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queryTables/queryTable5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1.xml" ContentType="application/vnd.openxmlformats-officedocument.spreadsheetml.table+xml"/>
  <Override PartName="/xl/queryTables/queryTable7.xml" ContentType="application/vnd.openxmlformats-officedocument.spreadsheetml.queryTable+xml"/>
  <Override PartName="/xl/tables/table1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lya\Downloads\"/>
    </mc:Choice>
  </mc:AlternateContent>
  <xr:revisionPtr revIDLastSave="0" documentId="13_ncr:1_{F644890A-6EA9-4E6C-A96A-AE2AEA87721C}" xr6:coauthVersionLast="47" xr6:coauthVersionMax="47" xr10:uidLastSave="{00000000-0000-0000-0000-000000000000}"/>
  <bookViews>
    <workbookView xWindow="28680" yWindow="-120" windowWidth="29040" windowHeight="15720" tabRatio="826" activeTab="7" xr2:uid="{6E40631E-8B27-4754-A95C-C97E1247D3B1}"/>
  </bookViews>
  <sheets>
    <sheet name="Executive Summary" sheetId="16" r:id="rId1"/>
    <sheet name="Assumptions" sheetId="1" r:id="rId2"/>
    <sheet name="allocated_cost_usage" sheetId="2" r:id="rId3"/>
    <sheet name="Scenarios" sheetId="15" r:id="rId4"/>
    <sheet name="Budget_Input_Query" sheetId="9" r:id="rId5"/>
    <sheet name="Variance_Drivers" sheetId="13" r:id="rId6"/>
    <sheet name="Variance" sheetId="12" r:id="rId7"/>
    <sheet name="Prior_Forecast" sheetId="10" r:id="rId8"/>
    <sheet name="Commentary" sheetId="14" r:id="rId9"/>
    <sheet name="Monthly_Actuals" sheetId="4" r:id="rId10"/>
    <sheet name="Forecast" sheetId="8" r:id="rId11"/>
    <sheet name="Allocation_Health" sheetId="6" r:id="rId12"/>
    <sheet name="anomaly_report" sheetId="18" r:id="rId13"/>
    <sheet name="Anomalies" sheetId="7" r:id="rId14"/>
    <sheet name="Reconciliation" sheetId="3" r:id="rId15"/>
    <sheet name="Dashboard_Data" sheetId="17" r:id="rId16"/>
  </sheets>
  <definedNames>
    <definedName name="ExternalData_1" localSheetId="2" hidden="1">allocated_cost_usage!$A$1:$AO$3609</definedName>
    <definedName name="ExternalData_1" localSheetId="12" hidden="1">anomaly_report!$A$5:$M$8</definedName>
    <definedName name="ExternalData_2" localSheetId="9" hidden="1">Monthly_Actuals!$A$4:$E$27</definedName>
    <definedName name="ExternalData_2" localSheetId="5" hidden="1">Variance_Drivers!$A$1:$H$114</definedName>
    <definedName name="ExternalData_3" localSheetId="4" hidden="1">Budget_Input_Query!$A$1:$D$19</definedName>
    <definedName name="ExternalData_3" localSheetId="10" hidden="1">Forecast!$A$1:$E$7</definedName>
    <definedName name="ExternalData_3" localSheetId="6" hidden="1">Variance!$A$1:$E$19</definedName>
  </definedNames>
  <calcPr calcId="191029"/>
  <pivotCaches>
    <pivotCache cacheId="10" r:id="rId17"/>
    <pivotCache cacheId="16" r:id="rId18"/>
    <pivotCache cacheId="20" r:id="rId19"/>
    <pivotCache cacheId="24" r:id="rId20"/>
    <pivotCache cacheId="40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4" i="16" l="1"/>
  <c r="Q4" i="16"/>
  <c r="M4" i="16"/>
  <c r="H3" i="18"/>
  <c r="F3" i="18"/>
  <c r="D3" i="18"/>
  <c r="B3" i="18"/>
  <c r="I3" i="17"/>
  <c r="I4" i="17"/>
  <c r="I2" i="17"/>
  <c r="H3" i="17"/>
  <c r="H4" i="17"/>
  <c r="H2" i="17"/>
  <c r="J12" i="16"/>
  <c r="G12" i="16"/>
  <c r="D12" i="16"/>
  <c r="A12" i="16"/>
  <c r="J8" i="16"/>
  <c r="G8" i="16"/>
  <c r="A8" i="16"/>
  <c r="D8" i="16"/>
  <c r="J4" i="16"/>
  <c r="G4" i="16"/>
  <c r="D4" i="16"/>
  <c r="A4" i="16"/>
  <c r="J4" i="15"/>
  <c r="I4" i="15"/>
  <c r="H4" i="15"/>
  <c r="G4" i="15"/>
  <c r="F4" i="15"/>
  <c r="E4" i="15"/>
  <c r="I3" i="15"/>
  <c r="J3" i="15"/>
  <c r="H3" i="15"/>
  <c r="G3" i="15"/>
  <c r="F3" i="15"/>
  <c r="E3" i="15"/>
  <c r="J2" i="15"/>
  <c r="I2" i="15"/>
  <c r="H2" i="15"/>
  <c r="G2" i="15"/>
  <c r="F2" i="15"/>
  <c r="E2" i="15"/>
  <c r="R2" i="13"/>
  <c r="R3" i="13"/>
  <c r="R4" i="13"/>
  <c r="R5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4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2" i="13"/>
  <c r="R53" i="13"/>
  <c r="R54" i="13"/>
  <c r="R55" i="13"/>
  <c r="R56" i="13"/>
  <c r="R57" i="13"/>
  <c r="R58" i="13"/>
  <c r="R59" i="13"/>
  <c r="R60" i="13"/>
  <c r="R61" i="13"/>
  <c r="R62" i="13"/>
  <c r="R63" i="13"/>
  <c r="R64" i="13"/>
  <c r="R65" i="13"/>
  <c r="R66" i="13"/>
  <c r="R67" i="13"/>
  <c r="R68" i="13"/>
  <c r="R69" i="13"/>
  <c r="R70" i="13"/>
  <c r="R71" i="13"/>
  <c r="R72" i="13"/>
  <c r="R73" i="13"/>
  <c r="R74" i="13"/>
  <c r="R75" i="13"/>
  <c r="R76" i="13"/>
  <c r="R77" i="13"/>
  <c r="R78" i="13"/>
  <c r="R79" i="13"/>
  <c r="R80" i="13"/>
  <c r="R81" i="13"/>
  <c r="R82" i="13"/>
  <c r="R83" i="13"/>
  <c r="R84" i="13"/>
  <c r="R85" i="13"/>
  <c r="R86" i="13"/>
  <c r="R87" i="13"/>
  <c r="R88" i="13"/>
  <c r="R89" i="13"/>
  <c r="R90" i="13"/>
  <c r="R91" i="13"/>
  <c r="R92" i="13"/>
  <c r="R93" i="13"/>
  <c r="R94" i="13"/>
  <c r="R95" i="13"/>
  <c r="R96" i="13"/>
  <c r="R97" i="13"/>
  <c r="R98" i="13"/>
  <c r="R99" i="13"/>
  <c r="R100" i="13"/>
  <c r="R101" i="13"/>
  <c r="R102" i="13"/>
  <c r="R103" i="13"/>
  <c r="R104" i="13"/>
  <c r="R105" i="13"/>
  <c r="R106" i="13"/>
  <c r="R107" i="13"/>
  <c r="R108" i="13"/>
  <c r="R109" i="13"/>
  <c r="R110" i="13"/>
  <c r="R111" i="13"/>
  <c r="R112" i="13"/>
  <c r="R113" i="13"/>
  <c r="R114" i="13"/>
  <c r="Q3" i="13"/>
  <c r="Q2" i="13"/>
  <c r="Q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5" i="13"/>
  <c r="Q26" i="13"/>
  <c r="Q27" i="13"/>
  <c r="Q28" i="13"/>
  <c r="Q29" i="13"/>
  <c r="Q30" i="13"/>
  <c r="Q31" i="13"/>
  <c r="Q32" i="13"/>
  <c r="Q33" i="13"/>
  <c r="Q34" i="13"/>
  <c r="Q35" i="13"/>
  <c r="Q36" i="13"/>
  <c r="Q37" i="13"/>
  <c r="Q38" i="13"/>
  <c r="Q39" i="13"/>
  <c r="Q40" i="13"/>
  <c r="Q41" i="13"/>
  <c r="Q42" i="13"/>
  <c r="Q43" i="13"/>
  <c r="Q44" i="13"/>
  <c r="Q45" i="13"/>
  <c r="Q46" i="13"/>
  <c r="Q47" i="13"/>
  <c r="Q48" i="13"/>
  <c r="Q49" i="13"/>
  <c r="Q50" i="13"/>
  <c r="Q51" i="13"/>
  <c r="Q52" i="13"/>
  <c r="Q53" i="13"/>
  <c r="Q54" i="13"/>
  <c r="Q55" i="13"/>
  <c r="Q56" i="13"/>
  <c r="Q57" i="13"/>
  <c r="Q58" i="13"/>
  <c r="Q59" i="13"/>
  <c r="Q60" i="13"/>
  <c r="Q61" i="13"/>
  <c r="Q62" i="13"/>
  <c r="Q63" i="13"/>
  <c r="Q64" i="13"/>
  <c r="Q65" i="13"/>
  <c r="Q66" i="13"/>
  <c r="Q67" i="13"/>
  <c r="Q68" i="13"/>
  <c r="Q69" i="13"/>
  <c r="Q70" i="13"/>
  <c r="Q71" i="13"/>
  <c r="Q72" i="13"/>
  <c r="Q73" i="13"/>
  <c r="Q74" i="13"/>
  <c r="Q75" i="13"/>
  <c r="Q76" i="13"/>
  <c r="Q77" i="13"/>
  <c r="Q78" i="13"/>
  <c r="Q79" i="13"/>
  <c r="Q80" i="13"/>
  <c r="Q81" i="13"/>
  <c r="Q82" i="13"/>
  <c r="Q83" i="13"/>
  <c r="Q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P2" i="13"/>
  <c r="P3" i="13"/>
  <c r="P4" i="13"/>
  <c r="P5" i="13"/>
  <c r="P6" i="13"/>
  <c r="P7" i="13"/>
  <c r="P8" i="13"/>
  <c r="P9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P24" i="13"/>
  <c r="P25" i="13"/>
  <c r="P26" i="13"/>
  <c r="P27" i="13"/>
  <c r="P28" i="13"/>
  <c r="P29" i="13"/>
  <c r="P30" i="13"/>
  <c r="P31" i="13"/>
  <c r="P32" i="13"/>
  <c r="P33" i="13"/>
  <c r="P34" i="13"/>
  <c r="P35" i="13"/>
  <c r="P36" i="13"/>
  <c r="P37" i="13"/>
  <c r="P38" i="13"/>
  <c r="P39" i="13"/>
  <c r="P40" i="13"/>
  <c r="P41" i="13"/>
  <c r="P42" i="13"/>
  <c r="P43" i="13"/>
  <c r="P44" i="13"/>
  <c r="P45" i="13"/>
  <c r="P46" i="13"/>
  <c r="P47" i="13"/>
  <c r="P48" i="13"/>
  <c r="P49" i="13"/>
  <c r="P50" i="13"/>
  <c r="P51" i="13"/>
  <c r="P52" i="13"/>
  <c r="P53" i="13"/>
  <c r="P54" i="13"/>
  <c r="P55" i="13"/>
  <c r="P56" i="13"/>
  <c r="P57" i="13"/>
  <c r="P58" i="13"/>
  <c r="P59" i="13"/>
  <c r="P60" i="13"/>
  <c r="P61" i="13"/>
  <c r="P62" i="13"/>
  <c r="P63" i="13"/>
  <c r="P64" i="13"/>
  <c r="P65" i="13"/>
  <c r="P66" i="13"/>
  <c r="P67" i="13"/>
  <c r="P68" i="13"/>
  <c r="P69" i="13"/>
  <c r="P70" i="13"/>
  <c r="P71" i="13"/>
  <c r="P72" i="13"/>
  <c r="P73" i="13"/>
  <c r="P74" i="13"/>
  <c r="P75" i="13"/>
  <c r="P76" i="13"/>
  <c r="P77" i="13"/>
  <c r="P78" i="13"/>
  <c r="P79" i="13"/>
  <c r="P80" i="13"/>
  <c r="P81" i="13"/>
  <c r="P82" i="13"/>
  <c r="P83" i="13"/>
  <c r="P84" i="13"/>
  <c r="P85" i="13"/>
  <c r="P86" i="13"/>
  <c r="P87" i="13"/>
  <c r="P88" i="13"/>
  <c r="P89" i="13"/>
  <c r="P90" i="13"/>
  <c r="P91" i="13"/>
  <c r="P92" i="13"/>
  <c r="P93" i="13"/>
  <c r="P94" i="13"/>
  <c r="P95" i="13"/>
  <c r="P96" i="13"/>
  <c r="P97" i="13"/>
  <c r="P98" i="13"/>
  <c r="P99" i="13"/>
  <c r="P100" i="13"/>
  <c r="P101" i="13"/>
  <c r="P102" i="13"/>
  <c r="P103" i="13"/>
  <c r="P104" i="13"/>
  <c r="P105" i="13"/>
  <c r="P106" i="13"/>
  <c r="P107" i="13"/>
  <c r="P108" i="13"/>
  <c r="P109" i="13"/>
  <c r="P110" i="13"/>
  <c r="P111" i="13"/>
  <c r="P112" i="13"/>
  <c r="P113" i="13"/>
  <c r="P114" i="13"/>
  <c r="O3" i="13"/>
  <c r="O2" i="13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N2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M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L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K3" i="13"/>
  <c r="K4" i="13"/>
  <c r="K5" i="13"/>
  <c r="K6" i="13"/>
  <c r="K7" i="13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K54" i="13"/>
  <c r="K55" i="13"/>
  <c r="K56" i="13"/>
  <c r="K57" i="13"/>
  <c r="K58" i="13"/>
  <c r="K59" i="13"/>
  <c r="K60" i="13"/>
  <c r="K61" i="13"/>
  <c r="K62" i="13"/>
  <c r="K63" i="13"/>
  <c r="K64" i="13"/>
  <c r="K65" i="13"/>
  <c r="K66" i="13"/>
  <c r="K67" i="13"/>
  <c r="K68" i="13"/>
  <c r="K69" i="13"/>
  <c r="K70" i="13"/>
  <c r="K71" i="13"/>
  <c r="K72" i="13"/>
  <c r="K73" i="13"/>
  <c r="K74" i="13"/>
  <c r="K75" i="13"/>
  <c r="K76" i="13"/>
  <c r="K77" i="13"/>
  <c r="K78" i="13"/>
  <c r="K79" i="13"/>
  <c r="K80" i="13"/>
  <c r="K81" i="13"/>
  <c r="K82" i="13"/>
  <c r="K83" i="13"/>
  <c r="K84" i="13"/>
  <c r="K85" i="13"/>
  <c r="K86" i="13"/>
  <c r="K87" i="13"/>
  <c r="K88" i="13"/>
  <c r="K89" i="13"/>
  <c r="K90" i="13"/>
  <c r="K91" i="13"/>
  <c r="K92" i="13"/>
  <c r="K93" i="13"/>
  <c r="K94" i="13"/>
  <c r="K95" i="13"/>
  <c r="K96" i="13"/>
  <c r="K97" i="13"/>
  <c r="K98" i="13"/>
  <c r="K99" i="13"/>
  <c r="K100" i="13"/>
  <c r="K101" i="13"/>
  <c r="K102" i="13"/>
  <c r="K103" i="13"/>
  <c r="K104" i="13"/>
  <c r="K105" i="13"/>
  <c r="K106" i="13"/>
  <c r="K107" i="13"/>
  <c r="K108" i="13"/>
  <c r="K109" i="13"/>
  <c r="K110" i="13"/>
  <c r="K111" i="13"/>
  <c r="K112" i="13"/>
  <c r="K113" i="13"/>
  <c r="K114" i="13"/>
  <c r="K2" i="13"/>
  <c r="J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I2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B24" i="12"/>
  <c r="B23" i="12"/>
  <c r="N3" i="12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" i="12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K18" i="12" s="1"/>
  <c r="G19" i="12"/>
  <c r="F19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2" i="12"/>
  <c r="I2" i="12" s="1"/>
  <c r="N2" i="12"/>
  <c r="M2" i="12"/>
  <c r="L2" i="12"/>
  <c r="K2" i="12"/>
  <c r="K3" i="12"/>
  <c r="K4" i="12"/>
  <c r="K5" i="12"/>
  <c r="K6" i="12"/>
  <c r="K7" i="12"/>
  <c r="K9" i="12"/>
  <c r="K17" i="12"/>
  <c r="B3" i="10" a="1"/>
  <c r="B3" i="10"/>
  <c r="B2" i="10"/>
  <c r="J8" i="10"/>
  <c r="H6" i="10"/>
  <c r="I6" i="10" s="1"/>
  <c r="H7" i="10"/>
  <c r="K7" i="10" s="1"/>
  <c r="H8" i="10"/>
  <c r="K8" i="10" s="1"/>
  <c r="H9" i="10"/>
  <c r="I9" i="10" s="1"/>
  <c r="H10" i="10"/>
  <c r="J10" i="10" s="1"/>
  <c r="H11" i="10"/>
  <c r="I11" i="10" s="1"/>
  <c r="G11" i="10"/>
  <c r="G10" i="10"/>
  <c r="G9" i="10"/>
  <c r="G8" i="10"/>
  <c r="G7" i="10"/>
  <c r="G6" i="10"/>
  <c r="L2" i="8"/>
  <c r="O2" i="8" s="1"/>
  <c r="P2" i="8"/>
  <c r="P3" i="8"/>
  <c r="P4" i="8"/>
  <c r="P5" i="8"/>
  <c r="P6" i="8"/>
  <c r="P7" i="8"/>
  <c r="O3" i="8"/>
  <c r="O4" i="8"/>
  <c r="O5" i="8"/>
  <c r="O6" i="8"/>
  <c r="O7" i="8"/>
  <c r="N3" i="8"/>
  <c r="N4" i="8"/>
  <c r="N5" i="8"/>
  <c r="N6" i="8"/>
  <c r="N7" i="8"/>
  <c r="M2" i="8"/>
  <c r="N2" i="8" s="1"/>
  <c r="M3" i="8"/>
  <c r="M4" i="8"/>
  <c r="M5" i="8"/>
  <c r="M6" i="8"/>
  <c r="M7" i="8"/>
  <c r="L3" i="8"/>
  <c r="L4" i="8"/>
  <c r="L5" i="8"/>
  <c r="L6" i="8"/>
  <c r="L7" i="8"/>
  <c r="K2" i="8"/>
  <c r="K3" i="8"/>
  <c r="K4" i="8"/>
  <c r="K5" i="8"/>
  <c r="K6" i="8"/>
  <c r="K7" i="8"/>
  <c r="J2" i="8"/>
  <c r="J3" i="8"/>
  <c r="J4" i="8"/>
  <c r="J5" i="8"/>
  <c r="J6" i="8"/>
  <c r="J7" i="8"/>
  <c r="I2" i="8"/>
  <c r="I3" i="8"/>
  <c r="I4" i="8"/>
  <c r="I5" i="8"/>
  <c r="I6" i="8"/>
  <c r="I7" i="8"/>
  <c r="H2" i="8"/>
  <c r="H3" i="8"/>
  <c r="H4" i="8"/>
  <c r="H5" i="8"/>
  <c r="H6" i="8"/>
  <c r="H7" i="8"/>
  <c r="G2" i="8"/>
  <c r="G3" i="8"/>
  <c r="G4" i="8"/>
  <c r="G5" i="8"/>
  <c r="G6" i="8"/>
  <c r="G7" i="8"/>
  <c r="F2" i="8"/>
  <c r="F3" i="8"/>
  <c r="F4" i="8"/>
  <c r="F5" i="8"/>
  <c r="F6" i="8"/>
  <c r="F7" i="8"/>
  <c r="I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" i="9"/>
  <c r="G2" i="9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F2" i="9"/>
  <c r="F3" i="9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B27" i="6"/>
  <c r="B26" i="6"/>
  <c r="B25" i="6"/>
  <c r="B23" i="6"/>
  <c r="B22" i="6"/>
  <c r="B21" i="6"/>
  <c r="B18" i="6"/>
  <c r="B17" i="6"/>
  <c r="B10" i="6"/>
  <c r="B12" i="6" s="1"/>
  <c r="B11" i="6"/>
  <c r="B9" i="6"/>
  <c r="B8" i="6"/>
  <c r="B7" i="6"/>
  <c r="B6" i="6"/>
  <c r="B5" i="6"/>
  <c r="B4" i="6"/>
  <c r="B3" i="6"/>
  <c r="L5" i="4" a="1"/>
  <c r="L5" i="4" s="1"/>
  <c r="L6" i="4" a="1"/>
  <c r="L6" i="4" s="1"/>
  <c r="L7" i="4" a="1"/>
  <c r="L7" i="4" s="1"/>
  <c r="L8" i="4" a="1"/>
  <c r="L8" i="4" s="1"/>
  <c r="L9" i="4" a="1"/>
  <c r="L9" i="4" s="1"/>
  <c r="L10" i="4" a="1"/>
  <c r="L10" i="4" s="1"/>
  <c r="L11" i="4" a="1"/>
  <c r="L11" i="4" s="1"/>
  <c r="L12" i="4" a="1"/>
  <c r="L12" i="4" s="1"/>
  <c r="L13" i="4" a="1"/>
  <c r="L13" i="4" s="1"/>
  <c r="L14" i="4" a="1"/>
  <c r="L14" i="4" s="1"/>
  <c r="L15" i="4" a="1"/>
  <c r="L15" i="4" s="1"/>
  <c r="L16" i="4" a="1"/>
  <c r="L16" i="4" s="1"/>
  <c r="L17" i="4" a="1"/>
  <c r="L17" i="4" s="1"/>
  <c r="L18" i="4" a="1"/>
  <c r="L18" i="4" s="1"/>
  <c r="L19" i="4" a="1"/>
  <c r="L19" i="4" s="1"/>
  <c r="L20" i="4" a="1"/>
  <c r="L20" i="4" s="1"/>
  <c r="L21" i="4" a="1"/>
  <c r="L21" i="4" s="1"/>
  <c r="L22" i="4" a="1"/>
  <c r="L22" i="4" s="1"/>
  <c r="L23" i="4" a="1"/>
  <c r="L23" i="4" s="1"/>
  <c r="L24" i="4" a="1"/>
  <c r="L24" i="4" s="1"/>
  <c r="L25" i="4" a="1"/>
  <c r="L25" i="4" s="1"/>
  <c r="L26" i="4" a="1"/>
  <c r="L26" i="4" s="1"/>
  <c r="L27" i="4" a="1"/>
  <c r="L27" i="4" s="1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H6" i="4"/>
  <c r="H5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B4" i="3"/>
  <c r="B3" i="3"/>
  <c r="B7" i="1"/>
  <c r="K16" i="12" l="1"/>
  <c r="K14" i="12"/>
  <c r="K10" i="12"/>
  <c r="K15" i="12"/>
  <c r="K13" i="12"/>
  <c r="K12" i="12"/>
  <c r="K8" i="12"/>
  <c r="K19" i="12"/>
  <c r="K11" i="12"/>
  <c r="G2" i="12"/>
  <c r="H2" i="12"/>
  <c r="K9" i="10"/>
  <c r="J9" i="10"/>
  <c r="I10" i="10"/>
  <c r="K6" i="10"/>
  <c r="I8" i="10"/>
  <c r="J7" i="10"/>
  <c r="J6" i="10"/>
  <c r="I7" i="10"/>
  <c r="K11" i="10"/>
  <c r="K10" i="10"/>
  <c r="J11" i="10"/>
  <c r="B5" i="3"/>
  <c r="B6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0E2EDF-560C-46AA-AEFF-CD61AEF3953B}" keepAlive="1" name="Query - allocated_cost_usage" description="Connection to the 'allocated_cost_usage' query in the workbook." type="5" refreshedVersion="8" background="1" saveData="1">
    <dbPr connection="Provider=Microsoft.Mashup.OleDb.1;Data Source=$Workbook$;Location=allocated_cost_usage;Extended Properties=&quot;&quot;" command="SELECT * FROM [allocated_cost_usage]"/>
  </connection>
  <connection id="2" xr16:uid="{17D97C25-802F-449D-8860-E384EF702CDA}" keepAlive="1" name="Query - anomaly_report" description="Connection to the 'anomaly_report' query in the workbook." type="5" refreshedVersion="8" background="1" saveData="1">
    <dbPr connection="Provider=Microsoft.Mashup.OleDb.1;Data Source=$Workbook$;Location=anomaly_report;Extended Properties=&quot;&quot;" command="SELECT * FROM [anomaly_report]"/>
  </connection>
  <connection id="3" xr16:uid="{75F9C807-B482-4B2A-A3EB-4A5102FF8EE2}" keepAlive="1" name="Query - Budget_Input_Query" description="Connection to the 'Budget_Input_Query' query in the workbook." type="5" refreshedVersion="8" background="1" saveData="1">
    <dbPr connection="Provider=Microsoft.Mashup.OleDb.1;Data Source=$Workbook$;Location=Budget_Input_Query;Extended Properties=&quot;&quot;" command="SELECT * FROM [Budget_Input_Query]"/>
  </connection>
  <connection id="4" xr16:uid="{2B830349-4B75-46BE-896B-6460C2AA6C95}" keepAlive="1" name="Query - Forecast_Query" description="Connection to the 'Forecast_Query' query in the workbook." type="5" refreshedVersion="8" background="1" saveData="1">
    <dbPr connection="Provider=Microsoft.Mashup.OleDb.1;Data Source=$Workbook$;Location=Forecast_Query;Extended Properties=&quot;&quot;" command="SELECT * FROM [Forecast_Query]"/>
  </connection>
  <connection id="5" xr16:uid="{181DD1E1-5F44-4E15-BC24-88A57C9C9DC5}" keepAlive="1" name="Query - Monthly_Actuals_Query" description="Connection to the 'Monthly_Actuals_Query' query in the workbook." type="5" refreshedVersion="8" background="1" saveData="1">
    <dbPr connection="Provider=Microsoft.Mashup.OleDb.1;Data Source=$Workbook$;Location=Monthly_Actuals_Query;Extended Properties=&quot;&quot;" command="SELECT * FROM [Monthly_Actuals_Query]"/>
  </connection>
  <connection id="6" xr16:uid="{2A550522-2296-4AB4-8425-6584E9A2C5CF}" keepAlive="1" name="Query - Variance_Drivers_Query" description="Connection to the 'Variance_Drivers_Query' query in the workbook." type="5" refreshedVersion="8" background="1" saveData="1">
    <dbPr connection="Provider=Microsoft.Mashup.OleDb.1;Data Source=$Workbook$;Location=Variance_Drivers_Query;Extended Properties=&quot;&quot;" command="SELECT * FROM [Variance_Drivers_Query]"/>
  </connection>
  <connection id="7" xr16:uid="{C90FE296-EE20-4D35-8046-C7B0A42A1357}" keepAlive="1" name="Query - Variance_Query" description="Connection to the 'Variance_Query' query in the workbook." type="5" refreshedVersion="8" background="1" saveData="1">
    <dbPr connection="Provider=Microsoft.Mashup.OleDb.1;Data Source=$Workbook$;Location=Variance_Query;Extended Properties=&quot;&quot;" command="SELECT * FROM [Variance_Query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<sst xmlns="http://schemas.openxmlformats.org/spreadsheetml/2006/main" count="95036" uniqueCount="7636">
  <si>
    <t>record_id</t>
  </si>
  <si>
    <t>provider_name</t>
  </si>
  <si>
    <t>billing_account_id</t>
  </si>
  <si>
    <t>sub_account_id</t>
  </si>
  <si>
    <t>sub_account_name</t>
  </si>
  <si>
    <t>charge_period_start</t>
  </si>
  <si>
    <t>charge_period_end</t>
  </si>
  <si>
    <t>billing_period_start</t>
  </si>
  <si>
    <t>billing_period_end</t>
  </si>
  <si>
    <t>service_name</t>
  </si>
  <si>
    <t>service_category</t>
  </si>
  <si>
    <t>sku_description</t>
  </si>
  <si>
    <t>resource_id</t>
  </si>
  <si>
    <t>region</t>
  </si>
  <si>
    <t>availability_zone</t>
  </si>
  <si>
    <t>consumed_quantity</t>
  </si>
  <si>
    <t>consumed_unit</t>
  </si>
  <si>
    <t>list_unit_price</t>
  </si>
  <si>
    <t>pricing_category</t>
  </si>
  <si>
    <t>billing_currency</t>
  </si>
  <si>
    <t>list_cost</t>
  </si>
  <si>
    <t>billed_cost</t>
  </si>
  <si>
    <t>effective_cost</t>
  </si>
  <si>
    <t>charge_category</t>
  </si>
  <si>
    <t>charge_class</t>
  </si>
  <si>
    <t>charge_description</t>
  </si>
  <si>
    <t>tags</t>
  </si>
  <si>
    <t>application</t>
  </si>
  <si>
    <t>environment</t>
  </si>
  <si>
    <t>cost_center</t>
  </si>
  <si>
    <t>owner</t>
  </si>
  <si>
    <t>allocation_status</t>
  </si>
  <si>
    <t>source_file</t>
  </si>
  <si>
    <t>source_row_number</t>
  </si>
  <si>
    <t>source_allocation_status</t>
  </si>
  <si>
    <t>allocation_method</t>
  </si>
  <si>
    <t>allocation_driver</t>
  </si>
  <si>
    <t>allocation_weight</t>
  </si>
  <si>
    <t>allocation_id</t>
  </si>
  <si>
    <t>billing_month</t>
  </si>
  <si>
    <t>Date</t>
  </si>
  <si>
    <t>aws-2026-04-01-111111111111-01-01</t>
  </si>
  <si>
    <t>AWS</t>
  </si>
  <si>
    <t>production-account</t>
  </si>
  <si>
    <t>Amazon Elastic Compute Cloud - Compute</t>
  </si>
  <si>
    <t>Compute</t>
  </si>
  <si>
    <t>BoxUsage:m5.large</t>
  </si>
  <si>
    <t>i-1111-01-01</t>
  </si>
  <si>
    <t>us-east-1</t>
  </si>
  <si>
    <t/>
  </si>
  <si>
    <t>Hrs</t>
  </si>
  <si>
    <t>Standard</t>
  </si>
  <si>
    <t>USD</t>
  </si>
  <si>
    <t>Usage</t>
  </si>
  <si>
    <t>BoxUsage:m5.large | RunInstances | Usage</t>
  </si>
  <si>
    <t>{}</t>
  </si>
  <si>
    <t>Unallocated</t>
  </si>
  <si>
    <t>unknown</t>
  </si>
  <si>
    <t>UNALLOCATED</t>
  </si>
  <si>
    <t>Unassigned</t>
  </si>
  <si>
    <t>aws_billing_sample.csv</t>
  </si>
  <si>
    <t>Missing allocation metadata</t>
  </si>
  <si>
    <t>aws-2026-04-01-111111111111-01-01-alloc-624101d11abd</t>
  </si>
  <si>
    <t>aws-2026-04-01-111111111111-01-02</t>
  </si>
  <si>
    <t>i-1111-01-02</t>
  </si>
  <si>
    <t>{"application":"Checkout","cost_center":"CC-1001","environment":"production","team":"Payments"}</t>
  </si>
  <si>
    <t>Checkout</t>
  </si>
  <si>
    <t>production</t>
  </si>
  <si>
    <t>CC-1001</t>
  </si>
  <si>
    <t>Payments</t>
  </si>
  <si>
    <t>Allocated</t>
  </si>
  <si>
    <t>Direct</t>
  </si>
  <si>
    <t>Source tags/labels</t>
  </si>
  <si>
    <t>aws-2026-04-01-111111111111-01-02-alloc-241880d50a37</t>
  </si>
  <si>
    <t>aws-2026-04-01-111111111111-02-01</t>
  </si>
  <si>
    <t>Amazon Simple Storage Service</t>
  </si>
  <si>
    <t>Storage</t>
  </si>
  <si>
    <t>TimedStorage-ByteHrs</t>
  </si>
  <si>
    <t>bucket-1111-02-01</t>
  </si>
  <si>
    <t>GB-Mo</t>
  </si>
  <si>
    <t>TimedStorage-ByteHrs | StandardStorage | Usage</t>
  </si>
  <si>
    <t>aws-2026-04-01-111111111111-02-01-alloc-cae6faec733d</t>
  </si>
  <si>
    <t>aws-2026-04-01-111111111111-02-02</t>
  </si>
  <si>
    <t>bucket-1111-02-02</t>
  </si>
  <si>
    <t>aws-2026-04-01-111111111111-02-02-alloc-376a996a99e4</t>
  </si>
  <si>
    <t>aws-2026-04-01-111111111111-03-01</t>
  </si>
  <si>
    <t>Amazon Relational Database Service</t>
  </si>
  <si>
    <t>Databases</t>
  </si>
  <si>
    <t>InstanceUsage:db.m5.large</t>
  </si>
  <si>
    <t>db-1111-03-01</t>
  </si>
  <si>
    <t>InstanceUsage:db.m5.large | CreateDBInstance | Usage</t>
  </si>
  <si>
    <t>aws-2026-04-01-111111111111-03-01-alloc-a307568d468c</t>
  </si>
  <si>
    <t>aws-2026-04-01-111111111111-03-02</t>
  </si>
  <si>
    <t>db-1111-03-02</t>
  </si>
  <si>
    <t>aws-2026-04-01-111111111111-03-02-alloc-749d93768ad9</t>
  </si>
  <si>
    <t>aws-2026-04-01-111111111111-04-01</t>
  </si>
  <si>
    <t>AWS Lambda</t>
  </si>
  <si>
    <t>Lambda-GB-Second</t>
  </si>
  <si>
    <t>function-1111-04-01</t>
  </si>
  <si>
    <t>GB-Seconds</t>
  </si>
  <si>
    <t>Lambda-GB-Second | Invoke | Usage</t>
  </si>
  <si>
    <t>aws-2026-04-01-111111111111-04-01-alloc-dcc914045cdc</t>
  </si>
  <si>
    <t>aws-2026-04-01-111111111111-04-02</t>
  </si>
  <si>
    <t>function-1111-04-02</t>
  </si>
  <si>
    <t>aws-2026-04-01-111111111111-04-02-alloc-a937b52190b9</t>
  </si>
  <si>
    <t>aws-2026-04-01-111111111111-05-01</t>
  </si>
  <si>
    <t>AmazonCloudWatch</t>
  </si>
  <si>
    <t>Management and Governance</t>
  </si>
  <si>
    <t>DataProcessing-Bytes</t>
  </si>
  <si>
    <t>log-group-1111-05-01</t>
  </si>
  <si>
    <t>GB</t>
  </si>
  <si>
    <t>DataProcessing-Bytes | PutLogEvents | Usage</t>
  </si>
  <si>
    <t>{"application":"Shared-Observability","cost_center":"CC-SHARED","environment":"production","team":"Platform"}</t>
  </si>
  <si>
    <t>Shared</t>
  </si>
  <si>
    <t>Shared-Proportional</t>
  </si>
  <si>
    <t>Direct spend: provider + billing month + sub-account</t>
  </si>
  <si>
    <t>aws-2026-04-01-111111111111-05-01-alloc-0c5fd9d9204d</t>
  </si>
  <si>
    <t>aws-2026-04-01-111111111111-05-02</t>
  </si>
  <si>
    <t>log-group-1111-05-02</t>
  </si>
  <si>
    <t>aws-2026-04-01-111111111111-05-02-alloc-1fe341e265b4</t>
  </si>
  <si>
    <t>aws-2026-04-01-222222222222-01-01</t>
  </si>
  <si>
    <t>development-account</t>
  </si>
  <si>
    <t>i-2222-01-01</t>
  </si>
  <si>
    <t>{"application":"Analytics","cost_center":"CC-2001","environment":"development","team":"Data"}</t>
  </si>
  <si>
    <t>Analytics</t>
  </si>
  <si>
    <t>development</t>
  </si>
  <si>
    <t>CC-2001</t>
  </si>
  <si>
    <t>Data</t>
  </si>
  <si>
    <t>aws-2026-04-01-222222222222-01-01-alloc-5f4c1c6c96d3</t>
  </si>
  <si>
    <t>aws-2026-04-01-222222222222-01-02</t>
  </si>
  <si>
    <t>i-2222-01-02</t>
  </si>
  <si>
    <t>aws-2026-04-01-222222222222-01-02-alloc-b35afbec04ca</t>
  </si>
  <si>
    <t>aws-2026-04-01-222222222222-02-01</t>
  </si>
  <si>
    <t>bucket-2222-02-01</t>
  </si>
  <si>
    <t>aws-2026-04-01-222222222222-02-01-alloc-7e53f4183c27</t>
  </si>
  <si>
    <t>aws-2026-04-01-222222222222-02-02</t>
  </si>
  <si>
    <t>bucket-2222-02-02</t>
  </si>
  <si>
    <t>aws-2026-04-01-222222222222-02-02-alloc-b7f85905361f</t>
  </si>
  <si>
    <t>aws-2026-04-01-222222222222-03-01</t>
  </si>
  <si>
    <t>db-2222-03-01</t>
  </si>
  <si>
    <t>aws-2026-04-01-222222222222-03-01-alloc-3e5f7bff68a5</t>
  </si>
  <si>
    <t>aws-2026-04-01-222222222222-03-02</t>
  </si>
  <si>
    <t>db-2222-03-02</t>
  </si>
  <si>
    <t>aws-2026-04-01-222222222222-03-02-alloc-db541089907c</t>
  </si>
  <si>
    <t>aws-2026-04-01-222222222222-04-01</t>
  </si>
  <si>
    <t>function-2222-04-01</t>
  </si>
  <si>
    <t>aws-2026-04-01-222222222222-04-01-alloc-5df48f904dde</t>
  </si>
  <si>
    <t>aws-2026-04-01-222222222222-04-02</t>
  </si>
  <si>
    <t>function-2222-04-02</t>
  </si>
  <si>
    <t>aws-2026-04-01-222222222222-04-02-alloc-6b016a3fb402</t>
  </si>
  <si>
    <t>aws-2026-04-01-222222222222-05-01</t>
  </si>
  <si>
    <t>log-group-2222-05-01</t>
  </si>
  <si>
    <t>{"application":"Shared-Observability","cost_center":"CC-SHARED","environment":"development","team":"Platform"}</t>
  </si>
  <si>
    <t>aws-2026-04-01-222222222222-05-01-alloc-ea5705a3f679</t>
  </si>
  <si>
    <t>aws-2026-04-01-222222222222-05-02</t>
  </si>
  <si>
    <t>log-group-2222-05-02</t>
  </si>
  <si>
    <t>aws-2026-04-01-222222222222-05-02-alloc-10da0ef9c1a3</t>
  </si>
  <si>
    <t>aws-2026-04-02-111111111111-01-01</t>
  </si>
  <si>
    <t>aws-2026-04-02-111111111111-01-01-alloc-106febdab4da</t>
  </si>
  <si>
    <t>aws-2026-04-02-111111111111-01-02</t>
  </si>
  <si>
    <t>aws-2026-04-02-111111111111-01-02-alloc-25d519a07536</t>
  </si>
  <si>
    <t>aws-2026-04-02-111111111111-02-01</t>
  </si>
  <si>
    <t>aws-2026-04-02-111111111111-02-01-alloc-95b730e22d03</t>
  </si>
  <si>
    <t>aws-2026-04-02-111111111111-02-02</t>
  </si>
  <si>
    <t>aws-2026-04-02-111111111111-02-02-alloc-2e87a15d1af4</t>
  </si>
  <si>
    <t>aws-2026-04-02-111111111111-03-01</t>
  </si>
  <si>
    <t>aws-2026-04-02-111111111111-03-01-alloc-583eea0682c5</t>
  </si>
  <si>
    <t>aws-2026-04-02-111111111111-03-02</t>
  </si>
  <si>
    <t>aws-2026-04-02-111111111111-03-02-alloc-e863a5b74b25</t>
  </si>
  <si>
    <t>aws-2026-04-02-111111111111-04-01</t>
  </si>
  <si>
    <t>aws-2026-04-02-111111111111-04-01-alloc-6a4fa1504adf</t>
  </si>
  <si>
    <t>aws-2026-04-02-111111111111-04-02</t>
  </si>
  <si>
    <t>aws-2026-04-02-111111111111-04-02-alloc-763fb0031a0a</t>
  </si>
  <si>
    <t>aws-2026-04-02-111111111111-05-01</t>
  </si>
  <si>
    <t>aws-2026-04-02-111111111111-05-01-alloc-c71b99469a5e</t>
  </si>
  <si>
    <t>aws-2026-04-02-111111111111-05-02</t>
  </si>
  <si>
    <t>aws-2026-04-02-111111111111-05-02-alloc-c39ff69bac4e</t>
  </si>
  <si>
    <t>aws-2026-04-02-222222222222-01-01</t>
  </si>
  <si>
    <t>aws-2026-04-02-222222222222-01-01-alloc-54042d58c299</t>
  </si>
  <si>
    <t>aws-2026-04-02-222222222222-01-02</t>
  </si>
  <si>
    <t>aws-2026-04-02-222222222222-01-02-alloc-b406d2bc111b</t>
  </si>
  <si>
    <t>aws-2026-04-02-222222222222-02-01</t>
  </si>
  <si>
    <t>aws-2026-04-02-222222222222-02-01-alloc-0dfa5cda4ddc</t>
  </si>
  <si>
    <t>aws-2026-04-02-222222222222-02-02</t>
  </si>
  <si>
    <t>aws-2026-04-02-222222222222-02-02-alloc-4ac8ceb5abad</t>
  </si>
  <si>
    <t>aws-2026-04-02-222222222222-03-01</t>
  </si>
  <si>
    <t>aws-2026-04-02-222222222222-03-01-alloc-2eef13d45b11</t>
  </si>
  <si>
    <t>aws-2026-04-02-222222222222-03-02</t>
  </si>
  <si>
    <t>aws-2026-04-02-222222222222-03-02-alloc-23eb9ab4bc6f</t>
  </si>
  <si>
    <t>aws-2026-04-02-222222222222-04-01</t>
  </si>
  <si>
    <t>aws-2026-04-02-222222222222-04-01-alloc-b989ef1e1aa9</t>
  </si>
  <si>
    <t>aws-2026-04-02-222222222222-04-02</t>
  </si>
  <si>
    <t>aws-2026-04-02-222222222222-04-02-alloc-887265b8cc82</t>
  </si>
  <si>
    <t>aws-2026-04-02-222222222222-05-01</t>
  </si>
  <si>
    <t>aws-2026-04-02-222222222222-05-01-alloc-3b55d04c8e87</t>
  </si>
  <si>
    <t>aws-2026-04-02-222222222222-05-02</t>
  </si>
  <si>
    <t>aws-2026-04-02-222222222222-05-02-alloc-bb6de1424b41</t>
  </si>
  <si>
    <t>aws-2026-04-03-111111111111-01-01</t>
  </si>
  <si>
    <t>aws-2026-04-03-111111111111-01-01-alloc-da82a6a57a7f</t>
  </si>
  <si>
    <t>aws-2026-04-03-111111111111-01-02</t>
  </si>
  <si>
    <t>aws-2026-04-03-111111111111-01-02-alloc-a8ce53e1f70b</t>
  </si>
  <si>
    <t>aws-2026-04-03-111111111111-02-01</t>
  </si>
  <si>
    <t>aws-2026-04-03-111111111111-02-01-alloc-9441c52c4221</t>
  </si>
  <si>
    <t>aws-2026-04-03-111111111111-02-02</t>
  </si>
  <si>
    <t>aws-2026-04-03-111111111111-02-02-alloc-59253fcc286b</t>
  </si>
  <si>
    <t>aws-2026-04-03-111111111111-03-01</t>
  </si>
  <si>
    <t>aws-2026-04-03-111111111111-03-01-alloc-e6dad5da762a</t>
  </si>
  <si>
    <t>aws-2026-04-03-111111111111-03-02</t>
  </si>
  <si>
    <t>aws-2026-04-03-111111111111-03-02-alloc-3eff78897647</t>
  </si>
  <si>
    <t>aws-2026-04-03-111111111111-04-01</t>
  </si>
  <si>
    <t>aws-2026-04-03-111111111111-04-01-alloc-4eeb4f3ce55e</t>
  </si>
  <si>
    <t>aws-2026-04-03-111111111111-04-02</t>
  </si>
  <si>
    <t>aws-2026-04-03-111111111111-04-02-alloc-f13d07b1e75a</t>
  </si>
  <si>
    <t>aws-2026-04-03-111111111111-05-01</t>
  </si>
  <si>
    <t>aws-2026-04-03-111111111111-05-01-alloc-cd39ca4c2c6c</t>
  </si>
  <si>
    <t>aws-2026-04-03-111111111111-05-02</t>
  </si>
  <si>
    <t>aws-2026-04-03-111111111111-05-02-alloc-1f246e02ee89</t>
  </si>
  <si>
    <t>aws-2026-04-03-222222222222-01-01</t>
  </si>
  <si>
    <t>aws-2026-04-03-222222222222-01-01-alloc-7b707c692217</t>
  </si>
  <si>
    <t>aws-2026-04-03-222222222222-01-02</t>
  </si>
  <si>
    <t>aws-2026-04-03-222222222222-01-02-alloc-a3fec7e514c9</t>
  </si>
  <si>
    <t>aws-2026-04-03-222222222222-02-01</t>
  </si>
  <si>
    <t>aws-2026-04-03-222222222222-02-01-alloc-16673e25cc3c</t>
  </si>
  <si>
    <t>aws-2026-04-03-222222222222-02-02</t>
  </si>
  <si>
    <t>aws-2026-04-03-222222222222-02-02-alloc-2466468a51a5</t>
  </si>
  <si>
    <t>aws-2026-04-03-222222222222-03-01</t>
  </si>
  <si>
    <t>aws-2026-04-03-222222222222-03-01-alloc-ffd61c4ea5fe</t>
  </si>
  <si>
    <t>aws-2026-04-03-222222222222-03-02</t>
  </si>
  <si>
    <t>aws-2026-04-03-222222222222-03-02-alloc-52e2f680f4f5</t>
  </si>
  <si>
    <t>aws-2026-04-03-222222222222-04-01</t>
  </si>
  <si>
    <t>aws-2026-04-03-222222222222-04-01-alloc-c699a7433f26</t>
  </si>
  <si>
    <t>aws-2026-04-03-222222222222-04-02</t>
  </si>
  <si>
    <t>aws-2026-04-03-222222222222-04-02-alloc-8409dc5ad415</t>
  </si>
  <si>
    <t>aws-2026-04-03-222222222222-05-01</t>
  </si>
  <si>
    <t>aws-2026-04-03-222222222222-05-01-alloc-4566811f0c4f</t>
  </si>
  <si>
    <t>aws-2026-04-03-222222222222-05-02</t>
  </si>
  <si>
    <t>aws-2026-04-03-222222222222-05-02-alloc-ba3e57b31e4e</t>
  </si>
  <si>
    <t>aws-2026-04-04-111111111111-01-01</t>
  </si>
  <si>
    <t>aws-2026-04-04-111111111111-01-01-alloc-cfba9c87d4bb</t>
  </si>
  <si>
    <t>aws-2026-04-04-111111111111-01-02</t>
  </si>
  <si>
    <t>aws-2026-04-04-111111111111-01-02-alloc-b818d535ff2d</t>
  </si>
  <si>
    <t>aws-2026-04-04-111111111111-02-01</t>
  </si>
  <si>
    <t>aws-2026-04-04-111111111111-02-01-alloc-d611a7245e30</t>
  </si>
  <si>
    <t>aws-2026-04-04-111111111111-02-02</t>
  </si>
  <si>
    <t>aws-2026-04-04-111111111111-02-02-alloc-6edf3b59d1fb</t>
  </si>
  <si>
    <t>aws-2026-04-04-111111111111-03-01</t>
  </si>
  <si>
    <t>aws-2026-04-04-111111111111-03-01-alloc-4d3c4331bd5a</t>
  </si>
  <si>
    <t>aws-2026-04-04-111111111111-03-02</t>
  </si>
  <si>
    <t>aws-2026-04-04-111111111111-03-02-alloc-5304753ee9cb</t>
  </si>
  <si>
    <t>aws-2026-04-04-111111111111-04-01</t>
  </si>
  <si>
    <t>aws-2026-04-04-111111111111-04-01-alloc-905c85e882f6</t>
  </si>
  <si>
    <t>aws-2026-04-04-111111111111-04-02</t>
  </si>
  <si>
    <t>aws-2026-04-04-111111111111-04-02-alloc-27a0766a8cf0</t>
  </si>
  <si>
    <t>aws-2026-04-04-111111111111-05-01</t>
  </si>
  <si>
    <t>aws-2026-04-04-111111111111-05-01-alloc-85c6c91618b2</t>
  </si>
  <si>
    <t>aws-2026-04-04-111111111111-05-02</t>
  </si>
  <si>
    <t>aws-2026-04-04-111111111111-05-02-alloc-8aa35cfe8201</t>
  </si>
  <si>
    <t>aws-2026-04-04-222222222222-01-01</t>
  </si>
  <si>
    <t>aws-2026-04-04-222222222222-01-01-alloc-35de54567e0c</t>
  </si>
  <si>
    <t>aws-2026-04-04-222222222222-01-02</t>
  </si>
  <si>
    <t>aws-2026-04-04-222222222222-01-02-alloc-5fc3af955b98</t>
  </si>
  <si>
    <t>aws-2026-04-04-222222222222-02-01</t>
  </si>
  <si>
    <t>aws-2026-04-04-222222222222-02-01-alloc-d7969eebb868</t>
  </si>
  <si>
    <t>aws-2026-04-04-222222222222-02-02</t>
  </si>
  <si>
    <t>aws-2026-04-04-222222222222-02-02-alloc-5a64c8c4f000</t>
  </si>
  <si>
    <t>aws-2026-04-04-222222222222-03-01</t>
  </si>
  <si>
    <t>aws-2026-04-04-222222222222-03-01-alloc-86f3716972f2</t>
  </si>
  <si>
    <t>aws-2026-04-04-222222222222-03-02</t>
  </si>
  <si>
    <t>aws-2026-04-04-222222222222-03-02-alloc-4f76e5bbd128</t>
  </si>
  <si>
    <t>aws-2026-04-04-222222222222-04-01</t>
  </si>
  <si>
    <t>aws-2026-04-04-222222222222-04-01-alloc-6491865d545c</t>
  </si>
  <si>
    <t>aws-2026-04-04-222222222222-04-02</t>
  </si>
  <si>
    <t>aws-2026-04-04-222222222222-04-02-alloc-0bc63b942b18</t>
  </si>
  <si>
    <t>aws-2026-04-04-222222222222-05-01</t>
  </si>
  <si>
    <t>aws-2026-04-04-222222222222-05-01-alloc-465f071b4b31</t>
  </si>
  <si>
    <t>aws-2026-04-04-222222222222-05-02</t>
  </si>
  <si>
    <t>aws-2026-04-04-222222222222-05-02-alloc-7ef9f7940e78</t>
  </si>
  <si>
    <t>aws-2026-04-05-111111111111-01-01</t>
  </si>
  <si>
    <t>aws-2026-04-05-111111111111-01-01-alloc-8cc07bba35fb</t>
  </si>
  <si>
    <t>aws-2026-04-05-111111111111-01-02</t>
  </si>
  <si>
    <t>aws-2026-04-05-111111111111-01-02-alloc-3b9dfda9650d</t>
  </si>
  <si>
    <t>aws-2026-04-05-111111111111-02-01</t>
  </si>
  <si>
    <t>aws-2026-04-05-111111111111-02-01-alloc-fd6b0c99c700</t>
  </si>
  <si>
    <t>aws-2026-04-05-111111111111-02-02</t>
  </si>
  <si>
    <t>aws-2026-04-05-111111111111-02-02-alloc-a5af73140700</t>
  </si>
  <si>
    <t>aws-2026-04-05-111111111111-03-01</t>
  </si>
  <si>
    <t>aws-2026-04-05-111111111111-03-01-alloc-39fdaba7eb0d</t>
  </si>
  <si>
    <t>aws-2026-04-05-111111111111-03-02</t>
  </si>
  <si>
    <t>aws-2026-04-05-111111111111-03-02-alloc-8ffb9ad6b21d</t>
  </si>
  <si>
    <t>aws-2026-04-05-111111111111-04-01</t>
  </si>
  <si>
    <t>aws-2026-04-05-111111111111-04-01-alloc-3ac5e1a2f100</t>
  </si>
  <si>
    <t>aws-2026-04-05-111111111111-04-02</t>
  </si>
  <si>
    <t>aws-2026-04-05-111111111111-04-02-alloc-93c4b086b245</t>
  </si>
  <si>
    <t>aws-2026-04-05-111111111111-05-01</t>
  </si>
  <si>
    <t>aws-2026-04-05-111111111111-05-01-alloc-93ca5e01ada7</t>
  </si>
  <si>
    <t>aws-2026-04-05-111111111111-05-02</t>
  </si>
  <si>
    <t>aws-2026-04-05-111111111111-05-02-alloc-e46d0040e115</t>
  </si>
  <si>
    <t>aws-2026-04-05-222222222222-01-01</t>
  </si>
  <si>
    <t>aws-2026-04-05-222222222222-01-01-alloc-a08f1912751b</t>
  </si>
  <si>
    <t>aws-2026-04-05-222222222222-01-02</t>
  </si>
  <si>
    <t>aws-2026-04-05-222222222222-01-02-alloc-90944c1d115f</t>
  </si>
  <si>
    <t>aws-2026-04-05-222222222222-02-01</t>
  </si>
  <si>
    <t>aws-2026-04-05-222222222222-02-01-alloc-535fdad484d0</t>
  </si>
  <si>
    <t>aws-2026-04-05-222222222222-02-02</t>
  </si>
  <si>
    <t>aws-2026-04-05-222222222222-02-02-alloc-920cc934aad0</t>
  </si>
  <si>
    <t>aws-2026-04-05-222222222222-03-01</t>
  </si>
  <si>
    <t>aws-2026-04-05-222222222222-03-01-alloc-fbac3db049b1</t>
  </si>
  <si>
    <t>aws-2026-04-05-222222222222-03-02</t>
  </si>
  <si>
    <t>aws-2026-04-05-222222222222-03-02-alloc-4b391323704b</t>
  </si>
  <si>
    <t>aws-2026-04-05-222222222222-04-01</t>
  </si>
  <si>
    <t>aws-2026-04-05-222222222222-04-01-alloc-98888c2ff837</t>
  </si>
  <si>
    <t>aws-2026-04-05-222222222222-04-02</t>
  </si>
  <si>
    <t>aws-2026-04-05-222222222222-04-02-alloc-ef373f281d3a</t>
  </si>
  <si>
    <t>aws-2026-04-05-222222222222-05-01</t>
  </si>
  <si>
    <t>aws-2026-04-05-222222222222-05-01-alloc-4e539d5e258b</t>
  </si>
  <si>
    <t>aws-2026-04-05-222222222222-05-02</t>
  </si>
  <si>
    <t>aws-2026-04-05-222222222222-05-02-alloc-df6bdd7ceaba</t>
  </si>
  <si>
    <t>aws-2026-04-06-111111111111-01-01</t>
  </si>
  <si>
    <t>aws-2026-04-06-111111111111-01-01-alloc-e9594ab37c1a</t>
  </si>
  <si>
    <t>aws-2026-04-06-111111111111-01-02</t>
  </si>
  <si>
    <t>aws-2026-04-06-111111111111-01-02-alloc-5a7f701a442d</t>
  </si>
  <si>
    <t>aws-2026-04-06-111111111111-02-01</t>
  </si>
  <si>
    <t>aws-2026-04-06-111111111111-02-01-alloc-644efc39b1d0</t>
  </si>
  <si>
    <t>aws-2026-04-06-111111111111-02-02</t>
  </si>
  <si>
    <t>aws-2026-04-06-111111111111-02-02-alloc-42f564831f5c</t>
  </si>
  <si>
    <t>aws-2026-04-06-111111111111-03-01</t>
  </si>
  <si>
    <t>aws-2026-04-06-111111111111-03-01-alloc-061feb0672fa</t>
  </si>
  <si>
    <t>aws-2026-04-06-111111111111-03-02</t>
  </si>
  <si>
    <t>aws-2026-04-06-111111111111-03-02-alloc-a22f13c1359f</t>
  </si>
  <si>
    <t>aws-2026-04-06-111111111111-04-01</t>
  </si>
  <si>
    <t>aws-2026-04-06-111111111111-04-01-alloc-5d1b69d047af</t>
  </si>
  <si>
    <t>aws-2026-04-06-111111111111-04-02</t>
  </si>
  <si>
    <t>aws-2026-04-06-111111111111-04-02-alloc-1169913a05cb</t>
  </si>
  <si>
    <t>aws-2026-04-06-111111111111-05-01</t>
  </si>
  <si>
    <t>aws-2026-04-06-111111111111-05-01-alloc-a45150d52bc6</t>
  </si>
  <si>
    <t>aws-2026-04-06-111111111111-05-02</t>
  </si>
  <si>
    <t>aws-2026-04-06-111111111111-05-02-alloc-a6ddd1a88dfc</t>
  </si>
  <si>
    <t>aws-2026-04-06-222222222222-01-01</t>
  </si>
  <si>
    <t>aws-2026-04-06-222222222222-01-01-alloc-dd285ff09b51</t>
  </si>
  <si>
    <t>aws-2026-04-06-222222222222-01-02</t>
  </si>
  <si>
    <t>aws-2026-04-06-222222222222-01-02-alloc-528badc3c7b4</t>
  </si>
  <si>
    <t>aws-2026-04-06-222222222222-02-01</t>
  </si>
  <si>
    <t>aws-2026-04-06-222222222222-02-01-alloc-d9fe95ea2c8e</t>
  </si>
  <si>
    <t>aws-2026-04-06-222222222222-02-02</t>
  </si>
  <si>
    <t>aws-2026-04-06-222222222222-02-02-alloc-d03079b4d359</t>
  </si>
  <si>
    <t>aws-2026-04-06-222222222222-03-01</t>
  </si>
  <si>
    <t>aws-2026-04-06-222222222222-03-01-alloc-5ebfc781f258</t>
  </si>
  <si>
    <t>aws-2026-04-06-222222222222-03-02</t>
  </si>
  <si>
    <t>aws-2026-04-06-222222222222-03-02-alloc-117f2573572c</t>
  </si>
  <si>
    <t>aws-2026-04-06-222222222222-04-01</t>
  </si>
  <si>
    <t>aws-2026-04-06-222222222222-04-01-alloc-e5570355cf2c</t>
  </si>
  <si>
    <t>aws-2026-04-06-222222222222-04-02</t>
  </si>
  <si>
    <t>aws-2026-04-06-222222222222-04-02-alloc-516db54fbc22</t>
  </si>
  <si>
    <t>aws-2026-04-06-222222222222-05-01</t>
  </si>
  <si>
    <t>aws-2026-04-06-222222222222-05-01-alloc-094039bac6a5</t>
  </si>
  <si>
    <t>aws-2026-04-06-222222222222-05-02</t>
  </si>
  <si>
    <t>aws-2026-04-06-222222222222-05-02-alloc-2e44bb499c6b</t>
  </si>
  <si>
    <t>aws-2026-04-07-111111111111-01-01</t>
  </si>
  <si>
    <t>aws-2026-04-07-111111111111-01-01-alloc-b8019d360c2a</t>
  </si>
  <si>
    <t>aws-2026-04-07-111111111111-01-02</t>
  </si>
  <si>
    <t>aws-2026-04-07-111111111111-01-02-alloc-81b1b047039d</t>
  </si>
  <si>
    <t>aws-2026-04-07-111111111111-02-01</t>
  </si>
  <si>
    <t>aws-2026-04-07-111111111111-02-01-alloc-8e5568d0369f</t>
  </si>
  <si>
    <t>aws-2026-04-07-111111111111-02-02</t>
  </si>
  <si>
    <t>aws-2026-04-07-111111111111-02-02-alloc-26db9c737afc</t>
  </si>
  <si>
    <t>aws-2026-04-07-111111111111-03-01</t>
  </si>
  <si>
    <t>aws-2026-04-07-111111111111-03-01-alloc-41e17b6a3f39</t>
  </si>
  <si>
    <t>aws-2026-04-07-111111111111-03-02</t>
  </si>
  <si>
    <t>aws-2026-04-07-111111111111-03-02-alloc-ec3cbf377c49</t>
  </si>
  <si>
    <t>aws-2026-04-07-111111111111-04-01</t>
  </si>
  <si>
    <t>aws-2026-04-07-111111111111-04-01-alloc-1562b44115c2</t>
  </si>
  <si>
    <t>aws-2026-04-07-111111111111-04-02</t>
  </si>
  <si>
    <t>aws-2026-04-07-111111111111-04-02-alloc-37924d7145c0</t>
  </si>
  <si>
    <t>aws-2026-04-07-111111111111-05-01</t>
  </si>
  <si>
    <t>aws-2026-04-07-111111111111-05-01-alloc-7c4ffa3e9edf</t>
  </si>
  <si>
    <t>aws-2026-04-07-111111111111-05-02</t>
  </si>
  <si>
    <t>aws-2026-04-07-111111111111-05-02-alloc-14dc4313cc0d</t>
  </si>
  <si>
    <t>aws-2026-04-07-222222222222-01-01</t>
  </si>
  <si>
    <t>aws-2026-04-07-222222222222-01-01-alloc-425c239146e5</t>
  </si>
  <si>
    <t>aws-2026-04-07-222222222222-01-02</t>
  </si>
  <si>
    <t>aws-2026-04-07-222222222222-01-02-alloc-5cfa71cb156f</t>
  </si>
  <si>
    <t>aws-2026-04-07-222222222222-02-01</t>
  </si>
  <si>
    <t>aws-2026-04-07-222222222222-02-01-alloc-968e0cea9241</t>
  </si>
  <si>
    <t>aws-2026-04-07-222222222222-02-02</t>
  </si>
  <si>
    <t>aws-2026-04-07-222222222222-02-02-alloc-9894247d505e</t>
  </si>
  <si>
    <t>aws-2026-04-07-222222222222-03-01</t>
  </si>
  <si>
    <t>aws-2026-04-07-222222222222-03-01-alloc-3f433b7fce68</t>
  </si>
  <si>
    <t>aws-2026-04-07-222222222222-03-02</t>
  </si>
  <si>
    <t>aws-2026-04-07-222222222222-03-02-alloc-6d4aa3450b51</t>
  </si>
  <si>
    <t>aws-2026-04-07-222222222222-04-01</t>
  </si>
  <si>
    <t>aws-2026-04-07-222222222222-04-01-alloc-43cb9b6af2e4</t>
  </si>
  <si>
    <t>aws-2026-04-07-222222222222-04-02</t>
  </si>
  <si>
    <t>aws-2026-04-07-222222222222-04-02-alloc-41384f5aff1c</t>
  </si>
  <si>
    <t>aws-2026-04-07-222222222222-05-01</t>
  </si>
  <si>
    <t>aws-2026-04-07-222222222222-05-01-alloc-9769e5b7ef32</t>
  </si>
  <si>
    <t>aws-2026-04-07-222222222222-05-02</t>
  </si>
  <si>
    <t>aws-2026-04-07-222222222222-05-02-alloc-0ce76ad3882e</t>
  </si>
  <si>
    <t>aws-2026-04-08-111111111111-01-01</t>
  </si>
  <si>
    <t>aws-2026-04-08-111111111111-01-01-alloc-7c326b78bf11</t>
  </si>
  <si>
    <t>aws-2026-04-08-111111111111-01-02</t>
  </si>
  <si>
    <t>aws-2026-04-08-111111111111-01-02-alloc-1ca05a00fe96</t>
  </si>
  <si>
    <t>aws-2026-04-08-111111111111-02-01</t>
  </si>
  <si>
    <t>aws-2026-04-08-111111111111-02-01-alloc-6890f64b34a6</t>
  </si>
  <si>
    <t>aws-2026-04-08-111111111111-02-02</t>
  </si>
  <si>
    <t>aws-2026-04-08-111111111111-02-02-alloc-f2cae0f3c4a6</t>
  </si>
  <si>
    <t>aws-2026-04-08-111111111111-03-01</t>
  </si>
  <si>
    <t>aws-2026-04-08-111111111111-03-01-alloc-46735995b34a</t>
  </si>
  <si>
    <t>aws-2026-04-08-111111111111-03-02</t>
  </si>
  <si>
    <t>aws-2026-04-08-111111111111-03-02-alloc-61f6e86154a0</t>
  </si>
  <si>
    <t>aws-2026-04-08-111111111111-04-01</t>
  </si>
  <si>
    <t>aws-2026-04-08-111111111111-04-01-alloc-68bb74e3e59f</t>
  </si>
  <si>
    <t>aws-2026-04-08-111111111111-04-02</t>
  </si>
  <si>
    <t>aws-2026-04-08-111111111111-04-02-alloc-2cba60787663</t>
  </si>
  <si>
    <t>aws-2026-04-08-111111111111-05-01</t>
  </si>
  <si>
    <t>aws-2026-04-08-111111111111-05-01-alloc-eefba7144948</t>
  </si>
  <si>
    <t>aws-2026-04-08-111111111111-05-02</t>
  </si>
  <si>
    <t>aws-2026-04-08-111111111111-05-02-alloc-7dab3fd995cc</t>
  </si>
  <si>
    <t>aws-2026-04-08-222222222222-01-01</t>
  </si>
  <si>
    <t>aws-2026-04-08-222222222222-01-01-alloc-07129efb0928</t>
  </si>
  <si>
    <t>aws-2026-04-08-222222222222-01-02</t>
  </si>
  <si>
    <t>aws-2026-04-08-222222222222-01-02-alloc-a7ef59ede958</t>
  </si>
  <si>
    <t>aws-2026-04-08-222222222222-02-01</t>
  </si>
  <si>
    <t>aws-2026-04-08-222222222222-02-01-alloc-752ec5dcc4ad</t>
  </si>
  <si>
    <t>aws-2026-04-08-222222222222-02-02</t>
  </si>
  <si>
    <t>aws-2026-04-08-222222222222-02-02-alloc-41796662a6ed</t>
  </si>
  <si>
    <t>aws-2026-04-08-222222222222-03-01</t>
  </si>
  <si>
    <t>aws-2026-04-08-222222222222-03-01-alloc-1df4d962ef56</t>
  </si>
  <si>
    <t>aws-2026-04-08-222222222222-03-02</t>
  </si>
  <si>
    <t>aws-2026-04-08-222222222222-03-02-alloc-1c2d61952ab2</t>
  </si>
  <si>
    <t>aws-2026-04-08-222222222222-04-01</t>
  </si>
  <si>
    <t>aws-2026-04-08-222222222222-04-01-alloc-e1be1bcd02f0</t>
  </si>
  <si>
    <t>aws-2026-04-08-222222222222-04-02</t>
  </si>
  <si>
    <t>aws-2026-04-08-222222222222-04-02-alloc-c0f12ddc53db</t>
  </si>
  <si>
    <t>aws-2026-04-08-222222222222-05-01</t>
  </si>
  <si>
    <t>aws-2026-04-08-222222222222-05-01-alloc-24b7a8cb6b69</t>
  </si>
  <si>
    <t>aws-2026-04-08-222222222222-05-02</t>
  </si>
  <si>
    <t>aws-2026-04-08-222222222222-05-02-alloc-864d7b9116c4</t>
  </si>
  <si>
    <t>aws-2026-04-09-111111111111-01-01</t>
  </si>
  <si>
    <t>aws-2026-04-09-111111111111-01-01-alloc-fc29adc43ed0</t>
  </si>
  <si>
    <t>aws-2026-04-09-111111111111-01-02</t>
  </si>
  <si>
    <t>aws-2026-04-09-111111111111-01-02-alloc-8d2617546d7d</t>
  </si>
  <si>
    <t>aws-2026-04-09-111111111111-02-01</t>
  </si>
  <si>
    <t>aws-2026-04-09-111111111111-02-01-alloc-ce7891cba3e3</t>
  </si>
  <si>
    <t>aws-2026-04-09-111111111111-02-02</t>
  </si>
  <si>
    <t>aws-2026-04-09-111111111111-02-02-alloc-0fa1a419f69b</t>
  </si>
  <si>
    <t>aws-2026-04-09-111111111111-03-01</t>
  </si>
  <si>
    <t>aws-2026-04-09-111111111111-03-01-alloc-4aac69e90c37</t>
  </si>
  <si>
    <t>aws-2026-04-09-111111111111-03-02</t>
  </si>
  <si>
    <t>aws-2026-04-09-111111111111-03-02-alloc-9020de320562</t>
  </si>
  <si>
    <t>aws-2026-04-09-111111111111-04-01</t>
  </si>
  <si>
    <t>aws-2026-04-09-111111111111-04-01-alloc-f3f879ab2e3f</t>
  </si>
  <si>
    <t>aws-2026-04-09-111111111111-04-02</t>
  </si>
  <si>
    <t>aws-2026-04-09-111111111111-04-02-alloc-05e330c399f8</t>
  </si>
  <si>
    <t>aws-2026-04-09-111111111111-05-01</t>
  </si>
  <si>
    <t>aws-2026-04-09-111111111111-05-01-alloc-74330d617add</t>
  </si>
  <si>
    <t>aws-2026-04-09-111111111111-05-02</t>
  </si>
  <si>
    <t>aws-2026-04-09-111111111111-05-02-alloc-a74cd41467f9</t>
  </si>
  <si>
    <t>aws-2026-04-09-222222222222-01-01</t>
  </si>
  <si>
    <t>aws-2026-04-09-222222222222-01-01-alloc-02d602053192</t>
  </si>
  <si>
    <t>aws-2026-04-09-222222222222-01-02</t>
  </si>
  <si>
    <t>aws-2026-04-09-222222222222-01-02-alloc-d238fa2f5433</t>
  </si>
  <si>
    <t>aws-2026-04-09-222222222222-02-01</t>
  </si>
  <si>
    <t>aws-2026-04-09-222222222222-02-01-alloc-69245c6a0d3d</t>
  </si>
  <si>
    <t>aws-2026-04-09-222222222222-02-02</t>
  </si>
  <si>
    <t>aws-2026-04-09-222222222222-02-02-alloc-1cc5d8aa6078</t>
  </si>
  <si>
    <t>aws-2026-04-09-222222222222-03-01</t>
  </si>
  <si>
    <t>aws-2026-04-09-222222222222-03-01-alloc-f187bee05d85</t>
  </si>
  <si>
    <t>aws-2026-04-09-222222222222-03-02</t>
  </si>
  <si>
    <t>aws-2026-04-09-222222222222-03-02-alloc-44e48db7b827</t>
  </si>
  <si>
    <t>aws-2026-04-09-222222222222-04-01</t>
  </si>
  <si>
    <t>aws-2026-04-09-222222222222-04-01-alloc-6583edafc8b6</t>
  </si>
  <si>
    <t>aws-2026-04-09-222222222222-04-02</t>
  </si>
  <si>
    <t>aws-2026-04-09-222222222222-04-02-alloc-fdca35836508</t>
  </si>
  <si>
    <t>aws-2026-04-09-222222222222-05-01</t>
  </si>
  <si>
    <t>aws-2026-04-09-222222222222-05-01-alloc-8160d89c4075</t>
  </si>
  <si>
    <t>aws-2026-04-09-222222222222-05-02</t>
  </si>
  <si>
    <t>aws-2026-04-09-222222222222-05-02-alloc-b46d274dd67b</t>
  </si>
  <si>
    <t>aws-2026-04-10-111111111111-01-01</t>
  </si>
  <si>
    <t>aws-2026-04-10-111111111111-01-01-alloc-5af8defb8b54</t>
  </si>
  <si>
    <t>aws-2026-04-10-111111111111-01-02</t>
  </si>
  <si>
    <t>aws-2026-04-10-111111111111-01-02-alloc-ae211fba923f</t>
  </si>
  <si>
    <t>aws-2026-04-10-111111111111-02-01</t>
  </si>
  <si>
    <t>aws-2026-04-10-111111111111-02-01-alloc-a11665dc3c2e</t>
  </si>
  <si>
    <t>aws-2026-04-10-111111111111-02-02</t>
  </si>
  <si>
    <t>aws-2026-04-10-111111111111-02-02-alloc-cf312c6ac6b6</t>
  </si>
  <si>
    <t>aws-2026-04-10-111111111111-03-01</t>
  </si>
  <si>
    <t>aws-2026-04-10-111111111111-03-01-alloc-91250a6a07ec</t>
  </si>
  <si>
    <t>aws-2026-04-10-111111111111-03-02</t>
  </si>
  <si>
    <t>aws-2026-04-10-111111111111-03-02-alloc-8c05af101d15</t>
  </si>
  <si>
    <t>aws-2026-04-10-111111111111-04-01</t>
  </si>
  <si>
    <t>aws-2026-04-10-111111111111-04-01-alloc-bf83298c3e54</t>
  </si>
  <si>
    <t>aws-2026-04-10-111111111111-04-02</t>
  </si>
  <si>
    <t>aws-2026-04-10-111111111111-04-02-alloc-e850e29e6465</t>
  </si>
  <si>
    <t>aws-2026-04-10-111111111111-05-01</t>
  </si>
  <si>
    <t>aws-2026-04-10-111111111111-05-01-alloc-ca5c2fadf39a</t>
  </si>
  <si>
    <t>aws-2026-04-10-111111111111-05-02</t>
  </si>
  <si>
    <t>aws-2026-04-10-111111111111-05-02-alloc-7fb710a735e8</t>
  </si>
  <si>
    <t>aws-2026-04-10-222222222222-01-01</t>
  </si>
  <si>
    <t>aws-2026-04-10-222222222222-01-01-alloc-e89688f002b3</t>
  </si>
  <si>
    <t>aws-2026-04-10-222222222222-01-02</t>
  </si>
  <si>
    <t>aws-2026-04-10-222222222222-01-02-alloc-2bad73378750</t>
  </si>
  <si>
    <t>aws-2026-04-10-222222222222-02-01</t>
  </si>
  <si>
    <t>aws-2026-04-10-222222222222-02-01-alloc-c434033e5299</t>
  </si>
  <si>
    <t>aws-2026-04-10-222222222222-02-02</t>
  </si>
  <si>
    <t>aws-2026-04-10-222222222222-02-02-alloc-d41b6a8b8f37</t>
  </si>
  <si>
    <t>aws-2026-04-10-222222222222-03-01</t>
  </si>
  <si>
    <t>aws-2026-04-10-222222222222-03-01-alloc-8f0ac9d849eb</t>
  </si>
  <si>
    <t>aws-2026-04-10-222222222222-03-02</t>
  </si>
  <si>
    <t>aws-2026-04-10-222222222222-03-02-alloc-ccb448fb0961</t>
  </si>
  <si>
    <t>aws-2026-04-10-222222222222-04-01</t>
  </si>
  <si>
    <t>aws-2026-04-10-222222222222-04-01-alloc-8fc8223a5fa6</t>
  </si>
  <si>
    <t>aws-2026-04-10-222222222222-04-02</t>
  </si>
  <si>
    <t>aws-2026-04-10-222222222222-04-02-alloc-a5d1758eaadc</t>
  </si>
  <si>
    <t>aws-2026-04-10-222222222222-05-01</t>
  </si>
  <si>
    <t>aws-2026-04-10-222222222222-05-01-alloc-25d53bd67f86</t>
  </si>
  <si>
    <t>aws-2026-04-10-222222222222-05-02</t>
  </si>
  <si>
    <t>aws-2026-04-10-222222222222-05-02-alloc-d2659b598637</t>
  </si>
  <si>
    <t>aws-2026-04-11-111111111111-01-01</t>
  </si>
  <si>
    <t>aws-2026-04-11-111111111111-01-01-alloc-9c4140570f11</t>
  </si>
  <si>
    <t>aws-2026-04-11-111111111111-01-02</t>
  </si>
  <si>
    <t>aws-2026-04-11-111111111111-01-02-alloc-7f74589e082f</t>
  </si>
  <si>
    <t>aws-2026-04-11-111111111111-02-01</t>
  </si>
  <si>
    <t>aws-2026-04-11-111111111111-02-01-alloc-527bff3a00c7</t>
  </si>
  <si>
    <t>aws-2026-04-11-111111111111-02-02</t>
  </si>
  <si>
    <t>aws-2026-04-11-111111111111-02-02-alloc-488f56a3bffa</t>
  </si>
  <si>
    <t>aws-2026-04-11-111111111111-03-01</t>
  </si>
  <si>
    <t>aws-2026-04-11-111111111111-03-01-alloc-17ccbffb7d14</t>
  </si>
  <si>
    <t>aws-2026-04-11-111111111111-03-02</t>
  </si>
  <si>
    <t>aws-2026-04-11-111111111111-03-02-alloc-674a0d5b6182</t>
  </si>
  <si>
    <t>aws-2026-04-11-111111111111-04-01</t>
  </si>
  <si>
    <t>aws-2026-04-11-111111111111-04-01-alloc-e8dd4e3f0fc7</t>
  </si>
  <si>
    <t>aws-2026-04-11-111111111111-04-02</t>
  </si>
  <si>
    <t>aws-2026-04-11-111111111111-04-02-alloc-a0e4a8ebfa43</t>
  </si>
  <si>
    <t>aws-2026-04-11-111111111111-05-01</t>
  </si>
  <si>
    <t>aws-2026-04-11-111111111111-05-01-alloc-bdc3b26834aa</t>
  </si>
  <si>
    <t>aws-2026-04-11-111111111111-05-02</t>
  </si>
  <si>
    <t>aws-2026-04-11-111111111111-05-02-alloc-7bd13ef0c074</t>
  </si>
  <si>
    <t>aws-2026-04-11-222222222222-01-01</t>
  </si>
  <si>
    <t>aws-2026-04-11-222222222222-01-01-alloc-72c6b61f11ad</t>
  </si>
  <si>
    <t>aws-2026-04-11-222222222222-01-02</t>
  </si>
  <si>
    <t>aws-2026-04-11-222222222222-01-02-alloc-145b43fdd958</t>
  </si>
  <si>
    <t>aws-2026-04-11-222222222222-02-01</t>
  </si>
  <si>
    <t>aws-2026-04-11-222222222222-02-01-alloc-57a3d2bc169b</t>
  </si>
  <si>
    <t>aws-2026-04-11-222222222222-02-02</t>
  </si>
  <si>
    <t>aws-2026-04-11-222222222222-02-02-alloc-5250a4ad5915</t>
  </si>
  <si>
    <t>aws-2026-04-11-222222222222-03-01</t>
  </si>
  <si>
    <t>aws-2026-04-11-222222222222-03-01-alloc-801fd344368c</t>
  </si>
  <si>
    <t>aws-2026-04-11-222222222222-03-02</t>
  </si>
  <si>
    <t>aws-2026-04-11-222222222222-03-02-alloc-e567f5a8e20d</t>
  </si>
  <si>
    <t>aws-2026-04-11-222222222222-04-01</t>
  </si>
  <si>
    <t>aws-2026-04-11-222222222222-04-01-alloc-2203c9c26ee9</t>
  </si>
  <si>
    <t>aws-2026-04-11-222222222222-04-02</t>
  </si>
  <si>
    <t>aws-2026-04-11-222222222222-04-02-alloc-fd2e64fe0ec3</t>
  </si>
  <si>
    <t>aws-2026-04-11-222222222222-05-01</t>
  </si>
  <si>
    <t>aws-2026-04-11-222222222222-05-01-alloc-643fa0aead47</t>
  </si>
  <si>
    <t>aws-2026-04-11-222222222222-05-02</t>
  </si>
  <si>
    <t>aws-2026-04-11-222222222222-05-02-alloc-99e5f96d80ee</t>
  </si>
  <si>
    <t>aws-2026-04-12-111111111111-01-01</t>
  </si>
  <si>
    <t>aws-2026-04-12-111111111111-01-01-alloc-92b7302d9454</t>
  </si>
  <si>
    <t>aws-2026-04-12-111111111111-01-02</t>
  </si>
  <si>
    <t>aws-2026-04-12-111111111111-01-02-alloc-69766bf13181</t>
  </si>
  <si>
    <t>aws-2026-04-12-111111111111-02-01</t>
  </si>
  <si>
    <t>aws-2026-04-12-111111111111-02-01-alloc-298ea795e118</t>
  </si>
  <si>
    <t>aws-2026-04-12-111111111111-02-02</t>
  </si>
  <si>
    <t>aws-2026-04-12-111111111111-02-02-alloc-cafd78e98717</t>
  </si>
  <si>
    <t>aws-2026-04-12-111111111111-03-01</t>
  </si>
  <si>
    <t>aws-2026-04-12-111111111111-03-01-alloc-35c7d10de436</t>
  </si>
  <si>
    <t>aws-2026-04-12-111111111111-03-02</t>
  </si>
  <si>
    <t>aws-2026-04-12-111111111111-03-02-alloc-571cca26b750</t>
  </si>
  <si>
    <t>aws-2026-04-12-111111111111-04-01</t>
  </si>
  <si>
    <t>aws-2026-04-12-111111111111-04-01-alloc-ce746790c1fb</t>
  </si>
  <si>
    <t>aws-2026-04-12-111111111111-04-02</t>
  </si>
  <si>
    <t>aws-2026-04-12-111111111111-04-02-alloc-31d4bd2877b1</t>
  </si>
  <si>
    <t>aws-2026-04-12-111111111111-05-01</t>
  </si>
  <si>
    <t>aws-2026-04-12-111111111111-05-01-alloc-373a99d25861</t>
  </si>
  <si>
    <t>aws-2026-04-12-111111111111-05-02</t>
  </si>
  <si>
    <t>aws-2026-04-12-111111111111-05-02-alloc-c709189a482a</t>
  </si>
  <si>
    <t>aws-2026-04-12-222222222222-01-01</t>
  </si>
  <si>
    <t>aws-2026-04-12-222222222222-01-01-alloc-4c4672970aa7</t>
  </si>
  <si>
    <t>aws-2026-04-12-222222222222-01-02</t>
  </si>
  <si>
    <t>aws-2026-04-12-222222222222-01-02-alloc-07a971bd48fb</t>
  </si>
  <si>
    <t>aws-2026-04-12-222222222222-02-01</t>
  </si>
  <si>
    <t>aws-2026-04-12-222222222222-02-01-alloc-d8706f179d06</t>
  </si>
  <si>
    <t>aws-2026-04-12-222222222222-02-02</t>
  </si>
  <si>
    <t>aws-2026-04-12-222222222222-02-02-alloc-71e6f6a12be3</t>
  </si>
  <si>
    <t>aws-2026-04-12-222222222222-03-01</t>
  </si>
  <si>
    <t>aws-2026-04-12-222222222222-03-01-alloc-96ec0597c47d</t>
  </si>
  <si>
    <t>aws-2026-04-12-222222222222-03-02</t>
  </si>
  <si>
    <t>aws-2026-04-12-222222222222-03-02-alloc-ac4cb5639f60</t>
  </si>
  <si>
    <t>aws-2026-04-12-222222222222-04-01</t>
  </si>
  <si>
    <t>aws-2026-04-12-222222222222-04-01-alloc-351141699901</t>
  </si>
  <si>
    <t>aws-2026-04-12-222222222222-04-02</t>
  </si>
  <si>
    <t>aws-2026-04-12-222222222222-04-02-alloc-8845ead392e2</t>
  </si>
  <si>
    <t>aws-2026-04-12-222222222222-05-01</t>
  </si>
  <si>
    <t>aws-2026-04-12-222222222222-05-01-alloc-270966e86ced</t>
  </si>
  <si>
    <t>aws-2026-04-12-222222222222-05-02</t>
  </si>
  <si>
    <t>aws-2026-04-12-222222222222-05-02-alloc-5ba28756ae4c</t>
  </si>
  <si>
    <t>aws-2026-04-13-111111111111-01-01</t>
  </si>
  <si>
    <t>aws-2026-04-13-111111111111-01-01-alloc-e42a7fd77b46</t>
  </si>
  <si>
    <t>aws-2026-04-13-111111111111-01-02</t>
  </si>
  <si>
    <t>aws-2026-04-13-111111111111-01-02-alloc-0cd407b04401</t>
  </si>
  <si>
    <t>aws-2026-04-13-111111111111-02-01</t>
  </si>
  <si>
    <t>aws-2026-04-13-111111111111-02-01-alloc-f209b6d0b387</t>
  </si>
  <si>
    <t>aws-2026-04-13-111111111111-02-02</t>
  </si>
  <si>
    <t>aws-2026-04-13-111111111111-02-02-alloc-7d09af006799</t>
  </si>
  <si>
    <t>aws-2026-04-13-111111111111-03-01</t>
  </si>
  <si>
    <t>aws-2026-04-13-111111111111-03-01-alloc-ae0353f3104f</t>
  </si>
  <si>
    <t>aws-2026-04-13-111111111111-03-02</t>
  </si>
  <si>
    <t>aws-2026-04-13-111111111111-03-02-alloc-1185b77d825a</t>
  </si>
  <si>
    <t>aws-2026-04-13-111111111111-04-01</t>
  </si>
  <si>
    <t>aws-2026-04-13-111111111111-04-01-alloc-c52c85e57c7d</t>
  </si>
  <si>
    <t>aws-2026-04-13-111111111111-04-02</t>
  </si>
  <si>
    <t>aws-2026-04-13-111111111111-04-02-alloc-0923cda52123</t>
  </si>
  <si>
    <t>aws-2026-04-13-111111111111-05-01</t>
  </si>
  <si>
    <t>aws-2026-04-13-111111111111-05-01-alloc-9fea405c920b</t>
  </si>
  <si>
    <t>aws-2026-04-13-111111111111-05-02</t>
  </si>
  <si>
    <t>aws-2026-04-13-111111111111-05-02-alloc-bee4b75ee32f</t>
  </si>
  <si>
    <t>aws-2026-04-13-222222222222-01-01</t>
  </si>
  <si>
    <t>aws-2026-04-13-222222222222-01-01-alloc-a4d0afc6bb7d</t>
  </si>
  <si>
    <t>aws-2026-04-13-222222222222-01-02</t>
  </si>
  <si>
    <t>aws-2026-04-13-222222222222-01-02-alloc-d638768ed9c1</t>
  </si>
  <si>
    <t>aws-2026-04-13-222222222222-02-01</t>
  </si>
  <si>
    <t>aws-2026-04-13-222222222222-02-01-alloc-afc1cd471745</t>
  </si>
  <si>
    <t>aws-2026-04-13-222222222222-02-02</t>
  </si>
  <si>
    <t>aws-2026-04-13-222222222222-02-02-alloc-0e0fd1996133</t>
  </si>
  <si>
    <t>aws-2026-04-13-222222222222-03-01</t>
  </si>
  <si>
    <t>aws-2026-04-13-222222222222-03-01-alloc-d46d7aaa7fcb</t>
  </si>
  <si>
    <t>aws-2026-04-13-222222222222-03-02</t>
  </si>
  <si>
    <t>aws-2026-04-13-222222222222-03-02-alloc-cc976ca3db30</t>
  </si>
  <si>
    <t>aws-2026-04-13-222222222222-04-01</t>
  </si>
  <si>
    <t>aws-2026-04-13-222222222222-04-01-alloc-d227b611f398</t>
  </si>
  <si>
    <t>aws-2026-04-13-222222222222-04-02</t>
  </si>
  <si>
    <t>aws-2026-04-13-222222222222-04-02-alloc-3a3ca1e1e73c</t>
  </si>
  <si>
    <t>aws-2026-04-13-222222222222-05-01</t>
  </si>
  <si>
    <t>aws-2026-04-13-222222222222-05-01-alloc-853cb1d06cb7</t>
  </si>
  <si>
    <t>aws-2026-04-13-222222222222-05-02</t>
  </si>
  <si>
    <t>aws-2026-04-13-222222222222-05-02-alloc-bf2134c87173</t>
  </si>
  <si>
    <t>aws-2026-04-14-111111111111-01-01</t>
  </si>
  <si>
    <t>aws-2026-04-14-111111111111-01-01-alloc-fae0ba868f78</t>
  </si>
  <si>
    <t>aws-2026-04-14-111111111111-01-02</t>
  </si>
  <si>
    <t>aws-2026-04-14-111111111111-01-02-alloc-aa414a67c511</t>
  </si>
  <si>
    <t>aws-2026-04-14-111111111111-02-01</t>
  </si>
  <si>
    <t>aws-2026-04-14-111111111111-02-01-alloc-5442b8fb63d5</t>
  </si>
  <si>
    <t>aws-2026-04-14-111111111111-02-02</t>
  </si>
  <si>
    <t>aws-2026-04-14-111111111111-02-02-alloc-a38aeeca63d8</t>
  </si>
  <si>
    <t>aws-2026-04-14-111111111111-03-01</t>
  </si>
  <si>
    <t>aws-2026-04-14-111111111111-03-01-alloc-1b77b861bb3f</t>
  </si>
  <si>
    <t>aws-2026-04-14-111111111111-03-02</t>
  </si>
  <si>
    <t>aws-2026-04-14-111111111111-03-02-alloc-3e0617d6bc52</t>
  </si>
  <si>
    <t>aws-2026-04-14-111111111111-04-01</t>
  </si>
  <si>
    <t>aws-2026-04-14-111111111111-04-01-alloc-19ccd1ed75ba</t>
  </si>
  <si>
    <t>aws-2026-04-14-111111111111-04-02</t>
  </si>
  <si>
    <t>aws-2026-04-14-111111111111-04-02-alloc-a4b7afb2f5a7</t>
  </si>
  <si>
    <t>aws-2026-04-14-111111111111-05-01</t>
  </si>
  <si>
    <t>aws-2026-04-14-111111111111-05-01-alloc-2d509bbcbe13</t>
  </si>
  <si>
    <t>aws-2026-04-14-111111111111-05-02</t>
  </si>
  <si>
    <t>aws-2026-04-14-111111111111-05-02-alloc-2f522cd51c17</t>
  </si>
  <si>
    <t>aws-2026-04-14-222222222222-01-01</t>
  </si>
  <si>
    <t>aws-2026-04-14-222222222222-01-01-alloc-a871bd0ddcfc</t>
  </si>
  <si>
    <t>aws-2026-04-14-222222222222-01-02</t>
  </si>
  <si>
    <t>aws-2026-04-14-222222222222-01-02-alloc-a586b1bbc125</t>
  </si>
  <si>
    <t>aws-2026-04-14-222222222222-02-01</t>
  </si>
  <si>
    <t>aws-2026-04-14-222222222222-02-01-alloc-265b08819763</t>
  </si>
  <si>
    <t>aws-2026-04-14-222222222222-02-02</t>
  </si>
  <si>
    <t>aws-2026-04-14-222222222222-02-02-alloc-8d7f10358a0e</t>
  </si>
  <si>
    <t>aws-2026-04-14-222222222222-03-01</t>
  </si>
  <si>
    <t>aws-2026-04-14-222222222222-03-01-alloc-dbbc97a2c7f9</t>
  </si>
  <si>
    <t>aws-2026-04-14-222222222222-03-02</t>
  </si>
  <si>
    <t>aws-2026-04-14-222222222222-03-02-alloc-9b52fec3b5b4</t>
  </si>
  <si>
    <t>aws-2026-04-14-222222222222-04-01</t>
  </si>
  <si>
    <t>aws-2026-04-14-222222222222-04-01-alloc-95cebfb41db1</t>
  </si>
  <si>
    <t>aws-2026-04-14-222222222222-04-02</t>
  </si>
  <si>
    <t>aws-2026-04-14-222222222222-04-02-alloc-a6b0b9abef21</t>
  </si>
  <si>
    <t>aws-2026-04-14-222222222222-05-01</t>
  </si>
  <si>
    <t>aws-2026-04-14-222222222222-05-01-alloc-7bcaa96f0be9</t>
  </si>
  <si>
    <t>aws-2026-04-14-222222222222-05-02</t>
  </si>
  <si>
    <t>aws-2026-04-14-222222222222-05-02-alloc-524e0e061f77</t>
  </si>
  <si>
    <t>aws-2026-04-15-111111111111-01-01</t>
  </si>
  <si>
    <t>aws-2026-04-15-111111111111-01-01-alloc-aecb5b525beb</t>
  </si>
  <si>
    <t>aws-2026-04-15-111111111111-01-02</t>
  </si>
  <si>
    <t>aws-2026-04-15-111111111111-01-02-alloc-ffb8fb943703</t>
  </si>
  <si>
    <t>aws-2026-04-15-111111111111-02-01</t>
  </si>
  <si>
    <t>aws-2026-04-15-111111111111-02-01-alloc-e672d000aa0b</t>
  </si>
  <si>
    <t>aws-2026-04-15-111111111111-02-02</t>
  </si>
  <si>
    <t>aws-2026-04-15-111111111111-02-02-alloc-5528645142c6</t>
  </si>
  <si>
    <t>aws-2026-04-15-111111111111-03-01</t>
  </si>
  <si>
    <t>aws-2026-04-15-111111111111-03-01-alloc-0bd79237a9b9</t>
  </si>
  <si>
    <t>aws-2026-04-15-111111111111-03-02</t>
  </si>
  <si>
    <t>aws-2026-04-15-111111111111-03-02-alloc-d95ae9026a58</t>
  </si>
  <si>
    <t>aws-2026-04-15-111111111111-04-01</t>
  </si>
  <si>
    <t>aws-2026-04-15-111111111111-04-01-alloc-e51471df97de</t>
  </si>
  <si>
    <t>aws-2026-04-15-111111111111-04-02</t>
  </si>
  <si>
    <t>aws-2026-04-15-111111111111-04-02-alloc-c420e2dac8e9</t>
  </si>
  <si>
    <t>aws-2026-04-15-111111111111-05-01</t>
  </si>
  <si>
    <t>aws-2026-04-15-111111111111-05-01-alloc-1c9f016ddf24</t>
  </si>
  <si>
    <t>aws-2026-04-15-111111111111-05-02</t>
  </si>
  <si>
    <t>aws-2026-04-15-111111111111-05-02-alloc-299f6b6d1f22</t>
  </si>
  <si>
    <t>aws-2026-04-15-222222222222-01-01</t>
  </si>
  <si>
    <t>aws-2026-04-15-222222222222-01-01-alloc-8d9cfee6ce34</t>
  </si>
  <si>
    <t>aws-2026-04-15-222222222222-01-02</t>
  </si>
  <si>
    <t>aws-2026-04-15-222222222222-01-02-alloc-dd0e23e9c30a</t>
  </si>
  <si>
    <t>aws-2026-04-15-222222222222-02-01</t>
  </si>
  <si>
    <t>aws-2026-04-15-222222222222-02-01-alloc-951786e3644e</t>
  </si>
  <si>
    <t>aws-2026-04-15-222222222222-02-02</t>
  </si>
  <si>
    <t>aws-2026-04-15-222222222222-02-02-alloc-cf40d1678c02</t>
  </si>
  <si>
    <t>aws-2026-04-15-222222222222-03-01</t>
  </si>
  <si>
    <t>aws-2026-04-15-222222222222-03-01-alloc-ed5777f05913</t>
  </si>
  <si>
    <t>aws-2026-04-15-222222222222-03-02</t>
  </si>
  <si>
    <t>aws-2026-04-15-222222222222-03-02-alloc-37326bfeb917</t>
  </si>
  <si>
    <t>aws-2026-04-15-222222222222-04-01</t>
  </si>
  <si>
    <t>aws-2026-04-15-222222222222-04-01-alloc-e899fe808dfb</t>
  </si>
  <si>
    <t>aws-2026-04-15-222222222222-04-02</t>
  </si>
  <si>
    <t>aws-2026-04-15-222222222222-04-02-alloc-41996e39c58a</t>
  </si>
  <si>
    <t>aws-2026-04-15-222222222222-05-01</t>
  </si>
  <si>
    <t>aws-2026-04-15-222222222222-05-01-alloc-c392ba3dafd7</t>
  </si>
  <si>
    <t>aws-2026-04-15-222222222222-05-02</t>
  </si>
  <si>
    <t>aws-2026-04-15-222222222222-05-02-alloc-b8a3131c455e</t>
  </si>
  <si>
    <t>aws-2026-04-16-111111111111-01-01</t>
  </si>
  <si>
    <t>aws-2026-04-16-111111111111-01-01-alloc-44cb30a3bb4a</t>
  </si>
  <si>
    <t>aws-2026-04-16-111111111111-01-02</t>
  </si>
  <si>
    <t>aws-2026-04-16-111111111111-01-02-alloc-3a0cb0a1960c</t>
  </si>
  <si>
    <t>aws-2026-04-16-111111111111-02-01</t>
  </si>
  <si>
    <t>aws-2026-04-16-111111111111-02-01-alloc-35d40e3dd033</t>
  </si>
  <si>
    <t>aws-2026-04-16-111111111111-02-02</t>
  </si>
  <si>
    <t>aws-2026-04-16-111111111111-02-02-alloc-3358a6afbabf</t>
  </si>
  <si>
    <t>aws-2026-04-16-111111111111-03-01</t>
  </si>
  <si>
    <t>aws-2026-04-16-111111111111-03-01-alloc-16ea5ddbb89d</t>
  </si>
  <si>
    <t>aws-2026-04-16-111111111111-03-02</t>
  </si>
  <si>
    <t>aws-2026-04-16-111111111111-03-02-alloc-f8f2c273267c</t>
  </si>
  <si>
    <t>aws-2026-04-16-111111111111-04-01</t>
  </si>
  <si>
    <t>aws-2026-04-16-111111111111-04-01-alloc-bc5a5b1b90e6</t>
  </si>
  <si>
    <t>aws-2026-04-16-111111111111-04-02</t>
  </si>
  <si>
    <t>aws-2026-04-16-111111111111-04-02-alloc-503fce026d9f</t>
  </si>
  <si>
    <t>aws-2026-04-16-111111111111-05-01</t>
  </si>
  <si>
    <t>aws-2026-04-16-111111111111-05-01-alloc-0e8290ddc893</t>
  </si>
  <si>
    <t>aws-2026-04-16-111111111111-05-02</t>
  </si>
  <si>
    <t>aws-2026-04-16-111111111111-05-02-alloc-751ccf6aeca7</t>
  </si>
  <si>
    <t>aws-2026-04-16-222222222222-01-01</t>
  </si>
  <si>
    <t>aws-2026-04-16-222222222222-01-01-alloc-d58dc552b9cd</t>
  </si>
  <si>
    <t>aws-2026-04-16-222222222222-01-02</t>
  </si>
  <si>
    <t>aws-2026-04-16-222222222222-01-02-alloc-539c72266cca</t>
  </si>
  <si>
    <t>aws-2026-04-16-222222222222-02-01</t>
  </si>
  <si>
    <t>aws-2026-04-16-222222222222-02-01-alloc-b27b9f010aae</t>
  </si>
  <si>
    <t>aws-2026-04-16-222222222222-02-02</t>
  </si>
  <si>
    <t>aws-2026-04-16-222222222222-02-02-alloc-4ee22ad5c040</t>
  </si>
  <si>
    <t>aws-2026-04-16-222222222222-03-01</t>
  </si>
  <si>
    <t>aws-2026-04-16-222222222222-03-01-alloc-12f573a88543</t>
  </si>
  <si>
    <t>aws-2026-04-16-222222222222-03-02</t>
  </si>
  <si>
    <t>aws-2026-04-16-222222222222-03-02-alloc-ae81f181e4e9</t>
  </si>
  <si>
    <t>aws-2026-04-16-222222222222-04-01</t>
  </si>
  <si>
    <t>aws-2026-04-16-222222222222-04-01-alloc-f6671482a67a</t>
  </si>
  <si>
    <t>aws-2026-04-16-222222222222-04-02</t>
  </si>
  <si>
    <t>aws-2026-04-16-222222222222-04-02-alloc-4ef51c1d58e4</t>
  </si>
  <si>
    <t>aws-2026-04-16-222222222222-05-01</t>
  </si>
  <si>
    <t>aws-2026-04-16-222222222222-05-01-alloc-16a4a51cf0b9</t>
  </si>
  <si>
    <t>aws-2026-04-16-222222222222-05-02</t>
  </si>
  <si>
    <t>aws-2026-04-16-222222222222-05-02-alloc-a63c22878cac</t>
  </si>
  <si>
    <t>aws-2026-04-17-111111111111-01-01</t>
  </si>
  <si>
    <t>aws-2026-04-17-111111111111-01-01-alloc-99aeaf36d3f9</t>
  </si>
  <si>
    <t>aws-2026-04-17-111111111111-01-02</t>
  </si>
  <si>
    <t>aws-2026-04-17-111111111111-01-02-alloc-c598e6220e47</t>
  </si>
  <si>
    <t>aws-2026-04-17-111111111111-02-01</t>
  </si>
  <si>
    <t>aws-2026-04-17-111111111111-02-01-alloc-dbe0d20243b7</t>
  </si>
  <si>
    <t>aws-2026-04-17-111111111111-02-02</t>
  </si>
  <si>
    <t>aws-2026-04-17-111111111111-02-02-alloc-9bd47ddd838d</t>
  </si>
  <si>
    <t>aws-2026-04-17-111111111111-03-01</t>
  </si>
  <si>
    <t>aws-2026-04-17-111111111111-03-01-alloc-1d023418d8e2</t>
  </si>
  <si>
    <t>aws-2026-04-17-111111111111-03-02</t>
  </si>
  <si>
    <t>aws-2026-04-17-111111111111-03-02-alloc-1f11d5fee2c4</t>
  </si>
  <si>
    <t>aws-2026-04-17-111111111111-04-01</t>
  </si>
  <si>
    <t>aws-2026-04-17-111111111111-04-01-alloc-2c225c8786ce</t>
  </si>
  <si>
    <t>aws-2026-04-17-111111111111-04-02</t>
  </si>
  <si>
    <t>aws-2026-04-17-111111111111-04-02-alloc-f82181122c70</t>
  </si>
  <si>
    <t>aws-2026-04-17-111111111111-05-01</t>
  </si>
  <si>
    <t>aws-2026-04-17-111111111111-05-01-alloc-410a478f682e</t>
  </si>
  <si>
    <t>aws-2026-04-17-111111111111-05-02</t>
  </si>
  <si>
    <t>aws-2026-04-17-111111111111-05-02-alloc-a44cc8c67b4a</t>
  </si>
  <si>
    <t>aws-2026-04-17-222222222222-01-01</t>
  </si>
  <si>
    <t>aws-2026-04-17-222222222222-01-01-alloc-beeb713242e2</t>
  </si>
  <si>
    <t>aws-2026-04-17-222222222222-01-02</t>
  </si>
  <si>
    <t>aws-2026-04-17-222222222222-01-02-alloc-96425a8f96f3</t>
  </si>
  <si>
    <t>aws-2026-04-17-222222222222-02-01</t>
  </si>
  <si>
    <t>aws-2026-04-17-222222222222-02-01-alloc-757a2de36fc1</t>
  </si>
  <si>
    <t>aws-2026-04-17-222222222222-02-02</t>
  </si>
  <si>
    <t>aws-2026-04-17-222222222222-02-02-alloc-2d19120bb315</t>
  </si>
  <si>
    <t>aws-2026-04-17-222222222222-03-01</t>
  </si>
  <si>
    <t>aws-2026-04-17-222222222222-03-01-alloc-97bf13221823</t>
  </si>
  <si>
    <t>aws-2026-04-17-222222222222-03-02</t>
  </si>
  <si>
    <t>aws-2026-04-17-222222222222-03-02-alloc-046064c2381b</t>
  </si>
  <si>
    <t>aws-2026-04-17-222222222222-04-01</t>
  </si>
  <si>
    <t>aws-2026-04-17-222222222222-04-01-alloc-48d2776e3972</t>
  </si>
  <si>
    <t>aws-2026-04-17-222222222222-04-02</t>
  </si>
  <si>
    <t>aws-2026-04-17-222222222222-04-02-alloc-5c8332dd0053</t>
  </si>
  <si>
    <t>aws-2026-04-17-222222222222-05-01</t>
  </si>
  <si>
    <t>aws-2026-04-17-222222222222-05-01-alloc-efe66f4058da</t>
  </si>
  <si>
    <t>aws-2026-04-17-222222222222-05-02</t>
  </si>
  <si>
    <t>aws-2026-04-17-222222222222-05-02-alloc-51e35923a2d3</t>
  </si>
  <si>
    <t>aws-2026-04-18-111111111111-01-01</t>
  </si>
  <si>
    <t>aws-2026-04-18-111111111111-01-01-alloc-50d7c5042b68</t>
  </si>
  <si>
    <t>aws-2026-04-18-111111111111-01-02</t>
  </si>
  <si>
    <t>aws-2026-04-18-111111111111-01-02-alloc-10f0086bd103</t>
  </si>
  <si>
    <t>aws-2026-04-18-111111111111-02-01</t>
  </si>
  <si>
    <t>aws-2026-04-18-111111111111-02-01-alloc-22d3309bea1d</t>
  </si>
  <si>
    <t>aws-2026-04-18-111111111111-02-02</t>
  </si>
  <si>
    <t>aws-2026-04-18-111111111111-02-02-alloc-b7687b1277a7</t>
  </si>
  <si>
    <t>aws-2026-04-18-111111111111-03-01</t>
  </si>
  <si>
    <t>aws-2026-04-18-111111111111-03-01-alloc-47ee9b4bb361</t>
  </si>
  <si>
    <t>aws-2026-04-18-111111111111-03-02</t>
  </si>
  <si>
    <t>aws-2026-04-18-111111111111-03-02-alloc-2877583c75bc</t>
  </si>
  <si>
    <t>aws-2026-04-18-111111111111-04-01</t>
  </si>
  <si>
    <t>aws-2026-04-18-111111111111-04-01-alloc-46adb371b1c0</t>
  </si>
  <si>
    <t>aws-2026-04-18-111111111111-04-02</t>
  </si>
  <si>
    <t>aws-2026-04-18-111111111111-04-02-alloc-8477d6e2df54</t>
  </si>
  <si>
    <t>aws-2026-04-18-111111111111-05-01</t>
  </si>
  <si>
    <t>aws-2026-04-18-111111111111-05-01-alloc-5b82b9b49e8a</t>
  </si>
  <si>
    <t>aws-2026-04-18-111111111111-05-02</t>
  </si>
  <si>
    <t>aws-2026-04-18-111111111111-05-02-alloc-9c2f8bf80ddb</t>
  </si>
  <si>
    <t>aws-2026-04-18-222222222222-01-01</t>
  </si>
  <si>
    <t>aws-2026-04-18-222222222222-01-01-alloc-7befd9e48f5c</t>
  </si>
  <si>
    <t>aws-2026-04-18-222222222222-01-02</t>
  </si>
  <si>
    <t>aws-2026-04-18-222222222222-01-02-alloc-b74c07f66c83</t>
  </si>
  <si>
    <t>aws-2026-04-18-222222222222-02-01</t>
  </si>
  <si>
    <t>aws-2026-04-18-222222222222-02-01-alloc-2c363b7150c7</t>
  </si>
  <si>
    <t>aws-2026-04-18-222222222222-02-02</t>
  </si>
  <si>
    <t>aws-2026-04-18-222222222222-02-02-alloc-3de39b3c000d</t>
  </si>
  <si>
    <t>aws-2026-04-18-222222222222-03-01</t>
  </si>
  <si>
    <t>aws-2026-04-18-222222222222-03-01-alloc-f609d553488b</t>
  </si>
  <si>
    <t>aws-2026-04-18-222222222222-03-02</t>
  </si>
  <si>
    <t>aws-2026-04-18-222222222222-03-02-alloc-8dc5fab4c125</t>
  </si>
  <si>
    <t>aws-2026-04-18-222222222222-04-01</t>
  </si>
  <si>
    <t>aws-2026-04-18-222222222222-04-01-alloc-ade79bca8326</t>
  </si>
  <si>
    <t>aws-2026-04-18-222222222222-04-02</t>
  </si>
  <si>
    <t>aws-2026-04-18-222222222222-04-02-alloc-7a2870994ae2</t>
  </si>
  <si>
    <t>aws-2026-04-18-222222222222-05-01</t>
  </si>
  <si>
    <t>aws-2026-04-18-222222222222-05-01-alloc-4121aab943ff</t>
  </si>
  <si>
    <t>aws-2026-04-18-222222222222-05-02</t>
  </si>
  <si>
    <t>aws-2026-04-18-222222222222-05-02-alloc-b612a2334495</t>
  </si>
  <si>
    <t>aws-2026-04-19-111111111111-01-01</t>
  </si>
  <si>
    <t>aws-2026-04-19-111111111111-01-01-alloc-192dbde18534</t>
  </si>
  <si>
    <t>aws-2026-04-19-111111111111-01-02</t>
  </si>
  <si>
    <t>aws-2026-04-19-111111111111-01-02-alloc-74aaa7c8cebb</t>
  </si>
  <si>
    <t>aws-2026-04-19-111111111111-02-01</t>
  </si>
  <si>
    <t>aws-2026-04-19-111111111111-02-01-alloc-1f10799b2988</t>
  </si>
  <si>
    <t>aws-2026-04-19-111111111111-02-02</t>
  </si>
  <si>
    <t>aws-2026-04-19-111111111111-02-02-alloc-a84351797ca6</t>
  </si>
  <si>
    <t>aws-2026-04-19-111111111111-03-01</t>
  </si>
  <si>
    <t>aws-2026-04-19-111111111111-03-01-alloc-8c9976ce0fbe</t>
  </si>
  <si>
    <t>aws-2026-04-19-111111111111-03-02</t>
  </si>
  <si>
    <t>aws-2026-04-19-111111111111-03-02-alloc-0b5bfc4e0947</t>
  </si>
  <si>
    <t>aws-2026-04-19-111111111111-04-01</t>
  </si>
  <si>
    <t>aws-2026-04-19-111111111111-04-01-alloc-e40346f08a53</t>
  </si>
  <si>
    <t>aws-2026-04-19-111111111111-04-02</t>
  </si>
  <si>
    <t>aws-2026-04-19-111111111111-04-02-alloc-ad835f913adf</t>
  </si>
  <si>
    <t>aws-2026-04-19-111111111111-05-01</t>
  </si>
  <si>
    <t>aws-2026-04-19-111111111111-05-01-alloc-5434601a6fb2</t>
  </si>
  <si>
    <t>aws-2026-04-19-111111111111-05-02</t>
  </si>
  <si>
    <t>aws-2026-04-19-111111111111-05-02-alloc-bb2a05150c09</t>
  </si>
  <si>
    <t>aws-2026-04-19-222222222222-01-01</t>
  </si>
  <si>
    <t>aws-2026-04-19-222222222222-01-01-alloc-c9b572602504</t>
  </si>
  <si>
    <t>aws-2026-04-19-222222222222-01-02</t>
  </si>
  <si>
    <t>aws-2026-04-19-222222222222-01-02-alloc-804ae7a5d875</t>
  </si>
  <si>
    <t>aws-2026-04-19-222222222222-02-01</t>
  </si>
  <si>
    <t>aws-2026-04-19-222222222222-02-01-alloc-c7641ca4f030</t>
  </si>
  <si>
    <t>aws-2026-04-19-222222222222-02-02</t>
  </si>
  <si>
    <t>aws-2026-04-19-222222222222-02-02-alloc-39175428b7cf</t>
  </si>
  <si>
    <t>aws-2026-04-19-222222222222-03-01</t>
  </si>
  <si>
    <t>aws-2026-04-19-222222222222-03-01-alloc-c4d72ddbe204</t>
  </si>
  <si>
    <t>aws-2026-04-19-222222222222-03-02</t>
  </si>
  <si>
    <t>aws-2026-04-19-222222222222-03-02-alloc-2d0934ed8cc3</t>
  </si>
  <si>
    <t>aws-2026-04-19-222222222222-04-01</t>
  </si>
  <si>
    <t>aws-2026-04-19-222222222222-04-01-alloc-cfcb5b43054d</t>
  </si>
  <si>
    <t>aws-2026-04-19-222222222222-04-02</t>
  </si>
  <si>
    <t>aws-2026-04-19-222222222222-04-02-alloc-84bc9df742f3</t>
  </si>
  <si>
    <t>aws-2026-04-19-222222222222-05-01</t>
  </si>
  <si>
    <t>aws-2026-04-19-222222222222-05-01-alloc-51e878a5bd4a</t>
  </si>
  <si>
    <t>aws-2026-04-19-222222222222-05-02</t>
  </si>
  <si>
    <t>aws-2026-04-19-222222222222-05-02-alloc-7c1caf8c4d46</t>
  </si>
  <si>
    <t>aws-2026-04-20-111111111111-01-01</t>
  </si>
  <si>
    <t>aws-2026-04-20-111111111111-01-01-alloc-3abb0d0744f0</t>
  </si>
  <si>
    <t>aws-2026-04-20-111111111111-01-02</t>
  </si>
  <si>
    <t>aws-2026-04-20-111111111111-01-02-alloc-ffb2075cb957</t>
  </si>
  <si>
    <t>aws-2026-04-20-111111111111-02-01</t>
  </si>
  <si>
    <t>aws-2026-04-20-111111111111-02-01-alloc-793417722ddf</t>
  </si>
  <si>
    <t>aws-2026-04-20-111111111111-02-02</t>
  </si>
  <si>
    <t>aws-2026-04-20-111111111111-02-02-alloc-974a3bee27f0</t>
  </si>
  <si>
    <t>aws-2026-04-20-111111111111-03-01</t>
  </si>
  <si>
    <t>aws-2026-04-20-111111111111-03-01-alloc-ffa1f8744130</t>
  </si>
  <si>
    <t>aws-2026-04-20-111111111111-03-02</t>
  </si>
  <si>
    <t>aws-2026-04-20-111111111111-03-02-alloc-11b8e3816d5d</t>
  </si>
  <si>
    <t>aws-2026-04-20-111111111111-04-01</t>
  </si>
  <si>
    <t>aws-2026-04-20-111111111111-04-01-alloc-a88ca6154d23</t>
  </si>
  <si>
    <t>aws-2026-04-20-111111111111-04-02</t>
  </si>
  <si>
    <t>aws-2026-04-20-111111111111-04-02-alloc-a303637c262e</t>
  </si>
  <si>
    <t>aws-2026-04-20-111111111111-05-01</t>
  </si>
  <si>
    <t>aws-2026-04-20-111111111111-05-01-alloc-63944fc1d142</t>
  </si>
  <si>
    <t>aws-2026-04-20-111111111111-05-02</t>
  </si>
  <si>
    <t>aws-2026-04-20-111111111111-05-02-alloc-a51d9be85812</t>
  </si>
  <si>
    <t>aws-2026-04-20-222222222222-01-01</t>
  </si>
  <si>
    <t>aws-2026-04-20-222222222222-01-01-alloc-83585bff78e9</t>
  </si>
  <si>
    <t>aws-2026-04-20-222222222222-01-02</t>
  </si>
  <si>
    <t>aws-2026-04-20-222222222222-01-02-alloc-0999cbe38276</t>
  </si>
  <si>
    <t>aws-2026-04-20-222222222222-02-01</t>
  </si>
  <si>
    <t>aws-2026-04-20-222222222222-02-01-alloc-c51302e64cca</t>
  </si>
  <si>
    <t>aws-2026-04-20-222222222222-02-02</t>
  </si>
  <si>
    <t>aws-2026-04-20-222222222222-02-02-alloc-7d9f265ca16e</t>
  </si>
  <si>
    <t>aws-2026-04-20-222222222222-03-01</t>
  </si>
  <si>
    <t>aws-2026-04-20-222222222222-03-01-alloc-efa960cdaff7</t>
  </si>
  <si>
    <t>aws-2026-04-20-222222222222-03-02</t>
  </si>
  <si>
    <t>aws-2026-04-20-222222222222-03-02-alloc-e72b103ca769</t>
  </si>
  <si>
    <t>aws-2026-04-20-222222222222-04-01</t>
  </si>
  <si>
    <t>aws-2026-04-20-222222222222-04-01-alloc-9007bfe5f119</t>
  </si>
  <si>
    <t>aws-2026-04-20-222222222222-04-02</t>
  </si>
  <si>
    <t>aws-2026-04-20-222222222222-04-02-alloc-28cbd7b76187</t>
  </si>
  <si>
    <t>aws-2026-04-20-222222222222-05-01</t>
  </si>
  <si>
    <t>aws-2026-04-20-222222222222-05-01-alloc-152278f7c9b6</t>
  </si>
  <si>
    <t>aws-2026-04-20-222222222222-05-02</t>
  </si>
  <si>
    <t>aws-2026-04-20-222222222222-05-02-alloc-c9685b208585</t>
  </si>
  <si>
    <t>aws-2026-04-21-111111111111-01-01</t>
  </si>
  <si>
    <t>aws-2026-04-21-111111111111-01-01-alloc-cde2debadf11</t>
  </si>
  <si>
    <t>aws-2026-04-21-111111111111-01-02</t>
  </si>
  <si>
    <t>aws-2026-04-21-111111111111-01-02-alloc-8fccaafb75c5</t>
  </si>
  <si>
    <t>aws-2026-04-21-111111111111-02-01</t>
  </si>
  <si>
    <t>aws-2026-04-21-111111111111-02-01-alloc-1668fa1f4b5f</t>
  </si>
  <si>
    <t>aws-2026-04-21-111111111111-02-02</t>
  </si>
  <si>
    <t>aws-2026-04-21-111111111111-02-02-alloc-3d2f0ff7c4d6</t>
  </si>
  <si>
    <t>aws-2026-04-21-111111111111-03-01</t>
  </si>
  <si>
    <t>aws-2026-04-21-111111111111-03-01-alloc-7ff66a04502e</t>
  </si>
  <si>
    <t>aws-2026-04-21-111111111111-03-02</t>
  </si>
  <si>
    <t>aws-2026-04-21-111111111111-03-02-alloc-36dfd840a204</t>
  </si>
  <si>
    <t>aws-2026-04-21-111111111111-04-01</t>
  </si>
  <si>
    <t>aws-2026-04-21-111111111111-04-01-alloc-eb3de75726de</t>
  </si>
  <si>
    <t>aws-2026-04-21-111111111111-04-02</t>
  </si>
  <si>
    <t>aws-2026-04-21-111111111111-04-02-alloc-55e361aa0684</t>
  </si>
  <si>
    <t>aws-2026-04-21-111111111111-05-01</t>
  </si>
  <si>
    <t>aws-2026-04-21-111111111111-05-01-alloc-59251ca6c55e</t>
  </si>
  <si>
    <t>aws-2026-04-21-111111111111-05-02</t>
  </si>
  <si>
    <t>aws-2026-04-21-111111111111-05-02-alloc-c8856a0ac805</t>
  </si>
  <si>
    <t>aws-2026-04-21-222222222222-01-01</t>
  </si>
  <si>
    <t>aws-2026-04-21-222222222222-01-01-alloc-09162f2d8408</t>
  </si>
  <si>
    <t>aws-2026-04-21-222222222222-01-02</t>
  </si>
  <si>
    <t>aws-2026-04-21-222222222222-01-02-alloc-d654661310fa</t>
  </si>
  <si>
    <t>aws-2026-04-21-222222222222-02-01</t>
  </si>
  <si>
    <t>aws-2026-04-21-222222222222-02-01-alloc-db70c62b3f6d</t>
  </si>
  <si>
    <t>aws-2026-04-21-222222222222-02-02</t>
  </si>
  <si>
    <t>aws-2026-04-21-222222222222-02-02-alloc-7a3718cc4ac3</t>
  </si>
  <si>
    <t>aws-2026-04-21-222222222222-03-01</t>
  </si>
  <si>
    <t>aws-2026-04-21-222222222222-03-01-alloc-b22ccd19fc13</t>
  </si>
  <si>
    <t>aws-2026-04-21-222222222222-03-02</t>
  </si>
  <si>
    <t>aws-2026-04-21-222222222222-03-02-alloc-45826b7e911c</t>
  </si>
  <si>
    <t>aws-2026-04-21-222222222222-04-01</t>
  </si>
  <si>
    <t>aws-2026-04-21-222222222222-04-01-alloc-86ec4305bf15</t>
  </si>
  <si>
    <t>aws-2026-04-21-222222222222-04-02</t>
  </si>
  <si>
    <t>aws-2026-04-21-222222222222-04-02-alloc-af2a686741a0</t>
  </si>
  <si>
    <t>aws-2026-04-21-222222222222-05-01</t>
  </si>
  <si>
    <t>aws-2026-04-21-222222222222-05-01-alloc-662bbb1ed02a</t>
  </si>
  <si>
    <t>aws-2026-04-21-222222222222-05-02</t>
  </si>
  <si>
    <t>aws-2026-04-21-222222222222-05-02-alloc-f0c46849a20e</t>
  </si>
  <si>
    <t>aws-2026-04-22-111111111111-01-01</t>
  </si>
  <si>
    <t>aws-2026-04-22-111111111111-01-01-alloc-711a27874c59</t>
  </si>
  <si>
    <t>aws-2026-04-22-111111111111-01-02</t>
  </si>
  <si>
    <t>aws-2026-04-22-111111111111-01-02-alloc-1183ac9035d1</t>
  </si>
  <si>
    <t>aws-2026-04-22-111111111111-02-01</t>
  </si>
  <si>
    <t>aws-2026-04-22-111111111111-02-01-alloc-5afda9719868</t>
  </si>
  <si>
    <t>aws-2026-04-22-111111111111-02-02</t>
  </si>
  <si>
    <t>aws-2026-04-22-111111111111-02-02-alloc-887d9d4c48b7</t>
  </si>
  <si>
    <t>aws-2026-04-22-111111111111-03-01</t>
  </si>
  <si>
    <t>aws-2026-04-22-111111111111-03-01-alloc-06a668582ab7</t>
  </si>
  <si>
    <t>aws-2026-04-22-111111111111-03-02</t>
  </si>
  <si>
    <t>aws-2026-04-22-111111111111-03-02-alloc-13208a66dafa</t>
  </si>
  <si>
    <t>aws-2026-04-22-111111111111-04-01</t>
  </si>
  <si>
    <t>aws-2026-04-22-111111111111-04-01-alloc-e34983fa1f6d</t>
  </si>
  <si>
    <t>aws-2026-04-22-111111111111-04-02</t>
  </si>
  <si>
    <t>aws-2026-04-22-111111111111-04-02-alloc-b8dd993a99e3</t>
  </si>
  <si>
    <t>aws-2026-04-22-111111111111-05-01</t>
  </si>
  <si>
    <t>aws-2026-04-22-111111111111-05-01-alloc-c6a0f893d4c5</t>
  </si>
  <si>
    <t>aws-2026-04-22-111111111111-05-02</t>
  </si>
  <si>
    <t>aws-2026-04-22-111111111111-05-02-alloc-623c0d893bf4</t>
  </si>
  <si>
    <t>aws-2026-04-22-222222222222-01-01</t>
  </si>
  <si>
    <t>aws-2026-04-22-222222222222-01-01-alloc-47284864f814</t>
  </si>
  <si>
    <t>aws-2026-04-22-222222222222-01-02</t>
  </si>
  <si>
    <t>aws-2026-04-22-222222222222-01-02-alloc-ca536d55253b</t>
  </si>
  <si>
    <t>aws-2026-04-22-222222222222-02-01</t>
  </si>
  <si>
    <t>aws-2026-04-22-222222222222-02-01-alloc-6a05c36aa2ee</t>
  </si>
  <si>
    <t>aws-2026-04-22-222222222222-02-02</t>
  </si>
  <si>
    <t>aws-2026-04-22-222222222222-02-02-alloc-0865bb16cc0e</t>
  </si>
  <si>
    <t>aws-2026-04-22-222222222222-03-01</t>
  </si>
  <si>
    <t>aws-2026-04-22-222222222222-03-01-alloc-29ddac125094</t>
  </si>
  <si>
    <t>aws-2026-04-22-222222222222-03-02</t>
  </si>
  <si>
    <t>aws-2026-04-22-222222222222-03-02-alloc-305c6a1d5309</t>
  </si>
  <si>
    <t>aws-2026-04-22-222222222222-04-01</t>
  </si>
  <si>
    <t>aws-2026-04-22-222222222222-04-01-alloc-d5c4fa7e80c9</t>
  </si>
  <si>
    <t>aws-2026-04-22-222222222222-04-02</t>
  </si>
  <si>
    <t>aws-2026-04-22-222222222222-04-02-alloc-8ec997f9f31d</t>
  </si>
  <si>
    <t>aws-2026-04-22-222222222222-05-01</t>
  </si>
  <si>
    <t>aws-2026-04-22-222222222222-05-01-alloc-f7ca8af2b861</t>
  </si>
  <si>
    <t>aws-2026-04-22-222222222222-05-02</t>
  </si>
  <si>
    <t>aws-2026-04-22-222222222222-05-02-alloc-2f055ec8578c</t>
  </si>
  <si>
    <t>aws-2026-04-23-111111111111-01-01</t>
  </si>
  <si>
    <t>aws-2026-04-23-111111111111-01-01-alloc-fc551472dbf1</t>
  </si>
  <si>
    <t>aws-2026-04-23-111111111111-01-02</t>
  </si>
  <si>
    <t>aws-2026-04-23-111111111111-01-02-alloc-e969b6cedb04</t>
  </si>
  <si>
    <t>aws-2026-04-23-111111111111-02-01</t>
  </si>
  <si>
    <t>aws-2026-04-23-111111111111-02-01-alloc-2ae9130f82e9</t>
  </si>
  <si>
    <t>aws-2026-04-23-111111111111-02-02</t>
  </si>
  <si>
    <t>aws-2026-04-23-111111111111-02-02-alloc-44ff6cbc7020</t>
  </si>
  <si>
    <t>aws-2026-04-23-111111111111-03-01</t>
  </si>
  <si>
    <t>aws-2026-04-23-111111111111-03-01-alloc-7191f5364dd3</t>
  </si>
  <si>
    <t>aws-2026-04-23-111111111111-03-02</t>
  </si>
  <si>
    <t>aws-2026-04-23-111111111111-03-02-alloc-4a2de7b1419c</t>
  </si>
  <si>
    <t>aws-2026-04-23-111111111111-04-01</t>
  </si>
  <si>
    <t>aws-2026-04-23-111111111111-04-01-alloc-108bd5a60b8a</t>
  </si>
  <si>
    <t>aws-2026-04-23-111111111111-04-02</t>
  </si>
  <si>
    <t>aws-2026-04-23-111111111111-04-02-alloc-37611539d9d1</t>
  </si>
  <si>
    <t>aws-2026-04-23-111111111111-05-01</t>
  </si>
  <si>
    <t>aws-2026-04-23-111111111111-05-01-alloc-f77d3051818f</t>
  </si>
  <si>
    <t>aws-2026-04-23-111111111111-05-02</t>
  </si>
  <si>
    <t>aws-2026-04-23-111111111111-05-02-alloc-b9694498d1e3</t>
  </si>
  <si>
    <t>aws-2026-04-23-222222222222-01-01</t>
  </si>
  <si>
    <t>aws-2026-04-23-222222222222-01-01-alloc-f6f465bcfb22</t>
  </si>
  <si>
    <t>aws-2026-04-23-222222222222-01-02</t>
  </si>
  <si>
    <t>aws-2026-04-23-222222222222-01-02-alloc-d1fd1ce9a969</t>
  </si>
  <si>
    <t>aws-2026-04-23-222222222222-02-01</t>
  </si>
  <si>
    <t>aws-2026-04-23-222222222222-02-01-alloc-c0926a0af853</t>
  </si>
  <si>
    <t>aws-2026-04-23-222222222222-02-02</t>
  </si>
  <si>
    <t>aws-2026-04-23-222222222222-02-02-alloc-51cc3de53dd2</t>
  </si>
  <si>
    <t>aws-2026-04-23-222222222222-03-01</t>
  </si>
  <si>
    <t>aws-2026-04-23-222222222222-03-01-alloc-50d4e7bb6d96</t>
  </si>
  <si>
    <t>aws-2026-04-23-222222222222-03-02</t>
  </si>
  <si>
    <t>aws-2026-04-23-222222222222-03-02-alloc-6eef9d9ef51a</t>
  </si>
  <si>
    <t>aws-2026-04-23-222222222222-04-01</t>
  </si>
  <si>
    <t>aws-2026-04-23-222222222222-04-01-alloc-ed7b1c457621</t>
  </si>
  <si>
    <t>aws-2026-04-23-222222222222-04-02</t>
  </si>
  <si>
    <t>aws-2026-04-23-222222222222-04-02-alloc-ae0416a84ebd</t>
  </si>
  <si>
    <t>aws-2026-04-23-222222222222-05-01</t>
  </si>
  <si>
    <t>aws-2026-04-23-222222222222-05-01-alloc-d470d4d33017</t>
  </si>
  <si>
    <t>aws-2026-04-23-222222222222-05-02</t>
  </si>
  <si>
    <t>aws-2026-04-23-222222222222-05-02-alloc-a635ed068451</t>
  </si>
  <si>
    <t>aws-2026-04-24-111111111111-01-01</t>
  </si>
  <si>
    <t>aws-2026-04-24-111111111111-01-01-alloc-4fa7c7d9410f</t>
  </si>
  <si>
    <t>aws-2026-04-24-111111111111-01-02</t>
  </si>
  <si>
    <t>aws-2026-04-24-111111111111-01-02-alloc-590e480cbd50</t>
  </si>
  <si>
    <t>aws-2026-04-24-111111111111-02-01</t>
  </si>
  <si>
    <t>aws-2026-04-24-111111111111-02-01-alloc-a6a88a27eb27</t>
  </si>
  <si>
    <t>aws-2026-04-24-111111111111-02-02</t>
  </si>
  <si>
    <t>aws-2026-04-24-111111111111-02-02-alloc-e4291b587cf2</t>
  </si>
  <si>
    <t>aws-2026-04-24-111111111111-03-01</t>
  </si>
  <si>
    <t>aws-2026-04-24-111111111111-03-01-alloc-15cba11b619c</t>
  </si>
  <si>
    <t>aws-2026-04-24-111111111111-03-02</t>
  </si>
  <si>
    <t>aws-2026-04-24-111111111111-03-02-alloc-c3dda3236345</t>
  </si>
  <si>
    <t>aws-2026-04-24-111111111111-04-01</t>
  </si>
  <si>
    <t>aws-2026-04-24-111111111111-04-01-alloc-09273cd321b4</t>
  </si>
  <si>
    <t>aws-2026-04-24-111111111111-04-02</t>
  </si>
  <si>
    <t>aws-2026-04-24-111111111111-04-02-alloc-e626d611e26f</t>
  </si>
  <si>
    <t>aws-2026-04-24-111111111111-05-01</t>
  </si>
  <si>
    <t>aws-2026-04-24-111111111111-05-01-alloc-c5e372eac17f</t>
  </si>
  <si>
    <t>aws-2026-04-24-111111111111-05-02</t>
  </si>
  <si>
    <t>aws-2026-04-24-111111111111-05-02-alloc-6148c18662bf</t>
  </si>
  <si>
    <t>aws-2026-04-24-222222222222-01-01</t>
  </si>
  <si>
    <t>aws-2026-04-24-222222222222-01-01-alloc-44de6a48cb11</t>
  </si>
  <si>
    <t>aws-2026-04-24-222222222222-01-02</t>
  </si>
  <si>
    <t>aws-2026-04-24-222222222222-01-02-alloc-317fa6b47577</t>
  </si>
  <si>
    <t>aws-2026-04-24-222222222222-02-01</t>
  </si>
  <si>
    <t>aws-2026-04-24-222222222222-02-01-alloc-c4c8b890c8dd</t>
  </si>
  <si>
    <t>aws-2026-04-24-222222222222-02-02</t>
  </si>
  <si>
    <t>aws-2026-04-24-222222222222-02-02-alloc-1a6595ad1d09</t>
  </si>
  <si>
    <t>aws-2026-04-24-222222222222-03-01</t>
  </si>
  <si>
    <t>aws-2026-04-24-222222222222-03-01-alloc-9c14aa37db25</t>
  </si>
  <si>
    <t>aws-2026-04-24-222222222222-03-02</t>
  </si>
  <si>
    <t>aws-2026-04-24-222222222222-03-02-alloc-09761f58f9db</t>
  </si>
  <si>
    <t>aws-2026-04-24-222222222222-04-01</t>
  </si>
  <si>
    <t>aws-2026-04-24-222222222222-04-01-alloc-fe508f296976</t>
  </si>
  <si>
    <t>aws-2026-04-24-222222222222-04-02</t>
  </si>
  <si>
    <t>aws-2026-04-24-222222222222-04-02-alloc-b364a3f22933</t>
  </si>
  <si>
    <t>aws-2026-04-24-222222222222-05-01</t>
  </si>
  <si>
    <t>aws-2026-04-24-222222222222-05-01-alloc-b2d04431956b</t>
  </si>
  <si>
    <t>aws-2026-04-24-222222222222-05-02</t>
  </si>
  <si>
    <t>aws-2026-04-24-222222222222-05-02-alloc-74251c137875</t>
  </si>
  <si>
    <t>aws-2026-04-25-111111111111-01-01</t>
  </si>
  <si>
    <t>aws-2026-04-25-111111111111-01-01-alloc-890d031d0710</t>
  </si>
  <si>
    <t>aws-2026-04-25-111111111111-01-02</t>
  </si>
  <si>
    <t>aws-2026-04-25-111111111111-01-02-alloc-7003f130932e</t>
  </si>
  <si>
    <t>aws-2026-04-25-111111111111-02-01</t>
  </si>
  <si>
    <t>aws-2026-04-25-111111111111-02-01-alloc-0f88b2c1d933</t>
  </si>
  <si>
    <t>aws-2026-04-25-111111111111-02-02</t>
  </si>
  <si>
    <t>aws-2026-04-25-111111111111-02-02-alloc-832b143c82c0</t>
  </si>
  <si>
    <t>aws-2026-04-25-111111111111-03-01</t>
  </si>
  <si>
    <t>aws-2026-04-25-111111111111-03-01-alloc-c30b6492f351</t>
  </si>
  <si>
    <t>aws-2026-04-25-111111111111-03-02</t>
  </si>
  <si>
    <t>aws-2026-04-25-111111111111-03-02-alloc-a32e7c21b8e3</t>
  </si>
  <si>
    <t>aws-2026-04-25-111111111111-04-01</t>
  </si>
  <si>
    <t>aws-2026-04-25-111111111111-04-01-alloc-9bcc9f62b839</t>
  </si>
  <si>
    <t>aws-2026-04-25-111111111111-04-02</t>
  </si>
  <si>
    <t>aws-2026-04-25-111111111111-04-02-alloc-6206e1682c80</t>
  </si>
  <si>
    <t>aws-2026-04-25-111111111111-05-01</t>
  </si>
  <si>
    <t>aws-2026-04-25-111111111111-05-01-alloc-e8b84af92b54</t>
  </si>
  <si>
    <t>aws-2026-04-25-111111111111-05-02</t>
  </si>
  <si>
    <t>aws-2026-04-25-111111111111-05-02-alloc-665051341c04</t>
  </si>
  <si>
    <t>aws-2026-04-25-222222222222-01-01</t>
  </si>
  <si>
    <t>aws-2026-04-25-222222222222-01-01-alloc-54c33a7e72dc</t>
  </si>
  <si>
    <t>aws-2026-04-25-222222222222-01-02</t>
  </si>
  <si>
    <t>aws-2026-04-25-222222222222-01-02-alloc-1862342e78ca</t>
  </si>
  <si>
    <t>aws-2026-04-25-222222222222-02-01</t>
  </si>
  <si>
    <t>aws-2026-04-25-222222222222-02-01-alloc-d3829626a520</t>
  </si>
  <si>
    <t>aws-2026-04-25-222222222222-02-02</t>
  </si>
  <si>
    <t>aws-2026-04-25-222222222222-02-02-alloc-9b6493a5bd5e</t>
  </si>
  <si>
    <t>aws-2026-04-25-222222222222-03-01</t>
  </si>
  <si>
    <t>aws-2026-04-25-222222222222-03-01-alloc-f8cab8faba20</t>
  </si>
  <si>
    <t>aws-2026-04-25-222222222222-03-02</t>
  </si>
  <si>
    <t>aws-2026-04-25-222222222222-03-02-alloc-8e64aa49d586</t>
  </si>
  <si>
    <t>aws-2026-04-25-222222222222-04-01</t>
  </si>
  <si>
    <t>aws-2026-04-25-222222222222-04-01-alloc-d110ad7ca95b</t>
  </si>
  <si>
    <t>aws-2026-04-25-222222222222-04-02</t>
  </si>
  <si>
    <t>aws-2026-04-25-222222222222-04-02-alloc-48d2ab3f8c26</t>
  </si>
  <si>
    <t>aws-2026-04-25-222222222222-05-01</t>
  </si>
  <si>
    <t>aws-2026-04-25-222222222222-05-01-alloc-1c5139eb4ffb</t>
  </si>
  <si>
    <t>aws-2026-04-25-222222222222-05-02</t>
  </si>
  <si>
    <t>aws-2026-04-25-222222222222-05-02-alloc-3333dde5c1da</t>
  </si>
  <si>
    <t>aws-2026-04-26-111111111111-01-01</t>
  </si>
  <si>
    <t>aws-2026-04-26-111111111111-01-01-alloc-5044c46b5b70</t>
  </si>
  <si>
    <t>aws-2026-04-26-111111111111-01-02</t>
  </si>
  <si>
    <t>aws-2026-04-26-111111111111-01-02-alloc-cad1a8419308</t>
  </si>
  <si>
    <t>aws-2026-04-26-111111111111-02-01</t>
  </si>
  <si>
    <t>aws-2026-04-26-111111111111-02-01-alloc-6558a4bce724</t>
  </si>
  <si>
    <t>aws-2026-04-26-111111111111-02-02</t>
  </si>
  <si>
    <t>aws-2026-04-26-111111111111-02-02-alloc-3bf125052cac</t>
  </si>
  <si>
    <t>aws-2026-04-26-111111111111-03-01</t>
  </si>
  <si>
    <t>aws-2026-04-26-111111111111-03-01-alloc-581543e1b5e4</t>
  </si>
  <si>
    <t>aws-2026-04-26-111111111111-03-02</t>
  </si>
  <si>
    <t>aws-2026-04-26-111111111111-03-02-alloc-2d03f56722ce</t>
  </si>
  <si>
    <t>aws-2026-04-26-111111111111-04-01</t>
  </si>
  <si>
    <t>aws-2026-04-26-111111111111-04-01-alloc-904a43fb5225</t>
  </si>
  <si>
    <t>aws-2026-04-26-111111111111-04-02</t>
  </si>
  <si>
    <t>aws-2026-04-26-111111111111-04-02-alloc-5ed06152d819</t>
  </si>
  <si>
    <t>aws-2026-04-26-111111111111-05-01</t>
  </si>
  <si>
    <t>aws-2026-04-26-111111111111-05-01-alloc-74561252aa68</t>
  </si>
  <si>
    <t>aws-2026-04-26-111111111111-05-02</t>
  </si>
  <si>
    <t>aws-2026-04-26-111111111111-05-02-alloc-191767261f17</t>
  </si>
  <si>
    <t>aws-2026-04-26-222222222222-01-01</t>
  </si>
  <si>
    <t>aws-2026-04-26-222222222222-01-01-alloc-9ab18d560f0f</t>
  </si>
  <si>
    <t>aws-2026-04-26-222222222222-01-02</t>
  </si>
  <si>
    <t>aws-2026-04-26-222222222222-01-02-alloc-e26fbec4abb3</t>
  </si>
  <si>
    <t>aws-2026-04-26-222222222222-02-01</t>
  </si>
  <si>
    <t>aws-2026-04-26-222222222222-02-01-alloc-aef98053b8f1</t>
  </si>
  <si>
    <t>aws-2026-04-26-222222222222-02-02</t>
  </si>
  <si>
    <t>aws-2026-04-26-222222222222-02-02-alloc-0836358d8146</t>
  </si>
  <si>
    <t>aws-2026-04-26-222222222222-03-01</t>
  </si>
  <si>
    <t>aws-2026-04-26-222222222222-03-01-alloc-43e731fe89e1</t>
  </si>
  <si>
    <t>aws-2026-04-26-222222222222-03-02</t>
  </si>
  <si>
    <t>aws-2026-04-26-222222222222-03-02-alloc-19442fe97208</t>
  </si>
  <si>
    <t>aws-2026-04-26-222222222222-04-01</t>
  </si>
  <si>
    <t>aws-2026-04-26-222222222222-04-01-alloc-806606551ecd</t>
  </si>
  <si>
    <t>aws-2026-04-26-222222222222-04-02</t>
  </si>
  <si>
    <t>aws-2026-04-26-222222222222-04-02-alloc-654803f56a65</t>
  </si>
  <si>
    <t>aws-2026-04-26-222222222222-05-01</t>
  </si>
  <si>
    <t>aws-2026-04-26-222222222222-05-01-alloc-f59971213567</t>
  </si>
  <si>
    <t>aws-2026-04-26-222222222222-05-02</t>
  </si>
  <si>
    <t>aws-2026-04-26-222222222222-05-02-alloc-2a9f8204384a</t>
  </si>
  <si>
    <t>aws-2026-04-27-111111111111-01-01</t>
  </si>
  <si>
    <t>aws-2026-04-27-111111111111-01-01-alloc-6c49a8deb14a</t>
  </si>
  <si>
    <t>aws-2026-04-27-111111111111-01-02</t>
  </si>
  <si>
    <t>aws-2026-04-27-111111111111-01-02-alloc-fb670ea811cd</t>
  </si>
  <si>
    <t>aws-2026-04-27-111111111111-02-01</t>
  </si>
  <si>
    <t>aws-2026-04-27-111111111111-02-01-alloc-dcc985d4a1c8</t>
  </si>
  <si>
    <t>aws-2026-04-27-111111111111-02-02</t>
  </si>
  <si>
    <t>aws-2026-04-27-111111111111-02-02-alloc-a31b58559d37</t>
  </si>
  <si>
    <t>aws-2026-04-27-111111111111-03-01</t>
  </si>
  <si>
    <t>aws-2026-04-27-111111111111-03-01-alloc-57f49367d306</t>
  </si>
  <si>
    <t>aws-2026-04-27-111111111111-03-02</t>
  </si>
  <si>
    <t>aws-2026-04-27-111111111111-03-02-alloc-eb06a9ad2441</t>
  </si>
  <si>
    <t>aws-2026-04-27-111111111111-04-01</t>
  </si>
  <si>
    <t>aws-2026-04-27-111111111111-04-01-alloc-b785746fa692</t>
  </si>
  <si>
    <t>aws-2026-04-27-111111111111-04-02</t>
  </si>
  <si>
    <t>aws-2026-04-27-111111111111-04-02-alloc-5203e0aad057</t>
  </si>
  <si>
    <t>aws-2026-04-27-111111111111-05-01</t>
  </si>
  <si>
    <t>aws-2026-04-27-111111111111-05-01-alloc-ff48ea870cdb</t>
  </si>
  <si>
    <t>aws-2026-04-27-111111111111-05-02</t>
  </si>
  <si>
    <t>aws-2026-04-27-111111111111-05-02-alloc-c50757358ee7</t>
  </si>
  <si>
    <t>aws-2026-04-27-222222222222-01-01</t>
  </si>
  <si>
    <t>aws-2026-04-27-222222222222-01-01-alloc-c8b78511d567</t>
  </si>
  <si>
    <t>aws-2026-04-27-222222222222-01-02</t>
  </si>
  <si>
    <t>aws-2026-04-27-222222222222-01-02-alloc-bad71a08d48b</t>
  </si>
  <si>
    <t>aws-2026-04-27-222222222222-02-01</t>
  </si>
  <si>
    <t>aws-2026-04-27-222222222222-02-01-alloc-88dafca8cec6</t>
  </si>
  <si>
    <t>aws-2026-04-27-222222222222-02-02</t>
  </si>
  <si>
    <t>aws-2026-04-27-222222222222-02-02-alloc-a5e47ea95a61</t>
  </si>
  <si>
    <t>aws-2026-04-27-222222222222-03-01</t>
  </si>
  <si>
    <t>aws-2026-04-27-222222222222-03-01-alloc-1e501898c282</t>
  </si>
  <si>
    <t>aws-2026-04-27-222222222222-03-02</t>
  </si>
  <si>
    <t>aws-2026-04-27-222222222222-03-02-alloc-de1ee3649292</t>
  </si>
  <si>
    <t>aws-2026-04-27-222222222222-04-01</t>
  </si>
  <si>
    <t>aws-2026-04-27-222222222222-04-01-alloc-09d81d40bd1d</t>
  </si>
  <si>
    <t>aws-2026-04-27-222222222222-04-02</t>
  </si>
  <si>
    <t>aws-2026-04-27-222222222222-04-02-alloc-b55c772259e5</t>
  </si>
  <si>
    <t>aws-2026-04-27-222222222222-05-01</t>
  </si>
  <si>
    <t>aws-2026-04-27-222222222222-05-01-alloc-c896b7a83f4e</t>
  </si>
  <si>
    <t>aws-2026-04-27-222222222222-05-02</t>
  </si>
  <si>
    <t>aws-2026-04-27-222222222222-05-02-alloc-76f2fea2768f</t>
  </si>
  <si>
    <t>aws-2026-04-28-111111111111-01-01</t>
  </si>
  <si>
    <t>aws-2026-04-28-111111111111-01-01-alloc-19297743fe2f</t>
  </si>
  <si>
    <t>aws-2026-04-28-111111111111-01-02</t>
  </si>
  <si>
    <t>aws-2026-04-28-111111111111-01-02-alloc-3fcd2e970c82</t>
  </si>
  <si>
    <t>aws-2026-04-28-111111111111-02-01</t>
  </si>
  <si>
    <t>aws-2026-04-28-111111111111-02-01-alloc-946e93213185</t>
  </si>
  <si>
    <t>aws-2026-04-28-111111111111-02-02</t>
  </si>
  <si>
    <t>aws-2026-04-28-111111111111-02-02-alloc-f9f95d4215cd</t>
  </si>
  <si>
    <t>aws-2026-04-28-111111111111-03-01</t>
  </si>
  <si>
    <t>aws-2026-04-28-111111111111-03-01-alloc-c42659e4191f</t>
  </si>
  <si>
    <t>aws-2026-04-28-111111111111-03-02</t>
  </si>
  <si>
    <t>aws-2026-04-28-111111111111-03-02-alloc-cc709cd0b189</t>
  </si>
  <si>
    <t>aws-2026-04-28-111111111111-04-01</t>
  </si>
  <si>
    <t>aws-2026-04-28-111111111111-04-01-alloc-d37e2ef56c89</t>
  </si>
  <si>
    <t>aws-2026-04-28-111111111111-04-02</t>
  </si>
  <si>
    <t>aws-2026-04-28-111111111111-04-02-alloc-3e5f39815a6d</t>
  </si>
  <si>
    <t>aws-2026-04-28-111111111111-05-01</t>
  </si>
  <si>
    <t>aws-2026-04-28-111111111111-05-01-alloc-b5465b49e8fe</t>
  </si>
  <si>
    <t>aws-2026-04-28-111111111111-05-02</t>
  </si>
  <si>
    <t>aws-2026-04-28-111111111111-05-02-alloc-e282bbce220c</t>
  </si>
  <si>
    <t>aws-2026-04-28-222222222222-01-01</t>
  </si>
  <si>
    <t>aws-2026-04-28-222222222222-01-01-alloc-990f1ac65301</t>
  </si>
  <si>
    <t>aws-2026-04-28-222222222222-01-02</t>
  </si>
  <si>
    <t>aws-2026-04-28-222222222222-01-02-alloc-80817e2e5c89</t>
  </si>
  <si>
    <t>aws-2026-04-28-222222222222-02-01</t>
  </si>
  <si>
    <t>aws-2026-04-28-222222222222-02-01-alloc-045c4d6fab24</t>
  </si>
  <si>
    <t>aws-2026-04-28-222222222222-02-02</t>
  </si>
  <si>
    <t>aws-2026-04-28-222222222222-02-02-alloc-6e3aa2df4436</t>
  </si>
  <si>
    <t>aws-2026-04-28-222222222222-03-01</t>
  </si>
  <si>
    <t>aws-2026-04-28-222222222222-03-01-alloc-307b834b7059</t>
  </si>
  <si>
    <t>aws-2026-04-28-222222222222-03-02</t>
  </si>
  <si>
    <t>aws-2026-04-28-222222222222-03-02-alloc-4aba37fa849a</t>
  </si>
  <si>
    <t>aws-2026-04-28-222222222222-04-01</t>
  </si>
  <si>
    <t>aws-2026-04-28-222222222222-04-01-alloc-88e97ef8af60</t>
  </si>
  <si>
    <t>aws-2026-04-28-222222222222-04-02</t>
  </si>
  <si>
    <t>aws-2026-04-28-222222222222-04-02-alloc-e31fced8e4b5</t>
  </si>
  <si>
    <t>aws-2026-04-28-222222222222-05-01</t>
  </si>
  <si>
    <t>aws-2026-04-28-222222222222-05-01-alloc-5b1e898f82d1</t>
  </si>
  <si>
    <t>aws-2026-04-28-222222222222-05-02</t>
  </si>
  <si>
    <t>aws-2026-04-28-222222222222-05-02-alloc-95d5d8f2453b</t>
  </si>
  <si>
    <t>aws-2026-04-29-111111111111-01-01</t>
  </si>
  <si>
    <t>aws-2026-04-29-111111111111-01-01-alloc-d54948394d20</t>
  </si>
  <si>
    <t>aws-2026-04-29-111111111111-01-02</t>
  </si>
  <si>
    <t>aws-2026-04-29-111111111111-01-02-alloc-d247dbb24c20</t>
  </si>
  <si>
    <t>aws-2026-04-29-111111111111-02-01</t>
  </si>
  <si>
    <t>aws-2026-04-29-111111111111-02-01-alloc-7f5d286d089b</t>
  </si>
  <si>
    <t>aws-2026-04-29-111111111111-02-02</t>
  </si>
  <si>
    <t>aws-2026-04-29-111111111111-02-02-alloc-a154be9b3d27</t>
  </si>
  <si>
    <t>aws-2026-04-29-111111111111-03-01</t>
  </si>
  <si>
    <t>aws-2026-04-29-111111111111-03-01-alloc-f5e6d923aff8</t>
  </si>
  <si>
    <t>aws-2026-04-29-111111111111-03-02</t>
  </si>
  <si>
    <t>aws-2026-04-29-111111111111-03-02-alloc-1efec0f9a420</t>
  </si>
  <si>
    <t>aws-2026-04-29-111111111111-04-01</t>
  </si>
  <si>
    <t>aws-2026-04-29-111111111111-04-01-alloc-efd80837b596</t>
  </si>
  <si>
    <t>aws-2026-04-29-111111111111-04-02</t>
  </si>
  <si>
    <t>aws-2026-04-29-111111111111-04-02-alloc-84c79d4f7175</t>
  </si>
  <si>
    <t>aws-2026-04-29-111111111111-05-01</t>
  </si>
  <si>
    <t>aws-2026-04-29-111111111111-05-01-alloc-2840d1298586</t>
  </si>
  <si>
    <t>aws-2026-04-29-111111111111-05-02</t>
  </si>
  <si>
    <t>aws-2026-04-29-111111111111-05-02-alloc-16b7d034879f</t>
  </si>
  <si>
    <t>aws-2026-04-29-222222222222-01-01</t>
  </si>
  <si>
    <t>aws-2026-04-29-222222222222-01-01-alloc-17a3cced7476</t>
  </si>
  <si>
    <t>aws-2026-04-29-222222222222-01-02</t>
  </si>
  <si>
    <t>aws-2026-04-29-222222222222-01-02-alloc-01c0d6778669</t>
  </si>
  <si>
    <t>aws-2026-04-29-222222222222-02-01</t>
  </si>
  <si>
    <t>aws-2026-04-29-222222222222-02-01-alloc-2993c931b05e</t>
  </si>
  <si>
    <t>aws-2026-04-29-222222222222-02-02</t>
  </si>
  <si>
    <t>aws-2026-04-29-222222222222-02-02-alloc-5e58ade28e19</t>
  </si>
  <si>
    <t>aws-2026-04-29-222222222222-03-01</t>
  </si>
  <si>
    <t>aws-2026-04-29-222222222222-03-01-alloc-03917a00f072</t>
  </si>
  <si>
    <t>aws-2026-04-29-222222222222-03-02</t>
  </si>
  <si>
    <t>aws-2026-04-29-222222222222-03-02-alloc-85d5fcc94dbb</t>
  </si>
  <si>
    <t>aws-2026-04-29-222222222222-04-01</t>
  </si>
  <si>
    <t>aws-2026-04-29-222222222222-04-01-alloc-eb1c4b854759</t>
  </si>
  <si>
    <t>aws-2026-04-29-222222222222-04-02</t>
  </si>
  <si>
    <t>aws-2026-04-29-222222222222-04-02-alloc-6515d9bddf72</t>
  </si>
  <si>
    <t>aws-2026-04-29-222222222222-05-01</t>
  </si>
  <si>
    <t>aws-2026-04-29-222222222222-05-01-alloc-1de15307344a</t>
  </si>
  <si>
    <t>aws-2026-04-29-222222222222-05-02</t>
  </si>
  <si>
    <t>aws-2026-04-29-222222222222-05-02-alloc-de80352ae6d5</t>
  </si>
  <si>
    <t>aws-2026-04-30-111111111111-01-01</t>
  </si>
  <si>
    <t>aws-2026-04-30-111111111111-01-01-alloc-30cd3117b4d0</t>
  </si>
  <si>
    <t>aws-2026-04-30-111111111111-01-02</t>
  </si>
  <si>
    <t>aws-2026-04-30-111111111111-01-02-alloc-7add4998f273</t>
  </si>
  <si>
    <t>aws-2026-04-30-111111111111-02-01</t>
  </si>
  <si>
    <t>aws-2026-04-30-111111111111-02-01-alloc-b872da93b807</t>
  </si>
  <si>
    <t>aws-2026-04-30-111111111111-02-02</t>
  </si>
  <si>
    <t>aws-2026-04-30-111111111111-02-02-alloc-bc496b0a37b0</t>
  </si>
  <si>
    <t>aws-2026-04-30-111111111111-03-01</t>
  </si>
  <si>
    <t>aws-2026-04-30-111111111111-03-01-alloc-d41d4b92f9bb</t>
  </si>
  <si>
    <t>aws-2026-04-30-111111111111-03-02</t>
  </si>
  <si>
    <t>aws-2026-04-30-111111111111-03-02-alloc-e1f04238d354</t>
  </si>
  <si>
    <t>aws-2026-04-30-111111111111-04-01</t>
  </si>
  <si>
    <t>aws-2026-04-30-111111111111-04-01-alloc-1a8c220d87a2</t>
  </si>
  <si>
    <t>aws-2026-04-30-111111111111-04-02</t>
  </si>
  <si>
    <t>aws-2026-04-30-111111111111-04-02-alloc-d0d47fd06731</t>
  </si>
  <si>
    <t>aws-2026-04-30-111111111111-05-01</t>
  </si>
  <si>
    <t>aws-2026-04-30-111111111111-05-01-alloc-f3812fbaa97a</t>
  </si>
  <si>
    <t>aws-2026-04-30-111111111111-05-02</t>
  </si>
  <si>
    <t>aws-2026-04-30-111111111111-05-02-alloc-2f8274d4dbf5</t>
  </si>
  <si>
    <t>aws-2026-04-30-222222222222-01-01</t>
  </si>
  <si>
    <t>aws-2026-04-30-222222222222-01-01-alloc-7021df140982</t>
  </si>
  <si>
    <t>aws-2026-04-30-222222222222-01-02</t>
  </si>
  <si>
    <t>aws-2026-04-30-222222222222-01-02-alloc-25e7becc29e8</t>
  </si>
  <si>
    <t>aws-2026-04-30-222222222222-02-01</t>
  </si>
  <si>
    <t>aws-2026-04-30-222222222222-02-01-alloc-2da795008780</t>
  </si>
  <si>
    <t>aws-2026-04-30-222222222222-02-02</t>
  </si>
  <si>
    <t>aws-2026-04-30-222222222222-02-02-alloc-f533b0237bc9</t>
  </si>
  <si>
    <t>aws-2026-04-30-222222222222-03-01</t>
  </si>
  <si>
    <t>aws-2026-04-30-222222222222-03-01-alloc-9fd0e4094ed6</t>
  </si>
  <si>
    <t>aws-2026-04-30-222222222222-03-02</t>
  </si>
  <si>
    <t>aws-2026-04-30-222222222222-03-02-alloc-97b43a0d7e36</t>
  </si>
  <si>
    <t>aws-2026-04-30-222222222222-04-01</t>
  </si>
  <si>
    <t>aws-2026-04-30-222222222222-04-01-alloc-4b817efb1b15</t>
  </si>
  <si>
    <t>aws-2026-04-30-222222222222-04-02</t>
  </si>
  <si>
    <t>aws-2026-04-30-222222222222-04-02-alloc-25b9ce6a721f</t>
  </si>
  <si>
    <t>aws-2026-04-30-222222222222-05-01</t>
  </si>
  <si>
    <t>aws-2026-04-30-222222222222-05-01-alloc-1028b8d0d83f</t>
  </si>
  <si>
    <t>aws-2026-04-30-222222222222-05-02</t>
  </si>
  <si>
    <t>aws-2026-04-30-222222222222-05-02-alloc-f61f5970e44e</t>
  </si>
  <si>
    <t>aws-2026-05-01-111111111111-01-01</t>
  </si>
  <si>
    <t>aws-2026-05-01-111111111111-01-01-alloc-b36d20abd6ba</t>
  </si>
  <si>
    <t>aws-2026-05-01-111111111111-01-02</t>
  </si>
  <si>
    <t>aws-2026-05-01-111111111111-01-02-alloc-6a238b9282a5</t>
  </si>
  <si>
    <t>aws-2026-05-01-111111111111-02-01</t>
  </si>
  <si>
    <t>aws-2026-05-01-111111111111-02-01-alloc-70092f2a5ef2</t>
  </si>
  <si>
    <t>aws-2026-05-01-111111111111-02-02</t>
  </si>
  <si>
    <t>aws-2026-05-01-111111111111-02-02-alloc-8ed26c3b1e4e</t>
  </si>
  <si>
    <t>aws-2026-05-01-111111111111-03-01</t>
  </si>
  <si>
    <t>aws-2026-05-01-111111111111-03-01-alloc-9a101d798a30</t>
  </si>
  <si>
    <t>aws-2026-05-01-111111111111-03-02</t>
  </si>
  <si>
    <t>aws-2026-05-01-111111111111-03-02-alloc-7ecb3eedcb95</t>
  </si>
  <si>
    <t>aws-2026-05-01-111111111111-04-01</t>
  </si>
  <si>
    <t>aws-2026-05-01-111111111111-04-01-alloc-05eadfc5d4bc</t>
  </si>
  <si>
    <t>aws-2026-05-01-111111111111-04-02</t>
  </si>
  <si>
    <t>aws-2026-05-01-111111111111-04-02-alloc-07682e1ee99f</t>
  </si>
  <si>
    <t>aws-2026-05-01-111111111111-05-01</t>
  </si>
  <si>
    <t>aws-2026-05-01-111111111111-05-01-alloc-c341d921c8d2</t>
  </si>
  <si>
    <t>aws-2026-05-01-111111111111-05-02</t>
  </si>
  <si>
    <t>aws-2026-05-01-111111111111-05-02-alloc-c8ff2a47ed09</t>
  </si>
  <si>
    <t>aws-2026-05-01-222222222222-01-01</t>
  </si>
  <si>
    <t>aws-2026-05-01-222222222222-01-01-alloc-ce2f8c511bdd</t>
  </si>
  <si>
    <t>aws-2026-05-01-222222222222-01-02</t>
  </si>
  <si>
    <t>aws-2026-05-01-222222222222-01-02-alloc-7bde16ba3562</t>
  </si>
  <si>
    <t>aws-2026-05-01-222222222222-02-01</t>
  </si>
  <si>
    <t>aws-2026-05-01-222222222222-02-01-alloc-113bc0872131</t>
  </si>
  <si>
    <t>aws-2026-05-01-222222222222-02-02</t>
  </si>
  <si>
    <t>aws-2026-05-01-222222222222-02-02-alloc-eedfd23a1b95</t>
  </si>
  <si>
    <t>aws-2026-05-01-222222222222-03-01</t>
  </si>
  <si>
    <t>aws-2026-05-01-222222222222-03-01-alloc-692c47de6ac4</t>
  </si>
  <si>
    <t>aws-2026-05-01-222222222222-03-02</t>
  </si>
  <si>
    <t>aws-2026-05-01-222222222222-03-02-alloc-d05a76942dd9</t>
  </si>
  <si>
    <t>aws-2026-05-01-222222222222-04-01</t>
  </si>
  <si>
    <t>aws-2026-05-01-222222222222-04-01-alloc-c494f05b33da</t>
  </si>
  <si>
    <t>aws-2026-05-01-222222222222-04-02</t>
  </si>
  <si>
    <t>aws-2026-05-01-222222222222-04-02-alloc-251ccdfd2314</t>
  </si>
  <si>
    <t>aws-2026-05-01-222222222222-05-01</t>
  </si>
  <si>
    <t>aws-2026-05-01-222222222222-05-01-alloc-87bf8a1072f4</t>
  </si>
  <si>
    <t>aws-2026-05-01-222222222222-05-02</t>
  </si>
  <si>
    <t>aws-2026-05-01-222222222222-05-02-alloc-8c6abefaa9ce</t>
  </si>
  <si>
    <t>aws-2026-05-02-111111111111-01-01</t>
  </si>
  <si>
    <t>aws-2026-05-02-111111111111-01-01-alloc-e31c1f2d0d82</t>
  </si>
  <si>
    <t>aws-2026-05-02-111111111111-01-02</t>
  </si>
  <si>
    <t>aws-2026-05-02-111111111111-01-02-alloc-b1b37a9a3156</t>
  </si>
  <si>
    <t>aws-2026-05-02-111111111111-02-01</t>
  </si>
  <si>
    <t>aws-2026-05-02-111111111111-02-01-alloc-6145ce56f6ee</t>
  </si>
  <si>
    <t>aws-2026-05-02-111111111111-02-02</t>
  </si>
  <si>
    <t>aws-2026-05-02-111111111111-02-02-alloc-6bdb63598cc8</t>
  </si>
  <si>
    <t>aws-2026-05-02-111111111111-03-01</t>
  </si>
  <si>
    <t>aws-2026-05-02-111111111111-03-01-alloc-591cfb304548</t>
  </si>
  <si>
    <t>aws-2026-05-02-111111111111-03-02</t>
  </si>
  <si>
    <t>aws-2026-05-02-111111111111-03-02-alloc-122df1589085</t>
  </si>
  <si>
    <t>aws-2026-05-02-111111111111-04-01</t>
  </si>
  <si>
    <t>aws-2026-05-02-111111111111-04-01-alloc-a35d6edcc98b</t>
  </si>
  <si>
    <t>aws-2026-05-02-111111111111-04-02</t>
  </si>
  <si>
    <t>aws-2026-05-02-111111111111-04-02-alloc-025b2e7a63cd</t>
  </si>
  <si>
    <t>aws-2026-05-02-111111111111-05-01</t>
  </si>
  <si>
    <t>aws-2026-05-02-111111111111-05-01-alloc-c0c7d56df315</t>
  </si>
  <si>
    <t>aws-2026-05-02-111111111111-05-02</t>
  </si>
  <si>
    <t>aws-2026-05-02-111111111111-05-02-alloc-08edd2fac902</t>
  </si>
  <si>
    <t>aws-2026-05-02-222222222222-01-01</t>
  </si>
  <si>
    <t>aws-2026-05-02-222222222222-01-01-alloc-2383c0660875</t>
  </si>
  <si>
    <t>aws-2026-05-02-222222222222-01-02</t>
  </si>
  <si>
    <t>aws-2026-05-02-222222222222-01-02-alloc-e435d08ff3de</t>
  </si>
  <si>
    <t>aws-2026-05-02-222222222222-02-01</t>
  </si>
  <si>
    <t>aws-2026-05-02-222222222222-02-01-alloc-dff4f7016553</t>
  </si>
  <si>
    <t>aws-2026-05-02-222222222222-02-02</t>
  </si>
  <si>
    <t>aws-2026-05-02-222222222222-02-02-alloc-b4993e6f4a84</t>
  </si>
  <si>
    <t>aws-2026-05-02-222222222222-03-01</t>
  </si>
  <si>
    <t>aws-2026-05-02-222222222222-03-01-alloc-c2008a4057bf</t>
  </si>
  <si>
    <t>aws-2026-05-02-222222222222-03-02</t>
  </si>
  <si>
    <t>aws-2026-05-02-222222222222-03-02-alloc-0c2f1b3320e8</t>
  </si>
  <si>
    <t>aws-2026-05-02-222222222222-04-01</t>
  </si>
  <si>
    <t>aws-2026-05-02-222222222222-04-01-alloc-e2102c0051de</t>
  </si>
  <si>
    <t>aws-2026-05-02-222222222222-04-02</t>
  </si>
  <si>
    <t>aws-2026-05-02-222222222222-04-02-alloc-1e57187f2923</t>
  </si>
  <si>
    <t>aws-2026-05-02-222222222222-05-01</t>
  </si>
  <si>
    <t>aws-2026-05-02-222222222222-05-01-alloc-1a82dc5ded87</t>
  </si>
  <si>
    <t>aws-2026-05-02-222222222222-05-02</t>
  </si>
  <si>
    <t>aws-2026-05-02-222222222222-05-02-alloc-1f616e38be4b</t>
  </si>
  <si>
    <t>aws-2026-05-03-111111111111-01-01</t>
  </si>
  <si>
    <t>aws-2026-05-03-111111111111-01-01-alloc-19c6e1975931</t>
  </si>
  <si>
    <t>aws-2026-05-03-111111111111-01-02</t>
  </si>
  <si>
    <t>aws-2026-05-03-111111111111-01-02-alloc-c9ca908e5256</t>
  </si>
  <si>
    <t>aws-2026-05-03-111111111111-02-01</t>
  </si>
  <si>
    <t>aws-2026-05-03-111111111111-02-01-alloc-b9fe22d28df2</t>
  </si>
  <si>
    <t>aws-2026-05-03-111111111111-02-02</t>
  </si>
  <si>
    <t>aws-2026-05-03-111111111111-02-02-alloc-d0ec1120ff06</t>
  </si>
  <si>
    <t>aws-2026-05-03-111111111111-03-01</t>
  </si>
  <si>
    <t>aws-2026-05-03-111111111111-03-01-alloc-54f3618935aa</t>
  </si>
  <si>
    <t>aws-2026-05-03-111111111111-03-02</t>
  </si>
  <si>
    <t>aws-2026-05-03-111111111111-03-02-alloc-91643a817920</t>
  </si>
  <si>
    <t>aws-2026-05-03-111111111111-04-01</t>
  </si>
  <si>
    <t>aws-2026-05-03-111111111111-04-01-alloc-10c9459c320b</t>
  </si>
  <si>
    <t>aws-2026-05-03-111111111111-04-02</t>
  </si>
  <si>
    <t>aws-2026-05-03-111111111111-04-02-alloc-1497671e9e5e</t>
  </si>
  <si>
    <t>aws-2026-05-03-111111111111-05-01</t>
  </si>
  <si>
    <t>aws-2026-05-03-111111111111-05-01-alloc-6c1c853bb055</t>
  </si>
  <si>
    <t>aws-2026-05-03-111111111111-05-02</t>
  </si>
  <si>
    <t>aws-2026-05-03-111111111111-05-02-alloc-a71e1f8313a8</t>
  </si>
  <si>
    <t>aws-2026-05-03-222222222222-01-01</t>
  </si>
  <si>
    <t>aws-2026-05-03-222222222222-01-01-alloc-01f0fcfd2bfc</t>
  </si>
  <si>
    <t>aws-2026-05-03-222222222222-01-02</t>
  </si>
  <si>
    <t>aws-2026-05-03-222222222222-01-02-alloc-ddc405675cbc</t>
  </si>
  <si>
    <t>aws-2026-05-03-222222222222-02-01</t>
  </si>
  <si>
    <t>aws-2026-05-03-222222222222-02-01-alloc-77a12c69270a</t>
  </si>
  <si>
    <t>aws-2026-05-03-222222222222-02-02</t>
  </si>
  <si>
    <t>aws-2026-05-03-222222222222-02-02-alloc-3d9653c234c1</t>
  </si>
  <si>
    <t>aws-2026-05-03-222222222222-03-01</t>
  </si>
  <si>
    <t>aws-2026-05-03-222222222222-03-01-alloc-24bfb689e73c</t>
  </si>
  <si>
    <t>aws-2026-05-03-222222222222-03-02</t>
  </si>
  <si>
    <t>aws-2026-05-03-222222222222-03-02-alloc-286cacc8a445</t>
  </si>
  <si>
    <t>aws-2026-05-03-222222222222-04-01</t>
  </si>
  <si>
    <t>aws-2026-05-03-222222222222-04-01-alloc-bedc40d6a08a</t>
  </si>
  <si>
    <t>aws-2026-05-03-222222222222-04-02</t>
  </si>
  <si>
    <t>aws-2026-05-03-222222222222-04-02-alloc-4277af56d566</t>
  </si>
  <si>
    <t>aws-2026-05-03-222222222222-05-01</t>
  </si>
  <si>
    <t>aws-2026-05-03-222222222222-05-01-alloc-6ac984d2c83f</t>
  </si>
  <si>
    <t>aws-2026-05-03-222222222222-05-02</t>
  </si>
  <si>
    <t>aws-2026-05-03-222222222222-05-02-alloc-5e77ddf31450</t>
  </si>
  <si>
    <t>aws-2026-05-04-111111111111-01-01</t>
  </si>
  <si>
    <t>aws-2026-05-04-111111111111-01-01-alloc-568fadab2b96</t>
  </si>
  <si>
    <t>aws-2026-05-04-111111111111-01-02</t>
  </si>
  <si>
    <t>aws-2026-05-04-111111111111-01-02-alloc-5ed5c61bcc2a</t>
  </si>
  <si>
    <t>aws-2026-05-04-111111111111-02-01</t>
  </si>
  <si>
    <t>aws-2026-05-04-111111111111-02-01-alloc-7ebf1b0cfda9</t>
  </si>
  <si>
    <t>aws-2026-05-04-111111111111-02-02</t>
  </si>
  <si>
    <t>aws-2026-05-04-111111111111-02-02-alloc-6e89d1b0e25c</t>
  </si>
  <si>
    <t>aws-2026-05-04-111111111111-03-01</t>
  </si>
  <si>
    <t>aws-2026-05-04-111111111111-03-01-alloc-ade4e899fbbc</t>
  </si>
  <si>
    <t>aws-2026-05-04-111111111111-03-02</t>
  </si>
  <si>
    <t>aws-2026-05-04-111111111111-03-02-alloc-32e2c79a9660</t>
  </si>
  <si>
    <t>aws-2026-05-04-111111111111-04-01</t>
  </si>
  <si>
    <t>aws-2026-05-04-111111111111-04-01-alloc-05765a0ba47b</t>
  </si>
  <si>
    <t>aws-2026-05-04-111111111111-04-02</t>
  </si>
  <si>
    <t>aws-2026-05-04-111111111111-04-02-alloc-5c9ee46cedaa</t>
  </si>
  <si>
    <t>aws-2026-05-04-111111111111-05-01</t>
  </si>
  <si>
    <t>aws-2026-05-04-111111111111-05-01-alloc-5d431c091c0f</t>
  </si>
  <si>
    <t>aws-2026-05-04-111111111111-05-02</t>
  </si>
  <si>
    <t>aws-2026-05-04-111111111111-05-02-alloc-c37501167692</t>
  </si>
  <si>
    <t>aws-2026-05-04-222222222222-01-01</t>
  </si>
  <si>
    <t>aws-2026-05-04-222222222222-01-01-alloc-dd998f1193bf</t>
  </si>
  <si>
    <t>aws-2026-05-04-222222222222-01-02</t>
  </si>
  <si>
    <t>aws-2026-05-04-222222222222-01-02-alloc-02493e98ec55</t>
  </si>
  <si>
    <t>aws-2026-05-04-222222222222-02-01</t>
  </si>
  <si>
    <t>aws-2026-05-04-222222222222-02-01-alloc-ca8116543d7b</t>
  </si>
  <si>
    <t>aws-2026-05-04-222222222222-02-02</t>
  </si>
  <si>
    <t>aws-2026-05-04-222222222222-02-02-alloc-3a5166e2a7ce</t>
  </si>
  <si>
    <t>aws-2026-05-04-222222222222-03-01</t>
  </si>
  <si>
    <t>aws-2026-05-04-222222222222-03-01-alloc-04329d486c90</t>
  </si>
  <si>
    <t>aws-2026-05-04-222222222222-03-02</t>
  </si>
  <si>
    <t>aws-2026-05-04-222222222222-03-02-alloc-b465a1d09177</t>
  </si>
  <si>
    <t>aws-2026-05-04-222222222222-04-01</t>
  </si>
  <si>
    <t>aws-2026-05-04-222222222222-04-01-alloc-8fb6f1db1519</t>
  </si>
  <si>
    <t>aws-2026-05-04-222222222222-04-02</t>
  </si>
  <si>
    <t>aws-2026-05-04-222222222222-04-02-alloc-2ef9130d8b6c</t>
  </si>
  <si>
    <t>aws-2026-05-04-222222222222-05-01</t>
  </si>
  <si>
    <t>aws-2026-05-04-222222222222-05-01-alloc-86b6a3da725b</t>
  </si>
  <si>
    <t>aws-2026-05-04-222222222222-05-02</t>
  </si>
  <si>
    <t>aws-2026-05-04-222222222222-05-02-alloc-d49534b48626</t>
  </si>
  <si>
    <t>aws-2026-05-05-111111111111-01-01</t>
  </si>
  <si>
    <t>aws-2026-05-05-111111111111-01-01-alloc-bf10f7780dd8</t>
  </si>
  <si>
    <t>aws-2026-05-05-111111111111-01-02</t>
  </si>
  <si>
    <t>aws-2026-05-05-111111111111-01-02-alloc-6c4aebaad9cc</t>
  </si>
  <si>
    <t>aws-2026-05-05-111111111111-02-01</t>
  </si>
  <si>
    <t>aws-2026-05-05-111111111111-02-01-alloc-ec04288b9a87</t>
  </si>
  <si>
    <t>aws-2026-05-05-111111111111-02-02</t>
  </si>
  <si>
    <t>aws-2026-05-05-111111111111-02-02-alloc-e592520c79e0</t>
  </si>
  <si>
    <t>aws-2026-05-05-111111111111-03-01</t>
  </si>
  <si>
    <t>aws-2026-05-05-111111111111-03-01-alloc-b43d9e5ccbfb</t>
  </si>
  <si>
    <t>aws-2026-05-05-111111111111-03-02</t>
  </si>
  <si>
    <t>aws-2026-05-05-111111111111-03-02-alloc-469e23dd4b95</t>
  </si>
  <si>
    <t>aws-2026-05-05-111111111111-04-01</t>
  </si>
  <si>
    <t>aws-2026-05-05-111111111111-04-01-alloc-acf2603253a5</t>
  </si>
  <si>
    <t>aws-2026-05-05-111111111111-04-02</t>
  </si>
  <si>
    <t>aws-2026-05-05-111111111111-04-02-alloc-39ad358f4aeb</t>
  </si>
  <si>
    <t>aws-2026-05-05-111111111111-05-01</t>
  </si>
  <si>
    <t>aws-2026-05-05-111111111111-05-01-alloc-385148b88f44</t>
  </si>
  <si>
    <t>aws-2026-05-05-111111111111-05-02</t>
  </si>
  <si>
    <t>aws-2026-05-05-111111111111-05-02-alloc-b8d0838a2bd9</t>
  </si>
  <si>
    <t>aws-2026-05-05-222222222222-01-01</t>
  </si>
  <si>
    <t>aws-2026-05-05-222222222222-01-01-alloc-f608401678c3</t>
  </si>
  <si>
    <t>aws-2026-05-05-222222222222-01-02</t>
  </si>
  <si>
    <t>aws-2026-05-05-222222222222-01-02-alloc-757fd6112e39</t>
  </si>
  <si>
    <t>aws-2026-05-05-222222222222-02-01</t>
  </si>
  <si>
    <t>aws-2026-05-05-222222222222-02-01-alloc-1c3a65d0d5fe</t>
  </si>
  <si>
    <t>aws-2026-05-05-222222222222-02-02</t>
  </si>
  <si>
    <t>aws-2026-05-05-222222222222-02-02-alloc-c66e1f1133cc</t>
  </si>
  <si>
    <t>aws-2026-05-05-222222222222-03-01</t>
  </si>
  <si>
    <t>aws-2026-05-05-222222222222-03-01-alloc-2f0dbd1442e5</t>
  </si>
  <si>
    <t>aws-2026-05-05-222222222222-03-02</t>
  </si>
  <si>
    <t>aws-2026-05-05-222222222222-03-02-alloc-f04c8050d7d5</t>
  </si>
  <si>
    <t>aws-2026-05-05-222222222222-04-01</t>
  </si>
  <si>
    <t>aws-2026-05-05-222222222222-04-01-alloc-af79802e07bb</t>
  </si>
  <si>
    <t>aws-2026-05-05-222222222222-04-02</t>
  </si>
  <si>
    <t>aws-2026-05-05-222222222222-04-02-alloc-06e116bcbd5d</t>
  </si>
  <si>
    <t>aws-2026-05-05-222222222222-05-01</t>
  </si>
  <si>
    <t>aws-2026-05-05-222222222222-05-01-alloc-8048a1a6ada8</t>
  </si>
  <si>
    <t>aws-2026-05-05-222222222222-05-02</t>
  </si>
  <si>
    <t>aws-2026-05-05-222222222222-05-02-alloc-7a0a2bc970ec</t>
  </si>
  <si>
    <t>aws-2026-05-06-111111111111-01-01</t>
  </si>
  <si>
    <t>aws-2026-05-06-111111111111-01-01-alloc-723cd33f37a7</t>
  </si>
  <si>
    <t>aws-2026-05-06-111111111111-01-02</t>
  </si>
  <si>
    <t>aws-2026-05-06-111111111111-01-02-alloc-da84d4fa6cb0</t>
  </si>
  <si>
    <t>aws-2026-05-06-111111111111-02-01</t>
  </si>
  <si>
    <t>aws-2026-05-06-111111111111-02-01-alloc-f8a3372c60f3</t>
  </si>
  <si>
    <t>aws-2026-05-06-111111111111-02-02</t>
  </si>
  <si>
    <t>aws-2026-05-06-111111111111-02-02-alloc-fe1ac0550355</t>
  </si>
  <si>
    <t>aws-2026-05-06-111111111111-03-01</t>
  </si>
  <si>
    <t>aws-2026-05-06-111111111111-03-01-alloc-ad7c7546e1fb</t>
  </si>
  <si>
    <t>aws-2026-05-06-111111111111-03-02</t>
  </si>
  <si>
    <t>aws-2026-05-06-111111111111-03-02-alloc-6b61649cf3f2</t>
  </si>
  <si>
    <t>aws-2026-05-06-111111111111-04-01</t>
  </si>
  <si>
    <t>aws-2026-05-06-111111111111-04-01-alloc-968f94418c43</t>
  </si>
  <si>
    <t>aws-2026-05-06-111111111111-04-02</t>
  </si>
  <si>
    <t>aws-2026-05-06-111111111111-04-02-alloc-62753d7bfe1a</t>
  </si>
  <si>
    <t>aws-2026-05-06-111111111111-05-01</t>
  </si>
  <si>
    <t>aws-2026-05-06-111111111111-05-01-alloc-47d6176019e7</t>
  </si>
  <si>
    <t>aws-2026-05-06-111111111111-05-02</t>
  </si>
  <si>
    <t>aws-2026-05-06-111111111111-05-02-alloc-e8df0e01b49a</t>
  </si>
  <si>
    <t>aws-2026-05-06-222222222222-01-01</t>
  </si>
  <si>
    <t>aws-2026-05-06-222222222222-01-01-alloc-049f5554def5</t>
  </si>
  <si>
    <t>aws-2026-05-06-222222222222-01-02</t>
  </si>
  <si>
    <t>aws-2026-05-06-222222222222-01-02-alloc-b4b04ec711ab</t>
  </si>
  <si>
    <t>aws-2026-05-06-222222222222-02-01</t>
  </si>
  <si>
    <t>aws-2026-05-06-222222222222-02-01-alloc-5198c6f061cc</t>
  </si>
  <si>
    <t>aws-2026-05-06-222222222222-02-02</t>
  </si>
  <si>
    <t>aws-2026-05-06-222222222222-02-02-alloc-b1e55d665379</t>
  </si>
  <si>
    <t>aws-2026-05-06-222222222222-03-01</t>
  </si>
  <si>
    <t>aws-2026-05-06-222222222222-03-01-alloc-3b4748757d59</t>
  </si>
  <si>
    <t>aws-2026-05-06-222222222222-03-02</t>
  </si>
  <si>
    <t>aws-2026-05-06-222222222222-03-02-alloc-860d9b8ff9ad</t>
  </si>
  <si>
    <t>aws-2026-05-06-222222222222-04-01</t>
  </si>
  <si>
    <t>aws-2026-05-06-222222222222-04-01-alloc-2587f6242347</t>
  </si>
  <si>
    <t>aws-2026-05-06-222222222222-04-02</t>
  </si>
  <si>
    <t>aws-2026-05-06-222222222222-04-02-alloc-622b1371d263</t>
  </si>
  <si>
    <t>aws-2026-05-06-222222222222-05-01</t>
  </si>
  <si>
    <t>aws-2026-05-06-222222222222-05-01-alloc-ed169ad3e3f3</t>
  </si>
  <si>
    <t>aws-2026-05-06-222222222222-05-02</t>
  </si>
  <si>
    <t>aws-2026-05-06-222222222222-05-02-alloc-1f30bc02af34</t>
  </si>
  <si>
    <t>aws-2026-05-07-111111111111-01-01</t>
  </si>
  <si>
    <t>aws-2026-05-07-111111111111-01-01-alloc-f0d27cdf8c0a</t>
  </si>
  <si>
    <t>aws-2026-05-07-111111111111-01-02</t>
  </si>
  <si>
    <t>aws-2026-05-07-111111111111-01-02-alloc-bc5a35166bca</t>
  </si>
  <si>
    <t>aws-2026-05-07-111111111111-02-01</t>
  </si>
  <si>
    <t>aws-2026-05-07-111111111111-02-01-alloc-2afb9a35f3e7</t>
  </si>
  <si>
    <t>aws-2026-05-07-111111111111-02-02</t>
  </si>
  <si>
    <t>aws-2026-05-07-111111111111-02-02-alloc-ff91102c3449</t>
  </si>
  <si>
    <t>aws-2026-05-07-111111111111-03-01</t>
  </si>
  <si>
    <t>aws-2026-05-07-111111111111-03-01-alloc-2828dc9421b1</t>
  </si>
  <si>
    <t>aws-2026-05-07-111111111111-03-02</t>
  </si>
  <si>
    <t>aws-2026-05-07-111111111111-03-02-alloc-24329baf8dda</t>
  </si>
  <si>
    <t>aws-2026-05-07-111111111111-04-01</t>
  </si>
  <si>
    <t>aws-2026-05-07-111111111111-04-01-alloc-dcc4dfa34141</t>
  </si>
  <si>
    <t>aws-2026-05-07-111111111111-04-02</t>
  </si>
  <si>
    <t>aws-2026-05-07-111111111111-04-02-alloc-ccd4b30e0339</t>
  </si>
  <si>
    <t>aws-2026-05-07-111111111111-05-01</t>
  </si>
  <si>
    <t>aws-2026-05-07-111111111111-05-01-alloc-9a673c396be8</t>
  </si>
  <si>
    <t>aws-2026-05-07-111111111111-05-02</t>
  </si>
  <si>
    <t>aws-2026-05-07-111111111111-05-02-alloc-35e3bdeb38c4</t>
  </si>
  <si>
    <t>aws-2026-05-07-222222222222-01-01</t>
  </si>
  <si>
    <t>aws-2026-05-07-222222222222-01-01-alloc-84b8b833afdc</t>
  </si>
  <si>
    <t>aws-2026-05-07-222222222222-01-02</t>
  </si>
  <si>
    <t>aws-2026-05-07-222222222222-01-02-alloc-6b18ec3434bf</t>
  </si>
  <si>
    <t>aws-2026-05-07-222222222222-02-01</t>
  </si>
  <si>
    <t>aws-2026-05-07-222222222222-02-01-alloc-93405a11d014</t>
  </si>
  <si>
    <t>aws-2026-05-07-222222222222-02-02</t>
  </si>
  <si>
    <t>aws-2026-05-07-222222222222-02-02-alloc-9ff6bfaf655c</t>
  </si>
  <si>
    <t>aws-2026-05-07-222222222222-03-01</t>
  </si>
  <si>
    <t>aws-2026-05-07-222222222222-03-01-alloc-ba8d854b0a10</t>
  </si>
  <si>
    <t>aws-2026-05-07-222222222222-03-02</t>
  </si>
  <si>
    <t>aws-2026-05-07-222222222222-03-02-alloc-41003729f510</t>
  </si>
  <si>
    <t>aws-2026-05-07-222222222222-04-01</t>
  </si>
  <si>
    <t>aws-2026-05-07-222222222222-04-01-alloc-7deb82f06db8</t>
  </si>
  <si>
    <t>aws-2026-05-07-222222222222-04-02</t>
  </si>
  <si>
    <t>aws-2026-05-07-222222222222-04-02-alloc-b7c00389ba2e</t>
  </si>
  <si>
    <t>aws-2026-05-07-222222222222-05-01</t>
  </si>
  <si>
    <t>aws-2026-05-07-222222222222-05-01-alloc-3dc81a3c1d13</t>
  </si>
  <si>
    <t>aws-2026-05-07-222222222222-05-02</t>
  </si>
  <si>
    <t>aws-2026-05-07-222222222222-05-02-alloc-0e595de62bae</t>
  </si>
  <si>
    <t>aws-2026-05-08-111111111111-01-01</t>
  </si>
  <si>
    <t>aws-2026-05-08-111111111111-01-01-alloc-fa0480ce17f3</t>
  </si>
  <si>
    <t>aws-2026-05-08-111111111111-01-02</t>
  </si>
  <si>
    <t>aws-2026-05-08-111111111111-01-02-alloc-ceca8ae10b6d</t>
  </si>
  <si>
    <t>aws-2026-05-08-111111111111-02-01</t>
  </si>
  <si>
    <t>aws-2026-05-08-111111111111-02-01-alloc-a5a6292d3e69</t>
  </si>
  <si>
    <t>aws-2026-05-08-111111111111-02-02</t>
  </si>
  <si>
    <t>aws-2026-05-08-111111111111-02-02-alloc-b397ec3112d1</t>
  </si>
  <si>
    <t>aws-2026-05-08-111111111111-03-01</t>
  </si>
  <si>
    <t>aws-2026-05-08-111111111111-03-01-alloc-a55f4aa888dc</t>
  </si>
  <si>
    <t>aws-2026-05-08-111111111111-03-02</t>
  </si>
  <si>
    <t>aws-2026-05-08-111111111111-03-02-alloc-e5bf0f8ba124</t>
  </si>
  <si>
    <t>aws-2026-05-08-111111111111-04-01</t>
  </si>
  <si>
    <t>aws-2026-05-08-111111111111-04-01-alloc-7e4af7192f32</t>
  </si>
  <si>
    <t>aws-2026-05-08-111111111111-04-02</t>
  </si>
  <si>
    <t>aws-2026-05-08-111111111111-04-02-alloc-929168fe89f8</t>
  </si>
  <si>
    <t>aws-2026-05-08-111111111111-05-01</t>
  </si>
  <si>
    <t>aws-2026-05-08-111111111111-05-01-alloc-71a83d1803b2</t>
  </si>
  <si>
    <t>aws-2026-05-08-111111111111-05-02</t>
  </si>
  <si>
    <t>aws-2026-05-08-111111111111-05-02-alloc-1d0b6223854b</t>
  </si>
  <si>
    <t>aws-2026-05-08-222222222222-01-01</t>
  </si>
  <si>
    <t>aws-2026-05-08-222222222222-01-01-alloc-e828d7f0847c</t>
  </si>
  <si>
    <t>aws-2026-05-08-222222222222-01-02</t>
  </si>
  <si>
    <t>aws-2026-05-08-222222222222-01-02-alloc-738c7cce47a0</t>
  </si>
  <si>
    <t>aws-2026-05-08-222222222222-02-01</t>
  </si>
  <si>
    <t>aws-2026-05-08-222222222222-02-01-alloc-adcb94705c44</t>
  </si>
  <si>
    <t>aws-2026-05-08-222222222222-02-02</t>
  </si>
  <si>
    <t>aws-2026-05-08-222222222222-02-02-alloc-f42a3b4c4177</t>
  </si>
  <si>
    <t>aws-2026-05-08-222222222222-03-01</t>
  </si>
  <si>
    <t>aws-2026-05-08-222222222222-03-01-alloc-5624075d1c43</t>
  </si>
  <si>
    <t>aws-2026-05-08-222222222222-03-02</t>
  </si>
  <si>
    <t>aws-2026-05-08-222222222222-03-02-alloc-d04c62a4220e</t>
  </si>
  <si>
    <t>aws-2026-05-08-222222222222-04-01</t>
  </si>
  <si>
    <t>aws-2026-05-08-222222222222-04-01-alloc-613e4570ebb8</t>
  </si>
  <si>
    <t>aws-2026-05-08-222222222222-04-02</t>
  </si>
  <si>
    <t>aws-2026-05-08-222222222222-04-02-alloc-67be3fc366b3</t>
  </si>
  <si>
    <t>aws-2026-05-08-222222222222-05-01</t>
  </si>
  <si>
    <t>aws-2026-05-08-222222222222-05-01-alloc-f86919fc8bba</t>
  </si>
  <si>
    <t>aws-2026-05-08-222222222222-05-02</t>
  </si>
  <si>
    <t>aws-2026-05-08-222222222222-05-02-alloc-c181615f3507</t>
  </si>
  <si>
    <t>aws-2026-05-09-111111111111-01-01</t>
  </si>
  <si>
    <t>aws-2026-05-09-111111111111-01-01-alloc-21e5fa93d78a</t>
  </si>
  <si>
    <t>aws-2026-05-09-111111111111-01-02</t>
  </si>
  <si>
    <t>aws-2026-05-09-111111111111-01-02-alloc-6b60a43b806c</t>
  </si>
  <si>
    <t>aws-2026-05-09-111111111111-02-01</t>
  </si>
  <si>
    <t>aws-2026-05-09-111111111111-02-01-alloc-94d85cc3156a</t>
  </si>
  <si>
    <t>aws-2026-05-09-111111111111-02-02</t>
  </si>
  <si>
    <t>aws-2026-05-09-111111111111-02-02-alloc-14d9707de724</t>
  </si>
  <si>
    <t>aws-2026-05-09-111111111111-03-01</t>
  </si>
  <si>
    <t>aws-2026-05-09-111111111111-03-01-alloc-3594c5e94ab2</t>
  </si>
  <si>
    <t>aws-2026-05-09-111111111111-03-02</t>
  </si>
  <si>
    <t>aws-2026-05-09-111111111111-03-02-alloc-3bfd5d64341f</t>
  </si>
  <si>
    <t>aws-2026-05-09-111111111111-04-01</t>
  </si>
  <si>
    <t>aws-2026-05-09-111111111111-04-01-alloc-05d1832d5142</t>
  </si>
  <si>
    <t>aws-2026-05-09-111111111111-04-02</t>
  </si>
  <si>
    <t>aws-2026-05-09-111111111111-04-02-alloc-bfc16ace19ca</t>
  </si>
  <si>
    <t>aws-2026-05-09-111111111111-05-01</t>
  </si>
  <si>
    <t>aws-2026-05-09-111111111111-05-01-alloc-3feaf7eb3093</t>
  </si>
  <si>
    <t>aws-2026-05-09-111111111111-05-02</t>
  </si>
  <si>
    <t>aws-2026-05-09-111111111111-05-02-alloc-b0d765b8eff3</t>
  </si>
  <si>
    <t>aws-2026-05-09-222222222222-01-01</t>
  </si>
  <si>
    <t>aws-2026-05-09-222222222222-01-01-alloc-b51596df8d31</t>
  </si>
  <si>
    <t>aws-2026-05-09-222222222222-01-02</t>
  </si>
  <si>
    <t>aws-2026-05-09-222222222222-01-02-alloc-101ce8f24ec0</t>
  </si>
  <si>
    <t>aws-2026-05-09-222222222222-02-01</t>
  </si>
  <si>
    <t>aws-2026-05-09-222222222222-02-01-alloc-4757f6f31cea</t>
  </si>
  <si>
    <t>aws-2026-05-09-222222222222-02-02</t>
  </si>
  <si>
    <t>aws-2026-05-09-222222222222-02-02-alloc-1b9b69b3a642</t>
  </si>
  <si>
    <t>aws-2026-05-09-222222222222-03-01</t>
  </si>
  <si>
    <t>aws-2026-05-09-222222222222-03-01-alloc-43d4224f6ca6</t>
  </si>
  <si>
    <t>aws-2026-05-09-222222222222-03-02</t>
  </si>
  <si>
    <t>aws-2026-05-09-222222222222-03-02-alloc-f08b180087fe</t>
  </si>
  <si>
    <t>aws-2026-05-09-222222222222-04-01</t>
  </si>
  <si>
    <t>aws-2026-05-09-222222222222-04-01-alloc-f23f25c1225a</t>
  </si>
  <si>
    <t>aws-2026-05-09-222222222222-04-02</t>
  </si>
  <si>
    <t>aws-2026-05-09-222222222222-04-02-alloc-1ba64b46d348</t>
  </si>
  <si>
    <t>aws-2026-05-09-222222222222-05-01</t>
  </si>
  <si>
    <t>aws-2026-05-09-222222222222-05-01-alloc-34081a41dc3c</t>
  </si>
  <si>
    <t>aws-2026-05-09-222222222222-05-02</t>
  </si>
  <si>
    <t>aws-2026-05-09-222222222222-05-02-alloc-8b4ca00ca508</t>
  </si>
  <si>
    <t>aws-2026-05-10-111111111111-01-01</t>
  </si>
  <si>
    <t>aws-2026-05-10-111111111111-01-01-alloc-43f1af48b329</t>
  </si>
  <si>
    <t>aws-2026-05-10-111111111111-01-02</t>
  </si>
  <si>
    <t>aws-2026-05-10-111111111111-01-02-alloc-3b271051f937</t>
  </si>
  <si>
    <t>aws-2026-05-10-111111111111-02-01</t>
  </si>
  <si>
    <t>aws-2026-05-10-111111111111-02-01-alloc-16aa33696445</t>
  </si>
  <si>
    <t>aws-2026-05-10-111111111111-02-02</t>
  </si>
  <si>
    <t>aws-2026-05-10-111111111111-02-02-alloc-fcc9d38cb701</t>
  </si>
  <si>
    <t>aws-2026-05-10-111111111111-03-01</t>
  </si>
  <si>
    <t>aws-2026-05-10-111111111111-03-01-alloc-9655eee433c2</t>
  </si>
  <si>
    <t>aws-2026-05-10-111111111111-03-02</t>
  </si>
  <si>
    <t>aws-2026-05-10-111111111111-03-02-alloc-9380f4c2a21e</t>
  </si>
  <si>
    <t>aws-2026-05-10-111111111111-04-01</t>
  </si>
  <si>
    <t>aws-2026-05-10-111111111111-04-01-alloc-a54e4ff8911c</t>
  </si>
  <si>
    <t>aws-2026-05-10-111111111111-04-02</t>
  </si>
  <si>
    <t>aws-2026-05-10-111111111111-04-02-alloc-f8146492e7dc</t>
  </si>
  <si>
    <t>aws-2026-05-10-111111111111-05-01</t>
  </si>
  <si>
    <t>aws-2026-05-10-111111111111-05-01-alloc-3d3370b7048d</t>
  </si>
  <si>
    <t>aws-2026-05-10-111111111111-05-02</t>
  </si>
  <si>
    <t>aws-2026-05-10-111111111111-05-02-alloc-94469496dfc7</t>
  </si>
  <si>
    <t>aws-2026-05-10-222222222222-01-01</t>
  </si>
  <si>
    <t>aws-2026-05-10-222222222222-01-01-alloc-166755e836fd</t>
  </si>
  <si>
    <t>aws-2026-05-10-222222222222-01-02</t>
  </si>
  <si>
    <t>aws-2026-05-10-222222222222-01-02-alloc-7846c8bc989e</t>
  </si>
  <si>
    <t>aws-2026-05-10-222222222222-02-01</t>
  </si>
  <si>
    <t>aws-2026-05-10-222222222222-02-01-alloc-a861cbd34f49</t>
  </si>
  <si>
    <t>aws-2026-05-10-222222222222-02-02</t>
  </si>
  <si>
    <t>aws-2026-05-10-222222222222-02-02-alloc-84065e872c0e</t>
  </si>
  <si>
    <t>aws-2026-05-10-222222222222-03-01</t>
  </si>
  <si>
    <t>aws-2026-05-10-222222222222-03-01-alloc-310d465d0200</t>
  </si>
  <si>
    <t>aws-2026-05-10-222222222222-03-02</t>
  </si>
  <si>
    <t>aws-2026-05-10-222222222222-03-02-alloc-56b80c944523</t>
  </si>
  <si>
    <t>aws-2026-05-10-222222222222-04-01</t>
  </si>
  <si>
    <t>aws-2026-05-10-222222222222-04-01-alloc-af94d59168a8</t>
  </si>
  <si>
    <t>aws-2026-05-10-222222222222-04-02</t>
  </si>
  <si>
    <t>aws-2026-05-10-222222222222-04-02-alloc-b3f32f6a1029</t>
  </si>
  <si>
    <t>aws-2026-05-10-222222222222-05-01</t>
  </si>
  <si>
    <t>aws-2026-05-10-222222222222-05-01-alloc-b692fa973136</t>
  </si>
  <si>
    <t>aws-2026-05-10-222222222222-05-02</t>
  </si>
  <si>
    <t>aws-2026-05-10-222222222222-05-02-alloc-9d89d015680b</t>
  </si>
  <si>
    <t>aws-2026-05-11-111111111111-01-01</t>
  </si>
  <si>
    <t>aws-2026-05-11-111111111111-01-01-alloc-f5c077ff0121</t>
  </si>
  <si>
    <t>aws-2026-05-11-111111111111-01-02</t>
  </si>
  <si>
    <t>aws-2026-05-11-111111111111-01-02-alloc-8062e56b7f31</t>
  </si>
  <si>
    <t>aws-2026-05-11-111111111111-02-01</t>
  </si>
  <si>
    <t>aws-2026-05-11-111111111111-02-01-alloc-7973d6c613ac</t>
  </si>
  <si>
    <t>aws-2026-05-11-111111111111-02-02</t>
  </si>
  <si>
    <t>aws-2026-05-11-111111111111-02-02-alloc-d711cdac08f1</t>
  </si>
  <si>
    <t>aws-2026-05-11-111111111111-03-01</t>
  </si>
  <si>
    <t>aws-2026-05-11-111111111111-03-01-alloc-e1527ba49040</t>
  </si>
  <si>
    <t>aws-2026-05-11-111111111111-03-02</t>
  </si>
  <si>
    <t>aws-2026-05-11-111111111111-03-02-alloc-b888eec21e65</t>
  </si>
  <si>
    <t>aws-2026-05-11-111111111111-04-01</t>
  </si>
  <si>
    <t>aws-2026-05-11-111111111111-04-01-alloc-8e38b75a0026</t>
  </si>
  <si>
    <t>aws-2026-05-11-111111111111-04-02</t>
  </si>
  <si>
    <t>aws-2026-05-11-111111111111-04-02-alloc-56709282c3e6</t>
  </si>
  <si>
    <t>aws-2026-05-11-111111111111-05-01</t>
  </si>
  <si>
    <t>aws-2026-05-11-111111111111-05-01-alloc-b1b266870638</t>
  </si>
  <si>
    <t>aws-2026-05-11-111111111111-05-02</t>
  </si>
  <si>
    <t>aws-2026-05-11-111111111111-05-02-alloc-ce696bfaee37</t>
  </si>
  <si>
    <t>aws-2026-05-11-222222222222-01-01</t>
  </si>
  <si>
    <t>aws-2026-05-11-222222222222-01-01-alloc-c277b5fb49b2</t>
  </si>
  <si>
    <t>aws-2026-05-11-222222222222-01-02</t>
  </si>
  <si>
    <t>aws-2026-05-11-222222222222-01-02-alloc-05ee272e0672</t>
  </si>
  <si>
    <t>aws-2026-05-11-222222222222-02-01</t>
  </si>
  <si>
    <t>aws-2026-05-11-222222222222-02-01-alloc-782dfd0b838e</t>
  </si>
  <si>
    <t>aws-2026-05-11-222222222222-02-02</t>
  </si>
  <si>
    <t>aws-2026-05-11-222222222222-02-02-alloc-db25864ff6aa</t>
  </si>
  <si>
    <t>aws-2026-05-11-222222222222-03-01</t>
  </si>
  <si>
    <t>aws-2026-05-11-222222222222-03-01-alloc-902ecf92401e</t>
  </si>
  <si>
    <t>aws-2026-05-11-222222222222-03-02</t>
  </si>
  <si>
    <t>aws-2026-05-11-222222222222-03-02-alloc-406cd3e2cdb5</t>
  </si>
  <si>
    <t>aws-2026-05-11-222222222222-04-01</t>
  </si>
  <si>
    <t>aws-2026-05-11-222222222222-04-01-alloc-4abe627c648d</t>
  </si>
  <si>
    <t>aws-2026-05-11-222222222222-04-02</t>
  </si>
  <si>
    <t>aws-2026-05-11-222222222222-04-02-alloc-b35bf8d5f15c</t>
  </si>
  <si>
    <t>aws-2026-05-11-222222222222-05-01</t>
  </si>
  <si>
    <t>aws-2026-05-11-222222222222-05-01-alloc-577240a9f361</t>
  </si>
  <si>
    <t>aws-2026-05-11-222222222222-05-02</t>
  </si>
  <si>
    <t>aws-2026-05-11-222222222222-05-02-alloc-462e4b121d99</t>
  </si>
  <si>
    <t>aws-2026-05-12-111111111111-01-01</t>
  </si>
  <si>
    <t>aws-2026-05-12-111111111111-01-01-alloc-8f10a28536ed</t>
  </si>
  <si>
    <t>aws-2026-05-12-111111111111-01-02</t>
  </si>
  <si>
    <t>aws-2026-05-12-111111111111-01-02-alloc-70ae05b48ee7</t>
  </si>
  <si>
    <t>aws-2026-05-12-111111111111-02-01</t>
  </si>
  <si>
    <t>aws-2026-05-12-111111111111-02-01-alloc-d8742015999f</t>
  </si>
  <si>
    <t>aws-2026-05-12-111111111111-02-02</t>
  </si>
  <si>
    <t>aws-2026-05-12-111111111111-02-02-alloc-b2bf4026bc51</t>
  </si>
  <si>
    <t>aws-2026-05-12-111111111111-03-01</t>
  </si>
  <si>
    <t>aws-2026-05-12-111111111111-03-01-alloc-9d70e05c3dae</t>
  </si>
  <si>
    <t>aws-2026-05-12-111111111111-03-02</t>
  </si>
  <si>
    <t>aws-2026-05-12-111111111111-03-02-alloc-e9001a96ba09</t>
  </si>
  <si>
    <t>aws-2026-05-12-111111111111-04-01</t>
  </si>
  <si>
    <t>aws-2026-05-12-111111111111-04-01-alloc-c416759055a8</t>
  </si>
  <si>
    <t>aws-2026-05-12-111111111111-04-02</t>
  </si>
  <si>
    <t>aws-2026-05-12-111111111111-04-02-alloc-ee126791c678</t>
  </si>
  <si>
    <t>aws-2026-05-12-111111111111-05-01</t>
  </si>
  <si>
    <t>aws-2026-05-12-111111111111-05-01-alloc-bc4c74d07553</t>
  </si>
  <si>
    <t>aws-2026-05-12-111111111111-05-02</t>
  </si>
  <si>
    <t>aws-2026-05-12-111111111111-05-02-alloc-40605f500a1b</t>
  </si>
  <si>
    <t>aws-2026-05-12-222222222222-01-01</t>
  </si>
  <si>
    <t>aws-2026-05-12-222222222222-01-01-alloc-214e5f60899c</t>
  </si>
  <si>
    <t>aws-2026-05-12-222222222222-01-02</t>
  </si>
  <si>
    <t>aws-2026-05-12-222222222222-01-02-alloc-28efc03ab7b9</t>
  </si>
  <si>
    <t>aws-2026-05-12-222222222222-02-01</t>
  </si>
  <si>
    <t>aws-2026-05-12-222222222222-02-01-alloc-0b534045af23</t>
  </si>
  <si>
    <t>aws-2026-05-12-222222222222-02-02</t>
  </si>
  <si>
    <t>aws-2026-05-12-222222222222-02-02-alloc-71c2320843de</t>
  </si>
  <si>
    <t>aws-2026-05-12-222222222222-03-01</t>
  </si>
  <si>
    <t>aws-2026-05-12-222222222222-03-01-alloc-6a12052e8f94</t>
  </si>
  <si>
    <t>aws-2026-05-12-222222222222-03-02</t>
  </si>
  <si>
    <t>aws-2026-05-12-222222222222-03-02-alloc-cc0cb923592d</t>
  </si>
  <si>
    <t>aws-2026-05-12-222222222222-04-01</t>
  </si>
  <si>
    <t>aws-2026-05-12-222222222222-04-01-alloc-e5ba778ec344</t>
  </si>
  <si>
    <t>aws-2026-05-12-222222222222-04-02</t>
  </si>
  <si>
    <t>aws-2026-05-12-222222222222-04-02-alloc-4f90bcfb8898</t>
  </si>
  <si>
    <t>aws-2026-05-12-222222222222-05-01</t>
  </si>
  <si>
    <t>aws-2026-05-12-222222222222-05-01-alloc-dc9c564af4af</t>
  </si>
  <si>
    <t>aws-2026-05-12-222222222222-05-02</t>
  </si>
  <si>
    <t>aws-2026-05-12-222222222222-05-02-alloc-35bc81308e06</t>
  </si>
  <si>
    <t>aws-2026-05-13-111111111111-01-01</t>
  </si>
  <si>
    <t>aws-2026-05-13-111111111111-01-01-alloc-699da943a45d</t>
  </si>
  <si>
    <t>aws-2026-05-13-111111111111-01-02</t>
  </si>
  <si>
    <t>aws-2026-05-13-111111111111-01-02-alloc-e2ffca6f93db</t>
  </si>
  <si>
    <t>aws-2026-05-13-111111111111-02-01</t>
  </si>
  <si>
    <t>aws-2026-05-13-111111111111-02-01-alloc-421849a6fca5</t>
  </si>
  <si>
    <t>aws-2026-05-13-111111111111-02-02</t>
  </si>
  <si>
    <t>aws-2026-05-13-111111111111-02-02-alloc-4a98c1516376</t>
  </si>
  <si>
    <t>aws-2026-05-13-111111111111-03-01</t>
  </si>
  <si>
    <t>aws-2026-05-13-111111111111-03-01-alloc-1af651cc94af</t>
  </si>
  <si>
    <t>aws-2026-05-13-111111111111-03-02</t>
  </si>
  <si>
    <t>aws-2026-05-13-111111111111-03-02-alloc-cc0f1c330432</t>
  </si>
  <si>
    <t>aws-2026-05-13-111111111111-04-01</t>
  </si>
  <si>
    <t>aws-2026-05-13-111111111111-04-01-alloc-4b1361fd41cf</t>
  </si>
  <si>
    <t>aws-2026-05-13-111111111111-04-02</t>
  </si>
  <si>
    <t>aws-2026-05-13-111111111111-04-02-alloc-0ad4b439efce</t>
  </si>
  <si>
    <t>aws-2026-05-13-111111111111-05-01</t>
  </si>
  <si>
    <t>aws-2026-05-13-111111111111-05-01-alloc-7f20a6b8fb7e</t>
  </si>
  <si>
    <t>aws-2026-05-13-111111111111-05-02</t>
  </si>
  <si>
    <t>aws-2026-05-13-111111111111-05-02-alloc-38eccd6bee57</t>
  </si>
  <si>
    <t>aws-2026-05-13-222222222222-01-01</t>
  </si>
  <si>
    <t>aws-2026-05-13-222222222222-01-01-alloc-2ce86b87a337</t>
  </si>
  <si>
    <t>aws-2026-05-13-222222222222-01-02</t>
  </si>
  <si>
    <t>aws-2026-05-13-222222222222-01-02-alloc-96a9586ea5e3</t>
  </si>
  <si>
    <t>aws-2026-05-13-222222222222-02-01</t>
  </si>
  <si>
    <t>aws-2026-05-13-222222222222-02-01-alloc-d9af4e1d998c</t>
  </si>
  <si>
    <t>aws-2026-05-13-222222222222-02-02</t>
  </si>
  <si>
    <t>aws-2026-05-13-222222222222-02-02-alloc-036656fe37a5</t>
  </si>
  <si>
    <t>aws-2026-05-13-222222222222-03-01</t>
  </si>
  <si>
    <t>aws-2026-05-13-222222222222-03-01-alloc-8049abc4b6f0</t>
  </si>
  <si>
    <t>aws-2026-05-13-222222222222-03-02</t>
  </si>
  <si>
    <t>aws-2026-05-13-222222222222-03-02-alloc-feff564f7516</t>
  </si>
  <si>
    <t>aws-2026-05-13-222222222222-04-01</t>
  </si>
  <si>
    <t>aws-2026-05-13-222222222222-04-01-alloc-b0b98649808d</t>
  </si>
  <si>
    <t>aws-2026-05-13-222222222222-04-02</t>
  </si>
  <si>
    <t>aws-2026-05-13-222222222222-04-02-alloc-b86db682852d</t>
  </si>
  <si>
    <t>aws-2026-05-13-222222222222-05-01</t>
  </si>
  <si>
    <t>aws-2026-05-13-222222222222-05-01-alloc-09d3063e07d3</t>
  </si>
  <si>
    <t>aws-2026-05-13-222222222222-05-02</t>
  </si>
  <si>
    <t>aws-2026-05-13-222222222222-05-02-alloc-706652008e86</t>
  </si>
  <si>
    <t>aws-2026-05-14-111111111111-01-01</t>
  </si>
  <si>
    <t>aws-2026-05-14-111111111111-01-01-alloc-9b716f045044</t>
  </si>
  <si>
    <t>aws-2026-05-14-111111111111-01-02</t>
  </si>
  <si>
    <t>aws-2026-05-14-111111111111-01-02-alloc-0943702bd799</t>
  </si>
  <si>
    <t>aws-2026-05-14-111111111111-02-01</t>
  </si>
  <si>
    <t>aws-2026-05-14-111111111111-02-01-alloc-907ae5b94845</t>
  </si>
  <si>
    <t>aws-2026-05-14-111111111111-02-02</t>
  </si>
  <si>
    <t>aws-2026-05-14-111111111111-02-02-alloc-1e96ba89def6</t>
  </si>
  <si>
    <t>aws-2026-05-14-111111111111-03-01</t>
  </si>
  <si>
    <t>aws-2026-05-14-111111111111-03-01-alloc-644a709dd4f5</t>
  </si>
  <si>
    <t>aws-2026-05-14-111111111111-03-02</t>
  </si>
  <si>
    <t>aws-2026-05-14-111111111111-03-02-alloc-94a33a32ca68</t>
  </si>
  <si>
    <t>aws-2026-05-14-111111111111-04-01</t>
  </si>
  <si>
    <t>aws-2026-05-14-111111111111-04-01-alloc-05a521a2c535</t>
  </si>
  <si>
    <t>aws-2026-05-14-111111111111-04-02</t>
  </si>
  <si>
    <t>aws-2026-05-14-111111111111-04-02-alloc-45a19d798a2f</t>
  </si>
  <si>
    <t>aws-2026-05-14-111111111111-05-01</t>
  </si>
  <si>
    <t>aws-2026-05-14-111111111111-05-01-alloc-9300fc0b0c76</t>
  </si>
  <si>
    <t>aws-2026-05-14-111111111111-05-02</t>
  </si>
  <si>
    <t>aws-2026-05-14-111111111111-05-02-alloc-e12277eaf0bd</t>
  </si>
  <si>
    <t>aws-2026-05-14-222222222222-01-01</t>
  </si>
  <si>
    <t>aws-2026-05-14-222222222222-01-01-alloc-31a77e2694f9</t>
  </si>
  <si>
    <t>aws-2026-05-14-222222222222-01-02</t>
  </si>
  <si>
    <t>aws-2026-05-14-222222222222-01-02-alloc-2a4527b3d272</t>
  </si>
  <si>
    <t>aws-2026-05-14-222222222222-02-01</t>
  </si>
  <si>
    <t>aws-2026-05-14-222222222222-02-01-alloc-94fe241d39de</t>
  </si>
  <si>
    <t>aws-2026-05-14-222222222222-02-02</t>
  </si>
  <si>
    <t>aws-2026-05-14-222222222222-02-02-alloc-15181b942155</t>
  </si>
  <si>
    <t>aws-2026-05-14-222222222222-03-01</t>
  </si>
  <si>
    <t>aws-2026-05-14-222222222222-03-01-alloc-cca0bd34faab</t>
  </si>
  <si>
    <t>aws-2026-05-14-222222222222-03-02</t>
  </si>
  <si>
    <t>aws-2026-05-14-222222222222-03-02-alloc-5fdbad399574</t>
  </si>
  <si>
    <t>aws-2026-05-14-222222222222-04-01</t>
  </si>
  <si>
    <t>aws-2026-05-14-222222222222-04-01-alloc-c4d16d66700b</t>
  </si>
  <si>
    <t>aws-2026-05-14-222222222222-04-02</t>
  </si>
  <si>
    <t>aws-2026-05-14-222222222222-04-02-alloc-546ecb8171db</t>
  </si>
  <si>
    <t>aws-2026-05-14-222222222222-05-01</t>
  </si>
  <si>
    <t>aws-2026-05-14-222222222222-05-01-alloc-71844e565678</t>
  </si>
  <si>
    <t>aws-2026-05-14-222222222222-05-02</t>
  </si>
  <si>
    <t>aws-2026-05-14-222222222222-05-02-alloc-14085f0da8b1</t>
  </si>
  <si>
    <t>aws-2026-05-15-111111111111-01-01</t>
  </si>
  <si>
    <t>aws-2026-05-15-111111111111-01-01-alloc-ca8ce5fe19c1</t>
  </si>
  <si>
    <t>aws-2026-05-15-111111111111-01-02</t>
  </si>
  <si>
    <t>aws-2026-05-15-111111111111-01-02-alloc-ed4a326bd770</t>
  </si>
  <si>
    <t>aws-2026-05-15-111111111111-02-01</t>
  </si>
  <si>
    <t>aws-2026-05-15-111111111111-02-01-alloc-14ffe60cb188</t>
  </si>
  <si>
    <t>aws-2026-05-15-111111111111-02-02</t>
  </si>
  <si>
    <t>aws-2026-05-15-111111111111-02-02-alloc-956097ec5424</t>
  </si>
  <si>
    <t>aws-2026-05-15-111111111111-03-01</t>
  </si>
  <si>
    <t>aws-2026-05-15-111111111111-03-01-alloc-49eac47a4d01</t>
  </si>
  <si>
    <t>aws-2026-05-15-111111111111-03-02</t>
  </si>
  <si>
    <t>aws-2026-05-15-111111111111-03-02-alloc-45adc0398ff3</t>
  </si>
  <si>
    <t>aws-2026-05-15-111111111111-04-01</t>
  </si>
  <si>
    <t>aws-2026-05-15-111111111111-04-01-alloc-08b30ebca3ad</t>
  </si>
  <si>
    <t>aws-2026-05-15-111111111111-04-02</t>
  </si>
  <si>
    <t>aws-2026-05-15-111111111111-04-02-alloc-e3440a4423a7</t>
  </si>
  <si>
    <t>aws-2026-05-15-111111111111-05-01</t>
  </si>
  <si>
    <t>aws-2026-05-15-111111111111-05-01-alloc-780bfd8a29b0</t>
  </si>
  <si>
    <t>aws-2026-05-15-111111111111-05-02</t>
  </si>
  <si>
    <t>aws-2026-05-15-111111111111-05-02-alloc-acfaeb7c428c</t>
  </si>
  <si>
    <t>aws-2026-05-15-222222222222-01-01</t>
  </si>
  <si>
    <t>aws-2026-05-15-222222222222-01-01-alloc-3aa8b9a3a3f5</t>
  </si>
  <si>
    <t>aws-2026-05-15-222222222222-01-02</t>
  </si>
  <si>
    <t>aws-2026-05-15-222222222222-01-02-alloc-bd0e1581266d</t>
  </si>
  <si>
    <t>aws-2026-05-15-222222222222-02-01</t>
  </si>
  <si>
    <t>aws-2026-05-15-222222222222-02-01-alloc-e45e4d1c174d</t>
  </si>
  <si>
    <t>aws-2026-05-15-222222222222-02-02</t>
  </si>
  <si>
    <t>aws-2026-05-15-222222222222-02-02-alloc-ba0e78f7015d</t>
  </si>
  <si>
    <t>aws-2026-05-15-222222222222-03-01</t>
  </si>
  <si>
    <t>aws-2026-05-15-222222222222-03-01-alloc-0f6cdff7e21c</t>
  </si>
  <si>
    <t>aws-2026-05-15-222222222222-03-02</t>
  </si>
  <si>
    <t>aws-2026-05-15-222222222222-03-02-alloc-258f295026b5</t>
  </si>
  <si>
    <t>aws-2026-05-15-222222222222-04-01</t>
  </si>
  <si>
    <t>aws-2026-05-15-222222222222-04-01-alloc-b6a2f28de0a5</t>
  </si>
  <si>
    <t>aws-2026-05-15-222222222222-04-02</t>
  </si>
  <si>
    <t>aws-2026-05-15-222222222222-04-02-alloc-bb128bb36630</t>
  </si>
  <si>
    <t>aws-2026-05-15-222222222222-05-01</t>
  </si>
  <si>
    <t>aws-2026-05-15-222222222222-05-01-alloc-4afb0d1b127f</t>
  </si>
  <si>
    <t>aws-2026-05-15-222222222222-05-02</t>
  </si>
  <si>
    <t>aws-2026-05-15-222222222222-05-02-alloc-a35418b5c7f5</t>
  </si>
  <si>
    <t>aws-2026-05-16-111111111111-01-01</t>
  </si>
  <si>
    <t>aws-2026-05-16-111111111111-01-01-alloc-1028e82288bb</t>
  </si>
  <si>
    <t>aws-2026-05-16-111111111111-01-02</t>
  </si>
  <si>
    <t>aws-2026-05-16-111111111111-01-02-alloc-cd310bae43cd</t>
  </si>
  <si>
    <t>aws-2026-05-16-111111111111-02-01</t>
  </si>
  <si>
    <t>aws-2026-05-16-111111111111-02-01-alloc-8216b86dbe63</t>
  </si>
  <si>
    <t>aws-2026-05-16-111111111111-02-02</t>
  </si>
  <si>
    <t>aws-2026-05-16-111111111111-02-02-alloc-98f58847635d</t>
  </si>
  <si>
    <t>aws-2026-05-16-111111111111-03-01</t>
  </si>
  <si>
    <t>aws-2026-05-16-111111111111-03-01-alloc-d160a43cbf45</t>
  </si>
  <si>
    <t>aws-2026-05-16-111111111111-03-02</t>
  </si>
  <si>
    <t>aws-2026-05-16-111111111111-03-02-alloc-6d7f247484b5</t>
  </si>
  <si>
    <t>aws-2026-05-16-111111111111-04-01</t>
  </si>
  <si>
    <t>aws-2026-05-16-111111111111-04-01-alloc-9b1d1647d5ee</t>
  </si>
  <si>
    <t>aws-2026-05-16-111111111111-04-02</t>
  </si>
  <si>
    <t>aws-2026-05-16-111111111111-04-02-alloc-b9f18b43b1e4</t>
  </si>
  <si>
    <t>aws-2026-05-16-111111111111-05-01</t>
  </si>
  <si>
    <t>aws-2026-05-16-111111111111-05-01-alloc-9bf93e4063a7</t>
  </si>
  <si>
    <t>aws-2026-05-16-111111111111-05-02</t>
  </si>
  <si>
    <t>aws-2026-05-16-111111111111-05-02-alloc-dc0aae937ab9</t>
  </si>
  <si>
    <t>aws-2026-05-16-222222222222-01-01</t>
  </si>
  <si>
    <t>aws-2026-05-16-222222222222-01-01-alloc-129c05c7aed9</t>
  </si>
  <si>
    <t>aws-2026-05-16-222222222222-01-02</t>
  </si>
  <si>
    <t>aws-2026-05-16-222222222222-01-02-alloc-58c580d6e070</t>
  </si>
  <si>
    <t>aws-2026-05-16-222222222222-02-01</t>
  </si>
  <si>
    <t>aws-2026-05-16-222222222222-02-01-alloc-5b9dbeb309d5</t>
  </si>
  <si>
    <t>aws-2026-05-16-222222222222-02-02</t>
  </si>
  <si>
    <t>aws-2026-05-16-222222222222-02-02-alloc-a6ab689461b6</t>
  </si>
  <si>
    <t>aws-2026-05-16-222222222222-03-01</t>
  </si>
  <si>
    <t>aws-2026-05-16-222222222222-03-01-alloc-84db733f453b</t>
  </si>
  <si>
    <t>aws-2026-05-16-222222222222-03-02</t>
  </si>
  <si>
    <t>aws-2026-05-16-222222222222-03-02-alloc-7bbc69730c64</t>
  </si>
  <si>
    <t>aws-2026-05-16-222222222222-04-01</t>
  </si>
  <si>
    <t>aws-2026-05-16-222222222222-04-01-alloc-1c8d7442cec8</t>
  </si>
  <si>
    <t>aws-2026-05-16-222222222222-04-02</t>
  </si>
  <si>
    <t>aws-2026-05-16-222222222222-04-02-alloc-909db405f5d7</t>
  </si>
  <si>
    <t>aws-2026-05-16-222222222222-05-01</t>
  </si>
  <si>
    <t>aws-2026-05-16-222222222222-05-01-alloc-7f204206792a</t>
  </si>
  <si>
    <t>aws-2026-05-16-222222222222-05-02</t>
  </si>
  <si>
    <t>aws-2026-05-16-222222222222-05-02-alloc-95488c9628b4</t>
  </si>
  <si>
    <t>aws-2026-05-17-111111111111-01-01</t>
  </si>
  <si>
    <t>aws-2026-05-17-111111111111-01-01-alloc-7bc582330af2</t>
  </si>
  <si>
    <t>aws-2026-05-17-111111111111-01-02</t>
  </si>
  <si>
    <t>aws-2026-05-17-111111111111-01-02-alloc-7d46b23cdfae</t>
  </si>
  <si>
    <t>aws-2026-05-17-111111111111-02-01</t>
  </si>
  <si>
    <t>aws-2026-05-17-111111111111-02-01-alloc-cd81e537eab2</t>
  </si>
  <si>
    <t>aws-2026-05-17-111111111111-02-02</t>
  </si>
  <si>
    <t>aws-2026-05-17-111111111111-02-02-alloc-6eba4d9e9021</t>
  </si>
  <si>
    <t>aws-2026-05-17-111111111111-03-01</t>
  </si>
  <si>
    <t>aws-2026-05-17-111111111111-03-01-alloc-ae993f9d77db</t>
  </si>
  <si>
    <t>aws-2026-05-17-111111111111-03-02</t>
  </si>
  <si>
    <t>aws-2026-05-17-111111111111-03-02-alloc-effecef1818b</t>
  </si>
  <si>
    <t>aws-2026-05-17-111111111111-04-01</t>
  </si>
  <si>
    <t>aws-2026-05-17-111111111111-04-01-alloc-3a38234d5d7c</t>
  </si>
  <si>
    <t>aws-2026-05-17-111111111111-04-02</t>
  </si>
  <si>
    <t>aws-2026-05-17-111111111111-04-02-alloc-5b5e0a340ca6</t>
  </si>
  <si>
    <t>aws-2026-05-17-111111111111-05-01</t>
  </si>
  <si>
    <t>aws-2026-05-17-111111111111-05-01-alloc-788a28e1ec6b</t>
  </si>
  <si>
    <t>aws-2026-05-17-111111111111-05-02</t>
  </si>
  <si>
    <t>aws-2026-05-17-111111111111-05-02-alloc-f97a374ee752</t>
  </si>
  <si>
    <t>aws-2026-05-17-222222222222-01-01</t>
  </si>
  <si>
    <t>aws-2026-05-17-222222222222-01-01-alloc-401d472513e4</t>
  </si>
  <si>
    <t>aws-2026-05-17-222222222222-01-02</t>
  </si>
  <si>
    <t>aws-2026-05-17-222222222222-01-02-alloc-963a7853c163</t>
  </si>
  <si>
    <t>aws-2026-05-17-222222222222-02-01</t>
  </si>
  <si>
    <t>aws-2026-05-17-222222222222-02-01-alloc-369826166026</t>
  </si>
  <si>
    <t>aws-2026-05-17-222222222222-02-02</t>
  </si>
  <si>
    <t>aws-2026-05-17-222222222222-02-02-alloc-26a3dafe8cea</t>
  </si>
  <si>
    <t>aws-2026-05-17-222222222222-03-01</t>
  </si>
  <si>
    <t>aws-2026-05-17-222222222222-03-01-alloc-83c795e6b5be</t>
  </si>
  <si>
    <t>aws-2026-05-17-222222222222-03-02</t>
  </si>
  <si>
    <t>aws-2026-05-17-222222222222-03-02-alloc-95448c507783</t>
  </si>
  <si>
    <t>aws-2026-05-17-222222222222-04-01</t>
  </si>
  <si>
    <t>aws-2026-05-17-222222222222-04-01-alloc-327a84609378</t>
  </si>
  <si>
    <t>aws-2026-05-17-222222222222-04-02</t>
  </si>
  <si>
    <t>aws-2026-05-17-222222222222-04-02-alloc-0306834a5b9f</t>
  </si>
  <si>
    <t>aws-2026-05-17-222222222222-05-01</t>
  </si>
  <si>
    <t>aws-2026-05-17-222222222222-05-01-alloc-9e062e133e49</t>
  </si>
  <si>
    <t>aws-2026-05-17-222222222222-05-02</t>
  </si>
  <si>
    <t>aws-2026-05-17-222222222222-05-02-alloc-df6a668dc7be</t>
  </si>
  <si>
    <t>aws-2026-05-18-111111111111-01-01</t>
  </si>
  <si>
    <t>aws-2026-05-18-111111111111-01-01-alloc-e9ef2c84c43f</t>
  </si>
  <si>
    <t>aws-2026-05-18-111111111111-01-02</t>
  </si>
  <si>
    <t>aws-2026-05-18-111111111111-01-02-alloc-ecbca0f72f9e</t>
  </si>
  <si>
    <t>aws-2026-05-18-111111111111-02-01</t>
  </si>
  <si>
    <t>aws-2026-05-18-111111111111-02-01-alloc-30f5b673b1b6</t>
  </si>
  <si>
    <t>aws-2026-05-18-111111111111-02-02</t>
  </si>
  <si>
    <t>aws-2026-05-18-111111111111-02-02-alloc-80b26a391e0c</t>
  </si>
  <si>
    <t>aws-2026-05-18-111111111111-03-01</t>
  </si>
  <si>
    <t>aws-2026-05-18-111111111111-03-01-alloc-4aac740b515d</t>
  </si>
  <si>
    <t>aws-2026-05-18-111111111111-03-02</t>
  </si>
  <si>
    <t>aws-2026-05-18-111111111111-03-02-alloc-6deb5ca60fa9</t>
  </si>
  <si>
    <t>aws-2026-05-18-111111111111-04-01</t>
  </si>
  <si>
    <t>aws-2026-05-18-111111111111-04-01-alloc-71b86f0e779f</t>
  </si>
  <si>
    <t>aws-2026-05-18-111111111111-04-02</t>
  </si>
  <si>
    <t>aws-2026-05-18-111111111111-04-02-alloc-ae7a5c72a7d2</t>
  </si>
  <si>
    <t>aws-2026-05-18-111111111111-05-01</t>
  </si>
  <si>
    <t>aws-2026-05-18-111111111111-05-01-alloc-b906b358023f</t>
  </si>
  <si>
    <t>aws-2026-05-18-111111111111-05-02</t>
  </si>
  <si>
    <t>aws-2026-05-18-111111111111-05-02-alloc-1f93012e9dca</t>
  </si>
  <si>
    <t>aws-2026-05-18-222222222222-01-01</t>
  </si>
  <si>
    <t>aws-2026-05-18-222222222222-01-01-alloc-a23b8efec069</t>
  </si>
  <si>
    <t>aws-2026-05-18-222222222222-01-02</t>
  </si>
  <si>
    <t>aws-2026-05-18-222222222222-01-02-alloc-df9db06d2a1e</t>
  </si>
  <si>
    <t>aws-2026-05-18-222222222222-02-01</t>
  </si>
  <si>
    <t>aws-2026-05-18-222222222222-02-01-alloc-431682035b61</t>
  </si>
  <si>
    <t>aws-2026-05-18-222222222222-02-02</t>
  </si>
  <si>
    <t>aws-2026-05-18-222222222222-02-02-alloc-ae520731ad15</t>
  </si>
  <si>
    <t>aws-2026-05-18-222222222222-03-01</t>
  </si>
  <si>
    <t>aws-2026-05-18-222222222222-03-01-alloc-e1b139ff766a</t>
  </si>
  <si>
    <t>aws-2026-05-18-222222222222-03-02</t>
  </si>
  <si>
    <t>aws-2026-05-18-222222222222-03-02-alloc-33eaa144a79b</t>
  </si>
  <si>
    <t>aws-2026-05-18-222222222222-04-01</t>
  </si>
  <si>
    <t>aws-2026-05-18-222222222222-04-01-alloc-fbb822671dfa</t>
  </si>
  <si>
    <t>aws-2026-05-18-222222222222-04-02</t>
  </si>
  <si>
    <t>aws-2026-05-18-222222222222-04-02-alloc-384b19a675b0</t>
  </si>
  <si>
    <t>aws-2026-05-18-222222222222-05-01</t>
  </si>
  <si>
    <t>aws-2026-05-18-222222222222-05-01-alloc-d0f49dc65115</t>
  </si>
  <si>
    <t>aws-2026-05-18-222222222222-05-02</t>
  </si>
  <si>
    <t>aws-2026-05-18-222222222222-05-02-alloc-f4989a2f3eef</t>
  </si>
  <si>
    <t>aws-2026-05-19-111111111111-01-01</t>
  </si>
  <si>
    <t>aws-2026-05-19-111111111111-01-01-alloc-a82bac9ff3a3</t>
  </si>
  <si>
    <t>aws-2026-05-19-111111111111-01-02</t>
  </si>
  <si>
    <t>aws-2026-05-19-111111111111-01-02-alloc-b48436bb34f3</t>
  </si>
  <si>
    <t>aws-2026-05-19-111111111111-02-01</t>
  </si>
  <si>
    <t>aws-2026-05-19-111111111111-02-01-alloc-75aec4b3dbed</t>
  </si>
  <si>
    <t>aws-2026-05-19-111111111111-02-02</t>
  </si>
  <si>
    <t>aws-2026-05-19-111111111111-02-02-alloc-11c4b62fdde9</t>
  </si>
  <si>
    <t>aws-2026-05-19-111111111111-03-01</t>
  </si>
  <si>
    <t>aws-2026-05-19-111111111111-03-01-alloc-229b723efb4c</t>
  </si>
  <si>
    <t>aws-2026-05-19-111111111111-03-02</t>
  </si>
  <si>
    <t>aws-2026-05-19-111111111111-03-02-alloc-4a9ea5c41c3a</t>
  </si>
  <si>
    <t>aws-2026-05-19-111111111111-04-01</t>
  </si>
  <si>
    <t>aws-2026-05-19-111111111111-04-01-alloc-69150f63fa1a</t>
  </si>
  <si>
    <t>aws-2026-05-19-111111111111-04-02</t>
  </si>
  <si>
    <t>aws-2026-05-19-111111111111-04-02-alloc-dbd1a03f6279</t>
  </si>
  <si>
    <t>aws-2026-05-19-111111111111-05-01</t>
  </si>
  <si>
    <t>aws-2026-05-19-111111111111-05-01-alloc-f9b4c0112a5d</t>
  </si>
  <si>
    <t>aws-2026-05-19-111111111111-05-02</t>
  </si>
  <si>
    <t>aws-2026-05-19-111111111111-05-02-alloc-1212aa855533</t>
  </si>
  <si>
    <t>aws-2026-05-19-222222222222-01-01</t>
  </si>
  <si>
    <t>aws-2026-05-19-222222222222-01-01-alloc-535ca341c14b</t>
  </si>
  <si>
    <t>aws-2026-05-19-222222222222-01-02</t>
  </si>
  <si>
    <t>aws-2026-05-19-222222222222-01-02-alloc-ae5669a9606e</t>
  </si>
  <si>
    <t>aws-2026-05-19-222222222222-02-01</t>
  </si>
  <si>
    <t>aws-2026-05-19-222222222222-02-01-alloc-308ed50d65e4</t>
  </si>
  <si>
    <t>aws-2026-05-19-222222222222-02-02</t>
  </si>
  <si>
    <t>aws-2026-05-19-222222222222-02-02-alloc-f02b61c1054d</t>
  </si>
  <si>
    <t>aws-2026-05-19-222222222222-03-01</t>
  </si>
  <si>
    <t>aws-2026-05-19-222222222222-03-01-alloc-a259393aab85</t>
  </si>
  <si>
    <t>aws-2026-05-19-222222222222-03-02</t>
  </si>
  <si>
    <t>aws-2026-05-19-222222222222-03-02-alloc-9a2c14e04f0e</t>
  </si>
  <si>
    <t>aws-2026-05-19-222222222222-04-01</t>
  </si>
  <si>
    <t>aws-2026-05-19-222222222222-04-01-alloc-14b884831805</t>
  </si>
  <si>
    <t>aws-2026-05-19-222222222222-04-02</t>
  </si>
  <si>
    <t>aws-2026-05-19-222222222222-04-02-alloc-1c6bd9a54f84</t>
  </si>
  <si>
    <t>aws-2026-05-19-222222222222-05-01</t>
  </si>
  <si>
    <t>aws-2026-05-19-222222222222-05-01-alloc-3d8c70015c17</t>
  </si>
  <si>
    <t>aws-2026-05-19-222222222222-05-02</t>
  </si>
  <si>
    <t>aws-2026-05-19-222222222222-05-02-alloc-f3729b5cb9c5</t>
  </si>
  <si>
    <t>aws-2026-05-20-111111111111-01-01</t>
  </si>
  <si>
    <t>aws-2026-05-20-111111111111-01-01-alloc-17d2e94f058c</t>
  </si>
  <si>
    <t>aws-2026-05-20-111111111111-01-02</t>
  </si>
  <si>
    <t>aws-2026-05-20-111111111111-01-02-alloc-9ab605844edd</t>
  </si>
  <si>
    <t>aws-2026-05-20-111111111111-02-01</t>
  </si>
  <si>
    <t>aws-2026-05-20-111111111111-02-01-alloc-fdb98db603f3</t>
  </si>
  <si>
    <t>aws-2026-05-20-111111111111-02-02</t>
  </si>
  <si>
    <t>aws-2026-05-20-111111111111-02-02-alloc-3d086e3c4482</t>
  </si>
  <si>
    <t>aws-2026-05-20-111111111111-03-01</t>
  </si>
  <si>
    <t>aws-2026-05-20-111111111111-03-01-alloc-491efda7c6e9</t>
  </si>
  <si>
    <t>aws-2026-05-20-111111111111-03-02</t>
  </si>
  <si>
    <t>aws-2026-05-20-111111111111-03-02-alloc-fbea87b1c4a2</t>
  </si>
  <si>
    <t>aws-2026-05-20-111111111111-04-01</t>
  </si>
  <si>
    <t>aws-2026-05-20-111111111111-04-01-alloc-aeaf67eaa585</t>
  </si>
  <si>
    <t>aws-2026-05-20-111111111111-04-02</t>
  </si>
  <si>
    <t>aws-2026-05-20-111111111111-04-02-alloc-e8a0a82d87ba</t>
  </si>
  <si>
    <t>aws-2026-05-20-111111111111-05-01</t>
  </si>
  <si>
    <t>aws-2026-05-20-111111111111-05-01-alloc-f9e150c79d9c</t>
  </si>
  <si>
    <t>aws-2026-05-20-111111111111-05-02</t>
  </si>
  <si>
    <t>aws-2026-05-20-111111111111-05-02-alloc-0a03ce73f2e2</t>
  </si>
  <si>
    <t>aws-2026-05-20-222222222222-01-01</t>
  </si>
  <si>
    <t>aws-2026-05-20-222222222222-01-01-alloc-28b433475414</t>
  </si>
  <si>
    <t>aws-2026-05-20-222222222222-01-02</t>
  </si>
  <si>
    <t>aws-2026-05-20-222222222222-01-02-alloc-f9168b31f502</t>
  </si>
  <si>
    <t>aws-2026-05-20-222222222222-02-01</t>
  </si>
  <si>
    <t>aws-2026-05-20-222222222222-02-01-alloc-ff3a25cd57cd</t>
  </si>
  <si>
    <t>aws-2026-05-20-222222222222-02-02</t>
  </si>
  <si>
    <t>aws-2026-05-20-222222222222-02-02-alloc-ab7bdd3f9ad3</t>
  </si>
  <si>
    <t>aws-2026-05-20-222222222222-03-01</t>
  </si>
  <si>
    <t>aws-2026-05-20-222222222222-03-01-alloc-68e5ecc37105</t>
  </si>
  <si>
    <t>aws-2026-05-20-222222222222-03-02</t>
  </si>
  <si>
    <t>aws-2026-05-20-222222222222-03-02-alloc-992088457d70</t>
  </si>
  <si>
    <t>aws-2026-05-20-222222222222-04-01</t>
  </si>
  <si>
    <t>aws-2026-05-20-222222222222-04-01-alloc-50fba8817aee</t>
  </si>
  <si>
    <t>aws-2026-05-20-222222222222-04-02</t>
  </si>
  <si>
    <t>aws-2026-05-20-222222222222-04-02-alloc-ac579f6d3e17</t>
  </si>
  <si>
    <t>aws-2026-05-20-222222222222-05-01</t>
  </si>
  <si>
    <t>aws-2026-05-20-222222222222-05-01-alloc-a73becd7f497</t>
  </si>
  <si>
    <t>aws-2026-05-20-222222222222-05-02</t>
  </si>
  <si>
    <t>aws-2026-05-20-222222222222-05-02-alloc-8438c00c8a7a</t>
  </si>
  <si>
    <t>aws-2026-05-21-111111111111-01-01</t>
  </si>
  <si>
    <t>aws-2026-05-21-111111111111-01-01-alloc-a8446c81023f</t>
  </si>
  <si>
    <t>aws-2026-05-21-111111111111-01-02</t>
  </si>
  <si>
    <t>aws-2026-05-21-111111111111-01-02-alloc-99395358a804</t>
  </si>
  <si>
    <t>aws-2026-05-21-111111111111-02-01</t>
  </si>
  <si>
    <t>aws-2026-05-21-111111111111-02-01-alloc-23a9aaa19d8c</t>
  </si>
  <si>
    <t>aws-2026-05-21-111111111111-02-02</t>
  </si>
  <si>
    <t>aws-2026-05-21-111111111111-02-02-alloc-df54140e261a</t>
  </si>
  <si>
    <t>aws-2026-05-21-111111111111-03-01</t>
  </si>
  <si>
    <t>aws-2026-05-21-111111111111-03-01-alloc-7288b7f9e2f5</t>
  </si>
  <si>
    <t>aws-2026-05-21-111111111111-03-02</t>
  </si>
  <si>
    <t>aws-2026-05-21-111111111111-03-02-alloc-a23b1acd3baf</t>
  </si>
  <si>
    <t>aws-2026-05-21-111111111111-04-01</t>
  </si>
  <si>
    <t>aws-2026-05-21-111111111111-04-01-alloc-04bf7b52097c</t>
  </si>
  <si>
    <t>aws-2026-05-21-111111111111-04-02</t>
  </si>
  <si>
    <t>aws-2026-05-21-111111111111-04-02-alloc-6a04d8d02f52</t>
  </si>
  <si>
    <t>aws-2026-05-21-111111111111-05-01</t>
  </si>
  <si>
    <t>aws-2026-05-21-111111111111-05-01-alloc-f2e67567c375</t>
  </si>
  <si>
    <t>aws-2026-05-21-111111111111-05-02</t>
  </si>
  <si>
    <t>aws-2026-05-21-111111111111-05-02-alloc-7a5e9c816b56</t>
  </si>
  <si>
    <t>aws-2026-05-21-222222222222-01-01</t>
  </si>
  <si>
    <t>aws-2026-05-21-222222222222-01-01-alloc-f367f106101b</t>
  </si>
  <si>
    <t>aws-2026-05-21-222222222222-01-02</t>
  </si>
  <si>
    <t>aws-2026-05-21-222222222222-01-02-alloc-8333238c3227</t>
  </si>
  <si>
    <t>aws-2026-05-21-222222222222-02-01</t>
  </si>
  <si>
    <t>aws-2026-05-21-222222222222-02-01-alloc-ae1afef149b3</t>
  </si>
  <si>
    <t>aws-2026-05-21-222222222222-02-02</t>
  </si>
  <si>
    <t>aws-2026-05-21-222222222222-02-02-alloc-e4e0ccc848b0</t>
  </si>
  <si>
    <t>aws-2026-05-21-222222222222-03-01</t>
  </si>
  <si>
    <t>aws-2026-05-21-222222222222-03-01-alloc-7b9f3de99eb2</t>
  </si>
  <si>
    <t>aws-2026-05-21-222222222222-03-02</t>
  </si>
  <si>
    <t>aws-2026-05-21-222222222222-03-02-alloc-17c4c3400c19</t>
  </si>
  <si>
    <t>aws-2026-05-21-222222222222-04-01</t>
  </si>
  <si>
    <t>aws-2026-05-21-222222222222-04-01-alloc-70bba4e3b606</t>
  </si>
  <si>
    <t>aws-2026-05-21-222222222222-04-02</t>
  </si>
  <si>
    <t>aws-2026-05-21-222222222222-04-02-alloc-6ea6cac93059</t>
  </si>
  <si>
    <t>aws-2026-05-21-222222222222-05-01</t>
  </si>
  <si>
    <t>aws-2026-05-21-222222222222-05-01-alloc-cdd458954b14</t>
  </si>
  <si>
    <t>aws-2026-05-21-222222222222-05-02</t>
  </si>
  <si>
    <t>aws-2026-05-21-222222222222-05-02-alloc-5636354d4e64</t>
  </si>
  <si>
    <t>aws-2026-05-22-111111111111-01-01</t>
  </si>
  <si>
    <t>aws-2026-05-22-111111111111-01-01-alloc-342119155221</t>
  </si>
  <si>
    <t>aws-2026-05-22-111111111111-01-02</t>
  </si>
  <si>
    <t>aws-2026-05-22-111111111111-01-02-alloc-dd200e2978d8</t>
  </si>
  <si>
    <t>aws-2026-05-22-111111111111-02-01</t>
  </si>
  <si>
    <t>aws-2026-05-22-111111111111-02-01-alloc-e041f3d973ff</t>
  </si>
  <si>
    <t>aws-2026-05-22-111111111111-02-02</t>
  </si>
  <si>
    <t>aws-2026-05-22-111111111111-02-02-alloc-563734916ab2</t>
  </si>
  <si>
    <t>aws-2026-05-22-111111111111-03-01</t>
  </si>
  <si>
    <t>aws-2026-05-22-111111111111-03-01-alloc-d2ec2dc0adfd</t>
  </si>
  <si>
    <t>aws-2026-05-22-111111111111-03-02</t>
  </si>
  <si>
    <t>aws-2026-05-22-111111111111-03-02-alloc-d1b84dbdd8e0</t>
  </si>
  <si>
    <t>aws-2026-05-22-111111111111-04-01</t>
  </si>
  <si>
    <t>aws-2026-05-22-111111111111-04-01-alloc-34048844989a</t>
  </si>
  <si>
    <t>aws-2026-05-22-111111111111-04-02</t>
  </si>
  <si>
    <t>aws-2026-05-22-111111111111-04-02-alloc-995b5994f883</t>
  </si>
  <si>
    <t>aws-2026-05-22-111111111111-05-01</t>
  </si>
  <si>
    <t>aws-2026-05-22-111111111111-05-01-alloc-2f500766f10d</t>
  </si>
  <si>
    <t>aws-2026-05-22-111111111111-05-02</t>
  </si>
  <si>
    <t>aws-2026-05-22-111111111111-05-02-alloc-3b07fad56b61</t>
  </si>
  <si>
    <t>aws-2026-05-22-222222222222-01-01</t>
  </si>
  <si>
    <t>aws-2026-05-22-222222222222-01-01-alloc-3f174b185015</t>
  </si>
  <si>
    <t>aws-2026-05-22-222222222222-01-02</t>
  </si>
  <si>
    <t>aws-2026-05-22-222222222222-01-02-alloc-634765018458</t>
  </si>
  <si>
    <t>aws-2026-05-22-222222222222-02-01</t>
  </si>
  <si>
    <t>aws-2026-05-22-222222222222-02-01-alloc-75764bfb3100</t>
  </si>
  <si>
    <t>aws-2026-05-22-222222222222-02-02</t>
  </si>
  <si>
    <t>aws-2026-05-22-222222222222-02-02-alloc-f158a7638c56</t>
  </si>
  <si>
    <t>aws-2026-05-22-222222222222-03-01</t>
  </si>
  <si>
    <t>aws-2026-05-22-222222222222-03-01-alloc-b68c964d2837</t>
  </si>
  <si>
    <t>aws-2026-05-22-222222222222-03-02</t>
  </si>
  <si>
    <t>aws-2026-05-22-222222222222-03-02-alloc-5fa7a8ae59a4</t>
  </si>
  <si>
    <t>aws-2026-05-22-222222222222-04-01</t>
  </si>
  <si>
    <t>aws-2026-05-22-222222222222-04-01-alloc-ec77b6e50782</t>
  </si>
  <si>
    <t>aws-2026-05-22-222222222222-04-02</t>
  </si>
  <si>
    <t>aws-2026-05-22-222222222222-04-02-alloc-386f09aa0827</t>
  </si>
  <si>
    <t>aws-2026-05-22-222222222222-05-01</t>
  </si>
  <si>
    <t>aws-2026-05-22-222222222222-05-01-alloc-f5bd031bec72</t>
  </si>
  <si>
    <t>aws-2026-05-22-222222222222-05-02</t>
  </si>
  <si>
    <t>aws-2026-05-22-222222222222-05-02-alloc-34b9144970c2</t>
  </si>
  <si>
    <t>aws-2026-05-23-111111111111-01-01</t>
  </si>
  <si>
    <t>aws-2026-05-23-111111111111-01-01-alloc-a0d2254670cd</t>
  </si>
  <si>
    <t>aws-2026-05-23-111111111111-01-02</t>
  </si>
  <si>
    <t>aws-2026-05-23-111111111111-01-02-alloc-b18559868cc6</t>
  </si>
  <si>
    <t>aws-2026-05-23-111111111111-02-01</t>
  </si>
  <si>
    <t>aws-2026-05-23-111111111111-02-01-alloc-9d545443d3d1</t>
  </si>
  <si>
    <t>aws-2026-05-23-111111111111-02-02</t>
  </si>
  <si>
    <t>aws-2026-05-23-111111111111-02-02-alloc-8083ec8749d4</t>
  </si>
  <si>
    <t>aws-2026-05-23-111111111111-03-01</t>
  </si>
  <si>
    <t>aws-2026-05-23-111111111111-03-01-alloc-1ea2be2ec981</t>
  </si>
  <si>
    <t>aws-2026-05-23-111111111111-03-02</t>
  </si>
  <si>
    <t>aws-2026-05-23-111111111111-03-02-alloc-18f07a058aab</t>
  </si>
  <si>
    <t>aws-2026-05-23-111111111111-04-01</t>
  </si>
  <si>
    <t>aws-2026-05-23-111111111111-04-01-alloc-59f1ec9758a2</t>
  </si>
  <si>
    <t>aws-2026-05-23-111111111111-04-02</t>
  </si>
  <si>
    <t>aws-2026-05-23-111111111111-04-02-alloc-5bfe9fc2a418</t>
  </si>
  <si>
    <t>aws-2026-05-23-111111111111-05-01</t>
  </si>
  <si>
    <t>aws-2026-05-23-111111111111-05-01-alloc-7ab8e2ca64ea</t>
  </si>
  <si>
    <t>aws-2026-05-23-111111111111-05-02</t>
  </si>
  <si>
    <t>aws-2026-05-23-111111111111-05-02-alloc-671795d83c18</t>
  </si>
  <si>
    <t>aws-2026-05-23-222222222222-01-01</t>
  </si>
  <si>
    <t>aws-2026-05-23-222222222222-01-01-alloc-6f59ab829cce</t>
  </si>
  <si>
    <t>aws-2026-05-23-222222222222-01-02</t>
  </si>
  <si>
    <t>aws-2026-05-23-222222222222-01-02-alloc-0d649eb08d5f</t>
  </si>
  <si>
    <t>aws-2026-05-23-222222222222-02-01</t>
  </si>
  <si>
    <t>aws-2026-05-23-222222222222-02-01-alloc-0b9a2734c454</t>
  </si>
  <si>
    <t>aws-2026-05-23-222222222222-02-02</t>
  </si>
  <si>
    <t>aws-2026-05-23-222222222222-02-02-alloc-650a22746aab</t>
  </si>
  <si>
    <t>aws-2026-05-23-222222222222-03-01</t>
  </si>
  <si>
    <t>aws-2026-05-23-222222222222-03-01-alloc-2302606281f5</t>
  </si>
  <si>
    <t>aws-2026-05-23-222222222222-03-02</t>
  </si>
  <si>
    <t>aws-2026-05-23-222222222222-03-02-alloc-5d6bd1767327</t>
  </si>
  <si>
    <t>aws-2026-05-23-222222222222-04-01</t>
  </si>
  <si>
    <t>aws-2026-05-23-222222222222-04-01-alloc-e2fbdf03af96</t>
  </si>
  <si>
    <t>aws-2026-05-23-222222222222-04-02</t>
  </si>
  <si>
    <t>aws-2026-05-23-222222222222-04-02-alloc-7d3d149b7e1c</t>
  </si>
  <si>
    <t>aws-2026-05-23-222222222222-05-01</t>
  </si>
  <si>
    <t>aws-2026-05-23-222222222222-05-01-alloc-c9765d0472ea</t>
  </si>
  <si>
    <t>aws-2026-05-23-222222222222-05-02</t>
  </si>
  <si>
    <t>aws-2026-05-23-222222222222-05-02-alloc-992b693395a1</t>
  </si>
  <si>
    <t>aws-2026-05-24-111111111111-01-01</t>
  </si>
  <si>
    <t>aws-2026-05-24-111111111111-01-01-alloc-f446f05152ff</t>
  </si>
  <si>
    <t>aws-2026-05-24-111111111111-01-02</t>
  </si>
  <si>
    <t>aws-2026-05-24-111111111111-01-02-alloc-40e6af6a66a4</t>
  </si>
  <si>
    <t>aws-2026-05-24-111111111111-02-01</t>
  </si>
  <si>
    <t>aws-2026-05-24-111111111111-02-01-alloc-cb0dc434df2d</t>
  </si>
  <si>
    <t>aws-2026-05-24-111111111111-02-02</t>
  </si>
  <si>
    <t>aws-2026-05-24-111111111111-02-02-alloc-dc321a164481</t>
  </si>
  <si>
    <t>aws-2026-05-24-111111111111-03-01</t>
  </si>
  <si>
    <t>aws-2026-05-24-111111111111-03-01-alloc-7709883090ab</t>
  </si>
  <si>
    <t>aws-2026-05-24-111111111111-03-02</t>
  </si>
  <si>
    <t>aws-2026-05-24-111111111111-03-02-alloc-d7c613115efc</t>
  </si>
  <si>
    <t>aws-2026-05-24-111111111111-04-01</t>
  </si>
  <si>
    <t>aws-2026-05-24-111111111111-04-01-alloc-309bac04acbe</t>
  </si>
  <si>
    <t>aws-2026-05-24-111111111111-04-02</t>
  </si>
  <si>
    <t>aws-2026-05-24-111111111111-04-02-alloc-1ea8f02d0561</t>
  </si>
  <si>
    <t>aws-2026-05-24-111111111111-05-01</t>
  </si>
  <si>
    <t>aws-2026-05-24-111111111111-05-01-alloc-fd4abe206644</t>
  </si>
  <si>
    <t>aws-2026-05-24-111111111111-05-02</t>
  </si>
  <si>
    <t>aws-2026-05-24-111111111111-05-02-alloc-9a63a1f8c064</t>
  </si>
  <si>
    <t>aws-2026-05-24-222222222222-01-01</t>
  </si>
  <si>
    <t>aws-2026-05-24-222222222222-01-01-alloc-fb3eb8f593d3</t>
  </si>
  <si>
    <t>aws-2026-05-24-222222222222-01-02</t>
  </si>
  <si>
    <t>aws-2026-05-24-222222222222-01-02-alloc-dad83f6b0778</t>
  </si>
  <si>
    <t>aws-2026-05-24-222222222222-02-01</t>
  </si>
  <si>
    <t>aws-2026-05-24-222222222222-02-01-alloc-251be3000cf5</t>
  </si>
  <si>
    <t>aws-2026-05-24-222222222222-02-02</t>
  </si>
  <si>
    <t>aws-2026-05-24-222222222222-02-02-alloc-819d26e803f1</t>
  </si>
  <si>
    <t>aws-2026-05-24-222222222222-03-01</t>
  </si>
  <si>
    <t>aws-2026-05-24-222222222222-03-01-alloc-5c63eb613eec</t>
  </si>
  <si>
    <t>aws-2026-05-24-222222222222-03-02</t>
  </si>
  <si>
    <t>aws-2026-05-24-222222222222-03-02-alloc-70bdfd484c7d</t>
  </si>
  <si>
    <t>aws-2026-05-24-222222222222-04-01</t>
  </si>
  <si>
    <t>aws-2026-05-24-222222222222-04-01-alloc-6fe1da3f235c</t>
  </si>
  <si>
    <t>aws-2026-05-24-222222222222-04-02</t>
  </si>
  <si>
    <t>aws-2026-05-24-222222222222-04-02-alloc-d7fed26069b2</t>
  </si>
  <si>
    <t>aws-2026-05-24-222222222222-05-01</t>
  </si>
  <si>
    <t>aws-2026-05-24-222222222222-05-01-alloc-770b90008d61</t>
  </si>
  <si>
    <t>aws-2026-05-24-222222222222-05-02</t>
  </si>
  <si>
    <t>aws-2026-05-24-222222222222-05-02-alloc-c59fe7368e61</t>
  </si>
  <si>
    <t>aws-2026-05-25-111111111111-01-01</t>
  </si>
  <si>
    <t>aws-2026-05-25-111111111111-01-01-alloc-4925c55f7fec</t>
  </si>
  <si>
    <t>aws-2026-05-25-111111111111-01-02</t>
  </si>
  <si>
    <t>aws-2026-05-25-111111111111-01-02-alloc-aa91c5faa4ef</t>
  </si>
  <si>
    <t>aws-2026-05-25-111111111111-02-01</t>
  </si>
  <si>
    <t>aws-2026-05-25-111111111111-02-01-alloc-0f50c0bc06f8</t>
  </si>
  <si>
    <t>aws-2026-05-25-111111111111-02-02</t>
  </si>
  <si>
    <t>aws-2026-05-25-111111111111-02-02-alloc-b9ceb41e1ff5</t>
  </si>
  <si>
    <t>aws-2026-05-25-111111111111-03-01</t>
  </si>
  <si>
    <t>aws-2026-05-25-111111111111-03-01-alloc-997f59e35205</t>
  </si>
  <si>
    <t>aws-2026-05-25-111111111111-03-02</t>
  </si>
  <si>
    <t>aws-2026-05-25-111111111111-03-02-alloc-4f5671cd4084</t>
  </si>
  <si>
    <t>aws-2026-05-25-111111111111-04-01</t>
  </si>
  <si>
    <t>aws-2026-05-25-111111111111-04-01-alloc-df650c86fe99</t>
  </si>
  <si>
    <t>aws-2026-05-25-111111111111-04-02</t>
  </si>
  <si>
    <t>aws-2026-05-25-111111111111-04-02-alloc-03d56c483c0a</t>
  </si>
  <si>
    <t>aws-2026-05-25-111111111111-05-01</t>
  </si>
  <si>
    <t>aws-2026-05-25-111111111111-05-01-alloc-a4b3d5994f38</t>
  </si>
  <si>
    <t>aws-2026-05-25-111111111111-05-02</t>
  </si>
  <si>
    <t>aws-2026-05-25-111111111111-05-02-alloc-7435acfb0cda</t>
  </si>
  <si>
    <t>aws-2026-05-25-222222222222-01-01</t>
  </si>
  <si>
    <t>aws-2026-05-25-222222222222-01-01-alloc-8c9e0991e656</t>
  </si>
  <si>
    <t>aws-2026-05-25-222222222222-01-02</t>
  </si>
  <si>
    <t>aws-2026-05-25-222222222222-01-02-alloc-242f5035f89a</t>
  </si>
  <si>
    <t>aws-2026-05-25-222222222222-02-01</t>
  </si>
  <si>
    <t>aws-2026-05-25-222222222222-02-01-alloc-c1ea8b0719c7</t>
  </si>
  <si>
    <t>aws-2026-05-25-222222222222-02-02</t>
  </si>
  <si>
    <t>aws-2026-05-25-222222222222-02-02-alloc-74c33e1d1ef1</t>
  </si>
  <si>
    <t>aws-2026-05-25-222222222222-03-01</t>
  </si>
  <si>
    <t>aws-2026-05-25-222222222222-03-01-alloc-b3acedd30c20</t>
  </si>
  <si>
    <t>aws-2026-05-25-222222222222-03-02</t>
  </si>
  <si>
    <t>aws-2026-05-25-222222222222-03-02-alloc-19ec39fb387c</t>
  </si>
  <si>
    <t>aws-2026-05-25-222222222222-04-01</t>
  </si>
  <si>
    <t>aws-2026-05-25-222222222222-04-01-alloc-066fd44a014d</t>
  </si>
  <si>
    <t>aws-2026-05-25-222222222222-04-02</t>
  </si>
  <si>
    <t>aws-2026-05-25-222222222222-04-02-alloc-bb807e8b4058</t>
  </si>
  <si>
    <t>aws-2026-05-25-222222222222-05-01</t>
  </si>
  <si>
    <t>aws-2026-05-25-222222222222-05-01-alloc-703712ff1b72</t>
  </si>
  <si>
    <t>aws-2026-05-25-222222222222-05-02</t>
  </si>
  <si>
    <t>aws-2026-05-25-222222222222-05-02-alloc-819a0776f010</t>
  </si>
  <si>
    <t>aws-2026-05-26-111111111111-01-01</t>
  </si>
  <si>
    <t>aws-2026-05-26-111111111111-01-01-alloc-01c23baa03c3</t>
  </si>
  <si>
    <t>aws-2026-05-26-111111111111-01-02</t>
  </si>
  <si>
    <t>aws-2026-05-26-111111111111-01-02-alloc-fd1d212d1c8d</t>
  </si>
  <si>
    <t>aws-2026-05-26-111111111111-02-01</t>
  </si>
  <si>
    <t>aws-2026-05-26-111111111111-02-01-alloc-7cb8b465ddca</t>
  </si>
  <si>
    <t>aws-2026-05-26-111111111111-02-02</t>
  </si>
  <si>
    <t>aws-2026-05-26-111111111111-02-02-alloc-2c02f98220d1</t>
  </si>
  <si>
    <t>aws-2026-05-26-111111111111-03-01</t>
  </si>
  <si>
    <t>aws-2026-05-26-111111111111-03-01-alloc-e73ccfd93137</t>
  </si>
  <si>
    <t>aws-2026-05-26-111111111111-03-02</t>
  </si>
  <si>
    <t>aws-2026-05-26-111111111111-03-02-alloc-d6b65bdee1c5</t>
  </si>
  <si>
    <t>aws-2026-05-26-111111111111-04-01</t>
  </si>
  <si>
    <t>aws-2026-05-26-111111111111-04-01-alloc-2ff89ca7c3f5</t>
  </si>
  <si>
    <t>aws-2026-05-26-111111111111-04-02</t>
  </si>
  <si>
    <t>aws-2026-05-26-111111111111-04-02-alloc-afda147ca64d</t>
  </si>
  <si>
    <t>aws-2026-05-26-111111111111-05-01</t>
  </si>
  <si>
    <t>aws-2026-05-26-111111111111-05-01-alloc-05b666d1afba</t>
  </si>
  <si>
    <t>aws-2026-05-26-111111111111-05-02</t>
  </si>
  <si>
    <t>aws-2026-05-26-111111111111-05-02-alloc-b149325afa29</t>
  </si>
  <si>
    <t>aws-2026-05-26-222222222222-01-01</t>
  </si>
  <si>
    <t>aws-2026-05-26-222222222222-01-01-alloc-a2049d17353f</t>
  </si>
  <si>
    <t>aws-2026-05-26-222222222222-01-02</t>
  </si>
  <si>
    <t>aws-2026-05-26-222222222222-01-02-alloc-ebb581c92bdf</t>
  </si>
  <si>
    <t>aws-2026-05-26-222222222222-02-01</t>
  </si>
  <si>
    <t>aws-2026-05-26-222222222222-02-01-alloc-992d0a5c5891</t>
  </si>
  <si>
    <t>aws-2026-05-26-222222222222-02-02</t>
  </si>
  <si>
    <t>aws-2026-05-26-222222222222-02-02-alloc-6bf4b8fc2ccf</t>
  </si>
  <si>
    <t>aws-2026-05-26-222222222222-03-01</t>
  </si>
  <si>
    <t>aws-2026-05-26-222222222222-03-01-alloc-b88e3974424b</t>
  </si>
  <si>
    <t>aws-2026-05-26-222222222222-03-02</t>
  </si>
  <si>
    <t>aws-2026-05-26-222222222222-03-02-alloc-121e76f475ad</t>
  </si>
  <si>
    <t>aws-2026-05-26-222222222222-04-01</t>
  </si>
  <si>
    <t>aws-2026-05-26-222222222222-04-01-alloc-96c333829b4f</t>
  </si>
  <si>
    <t>aws-2026-05-26-222222222222-04-02</t>
  </si>
  <si>
    <t>aws-2026-05-26-222222222222-04-02-alloc-792040566dc2</t>
  </si>
  <si>
    <t>aws-2026-05-26-222222222222-05-01</t>
  </si>
  <si>
    <t>aws-2026-05-26-222222222222-05-01-alloc-e30eeaf0c715</t>
  </si>
  <si>
    <t>aws-2026-05-26-222222222222-05-02</t>
  </si>
  <si>
    <t>aws-2026-05-26-222222222222-05-02-alloc-a2932dae8a1e</t>
  </si>
  <si>
    <t>aws-2026-05-27-111111111111-01-01</t>
  </si>
  <si>
    <t>aws-2026-05-27-111111111111-01-01-alloc-0271d3f24716</t>
  </si>
  <si>
    <t>aws-2026-05-27-111111111111-01-02</t>
  </si>
  <si>
    <t>aws-2026-05-27-111111111111-01-02-alloc-e40c3b2b694f</t>
  </si>
  <si>
    <t>aws-2026-05-27-111111111111-02-01</t>
  </si>
  <si>
    <t>aws-2026-05-27-111111111111-02-01-alloc-06489978ed8d</t>
  </si>
  <si>
    <t>aws-2026-05-27-111111111111-02-02</t>
  </si>
  <si>
    <t>aws-2026-05-27-111111111111-02-02-alloc-a6c9c057c8cb</t>
  </si>
  <si>
    <t>aws-2026-05-27-111111111111-03-01</t>
  </si>
  <si>
    <t>aws-2026-05-27-111111111111-03-01-alloc-521ca75d0327</t>
  </si>
  <si>
    <t>aws-2026-05-27-111111111111-03-02</t>
  </si>
  <si>
    <t>aws-2026-05-27-111111111111-03-02-alloc-6b6c37df63cc</t>
  </si>
  <si>
    <t>aws-2026-05-27-111111111111-04-01</t>
  </si>
  <si>
    <t>aws-2026-05-27-111111111111-04-01-alloc-2c5ff185fbb8</t>
  </si>
  <si>
    <t>aws-2026-05-27-111111111111-04-02</t>
  </si>
  <si>
    <t>aws-2026-05-27-111111111111-04-02-alloc-f0217189ddf6</t>
  </si>
  <si>
    <t>aws-2026-05-27-111111111111-05-01</t>
  </si>
  <si>
    <t>aws-2026-05-27-111111111111-05-01-alloc-335ae9d40fe9</t>
  </si>
  <si>
    <t>aws-2026-05-27-111111111111-05-02</t>
  </si>
  <si>
    <t>aws-2026-05-27-111111111111-05-02-alloc-e6c50c2456d5</t>
  </si>
  <si>
    <t>aws-2026-05-27-222222222222-01-01</t>
  </si>
  <si>
    <t>aws-2026-05-27-222222222222-01-01-alloc-398753a9fa26</t>
  </si>
  <si>
    <t>aws-2026-05-27-222222222222-01-02</t>
  </si>
  <si>
    <t>aws-2026-05-27-222222222222-01-02-alloc-0b1935c099a6</t>
  </si>
  <si>
    <t>aws-2026-05-27-222222222222-02-01</t>
  </si>
  <si>
    <t>aws-2026-05-27-222222222222-02-01-alloc-cb7623df3680</t>
  </si>
  <si>
    <t>aws-2026-05-27-222222222222-02-02</t>
  </si>
  <si>
    <t>aws-2026-05-27-222222222222-02-02-alloc-b76eb48e09bf</t>
  </si>
  <si>
    <t>aws-2026-05-27-222222222222-03-01</t>
  </si>
  <si>
    <t>aws-2026-05-27-222222222222-03-01-alloc-2ee67c210316</t>
  </si>
  <si>
    <t>aws-2026-05-27-222222222222-03-02</t>
  </si>
  <si>
    <t>aws-2026-05-27-222222222222-03-02-alloc-601d3c4cc518</t>
  </si>
  <si>
    <t>aws-2026-05-27-222222222222-04-01</t>
  </si>
  <si>
    <t>aws-2026-05-27-222222222222-04-01-alloc-5ca972ca1ea3</t>
  </si>
  <si>
    <t>aws-2026-05-27-222222222222-04-02</t>
  </si>
  <si>
    <t>aws-2026-05-27-222222222222-04-02-alloc-c58e1b206571</t>
  </si>
  <si>
    <t>aws-2026-05-27-222222222222-05-01</t>
  </si>
  <si>
    <t>aws-2026-05-27-222222222222-05-01-alloc-4b524eb98906</t>
  </si>
  <si>
    <t>aws-2026-05-27-222222222222-05-02</t>
  </si>
  <si>
    <t>aws-2026-05-27-222222222222-05-02-alloc-da93ec57cc93</t>
  </si>
  <si>
    <t>aws-2026-05-28-111111111111-01-01</t>
  </si>
  <si>
    <t>aws-2026-05-28-111111111111-01-01-alloc-d834aa883bf5</t>
  </si>
  <si>
    <t>aws-2026-05-28-111111111111-01-02</t>
  </si>
  <si>
    <t>aws-2026-05-28-111111111111-01-02-alloc-3aa726656cee</t>
  </si>
  <si>
    <t>aws-2026-05-28-111111111111-02-01</t>
  </si>
  <si>
    <t>aws-2026-05-28-111111111111-02-01-alloc-6d871f814514</t>
  </si>
  <si>
    <t>aws-2026-05-28-111111111111-02-02</t>
  </si>
  <si>
    <t>aws-2026-05-28-111111111111-02-02-alloc-1c757634e9fc</t>
  </si>
  <si>
    <t>aws-2026-05-28-111111111111-03-01</t>
  </si>
  <si>
    <t>aws-2026-05-28-111111111111-03-01-alloc-d1ab62601109</t>
  </si>
  <si>
    <t>aws-2026-05-28-111111111111-03-02</t>
  </si>
  <si>
    <t>aws-2026-05-28-111111111111-03-02-alloc-86fd8904d6e4</t>
  </si>
  <si>
    <t>aws-2026-05-28-111111111111-04-01</t>
  </si>
  <si>
    <t>aws-2026-05-28-111111111111-04-01-alloc-66143b9a8a45</t>
  </si>
  <si>
    <t>aws-2026-05-28-111111111111-04-02</t>
  </si>
  <si>
    <t>aws-2026-05-28-111111111111-04-02-alloc-dbb345129a24</t>
  </si>
  <si>
    <t>aws-2026-05-28-111111111111-05-01</t>
  </si>
  <si>
    <t>aws-2026-05-28-111111111111-05-01-alloc-deee77501245</t>
  </si>
  <si>
    <t>aws-2026-05-28-111111111111-05-02</t>
  </si>
  <si>
    <t>aws-2026-05-28-111111111111-05-02-alloc-cf7f76a47f6f</t>
  </si>
  <si>
    <t>aws-2026-05-28-222222222222-01-01</t>
  </si>
  <si>
    <t>aws-2026-05-28-222222222222-01-01-alloc-07ad921650b3</t>
  </si>
  <si>
    <t>aws-2026-05-28-222222222222-01-02</t>
  </si>
  <si>
    <t>aws-2026-05-28-222222222222-01-02-alloc-6b345f0f4924</t>
  </si>
  <si>
    <t>aws-2026-05-28-222222222222-02-01</t>
  </si>
  <si>
    <t>aws-2026-05-28-222222222222-02-01-alloc-0c933b78fdaf</t>
  </si>
  <si>
    <t>aws-2026-05-28-222222222222-02-02</t>
  </si>
  <si>
    <t>aws-2026-05-28-222222222222-02-02-alloc-788876689c3e</t>
  </si>
  <si>
    <t>aws-2026-05-28-222222222222-03-01</t>
  </si>
  <si>
    <t>aws-2026-05-28-222222222222-03-01-alloc-42a238f1f8d4</t>
  </si>
  <si>
    <t>aws-2026-05-28-222222222222-03-02</t>
  </si>
  <si>
    <t>aws-2026-05-28-222222222222-03-02-alloc-328b1daa813b</t>
  </si>
  <si>
    <t>aws-2026-05-28-222222222222-04-01</t>
  </si>
  <si>
    <t>aws-2026-05-28-222222222222-04-01-alloc-312a2e7e6279</t>
  </si>
  <si>
    <t>aws-2026-05-28-222222222222-04-02</t>
  </si>
  <si>
    <t>aws-2026-05-28-222222222222-04-02-alloc-a27b6ee83aef</t>
  </si>
  <si>
    <t>aws-2026-05-28-222222222222-05-01</t>
  </si>
  <si>
    <t>aws-2026-05-28-222222222222-05-01-alloc-55ce2f091930</t>
  </si>
  <si>
    <t>aws-2026-05-28-222222222222-05-02</t>
  </si>
  <si>
    <t>aws-2026-05-28-222222222222-05-02-alloc-8717f8979225</t>
  </si>
  <si>
    <t>aws-2026-05-29-111111111111-01-01</t>
  </si>
  <si>
    <t>aws-2026-05-29-111111111111-01-01-alloc-20dd6c64dcb0</t>
  </si>
  <si>
    <t>aws-2026-05-29-111111111111-01-02</t>
  </si>
  <si>
    <t>aws-2026-05-29-111111111111-01-02-alloc-d19e3dbef8eb</t>
  </si>
  <si>
    <t>aws-2026-05-29-111111111111-02-01</t>
  </si>
  <si>
    <t>aws-2026-05-29-111111111111-02-01-alloc-5d2af07045cb</t>
  </si>
  <si>
    <t>aws-2026-05-29-111111111111-02-02</t>
  </si>
  <si>
    <t>aws-2026-05-29-111111111111-02-02-alloc-714c340d80bf</t>
  </si>
  <si>
    <t>aws-2026-05-29-111111111111-03-01</t>
  </si>
  <si>
    <t>aws-2026-05-29-111111111111-03-01-alloc-22140f22915a</t>
  </si>
  <si>
    <t>aws-2026-05-29-111111111111-03-02</t>
  </si>
  <si>
    <t>aws-2026-05-29-111111111111-03-02-alloc-e06d95b8d582</t>
  </si>
  <si>
    <t>aws-2026-05-29-111111111111-04-01</t>
  </si>
  <si>
    <t>aws-2026-05-29-111111111111-04-01-alloc-9b89c6e0ceb4</t>
  </si>
  <si>
    <t>aws-2026-05-29-111111111111-04-02</t>
  </si>
  <si>
    <t>aws-2026-05-29-111111111111-04-02-alloc-d3fe93afffd9</t>
  </si>
  <si>
    <t>aws-2026-05-29-111111111111-05-01</t>
  </si>
  <si>
    <t>aws-2026-05-29-111111111111-05-01-alloc-fced03baff1e</t>
  </si>
  <si>
    <t>aws-2026-05-29-111111111111-05-02</t>
  </si>
  <si>
    <t>aws-2026-05-29-111111111111-05-02-alloc-be232a385d00</t>
  </si>
  <si>
    <t>aws-2026-05-29-222222222222-01-01</t>
  </si>
  <si>
    <t>aws-2026-05-29-222222222222-01-01-alloc-21e8d18cbdc8</t>
  </si>
  <si>
    <t>aws-2026-05-29-222222222222-01-02</t>
  </si>
  <si>
    <t>aws-2026-05-29-222222222222-01-02-alloc-3fb5f1b33bed</t>
  </si>
  <si>
    <t>aws-2026-05-29-222222222222-02-01</t>
  </si>
  <si>
    <t>aws-2026-05-29-222222222222-02-01-alloc-93c26860be4c</t>
  </si>
  <si>
    <t>aws-2026-05-29-222222222222-02-02</t>
  </si>
  <si>
    <t>aws-2026-05-29-222222222222-02-02-alloc-e6b7d519f34a</t>
  </si>
  <si>
    <t>aws-2026-05-29-222222222222-03-01</t>
  </si>
  <si>
    <t>aws-2026-05-29-222222222222-03-01-alloc-2c506f40c5be</t>
  </si>
  <si>
    <t>aws-2026-05-29-222222222222-03-02</t>
  </si>
  <si>
    <t>aws-2026-05-29-222222222222-03-02-alloc-8dc5738190ba</t>
  </si>
  <si>
    <t>aws-2026-05-29-222222222222-04-01</t>
  </si>
  <si>
    <t>aws-2026-05-29-222222222222-04-01-alloc-38a6f9033342</t>
  </si>
  <si>
    <t>aws-2026-05-29-222222222222-04-02</t>
  </si>
  <si>
    <t>aws-2026-05-29-222222222222-04-02-alloc-5c57a919ddd3</t>
  </si>
  <si>
    <t>aws-2026-05-29-222222222222-05-01</t>
  </si>
  <si>
    <t>aws-2026-05-29-222222222222-05-01-alloc-d1862e0af21e</t>
  </si>
  <si>
    <t>aws-2026-05-29-222222222222-05-02</t>
  </si>
  <si>
    <t>aws-2026-05-29-222222222222-05-02-alloc-162a53202958</t>
  </si>
  <si>
    <t>aws-2026-05-30-111111111111-01-01</t>
  </si>
  <si>
    <t>aws-2026-05-30-111111111111-01-01-alloc-70f023ba72fd</t>
  </si>
  <si>
    <t>aws-2026-05-30-111111111111-01-02</t>
  </si>
  <si>
    <t>aws-2026-05-30-111111111111-01-02-alloc-1aa134568337</t>
  </si>
  <si>
    <t>aws-2026-05-30-111111111111-02-01</t>
  </si>
  <si>
    <t>aws-2026-05-30-111111111111-02-01-alloc-cd2f656ca1f5</t>
  </si>
  <si>
    <t>aws-2026-05-30-111111111111-02-02</t>
  </si>
  <si>
    <t>aws-2026-05-30-111111111111-02-02-alloc-d00733fcf2ad</t>
  </si>
  <si>
    <t>aws-2026-05-30-111111111111-03-01</t>
  </si>
  <si>
    <t>aws-2026-05-30-111111111111-03-01-alloc-872aec2033e9</t>
  </si>
  <si>
    <t>aws-2026-05-30-111111111111-03-02</t>
  </si>
  <si>
    <t>aws-2026-05-30-111111111111-03-02-alloc-e96ae27fd1e0</t>
  </si>
  <si>
    <t>aws-2026-05-30-111111111111-04-01</t>
  </si>
  <si>
    <t>aws-2026-05-30-111111111111-04-01-alloc-e9cd6ad680ed</t>
  </si>
  <si>
    <t>aws-2026-05-30-111111111111-04-02</t>
  </si>
  <si>
    <t>aws-2026-05-30-111111111111-04-02-alloc-503bbd8153e9</t>
  </si>
  <si>
    <t>aws-2026-05-30-111111111111-05-01</t>
  </si>
  <si>
    <t>aws-2026-05-30-111111111111-05-01-alloc-a9723a76edd3</t>
  </si>
  <si>
    <t>aws-2026-05-30-111111111111-05-02</t>
  </si>
  <si>
    <t>aws-2026-05-30-111111111111-05-02-alloc-a095c16d39f2</t>
  </si>
  <si>
    <t>aws-2026-05-30-222222222222-01-01</t>
  </si>
  <si>
    <t>aws-2026-05-30-222222222222-01-01-alloc-8afb56b83c9d</t>
  </si>
  <si>
    <t>aws-2026-05-30-222222222222-01-02</t>
  </si>
  <si>
    <t>aws-2026-05-30-222222222222-01-02-alloc-818ffc6d8628</t>
  </si>
  <si>
    <t>aws-2026-05-30-222222222222-02-01</t>
  </si>
  <si>
    <t>aws-2026-05-30-222222222222-02-01-alloc-aaa2cfd1cfcb</t>
  </si>
  <si>
    <t>aws-2026-05-30-222222222222-02-02</t>
  </si>
  <si>
    <t>aws-2026-05-30-222222222222-02-02-alloc-64c8af8cfbd9</t>
  </si>
  <si>
    <t>aws-2026-05-30-222222222222-03-01</t>
  </si>
  <si>
    <t>aws-2026-05-30-222222222222-03-01-alloc-27f1aa33e50d</t>
  </si>
  <si>
    <t>aws-2026-05-30-222222222222-03-02</t>
  </si>
  <si>
    <t>aws-2026-05-30-222222222222-03-02-alloc-5241eee5161e</t>
  </si>
  <si>
    <t>aws-2026-05-30-222222222222-04-01</t>
  </si>
  <si>
    <t>aws-2026-05-30-222222222222-04-01-alloc-e4698d0556cd</t>
  </si>
  <si>
    <t>aws-2026-05-30-222222222222-04-02</t>
  </si>
  <si>
    <t>aws-2026-05-30-222222222222-04-02-alloc-544329c33510</t>
  </si>
  <si>
    <t>aws-2026-05-30-222222222222-05-01</t>
  </si>
  <si>
    <t>aws-2026-05-30-222222222222-05-01-alloc-edeb97d85545</t>
  </si>
  <si>
    <t>aws-2026-05-30-222222222222-05-02</t>
  </si>
  <si>
    <t>aws-2026-05-30-222222222222-05-02-alloc-50b172162633</t>
  </si>
  <si>
    <t>aws-2026-05-31-111111111111-01-01</t>
  </si>
  <si>
    <t>aws-2026-05-31-111111111111-01-01-alloc-3b0fb794c7e6</t>
  </si>
  <si>
    <t>aws-2026-05-31-111111111111-01-02</t>
  </si>
  <si>
    <t>aws-2026-05-31-111111111111-01-02-alloc-4ec72f7817bd</t>
  </si>
  <si>
    <t>aws-2026-05-31-111111111111-02-01</t>
  </si>
  <si>
    <t>aws-2026-05-31-111111111111-02-01-alloc-3976b7935637</t>
  </si>
  <si>
    <t>aws-2026-05-31-111111111111-02-02</t>
  </si>
  <si>
    <t>aws-2026-05-31-111111111111-02-02-alloc-77deeb06f9a5</t>
  </si>
  <si>
    <t>aws-2026-05-31-111111111111-03-01</t>
  </si>
  <si>
    <t>aws-2026-05-31-111111111111-03-01-alloc-d53f991704d1</t>
  </si>
  <si>
    <t>aws-2026-05-31-111111111111-03-02</t>
  </si>
  <si>
    <t>aws-2026-05-31-111111111111-03-02-alloc-4a41c7ef0f1c</t>
  </si>
  <si>
    <t>aws-2026-05-31-111111111111-04-01</t>
  </si>
  <si>
    <t>aws-2026-05-31-111111111111-04-01-alloc-be7bd9a797f8</t>
  </si>
  <si>
    <t>aws-2026-05-31-111111111111-04-02</t>
  </si>
  <si>
    <t>aws-2026-05-31-111111111111-04-02-alloc-b839ac164ec9</t>
  </si>
  <si>
    <t>aws-2026-05-31-111111111111-05-01</t>
  </si>
  <si>
    <t>aws-2026-05-31-111111111111-05-01-alloc-9a0530e531e9</t>
  </si>
  <si>
    <t>aws-2026-05-31-111111111111-05-02</t>
  </si>
  <si>
    <t>aws-2026-05-31-111111111111-05-02-alloc-ec8ca3d2a27e</t>
  </si>
  <si>
    <t>aws-2026-05-31-222222222222-01-01</t>
  </si>
  <si>
    <t>aws-2026-05-31-222222222222-01-01-alloc-d501bb61c853</t>
  </si>
  <si>
    <t>aws-2026-05-31-222222222222-01-02</t>
  </si>
  <si>
    <t>aws-2026-05-31-222222222222-01-02-alloc-23c5d7bd9f95</t>
  </si>
  <si>
    <t>aws-2026-05-31-222222222222-02-01</t>
  </si>
  <si>
    <t>aws-2026-05-31-222222222222-02-01-alloc-106d260de1c3</t>
  </si>
  <si>
    <t>aws-2026-05-31-222222222222-02-02</t>
  </si>
  <si>
    <t>aws-2026-05-31-222222222222-02-02-alloc-866d26d3a02d</t>
  </si>
  <si>
    <t>aws-2026-05-31-222222222222-03-01</t>
  </si>
  <si>
    <t>aws-2026-05-31-222222222222-03-01-alloc-f9337c5bc804</t>
  </si>
  <si>
    <t>aws-2026-05-31-222222222222-03-02</t>
  </si>
  <si>
    <t>aws-2026-05-31-222222222222-03-02-alloc-aadab17225d4</t>
  </si>
  <si>
    <t>aws-2026-05-31-222222222222-04-01</t>
  </si>
  <si>
    <t>aws-2026-05-31-222222222222-04-01-alloc-0f7ecade93a2</t>
  </si>
  <si>
    <t>aws-2026-05-31-222222222222-04-02</t>
  </si>
  <si>
    <t>aws-2026-05-31-222222222222-04-02-alloc-695bc63466cb</t>
  </si>
  <si>
    <t>aws-2026-05-31-222222222222-05-01</t>
  </si>
  <si>
    <t>aws-2026-05-31-222222222222-05-01-alloc-e6198cf71618</t>
  </si>
  <si>
    <t>aws-2026-05-31-222222222222-05-02</t>
  </si>
  <si>
    <t>aws-2026-05-31-222222222222-05-02-alloc-f5f9487207ad</t>
  </si>
  <si>
    <t>aws-2026-06-01-111111111111-01-01</t>
  </si>
  <si>
    <t>aws-2026-06-01-111111111111-01-01-alloc-e5ca3c5081f7</t>
  </si>
  <si>
    <t>aws-2026-06-01-111111111111-01-02</t>
  </si>
  <si>
    <t>aws-2026-06-01-111111111111-01-02-alloc-08c9ff1a1501</t>
  </si>
  <si>
    <t>aws-2026-06-01-111111111111-02-01</t>
  </si>
  <si>
    <t>aws-2026-06-01-111111111111-02-01-alloc-d05d1d00e9ac</t>
  </si>
  <si>
    <t>aws-2026-06-01-111111111111-02-02</t>
  </si>
  <si>
    <t>aws-2026-06-01-111111111111-02-02-alloc-280df087b105</t>
  </si>
  <si>
    <t>aws-2026-06-01-111111111111-03-01</t>
  </si>
  <si>
    <t>aws-2026-06-01-111111111111-03-01-alloc-a7f882553d8d</t>
  </si>
  <si>
    <t>aws-2026-06-01-111111111111-03-02</t>
  </si>
  <si>
    <t>aws-2026-06-01-111111111111-03-02-alloc-941dec8c1123</t>
  </si>
  <si>
    <t>aws-2026-06-01-111111111111-04-01</t>
  </si>
  <si>
    <t>aws-2026-06-01-111111111111-04-01-alloc-3649c837736a</t>
  </si>
  <si>
    <t>aws-2026-06-01-111111111111-04-02</t>
  </si>
  <si>
    <t>aws-2026-06-01-111111111111-04-02-alloc-a5b7170ebc60</t>
  </si>
  <si>
    <t>aws-2026-06-01-111111111111-05-01</t>
  </si>
  <si>
    <t>aws-2026-06-01-111111111111-05-01-alloc-ed17cdfb95e0</t>
  </si>
  <si>
    <t>aws-2026-06-01-111111111111-05-02</t>
  </si>
  <si>
    <t>aws-2026-06-01-111111111111-05-02-alloc-34506260f41e</t>
  </si>
  <si>
    <t>aws-2026-06-01-222222222222-01-01</t>
  </si>
  <si>
    <t>aws-2026-06-01-222222222222-01-01-alloc-a582d262765e</t>
  </si>
  <si>
    <t>aws-2026-06-01-222222222222-01-02</t>
  </si>
  <si>
    <t>aws-2026-06-01-222222222222-01-02-alloc-f64fa3b0c20e</t>
  </si>
  <si>
    <t>aws-2026-06-01-222222222222-02-01</t>
  </si>
  <si>
    <t>aws-2026-06-01-222222222222-02-01-alloc-5a1051c1facd</t>
  </si>
  <si>
    <t>aws-2026-06-01-222222222222-02-02</t>
  </si>
  <si>
    <t>aws-2026-06-01-222222222222-02-02-alloc-399511f0cb36</t>
  </si>
  <si>
    <t>aws-2026-06-01-222222222222-03-01</t>
  </si>
  <si>
    <t>aws-2026-06-01-222222222222-03-01-alloc-c2b85e14e336</t>
  </si>
  <si>
    <t>aws-2026-06-01-222222222222-03-02</t>
  </si>
  <si>
    <t>aws-2026-06-01-222222222222-03-02-alloc-f2d47cff668c</t>
  </si>
  <si>
    <t>aws-2026-06-01-222222222222-04-01</t>
  </si>
  <si>
    <t>aws-2026-06-01-222222222222-04-01-alloc-938a5ad958db</t>
  </si>
  <si>
    <t>aws-2026-06-01-222222222222-04-02</t>
  </si>
  <si>
    <t>aws-2026-06-01-222222222222-04-02-alloc-c91db3e06a03</t>
  </si>
  <si>
    <t>aws-2026-06-01-222222222222-05-01</t>
  </si>
  <si>
    <t>aws-2026-06-01-222222222222-05-01-alloc-4b045d08f8c2</t>
  </si>
  <si>
    <t>aws-2026-06-01-222222222222-05-02</t>
  </si>
  <si>
    <t>aws-2026-06-01-222222222222-05-02-alloc-60f2f3ebc4c0</t>
  </si>
  <si>
    <t>aws-2026-06-02-111111111111-01-01</t>
  </si>
  <si>
    <t>aws-2026-06-02-111111111111-01-01-alloc-0d86c96d7497</t>
  </si>
  <si>
    <t>aws-2026-06-02-111111111111-01-02</t>
  </si>
  <si>
    <t>aws-2026-06-02-111111111111-01-02-alloc-95569c31cefe</t>
  </si>
  <si>
    <t>aws-2026-06-02-111111111111-02-01</t>
  </si>
  <si>
    <t>aws-2026-06-02-111111111111-02-01-alloc-650089a2b688</t>
  </si>
  <si>
    <t>aws-2026-06-02-111111111111-02-02</t>
  </si>
  <si>
    <t>aws-2026-06-02-111111111111-02-02-alloc-6cceeab92769</t>
  </si>
  <si>
    <t>aws-2026-06-02-111111111111-03-01</t>
  </si>
  <si>
    <t>aws-2026-06-02-111111111111-03-01-alloc-b4dff8384c3c</t>
  </si>
  <si>
    <t>aws-2026-06-02-111111111111-03-02</t>
  </si>
  <si>
    <t>aws-2026-06-02-111111111111-03-02-alloc-8a37035e1bc7</t>
  </si>
  <si>
    <t>aws-2026-06-02-111111111111-04-01</t>
  </si>
  <si>
    <t>aws-2026-06-02-111111111111-04-01-alloc-47860b815758</t>
  </si>
  <si>
    <t>aws-2026-06-02-111111111111-04-02</t>
  </si>
  <si>
    <t>aws-2026-06-02-111111111111-04-02-alloc-266bfb2e1cf8</t>
  </si>
  <si>
    <t>aws-2026-06-02-111111111111-05-01</t>
  </si>
  <si>
    <t>aws-2026-06-02-111111111111-05-01-alloc-333feb75a743</t>
  </si>
  <si>
    <t>aws-2026-06-02-111111111111-05-02</t>
  </si>
  <si>
    <t>aws-2026-06-02-111111111111-05-02-alloc-d1d70f9b16c2</t>
  </si>
  <si>
    <t>aws-2026-06-02-222222222222-01-01</t>
  </si>
  <si>
    <t>aws-2026-06-02-222222222222-01-01-alloc-3fc0e2477856</t>
  </si>
  <si>
    <t>aws-2026-06-02-222222222222-01-02</t>
  </si>
  <si>
    <t>aws-2026-06-02-222222222222-01-02-alloc-6139c515708d</t>
  </si>
  <si>
    <t>aws-2026-06-02-222222222222-02-01</t>
  </si>
  <si>
    <t>aws-2026-06-02-222222222222-02-01-alloc-86b896b7ea85</t>
  </si>
  <si>
    <t>aws-2026-06-02-222222222222-02-02</t>
  </si>
  <si>
    <t>aws-2026-06-02-222222222222-02-02-alloc-bdc3b1750fc8</t>
  </si>
  <si>
    <t>aws-2026-06-02-222222222222-03-01</t>
  </si>
  <si>
    <t>aws-2026-06-02-222222222222-03-01-alloc-11ff404763c1</t>
  </si>
  <si>
    <t>aws-2026-06-02-222222222222-03-02</t>
  </si>
  <si>
    <t>aws-2026-06-02-222222222222-03-02-alloc-7a6c609a04a9</t>
  </si>
  <si>
    <t>aws-2026-06-02-222222222222-04-01</t>
  </si>
  <si>
    <t>aws-2026-06-02-222222222222-04-01-alloc-50aac6ab0351</t>
  </si>
  <si>
    <t>aws-2026-06-02-222222222222-04-02</t>
  </si>
  <si>
    <t>aws-2026-06-02-222222222222-04-02-alloc-753cb00a5d45</t>
  </si>
  <si>
    <t>aws-2026-06-02-222222222222-05-01</t>
  </si>
  <si>
    <t>aws-2026-06-02-222222222222-05-01-alloc-74614ee811b7</t>
  </si>
  <si>
    <t>aws-2026-06-02-222222222222-05-02</t>
  </si>
  <si>
    <t>aws-2026-06-02-222222222222-05-02-alloc-ec9ccc90995f</t>
  </si>
  <si>
    <t>aws-2026-06-03-111111111111-01-01</t>
  </si>
  <si>
    <t>aws-2026-06-03-111111111111-01-01-alloc-8b3241c9207c</t>
  </si>
  <si>
    <t>aws-2026-06-03-111111111111-01-02</t>
  </si>
  <si>
    <t>aws-2026-06-03-111111111111-01-02-alloc-c1d912983fad</t>
  </si>
  <si>
    <t>aws-2026-06-03-111111111111-02-01</t>
  </si>
  <si>
    <t>aws-2026-06-03-111111111111-02-01-alloc-b3eba5872532</t>
  </si>
  <si>
    <t>aws-2026-06-03-111111111111-02-02</t>
  </si>
  <si>
    <t>aws-2026-06-03-111111111111-02-02-alloc-7263303d5bb0</t>
  </si>
  <si>
    <t>aws-2026-06-03-111111111111-03-01</t>
  </si>
  <si>
    <t>aws-2026-06-03-111111111111-03-01-alloc-3f06502957a1</t>
  </si>
  <si>
    <t>aws-2026-06-03-111111111111-03-02</t>
  </si>
  <si>
    <t>aws-2026-06-03-111111111111-03-02-alloc-d6c019b45e35</t>
  </si>
  <si>
    <t>aws-2026-06-03-111111111111-04-01</t>
  </si>
  <si>
    <t>aws-2026-06-03-111111111111-04-01-alloc-f2d9f1b5e382</t>
  </si>
  <si>
    <t>aws-2026-06-03-111111111111-04-02</t>
  </si>
  <si>
    <t>aws-2026-06-03-111111111111-04-02-alloc-e3b5c0957c4f</t>
  </si>
  <si>
    <t>aws-2026-06-03-111111111111-05-01</t>
  </si>
  <si>
    <t>aws-2026-06-03-111111111111-05-01-alloc-534a9bdfcb72</t>
  </si>
  <si>
    <t>aws-2026-06-03-111111111111-05-02</t>
  </si>
  <si>
    <t>aws-2026-06-03-111111111111-05-02-alloc-ffa6337bc85b</t>
  </si>
  <si>
    <t>aws-2026-06-03-222222222222-01-01</t>
  </si>
  <si>
    <t>aws-2026-06-03-222222222222-01-01-alloc-392ccc575912</t>
  </si>
  <si>
    <t>aws-2026-06-03-222222222222-01-02</t>
  </si>
  <si>
    <t>aws-2026-06-03-222222222222-01-02-alloc-991aca7f3b41</t>
  </si>
  <si>
    <t>aws-2026-06-03-222222222222-02-01</t>
  </si>
  <si>
    <t>aws-2026-06-03-222222222222-02-01-alloc-2783f4c70972</t>
  </si>
  <si>
    <t>aws-2026-06-03-222222222222-02-02</t>
  </si>
  <si>
    <t>aws-2026-06-03-222222222222-02-02-alloc-c36ed54dd8dc</t>
  </si>
  <si>
    <t>aws-2026-06-03-222222222222-03-01</t>
  </si>
  <si>
    <t>aws-2026-06-03-222222222222-03-01-alloc-e75fd7d5b678</t>
  </si>
  <si>
    <t>aws-2026-06-03-222222222222-03-02</t>
  </si>
  <si>
    <t>aws-2026-06-03-222222222222-03-02-alloc-b7e469b40fed</t>
  </si>
  <si>
    <t>aws-2026-06-03-222222222222-04-01</t>
  </si>
  <si>
    <t>aws-2026-06-03-222222222222-04-01-alloc-abee8287b170</t>
  </si>
  <si>
    <t>aws-2026-06-03-222222222222-04-02</t>
  </si>
  <si>
    <t>aws-2026-06-03-222222222222-04-02-alloc-556e4b9da001</t>
  </si>
  <si>
    <t>aws-2026-06-03-222222222222-05-01</t>
  </si>
  <si>
    <t>aws-2026-06-03-222222222222-05-01-alloc-e89739f80d05</t>
  </si>
  <si>
    <t>aws-2026-06-03-222222222222-05-02</t>
  </si>
  <si>
    <t>aws-2026-06-03-222222222222-05-02-alloc-454db243f010</t>
  </si>
  <si>
    <t>aws-2026-06-04-111111111111-01-01</t>
  </si>
  <si>
    <t>aws-2026-06-04-111111111111-01-01-alloc-53c88c6c9fc8</t>
  </si>
  <si>
    <t>aws-2026-06-04-111111111111-01-02</t>
  </si>
  <si>
    <t>aws-2026-06-04-111111111111-01-02-alloc-ac0596800ed0</t>
  </si>
  <si>
    <t>aws-2026-06-04-111111111111-02-01</t>
  </si>
  <si>
    <t>aws-2026-06-04-111111111111-02-01-alloc-82fac63cd5c0</t>
  </si>
  <si>
    <t>aws-2026-06-04-111111111111-02-02</t>
  </si>
  <si>
    <t>aws-2026-06-04-111111111111-02-02-alloc-35b7d7a6e0c5</t>
  </si>
  <si>
    <t>aws-2026-06-04-111111111111-03-01</t>
  </si>
  <si>
    <t>aws-2026-06-04-111111111111-03-01-alloc-d7c872d08e62</t>
  </si>
  <si>
    <t>aws-2026-06-04-111111111111-03-02</t>
  </si>
  <si>
    <t>aws-2026-06-04-111111111111-03-02-alloc-9628122e3d1f</t>
  </si>
  <si>
    <t>aws-2026-06-04-111111111111-04-01</t>
  </si>
  <si>
    <t>aws-2026-06-04-111111111111-04-01-alloc-4f11feedffc8</t>
  </si>
  <si>
    <t>aws-2026-06-04-111111111111-04-02</t>
  </si>
  <si>
    <t>aws-2026-06-04-111111111111-04-02-alloc-261aa6f04d65</t>
  </si>
  <si>
    <t>aws-2026-06-04-111111111111-05-01</t>
  </si>
  <si>
    <t>aws-2026-06-04-111111111111-05-01-alloc-7afdea832ba6</t>
  </si>
  <si>
    <t>aws-2026-06-04-111111111111-05-02</t>
  </si>
  <si>
    <t>aws-2026-06-04-111111111111-05-02-alloc-827d5aa18708</t>
  </si>
  <si>
    <t>aws-2026-06-04-222222222222-01-01</t>
  </si>
  <si>
    <t>aws-2026-06-04-222222222222-01-01-alloc-96c68a8f9146</t>
  </si>
  <si>
    <t>aws-2026-06-04-222222222222-01-02</t>
  </si>
  <si>
    <t>aws-2026-06-04-222222222222-01-02-alloc-c55468da529e</t>
  </si>
  <si>
    <t>aws-2026-06-04-222222222222-02-01</t>
  </si>
  <si>
    <t>aws-2026-06-04-222222222222-02-01-alloc-fd57f3e446e7</t>
  </si>
  <si>
    <t>aws-2026-06-04-222222222222-02-02</t>
  </si>
  <si>
    <t>aws-2026-06-04-222222222222-02-02-alloc-5ed184983eba</t>
  </si>
  <si>
    <t>aws-2026-06-04-222222222222-03-01</t>
  </si>
  <si>
    <t>aws-2026-06-04-222222222222-03-01-alloc-b9b4d9256f2b</t>
  </si>
  <si>
    <t>aws-2026-06-04-222222222222-03-02</t>
  </si>
  <si>
    <t>aws-2026-06-04-222222222222-03-02-alloc-7ac612da9089</t>
  </si>
  <si>
    <t>aws-2026-06-04-222222222222-04-01</t>
  </si>
  <si>
    <t>aws-2026-06-04-222222222222-04-01-alloc-77a2d099ceae</t>
  </si>
  <si>
    <t>aws-2026-06-04-222222222222-04-02</t>
  </si>
  <si>
    <t>aws-2026-06-04-222222222222-04-02-alloc-a51dd32fb99c</t>
  </si>
  <si>
    <t>aws-2026-06-04-222222222222-05-01</t>
  </si>
  <si>
    <t>aws-2026-06-04-222222222222-05-01-alloc-e372d7e83589</t>
  </si>
  <si>
    <t>aws-2026-06-04-222222222222-05-02</t>
  </si>
  <si>
    <t>aws-2026-06-04-222222222222-05-02-alloc-4b3402753504</t>
  </si>
  <si>
    <t>aws-2026-06-05-111111111111-01-01</t>
  </si>
  <si>
    <t>aws-2026-06-05-111111111111-01-01-alloc-85f22ce366e7</t>
  </si>
  <si>
    <t>aws-2026-06-05-111111111111-01-02</t>
  </si>
  <si>
    <t>aws-2026-06-05-111111111111-01-02-alloc-b3eba212a662</t>
  </si>
  <si>
    <t>aws-2026-06-05-111111111111-02-01</t>
  </si>
  <si>
    <t>aws-2026-06-05-111111111111-02-01-alloc-6633bf1cd4b3</t>
  </si>
  <si>
    <t>aws-2026-06-05-111111111111-02-02</t>
  </si>
  <si>
    <t>aws-2026-06-05-111111111111-02-02-alloc-b5f896a1e970</t>
  </si>
  <si>
    <t>aws-2026-06-05-111111111111-03-01</t>
  </si>
  <si>
    <t>aws-2026-06-05-111111111111-03-01-alloc-5f066311b118</t>
  </si>
  <si>
    <t>aws-2026-06-05-111111111111-03-02</t>
  </si>
  <si>
    <t>aws-2026-06-05-111111111111-03-02-alloc-94ba4036631c</t>
  </si>
  <si>
    <t>aws-2026-06-05-111111111111-04-01</t>
  </si>
  <si>
    <t>aws-2026-06-05-111111111111-04-01-alloc-6ec6eaf81619</t>
  </si>
  <si>
    <t>aws-2026-06-05-111111111111-04-02</t>
  </si>
  <si>
    <t>aws-2026-06-05-111111111111-04-02-alloc-35e5881a0a46</t>
  </si>
  <si>
    <t>aws-2026-06-05-111111111111-05-01</t>
  </si>
  <si>
    <t>aws-2026-06-05-111111111111-05-01-alloc-6912c36efe14</t>
  </si>
  <si>
    <t>aws-2026-06-05-111111111111-05-02</t>
  </si>
  <si>
    <t>aws-2026-06-05-111111111111-05-02-alloc-089e282ecb6c</t>
  </si>
  <si>
    <t>aws-2026-06-05-222222222222-01-01</t>
  </si>
  <si>
    <t>aws-2026-06-05-222222222222-01-01-alloc-ef957b6d0ad6</t>
  </si>
  <si>
    <t>aws-2026-06-05-222222222222-01-02</t>
  </si>
  <si>
    <t>aws-2026-06-05-222222222222-01-02-alloc-a049e4d73b63</t>
  </si>
  <si>
    <t>aws-2026-06-05-222222222222-02-01</t>
  </si>
  <si>
    <t>aws-2026-06-05-222222222222-02-01-alloc-7724641d345f</t>
  </si>
  <si>
    <t>aws-2026-06-05-222222222222-02-02</t>
  </si>
  <si>
    <t>aws-2026-06-05-222222222222-02-02-alloc-47c3e20b87e1</t>
  </si>
  <si>
    <t>aws-2026-06-05-222222222222-03-01</t>
  </si>
  <si>
    <t>aws-2026-06-05-222222222222-03-01-alloc-ece782bba408</t>
  </si>
  <si>
    <t>aws-2026-06-05-222222222222-03-02</t>
  </si>
  <si>
    <t>aws-2026-06-05-222222222222-03-02-alloc-80f8e7e4bd41</t>
  </si>
  <si>
    <t>aws-2026-06-05-222222222222-04-01</t>
  </si>
  <si>
    <t>aws-2026-06-05-222222222222-04-01-alloc-44cbb17f50cc</t>
  </si>
  <si>
    <t>aws-2026-06-05-222222222222-04-02</t>
  </si>
  <si>
    <t>aws-2026-06-05-222222222222-04-02-alloc-c415c4c35979</t>
  </si>
  <si>
    <t>aws-2026-06-05-222222222222-05-01</t>
  </si>
  <si>
    <t>aws-2026-06-05-222222222222-05-01-alloc-4e07178b2ca4</t>
  </si>
  <si>
    <t>aws-2026-06-05-222222222222-05-02</t>
  </si>
  <si>
    <t>aws-2026-06-05-222222222222-05-02-alloc-eabfc696f381</t>
  </si>
  <si>
    <t>aws-2026-06-06-111111111111-01-01</t>
  </si>
  <si>
    <t>aws-2026-06-06-111111111111-01-01-alloc-b97c2ce379f8</t>
  </si>
  <si>
    <t>aws-2026-06-06-111111111111-01-02</t>
  </si>
  <si>
    <t>aws-2026-06-06-111111111111-01-02-alloc-7ff484ea3cd1</t>
  </si>
  <si>
    <t>aws-2026-06-06-111111111111-02-01</t>
  </si>
  <si>
    <t>aws-2026-06-06-111111111111-02-01-alloc-a35871e19850</t>
  </si>
  <si>
    <t>aws-2026-06-06-111111111111-02-02</t>
  </si>
  <si>
    <t>aws-2026-06-06-111111111111-02-02-alloc-473e28033daa</t>
  </si>
  <si>
    <t>aws-2026-06-06-111111111111-03-01</t>
  </si>
  <si>
    <t>aws-2026-06-06-111111111111-03-01-alloc-d9619c4a3bdc</t>
  </si>
  <si>
    <t>aws-2026-06-06-111111111111-03-02</t>
  </si>
  <si>
    <t>aws-2026-06-06-111111111111-03-02-alloc-4469a1ba957b</t>
  </si>
  <si>
    <t>aws-2026-06-06-111111111111-04-01</t>
  </si>
  <si>
    <t>aws-2026-06-06-111111111111-04-01-alloc-d8adf955dc49</t>
  </si>
  <si>
    <t>aws-2026-06-06-111111111111-04-02</t>
  </si>
  <si>
    <t>aws-2026-06-06-111111111111-04-02-alloc-c5cb94bf14d9</t>
  </si>
  <si>
    <t>aws-2026-06-06-111111111111-05-01</t>
  </si>
  <si>
    <t>aws-2026-06-06-111111111111-05-01-alloc-e8a1ebba77f8</t>
  </si>
  <si>
    <t>aws-2026-06-06-111111111111-05-02</t>
  </si>
  <si>
    <t>aws-2026-06-06-111111111111-05-02-alloc-ea5d64254bf3</t>
  </si>
  <si>
    <t>aws-2026-06-06-222222222222-01-01</t>
  </si>
  <si>
    <t>aws-2026-06-06-222222222222-01-01-alloc-3c4d28f0b3a8</t>
  </si>
  <si>
    <t>aws-2026-06-06-222222222222-01-02</t>
  </si>
  <si>
    <t>aws-2026-06-06-222222222222-01-02-alloc-16693a45b427</t>
  </si>
  <si>
    <t>aws-2026-06-06-222222222222-02-01</t>
  </si>
  <si>
    <t>aws-2026-06-06-222222222222-02-01-alloc-fd6aec86af50</t>
  </si>
  <si>
    <t>aws-2026-06-06-222222222222-02-02</t>
  </si>
  <si>
    <t>aws-2026-06-06-222222222222-02-02-alloc-afbeb2f44a35</t>
  </si>
  <si>
    <t>aws-2026-06-06-222222222222-03-01</t>
  </si>
  <si>
    <t>aws-2026-06-06-222222222222-03-01-alloc-c42261cfb282</t>
  </si>
  <si>
    <t>aws-2026-06-06-222222222222-03-02</t>
  </si>
  <si>
    <t>aws-2026-06-06-222222222222-03-02-alloc-c43a91be7f1c</t>
  </si>
  <si>
    <t>aws-2026-06-06-222222222222-04-01</t>
  </si>
  <si>
    <t>aws-2026-06-06-222222222222-04-01-alloc-0bdabdfeafa9</t>
  </si>
  <si>
    <t>aws-2026-06-06-222222222222-04-02</t>
  </si>
  <si>
    <t>aws-2026-06-06-222222222222-04-02-alloc-275b442636a1</t>
  </si>
  <si>
    <t>aws-2026-06-06-222222222222-05-01</t>
  </si>
  <si>
    <t>aws-2026-06-06-222222222222-05-01-alloc-016c7ec10c87</t>
  </si>
  <si>
    <t>aws-2026-06-06-222222222222-05-02</t>
  </si>
  <si>
    <t>aws-2026-06-06-222222222222-05-02-alloc-568260003a88</t>
  </si>
  <si>
    <t>aws-2026-06-07-111111111111-01-01</t>
  </si>
  <si>
    <t>aws-2026-06-07-111111111111-01-01-alloc-52366944641b</t>
  </si>
  <si>
    <t>aws-2026-06-07-111111111111-01-02</t>
  </si>
  <si>
    <t>aws-2026-06-07-111111111111-01-02-alloc-0b3e3703bdd2</t>
  </si>
  <si>
    <t>aws-2026-06-07-111111111111-02-01</t>
  </si>
  <si>
    <t>aws-2026-06-07-111111111111-02-01-alloc-81886b3b9d27</t>
  </si>
  <si>
    <t>aws-2026-06-07-111111111111-02-02</t>
  </si>
  <si>
    <t>aws-2026-06-07-111111111111-02-02-alloc-634018bc5c87</t>
  </si>
  <si>
    <t>aws-2026-06-07-111111111111-03-01</t>
  </si>
  <si>
    <t>aws-2026-06-07-111111111111-03-01-alloc-bcfe71789821</t>
  </si>
  <si>
    <t>aws-2026-06-07-111111111111-03-02</t>
  </si>
  <si>
    <t>aws-2026-06-07-111111111111-03-02-alloc-1bdf7f9c71fe</t>
  </si>
  <si>
    <t>aws-2026-06-07-111111111111-04-01</t>
  </si>
  <si>
    <t>aws-2026-06-07-111111111111-04-01-alloc-c0cf35786c44</t>
  </si>
  <si>
    <t>aws-2026-06-07-111111111111-04-02</t>
  </si>
  <si>
    <t>aws-2026-06-07-111111111111-04-02-alloc-bc64ef19d16e</t>
  </si>
  <si>
    <t>aws-2026-06-07-111111111111-05-01</t>
  </si>
  <si>
    <t>aws-2026-06-07-111111111111-05-01-alloc-98e041c753e7</t>
  </si>
  <si>
    <t>aws-2026-06-07-111111111111-05-02</t>
  </si>
  <si>
    <t>aws-2026-06-07-111111111111-05-02-alloc-c9359efa10b3</t>
  </si>
  <si>
    <t>aws-2026-06-07-222222222222-01-01</t>
  </si>
  <si>
    <t>aws-2026-06-07-222222222222-01-01-alloc-f41a4f6e47be</t>
  </si>
  <si>
    <t>aws-2026-06-07-222222222222-01-02</t>
  </si>
  <si>
    <t>aws-2026-06-07-222222222222-01-02-alloc-e4ba561f7abd</t>
  </si>
  <si>
    <t>aws-2026-06-07-222222222222-02-01</t>
  </si>
  <si>
    <t>aws-2026-06-07-222222222222-02-01-alloc-aeb3a0c17709</t>
  </si>
  <si>
    <t>aws-2026-06-07-222222222222-02-02</t>
  </si>
  <si>
    <t>aws-2026-06-07-222222222222-02-02-alloc-40847ec4c4b7</t>
  </si>
  <si>
    <t>aws-2026-06-07-222222222222-03-01</t>
  </si>
  <si>
    <t>aws-2026-06-07-222222222222-03-01-alloc-924419cd11bc</t>
  </si>
  <si>
    <t>aws-2026-06-07-222222222222-03-02</t>
  </si>
  <si>
    <t>aws-2026-06-07-222222222222-03-02-alloc-94923b3417e3</t>
  </si>
  <si>
    <t>aws-2026-06-07-222222222222-04-01</t>
  </si>
  <si>
    <t>aws-2026-06-07-222222222222-04-01-alloc-ed71db1c2698</t>
  </si>
  <si>
    <t>aws-2026-06-07-222222222222-04-02</t>
  </si>
  <si>
    <t>aws-2026-06-07-222222222222-04-02-alloc-2f446421c6d1</t>
  </si>
  <si>
    <t>aws-2026-06-07-222222222222-05-01</t>
  </si>
  <si>
    <t>aws-2026-06-07-222222222222-05-01-alloc-04847410ca01</t>
  </si>
  <si>
    <t>aws-2026-06-07-222222222222-05-02</t>
  </si>
  <si>
    <t>aws-2026-06-07-222222222222-05-02-alloc-f095a482eb40</t>
  </si>
  <si>
    <t>aws-2026-06-08-111111111111-01-01</t>
  </si>
  <si>
    <t>aws-2026-06-08-111111111111-01-01-alloc-a8f050fe0689</t>
  </si>
  <si>
    <t>aws-2026-06-08-111111111111-01-02</t>
  </si>
  <si>
    <t>aws-2026-06-08-111111111111-01-02-alloc-a806405d8096</t>
  </si>
  <si>
    <t>aws-2026-06-08-111111111111-02-01</t>
  </si>
  <si>
    <t>aws-2026-06-08-111111111111-02-01-alloc-ad8ff7ae1c15</t>
  </si>
  <si>
    <t>aws-2026-06-08-111111111111-02-02</t>
  </si>
  <si>
    <t>aws-2026-06-08-111111111111-02-02-alloc-a351b816da87</t>
  </si>
  <si>
    <t>aws-2026-06-08-111111111111-03-01</t>
  </si>
  <si>
    <t>aws-2026-06-08-111111111111-03-01-alloc-1ba4fe27543f</t>
  </si>
  <si>
    <t>aws-2026-06-08-111111111111-03-02</t>
  </si>
  <si>
    <t>aws-2026-06-08-111111111111-03-02-alloc-3c75628229fa</t>
  </si>
  <si>
    <t>aws-2026-06-08-111111111111-04-01</t>
  </si>
  <si>
    <t>aws-2026-06-08-111111111111-04-01-alloc-2f361207725b</t>
  </si>
  <si>
    <t>aws-2026-06-08-111111111111-04-02</t>
  </si>
  <si>
    <t>aws-2026-06-08-111111111111-04-02-alloc-ccd8358b9c08</t>
  </si>
  <si>
    <t>aws-2026-06-08-111111111111-05-01</t>
  </si>
  <si>
    <t>aws-2026-06-08-111111111111-05-01-alloc-e4aa4e86c9d7</t>
  </si>
  <si>
    <t>aws-2026-06-08-111111111111-05-02</t>
  </si>
  <si>
    <t>aws-2026-06-08-111111111111-05-02-alloc-145c4b3fa965</t>
  </si>
  <si>
    <t>aws-2026-06-08-222222222222-01-01</t>
  </si>
  <si>
    <t>aws-2026-06-08-222222222222-01-01-alloc-bc24efe64066</t>
  </si>
  <si>
    <t>aws-2026-06-08-222222222222-01-02</t>
  </si>
  <si>
    <t>aws-2026-06-08-222222222222-01-02-alloc-2a49713e6ba0</t>
  </si>
  <si>
    <t>aws-2026-06-08-222222222222-02-01</t>
  </si>
  <si>
    <t>aws-2026-06-08-222222222222-02-01-alloc-051341e49cef</t>
  </si>
  <si>
    <t>aws-2026-06-08-222222222222-02-02</t>
  </si>
  <si>
    <t>aws-2026-06-08-222222222222-02-02-alloc-be686d475001</t>
  </si>
  <si>
    <t>aws-2026-06-08-222222222222-03-01</t>
  </si>
  <si>
    <t>aws-2026-06-08-222222222222-03-01-alloc-6b4b97cedb3e</t>
  </si>
  <si>
    <t>aws-2026-06-08-222222222222-03-02</t>
  </si>
  <si>
    <t>aws-2026-06-08-222222222222-03-02-alloc-32ac959036db</t>
  </si>
  <si>
    <t>aws-2026-06-08-222222222222-04-01</t>
  </si>
  <si>
    <t>aws-2026-06-08-222222222222-04-01-alloc-c6c11b5f0d2d</t>
  </si>
  <si>
    <t>aws-2026-06-08-222222222222-04-02</t>
  </si>
  <si>
    <t>aws-2026-06-08-222222222222-04-02-alloc-a7023259d35a</t>
  </si>
  <si>
    <t>aws-2026-06-08-222222222222-05-01</t>
  </si>
  <si>
    <t>aws-2026-06-08-222222222222-05-01-alloc-847b48e42944</t>
  </si>
  <si>
    <t>aws-2026-06-08-222222222222-05-02</t>
  </si>
  <si>
    <t>aws-2026-06-08-222222222222-05-02-alloc-ce7bb4df294f</t>
  </si>
  <si>
    <t>aws-2026-06-09-111111111111-01-01</t>
  </si>
  <si>
    <t>aws-2026-06-09-111111111111-01-01-alloc-42383f72b9ef</t>
  </si>
  <si>
    <t>aws-2026-06-09-111111111111-01-02</t>
  </si>
  <si>
    <t>aws-2026-06-09-111111111111-01-02-alloc-d3edf1f04ada</t>
  </si>
  <si>
    <t>aws-2026-06-09-111111111111-02-01</t>
  </si>
  <si>
    <t>aws-2026-06-09-111111111111-02-01-alloc-46fc123f8bd0</t>
  </si>
  <si>
    <t>aws-2026-06-09-111111111111-02-02</t>
  </si>
  <si>
    <t>aws-2026-06-09-111111111111-02-02-alloc-f9f08ac01023</t>
  </si>
  <si>
    <t>aws-2026-06-09-111111111111-03-01</t>
  </si>
  <si>
    <t>aws-2026-06-09-111111111111-03-01-alloc-b42eebd2242e</t>
  </si>
  <si>
    <t>aws-2026-06-09-111111111111-03-02</t>
  </si>
  <si>
    <t>aws-2026-06-09-111111111111-03-02-alloc-30a0cbd4d426</t>
  </si>
  <si>
    <t>aws-2026-06-09-111111111111-04-01</t>
  </si>
  <si>
    <t>aws-2026-06-09-111111111111-04-01-alloc-f539205c5924</t>
  </si>
  <si>
    <t>aws-2026-06-09-111111111111-04-02</t>
  </si>
  <si>
    <t>aws-2026-06-09-111111111111-04-02-alloc-1152abef2211</t>
  </si>
  <si>
    <t>aws-2026-06-09-111111111111-05-01</t>
  </si>
  <si>
    <t>aws-2026-06-09-111111111111-05-01-alloc-13dc228ce3ab</t>
  </si>
  <si>
    <t>aws-2026-06-09-111111111111-05-02</t>
  </si>
  <si>
    <t>aws-2026-06-09-111111111111-05-02-alloc-a5d31e348a84</t>
  </si>
  <si>
    <t>aws-2026-06-09-222222222222-01-01</t>
  </si>
  <si>
    <t>aws-2026-06-09-222222222222-01-01-alloc-19309b75e3bc</t>
  </si>
  <si>
    <t>aws-2026-06-09-222222222222-01-02</t>
  </si>
  <si>
    <t>aws-2026-06-09-222222222222-01-02-alloc-fb57336a1c0f</t>
  </si>
  <si>
    <t>aws-2026-06-09-222222222222-02-01</t>
  </si>
  <si>
    <t>aws-2026-06-09-222222222222-02-01-alloc-e74f1196b7b5</t>
  </si>
  <si>
    <t>aws-2026-06-09-222222222222-02-02</t>
  </si>
  <si>
    <t>aws-2026-06-09-222222222222-02-02-alloc-f6e9de6376fe</t>
  </si>
  <si>
    <t>aws-2026-06-09-222222222222-03-01</t>
  </si>
  <si>
    <t>aws-2026-06-09-222222222222-03-01-alloc-22a5aed41de6</t>
  </si>
  <si>
    <t>aws-2026-06-09-222222222222-03-02</t>
  </si>
  <si>
    <t>aws-2026-06-09-222222222222-03-02-alloc-0441baa9f2ec</t>
  </si>
  <si>
    <t>aws-2026-06-09-222222222222-04-01</t>
  </si>
  <si>
    <t>aws-2026-06-09-222222222222-04-01-alloc-1c8bf6bb0477</t>
  </si>
  <si>
    <t>aws-2026-06-09-222222222222-04-02</t>
  </si>
  <si>
    <t>aws-2026-06-09-222222222222-04-02-alloc-adbed8edab83</t>
  </si>
  <si>
    <t>aws-2026-06-09-222222222222-05-01</t>
  </si>
  <si>
    <t>aws-2026-06-09-222222222222-05-01-alloc-ace5fd424cd5</t>
  </si>
  <si>
    <t>aws-2026-06-09-222222222222-05-02</t>
  </si>
  <si>
    <t>aws-2026-06-09-222222222222-05-02-alloc-686dc2ad61ff</t>
  </si>
  <si>
    <t>aws-2026-06-10-111111111111-01-01</t>
  </si>
  <si>
    <t>aws-2026-06-10-111111111111-01-01-alloc-171616a4a258</t>
  </si>
  <si>
    <t>aws-2026-06-10-111111111111-01-02</t>
  </si>
  <si>
    <t>aws-2026-06-10-111111111111-01-02-alloc-ecf89f2768a6</t>
  </si>
  <si>
    <t>aws-2026-06-10-111111111111-02-01</t>
  </si>
  <si>
    <t>aws-2026-06-10-111111111111-02-01-alloc-26f802c8dd0b</t>
  </si>
  <si>
    <t>aws-2026-06-10-111111111111-02-02</t>
  </si>
  <si>
    <t>aws-2026-06-10-111111111111-02-02-alloc-217c0bc5b3c0</t>
  </si>
  <si>
    <t>aws-2026-06-10-111111111111-03-01</t>
  </si>
  <si>
    <t>aws-2026-06-10-111111111111-03-01-alloc-132c9647eb6d</t>
  </si>
  <si>
    <t>aws-2026-06-10-111111111111-03-02</t>
  </si>
  <si>
    <t>aws-2026-06-10-111111111111-03-02-alloc-9ff78da92bf6</t>
  </si>
  <si>
    <t>aws-2026-06-10-111111111111-04-01</t>
  </si>
  <si>
    <t>aws-2026-06-10-111111111111-04-01-alloc-2b0e8768e749</t>
  </si>
  <si>
    <t>aws-2026-06-10-111111111111-04-02</t>
  </si>
  <si>
    <t>aws-2026-06-10-111111111111-04-02-alloc-7148c788adea</t>
  </si>
  <si>
    <t>aws-2026-06-10-111111111111-05-01</t>
  </si>
  <si>
    <t>aws-2026-06-10-111111111111-05-01-alloc-8d0b57583169</t>
  </si>
  <si>
    <t>aws-2026-06-10-111111111111-05-02</t>
  </si>
  <si>
    <t>aws-2026-06-10-111111111111-05-02-alloc-f571677fbf9a</t>
  </si>
  <si>
    <t>aws-2026-06-10-222222222222-01-01</t>
  </si>
  <si>
    <t>aws-2026-06-10-222222222222-01-01-alloc-015a835ae416</t>
  </si>
  <si>
    <t>aws-2026-06-10-222222222222-01-02</t>
  </si>
  <si>
    <t>aws-2026-06-10-222222222222-01-02-alloc-4b716013a006</t>
  </si>
  <si>
    <t>aws-2026-06-10-222222222222-02-01</t>
  </si>
  <si>
    <t>aws-2026-06-10-222222222222-02-01-alloc-9b7dbe32947a</t>
  </si>
  <si>
    <t>aws-2026-06-10-222222222222-02-02</t>
  </si>
  <si>
    <t>aws-2026-06-10-222222222222-02-02-alloc-f3e87cc77c7b</t>
  </si>
  <si>
    <t>aws-2026-06-10-222222222222-03-01</t>
  </si>
  <si>
    <t>aws-2026-06-10-222222222222-03-01-alloc-06cde97a510e</t>
  </si>
  <si>
    <t>aws-2026-06-10-222222222222-03-02</t>
  </si>
  <si>
    <t>aws-2026-06-10-222222222222-03-02-alloc-bf2c637e75ef</t>
  </si>
  <si>
    <t>aws-2026-06-10-222222222222-04-01</t>
  </si>
  <si>
    <t>aws-2026-06-10-222222222222-04-01-alloc-d2a60fa5fb07</t>
  </si>
  <si>
    <t>aws-2026-06-10-222222222222-04-02</t>
  </si>
  <si>
    <t>aws-2026-06-10-222222222222-04-02-alloc-0fdc376bcf6b</t>
  </si>
  <si>
    <t>aws-2026-06-10-222222222222-05-01</t>
  </si>
  <si>
    <t>aws-2026-06-10-222222222222-05-01-alloc-294ed4a50000</t>
  </si>
  <si>
    <t>aws-2026-06-10-222222222222-05-02</t>
  </si>
  <si>
    <t>aws-2026-06-10-222222222222-05-02-alloc-cbdb2180f171</t>
  </si>
  <si>
    <t>aws-2026-06-11-111111111111-01-01</t>
  </si>
  <si>
    <t>aws-2026-06-11-111111111111-01-01-alloc-80f495db78be</t>
  </si>
  <si>
    <t>aws-2026-06-11-111111111111-01-02</t>
  </si>
  <si>
    <t>aws-2026-06-11-111111111111-01-02-alloc-36043e6c0501</t>
  </si>
  <si>
    <t>aws-2026-06-11-111111111111-02-01</t>
  </si>
  <si>
    <t>aws-2026-06-11-111111111111-02-01-alloc-984ad39e426c</t>
  </si>
  <si>
    <t>aws-2026-06-11-111111111111-02-02</t>
  </si>
  <si>
    <t>aws-2026-06-11-111111111111-02-02-alloc-a47ac800bdcb</t>
  </si>
  <si>
    <t>aws-2026-06-11-111111111111-03-01</t>
  </si>
  <si>
    <t>aws-2026-06-11-111111111111-03-01-alloc-35098880b5b3</t>
  </si>
  <si>
    <t>aws-2026-06-11-111111111111-03-02</t>
  </si>
  <si>
    <t>aws-2026-06-11-111111111111-03-02-alloc-c585351f4f5f</t>
  </si>
  <si>
    <t>aws-2026-06-11-111111111111-04-01</t>
  </si>
  <si>
    <t>aws-2026-06-11-111111111111-04-01-alloc-f5de8d750a1e</t>
  </si>
  <si>
    <t>aws-2026-06-11-111111111111-04-02</t>
  </si>
  <si>
    <t>aws-2026-06-11-111111111111-04-02-alloc-64c376e9cc1c</t>
  </si>
  <si>
    <t>aws-2026-06-11-111111111111-05-01</t>
  </si>
  <si>
    <t>aws-2026-06-11-111111111111-05-01-alloc-74b48d774005</t>
  </si>
  <si>
    <t>aws-2026-06-11-111111111111-05-02</t>
  </si>
  <si>
    <t>aws-2026-06-11-111111111111-05-02-alloc-7b1c2def1e97</t>
  </si>
  <si>
    <t>aws-2026-06-11-222222222222-01-01</t>
  </si>
  <si>
    <t>aws-2026-06-11-222222222222-01-01-alloc-efa1b7762a42</t>
  </si>
  <si>
    <t>aws-2026-06-11-222222222222-01-02</t>
  </si>
  <si>
    <t>aws-2026-06-11-222222222222-01-02-alloc-b197fa836bc1</t>
  </si>
  <si>
    <t>aws-2026-06-11-222222222222-02-01</t>
  </si>
  <si>
    <t>aws-2026-06-11-222222222222-02-01-alloc-75ab4dd31a1a</t>
  </si>
  <si>
    <t>aws-2026-06-11-222222222222-02-02</t>
  </si>
  <si>
    <t>aws-2026-06-11-222222222222-02-02-alloc-62760521a951</t>
  </si>
  <si>
    <t>aws-2026-06-11-222222222222-03-01</t>
  </si>
  <si>
    <t>aws-2026-06-11-222222222222-03-01-alloc-ece40eb69a52</t>
  </si>
  <si>
    <t>aws-2026-06-11-222222222222-03-02</t>
  </si>
  <si>
    <t>aws-2026-06-11-222222222222-03-02-alloc-14a41152817b</t>
  </si>
  <si>
    <t>aws-2026-06-11-222222222222-04-01</t>
  </si>
  <si>
    <t>aws-2026-06-11-222222222222-04-01-alloc-460f85208c1c</t>
  </si>
  <si>
    <t>aws-2026-06-11-222222222222-04-02</t>
  </si>
  <si>
    <t>aws-2026-06-11-222222222222-04-02-alloc-82c44ed72f5b</t>
  </si>
  <si>
    <t>aws-2026-06-11-222222222222-05-01</t>
  </si>
  <si>
    <t>aws-2026-06-11-222222222222-05-01-alloc-4dc8e950dd07</t>
  </si>
  <si>
    <t>aws-2026-06-11-222222222222-05-02</t>
  </si>
  <si>
    <t>aws-2026-06-11-222222222222-05-02-alloc-3a85b1136392</t>
  </si>
  <si>
    <t>aws-2026-06-12-111111111111-01-01</t>
  </si>
  <si>
    <t>aws-2026-06-12-111111111111-01-01-alloc-0ae6d72488d2</t>
  </si>
  <si>
    <t>aws-2026-06-12-111111111111-01-02</t>
  </si>
  <si>
    <t>aws-2026-06-12-111111111111-01-02-alloc-8b1a64f7e6b8</t>
  </si>
  <si>
    <t>aws-2026-06-12-111111111111-02-01</t>
  </si>
  <si>
    <t>aws-2026-06-12-111111111111-02-01-alloc-1b4fc761c46a</t>
  </si>
  <si>
    <t>aws-2026-06-12-111111111111-02-02</t>
  </si>
  <si>
    <t>aws-2026-06-12-111111111111-02-02-alloc-ca8f8d9dd8fe</t>
  </si>
  <si>
    <t>aws-2026-06-12-111111111111-03-01</t>
  </si>
  <si>
    <t>aws-2026-06-12-111111111111-03-01-alloc-d3af58eaea65</t>
  </si>
  <si>
    <t>aws-2026-06-12-111111111111-03-02</t>
  </si>
  <si>
    <t>aws-2026-06-12-111111111111-03-02-alloc-836336888c89</t>
  </si>
  <si>
    <t>aws-2026-06-12-111111111111-04-01</t>
  </si>
  <si>
    <t>aws-2026-06-12-111111111111-04-01-alloc-93c1f49616c4</t>
  </si>
  <si>
    <t>aws-2026-06-12-111111111111-04-02</t>
  </si>
  <si>
    <t>aws-2026-06-12-111111111111-04-02-alloc-490517bced4d</t>
  </si>
  <si>
    <t>aws-2026-06-12-111111111111-05-01</t>
  </si>
  <si>
    <t>aws-2026-06-12-111111111111-05-01-alloc-bf39afc9571f</t>
  </si>
  <si>
    <t>aws-2026-06-12-111111111111-05-02</t>
  </si>
  <si>
    <t>aws-2026-06-12-111111111111-05-02-alloc-d207ae4911e4</t>
  </si>
  <si>
    <t>aws-2026-06-12-222222222222-01-01</t>
  </si>
  <si>
    <t>aws-2026-06-12-222222222222-01-01-alloc-1a47ada11101</t>
  </si>
  <si>
    <t>aws-2026-06-12-222222222222-01-02</t>
  </si>
  <si>
    <t>aws-2026-06-12-222222222222-01-02-alloc-c3eadc4819db</t>
  </si>
  <si>
    <t>aws-2026-06-12-222222222222-02-01</t>
  </si>
  <si>
    <t>aws-2026-06-12-222222222222-02-01-alloc-8ec91e007504</t>
  </si>
  <si>
    <t>aws-2026-06-12-222222222222-02-02</t>
  </si>
  <si>
    <t>aws-2026-06-12-222222222222-02-02-alloc-09ef114aa318</t>
  </si>
  <si>
    <t>aws-2026-06-12-222222222222-03-01</t>
  </si>
  <si>
    <t>aws-2026-06-12-222222222222-03-01-alloc-d0a146af879d</t>
  </si>
  <si>
    <t>aws-2026-06-12-222222222222-03-02</t>
  </si>
  <si>
    <t>aws-2026-06-12-222222222222-03-02-alloc-27a0ebe23c37</t>
  </si>
  <si>
    <t>aws-2026-06-12-222222222222-04-01</t>
  </si>
  <si>
    <t>aws-2026-06-12-222222222222-04-01-alloc-924511f593d1</t>
  </si>
  <si>
    <t>aws-2026-06-12-222222222222-04-02</t>
  </si>
  <si>
    <t>aws-2026-06-12-222222222222-04-02-alloc-42bfeda80b8b</t>
  </si>
  <si>
    <t>aws-2026-06-12-222222222222-05-01</t>
  </si>
  <si>
    <t>aws-2026-06-12-222222222222-05-01-alloc-b0cbb7a7092e</t>
  </si>
  <si>
    <t>aws-2026-06-12-222222222222-05-02</t>
  </si>
  <si>
    <t>aws-2026-06-12-222222222222-05-02-alloc-c7d638b19975</t>
  </si>
  <si>
    <t>aws-2026-06-13-111111111111-01-01</t>
  </si>
  <si>
    <t>aws-2026-06-13-111111111111-01-01-alloc-991f62e8eecd</t>
  </si>
  <si>
    <t>aws-2026-06-13-111111111111-01-02</t>
  </si>
  <si>
    <t>aws-2026-06-13-111111111111-01-02-alloc-96e2cd70130d</t>
  </si>
  <si>
    <t>aws-2026-06-13-111111111111-02-01</t>
  </si>
  <si>
    <t>aws-2026-06-13-111111111111-02-01-alloc-63a97572e6a7</t>
  </si>
  <si>
    <t>aws-2026-06-13-111111111111-02-02</t>
  </si>
  <si>
    <t>aws-2026-06-13-111111111111-02-02-alloc-75e4e6e5e35c</t>
  </si>
  <si>
    <t>aws-2026-06-13-111111111111-03-01</t>
  </si>
  <si>
    <t>aws-2026-06-13-111111111111-03-01-alloc-c64acc58449f</t>
  </si>
  <si>
    <t>aws-2026-06-13-111111111111-03-02</t>
  </si>
  <si>
    <t>aws-2026-06-13-111111111111-03-02-alloc-3d6f757950de</t>
  </si>
  <si>
    <t>aws-2026-06-13-111111111111-04-01</t>
  </si>
  <si>
    <t>aws-2026-06-13-111111111111-04-01-alloc-bf7d27451da1</t>
  </si>
  <si>
    <t>aws-2026-06-13-111111111111-04-02</t>
  </si>
  <si>
    <t>aws-2026-06-13-111111111111-04-02-alloc-b65355922730</t>
  </si>
  <si>
    <t>aws-2026-06-13-111111111111-05-01</t>
  </si>
  <si>
    <t>aws-2026-06-13-111111111111-05-01-alloc-b4d9f52c21d1</t>
  </si>
  <si>
    <t>aws-2026-06-13-111111111111-05-02</t>
  </si>
  <si>
    <t>aws-2026-06-13-111111111111-05-02-alloc-bc05b9cd65a9</t>
  </si>
  <si>
    <t>aws-2026-06-13-222222222222-01-01</t>
  </si>
  <si>
    <t>aws-2026-06-13-222222222222-01-01-alloc-254e68d968f0</t>
  </si>
  <si>
    <t>aws-2026-06-13-222222222222-01-02</t>
  </si>
  <si>
    <t>aws-2026-06-13-222222222222-01-02-alloc-bd89ef65bb4b</t>
  </si>
  <si>
    <t>aws-2026-06-13-222222222222-02-01</t>
  </si>
  <si>
    <t>aws-2026-06-13-222222222222-02-01-alloc-82d686710e7f</t>
  </si>
  <si>
    <t>aws-2026-06-13-222222222222-02-02</t>
  </si>
  <si>
    <t>aws-2026-06-13-222222222222-02-02-alloc-865b6d305e3d</t>
  </si>
  <si>
    <t>aws-2026-06-13-222222222222-03-01</t>
  </si>
  <si>
    <t>aws-2026-06-13-222222222222-03-01-alloc-42889699355f</t>
  </si>
  <si>
    <t>aws-2026-06-13-222222222222-03-02</t>
  </si>
  <si>
    <t>aws-2026-06-13-222222222222-03-02-alloc-bb69a8a33ea0</t>
  </si>
  <si>
    <t>aws-2026-06-13-222222222222-04-01</t>
  </si>
  <si>
    <t>aws-2026-06-13-222222222222-04-01-alloc-ad592743f353</t>
  </si>
  <si>
    <t>aws-2026-06-13-222222222222-04-02</t>
  </si>
  <si>
    <t>aws-2026-06-13-222222222222-04-02-alloc-68584532f2a3</t>
  </si>
  <si>
    <t>aws-2026-06-13-222222222222-05-01</t>
  </si>
  <si>
    <t>aws-2026-06-13-222222222222-05-01-alloc-3903caff9f0c</t>
  </si>
  <si>
    <t>aws-2026-06-13-222222222222-05-02</t>
  </si>
  <si>
    <t>aws-2026-06-13-222222222222-05-02-alloc-aee030477d8d</t>
  </si>
  <si>
    <t>aws-2026-06-14-111111111111-01-01</t>
  </si>
  <si>
    <t>aws-2026-06-14-111111111111-01-01-alloc-367716e4a557</t>
  </si>
  <si>
    <t>aws-2026-06-14-111111111111-01-02</t>
  </si>
  <si>
    <t>aws-2026-06-14-111111111111-01-02-alloc-4fabf90a8774</t>
  </si>
  <si>
    <t>aws-2026-06-14-111111111111-02-01</t>
  </si>
  <si>
    <t>aws-2026-06-14-111111111111-02-01-alloc-8ea5af9179e5</t>
  </si>
  <si>
    <t>aws-2026-06-14-111111111111-02-02</t>
  </si>
  <si>
    <t>aws-2026-06-14-111111111111-02-02-alloc-109a8af1d798</t>
  </si>
  <si>
    <t>aws-2026-06-14-111111111111-03-01</t>
  </si>
  <si>
    <t>aws-2026-06-14-111111111111-03-01-alloc-b5d66d807afa</t>
  </si>
  <si>
    <t>aws-2026-06-14-111111111111-03-02</t>
  </si>
  <si>
    <t>aws-2026-06-14-111111111111-03-02-alloc-02557b83c71b</t>
  </si>
  <si>
    <t>aws-2026-06-14-111111111111-04-01</t>
  </si>
  <si>
    <t>aws-2026-06-14-111111111111-04-01-alloc-cab303ef904c</t>
  </si>
  <si>
    <t>aws-2026-06-14-111111111111-04-02</t>
  </si>
  <si>
    <t>aws-2026-06-14-111111111111-04-02-alloc-a032437a43cc</t>
  </si>
  <si>
    <t>aws-2026-06-14-111111111111-05-01</t>
  </si>
  <si>
    <t>aws-2026-06-14-111111111111-05-01-alloc-316d42a6cc9a</t>
  </si>
  <si>
    <t>aws-2026-06-14-111111111111-05-02</t>
  </si>
  <si>
    <t>aws-2026-06-14-111111111111-05-02-alloc-3fae363c7e2b</t>
  </si>
  <si>
    <t>aws-2026-06-14-222222222222-01-01</t>
  </si>
  <si>
    <t>aws-2026-06-14-222222222222-01-01-alloc-8576b7d4a1ac</t>
  </si>
  <si>
    <t>aws-2026-06-14-222222222222-01-02</t>
  </si>
  <si>
    <t>aws-2026-06-14-222222222222-01-02-alloc-5660abc38f07</t>
  </si>
  <si>
    <t>aws-2026-06-14-222222222222-02-01</t>
  </si>
  <si>
    <t>aws-2026-06-14-222222222222-02-01-alloc-905b25ff6f9f</t>
  </si>
  <si>
    <t>aws-2026-06-14-222222222222-02-02</t>
  </si>
  <si>
    <t>aws-2026-06-14-222222222222-02-02-alloc-9ac1b8dd5065</t>
  </si>
  <si>
    <t>aws-2026-06-14-222222222222-03-01</t>
  </si>
  <si>
    <t>aws-2026-06-14-222222222222-03-01-alloc-a6a55ca756d5</t>
  </si>
  <si>
    <t>aws-2026-06-14-222222222222-03-02</t>
  </si>
  <si>
    <t>aws-2026-06-14-222222222222-03-02-alloc-22efd79e816f</t>
  </si>
  <si>
    <t>aws-2026-06-14-222222222222-04-01</t>
  </si>
  <si>
    <t>aws-2026-06-14-222222222222-04-01-alloc-3f50871ad3b9</t>
  </si>
  <si>
    <t>aws-2026-06-14-222222222222-04-02</t>
  </si>
  <si>
    <t>aws-2026-06-14-222222222222-04-02-alloc-ef3884dfa7e4</t>
  </si>
  <si>
    <t>aws-2026-06-14-222222222222-05-01</t>
  </si>
  <si>
    <t>aws-2026-06-14-222222222222-05-01-alloc-b5b7e4cb6bce</t>
  </si>
  <si>
    <t>aws-2026-06-14-222222222222-05-02</t>
  </si>
  <si>
    <t>aws-2026-06-14-222222222222-05-02-alloc-76f5d4fb90e6</t>
  </si>
  <si>
    <t>aws-2026-06-15-111111111111-01-01</t>
  </si>
  <si>
    <t>aws-2026-06-15-111111111111-01-01-alloc-e400db682255</t>
  </si>
  <si>
    <t>aws-2026-06-15-111111111111-01-02</t>
  </si>
  <si>
    <t>aws-2026-06-15-111111111111-01-02-alloc-c2959c2c8496</t>
  </si>
  <si>
    <t>aws-2026-06-15-111111111111-02-01</t>
  </si>
  <si>
    <t>aws-2026-06-15-111111111111-02-01-alloc-fb1e44344af4</t>
  </si>
  <si>
    <t>aws-2026-06-15-111111111111-02-02</t>
  </si>
  <si>
    <t>aws-2026-06-15-111111111111-02-02-alloc-aa4bf2944314</t>
  </si>
  <si>
    <t>aws-2026-06-15-111111111111-03-01</t>
  </si>
  <si>
    <t>aws-2026-06-15-111111111111-03-01-alloc-bb918f2a133d</t>
  </si>
  <si>
    <t>aws-2026-06-15-111111111111-03-02</t>
  </si>
  <si>
    <t>aws-2026-06-15-111111111111-03-02-alloc-a02152d2acd3</t>
  </si>
  <si>
    <t>aws-2026-06-15-111111111111-04-01</t>
  </si>
  <si>
    <t>aws-2026-06-15-111111111111-04-01-alloc-03f05a7e715d</t>
  </si>
  <si>
    <t>aws-2026-06-15-111111111111-04-02</t>
  </si>
  <si>
    <t>aws-2026-06-15-111111111111-04-02-alloc-a8c657a1b253</t>
  </si>
  <si>
    <t>aws-2026-06-15-111111111111-05-01</t>
  </si>
  <si>
    <t>aws-2026-06-15-111111111111-05-01-alloc-ce08661d3ecf</t>
  </si>
  <si>
    <t>aws-2026-06-15-111111111111-05-02</t>
  </si>
  <si>
    <t>aws-2026-06-15-111111111111-05-02-alloc-5448a30fcf7a</t>
  </si>
  <si>
    <t>aws-2026-06-15-222222222222-01-01</t>
  </si>
  <si>
    <t>aws-2026-06-15-222222222222-01-01-alloc-61055318c777</t>
  </si>
  <si>
    <t>aws-2026-06-15-222222222222-01-02</t>
  </si>
  <si>
    <t>aws-2026-06-15-222222222222-01-02-alloc-974a672c4a31</t>
  </si>
  <si>
    <t>aws-2026-06-15-222222222222-02-01</t>
  </si>
  <si>
    <t>aws-2026-06-15-222222222222-02-01-alloc-66de1aecc0b0</t>
  </si>
  <si>
    <t>aws-2026-06-15-222222222222-02-02</t>
  </si>
  <si>
    <t>aws-2026-06-15-222222222222-02-02-alloc-8fda36f4d905</t>
  </si>
  <si>
    <t>aws-2026-06-15-222222222222-03-01</t>
  </si>
  <si>
    <t>aws-2026-06-15-222222222222-03-01-alloc-34e7b8190f3c</t>
  </si>
  <si>
    <t>aws-2026-06-15-222222222222-03-02</t>
  </si>
  <si>
    <t>aws-2026-06-15-222222222222-03-02-alloc-2149d5b95c69</t>
  </si>
  <si>
    <t>aws-2026-06-15-222222222222-04-01</t>
  </si>
  <si>
    <t>aws-2026-06-15-222222222222-04-01-alloc-ee9d0b346deb</t>
  </si>
  <si>
    <t>aws-2026-06-15-222222222222-04-02</t>
  </si>
  <si>
    <t>aws-2026-06-15-222222222222-04-02-alloc-634347a4aaf6</t>
  </si>
  <si>
    <t>aws-2026-06-15-222222222222-05-01</t>
  </si>
  <si>
    <t>aws-2026-06-15-222222222222-05-01-alloc-a77a8b6dc5e3</t>
  </si>
  <si>
    <t>aws-2026-06-15-222222222222-05-02</t>
  </si>
  <si>
    <t>aws-2026-06-15-222222222222-05-02-alloc-0c91031ec254</t>
  </si>
  <si>
    <t>aws-2026-06-16-111111111111-01-01</t>
  </si>
  <si>
    <t>aws-2026-06-16-111111111111-01-01-alloc-69ac013661a7</t>
  </si>
  <si>
    <t>aws-2026-06-16-111111111111-01-02</t>
  </si>
  <si>
    <t>aws-2026-06-16-111111111111-01-02-alloc-5d0c7094ddaf</t>
  </si>
  <si>
    <t>aws-2026-06-16-111111111111-02-01</t>
  </si>
  <si>
    <t>aws-2026-06-16-111111111111-02-01-alloc-b921b3e0ff04</t>
  </si>
  <si>
    <t>aws-2026-06-16-111111111111-02-02</t>
  </si>
  <si>
    <t>aws-2026-06-16-111111111111-02-02-alloc-de57f09e97c5</t>
  </si>
  <si>
    <t>aws-2026-06-16-111111111111-03-01</t>
  </si>
  <si>
    <t>aws-2026-06-16-111111111111-03-01-alloc-6891cde3537a</t>
  </si>
  <si>
    <t>aws-2026-06-16-111111111111-03-02</t>
  </si>
  <si>
    <t>aws-2026-06-16-111111111111-03-02-alloc-331f328f7b47</t>
  </si>
  <si>
    <t>aws-2026-06-16-111111111111-04-01</t>
  </si>
  <si>
    <t>aws-2026-06-16-111111111111-04-01-alloc-12636781087f</t>
  </si>
  <si>
    <t>aws-2026-06-16-111111111111-04-02</t>
  </si>
  <si>
    <t>aws-2026-06-16-111111111111-04-02-alloc-3032be1613ee</t>
  </si>
  <si>
    <t>aws-2026-06-16-111111111111-05-01</t>
  </si>
  <si>
    <t>aws-2026-06-16-111111111111-05-01-alloc-8dfaef1d5bff</t>
  </si>
  <si>
    <t>aws-2026-06-16-111111111111-05-02</t>
  </si>
  <si>
    <t>aws-2026-06-16-111111111111-05-02-alloc-d33c17b6a886</t>
  </si>
  <si>
    <t>aws-2026-06-16-222222222222-01-01</t>
  </si>
  <si>
    <t>aws-2026-06-16-222222222222-01-01-alloc-36f2e88c85c8</t>
  </si>
  <si>
    <t>aws-2026-06-16-222222222222-01-02</t>
  </si>
  <si>
    <t>aws-2026-06-16-222222222222-01-02-alloc-4c6deb6e2ac9</t>
  </si>
  <si>
    <t>aws-2026-06-16-222222222222-02-01</t>
  </si>
  <si>
    <t>aws-2026-06-16-222222222222-02-01-alloc-74bb99f063e0</t>
  </si>
  <si>
    <t>aws-2026-06-16-222222222222-02-02</t>
  </si>
  <si>
    <t>aws-2026-06-16-222222222222-02-02-alloc-effdc6a81d94</t>
  </si>
  <si>
    <t>aws-2026-06-16-222222222222-03-01</t>
  </si>
  <si>
    <t>aws-2026-06-16-222222222222-03-01-alloc-137da7683cfd</t>
  </si>
  <si>
    <t>aws-2026-06-16-222222222222-03-02</t>
  </si>
  <si>
    <t>aws-2026-06-16-222222222222-03-02-alloc-3d39ae1ec2d1</t>
  </si>
  <si>
    <t>aws-2026-06-16-222222222222-04-01</t>
  </si>
  <si>
    <t>aws-2026-06-16-222222222222-04-01-alloc-5736e6332f47</t>
  </si>
  <si>
    <t>aws-2026-06-16-222222222222-04-02</t>
  </si>
  <si>
    <t>aws-2026-06-16-222222222222-04-02-alloc-68fc1a2ac449</t>
  </si>
  <si>
    <t>aws-2026-06-16-222222222222-05-01</t>
  </si>
  <si>
    <t>aws-2026-06-16-222222222222-05-01-alloc-517e4346c8d1</t>
  </si>
  <si>
    <t>aws-2026-06-16-222222222222-05-02</t>
  </si>
  <si>
    <t>aws-2026-06-16-222222222222-05-02-alloc-279f4707b890</t>
  </si>
  <si>
    <t>aws-2026-06-17-111111111111-01-01</t>
  </si>
  <si>
    <t>aws-2026-06-17-111111111111-01-01-alloc-4ebe14851d6b</t>
  </si>
  <si>
    <t>aws-2026-06-17-111111111111-01-02</t>
  </si>
  <si>
    <t>aws-2026-06-17-111111111111-01-02-alloc-0366e271890c</t>
  </si>
  <si>
    <t>aws-2026-06-17-111111111111-02-01</t>
  </si>
  <si>
    <t>aws-2026-06-17-111111111111-02-01-alloc-b6e15398513b</t>
  </si>
  <si>
    <t>aws-2026-06-17-111111111111-02-02</t>
  </si>
  <si>
    <t>aws-2026-06-17-111111111111-02-02-alloc-a7565e2ec416</t>
  </si>
  <si>
    <t>aws-2026-06-17-111111111111-03-01</t>
  </si>
  <si>
    <t>aws-2026-06-17-111111111111-03-01-alloc-cd38b7d9f5f2</t>
  </si>
  <si>
    <t>aws-2026-06-17-111111111111-03-02</t>
  </si>
  <si>
    <t>aws-2026-06-17-111111111111-03-02-alloc-3cbd88587698</t>
  </si>
  <si>
    <t>aws-2026-06-17-111111111111-04-01</t>
  </si>
  <si>
    <t>aws-2026-06-17-111111111111-04-01-alloc-b93e10225ce3</t>
  </si>
  <si>
    <t>aws-2026-06-17-111111111111-04-02</t>
  </si>
  <si>
    <t>aws-2026-06-17-111111111111-04-02-alloc-719aa7891932</t>
  </si>
  <si>
    <t>aws-2026-06-17-111111111111-05-01</t>
  </si>
  <si>
    <t>aws-2026-06-17-111111111111-05-01-alloc-759003943c5e</t>
  </si>
  <si>
    <t>aws-2026-06-17-111111111111-05-02</t>
  </si>
  <si>
    <t>aws-2026-06-17-111111111111-05-02-alloc-236fd805cd31</t>
  </si>
  <si>
    <t>aws-2026-06-17-222222222222-01-01</t>
  </si>
  <si>
    <t>aws-2026-06-17-222222222222-01-01-alloc-1191cb4f7761</t>
  </si>
  <si>
    <t>aws-2026-06-17-222222222222-01-02</t>
  </si>
  <si>
    <t>aws-2026-06-17-222222222222-01-02-alloc-36e463a7ceea</t>
  </si>
  <si>
    <t>aws-2026-06-17-222222222222-02-01</t>
  </si>
  <si>
    <t>aws-2026-06-17-222222222222-02-01-alloc-85d7cddfb9dc</t>
  </si>
  <si>
    <t>aws-2026-06-17-222222222222-02-02</t>
  </si>
  <si>
    <t>aws-2026-06-17-222222222222-02-02-alloc-36177cce4dd2</t>
  </si>
  <si>
    <t>aws-2026-06-17-222222222222-03-01</t>
  </si>
  <si>
    <t>aws-2026-06-17-222222222222-03-01-alloc-2b285fac7395</t>
  </si>
  <si>
    <t>aws-2026-06-17-222222222222-03-02</t>
  </si>
  <si>
    <t>aws-2026-06-17-222222222222-03-02-alloc-18f7eaeb47ee</t>
  </si>
  <si>
    <t>aws-2026-06-17-222222222222-04-01</t>
  </si>
  <si>
    <t>aws-2026-06-17-222222222222-04-01-alloc-5d8b614fc8e1</t>
  </si>
  <si>
    <t>aws-2026-06-17-222222222222-04-02</t>
  </si>
  <si>
    <t>aws-2026-06-17-222222222222-04-02-alloc-6a7ec737647b</t>
  </si>
  <si>
    <t>aws-2026-06-17-222222222222-05-01</t>
  </si>
  <si>
    <t>aws-2026-06-17-222222222222-05-01-alloc-6bbdb81f99c0</t>
  </si>
  <si>
    <t>aws-2026-06-17-222222222222-05-02</t>
  </si>
  <si>
    <t>aws-2026-06-17-222222222222-05-02-alloc-a3d987573c06</t>
  </si>
  <si>
    <t>aws-2026-06-18-111111111111-01-01</t>
  </si>
  <si>
    <t>aws-2026-06-18-111111111111-01-01-alloc-670dbdfa35a0</t>
  </si>
  <si>
    <t>aws-2026-06-18-111111111111-01-02</t>
  </si>
  <si>
    <t>aws-2026-06-18-111111111111-01-02-alloc-ff406c7a66d7</t>
  </si>
  <si>
    <t>aws-2026-06-18-111111111111-02-01</t>
  </si>
  <si>
    <t>aws-2026-06-18-111111111111-02-01-alloc-f082651c04eb</t>
  </si>
  <si>
    <t>aws-2026-06-18-111111111111-02-02</t>
  </si>
  <si>
    <t>aws-2026-06-18-111111111111-02-02-alloc-8348ba49e312</t>
  </si>
  <si>
    <t>aws-2026-06-18-111111111111-03-01</t>
  </si>
  <si>
    <t>aws-2026-06-18-111111111111-03-01-alloc-3de805999208</t>
  </si>
  <si>
    <t>aws-2026-06-18-111111111111-03-02</t>
  </si>
  <si>
    <t>aws-2026-06-18-111111111111-03-02-alloc-1786b2b98e42</t>
  </si>
  <si>
    <t>aws-2026-06-18-111111111111-04-01</t>
  </si>
  <si>
    <t>aws-2026-06-18-111111111111-04-01-alloc-e9a4b12b3a26</t>
  </si>
  <si>
    <t>aws-2026-06-18-111111111111-04-02</t>
  </si>
  <si>
    <t>aws-2026-06-18-111111111111-04-02-alloc-bbc0cc94cba7</t>
  </si>
  <si>
    <t>aws-2026-06-18-111111111111-05-01</t>
  </si>
  <si>
    <t>aws-2026-06-18-111111111111-05-01-alloc-b671e058bd8e</t>
  </si>
  <si>
    <t>aws-2026-06-18-111111111111-05-02</t>
  </si>
  <si>
    <t>aws-2026-06-18-111111111111-05-02-alloc-799c274b617b</t>
  </si>
  <si>
    <t>aws-2026-06-18-222222222222-01-01</t>
  </si>
  <si>
    <t>aws-2026-06-18-222222222222-01-01-alloc-046e03adae76</t>
  </si>
  <si>
    <t>aws-2026-06-18-222222222222-01-02</t>
  </si>
  <si>
    <t>aws-2026-06-18-222222222222-01-02-alloc-eee37ea68cd5</t>
  </si>
  <si>
    <t>aws-2026-06-18-222222222222-02-01</t>
  </si>
  <si>
    <t>aws-2026-06-18-222222222222-02-01-alloc-3afc1e54e122</t>
  </si>
  <si>
    <t>aws-2026-06-18-222222222222-02-02</t>
  </si>
  <si>
    <t>aws-2026-06-18-222222222222-02-02-alloc-c0150be99104</t>
  </si>
  <si>
    <t>aws-2026-06-18-222222222222-03-01</t>
  </si>
  <si>
    <t>aws-2026-06-18-222222222222-03-01-alloc-073b711b4822</t>
  </si>
  <si>
    <t>aws-2026-06-18-222222222222-03-02</t>
  </si>
  <si>
    <t>aws-2026-06-18-222222222222-03-02-alloc-2a6ca4af4642</t>
  </si>
  <si>
    <t>aws-2026-06-18-222222222222-04-01</t>
  </si>
  <si>
    <t>aws-2026-06-18-222222222222-04-01-alloc-b18eb54de730</t>
  </si>
  <si>
    <t>aws-2026-06-18-222222222222-04-02</t>
  </si>
  <si>
    <t>aws-2026-06-18-222222222222-04-02-alloc-7a857c9caea3</t>
  </si>
  <si>
    <t>aws-2026-06-18-222222222222-05-01</t>
  </si>
  <si>
    <t>aws-2026-06-18-222222222222-05-01-alloc-3974d991238d</t>
  </si>
  <si>
    <t>aws-2026-06-18-222222222222-05-02</t>
  </si>
  <si>
    <t>aws-2026-06-18-222222222222-05-02-alloc-5663ef99eeea</t>
  </si>
  <si>
    <t>aws-2026-06-19-111111111111-01-01</t>
  </si>
  <si>
    <t>aws-2026-06-19-111111111111-01-01-alloc-5481f098900f</t>
  </si>
  <si>
    <t>aws-2026-06-19-111111111111-01-02</t>
  </si>
  <si>
    <t>aws-2026-06-19-111111111111-01-02-alloc-cb7d38954152</t>
  </si>
  <si>
    <t>aws-2026-06-19-111111111111-02-01</t>
  </si>
  <si>
    <t>aws-2026-06-19-111111111111-02-01-alloc-53db7092fcc9</t>
  </si>
  <si>
    <t>aws-2026-06-19-111111111111-02-02</t>
  </si>
  <si>
    <t>aws-2026-06-19-111111111111-02-02-alloc-342e8f6c10b7</t>
  </si>
  <si>
    <t>aws-2026-06-19-111111111111-03-01</t>
  </si>
  <si>
    <t>aws-2026-06-19-111111111111-03-01-alloc-7701a196734f</t>
  </si>
  <si>
    <t>aws-2026-06-19-111111111111-03-02</t>
  </si>
  <si>
    <t>aws-2026-06-19-111111111111-03-02-alloc-c718c8b8d294</t>
  </si>
  <si>
    <t>aws-2026-06-19-111111111111-04-01</t>
  </si>
  <si>
    <t>aws-2026-06-19-111111111111-04-01-alloc-b55b01e09613</t>
  </si>
  <si>
    <t>aws-2026-06-19-111111111111-04-02</t>
  </si>
  <si>
    <t>aws-2026-06-19-111111111111-04-02-alloc-6434d6266103</t>
  </si>
  <si>
    <t>aws-2026-06-19-111111111111-05-01</t>
  </si>
  <si>
    <t>aws-2026-06-19-111111111111-05-01-alloc-9f380c86619b</t>
  </si>
  <si>
    <t>aws-2026-06-19-111111111111-05-02</t>
  </si>
  <si>
    <t>aws-2026-06-19-111111111111-05-02-alloc-923e982bcba6</t>
  </si>
  <si>
    <t>aws-2026-06-19-222222222222-01-01</t>
  </si>
  <si>
    <t>aws-2026-06-19-222222222222-01-01-alloc-fa0b23e474b7</t>
  </si>
  <si>
    <t>aws-2026-06-19-222222222222-01-02</t>
  </si>
  <si>
    <t>aws-2026-06-19-222222222222-01-02-alloc-8a40849d6609</t>
  </si>
  <si>
    <t>aws-2026-06-19-222222222222-02-01</t>
  </si>
  <si>
    <t>aws-2026-06-19-222222222222-02-01-alloc-ccf829b70ca8</t>
  </si>
  <si>
    <t>aws-2026-06-19-222222222222-02-02</t>
  </si>
  <si>
    <t>aws-2026-06-19-222222222222-02-02-alloc-f7d7fcdd17f8</t>
  </si>
  <si>
    <t>aws-2026-06-19-222222222222-03-01</t>
  </si>
  <si>
    <t>aws-2026-06-19-222222222222-03-01-alloc-bf664faf9b29</t>
  </si>
  <si>
    <t>aws-2026-06-19-222222222222-03-02</t>
  </si>
  <si>
    <t>aws-2026-06-19-222222222222-03-02-alloc-6e9465712b9e</t>
  </si>
  <si>
    <t>aws-2026-06-19-222222222222-04-01</t>
  </si>
  <si>
    <t>aws-2026-06-19-222222222222-04-01-alloc-0f2ae4babdd6</t>
  </si>
  <si>
    <t>aws-2026-06-19-222222222222-04-02</t>
  </si>
  <si>
    <t>aws-2026-06-19-222222222222-04-02-alloc-f6d0c008c254</t>
  </si>
  <si>
    <t>aws-2026-06-19-222222222222-05-01</t>
  </si>
  <si>
    <t>aws-2026-06-19-222222222222-05-01-alloc-0370dce9d154</t>
  </si>
  <si>
    <t>aws-2026-06-19-222222222222-05-02</t>
  </si>
  <si>
    <t>aws-2026-06-19-222222222222-05-02-alloc-91ab84a24bbb</t>
  </si>
  <si>
    <t>aws-2026-06-20-111111111111-01-01</t>
  </si>
  <si>
    <t>aws-2026-06-20-111111111111-01-01-alloc-f10fca38b17b</t>
  </si>
  <si>
    <t>aws-2026-06-20-111111111111-01-02</t>
  </si>
  <si>
    <t>aws-2026-06-20-111111111111-01-02-alloc-e42a82f36510</t>
  </si>
  <si>
    <t>aws-2026-06-20-111111111111-02-01</t>
  </si>
  <si>
    <t>aws-2026-06-20-111111111111-02-01-alloc-fa3175d3707c</t>
  </si>
  <si>
    <t>aws-2026-06-20-111111111111-02-02</t>
  </si>
  <si>
    <t>aws-2026-06-20-111111111111-02-02-alloc-328acf893fe1</t>
  </si>
  <si>
    <t>aws-2026-06-20-111111111111-03-01</t>
  </si>
  <si>
    <t>aws-2026-06-20-111111111111-03-01-alloc-7f3fbc31012e</t>
  </si>
  <si>
    <t>aws-2026-06-20-111111111111-03-02</t>
  </si>
  <si>
    <t>aws-2026-06-20-111111111111-03-02-alloc-9b15eec8233e</t>
  </si>
  <si>
    <t>aws-2026-06-20-111111111111-04-01</t>
  </si>
  <si>
    <t>aws-2026-06-20-111111111111-04-01-alloc-90bb6e111f7e</t>
  </si>
  <si>
    <t>aws-2026-06-20-111111111111-04-02</t>
  </si>
  <si>
    <t>aws-2026-06-20-111111111111-04-02-alloc-ce4295e11959</t>
  </si>
  <si>
    <t>aws-2026-06-20-111111111111-05-01</t>
  </si>
  <si>
    <t>aws-2026-06-20-111111111111-05-01-alloc-33a9a5557836</t>
  </si>
  <si>
    <t>aws-2026-06-20-111111111111-05-02</t>
  </si>
  <si>
    <t>aws-2026-06-20-111111111111-05-02-alloc-9112500b7ec4</t>
  </si>
  <si>
    <t>aws-2026-06-20-222222222222-01-01</t>
  </si>
  <si>
    <t>aws-2026-06-20-222222222222-01-01-alloc-f939f679f071</t>
  </si>
  <si>
    <t>aws-2026-06-20-222222222222-01-02</t>
  </si>
  <si>
    <t>aws-2026-06-20-222222222222-01-02-alloc-2d7bc94c4040</t>
  </si>
  <si>
    <t>aws-2026-06-20-222222222222-02-01</t>
  </si>
  <si>
    <t>aws-2026-06-20-222222222222-02-01-alloc-45337c68c7fe</t>
  </si>
  <si>
    <t>aws-2026-06-20-222222222222-02-02</t>
  </si>
  <si>
    <t>aws-2026-06-20-222222222222-02-02-alloc-8c4a4f9fc919</t>
  </si>
  <si>
    <t>aws-2026-06-20-222222222222-03-01</t>
  </si>
  <si>
    <t>aws-2026-06-20-222222222222-03-01-alloc-74d023d47e74</t>
  </si>
  <si>
    <t>aws-2026-06-20-222222222222-03-02</t>
  </si>
  <si>
    <t>aws-2026-06-20-222222222222-03-02-alloc-8bb2a3d185b6</t>
  </si>
  <si>
    <t>aws-2026-06-20-222222222222-04-01</t>
  </si>
  <si>
    <t>aws-2026-06-20-222222222222-04-01-alloc-81ddd79fd2b9</t>
  </si>
  <si>
    <t>aws-2026-06-20-222222222222-04-02</t>
  </si>
  <si>
    <t>aws-2026-06-20-222222222222-04-02-alloc-49579f6a6d3a</t>
  </si>
  <si>
    <t>aws-2026-06-20-222222222222-05-01</t>
  </si>
  <si>
    <t>aws-2026-06-20-222222222222-05-01-alloc-afa5e1b9c362</t>
  </si>
  <si>
    <t>aws-2026-06-20-222222222222-05-02</t>
  </si>
  <si>
    <t>aws-2026-06-20-222222222222-05-02-alloc-1d02f6d97cdf</t>
  </si>
  <si>
    <t>aws-2026-06-21-111111111111-01-01</t>
  </si>
  <si>
    <t>aws-2026-06-21-111111111111-01-01-alloc-a49bc6b9d1d9</t>
  </si>
  <si>
    <t>aws-2026-06-21-111111111111-01-02</t>
  </si>
  <si>
    <t>aws-2026-06-21-111111111111-01-02-alloc-57ea519fa98c</t>
  </si>
  <si>
    <t>aws-2026-06-21-111111111111-02-01</t>
  </si>
  <si>
    <t>aws-2026-06-21-111111111111-02-01-alloc-a270f3d503f3</t>
  </si>
  <si>
    <t>aws-2026-06-21-111111111111-02-02</t>
  </si>
  <si>
    <t>aws-2026-06-21-111111111111-02-02-alloc-568d942f0e18</t>
  </si>
  <si>
    <t>aws-2026-06-21-111111111111-03-01</t>
  </si>
  <si>
    <t>aws-2026-06-21-111111111111-03-01-alloc-40f0c28ab0a1</t>
  </si>
  <si>
    <t>aws-2026-06-21-111111111111-03-02</t>
  </si>
  <si>
    <t>aws-2026-06-21-111111111111-03-02-alloc-30e00efa98b2</t>
  </si>
  <si>
    <t>aws-2026-06-21-111111111111-04-01</t>
  </si>
  <si>
    <t>aws-2026-06-21-111111111111-04-01-alloc-49b4a7a84768</t>
  </si>
  <si>
    <t>aws-2026-06-21-111111111111-04-02</t>
  </si>
  <si>
    <t>aws-2026-06-21-111111111111-04-02-alloc-09fb6325eeb0</t>
  </si>
  <si>
    <t>aws-2026-06-21-111111111111-05-01</t>
  </si>
  <si>
    <t>aws-2026-06-21-111111111111-05-01-alloc-9d5ace669ebf</t>
  </si>
  <si>
    <t>aws-2026-06-21-111111111111-05-02</t>
  </si>
  <si>
    <t>aws-2026-06-21-111111111111-05-02-alloc-aa9042b379a3</t>
  </si>
  <si>
    <t>aws-2026-06-21-222222222222-01-01</t>
  </si>
  <si>
    <t>aws-2026-06-21-222222222222-01-01-alloc-74202eb63ab0</t>
  </si>
  <si>
    <t>aws-2026-06-21-222222222222-01-02</t>
  </si>
  <si>
    <t>aws-2026-06-21-222222222222-01-02-alloc-8665b33347ab</t>
  </si>
  <si>
    <t>aws-2026-06-21-222222222222-02-01</t>
  </si>
  <si>
    <t>aws-2026-06-21-222222222222-02-01-alloc-b13930d85567</t>
  </si>
  <si>
    <t>aws-2026-06-21-222222222222-02-02</t>
  </si>
  <si>
    <t>aws-2026-06-21-222222222222-02-02-alloc-ce25ffed3037</t>
  </si>
  <si>
    <t>aws-2026-06-21-222222222222-03-01</t>
  </si>
  <si>
    <t>aws-2026-06-21-222222222222-03-01-alloc-2b98d67bce0d</t>
  </si>
  <si>
    <t>aws-2026-06-21-222222222222-03-02</t>
  </si>
  <si>
    <t>aws-2026-06-21-222222222222-03-02-alloc-71d1911798a2</t>
  </si>
  <si>
    <t>aws-2026-06-21-222222222222-04-01</t>
  </si>
  <si>
    <t>aws-2026-06-21-222222222222-04-01-alloc-3df5df7f8d18</t>
  </si>
  <si>
    <t>aws-2026-06-21-222222222222-04-02</t>
  </si>
  <si>
    <t>aws-2026-06-21-222222222222-04-02-alloc-f4086b4bd5bf</t>
  </si>
  <si>
    <t>aws-2026-06-21-222222222222-05-01</t>
  </si>
  <si>
    <t>aws-2026-06-21-222222222222-05-01-alloc-f1b9432e4d0c</t>
  </si>
  <si>
    <t>aws-2026-06-21-222222222222-05-02</t>
  </si>
  <si>
    <t>aws-2026-06-21-222222222222-05-02-alloc-1ca5b653915b</t>
  </si>
  <si>
    <t>aws-2026-06-22-111111111111-01-01</t>
  </si>
  <si>
    <t>aws-2026-06-22-111111111111-01-01-alloc-9cbfae508a7f</t>
  </si>
  <si>
    <t>aws-2026-06-22-111111111111-01-02</t>
  </si>
  <si>
    <t>aws-2026-06-22-111111111111-01-02-alloc-f17059fac72f</t>
  </si>
  <si>
    <t>aws-2026-06-22-111111111111-02-01</t>
  </si>
  <si>
    <t>aws-2026-06-22-111111111111-02-01-alloc-ad553ab7bc32</t>
  </si>
  <si>
    <t>aws-2026-06-22-111111111111-02-02</t>
  </si>
  <si>
    <t>aws-2026-06-22-111111111111-02-02-alloc-67e2dd72376d</t>
  </si>
  <si>
    <t>aws-2026-06-22-111111111111-03-01</t>
  </si>
  <si>
    <t>aws-2026-06-22-111111111111-03-01-alloc-6aa5363881f5</t>
  </si>
  <si>
    <t>aws-2026-06-22-111111111111-03-02</t>
  </si>
  <si>
    <t>aws-2026-06-22-111111111111-03-02-alloc-14bddafbbc46</t>
  </si>
  <si>
    <t>aws-2026-06-22-111111111111-04-01</t>
  </si>
  <si>
    <t>aws-2026-06-22-111111111111-04-01-alloc-7f15a8cdae67</t>
  </si>
  <si>
    <t>aws-2026-06-22-111111111111-04-02</t>
  </si>
  <si>
    <t>aws-2026-06-22-111111111111-04-02-alloc-b1bacbe837e3</t>
  </si>
  <si>
    <t>aws-2026-06-22-111111111111-05-01</t>
  </si>
  <si>
    <t>aws-2026-06-22-111111111111-05-01-alloc-16830eae2fa7</t>
  </si>
  <si>
    <t>aws-2026-06-22-111111111111-05-02</t>
  </si>
  <si>
    <t>aws-2026-06-22-111111111111-05-02-alloc-8a7b60349a2c</t>
  </si>
  <si>
    <t>aws-2026-06-22-222222222222-01-01</t>
  </si>
  <si>
    <t>aws-2026-06-22-222222222222-01-01-alloc-8dcf1e1b78ac</t>
  </si>
  <si>
    <t>aws-2026-06-22-222222222222-01-02</t>
  </si>
  <si>
    <t>aws-2026-06-22-222222222222-01-02-alloc-983b14e590ca</t>
  </si>
  <si>
    <t>aws-2026-06-22-222222222222-02-01</t>
  </si>
  <si>
    <t>aws-2026-06-22-222222222222-02-01-alloc-fe256f2f3da1</t>
  </si>
  <si>
    <t>aws-2026-06-22-222222222222-02-02</t>
  </si>
  <si>
    <t>aws-2026-06-22-222222222222-02-02-alloc-acb1d7b39e10</t>
  </si>
  <si>
    <t>aws-2026-06-22-222222222222-03-01</t>
  </si>
  <si>
    <t>aws-2026-06-22-222222222222-03-01-alloc-9e0d42abf834</t>
  </si>
  <si>
    <t>aws-2026-06-22-222222222222-03-02</t>
  </si>
  <si>
    <t>aws-2026-06-22-222222222222-03-02-alloc-d0028bf6e995</t>
  </si>
  <si>
    <t>aws-2026-06-22-222222222222-04-01</t>
  </si>
  <si>
    <t>aws-2026-06-22-222222222222-04-01-alloc-06cd2d482107</t>
  </si>
  <si>
    <t>aws-2026-06-22-222222222222-04-02</t>
  </si>
  <si>
    <t>aws-2026-06-22-222222222222-04-02-alloc-07e4bb294d22</t>
  </si>
  <si>
    <t>aws-2026-06-22-222222222222-05-01</t>
  </si>
  <si>
    <t>aws-2026-06-22-222222222222-05-01-alloc-cffa260d805d</t>
  </si>
  <si>
    <t>aws-2026-06-22-222222222222-05-02</t>
  </si>
  <si>
    <t>aws-2026-06-22-222222222222-05-02-alloc-87e262d8df83</t>
  </si>
  <si>
    <t>aws-2026-06-23-111111111111-01-01</t>
  </si>
  <si>
    <t>aws-2026-06-23-111111111111-01-01-alloc-1e0c88486797</t>
  </si>
  <si>
    <t>aws-2026-06-23-111111111111-01-02</t>
  </si>
  <si>
    <t>aws-2026-06-23-111111111111-01-02-alloc-c6ab5f1be433</t>
  </si>
  <si>
    <t>aws-2026-06-23-111111111111-02-01</t>
  </si>
  <si>
    <t>aws-2026-06-23-111111111111-02-01-alloc-8d7c267c5d8b</t>
  </si>
  <si>
    <t>aws-2026-06-23-111111111111-02-02</t>
  </si>
  <si>
    <t>aws-2026-06-23-111111111111-02-02-alloc-ef204fec5d8d</t>
  </si>
  <si>
    <t>aws-2026-06-23-111111111111-03-01</t>
  </si>
  <si>
    <t>aws-2026-06-23-111111111111-03-01-alloc-6035a5e94319</t>
  </si>
  <si>
    <t>aws-2026-06-23-111111111111-03-02</t>
  </si>
  <si>
    <t>aws-2026-06-23-111111111111-03-02-alloc-a74777344ee9</t>
  </si>
  <si>
    <t>aws-2026-06-23-111111111111-04-01</t>
  </si>
  <si>
    <t>aws-2026-06-23-111111111111-04-01-alloc-6eda02c44daf</t>
  </si>
  <si>
    <t>aws-2026-06-23-111111111111-04-02</t>
  </si>
  <si>
    <t>aws-2026-06-23-111111111111-04-02-alloc-a7e1a5eb76ae</t>
  </si>
  <si>
    <t>aws-2026-06-23-111111111111-05-01</t>
  </si>
  <si>
    <t>aws-2026-06-23-111111111111-05-01-alloc-deffcabf2b80</t>
  </si>
  <si>
    <t>aws-2026-06-23-111111111111-05-02</t>
  </si>
  <si>
    <t>aws-2026-06-23-111111111111-05-02-alloc-0ca6562d262a</t>
  </si>
  <si>
    <t>aws-2026-06-23-222222222222-01-01</t>
  </si>
  <si>
    <t>aws-2026-06-23-222222222222-01-01-alloc-c5616e6e2ba1</t>
  </si>
  <si>
    <t>aws-2026-06-23-222222222222-01-02</t>
  </si>
  <si>
    <t>aws-2026-06-23-222222222222-01-02-alloc-9f2214da5418</t>
  </si>
  <si>
    <t>aws-2026-06-23-222222222222-02-01</t>
  </si>
  <si>
    <t>aws-2026-06-23-222222222222-02-01-alloc-457d7f38c028</t>
  </si>
  <si>
    <t>aws-2026-06-23-222222222222-02-02</t>
  </si>
  <si>
    <t>aws-2026-06-23-222222222222-02-02-alloc-a65e3696bd33</t>
  </si>
  <si>
    <t>aws-2026-06-23-222222222222-03-01</t>
  </si>
  <si>
    <t>aws-2026-06-23-222222222222-03-01-alloc-be7ff09b8f50</t>
  </si>
  <si>
    <t>aws-2026-06-23-222222222222-03-02</t>
  </si>
  <si>
    <t>aws-2026-06-23-222222222222-03-02-alloc-fce6508bc7ad</t>
  </si>
  <si>
    <t>aws-2026-06-23-222222222222-04-01</t>
  </si>
  <si>
    <t>aws-2026-06-23-222222222222-04-01-alloc-c4c25055490d</t>
  </si>
  <si>
    <t>aws-2026-06-23-222222222222-04-02</t>
  </si>
  <si>
    <t>aws-2026-06-23-222222222222-04-02-alloc-39f511ba139c</t>
  </si>
  <si>
    <t>aws-2026-06-23-222222222222-05-01</t>
  </si>
  <si>
    <t>aws-2026-06-23-222222222222-05-01-alloc-02b36f791812</t>
  </si>
  <si>
    <t>aws-2026-06-23-222222222222-05-02</t>
  </si>
  <si>
    <t>aws-2026-06-23-222222222222-05-02-alloc-9c50b3ffc1d4</t>
  </si>
  <si>
    <t>aws-2026-06-24-111111111111-01-01</t>
  </si>
  <si>
    <t>aws-2026-06-24-111111111111-01-01-alloc-a3fff9c97957</t>
  </si>
  <si>
    <t>aws-2026-06-24-111111111111-01-02</t>
  </si>
  <si>
    <t>aws-2026-06-24-111111111111-01-02-alloc-4fa5f197383e</t>
  </si>
  <si>
    <t>aws-2026-06-24-111111111111-02-01</t>
  </si>
  <si>
    <t>aws-2026-06-24-111111111111-02-01-alloc-36298d2257b7</t>
  </si>
  <si>
    <t>aws-2026-06-24-111111111111-02-02</t>
  </si>
  <si>
    <t>aws-2026-06-24-111111111111-02-02-alloc-79ef16c7c2b3</t>
  </si>
  <si>
    <t>aws-2026-06-24-111111111111-03-01</t>
  </si>
  <si>
    <t>aws-2026-06-24-111111111111-03-01-alloc-c34d56171ecd</t>
  </si>
  <si>
    <t>aws-2026-06-24-111111111111-03-02</t>
  </si>
  <si>
    <t>aws-2026-06-24-111111111111-03-02-alloc-3bbdae9f39cf</t>
  </si>
  <si>
    <t>aws-2026-06-24-111111111111-04-01</t>
  </si>
  <si>
    <t>aws-2026-06-24-111111111111-04-01-alloc-eeafac8b454e</t>
  </si>
  <si>
    <t>aws-2026-06-24-111111111111-04-02</t>
  </si>
  <si>
    <t>aws-2026-06-24-111111111111-04-02-alloc-618e6159d375</t>
  </si>
  <si>
    <t>aws-2026-06-24-111111111111-05-01</t>
  </si>
  <si>
    <t>aws-2026-06-24-111111111111-05-01-alloc-d20514e3882f</t>
  </si>
  <si>
    <t>aws-2026-06-24-111111111111-05-02</t>
  </si>
  <si>
    <t>aws-2026-06-24-111111111111-05-02-alloc-c4b50eb9ef2c</t>
  </si>
  <si>
    <t>aws-2026-06-24-222222222222-01-01</t>
  </si>
  <si>
    <t>aws-2026-06-24-222222222222-01-01-alloc-d1a9df094be5</t>
  </si>
  <si>
    <t>aws-2026-06-24-222222222222-01-02</t>
  </si>
  <si>
    <t>aws-2026-06-24-222222222222-01-02-alloc-ab5431719b40</t>
  </si>
  <si>
    <t>aws-2026-06-24-222222222222-02-01</t>
  </si>
  <si>
    <t>aws-2026-06-24-222222222222-02-01-alloc-9d7212ba9550</t>
  </si>
  <si>
    <t>aws-2026-06-24-222222222222-02-02</t>
  </si>
  <si>
    <t>aws-2026-06-24-222222222222-02-02-alloc-f1dca024f00f</t>
  </si>
  <si>
    <t>aws-2026-06-24-222222222222-03-01</t>
  </si>
  <si>
    <t>aws-2026-06-24-222222222222-03-01-alloc-888bd78ce511</t>
  </si>
  <si>
    <t>aws-2026-06-24-222222222222-03-02</t>
  </si>
  <si>
    <t>aws-2026-06-24-222222222222-03-02-alloc-752f29d1e55d</t>
  </si>
  <si>
    <t>aws-2026-06-24-222222222222-04-01</t>
  </si>
  <si>
    <t>aws-2026-06-24-222222222222-04-01-alloc-509d00c80622</t>
  </si>
  <si>
    <t>aws-2026-06-24-222222222222-04-02</t>
  </si>
  <si>
    <t>aws-2026-06-24-222222222222-04-02-alloc-82d30d5fcb17</t>
  </si>
  <si>
    <t>aws-2026-06-24-222222222222-05-01</t>
  </si>
  <si>
    <t>aws-2026-06-24-222222222222-05-01-alloc-3aae4ec3d088</t>
  </si>
  <si>
    <t>aws-2026-06-24-222222222222-05-02</t>
  </si>
  <si>
    <t>aws-2026-06-24-222222222222-05-02-alloc-10b6fe8a6ee3</t>
  </si>
  <si>
    <t>aws-2026-06-25-111111111111-01-01</t>
  </si>
  <si>
    <t>aws-2026-06-25-111111111111-01-01-alloc-3faf03e367de</t>
  </si>
  <si>
    <t>aws-2026-06-25-111111111111-01-02</t>
  </si>
  <si>
    <t>aws-2026-06-25-111111111111-01-02-alloc-97a6ae26be19</t>
  </si>
  <si>
    <t>aws-2026-06-25-111111111111-02-01</t>
  </si>
  <si>
    <t>aws-2026-06-25-111111111111-02-01-alloc-5fdac49a9897</t>
  </si>
  <si>
    <t>aws-2026-06-25-111111111111-02-02</t>
  </si>
  <si>
    <t>aws-2026-06-25-111111111111-02-02-alloc-1d755fe03c1b</t>
  </si>
  <si>
    <t>aws-2026-06-25-111111111111-03-01</t>
  </si>
  <si>
    <t>aws-2026-06-25-111111111111-03-01-alloc-c1e96ca43b54</t>
  </si>
  <si>
    <t>aws-2026-06-25-111111111111-03-02</t>
  </si>
  <si>
    <t>aws-2026-06-25-111111111111-03-02-alloc-189ddee9d3c0</t>
  </si>
  <si>
    <t>aws-2026-06-25-111111111111-04-01</t>
  </si>
  <si>
    <t>aws-2026-06-25-111111111111-04-01-alloc-794095450316</t>
  </si>
  <si>
    <t>aws-2026-06-25-111111111111-04-02</t>
  </si>
  <si>
    <t>aws-2026-06-25-111111111111-04-02-alloc-5afe4ad75977</t>
  </si>
  <si>
    <t>aws-2026-06-25-111111111111-05-01</t>
  </si>
  <si>
    <t>aws-2026-06-25-111111111111-05-01-alloc-8d7653eb094c</t>
  </si>
  <si>
    <t>aws-2026-06-25-111111111111-05-02</t>
  </si>
  <si>
    <t>aws-2026-06-25-111111111111-05-02-alloc-fc44536b74cf</t>
  </si>
  <si>
    <t>aws-2026-06-25-222222222222-01-01</t>
  </si>
  <si>
    <t>aws-2026-06-25-222222222222-01-01-alloc-e15f404d69ec</t>
  </si>
  <si>
    <t>aws-2026-06-25-222222222222-01-02</t>
  </si>
  <si>
    <t>aws-2026-06-25-222222222222-01-02-alloc-2533204ae700</t>
  </si>
  <si>
    <t>aws-2026-06-25-222222222222-02-01</t>
  </si>
  <si>
    <t>aws-2026-06-25-222222222222-02-01-alloc-8173fc940ff2</t>
  </si>
  <si>
    <t>aws-2026-06-25-222222222222-02-02</t>
  </si>
  <si>
    <t>aws-2026-06-25-222222222222-02-02-alloc-b9fd40e40b29</t>
  </si>
  <si>
    <t>aws-2026-06-25-222222222222-03-01</t>
  </si>
  <si>
    <t>aws-2026-06-25-222222222222-03-01-alloc-dba578b2b943</t>
  </si>
  <si>
    <t>aws-2026-06-25-222222222222-03-02</t>
  </si>
  <si>
    <t>aws-2026-06-25-222222222222-03-02-alloc-56fe8522e1bb</t>
  </si>
  <si>
    <t>aws-2026-06-25-222222222222-04-01</t>
  </si>
  <si>
    <t>aws-2026-06-25-222222222222-04-01-alloc-053d69a2bc12</t>
  </si>
  <si>
    <t>aws-2026-06-25-222222222222-04-02</t>
  </si>
  <si>
    <t>aws-2026-06-25-222222222222-04-02-alloc-bae6c26e7765</t>
  </si>
  <si>
    <t>aws-2026-06-25-222222222222-05-01</t>
  </si>
  <si>
    <t>aws-2026-06-25-222222222222-05-01-alloc-c740b55f55da</t>
  </si>
  <si>
    <t>aws-2026-06-25-222222222222-05-02</t>
  </si>
  <si>
    <t>aws-2026-06-25-222222222222-05-02-alloc-cb3eac71c4d1</t>
  </si>
  <si>
    <t>aws-2026-06-26-111111111111-01-01</t>
  </si>
  <si>
    <t>aws-2026-06-26-111111111111-01-01-alloc-82ae9fc9bf5b</t>
  </si>
  <si>
    <t>aws-2026-06-26-111111111111-01-02</t>
  </si>
  <si>
    <t>aws-2026-06-26-111111111111-01-02-alloc-8909f5363cb5</t>
  </si>
  <si>
    <t>aws-2026-06-26-111111111111-02-01</t>
  </si>
  <si>
    <t>aws-2026-06-26-111111111111-02-01-alloc-cfab86264607</t>
  </si>
  <si>
    <t>aws-2026-06-26-111111111111-02-02</t>
  </si>
  <si>
    <t>aws-2026-06-26-111111111111-02-02-alloc-01a193992ae5</t>
  </si>
  <si>
    <t>aws-2026-06-26-111111111111-03-01</t>
  </si>
  <si>
    <t>aws-2026-06-26-111111111111-03-01-alloc-806e99fd9dd7</t>
  </si>
  <si>
    <t>aws-2026-06-26-111111111111-03-02</t>
  </si>
  <si>
    <t>aws-2026-06-26-111111111111-03-02-alloc-dd24d4de4e8a</t>
  </si>
  <si>
    <t>aws-2026-06-26-111111111111-04-01</t>
  </si>
  <si>
    <t>aws-2026-06-26-111111111111-04-01-alloc-f0b3ed3411c4</t>
  </si>
  <si>
    <t>aws-2026-06-26-111111111111-04-02</t>
  </si>
  <si>
    <t>aws-2026-06-26-111111111111-04-02-alloc-6a3fa8b8fea5</t>
  </si>
  <si>
    <t>aws-2026-06-26-111111111111-05-01</t>
  </si>
  <si>
    <t>aws-2026-06-26-111111111111-05-01-alloc-4e0e8c05659a</t>
  </si>
  <si>
    <t>aws-2026-06-26-111111111111-05-02</t>
  </si>
  <si>
    <t>aws-2026-06-26-111111111111-05-02-alloc-ac5fbd79424a</t>
  </si>
  <si>
    <t>aws-2026-06-26-222222222222-01-01</t>
  </si>
  <si>
    <t>aws-2026-06-26-222222222222-01-01-alloc-f03552c35546</t>
  </si>
  <si>
    <t>aws-2026-06-26-222222222222-01-02</t>
  </si>
  <si>
    <t>aws-2026-06-26-222222222222-01-02-alloc-d8c5c2098f23</t>
  </si>
  <si>
    <t>aws-2026-06-26-222222222222-02-01</t>
  </si>
  <si>
    <t>aws-2026-06-26-222222222222-02-01-alloc-f52310683095</t>
  </si>
  <si>
    <t>aws-2026-06-26-222222222222-02-02</t>
  </si>
  <si>
    <t>aws-2026-06-26-222222222222-02-02-alloc-5099e91ec1bc</t>
  </si>
  <si>
    <t>aws-2026-06-26-222222222222-03-01</t>
  </si>
  <si>
    <t>aws-2026-06-26-222222222222-03-01-alloc-22ecbbf87da5</t>
  </si>
  <si>
    <t>aws-2026-06-26-222222222222-03-02</t>
  </si>
  <si>
    <t>aws-2026-06-26-222222222222-03-02-alloc-6df7f1d2e6cd</t>
  </si>
  <si>
    <t>aws-2026-06-26-222222222222-04-01</t>
  </si>
  <si>
    <t>aws-2026-06-26-222222222222-04-01-alloc-04a1947214c9</t>
  </si>
  <si>
    <t>aws-2026-06-26-222222222222-04-02</t>
  </si>
  <si>
    <t>aws-2026-06-26-222222222222-04-02-alloc-f487c603cb71</t>
  </si>
  <si>
    <t>aws-2026-06-26-222222222222-05-01</t>
  </si>
  <si>
    <t>aws-2026-06-26-222222222222-05-01-alloc-a5afe05b34a5</t>
  </si>
  <si>
    <t>aws-2026-06-26-222222222222-05-02</t>
  </si>
  <si>
    <t>aws-2026-06-26-222222222222-05-02-alloc-bfd6325b5d0f</t>
  </si>
  <si>
    <t>aws-2026-06-27-111111111111-01-01</t>
  </si>
  <si>
    <t>aws-2026-06-27-111111111111-01-01-alloc-7e7907232f2e</t>
  </si>
  <si>
    <t>aws-2026-06-27-111111111111-01-02</t>
  </si>
  <si>
    <t>aws-2026-06-27-111111111111-01-02-alloc-03d4f71bbe3e</t>
  </si>
  <si>
    <t>aws-2026-06-27-111111111111-02-01</t>
  </si>
  <si>
    <t>aws-2026-06-27-111111111111-02-01-alloc-f5d19f57e038</t>
  </si>
  <si>
    <t>aws-2026-06-27-111111111111-02-02</t>
  </si>
  <si>
    <t>aws-2026-06-27-111111111111-02-02-alloc-832aff51619c</t>
  </si>
  <si>
    <t>aws-2026-06-27-111111111111-03-01</t>
  </si>
  <si>
    <t>aws-2026-06-27-111111111111-03-01-alloc-4509c264c380</t>
  </si>
  <si>
    <t>aws-2026-06-27-111111111111-03-02</t>
  </si>
  <si>
    <t>aws-2026-06-27-111111111111-03-02-alloc-70b9d3352c77</t>
  </si>
  <si>
    <t>aws-2026-06-27-111111111111-04-01</t>
  </si>
  <si>
    <t>aws-2026-06-27-111111111111-04-01-alloc-09f63d662fec</t>
  </si>
  <si>
    <t>aws-2026-06-27-111111111111-04-02</t>
  </si>
  <si>
    <t>aws-2026-06-27-111111111111-04-02-alloc-00b50d6ba2ab</t>
  </si>
  <si>
    <t>aws-2026-06-27-111111111111-05-01</t>
  </si>
  <si>
    <t>aws-2026-06-27-111111111111-05-01-alloc-32010e620bf0</t>
  </si>
  <si>
    <t>aws-2026-06-27-111111111111-05-02</t>
  </si>
  <si>
    <t>aws-2026-06-27-111111111111-05-02-alloc-c4e4bb1f0b3c</t>
  </si>
  <si>
    <t>aws-2026-06-27-222222222222-01-01</t>
  </si>
  <si>
    <t>aws-2026-06-27-222222222222-01-01-alloc-bffdd5abf075</t>
  </si>
  <si>
    <t>aws-2026-06-27-222222222222-01-02</t>
  </si>
  <si>
    <t>aws-2026-06-27-222222222222-01-02-alloc-09d8771913fa</t>
  </si>
  <si>
    <t>aws-2026-06-27-222222222222-02-01</t>
  </si>
  <si>
    <t>aws-2026-06-27-222222222222-02-01-alloc-d54a442ed5a1</t>
  </si>
  <si>
    <t>aws-2026-06-27-222222222222-02-02</t>
  </si>
  <si>
    <t>aws-2026-06-27-222222222222-02-02-alloc-6c912845acf2</t>
  </si>
  <si>
    <t>aws-2026-06-27-222222222222-03-01</t>
  </si>
  <si>
    <t>aws-2026-06-27-222222222222-03-01-alloc-f8fe9e3df187</t>
  </si>
  <si>
    <t>aws-2026-06-27-222222222222-03-02</t>
  </si>
  <si>
    <t>aws-2026-06-27-222222222222-03-02-alloc-45a28cb05c25</t>
  </si>
  <si>
    <t>aws-2026-06-27-222222222222-04-01</t>
  </si>
  <si>
    <t>aws-2026-06-27-222222222222-04-01-alloc-6639ce699ab2</t>
  </si>
  <si>
    <t>aws-2026-06-27-222222222222-04-02</t>
  </si>
  <si>
    <t>aws-2026-06-27-222222222222-04-02-alloc-fd68788d8370</t>
  </si>
  <si>
    <t>aws-2026-06-27-222222222222-05-01</t>
  </si>
  <si>
    <t>aws-2026-06-27-222222222222-05-01-alloc-2d5fcd8883aa</t>
  </si>
  <si>
    <t>aws-2026-06-27-222222222222-05-02</t>
  </si>
  <si>
    <t>aws-2026-06-27-222222222222-05-02-alloc-a0ca3f327d2d</t>
  </si>
  <si>
    <t>aws-2026-06-28-111111111111-01-01</t>
  </si>
  <si>
    <t>aws-2026-06-28-111111111111-01-01-alloc-be3ef6c17286</t>
  </si>
  <si>
    <t>aws-2026-06-28-111111111111-01-02</t>
  </si>
  <si>
    <t>aws-2026-06-28-111111111111-01-02-alloc-351dabf78b8f</t>
  </si>
  <si>
    <t>aws-2026-06-28-111111111111-02-01</t>
  </si>
  <si>
    <t>aws-2026-06-28-111111111111-02-01-alloc-bbbf97535700</t>
  </si>
  <si>
    <t>aws-2026-06-28-111111111111-02-02</t>
  </si>
  <si>
    <t>aws-2026-06-28-111111111111-02-02-alloc-f6f63164c60b</t>
  </si>
  <si>
    <t>aws-2026-06-28-111111111111-03-01</t>
  </si>
  <si>
    <t>aws-2026-06-28-111111111111-03-01-alloc-5b4e6d8a7bc0</t>
  </si>
  <si>
    <t>aws-2026-06-28-111111111111-03-02</t>
  </si>
  <si>
    <t>aws-2026-06-28-111111111111-03-02-alloc-81f5cef8cc4b</t>
  </si>
  <si>
    <t>aws-2026-06-28-111111111111-04-01</t>
  </si>
  <si>
    <t>aws-2026-06-28-111111111111-04-01-alloc-812cc2108c0c</t>
  </si>
  <si>
    <t>aws-2026-06-28-111111111111-04-02</t>
  </si>
  <si>
    <t>aws-2026-06-28-111111111111-04-02-alloc-508fce35f301</t>
  </si>
  <si>
    <t>aws-2026-06-28-111111111111-05-01</t>
  </si>
  <si>
    <t>aws-2026-06-28-111111111111-05-01-alloc-a1ab56db5e19</t>
  </si>
  <si>
    <t>aws-2026-06-28-111111111111-05-02</t>
  </si>
  <si>
    <t>aws-2026-06-28-111111111111-05-02-alloc-acfa957f9758</t>
  </si>
  <si>
    <t>aws-2026-06-28-222222222222-01-01</t>
  </si>
  <si>
    <t>aws-2026-06-28-222222222222-01-01-alloc-4ec5007b53e0</t>
  </si>
  <si>
    <t>aws-2026-06-28-222222222222-01-02</t>
  </si>
  <si>
    <t>aws-2026-06-28-222222222222-01-02-alloc-e4e4b9eb3a48</t>
  </si>
  <si>
    <t>aws-2026-06-28-222222222222-02-01</t>
  </si>
  <si>
    <t>aws-2026-06-28-222222222222-02-01-alloc-c69062f916ec</t>
  </si>
  <si>
    <t>aws-2026-06-28-222222222222-02-02</t>
  </si>
  <si>
    <t>aws-2026-06-28-222222222222-02-02-alloc-8279bacb0ecc</t>
  </si>
  <si>
    <t>aws-2026-06-28-222222222222-03-01</t>
  </si>
  <si>
    <t>aws-2026-06-28-222222222222-03-01-alloc-723dd03e6c04</t>
  </si>
  <si>
    <t>aws-2026-06-28-222222222222-03-02</t>
  </si>
  <si>
    <t>aws-2026-06-28-222222222222-03-02-alloc-dc6cd8629b5c</t>
  </si>
  <si>
    <t>aws-2026-06-28-222222222222-04-01</t>
  </si>
  <si>
    <t>aws-2026-06-28-222222222222-04-01-alloc-237373735d83</t>
  </si>
  <si>
    <t>aws-2026-06-28-222222222222-04-02</t>
  </si>
  <si>
    <t>aws-2026-06-28-222222222222-04-02-alloc-c9afdc273377</t>
  </si>
  <si>
    <t>aws-2026-06-28-222222222222-05-01</t>
  </si>
  <si>
    <t>aws-2026-06-28-222222222222-05-01-alloc-db940558bc7c</t>
  </si>
  <si>
    <t>aws-2026-06-28-222222222222-05-02</t>
  </si>
  <si>
    <t>aws-2026-06-28-222222222222-05-02-alloc-9c780d7d522d</t>
  </si>
  <si>
    <t>aws-2026-06-29-111111111111-01-01</t>
  </si>
  <si>
    <t>aws-2026-06-29-111111111111-01-01-alloc-8724df7954dd</t>
  </si>
  <si>
    <t>aws-2026-06-29-111111111111-01-02</t>
  </si>
  <si>
    <t>aws-2026-06-29-111111111111-01-02-alloc-7eb6bca8870a</t>
  </si>
  <si>
    <t>aws-2026-06-29-111111111111-02-01</t>
  </si>
  <si>
    <t>aws-2026-06-29-111111111111-02-01-alloc-73fabb213857</t>
  </si>
  <si>
    <t>aws-2026-06-29-111111111111-02-02</t>
  </si>
  <si>
    <t>aws-2026-06-29-111111111111-02-02-alloc-f767f71c996a</t>
  </si>
  <si>
    <t>aws-2026-06-29-111111111111-03-01</t>
  </si>
  <si>
    <t>aws-2026-06-29-111111111111-03-01-alloc-7d9c98e7c85d</t>
  </si>
  <si>
    <t>aws-2026-06-29-111111111111-03-02</t>
  </si>
  <si>
    <t>aws-2026-06-29-111111111111-03-02-alloc-d054be8517bf</t>
  </si>
  <si>
    <t>aws-2026-06-29-111111111111-04-01</t>
  </si>
  <si>
    <t>aws-2026-06-29-111111111111-04-01-alloc-6c3dc5c343fd</t>
  </si>
  <si>
    <t>aws-2026-06-29-111111111111-04-02</t>
  </si>
  <si>
    <t>aws-2026-06-29-111111111111-04-02-alloc-db879ab0a9c6</t>
  </si>
  <si>
    <t>aws-2026-06-29-111111111111-05-01</t>
  </si>
  <si>
    <t>aws-2026-06-29-111111111111-05-01-alloc-606fd373b80e</t>
  </si>
  <si>
    <t>aws-2026-06-29-111111111111-05-02</t>
  </si>
  <si>
    <t>aws-2026-06-29-111111111111-05-02-alloc-611e00794777</t>
  </si>
  <si>
    <t>aws-2026-06-29-222222222222-01-01</t>
  </si>
  <si>
    <t>aws-2026-06-29-222222222222-01-01-alloc-81f717482991</t>
  </si>
  <si>
    <t>aws-2026-06-29-222222222222-01-02</t>
  </si>
  <si>
    <t>aws-2026-06-29-222222222222-01-02-alloc-ead5c1e26e17</t>
  </si>
  <si>
    <t>aws-2026-06-29-222222222222-02-01</t>
  </si>
  <si>
    <t>aws-2026-06-29-222222222222-02-01-alloc-5e096b3db672</t>
  </si>
  <si>
    <t>aws-2026-06-29-222222222222-02-02</t>
  </si>
  <si>
    <t>aws-2026-06-29-222222222222-02-02-alloc-ccd30a126f36</t>
  </si>
  <si>
    <t>aws-2026-06-29-222222222222-03-01</t>
  </si>
  <si>
    <t>aws-2026-06-29-222222222222-03-01-alloc-7d3a137518a0</t>
  </si>
  <si>
    <t>aws-2026-06-29-222222222222-03-02</t>
  </si>
  <si>
    <t>aws-2026-06-29-222222222222-03-02-alloc-3ed7b41f80c2</t>
  </si>
  <si>
    <t>aws-2026-06-29-222222222222-04-01</t>
  </si>
  <si>
    <t>aws-2026-06-29-222222222222-04-01-alloc-b73fb6d275ca</t>
  </si>
  <si>
    <t>aws-2026-06-29-222222222222-04-02</t>
  </si>
  <si>
    <t>aws-2026-06-29-222222222222-04-02-alloc-f4ae112f7ef0</t>
  </si>
  <si>
    <t>aws-2026-06-29-222222222222-05-01</t>
  </si>
  <si>
    <t>aws-2026-06-29-222222222222-05-01-alloc-428bb9adf7ce</t>
  </si>
  <si>
    <t>aws-2026-06-29-222222222222-05-02</t>
  </si>
  <si>
    <t>aws-2026-06-29-222222222222-05-02-alloc-125695d432a7</t>
  </si>
  <si>
    <t>aws-adjustment-credit-2026-06-29-111111111111</t>
  </si>
  <si>
    <t>AWS Promotional Credits</t>
  </si>
  <si>
    <t>Other</t>
  </si>
  <si>
    <t>Credit</t>
  </si>
  <si>
    <t>not-applicable</t>
  </si>
  <si>
    <t>global</t>
  </si>
  <si>
    <t>Credit | BillingAdjustment</t>
  </si>
  <si>
    <t>{"application":"Shared","cost_center":"CC-CORPORATE","environment":"production","team":"Finance"}</t>
  </si>
  <si>
    <t>aws-adjustment-credit-2026-06-29-111111111111-alloc-b331a9c13e00</t>
  </si>
  <si>
    <t>aws-adjustment-refund-2026-05-20-222222222222</t>
  </si>
  <si>
    <t>Refund</t>
  </si>
  <si>
    <t>Refund | BillingAdjustment</t>
  </si>
  <si>
    <t>aws-adjustment-refund-2026-05-20-222222222222-alloc-8fcd0b60ab3d</t>
  </si>
  <si>
    <t>aws-invalid-negative-usage-cost</t>
  </si>
  <si>
    <t>aws-invalid-negative-usage-cost-alloc-e3d1459ace69</t>
  </si>
  <si>
    <t>gcp-2026-04-01-finops-prod-1001-01-01</t>
  </si>
  <si>
    <t>GCP</t>
  </si>
  <si>
    <t>customer-platform-prod</t>
  </si>
  <si>
    <t>Compute Engine</t>
  </si>
  <si>
    <t>N2 Instance Core running in Americas</t>
  </si>
  <si>
    <t>instance-1001-01-01</t>
  </si>
  <si>
    <t>us-central1</t>
  </si>
  <si>
    <t>vCPU-hours</t>
  </si>
  <si>
    <t>Committed</t>
  </si>
  <si>
    <t>{"application":"storefront","cost_center":"cc-3001","environment":"production","team":"commerce"}</t>
  </si>
  <si>
    <t>storefront</t>
  </si>
  <si>
    <t>cc-3001</t>
  </si>
  <si>
    <t>commerce</t>
  </si>
  <si>
    <t>gcp_billing_sample.csv</t>
  </si>
  <si>
    <t>gcp-2026-04-01-finops-prod-1001-01-01-alloc-c69424fa0e24</t>
  </si>
  <si>
    <t>gcp-2026-04-01-finops-prod-1001-01-02</t>
  </si>
  <si>
    <t>instance-1001-01-02</t>
  </si>
  <si>
    <t>gcp-2026-04-01-finops-prod-1001-01-02-alloc-5bc35529877e</t>
  </si>
  <si>
    <t>gcp-2026-04-01-finops-prod-1001-02-01</t>
  </si>
  <si>
    <t>BigQuery</t>
  </si>
  <si>
    <t>Analysis in US</t>
  </si>
  <si>
    <t>bq-job-1001-02-01</t>
  </si>
  <si>
    <t>TiBy</t>
  </si>
  <si>
    <t>gcp-2026-04-01-finops-prod-1001-02-01-alloc-16de35a14a23</t>
  </si>
  <si>
    <t>gcp-2026-04-01-finops-prod-1001-02-02</t>
  </si>
  <si>
    <t>bq-job-1001-02-02</t>
  </si>
  <si>
    <t>gcp-2026-04-01-finops-prod-1001-02-02-alloc-357c105d7a6c</t>
  </si>
  <si>
    <t>gcp-2026-04-01-finops-prod-1001-03-01</t>
  </si>
  <si>
    <t>Cloud Storage</t>
  </si>
  <si>
    <t>Standard Storage US Multi-region</t>
  </si>
  <si>
    <t>bucket-1001-03-01</t>
  </si>
  <si>
    <t>GiBy-month</t>
  </si>
  <si>
    <t>gcp-2026-04-01-finops-prod-1001-03-01-alloc-7c343fee48d7</t>
  </si>
  <si>
    <t>gcp-2026-04-01-finops-prod-1001-03-02</t>
  </si>
  <si>
    <t>bucket-1001-03-02</t>
  </si>
  <si>
    <t>gcp-2026-04-01-finops-prod-1001-03-02-alloc-d3d7ef7dd6a5</t>
  </si>
  <si>
    <t>gcp-2026-04-01-finops-prod-1001-04-01</t>
  </si>
  <si>
    <t>Cloud SQL</t>
  </si>
  <si>
    <t>Cloud SQL for PostgreSQL: Regional vCPU</t>
  </si>
  <si>
    <t>cloudsql-1001-04-01</t>
  </si>
  <si>
    <t>gcp-2026-04-01-finops-prod-1001-04-01-alloc-0abc1b4e9cec</t>
  </si>
  <si>
    <t>gcp-2026-04-01-finops-prod-1001-04-02</t>
  </si>
  <si>
    <t>cloudsql-1001-04-02</t>
  </si>
  <si>
    <t>gcp-2026-04-01-finops-prod-1001-04-02-alloc-378a837f3d59</t>
  </si>
  <si>
    <t>gcp-2026-04-01-finops-prod-1001-05-01</t>
  </si>
  <si>
    <t>Cloud Logging</t>
  </si>
  <si>
    <t>Log Storage</t>
  </si>
  <si>
    <t>log-sink-1001-05-01</t>
  </si>
  <si>
    <t>GiBy</t>
  </si>
  <si>
    <t>{"application":"shared-logging","cost_center":"cc-shared","environment":"production","team":"platform"}</t>
  </si>
  <si>
    <t>gcp-2026-04-01-finops-prod-1001-05-01-alloc-745eb6a9f6b0</t>
  </si>
  <si>
    <t>gcp-2026-04-01-finops-prod-1001-05-02</t>
  </si>
  <si>
    <t>log-sink-1001-05-02</t>
  </si>
  <si>
    <t>gcp-2026-04-01-finops-prod-1001-05-02-alloc-28fc5000ac34</t>
  </si>
  <si>
    <t>gcp-2026-04-01-finops-data-2001-01-01</t>
  </si>
  <si>
    <t>analytics-development</t>
  </si>
  <si>
    <t>instance-2001-01-01</t>
  </si>
  <si>
    <t>{"application":"lakehouse","cost_center":"cc-4001","environment":"development","team":"data"}</t>
  </si>
  <si>
    <t>lakehouse</t>
  </si>
  <si>
    <t>cc-4001</t>
  </si>
  <si>
    <t>data</t>
  </si>
  <si>
    <t>gcp-2026-04-01-finops-data-2001-01-01-alloc-46f1d27d4d95</t>
  </si>
  <si>
    <t>gcp-2026-04-01-finops-data-2001-01-02</t>
  </si>
  <si>
    <t>instance-2001-01-02</t>
  </si>
  <si>
    <t>gcp-2026-04-01-finops-data-2001-01-02-alloc-c00a321ed24f</t>
  </si>
  <si>
    <t>gcp-2026-04-01-finops-data-2001-02-01</t>
  </si>
  <si>
    <t>bq-job-2001-02-01</t>
  </si>
  <si>
    <t>gcp-2026-04-01-finops-data-2001-02-01-alloc-267f0118ce31</t>
  </si>
  <si>
    <t>gcp-2026-04-01-finops-data-2001-02-02</t>
  </si>
  <si>
    <t>bq-job-2001-02-02</t>
  </si>
  <si>
    <t>gcp-2026-04-01-finops-data-2001-02-02-alloc-c291879cb26b</t>
  </si>
  <si>
    <t>gcp-2026-04-01-finops-data-2001-03-01</t>
  </si>
  <si>
    <t>bucket-2001-03-01</t>
  </si>
  <si>
    <t>gcp-2026-04-01-finops-data-2001-03-01-alloc-46082f86dea8</t>
  </si>
  <si>
    <t>gcp-2026-04-01-finops-data-2001-03-02</t>
  </si>
  <si>
    <t>bucket-2001-03-02</t>
  </si>
  <si>
    <t>gcp-2026-04-01-finops-data-2001-03-02-alloc-32623d441e04</t>
  </si>
  <si>
    <t>gcp-2026-04-01-finops-data-2001-04-01</t>
  </si>
  <si>
    <t>cloudsql-2001-04-01</t>
  </si>
  <si>
    <t>gcp-2026-04-01-finops-data-2001-04-01-alloc-6296aa1788f2</t>
  </si>
  <si>
    <t>gcp-2026-04-01-finops-data-2001-04-02</t>
  </si>
  <si>
    <t>cloudsql-2001-04-02</t>
  </si>
  <si>
    <t>gcp-2026-04-01-finops-data-2001-04-02-alloc-70093d92db9c</t>
  </si>
  <si>
    <t>gcp-2026-04-01-finops-data-2001-05-01</t>
  </si>
  <si>
    <t>log-sink-2001-05-01</t>
  </si>
  <si>
    <t>{"application":"shared-logging","cost_center":"cc-shared","environment":"development","team":"platform"}</t>
  </si>
  <si>
    <t>gcp-2026-04-01-finops-data-2001-05-01-alloc-3bf821cf110a</t>
  </si>
  <si>
    <t>gcp-2026-04-01-finops-data-2001-05-02</t>
  </si>
  <si>
    <t>log-sink-2001-05-02</t>
  </si>
  <si>
    <t>gcp-2026-04-01-finops-data-2001-05-02-alloc-a127a4a9df13</t>
  </si>
  <si>
    <t>gcp-2026-04-02-finops-prod-1001-01-01</t>
  </si>
  <si>
    <t>gcp-2026-04-02-finops-prod-1001-01-01-alloc-f4523f2f89d3</t>
  </si>
  <si>
    <t>gcp-2026-04-02-finops-prod-1001-01-02</t>
  </si>
  <si>
    <t>gcp-2026-04-02-finops-prod-1001-01-02-alloc-625ae4565a58</t>
  </si>
  <si>
    <t>gcp-2026-04-02-finops-prod-1001-02-01</t>
  </si>
  <si>
    <t>gcp-2026-04-02-finops-prod-1001-02-01-alloc-c89a022fef32</t>
  </si>
  <si>
    <t>gcp-2026-04-02-finops-prod-1001-02-02</t>
  </si>
  <si>
    <t>gcp-2026-04-02-finops-prod-1001-02-02-alloc-5efdb44b0e62</t>
  </si>
  <si>
    <t>gcp-2026-04-02-finops-prod-1001-03-01</t>
  </si>
  <si>
    <t>gcp-2026-04-02-finops-prod-1001-03-01-alloc-a12e044548a1</t>
  </si>
  <si>
    <t>gcp-2026-04-02-finops-prod-1001-03-02</t>
  </si>
  <si>
    <t>gcp-2026-04-02-finops-prod-1001-03-02-alloc-c652b6ff918f</t>
  </si>
  <si>
    <t>gcp-2026-04-02-finops-prod-1001-04-01</t>
  </si>
  <si>
    <t>gcp-2026-04-02-finops-prod-1001-04-01-alloc-63dfaec3dc26</t>
  </si>
  <si>
    <t>gcp-2026-04-02-finops-prod-1001-04-02</t>
  </si>
  <si>
    <t>gcp-2026-04-02-finops-prod-1001-04-02-alloc-57eeac82807c</t>
  </si>
  <si>
    <t>gcp-2026-04-02-finops-prod-1001-05-01</t>
  </si>
  <si>
    <t>gcp-2026-04-02-finops-prod-1001-05-01-alloc-21ab03359d38</t>
  </si>
  <si>
    <t>gcp-2026-04-02-finops-prod-1001-05-02</t>
  </si>
  <si>
    <t>gcp-2026-04-02-finops-prod-1001-05-02-alloc-a2b408819997</t>
  </si>
  <si>
    <t>gcp-2026-04-02-finops-data-2001-01-01</t>
  </si>
  <si>
    <t>gcp-2026-04-02-finops-data-2001-01-01-alloc-617bf206fceb</t>
  </si>
  <si>
    <t>gcp-2026-04-02-finops-data-2001-01-02</t>
  </si>
  <si>
    <t>gcp-2026-04-02-finops-data-2001-01-02-alloc-9392195e08b3</t>
  </si>
  <si>
    <t>gcp-2026-04-02-finops-data-2001-02-01</t>
  </si>
  <si>
    <t>gcp-2026-04-02-finops-data-2001-02-01-alloc-a9b788748200</t>
  </si>
  <si>
    <t>gcp-2026-04-02-finops-data-2001-02-02</t>
  </si>
  <si>
    <t>gcp-2026-04-02-finops-data-2001-02-02-alloc-1950694db881</t>
  </si>
  <si>
    <t>gcp-2026-04-02-finops-data-2001-03-01</t>
  </si>
  <si>
    <t>gcp-2026-04-02-finops-data-2001-03-01-alloc-2d323357fbf9</t>
  </si>
  <si>
    <t>gcp-2026-04-02-finops-data-2001-03-02</t>
  </si>
  <si>
    <t>gcp-2026-04-02-finops-data-2001-03-02-alloc-168a7b4f3467</t>
  </si>
  <si>
    <t>gcp-2026-04-02-finops-data-2001-04-01</t>
  </si>
  <si>
    <t>gcp-2026-04-02-finops-data-2001-04-01-alloc-3fc5cae8c099</t>
  </si>
  <si>
    <t>gcp-2026-04-02-finops-data-2001-04-02</t>
  </si>
  <si>
    <t>gcp-2026-04-02-finops-data-2001-04-02-alloc-6ece50592fc2</t>
  </si>
  <si>
    <t>gcp-2026-04-02-finops-data-2001-05-01</t>
  </si>
  <si>
    <t>gcp-2026-04-02-finops-data-2001-05-01-alloc-6571757b6930</t>
  </si>
  <si>
    <t>gcp-2026-04-02-finops-data-2001-05-02</t>
  </si>
  <si>
    <t>gcp-2026-04-02-finops-data-2001-05-02-alloc-63b59e46a9e4</t>
  </si>
  <si>
    <t>gcp-2026-04-03-finops-prod-1001-01-01</t>
  </si>
  <si>
    <t>gcp-2026-04-03-finops-prod-1001-01-01-alloc-c3d9cb3acc9d</t>
  </si>
  <si>
    <t>gcp-2026-04-03-finops-prod-1001-01-02</t>
  </si>
  <si>
    <t>gcp-2026-04-03-finops-prod-1001-01-02-alloc-674d545b79c1</t>
  </si>
  <si>
    <t>gcp-2026-04-03-finops-prod-1001-02-01</t>
  </si>
  <si>
    <t>gcp-2026-04-03-finops-prod-1001-02-01-alloc-5013e88a1723</t>
  </si>
  <si>
    <t>gcp-2026-04-03-finops-prod-1001-02-02</t>
  </si>
  <si>
    <t>gcp-2026-04-03-finops-prod-1001-02-02-alloc-389701da4bb9</t>
  </si>
  <si>
    <t>gcp-2026-04-03-finops-prod-1001-03-01</t>
  </si>
  <si>
    <t>gcp-2026-04-03-finops-prod-1001-03-01-alloc-9fcaa7d39e0a</t>
  </si>
  <si>
    <t>gcp-2026-04-03-finops-prod-1001-03-02</t>
  </si>
  <si>
    <t>gcp-2026-04-03-finops-prod-1001-03-02-alloc-07b7dcbfaea0</t>
  </si>
  <si>
    <t>gcp-2026-04-03-finops-prod-1001-04-01</t>
  </si>
  <si>
    <t>gcp-2026-04-03-finops-prod-1001-04-01-alloc-6e25652e6f0e</t>
  </si>
  <si>
    <t>gcp-2026-04-03-finops-prod-1001-04-02</t>
  </si>
  <si>
    <t>gcp-2026-04-03-finops-prod-1001-04-02-alloc-eb38d566f2db</t>
  </si>
  <si>
    <t>gcp-2026-04-03-finops-prod-1001-05-01</t>
  </si>
  <si>
    <t>gcp-2026-04-03-finops-prod-1001-05-01-alloc-fd75cff61f47</t>
  </si>
  <si>
    <t>gcp-2026-04-03-finops-prod-1001-05-02</t>
  </si>
  <si>
    <t>gcp-2026-04-03-finops-prod-1001-05-02-alloc-2901446be048</t>
  </si>
  <si>
    <t>gcp-2026-04-03-finops-data-2001-01-01</t>
  </si>
  <si>
    <t>gcp-2026-04-03-finops-data-2001-01-01-alloc-c88cbc66ef6d</t>
  </si>
  <si>
    <t>gcp-2026-04-03-finops-data-2001-01-02</t>
  </si>
  <si>
    <t>gcp-2026-04-03-finops-data-2001-01-02-alloc-67e496783db8</t>
  </si>
  <si>
    <t>gcp-2026-04-03-finops-data-2001-02-01</t>
  </si>
  <si>
    <t>gcp-2026-04-03-finops-data-2001-02-01-alloc-dc4808670800</t>
  </si>
  <si>
    <t>gcp-2026-04-03-finops-data-2001-02-02</t>
  </si>
  <si>
    <t>gcp-2026-04-03-finops-data-2001-02-02-alloc-f71415049bbd</t>
  </si>
  <si>
    <t>gcp-2026-04-03-finops-data-2001-03-01</t>
  </si>
  <si>
    <t>gcp-2026-04-03-finops-data-2001-03-01-alloc-aceff56dc7e1</t>
  </si>
  <si>
    <t>gcp-2026-04-03-finops-data-2001-03-02</t>
  </si>
  <si>
    <t>gcp-2026-04-03-finops-data-2001-03-02-alloc-544cd1f360a6</t>
  </si>
  <si>
    <t>gcp-2026-04-03-finops-data-2001-04-01</t>
  </si>
  <si>
    <t>gcp-2026-04-03-finops-data-2001-04-01-alloc-03188db24d06</t>
  </si>
  <si>
    <t>gcp-2026-04-03-finops-data-2001-04-02</t>
  </si>
  <si>
    <t>gcp-2026-04-03-finops-data-2001-04-02-alloc-79f605464a8f</t>
  </si>
  <si>
    <t>gcp-2026-04-03-finops-data-2001-05-01</t>
  </si>
  <si>
    <t>gcp-2026-04-03-finops-data-2001-05-01-alloc-1565b12bba55</t>
  </si>
  <si>
    <t>gcp-2026-04-03-finops-data-2001-05-02</t>
  </si>
  <si>
    <t>gcp-2026-04-03-finops-data-2001-05-02-alloc-5fd47c7b22a0</t>
  </si>
  <si>
    <t>gcp-2026-04-04-finops-prod-1001-01-01</t>
  </si>
  <si>
    <t>gcp-2026-04-04-finops-prod-1001-01-01-alloc-873d463697dc</t>
  </si>
  <si>
    <t>gcp-2026-04-04-finops-prod-1001-01-02</t>
  </si>
  <si>
    <t>gcp-2026-04-04-finops-prod-1001-01-02-alloc-c414fb580f64</t>
  </si>
  <si>
    <t>gcp-2026-04-04-finops-prod-1001-02-01</t>
  </si>
  <si>
    <t>gcp-2026-04-04-finops-prod-1001-02-01-alloc-f9f35c96894a</t>
  </si>
  <si>
    <t>gcp-2026-04-04-finops-prod-1001-02-02</t>
  </si>
  <si>
    <t>gcp-2026-04-04-finops-prod-1001-02-02-alloc-344fd6cae13b</t>
  </si>
  <si>
    <t>gcp-2026-04-04-finops-prod-1001-03-01</t>
  </si>
  <si>
    <t>gcp-2026-04-04-finops-prod-1001-03-01-alloc-71941e4bbdc7</t>
  </si>
  <si>
    <t>gcp-2026-04-04-finops-prod-1001-03-02</t>
  </si>
  <si>
    <t>gcp-2026-04-04-finops-prod-1001-03-02-alloc-50be7748af99</t>
  </si>
  <si>
    <t>gcp-2026-04-04-finops-prod-1001-04-01</t>
  </si>
  <si>
    <t>gcp-2026-04-04-finops-prod-1001-04-01-alloc-068f8390284b</t>
  </si>
  <si>
    <t>gcp-2026-04-04-finops-prod-1001-04-02</t>
  </si>
  <si>
    <t>gcp-2026-04-04-finops-prod-1001-04-02-alloc-51b789607a50</t>
  </si>
  <si>
    <t>gcp-2026-04-04-finops-prod-1001-05-01</t>
  </si>
  <si>
    <t>gcp-2026-04-04-finops-prod-1001-05-01-alloc-b0ac179a764d</t>
  </si>
  <si>
    <t>gcp-2026-04-04-finops-prod-1001-05-02</t>
  </si>
  <si>
    <t>gcp-2026-04-04-finops-prod-1001-05-02-alloc-69f14429c8df</t>
  </si>
  <si>
    <t>gcp-2026-04-04-finops-data-2001-01-01</t>
  </si>
  <si>
    <t>gcp-2026-04-04-finops-data-2001-01-01-alloc-98afcb818de7</t>
  </si>
  <si>
    <t>gcp-2026-04-04-finops-data-2001-01-02</t>
  </si>
  <si>
    <t>gcp-2026-04-04-finops-data-2001-01-02-alloc-6e9456f3a6b9</t>
  </si>
  <si>
    <t>gcp-2026-04-04-finops-data-2001-02-01</t>
  </si>
  <si>
    <t>gcp-2026-04-04-finops-data-2001-02-01-alloc-16651856187d</t>
  </si>
  <si>
    <t>gcp-2026-04-04-finops-data-2001-02-02</t>
  </si>
  <si>
    <t>gcp-2026-04-04-finops-data-2001-02-02-alloc-c4fa02dff397</t>
  </si>
  <si>
    <t>gcp-2026-04-04-finops-data-2001-03-01</t>
  </si>
  <si>
    <t>gcp-2026-04-04-finops-data-2001-03-01-alloc-d423a9b8f4be</t>
  </si>
  <si>
    <t>gcp-2026-04-04-finops-data-2001-03-02</t>
  </si>
  <si>
    <t>gcp-2026-04-04-finops-data-2001-03-02-alloc-f80b16d8b92c</t>
  </si>
  <si>
    <t>gcp-2026-04-04-finops-data-2001-04-01</t>
  </si>
  <si>
    <t>gcp-2026-04-04-finops-data-2001-04-01-alloc-ab813a8d90dc</t>
  </si>
  <si>
    <t>gcp-2026-04-04-finops-data-2001-04-02</t>
  </si>
  <si>
    <t>gcp-2026-04-04-finops-data-2001-04-02-alloc-4e7ad86fbe17</t>
  </si>
  <si>
    <t>gcp-2026-04-04-finops-data-2001-05-01</t>
  </si>
  <si>
    <t>gcp-2026-04-04-finops-data-2001-05-01-alloc-be536d554bd8</t>
  </si>
  <si>
    <t>gcp-2026-04-04-finops-data-2001-05-02</t>
  </si>
  <si>
    <t>gcp-2026-04-04-finops-data-2001-05-02-alloc-a258ac448e22</t>
  </si>
  <si>
    <t>gcp-2026-04-05-finops-prod-1001-01-01</t>
  </si>
  <si>
    <t>gcp-2026-04-05-finops-prod-1001-01-01-alloc-5098a8ef341f</t>
  </si>
  <si>
    <t>gcp-2026-04-05-finops-prod-1001-01-02</t>
  </si>
  <si>
    <t>gcp-2026-04-05-finops-prod-1001-01-02-alloc-2e9d0933ba71</t>
  </si>
  <si>
    <t>gcp-2026-04-05-finops-prod-1001-02-01</t>
  </si>
  <si>
    <t>gcp-2026-04-05-finops-prod-1001-02-01-alloc-12a914dcebdf</t>
  </si>
  <si>
    <t>gcp-2026-04-05-finops-prod-1001-02-02</t>
  </si>
  <si>
    <t>gcp-2026-04-05-finops-prod-1001-02-02-alloc-2546fd4a115e</t>
  </si>
  <si>
    <t>gcp-2026-04-05-finops-prod-1001-03-01</t>
  </si>
  <si>
    <t>gcp-2026-04-05-finops-prod-1001-03-01-alloc-d17c8862d34d</t>
  </si>
  <si>
    <t>gcp-2026-04-05-finops-prod-1001-03-02</t>
  </si>
  <si>
    <t>gcp-2026-04-05-finops-prod-1001-03-02-alloc-cc8fe54965cd</t>
  </si>
  <si>
    <t>gcp-2026-04-05-finops-prod-1001-04-01</t>
  </si>
  <si>
    <t>gcp-2026-04-05-finops-prod-1001-04-01-alloc-96a91d6c6642</t>
  </si>
  <si>
    <t>gcp-2026-04-05-finops-prod-1001-04-02</t>
  </si>
  <si>
    <t>gcp-2026-04-05-finops-prod-1001-04-02-alloc-c76600d0593d</t>
  </si>
  <si>
    <t>gcp-2026-04-05-finops-prod-1001-05-01</t>
  </si>
  <si>
    <t>gcp-2026-04-05-finops-prod-1001-05-01-alloc-40aaca311a6d</t>
  </si>
  <si>
    <t>gcp-2026-04-05-finops-prod-1001-05-02</t>
  </si>
  <si>
    <t>gcp-2026-04-05-finops-prod-1001-05-02-alloc-0ba7b02fa008</t>
  </si>
  <si>
    <t>gcp-2026-04-05-finops-data-2001-01-01</t>
  </si>
  <si>
    <t>gcp-2026-04-05-finops-data-2001-01-01-alloc-6c8e5ea118ea</t>
  </si>
  <si>
    <t>gcp-2026-04-05-finops-data-2001-01-02</t>
  </si>
  <si>
    <t>gcp-2026-04-05-finops-data-2001-01-02-alloc-9c5b2c1985ec</t>
  </si>
  <si>
    <t>gcp-2026-04-05-finops-data-2001-02-01</t>
  </si>
  <si>
    <t>gcp-2026-04-05-finops-data-2001-02-01-alloc-715e4f8ad9cf</t>
  </si>
  <si>
    <t>gcp-2026-04-05-finops-data-2001-02-02</t>
  </si>
  <si>
    <t>gcp-2026-04-05-finops-data-2001-02-02-alloc-ac70960a0895</t>
  </si>
  <si>
    <t>gcp-2026-04-05-finops-data-2001-03-01</t>
  </si>
  <si>
    <t>gcp-2026-04-05-finops-data-2001-03-01-alloc-c7c9c829ef5f</t>
  </si>
  <si>
    <t>gcp-2026-04-05-finops-data-2001-03-02</t>
  </si>
  <si>
    <t>gcp-2026-04-05-finops-data-2001-03-02-alloc-5ba9878f2a5d</t>
  </si>
  <si>
    <t>gcp-2026-04-05-finops-data-2001-04-01</t>
  </si>
  <si>
    <t>gcp-2026-04-05-finops-data-2001-04-01-alloc-3b3691f1e5d1</t>
  </si>
  <si>
    <t>gcp-2026-04-05-finops-data-2001-04-02</t>
  </si>
  <si>
    <t>gcp-2026-04-05-finops-data-2001-04-02-alloc-a15672771239</t>
  </si>
  <si>
    <t>gcp-2026-04-05-finops-data-2001-05-01</t>
  </si>
  <si>
    <t>gcp-2026-04-05-finops-data-2001-05-01-alloc-03373fb36f99</t>
  </si>
  <si>
    <t>gcp-2026-04-05-finops-data-2001-05-02</t>
  </si>
  <si>
    <t>gcp-2026-04-05-finops-data-2001-05-02-alloc-ad1a3bdee319</t>
  </si>
  <si>
    <t>gcp-2026-04-06-finops-prod-1001-01-01</t>
  </si>
  <si>
    <t>gcp-2026-04-06-finops-prod-1001-01-01-alloc-272df10a5154</t>
  </si>
  <si>
    <t>gcp-2026-04-06-finops-prod-1001-01-02</t>
  </si>
  <si>
    <t>gcp-2026-04-06-finops-prod-1001-01-02-alloc-8884dce2f044</t>
  </si>
  <si>
    <t>gcp-2026-04-06-finops-prod-1001-02-01</t>
  </si>
  <si>
    <t>gcp-2026-04-06-finops-prod-1001-02-01-alloc-54031a5ecc7c</t>
  </si>
  <si>
    <t>gcp-2026-04-06-finops-prod-1001-02-02</t>
  </si>
  <si>
    <t>gcp-2026-04-06-finops-prod-1001-02-02-alloc-e002327c61c8</t>
  </si>
  <si>
    <t>gcp-2026-04-06-finops-prod-1001-03-01</t>
  </si>
  <si>
    <t>gcp-2026-04-06-finops-prod-1001-03-01-alloc-468b1b32392d</t>
  </si>
  <si>
    <t>gcp-2026-04-06-finops-prod-1001-03-02</t>
  </si>
  <si>
    <t>gcp-2026-04-06-finops-prod-1001-03-02-alloc-c15a81c37b09</t>
  </si>
  <si>
    <t>gcp-2026-04-06-finops-prod-1001-04-01</t>
  </si>
  <si>
    <t>gcp-2026-04-06-finops-prod-1001-04-01-alloc-bdcef1d35ed4</t>
  </si>
  <si>
    <t>gcp-2026-04-06-finops-prod-1001-04-02</t>
  </si>
  <si>
    <t>gcp-2026-04-06-finops-prod-1001-04-02-alloc-968c440efc7d</t>
  </si>
  <si>
    <t>gcp-2026-04-06-finops-prod-1001-05-01</t>
  </si>
  <si>
    <t>gcp-2026-04-06-finops-prod-1001-05-01-alloc-91155fc77715</t>
  </si>
  <si>
    <t>gcp-2026-04-06-finops-prod-1001-05-02</t>
  </si>
  <si>
    <t>gcp-2026-04-06-finops-prod-1001-05-02-alloc-e82bf0d1a998</t>
  </si>
  <si>
    <t>gcp-2026-04-06-finops-data-2001-01-01</t>
  </si>
  <si>
    <t>gcp-2026-04-06-finops-data-2001-01-01-alloc-2738c8a00699</t>
  </si>
  <si>
    <t>gcp-2026-04-06-finops-data-2001-01-02</t>
  </si>
  <si>
    <t>gcp-2026-04-06-finops-data-2001-01-02-alloc-57dffd482251</t>
  </si>
  <si>
    <t>gcp-2026-04-06-finops-data-2001-02-01</t>
  </si>
  <si>
    <t>gcp-2026-04-06-finops-data-2001-02-01-alloc-2da6f812d8ea</t>
  </si>
  <si>
    <t>gcp-2026-04-06-finops-data-2001-02-02</t>
  </si>
  <si>
    <t>gcp-2026-04-06-finops-data-2001-02-02-alloc-babe91080337</t>
  </si>
  <si>
    <t>gcp-2026-04-06-finops-data-2001-03-01</t>
  </si>
  <si>
    <t>gcp-2026-04-06-finops-data-2001-03-01-alloc-6958829ad72e</t>
  </si>
  <si>
    <t>gcp-2026-04-06-finops-data-2001-03-02</t>
  </si>
  <si>
    <t>gcp-2026-04-06-finops-data-2001-03-02-alloc-f515739b5f19</t>
  </si>
  <si>
    <t>gcp-2026-04-06-finops-data-2001-04-01</t>
  </si>
  <si>
    <t>gcp-2026-04-06-finops-data-2001-04-01-alloc-24fba20f8ec3</t>
  </si>
  <si>
    <t>gcp-2026-04-06-finops-data-2001-04-02</t>
  </si>
  <si>
    <t>gcp-2026-04-06-finops-data-2001-04-02-alloc-7b878520c900</t>
  </si>
  <si>
    <t>gcp-2026-04-06-finops-data-2001-05-01</t>
  </si>
  <si>
    <t>gcp-2026-04-06-finops-data-2001-05-01-alloc-e77d51609741</t>
  </si>
  <si>
    <t>gcp-2026-04-06-finops-data-2001-05-02</t>
  </si>
  <si>
    <t>gcp-2026-04-06-finops-data-2001-05-02-alloc-9cfa5cc266fb</t>
  </si>
  <si>
    <t>gcp-2026-04-07-finops-prod-1001-01-01</t>
  </si>
  <si>
    <t>gcp-2026-04-07-finops-prod-1001-01-01-alloc-4bfec145a40c</t>
  </si>
  <si>
    <t>gcp-2026-04-07-finops-prod-1001-01-02</t>
  </si>
  <si>
    <t>gcp-2026-04-07-finops-prod-1001-01-02-alloc-2bb5d535452d</t>
  </si>
  <si>
    <t>gcp-2026-04-07-finops-prod-1001-02-01</t>
  </si>
  <si>
    <t>gcp-2026-04-07-finops-prod-1001-02-01-alloc-aa070dad54fe</t>
  </si>
  <si>
    <t>gcp-2026-04-07-finops-prod-1001-02-02</t>
  </si>
  <si>
    <t>gcp-2026-04-07-finops-prod-1001-02-02-alloc-c599da59c14d</t>
  </si>
  <si>
    <t>gcp-2026-04-07-finops-prod-1001-03-01</t>
  </si>
  <si>
    <t>gcp-2026-04-07-finops-prod-1001-03-01-alloc-b726d0e78fd5</t>
  </si>
  <si>
    <t>gcp-2026-04-07-finops-prod-1001-03-02</t>
  </si>
  <si>
    <t>gcp-2026-04-07-finops-prod-1001-03-02-alloc-39719ea0e5ee</t>
  </si>
  <si>
    <t>gcp-2026-04-07-finops-prod-1001-04-01</t>
  </si>
  <si>
    <t>gcp-2026-04-07-finops-prod-1001-04-01-alloc-81d9af439a47</t>
  </si>
  <si>
    <t>gcp-2026-04-07-finops-prod-1001-04-02</t>
  </si>
  <si>
    <t>gcp-2026-04-07-finops-prod-1001-04-02-alloc-b204e379fc4a</t>
  </si>
  <si>
    <t>gcp-2026-04-07-finops-prod-1001-05-01</t>
  </si>
  <si>
    <t>gcp-2026-04-07-finops-prod-1001-05-01-alloc-ead584c9c8ac</t>
  </si>
  <si>
    <t>gcp-2026-04-07-finops-prod-1001-05-02</t>
  </si>
  <si>
    <t>gcp-2026-04-07-finops-prod-1001-05-02-alloc-0fae97402ac1</t>
  </si>
  <si>
    <t>gcp-2026-04-07-finops-data-2001-01-01</t>
  </si>
  <si>
    <t>gcp-2026-04-07-finops-data-2001-01-01-alloc-671d6af42ddd</t>
  </si>
  <si>
    <t>gcp-2026-04-07-finops-data-2001-01-02</t>
  </si>
  <si>
    <t>gcp-2026-04-07-finops-data-2001-01-02-alloc-893389db516b</t>
  </si>
  <si>
    <t>gcp-2026-04-07-finops-data-2001-02-01</t>
  </si>
  <si>
    <t>gcp-2026-04-07-finops-data-2001-02-01-alloc-4a0981ca0be1</t>
  </si>
  <si>
    <t>gcp-2026-04-07-finops-data-2001-02-02</t>
  </si>
  <si>
    <t>gcp-2026-04-07-finops-data-2001-02-02-alloc-ab0865e78f8e</t>
  </si>
  <si>
    <t>gcp-2026-04-07-finops-data-2001-03-01</t>
  </si>
  <si>
    <t>gcp-2026-04-07-finops-data-2001-03-01-alloc-fa6c54ae5201</t>
  </si>
  <si>
    <t>gcp-2026-04-07-finops-data-2001-03-02</t>
  </si>
  <si>
    <t>gcp-2026-04-07-finops-data-2001-03-02-alloc-e8cd13bd1bf7</t>
  </si>
  <si>
    <t>gcp-2026-04-07-finops-data-2001-04-01</t>
  </si>
  <si>
    <t>gcp-2026-04-07-finops-data-2001-04-01-alloc-af97248c7662</t>
  </si>
  <si>
    <t>gcp-2026-04-07-finops-data-2001-04-02</t>
  </si>
  <si>
    <t>gcp-2026-04-07-finops-data-2001-04-02-alloc-aff8debc1397</t>
  </si>
  <si>
    <t>gcp-2026-04-07-finops-data-2001-05-01</t>
  </si>
  <si>
    <t>gcp-2026-04-07-finops-data-2001-05-01-alloc-0e39145df467</t>
  </si>
  <si>
    <t>gcp-2026-04-07-finops-data-2001-05-02</t>
  </si>
  <si>
    <t>gcp-2026-04-07-finops-data-2001-05-02-alloc-01c05217c702</t>
  </si>
  <si>
    <t>gcp-2026-04-08-finops-prod-1001-01-01</t>
  </si>
  <si>
    <t>gcp-2026-04-08-finops-prod-1001-01-01-alloc-49a0151d58b6</t>
  </si>
  <si>
    <t>gcp-2026-04-08-finops-prod-1001-01-02</t>
  </si>
  <si>
    <t>gcp-2026-04-08-finops-prod-1001-01-02-alloc-83a97affef4f</t>
  </si>
  <si>
    <t>gcp-2026-04-08-finops-prod-1001-02-01</t>
  </si>
  <si>
    <t>gcp-2026-04-08-finops-prod-1001-02-01-alloc-f18ee86624be</t>
  </si>
  <si>
    <t>gcp-2026-04-08-finops-prod-1001-02-02</t>
  </si>
  <si>
    <t>gcp-2026-04-08-finops-prod-1001-02-02-alloc-c1ad837a2814</t>
  </si>
  <si>
    <t>gcp-2026-04-08-finops-prod-1001-03-01</t>
  </si>
  <si>
    <t>gcp-2026-04-08-finops-prod-1001-03-01-alloc-6644b590b82b</t>
  </si>
  <si>
    <t>gcp-2026-04-08-finops-prod-1001-03-02</t>
  </si>
  <si>
    <t>gcp-2026-04-08-finops-prod-1001-03-02-alloc-30b7adaf4c0d</t>
  </si>
  <si>
    <t>gcp-2026-04-08-finops-prod-1001-04-01</t>
  </si>
  <si>
    <t>gcp-2026-04-08-finops-prod-1001-04-01-alloc-8ad368614941</t>
  </si>
  <si>
    <t>gcp-2026-04-08-finops-prod-1001-04-02</t>
  </si>
  <si>
    <t>gcp-2026-04-08-finops-prod-1001-04-02-alloc-fdbe02468a62</t>
  </si>
  <si>
    <t>gcp-2026-04-08-finops-prod-1001-05-01</t>
  </si>
  <si>
    <t>gcp-2026-04-08-finops-prod-1001-05-01-alloc-f8dc538c8d04</t>
  </si>
  <si>
    <t>gcp-2026-04-08-finops-prod-1001-05-02</t>
  </si>
  <si>
    <t>gcp-2026-04-08-finops-prod-1001-05-02-alloc-60486cb040fa</t>
  </si>
  <si>
    <t>gcp-2026-04-08-finops-data-2001-01-01</t>
  </si>
  <si>
    <t>gcp-2026-04-08-finops-data-2001-01-01-alloc-394819e5a9b1</t>
  </si>
  <si>
    <t>gcp-2026-04-08-finops-data-2001-01-02</t>
  </si>
  <si>
    <t>gcp-2026-04-08-finops-data-2001-01-02-alloc-a1e9df25071c</t>
  </si>
  <si>
    <t>gcp-2026-04-08-finops-data-2001-02-01</t>
  </si>
  <si>
    <t>gcp-2026-04-08-finops-data-2001-02-01-alloc-16177e6e7434</t>
  </si>
  <si>
    <t>gcp-2026-04-08-finops-data-2001-02-02</t>
  </si>
  <si>
    <t>gcp-2026-04-08-finops-data-2001-02-02-alloc-c0a49ebe82d5</t>
  </si>
  <si>
    <t>gcp-2026-04-08-finops-data-2001-03-01</t>
  </si>
  <si>
    <t>gcp-2026-04-08-finops-data-2001-03-01-alloc-5c6baeb1823b</t>
  </si>
  <si>
    <t>gcp-2026-04-08-finops-data-2001-03-02</t>
  </si>
  <si>
    <t>gcp-2026-04-08-finops-data-2001-03-02-alloc-c74255339e6a</t>
  </si>
  <si>
    <t>gcp-2026-04-08-finops-data-2001-04-01</t>
  </si>
  <si>
    <t>gcp-2026-04-08-finops-data-2001-04-01-alloc-f2b5cece568b</t>
  </si>
  <si>
    <t>gcp-2026-04-08-finops-data-2001-04-02</t>
  </si>
  <si>
    <t>gcp-2026-04-08-finops-data-2001-04-02-alloc-4d8178951850</t>
  </si>
  <si>
    <t>gcp-2026-04-08-finops-data-2001-05-01</t>
  </si>
  <si>
    <t>gcp-2026-04-08-finops-data-2001-05-01-alloc-f1731ad92ea2</t>
  </si>
  <si>
    <t>gcp-2026-04-08-finops-data-2001-05-02</t>
  </si>
  <si>
    <t>gcp-2026-04-08-finops-data-2001-05-02-alloc-0b441eb2aee9</t>
  </si>
  <si>
    <t>gcp-2026-04-09-finops-prod-1001-01-01</t>
  </si>
  <si>
    <t>gcp-2026-04-09-finops-prod-1001-01-01-alloc-587c372c9961</t>
  </si>
  <si>
    <t>gcp-2026-04-09-finops-prod-1001-01-02</t>
  </si>
  <si>
    <t>gcp-2026-04-09-finops-prod-1001-01-02-alloc-f3c9fdfa3b5b</t>
  </si>
  <si>
    <t>gcp-2026-04-09-finops-prod-1001-02-01</t>
  </si>
  <si>
    <t>gcp-2026-04-09-finops-prod-1001-02-01-alloc-abe57ad6cb5f</t>
  </si>
  <si>
    <t>gcp-2026-04-09-finops-prod-1001-02-02</t>
  </si>
  <si>
    <t>gcp-2026-04-09-finops-prod-1001-02-02-alloc-daaa7d9bcebd</t>
  </si>
  <si>
    <t>gcp-2026-04-09-finops-prod-1001-03-01</t>
  </si>
  <si>
    <t>gcp-2026-04-09-finops-prod-1001-03-01-alloc-a883f0e06e02</t>
  </si>
  <si>
    <t>gcp-2026-04-09-finops-prod-1001-03-02</t>
  </si>
  <si>
    <t>gcp-2026-04-09-finops-prod-1001-03-02-alloc-dfff1af1b347</t>
  </si>
  <si>
    <t>gcp-2026-04-09-finops-prod-1001-04-01</t>
  </si>
  <si>
    <t>gcp-2026-04-09-finops-prod-1001-04-01-alloc-d12070a86172</t>
  </si>
  <si>
    <t>gcp-2026-04-09-finops-prod-1001-04-02</t>
  </si>
  <si>
    <t>gcp-2026-04-09-finops-prod-1001-04-02-alloc-7a6f33860f57</t>
  </si>
  <si>
    <t>gcp-2026-04-09-finops-prod-1001-05-01</t>
  </si>
  <si>
    <t>gcp-2026-04-09-finops-prod-1001-05-01-alloc-c1f4c39bd5cd</t>
  </si>
  <si>
    <t>gcp-2026-04-09-finops-prod-1001-05-02</t>
  </si>
  <si>
    <t>gcp-2026-04-09-finops-prod-1001-05-02-alloc-ddab8cf6c254</t>
  </si>
  <si>
    <t>gcp-2026-04-09-finops-data-2001-01-01</t>
  </si>
  <si>
    <t>gcp-2026-04-09-finops-data-2001-01-01-alloc-e7db1a5f9dba</t>
  </si>
  <si>
    <t>gcp-2026-04-09-finops-data-2001-01-02</t>
  </si>
  <si>
    <t>gcp-2026-04-09-finops-data-2001-01-02-alloc-6e002e0d8f18</t>
  </si>
  <si>
    <t>gcp-2026-04-09-finops-data-2001-02-01</t>
  </si>
  <si>
    <t>gcp-2026-04-09-finops-data-2001-02-01-alloc-5de248a5bbb9</t>
  </si>
  <si>
    <t>gcp-2026-04-09-finops-data-2001-02-02</t>
  </si>
  <si>
    <t>gcp-2026-04-09-finops-data-2001-02-02-alloc-8d9fc1c75e31</t>
  </si>
  <si>
    <t>gcp-2026-04-09-finops-data-2001-03-01</t>
  </si>
  <si>
    <t>gcp-2026-04-09-finops-data-2001-03-01-alloc-4a00903f5c05</t>
  </si>
  <si>
    <t>gcp-2026-04-09-finops-data-2001-03-02</t>
  </si>
  <si>
    <t>gcp-2026-04-09-finops-data-2001-03-02-alloc-722f8d1d893f</t>
  </si>
  <si>
    <t>gcp-2026-04-09-finops-data-2001-04-01</t>
  </si>
  <si>
    <t>gcp-2026-04-09-finops-data-2001-04-01-alloc-405026634279</t>
  </si>
  <si>
    <t>gcp-2026-04-09-finops-data-2001-04-02</t>
  </si>
  <si>
    <t>gcp-2026-04-09-finops-data-2001-04-02-alloc-e1f8955ad915</t>
  </si>
  <si>
    <t>gcp-2026-04-09-finops-data-2001-05-01</t>
  </si>
  <si>
    <t>gcp-2026-04-09-finops-data-2001-05-01-alloc-431a71ba1a63</t>
  </si>
  <si>
    <t>gcp-2026-04-09-finops-data-2001-05-02</t>
  </si>
  <si>
    <t>gcp-2026-04-09-finops-data-2001-05-02-alloc-9adb8f7346f9</t>
  </si>
  <si>
    <t>gcp-2026-04-10-finops-prod-1001-01-01</t>
  </si>
  <si>
    <t>gcp-2026-04-10-finops-prod-1001-01-01-alloc-3dde17a6263d</t>
  </si>
  <si>
    <t>gcp-2026-04-10-finops-prod-1001-01-02</t>
  </si>
  <si>
    <t>gcp-2026-04-10-finops-prod-1001-01-02-alloc-b5afcb018038</t>
  </si>
  <si>
    <t>gcp-2026-04-10-finops-prod-1001-02-01</t>
  </si>
  <si>
    <t>gcp-2026-04-10-finops-prod-1001-02-01-alloc-b233ca921104</t>
  </si>
  <si>
    <t>gcp-2026-04-10-finops-prod-1001-02-02</t>
  </si>
  <si>
    <t>gcp-2026-04-10-finops-prod-1001-02-02-alloc-603eb249d08c</t>
  </si>
  <si>
    <t>gcp-2026-04-10-finops-prod-1001-03-01</t>
  </si>
  <si>
    <t>gcp-2026-04-10-finops-prod-1001-03-01-alloc-0d368a43f3f4</t>
  </si>
  <si>
    <t>gcp-2026-04-10-finops-prod-1001-03-02</t>
  </si>
  <si>
    <t>gcp-2026-04-10-finops-prod-1001-03-02-alloc-58f808e2baf4</t>
  </si>
  <si>
    <t>gcp-2026-04-10-finops-prod-1001-04-01</t>
  </si>
  <si>
    <t>gcp-2026-04-10-finops-prod-1001-04-01-alloc-75f468d23cc8</t>
  </si>
  <si>
    <t>gcp-2026-04-10-finops-prod-1001-04-02</t>
  </si>
  <si>
    <t>gcp-2026-04-10-finops-prod-1001-04-02-alloc-bf43d21aa346</t>
  </si>
  <si>
    <t>gcp-2026-04-10-finops-prod-1001-05-01</t>
  </si>
  <si>
    <t>gcp-2026-04-10-finops-prod-1001-05-01-alloc-af17461456a5</t>
  </si>
  <si>
    <t>gcp-2026-04-10-finops-prod-1001-05-02</t>
  </si>
  <si>
    <t>gcp-2026-04-10-finops-prod-1001-05-02-alloc-1de0df4c7f81</t>
  </si>
  <si>
    <t>gcp-2026-04-10-finops-data-2001-01-01</t>
  </si>
  <si>
    <t>gcp-2026-04-10-finops-data-2001-01-01-alloc-1e64ef7410bf</t>
  </si>
  <si>
    <t>gcp-2026-04-10-finops-data-2001-01-02</t>
  </si>
  <si>
    <t>gcp-2026-04-10-finops-data-2001-01-02-alloc-e67397afbab8</t>
  </si>
  <si>
    <t>gcp-2026-04-10-finops-data-2001-02-01</t>
  </si>
  <si>
    <t>gcp-2026-04-10-finops-data-2001-02-01-alloc-2b78ef8a953a</t>
  </si>
  <si>
    <t>gcp-2026-04-10-finops-data-2001-02-02</t>
  </si>
  <si>
    <t>gcp-2026-04-10-finops-data-2001-02-02-alloc-0f778c0ad415</t>
  </si>
  <si>
    <t>gcp-2026-04-10-finops-data-2001-03-01</t>
  </si>
  <si>
    <t>gcp-2026-04-10-finops-data-2001-03-01-alloc-81786fbeabed</t>
  </si>
  <si>
    <t>gcp-2026-04-10-finops-data-2001-03-02</t>
  </si>
  <si>
    <t>gcp-2026-04-10-finops-data-2001-03-02-alloc-19102ad91d6f</t>
  </si>
  <si>
    <t>gcp-2026-04-10-finops-data-2001-04-01</t>
  </si>
  <si>
    <t>gcp-2026-04-10-finops-data-2001-04-01-alloc-e96acbc05799</t>
  </si>
  <si>
    <t>gcp-2026-04-10-finops-data-2001-04-02</t>
  </si>
  <si>
    <t>gcp-2026-04-10-finops-data-2001-04-02-alloc-876599c7b7a2</t>
  </si>
  <si>
    <t>gcp-2026-04-10-finops-data-2001-05-01</t>
  </si>
  <si>
    <t>gcp-2026-04-10-finops-data-2001-05-01-alloc-afe8ef9b7627</t>
  </si>
  <si>
    <t>gcp-2026-04-10-finops-data-2001-05-02</t>
  </si>
  <si>
    <t>gcp-2026-04-10-finops-data-2001-05-02-alloc-2513f66a00ef</t>
  </si>
  <si>
    <t>gcp-2026-04-11-finops-prod-1001-01-01</t>
  </si>
  <si>
    <t>gcp-2026-04-11-finops-prod-1001-01-01-alloc-f4c4a79586ac</t>
  </si>
  <si>
    <t>gcp-2026-04-11-finops-prod-1001-01-02</t>
  </si>
  <si>
    <t>gcp-2026-04-11-finops-prod-1001-01-02-alloc-a4f2b56b56a7</t>
  </si>
  <si>
    <t>gcp-2026-04-11-finops-prod-1001-02-01</t>
  </si>
  <si>
    <t>gcp-2026-04-11-finops-prod-1001-02-01-alloc-ca7c20f13586</t>
  </si>
  <si>
    <t>gcp-2026-04-11-finops-prod-1001-02-02</t>
  </si>
  <si>
    <t>gcp-2026-04-11-finops-prod-1001-02-02-alloc-31f756702bea</t>
  </si>
  <si>
    <t>gcp-2026-04-11-finops-prod-1001-03-01</t>
  </si>
  <si>
    <t>gcp-2026-04-11-finops-prod-1001-03-01-alloc-f0a6deece539</t>
  </si>
  <si>
    <t>gcp-2026-04-11-finops-prod-1001-03-02</t>
  </si>
  <si>
    <t>gcp-2026-04-11-finops-prod-1001-03-02-alloc-0b5bf0a00754</t>
  </si>
  <si>
    <t>gcp-2026-04-11-finops-prod-1001-04-01</t>
  </si>
  <si>
    <t>gcp-2026-04-11-finops-prod-1001-04-01-alloc-c6e69cfa0533</t>
  </si>
  <si>
    <t>gcp-2026-04-11-finops-prod-1001-04-02</t>
  </si>
  <si>
    <t>gcp-2026-04-11-finops-prod-1001-04-02-alloc-f0c272d381ea</t>
  </si>
  <si>
    <t>gcp-2026-04-11-finops-prod-1001-05-01</t>
  </si>
  <si>
    <t>gcp-2026-04-11-finops-prod-1001-05-01-alloc-8dda09565a1c</t>
  </si>
  <si>
    <t>gcp-2026-04-11-finops-prod-1001-05-02</t>
  </si>
  <si>
    <t>gcp-2026-04-11-finops-prod-1001-05-02-alloc-5c2d89364e88</t>
  </si>
  <si>
    <t>gcp-2026-04-11-finops-data-2001-01-01</t>
  </si>
  <si>
    <t>gcp-2026-04-11-finops-data-2001-01-01-alloc-e334e383f9f2</t>
  </si>
  <si>
    <t>gcp-2026-04-11-finops-data-2001-01-02</t>
  </si>
  <si>
    <t>gcp-2026-04-11-finops-data-2001-01-02-alloc-f09e796cbd9b</t>
  </si>
  <si>
    <t>gcp-2026-04-11-finops-data-2001-02-01</t>
  </si>
  <si>
    <t>gcp-2026-04-11-finops-data-2001-02-01-alloc-f1be184851e7</t>
  </si>
  <si>
    <t>gcp-2026-04-11-finops-data-2001-02-02</t>
  </si>
  <si>
    <t>gcp-2026-04-11-finops-data-2001-02-02-alloc-1bdde2af2f2f</t>
  </si>
  <si>
    <t>gcp-2026-04-11-finops-data-2001-03-01</t>
  </si>
  <si>
    <t>gcp-2026-04-11-finops-data-2001-03-01-alloc-9936646b1682</t>
  </si>
  <si>
    <t>gcp-2026-04-11-finops-data-2001-03-02</t>
  </si>
  <si>
    <t>gcp-2026-04-11-finops-data-2001-03-02-alloc-b9b39dbac42b</t>
  </si>
  <si>
    <t>gcp-2026-04-11-finops-data-2001-04-01</t>
  </si>
  <si>
    <t>gcp-2026-04-11-finops-data-2001-04-01-alloc-baa4f27c6250</t>
  </si>
  <si>
    <t>gcp-2026-04-11-finops-data-2001-04-02</t>
  </si>
  <si>
    <t>gcp-2026-04-11-finops-data-2001-04-02-alloc-22aa1558fa1d</t>
  </si>
  <si>
    <t>gcp-2026-04-11-finops-data-2001-05-01</t>
  </si>
  <si>
    <t>gcp-2026-04-11-finops-data-2001-05-01-alloc-40a8864bb403</t>
  </si>
  <si>
    <t>gcp-2026-04-11-finops-data-2001-05-02</t>
  </si>
  <si>
    <t>gcp-2026-04-11-finops-data-2001-05-02-alloc-3e9d5e45dee0</t>
  </si>
  <si>
    <t>gcp-2026-04-12-finops-prod-1001-01-01</t>
  </si>
  <si>
    <t>gcp-2026-04-12-finops-prod-1001-01-01-alloc-eceb6aebcac3</t>
  </si>
  <si>
    <t>gcp-2026-04-12-finops-prod-1001-01-02</t>
  </si>
  <si>
    <t>gcp-2026-04-12-finops-prod-1001-01-02-alloc-9f61fbb7c130</t>
  </si>
  <si>
    <t>gcp-2026-04-12-finops-prod-1001-02-01</t>
  </si>
  <si>
    <t>gcp-2026-04-12-finops-prod-1001-02-01-alloc-11a059c3c91f</t>
  </si>
  <si>
    <t>gcp-2026-04-12-finops-prod-1001-02-02</t>
  </si>
  <si>
    <t>gcp-2026-04-12-finops-prod-1001-02-02-alloc-166244efb449</t>
  </si>
  <si>
    <t>gcp-2026-04-12-finops-prod-1001-03-01</t>
  </si>
  <si>
    <t>gcp-2026-04-12-finops-prod-1001-03-01-alloc-659a4a95a895</t>
  </si>
  <si>
    <t>gcp-2026-04-12-finops-prod-1001-03-02</t>
  </si>
  <si>
    <t>gcp-2026-04-12-finops-prod-1001-03-02-alloc-a98a26e7bd4f</t>
  </si>
  <si>
    <t>gcp-2026-04-12-finops-prod-1001-04-01</t>
  </si>
  <si>
    <t>gcp-2026-04-12-finops-prod-1001-04-01-alloc-cc0661c6be00</t>
  </si>
  <si>
    <t>gcp-2026-04-12-finops-prod-1001-04-02</t>
  </si>
  <si>
    <t>gcp-2026-04-12-finops-prod-1001-04-02-alloc-1dd0a145cbe5</t>
  </si>
  <si>
    <t>gcp-2026-04-12-finops-prod-1001-05-01</t>
  </si>
  <si>
    <t>gcp-2026-04-12-finops-prod-1001-05-01-alloc-c6225874b03c</t>
  </si>
  <si>
    <t>gcp-2026-04-12-finops-prod-1001-05-02</t>
  </si>
  <si>
    <t>gcp-2026-04-12-finops-prod-1001-05-02-alloc-b54cccaab0d2</t>
  </si>
  <si>
    <t>gcp-2026-04-12-finops-data-2001-01-01</t>
  </si>
  <si>
    <t>gcp-2026-04-12-finops-data-2001-01-01-alloc-e8fe1399c2ee</t>
  </si>
  <si>
    <t>gcp-2026-04-12-finops-data-2001-01-02</t>
  </si>
  <si>
    <t>gcp-2026-04-12-finops-data-2001-01-02-alloc-d556b53bbf01</t>
  </si>
  <si>
    <t>gcp-2026-04-12-finops-data-2001-02-01</t>
  </si>
  <si>
    <t>gcp-2026-04-12-finops-data-2001-02-01-alloc-a6967150ee34</t>
  </si>
  <si>
    <t>gcp-2026-04-12-finops-data-2001-02-02</t>
  </si>
  <si>
    <t>gcp-2026-04-12-finops-data-2001-02-02-alloc-686d09ef136b</t>
  </si>
  <si>
    <t>gcp-2026-04-12-finops-data-2001-03-01</t>
  </si>
  <si>
    <t>gcp-2026-04-12-finops-data-2001-03-01-alloc-5106331a23dc</t>
  </si>
  <si>
    <t>gcp-2026-04-12-finops-data-2001-03-02</t>
  </si>
  <si>
    <t>gcp-2026-04-12-finops-data-2001-03-02-alloc-bc43953760ff</t>
  </si>
  <si>
    <t>gcp-2026-04-12-finops-data-2001-04-01</t>
  </si>
  <si>
    <t>gcp-2026-04-12-finops-data-2001-04-01-alloc-46b9bc0998a5</t>
  </si>
  <si>
    <t>gcp-2026-04-12-finops-data-2001-04-02</t>
  </si>
  <si>
    <t>gcp-2026-04-12-finops-data-2001-04-02-alloc-e09ff7e21080</t>
  </si>
  <si>
    <t>gcp-2026-04-12-finops-data-2001-05-01</t>
  </si>
  <si>
    <t>gcp-2026-04-12-finops-data-2001-05-01-alloc-166ac7790d77</t>
  </si>
  <si>
    <t>gcp-2026-04-12-finops-data-2001-05-02</t>
  </si>
  <si>
    <t>gcp-2026-04-12-finops-data-2001-05-02-alloc-1b0223a73c1e</t>
  </si>
  <si>
    <t>gcp-2026-04-13-finops-prod-1001-01-01</t>
  </si>
  <si>
    <t>gcp-2026-04-13-finops-prod-1001-01-01-alloc-ebb11e4bd452</t>
  </si>
  <si>
    <t>gcp-2026-04-13-finops-prod-1001-01-02</t>
  </si>
  <si>
    <t>gcp-2026-04-13-finops-prod-1001-01-02-alloc-453ac02a325d</t>
  </si>
  <si>
    <t>gcp-2026-04-13-finops-prod-1001-02-01</t>
  </si>
  <si>
    <t>gcp-2026-04-13-finops-prod-1001-02-01-alloc-55ab62646e94</t>
  </si>
  <si>
    <t>gcp-2026-04-13-finops-prod-1001-02-02</t>
  </si>
  <si>
    <t>gcp-2026-04-13-finops-prod-1001-02-02-alloc-7951e6b2663a</t>
  </si>
  <si>
    <t>gcp-2026-04-13-finops-prod-1001-03-01</t>
  </si>
  <si>
    <t>gcp-2026-04-13-finops-prod-1001-03-01-alloc-3635bb928ad5</t>
  </si>
  <si>
    <t>gcp-2026-04-13-finops-prod-1001-03-02</t>
  </si>
  <si>
    <t>gcp-2026-04-13-finops-prod-1001-03-02-alloc-0455bbdd1efd</t>
  </si>
  <si>
    <t>gcp-2026-04-13-finops-prod-1001-04-01</t>
  </si>
  <si>
    <t>gcp-2026-04-13-finops-prod-1001-04-01-alloc-9c749117abb7</t>
  </si>
  <si>
    <t>gcp-2026-04-13-finops-prod-1001-04-02</t>
  </si>
  <si>
    <t>gcp-2026-04-13-finops-prod-1001-04-02-alloc-ddb1857445da</t>
  </si>
  <si>
    <t>gcp-2026-04-13-finops-prod-1001-05-01</t>
  </si>
  <si>
    <t>gcp-2026-04-13-finops-prod-1001-05-01-alloc-7be1beef540b</t>
  </si>
  <si>
    <t>gcp-2026-04-13-finops-prod-1001-05-02</t>
  </si>
  <si>
    <t>gcp-2026-04-13-finops-prod-1001-05-02-alloc-66dd45ef58f6</t>
  </si>
  <si>
    <t>gcp-2026-04-13-finops-data-2001-01-01</t>
  </si>
  <si>
    <t>gcp-2026-04-13-finops-data-2001-01-01-alloc-b6aa45953576</t>
  </si>
  <si>
    <t>gcp-2026-04-13-finops-data-2001-01-02</t>
  </si>
  <si>
    <t>gcp-2026-04-13-finops-data-2001-01-02-alloc-116d647240ac</t>
  </si>
  <si>
    <t>gcp-2026-04-13-finops-data-2001-02-01</t>
  </si>
  <si>
    <t>gcp-2026-04-13-finops-data-2001-02-01-alloc-c73e78c1c843</t>
  </si>
  <si>
    <t>gcp-2026-04-13-finops-data-2001-02-02</t>
  </si>
  <si>
    <t>gcp-2026-04-13-finops-data-2001-02-02-alloc-6de99a71256b</t>
  </si>
  <si>
    <t>gcp-2026-04-13-finops-data-2001-03-01</t>
  </si>
  <si>
    <t>gcp-2026-04-13-finops-data-2001-03-01-alloc-3d644a199609</t>
  </si>
  <si>
    <t>gcp-2026-04-13-finops-data-2001-03-02</t>
  </si>
  <si>
    <t>gcp-2026-04-13-finops-data-2001-03-02-alloc-df551427d503</t>
  </si>
  <si>
    <t>gcp-2026-04-13-finops-data-2001-04-01</t>
  </si>
  <si>
    <t>gcp-2026-04-13-finops-data-2001-04-01-alloc-5d0337e1fa6f</t>
  </si>
  <si>
    <t>gcp-2026-04-13-finops-data-2001-04-02</t>
  </si>
  <si>
    <t>gcp-2026-04-13-finops-data-2001-04-02-alloc-00cf7398be23</t>
  </si>
  <si>
    <t>gcp-2026-04-13-finops-data-2001-05-01</t>
  </si>
  <si>
    <t>gcp-2026-04-13-finops-data-2001-05-01-alloc-d4fc735ab98a</t>
  </si>
  <si>
    <t>gcp-2026-04-13-finops-data-2001-05-02</t>
  </si>
  <si>
    <t>gcp-2026-04-13-finops-data-2001-05-02-alloc-5a4c3bf5afe0</t>
  </si>
  <si>
    <t>gcp-2026-04-14-finops-prod-1001-01-01</t>
  </si>
  <si>
    <t>gcp-2026-04-14-finops-prod-1001-01-01-alloc-f8eb87e28b14</t>
  </si>
  <si>
    <t>gcp-2026-04-14-finops-prod-1001-01-02</t>
  </si>
  <si>
    <t>gcp-2026-04-14-finops-prod-1001-01-02-alloc-24c51fbddb2f</t>
  </si>
  <si>
    <t>gcp-2026-04-14-finops-prod-1001-02-01</t>
  </si>
  <si>
    <t>gcp-2026-04-14-finops-prod-1001-02-01-alloc-6e7211299c47</t>
  </si>
  <si>
    <t>gcp-2026-04-14-finops-prod-1001-02-02</t>
  </si>
  <si>
    <t>gcp-2026-04-14-finops-prod-1001-02-02-alloc-5bd378196d09</t>
  </si>
  <si>
    <t>gcp-2026-04-14-finops-prod-1001-03-01</t>
  </si>
  <si>
    <t>gcp-2026-04-14-finops-prod-1001-03-01-alloc-cc82291dd094</t>
  </si>
  <si>
    <t>gcp-2026-04-14-finops-prod-1001-03-02</t>
  </si>
  <si>
    <t>gcp-2026-04-14-finops-prod-1001-03-02-alloc-f2650ff93be1</t>
  </si>
  <si>
    <t>gcp-2026-04-14-finops-prod-1001-04-01</t>
  </si>
  <si>
    <t>gcp-2026-04-14-finops-prod-1001-04-01-alloc-85a474426d12</t>
  </si>
  <si>
    <t>gcp-2026-04-14-finops-prod-1001-04-02</t>
  </si>
  <si>
    <t>gcp-2026-04-14-finops-prod-1001-04-02-alloc-162d0940d716</t>
  </si>
  <si>
    <t>gcp-2026-04-14-finops-prod-1001-05-01</t>
  </si>
  <si>
    <t>gcp-2026-04-14-finops-prod-1001-05-01-alloc-53cd9297a586</t>
  </si>
  <si>
    <t>gcp-2026-04-14-finops-prod-1001-05-02</t>
  </si>
  <si>
    <t>gcp-2026-04-14-finops-prod-1001-05-02-alloc-e9ba8a138c0f</t>
  </si>
  <si>
    <t>gcp-2026-04-14-finops-data-2001-01-01</t>
  </si>
  <si>
    <t>gcp-2026-04-14-finops-data-2001-01-01-alloc-4e30f33bab0d</t>
  </si>
  <si>
    <t>gcp-2026-04-14-finops-data-2001-01-02</t>
  </si>
  <si>
    <t>gcp-2026-04-14-finops-data-2001-01-02-alloc-896978c230e6</t>
  </si>
  <si>
    <t>gcp-2026-04-14-finops-data-2001-02-01</t>
  </si>
  <si>
    <t>gcp-2026-04-14-finops-data-2001-02-01-alloc-16ee476df5d9</t>
  </si>
  <si>
    <t>gcp-2026-04-14-finops-data-2001-02-02</t>
  </si>
  <si>
    <t>gcp-2026-04-14-finops-data-2001-02-02-alloc-d7e7feb3243a</t>
  </si>
  <si>
    <t>gcp-2026-04-14-finops-data-2001-03-01</t>
  </si>
  <si>
    <t>gcp-2026-04-14-finops-data-2001-03-01-alloc-dfbd65d3eb0c</t>
  </si>
  <si>
    <t>gcp-2026-04-14-finops-data-2001-03-02</t>
  </si>
  <si>
    <t>gcp-2026-04-14-finops-data-2001-03-02-alloc-831ca5f7fdea</t>
  </si>
  <si>
    <t>gcp-2026-04-14-finops-data-2001-04-01</t>
  </si>
  <si>
    <t>gcp-2026-04-14-finops-data-2001-04-01-alloc-be30cffc714c</t>
  </si>
  <si>
    <t>gcp-2026-04-14-finops-data-2001-04-02</t>
  </si>
  <si>
    <t>gcp-2026-04-14-finops-data-2001-04-02-alloc-95458bc98587</t>
  </si>
  <si>
    <t>gcp-2026-04-14-finops-data-2001-05-01</t>
  </si>
  <si>
    <t>gcp-2026-04-14-finops-data-2001-05-01-alloc-28476efdcc1e</t>
  </si>
  <si>
    <t>gcp-2026-04-14-finops-data-2001-05-02</t>
  </si>
  <si>
    <t>gcp-2026-04-14-finops-data-2001-05-02-alloc-e1ea916c712a</t>
  </si>
  <si>
    <t>gcp-2026-04-15-finops-prod-1001-01-01</t>
  </si>
  <si>
    <t>gcp-2026-04-15-finops-prod-1001-01-01-alloc-c36a4c4e2446</t>
  </si>
  <si>
    <t>gcp-2026-04-15-finops-prod-1001-01-02</t>
  </si>
  <si>
    <t>gcp-2026-04-15-finops-prod-1001-01-02-alloc-0fbcbf56096d</t>
  </si>
  <si>
    <t>gcp-2026-04-15-finops-prod-1001-02-01</t>
  </si>
  <si>
    <t>gcp-2026-04-15-finops-prod-1001-02-01-alloc-f93246213818</t>
  </si>
  <si>
    <t>gcp-2026-04-15-finops-prod-1001-02-02</t>
  </si>
  <si>
    <t>gcp-2026-04-15-finops-prod-1001-02-02-alloc-433a99e64983</t>
  </si>
  <si>
    <t>gcp-2026-04-15-finops-prod-1001-03-01</t>
  </si>
  <si>
    <t>gcp-2026-04-15-finops-prod-1001-03-01-alloc-c9a021da3033</t>
  </si>
  <si>
    <t>gcp-2026-04-15-finops-prod-1001-03-02</t>
  </si>
  <si>
    <t>gcp-2026-04-15-finops-prod-1001-03-02-alloc-0302e07f0c3f</t>
  </si>
  <si>
    <t>gcp-2026-04-15-finops-prod-1001-04-01</t>
  </si>
  <si>
    <t>gcp-2026-04-15-finops-prod-1001-04-01-alloc-cc5ff76ea7b9</t>
  </si>
  <si>
    <t>gcp-2026-04-15-finops-prod-1001-04-02</t>
  </si>
  <si>
    <t>gcp-2026-04-15-finops-prod-1001-04-02-alloc-a8ab7cbedabf</t>
  </si>
  <si>
    <t>gcp-2026-04-15-finops-prod-1001-05-01</t>
  </si>
  <si>
    <t>gcp-2026-04-15-finops-prod-1001-05-01-alloc-80dee0040974</t>
  </si>
  <si>
    <t>gcp-2026-04-15-finops-prod-1001-05-02</t>
  </si>
  <si>
    <t>gcp-2026-04-15-finops-prod-1001-05-02-alloc-479a4666800a</t>
  </si>
  <si>
    <t>gcp-2026-04-15-finops-data-2001-01-01</t>
  </si>
  <si>
    <t>gcp-2026-04-15-finops-data-2001-01-01-alloc-c49ad73d0433</t>
  </si>
  <si>
    <t>gcp-2026-04-15-finops-data-2001-01-02</t>
  </si>
  <si>
    <t>gcp-2026-04-15-finops-data-2001-01-02-alloc-57b5811aa39b</t>
  </si>
  <si>
    <t>gcp-2026-04-15-finops-data-2001-02-01</t>
  </si>
  <si>
    <t>gcp-2026-04-15-finops-data-2001-02-01-alloc-2410b572534f</t>
  </si>
  <si>
    <t>gcp-2026-04-15-finops-data-2001-02-02</t>
  </si>
  <si>
    <t>gcp-2026-04-15-finops-data-2001-02-02-alloc-b4ce4dda671c</t>
  </si>
  <si>
    <t>gcp-2026-04-15-finops-data-2001-03-01</t>
  </si>
  <si>
    <t>gcp-2026-04-15-finops-data-2001-03-01-alloc-fd35310b1990</t>
  </si>
  <si>
    <t>gcp-2026-04-15-finops-data-2001-03-02</t>
  </si>
  <si>
    <t>gcp-2026-04-15-finops-data-2001-03-02-alloc-ac1f9dfa0748</t>
  </si>
  <si>
    <t>gcp-2026-04-15-finops-data-2001-04-01</t>
  </si>
  <si>
    <t>gcp-2026-04-15-finops-data-2001-04-01-alloc-df9a5f4bc001</t>
  </si>
  <si>
    <t>gcp-2026-04-15-finops-data-2001-04-02</t>
  </si>
  <si>
    <t>gcp-2026-04-15-finops-data-2001-04-02-alloc-db75c7d8689d</t>
  </si>
  <si>
    <t>gcp-2026-04-15-finops-data-2001-05-01</t>
  </si>
  <si>
    <t>gcp-2026-04-15-finops-data-2001-05-01-alloc-db286bbf95b1</t>
  </si>
  <si>
    <t>gcp-2026-04-15-finops-data-2001-05-02</t>
  </si>
  <si>
    <t>gcp-2026-04-15-finops-data-2001-05-02-alloc-ba4e9542f046</t>
  </si>
  <si>
    <t>gcp-2026-04-16-finops-prod-1001-01-01</t>
  </si>
  <si>
    <t>gcp-2026-04-16-finops-prod-1001-01-01-alloc-71a8fa331afe</t>
  </si>
  <si>
    <t>gcp-2026-04-16-finops-prod-1001-01-02</t>
  </si>
  <si>
    <t>gcp-2026-04-16-finops-prod-1001-01-02-alloc-d5179ef4e2ad</t>
  </si>
  <si>
    <t>gcp-2026-04-16-finops-prod-1001-02-01</t>
  </si>
  <si>
    <t>gcp-2026-04-16-finops-prod-1001-02-01-alloc-67c2662942cd</t>
  </si>
  <si>
    <t>gcp-2026-04-16-finops-prod-1001-02-02</t>
  </si>
  <si>
    <t>gcp-2026-04-16-finops-prod-1001-02-02-alloc-398000e170c4</t>
  </si>
  <si>
    <t>gcp-2026-04-16-finops-prod-1001-03-01</t>
  </si>
  <si>
    <t>gcp-2026-04-16-finops-prod-1001-03-01-alloc-fe71beaa602a</t>
  </si>
  <si>
    <t>gcp-2026-04-16-finops-prod-1001-03-02</t>
  </si>
  <si>
    <t>gcp-2026-04-16-finops-prod-1001-03-02-alloc-7660d74af8ab</t>
  </si>
  <si>
    <t>gcp-2026-04-16-finops-prod-1001-04-01</t>
  </si>
  <si>
    <t>gcp-2026-04-16-finops-prod-1001-04-01-alloc-5b9f1771e8d6</t>
  </si>
  <si>
    <t>gcp-2026-04-16-finops-prod-1001-04-02</t>
  </si>
  <si>
    <t>gcp-2026-04-16-finops-prod-1001-04-02-alloc-fbe64abea81d</t>
  </si>
  <si>
    <t>gcp-2026-04-16-finops-prod-1001-05-01</t>
  </si>
  <si>
    <t>gcp-2026-04-16-finops-prod-1001-05-01-alloc-f6776c9199dd</t>
  </si>
  <si>
    <t>gcp-2026-04-16-finops-prod-1001-05-02</t>
  </si>
  <si>
    <t>gcp-2026-04-16-finops-prod-1001-05-02-alloc-a222b40f9aaf</t>
  </si>
  <si>
    <t>gcp-2026-04-16-finops-data-2001-01-01</t>
  </si>
  <si>
    <t>gcp-2026-04-16-finops-data-2001-01-01-alloc-ae33cbf0bab6</t>
  </si>
  <si>
    <t>gcp-2026-04-16-finops-data-2001-01-02</t>
  </si>
  <si>
    <t>gcp-2026-04-16-finops-data-2001-01-02-alloc-400368a1b761</t>
  </si>
  <si>
    <t>gcp-2026-04-16-finops-data-2001-02-01</t>
  </si>
  <si>
    <t>gcp-2026-04-16-finops-data-2001-02-01-alloc-4e5f6c9902d9</t>
  </si>
  <si>
    <t>gcp-2026-04-16-finops-data-2001-02-02</t>
  </si>
  <si>
    <t>gcp-2026-04-16-finops-data-2001-02-02-alloc-55d9aa1724a3</t>
  </si>
  <si>
    <t>gcp-2026-04-16-finops-data-2001-03-01</t>
  </si>
  <si>
    <t>gcp-2026-04-16-finops-data-2001-03-01-alloc-2fdf928ab080</t>
  </si>
  <si>
    <t>gcp-2026-04-16-finops-data-2001-03-02</t>
  </si>
  <si>
    <t>gcp-2026-04-16-finops-data-2001-03-02-alloc-f3ffe18a6c4b</t>
  </si>
  <si>
    <t>gcp-2026-04-16-finops-data-2001-04-01</t>
  </si>
  <si>
    <t>gcp-2026-04-16-finops-data-2001-04-01-alloc-267df7ad0512</t>
  </si>
  <si>
    <t>gcp-2026-04-16-finops-data-2001-04-02</t>
  </si>
  <si>
    <t>gcp-2026-04-16-finops-data-2001-04-02-alloc-1d42067cddd5</t>
  </si>
  <si>
    <t>gcp-2026-04-16-finops-data-2001-05-01</t>
  </si>
  <si>
    <t>gcp-2026-04-16-finops-data-2001-05-01-alloc-8c13a693dc9e</t>
  </si>
  <si>
    <t>gcp-2026-04-16-finops-data-2001-05-02</t>
  </si>
  <si>
    <t>gcp-2026-04-16-finops-data-2001-05-02-alloc-b651e69163f7</t>
  </si>
  <si>
    <t>gcp-2026-04-17-finops-prod-1001-01-01</t>
  </si>
  <si>
    <t>gcp-2026-04-17-finops-prod-1001-01-01-alloc-6a9f9840b4e9</t>
  </si>
  <si>
    <t>gcp-2026-04-17-finops-prod-1001-01-02</t>
  </si>
  <si>
    <t>gcp-2026-04-17-finops-prod-1001-01-02-alloc-45d29eed908b</t>
  </si>
  <si>
    <t>gcp-2026-04-17-finops-prod-1001-02-01</t>
  </si>
  <si>
    <t>gcp-2026-04-17-finops-prod-1001-02-01-alloc-7da7fd9f961b</t>
  </si>
  <si>
    <t>gcp-2026-04-17-finops-prod-1001-02-02</t>
  </si>
  <si>
    <t>gcp-2026-04-17-finops-prod-1001-02-02-alloc-ebbe1eb7ce0c</t>
  </si>
  <si>
    <t>gcp-2026-04-17-finops-prod-1001-03-01</t>
  </si>
  <si>
    <t>gcp-2026-04-17-finops-prod-1001-03-01-alloc-0b24db9f8747</t>
  </si>
  <si>
    <t>gcp-2026-04-17-finops-prod-1001-03-02</t>
  </si>
  <si>
    <t>gcp-2026-04-17-finops-prod-1001-03-02-alloc-9eb969cc7e9c</t>
  </si>
  <si>
    <t>gcp-2026-04-17-finops-prod-1001-04-01</t>
  </si>
  <si>
    <t>gcp-2026-04-17-finops-prod-1001-04-01-alloc-4167e0812f8b</t>
  </si>
  <si>
    <t>gcp-2026-04-17-finops-prod-1001-04-02</t>
  </si>
  <si>
    <t>gcp-2026-04-17-finops-prod-1001-04-02-alloc-66de0b289153</t>
  </si>
  <si>
    <t>gcp-2026-04-17-finops-prod-1001-05-01</t>
  </si>
  <si>
    <t>gcp-2026-04-17-finops-prod-1001-05-01-alloc-11cdc22b0be6</t>
  </si>
  <si>
    <t>gcp-2026-04-17-finops-prod-1001-05-02</t>
  </si>
  <si>
    <t>gcp-2026-04-17-finops-prod-1001-05-02-alloc-1118b4cfca55</t>
  </si>
  <si>
    <t>gcp-2026-04-17-finops-data-2001-01-01</t>
  </si>
  <si>
    <t>gcp-2026-04-17-finops-data-2001-01-01-alloc-37445485c82f</t>
  </si>
  <si>
    <t>gcp-2026-04-17-finops-data-2001-01-02</t>
  </si>
  <si>
    <t>gcp-2026-04-17-finops-data-2001-01-02-alloc-0c78ed27e7d5</t>
  </si>
  <si>
    <t>gcp-2026-04-17-finops-data-2001-02-01</t>
  </si>
  <si>
    <t>gcp-2026-04-17-finops-data-2001-02-01-alloc-abb4fba6ef5f</t>
  </si>
  <si>
    <t>gcp-2026-04-17-finops-data-2001-02-02</t>
  </si>
  <si>
    <t>gcp-2026-04-17-finops-data-2001-02-02-alloc-4419e0f0d7fe</t>
  </si>
  <si>
    <t>gcp-2026-04-17-finops-data-2001-03-01</t>
  </si>
  <si>
    <t>gcp-2026-04-17-finops-data-2001-03-01-alloc-c2de871fcceb</t>
  </si>
  <si>
    <t>gcp-2026-04-17-finops-data-2001-03-02</t>
  </si>
  <si>
    <t>gcp-2026-04-17-finops-data-2001-03-02-alloc-b356d801ccbd</t>
  </si>
  <si>
    <t>gcp-2026-04-17-finops-data-2001-04-01</t>
  </si>
  <si>
    <t>gcp-2026-04-17-finops-data-2001-04-01-alloc-6474be305e91</t>
  </si>
  <si>
    <t>gcp-2026-04-17-finops-data-2001-04-02</t>
  </si>
  <si>
    <t>gcp-2026-04-17-finops-data-2001-04-02-alloc-177b96c6dfcc</t>
  </si>
  <si>
    <t>gcp-2026-04-17-finops-data-2001-05-01</t>
  </si>
  <si>
    <t>gcp-2026-04-17-finops-data-2001-05-01-alloc-6519b6c6c3fd</t>
  </si>
  <si>
    <t>gcp-2026-04-17-finops-data-2001-05-02</t>
  </si>
  <si>
    <t>gcp-2026-04-17-finops-data-2001-05-02-alloc-0eed25a829dd</t>
  </si>
  <si>
    <t>gcp-2026-04-18-finops-prod-1001-01-01</t>
  </si>
  <si>
    <t>gcp-2026-04-18-finops-prod-1001-01-01-alloc-ee934bdfc7a3</t>
  </si>
  <si>
    <t>gcp-2026-04-18-finops-prod-1001-01-02</t>
  </si>
  <si>
    <t>gcp-2026-04-18-finops-prod-1001-01-02-alloc-b2d8f8cd4c43</t>
  </si>
  <si>
    <t>gcp-2026-04-18-finops-prod-1001-02-01</t>
  </si>
  <si>
    <t>gcp-2026-04-18-finops-prod-1001-02-01-alloc-fbfbdfda02f8</t>
  </si>
  <si>
    <t>gcp-2026-04-18-finops-prod-1001-02-02</t>
  </si>
  <si>
    <t>gcp-2026-04-18-finops-prod-1001-02-02-alloc-9352c6896815</t>
  </si>
  <si>
    <t>gcp-2026-04-18-finops-prod-1001-03-01</t>
  </si>
  <si>
    <t>gcp-2026-04-18-finops-prod-1001-03-01-alloc-6a390c5019ae</t>
  </si>
  <si>
    <t>gcp-2026-04-18-finops-prod-1001-03-02</t>
  </si>
  <si>
    <t>gcp-2026-04-18-finops-prod-1001-03-02-alloc-783f93793578</t>
  </si>
  <si>
    <t>gcp-2026-04-18-finops-prod-1001-04-01</t>
  </si>
  <si>
    <t>gcp-2026-04-18-finops-prod-1001-04-01-alloc-63228917c799</t>
  </si>
  <si>
    <t>gcp-2026-04-18-finops-prod-1001-04-02</t>
  </si>
  <si>
    <t>gcp-2026-04-18-finops-prod-1001-04-02-alloc-d2c87eb7f2bb</t>
  </si>
  <si>
    <t>gcp-2026-04-18-finops-prod-1001-05-01</t>
  </si>
  <si>
    <t>gcp-2026-04-18-finops-prod-1001-05-01-alloc-f25dec9fff78</t>
  </si>
  <si>
    <t>gcp-2026-04-18-finops-prod-1001-05-02</t>
  </si>
  <si>
    <t>gcp-2026-04-18-finops-prod-1001-05-02-alloc-64b2e6bcb05c</t>
  </si>
  <si>
    <t>gcp-2026-04-18-finops-data-2001-01-01</t>
  </si>
  <si>
    <t>gcp-2026-04-18-finops-data-2001-01-01-alloc-a65a19e0c380</t>
  </si>
  <si>
    <t>gcp-2026-04-18-finops-data-2001-01-02</t>
  </si>
  <si>
    <t>gcp-2026-04-18-finops-data-2001-01-02-alloc-2ebb51e99bae</t>
  </si>
  <si>
    <t>gcp-2026-04-18-finops-data-2001-02-01</t>
  </si>
  <si>
    <t>gcp-2026-04-18-finops-data-2001-02-01-alloc-e2581510e48a</t>
  </si>
  <si>
    <t>gcp-2026-04-18-finops-data-2001-02-02</t>
  </si>
  <si>
    <t>gcp-2026-04-18-finops-data-2001-02-02-alloc-06474c37c686</t>
  </si>
  <si>
    <t>gcp-2026-04-18-finops-data-2001-03-01</t>
  </si>
  <si>
    <t>gcp-2026-04-18-finops-data-2001-03-01-alloc-02903999c29f</t>
  </si>
  <si>
    <t>gcp-2026-04-18-finops-data-2001-03-02</t>
  </si>
  <si>
    <t>gcp-2026-04-18-finops-data-2001-03-02-alloc-d3a5b28a82a2</t>
  </si>
  <si>
    <t>gcp-2026-04-18-finops-data-2001-04-01</t>
  </si>
  <si>
    <t>gcp-2026-04-18-finops-data-2001-04-01-alloc-3a48f136d780</t>
  </si>
  <si>
    <t>gcp-2026-04-18-finops-data-2001-04-02</t>
  </si>
  <si>
    <t>gcp-2026-04-18-finops-data-2001-04-02-alloc-49742ac5c1c7</t>
  </si>
  <si>
    <t>gcp-2026-04-18-finops-data-2001-05-01</t>
  </si>
  <si>
    <t>gcp-2026-04-18-finops-data-2001-05-01-alloc-b94faecd8b1a</t>
  </si>
  <si>
    <t>gcp-2026-04-18-finops-data-2001-05-02</t>
  </si>
  <si>
    <t>gcp-2026-04-18-finops-data-2001-05-02-alloc-a972b9fe58ae</t>
  </si>
  <si>
    <t>gcp-2026-04-19-finops-prod-1001-01-01</t>
  </si>
  <si>
    <t>gcp-2026-04-19-finops-prod-1001-01-01-alloc-4e09c8c2a9eb</t>
  </si>
  <si>
    <t>gcp-2026-04-19-finops-prod-1001-01-02</t>
  </si>
  <si>
    <t>gcp-2026-04-19-finops-prod-1001-01-02-alloc-a9af24938825</t>
  </si>
  <si>
    <t>gcp-2026-04-19-finops-prod-1001-02-01</t>
  </si>
  <si>
    <t>gcp-2026-04-19-finops-prod-1001-02-01-alloc-9276ddd72661</t>
  </si>
  <si>
    <t>gcp-2026-04-19-finops-prod-1001-02-02</t>
  </si>
  <si>
    <t>gcp-2026-04-19-finops-prod-1001-02-02-alloc-c0dd96b81243</t>
  </si>
  <si>
    <t>gcp-2026-04-19-finops-prod-1001-03-01</t>
  </si>
  <si>
    <t>gcp-2026-04-19-finops-prod-1001-03-01-alloc-a7b52b5d67c1</t>
  </si>
  <si>
    <t>gcp-2026-04-19-finops-prod-1001-03-02</t>
  </si>
  <si>
    <t>gcp-2026-04-19-finops-prod-1001-03-02-alloc-46c150b698a8</t>
  </si>
  <si>
    <t>gcp-2026-04-19-finops-prod-1001-04-01</t>
  </si>
  <si>
    <t>gcp-2026-04-19-finops-prod-1001-04-01-alloc-9b545312d42a</t>
  </si>
  <si>
    <t>gcp-2026-04-19-finops-prod-1001-04-02</t>
  </si>
  <si>
    <t>gcp-2026-04-19-finops-prod-1001-04-02-alloc-605eb6b8404f</t>
  </si>
  <si>
    <t>gcp-2026-04-19-finops-prod-1001-05-01</t>
  </si>
  <si>
    <t>gcp-2026-04-19-finops-prod-1001-05-01-alloc-3d2358760419</t>
  </si>
  <si>
    <t>gcp-2026-04-19-finops-prod-1001-05-02</t>
  </si>
  <si>
    <t>gcp-2026-04-19-finops-prod-1001-05-02-alloc-22c16ff83b43</t>
  </si>
  <si>
    <t>gcp-2026-04-19-finops-data-2001-01-01</t>
  </si>
  <si>
    <t>gcp-2026-04-19-finops-data-2001-01-01-alloc-2597bb509180</t>
  </si>
  <si>
    <t>gcp-2026-04-19-finops-data-2001-01-02</t>
  </si>
  <si>
    <t>gcp-2026-04-19-finops-data-2001-01-02-alloc-2559ec77d1de</t>
  </si>
  <si>
    <t>gcp-2026-04-19-finops-data-2001-02-01</t>
  </si>
  <si>
    <t>gcp-2026-04-19-finops-data-2001-02-01-alloc-078be19148e1</t>
  </si>
  <si>
    <t>gcp-2026-04-19-finops-data-2001-02-02</t>
  </si>
  <si>
    <t>gcp-2026-04-19-finops-data-2001-02-02-alloc-b816bcbca6c3</t>
  </si>
  <si>
    <t>gcp-2026-04-19-finops-data-2001-03-01</t>
  </si>
  <si>
    <t>gcp-2026-04-19-finops-data-2001-03-01-alloc-c1ddb82b1218</t>
  </si>
  <si>
    <t>gcp-2026-04-19-finops-data-2001-03-02</t>
  </si>
  <si>
    <t>gcp-2026-04-19-finops-data-2001-03-02-alloc-43dd653759ea</t>
  </si>
  <si>
    <t>gcp-2026-04-19-finops-data-2001-04-01</t>
  </si>
  <si>
    <t>gcp-2026-04-19-finops-data-2001-04-01-alloc-926fb4c19eaa</t>
  </si>
  <si>
    <t>gcp-2026-04-19-finops-data-2001-04-02</t>
  </si>
  <si>
    <t>gcp-2026-04-19-finops-data-2001-04-02-alloc-32688324fdb2</t>
  </si>
  <si>
    <t>gcp-2026-04-19-finops-data-2001-05-01</t>
  </si>
  <si>
    <t>gcp-2026-04-19-finops-data-2001-05-01-alloc-541b42213d06</t>
  </si>
  <si>
    <t>gcp-2026-04-19-finops-data-2001-05-02</t>
  </si>
  <si>
    <t>gcp-2026-04-19-finops-data-2001-05-02-alloc-5bc5860177c9</t>
  </si>
  <si>
    <t>gcp-2026-04-20-finops-prod-1001-01-01</t>
  </si>
  <si>
    <t>gcp-2026-04-20-finops-prod-1001-01-01-alloc-779bc415adc1</t>
  </si>
  <si>
    <t>gcp-2026-04-20-finops-prod-1001-01-02</t>
  </si>
  <si>
    <t>gcp-2026-04-20-finops-prod-1001-01-02-alloc-2ba3c04b4e98</t>
  </si>
  <si>
    <t>gcp-2026-04-20-finops-prod-1001-02-01</t>
  </si>
  <si>
    <t>gcp-2026-04-20-finops-prod-1001-02-01-alloc-fcea46f37fd8</t>
  </si>
  <si>
    <t>gcp-2026-04-20-finops-prod-1001-02-02</t>
  </si>
  <si>
    <t>gcp-2026-04-20-finops-prod-1001-02-02-alloc-62eb512367da</t>
  </si>
  <si>
    <t>gcp-2026-04-20-finops-prod-1001-03-01</t>
  </si>
  <si>
    <t>gcp-2026-04-20-finops-prod-1001-03-01-alloc-32ad39c407b5</t>
  </si>
  <si>
    <t>gcp-2026-04-20-finops-prod-1001-03-02</t>
  </si>
  <si>
    <t>gcp-2026-04-20-finops-prod-1001-03-02-alloc-6bec5e0bcf24</t>
  </si>
  <si>
    <t>gcp-2026-04-20-finops-prod-1001-04-01</t>
  </si>
  <si>
    <t>gcp-2026-04-20-finops-prod-1001-04-01-alloc-a2b1b35f2f1f</t>
  </si>
  <si>
    <t>gcp-2026-04-20-finops-prod-1001-04-02</t>
  </si>
  <si>
    <t>gcp-2026-04-20-finops-prod-1001-04-02-alloc-207eca4998b7</t>
  </si>
  <si>
    <t>gcp-2026-04-20-finops-prod-1001-05-01</t>
  </si>
  <si>
    <t>gcp-2026-04-20-finops-prod-1001-05-01-alloc-f23f6a459d60</t>
  </si>
  <si>
    <t>gcp-2026-04-20-finops-prod-1001-05-02</t>
  </si>
  <si>
    <t>gcp-2026-04-20-finops-prod-1001-05-02-alloc-303c586c7b3b</t>
  </si>
  <si>
    <t>gcp-2026-04-20-finops-data-2001-01-01</t>
  </si>
  <si>
    <t>gcp-2026-04-20-finops-data-2001-01-01-alloc-b205164b0091</t>
  </si>
  <si>
    <t>gcp-2026-04-20-finops-data-2001-01-02</t>
  </si>
  <si>
    <t>gcp-2026-04-20-finops-data-2001-01-02-alloc-57d53c2a3ed9</t>
  </si>
  <si>
    <t>gcp-2026-04-20-finops-data-2001-02-01</t>
  </si>
  <si>
    <t>gcp-2026-04-20-finops-data-2001-02-01-alloc-791cf5196baf</t>
  </si>
  <si>
    <t>gcp-2026-04-20-finops-data-2001-02-02</t>
  </si>
  <si>
    <t>gcp-2026-04-20-finops-data-2001-02-02-alloc-8a9eb33c5a38</t>
  </si>
  <si>
    <t>gcp-2026-04-20-finops-data-2001-03-01</t>
  </si>
  <si>
    <t>gcp-2026-04-20-finops-data-2001-03-01-alloc-37c951947da3</t>
  </si>
  <si>
    <t>gcp-2026-04-20-finops-data-2001-03-02</t>
  </si>
  <si>
    <t>gcp-2026-04-20-finops-data-2001-03-02-alloc-ee42d502d01b</t>
  </si>
  <si>
    <t>gcp-2026-04-20-finops-data-2001-04-01</t>
  </si>
  <si>
    <t>gcp-2026-04-20-finops-data-2001-04-01-alloc-9159681aa497</t>
  </si>
  <si>
    <t>gcp-2026-04-20-finops-data-2001-04-02</t>
  </si>
  <si>
    <t>gcp-2026-04-20-finops-data-2001-04-02-alloc-94eba295a2f7</t>
  </si>
  <si>
    <t>gcp-2026-04-20-finops-data-2001-05-01</t>
  </si>
  <si>
    <t>gcp-2026-04-20-finops-data-2001-05-01-alloc-1d3d43cd7fc4</t>
  </si>
  <si>
    <t>gcp-2026-04-20-finops-data-2001-05-02</t>
  </si>
  <si>
    <t>gcp-2026-04-20-finops-data-2001-05-02-alloc-cf8a8ef75173</t>
  </si>
  <si>
    <t>gcp-2026-04-21-finops-prod-1001-01-01</t>
  </si>
  <si>
    <t>gcp-2026-04-21-finops-prod-1001-01-01-alloc-177b12704b4b</t>
  </si>
  <si>
    <t>gcp-2026-04-21-finops-prod-1001-01-02</t>
  </si>
  <si>
    <t>gcp-2026-04-21-finops-prod-1001-01-02-alloc-3fae1cfd3795</t>
  </si>
  <si>
    <t>gcp-2026-04-21-finops-prod-1001-02-01</t>
  </si>
  <si>
    <t>gcp-2026-04-21-finops-prod-1001-02-01-alloc-4e9f5a33cf8c</t>
  </si>
  <si>
    <t>gcp-2026-04-21-finops-prod-1001-02-02</t>
  </si>
  <si>
    <t>gcp-2026-04-21-finops-prod-1001-02-02-alloc-116e1664ed3b</t>
  </si>
  <si>
    <t>gcp-2026-04-21-finops-prod-1001-03-01</t>
  </si>
  <si>
    <t>gcp-2026-04-21-finops-prod-1001-03-01-alloc-b617c397e721</t>
  </si>
  <si>
    <t>gcp-2026-04-21-finops-prod-1001-03-02</t>
  </si>
  <si>
    <t>gcp-2026-04-21-finops-prod-1001-03-02-alloc-073602c12148</t>
  </si>
  <si>
    <t>gcp-2026-04-21-finops-prod-1001-04-01</t>
  </si>
  <si>
    <t>gcp-2026-04-21-finops-prod-1001-04-01-alloc-ed3ccdffeeea</t>
  </si>
  <si>
    <t>gcp-2026-04-21-finops-prod-1001-04-02</t>
  </si>
  <si>
    <t>gcp-2026-04-21-finops-prod-1001-04-02-alloc-df61595521a7</t>
  </si>
  <si>
    <t>gcp-2026-04-21-finops-prod-1001-05-01</t>
  </si>
  <si>
    <t>gcp-2026-04-21-finops-prod-1001-05-01-alloc-6e1c9b8e6b3e</t>
  </si>
  <si>
    <t>gcp-2026-04-21-finops-prod-1001-05-02</t>
  </si>
  <si>
    <t>gcp-2026-04-21-finops-prod-1001-05-02-alloc-d4d26d1b639d</t>
  </si>
  <si>
    <t>gcp-2026-04-21-finops-data-2001-01-01</t>
  </si>
  <si>
    <t>gcp-2026-04-21-finops-data-2001-01-01-alloc-0afbf2456e51</t>
  </si>
  <si>
    <t>gcp-2026-04-21-finops-data-2001-01-02</t>
  </si>
  <si>
    <t>gcp-2026-04-21-finops-data-2001-01-02-alloc-81fbbf534edd</t>
  </si>
  <si>
    <t>gcp-2026-04-21-finops-data-2001-02-01</t>
  </si>
  <si>
    <t>gcp-2026-04-21-finops-data-2001-02-01-alloc-51a557eb7e0b</t>
  </si>
  <si>
    <t>gcp-2026-04-21-finops-data-2001-02-02</t>
  </si>
  <si>
    <t>gcp-2026-04-21-finops-data-2001-02-02-alloc-7da894d0e2da</t>
  </si>
  <si>
    <t>gcp-2026-04-21-finops-data-2001-03-01</t>
  </si>
  <si>
    <t>gcp-2026-04-21-finops-data-2001-03-01-alloc-da405653ed5d</t>
  </si>
  <si>
    <t>gcp-2026-04-21-finops-data-2001-03-02</t>
  </si>
  <si>
    <t>gcp-2026-04-21-finops-data-2001-03-02-alloc-b205d43b7db2</t>
  </si>
  <si>
    <t>gcp-2026-04-21-finops-data-2001-04-01</t>
  </si>
  <si>
    <t>gcp-2026-04-21-finops-data-2001-04-01-alloc-ae8ba11f744f</t>
  </si>
  <si>
    <t>gcp-2026-04-21-finops-data-2001-04-02</t>
  </si>
  <si>
    <t>gcp-2026-04-21-finops-data-2001-04-02-alloc-4eaa2daecdc1</t>
  </si>
  <si>
    <t>gcp-2026-04-21-finops-data-2001-05-01</t>
  </si>
  <si>
    <t>gcp-2026-04-21-finops-data-2001-05-01-alloc-b17729f54671</t>
  </si>
  <si>
    <t>gcp-2026-04-21-finops-data-2001-05-02</t>
  </si>
  <si>
    <t>gcp-2026-04-21-finops-data-2001-05-02-alloc-9b1cb7428f1b</t>
  </si>
  <si>
    <t>gcp-2026-04-22-finops-prod-1001-01-01</t>
  </si>
  <si>
    <t>gcp-2026-04-22-finops-prod-1001-01-01-alloc-11d2cd8e3db1</t>
  </si>
  <si>
    <t>gcp-2026-04-22-finops-prod-1001-01-02</t>
  </si>
  <si>
    <t>gcp-2026-04-22-finops-prod-1001-01-02-alloc-8295de2fd363</t>
  </si>
  <si>
    <t>gcp-2026-04-22-finops-prod-1001-02-01</t>
  </si>
  <si>
    <t>gcp-2026-04-22-finops-prod-1001-02-01-alloc-aba813808667</t>
  </si>
  <si>
    <t>gcp-2026-04-22-finops-prod-1001-02-02</t>
  </si>
  <si>
    <t>gcp-2026-04-22-finops-prod-1001-02-02-alloc-d122c5fbf9b7</t>
  </si>
  <si>
    <t>gcp-2026-04-22-finops-prod-1001-03-01</t>
  </si>
  <si>
    <t>gcp-2026-04-22-finops-prod-1001-03-01-alloc-f6af248f2301</t>
  </si>
  <si>
    <t>gcp-2026-04-22-finops-prod-1001-03-02</t>
  </si>
  <si>
    <t>gcp-2026-04-22-finops-prod-1001-03-02-alloc-7df6673aa541</t>
  </si>
  <si>
    <t>gcp-2026-04-22-finops-prod-1001-04-01</t>
  </si>
  <si>
    <t>gcp-2026-04-22-finops-prod-1001-04-01-alloc-c111b08c693f</t>
  </si>
  <si>
    <t>gcp-2026-04-22-finops-prod-1001-04-02</t>
  </si>
  <si>
    <t>gcp-2026-04-22-finops-prod-1001-04-02-alloc-9a66d4c1436e</t>
  </si>
  <si>
    <t>gcp-2026-04-22-finops-prod-1001-05-01</t>
  </si>
  <si>
    <t>gcp-2026-04-22-finops-prod-1001-05-01-alloc-446af2a08fdf</t>
  </si>
  <si>
    <t>gcp-2026-04-22-finops-prod-1001-05-02</t>
  </si>
  <si>
    <t>gcp-2026-04-22-finops-prod-1001-05-02-alloc-9555447a4111</t>
  </si>
  <si>
    <t>gcp-2026-04-22-finops-data-2001-01-01</t>
  </si>
  <si>
    <t>gcp-2026-04-22-finops-data-2001-01-01-alloc-7014452fcca3</t>
  </si>
  <si>
    <t>gcp-2026-04-22-finops-data-2001-01-02</t>
  </si>
  <si>
    <t>gcp-2026-04-22-finops-data-2001-01-02-alloc-0b31a4d19fae</t>
  </si>
  <si>
    <t>gcp-2026-04-22-finops-data-2001-02-01</t>
  </si>
  <si>
    <t>gcp-2026-04-22-finops-data-2001-02-01-alloc-1e96860789e8</t>
  </si>
  <si>
    <t>gcp-2026-04-22-finops-data-2001-02-02</t>
  </si>
  <si>
    <t>gcp-2026-04-22-finops-data-2001-02-02-alloc-be29c2269ddd</t>
  </si>
  <si>
    <t>gcp-2026-04-22-finops-data-2001-03-01</t>
  </si>
  <si>
    <t>gcp-2026-04-22-finops-data-2001-03-01-alloc-321b4f7bf184</t>
  </si>
  <si>
    <t>gcp-2026-04-22-finops-data-2001-03-02</t>
  </si>
  <si>
    <t>gcp-2026-04-22-finops-data-2001-03-02-alloc-a7287a1ba657</t>
  </si>
  <si>
    <t>gcp-2026-04-22-finops-data-2001-04-01</t>
  </si>
  <si>
    <t>gcp-2026-04-22-finops-data-2001-04-01-alloc-075563975a76</t>
  </si>
  <si>
    <t>gcp-2026-04-22-finops-data-2001-04-02</t>
  </si>
  <si>
    <t>gcp-2026-04-22-finops-data-2001-04-02-alloc-360e8cddf0d0</t>
  </si>
  <si>
    <t>gcp-2026-04-22-finops-data-2001-05-01</t>
  </si>
  <si>
    <t>gcp-2026-04-22-finops-data-2001-05-01-alloc-e47fb114269e</t>
  </si>
  <si>
    <t>gcp-2026-04-22-finops-data-2001-05-02</t>
  </si>
  <si>
    <t>gcp-2026-04-22-finops-data-2001-05-02-alloc-883764d1a6a9</t>
  </si>
  <si>
    <t>gcp-2026-04-23-finops-prod-1001-01-01</t>
  </si>
  <si>
    <t>gcp-2026-04-23-finops-prod-1001-01-01-alloc-b6ea1f46456c</t>
  </si>
  <si>
    <t>gcp-2026-04-23-finops-prod-1001-01-02</t>
  </si>
  <si>
    <t>gcp-2026-04-23-finops-prod-1001-01-02-alloc-4f60e8472eb6</t>
  </si>
  <si>
    <t>gcp-2026-04-23-finops-prod-1001-02-01</t>
  </si>
  <si>
    <t>gcp-2026-04-23-finops-prod-1001-02-01-alloc-52f9961530d5</t>
  </si>
  <si>
    <t>gcp-2026-04-23-finops-prod-1001-02-02</t>
  </si>
  <si>
    <t>gcp-2026-04-23-finops-prod-1001-02-02-alloc-0f27178714c8</t>
  </si>
  <si>
    <t>gcp-2026-04-23-finops-prod-1001-03-01</t>
  </si>
  <si>
    <t>gcp-2026-04-23-finops-prod-1001-03-01-alloc-a83175b28f06</t>
  </si>
  <si>
    <t>gcp-2026-04-23-finops-prod-1001-03-02</t>
  </si>
  <si>
    <t>gcp-2026-04-23-finops-prod-1001-03-02-alloc-f54df1451f84</t>
  </si>
  <si>
    <t>gcp-2026-04-23-finops-prod-1001-04-01</t>
  </si>
  <si>
    <t>gcp-2026-04-23-finops-prod-1001-04-01-alloc-5b8967f65117</t>
  </si>
  <si>
    <t>gcp-2026-04-23-finops-prod-1001-04-02</t>
  </si>
  <si>
    <t>gcp-2026-04-23-finops-prod-1001-04-02-alloc-fe6b4d31defb</t>
  </si>
  <si>
    <t>gcp-2026-04-23-finops-prod-1001-05-01</t>
  </si>
  <si>
    <t>gcp-2026-04-23-finops-prod-1001-05-01-alloc-a39ecc8cca3c</t>
  </si>
  <si>
    <t>gcp-2026-04-23-finops-prod-1001-05-02</t>
  </si>
  <si>
    <t>gcp-2026-04-23-finops-prod-1001-05-02-alloc-99ba29c48749</t>
  </si>
  <si>
    <t>gcp-2026-04-23-finops-data-2001-01-01</t>
  </si>
  <si>
    <t>gcp-2026-04-23-finops-data-2001-01-01-alloc-fbba1d1d4357</t>
  </si>
  <si>
    <t>gcp-2026-04-23-finops-data-2001-01-02</t>
  </si>
  <si>
    <t>gcp-2026-04-23-finops-data-2001-01-02-alloc-045d36651622</t>
  </si>
  <si>
    <t>gcp-2026-04-23-finops-data-2001-02-01</t>
  </si>
  <si>
    <t>gcp-2026-04-23-finops-data-2001-02-01-alloc-0f9b0a5b2683</t>
  </si>
  <si>
    <t>gcp-2026-04-23-finops-data-2001-02-02</t>
  </si>
  <si>
    <t>gcp-2026-04-23-finops-data-2001-02-02-alloc-316e0cc9d727</t>
  </si>
  <si>
    <t>gcp-2026-04-23-finops-data-2001-03-01</t>
  </si>
  <si>
    <t>gcp-2026-04-23-finops-data-2001-03-01-alloc-48361383aa47</t>
  </si>
  <si>
    <t>gcp-2026-04-23-finops-data-2001-03-02</t>
  </si>
  <si>
    <t>gcp-2026-04-23-finops-data-2001-03-02-alloc-d4e39074a0df</t>
  </si>
  <si>
    <t>gcp-2026-04-23-finops-data-2001-04-01</t>
  </si>
  <si>
    <t>gcp-2026-04-23-finops-data-2001-04-01-alloc-9fa9d3b02370</t>
  </si>
  <si>
    <t>gcp-2026-04-23-finops-data-2001-04-02</t>
  </si>
  <si>
    <t>gcp-2026-04-23-finops-data-2001-04-02-alloc-7e27968cf7e5</t>
  </si>
  <si>
    <t>gcp-2026-04-23-finops-data-2001-05-01</t>
  </si>
  <si>
    <t>gcp-2026-04-23-finops-data-2001-05-01-alloc-db6f746f9b79</t>
  </si>
  <si>
    <t>gcp-2026-04-23-finops-data-2001-05-02</t>
  </si>
  <si>
    <t>gcp-2026-04-23-finops-data-2001-05-02-alloc-0352aec4cb3a</t>
  </si>
  <si>
    <t>gcp-2026-04-24-finops-prod-1001-01-01</t>
  </si>
  <si>
    <t>gcp-2026-04-24-finops-prod-1001-01-01-alloc-f29055b9095b</t>
  </si>
  <si>
    <t>gcp-2026-04-24-finops-prod-1001-01-02</t>
  </si>
  <si>
    <t>gcp-2026-04-24-finops-prod-1001-01-02-alloc-91883212e51e</t>
  </si>
  <si>
    <t>gcp-2026-04-24-finops-prod-1001-02-01</t>
  </si>
  <si>
    <t>gcp-2026-04-24-finops-prod-1001-02-01-alloc-8eaefb0a0996</t>
  </si>
  <si>
    <t>gcp-2026-04-24-finops-prod-1001-02-02</t>
  </si>
  <si>
    <t>gcp-2026-04-24-finops-prod-1001-02-02-alloc-7fbeaf1b62d1</t>
  </si>
  <si>
    <t>gcp-2026-04-24-finops-prod-1001-03-01</t>
  </si>
  <si>
    <t>gcp-2026-04-24-finops-prod-1001-03-01-alloc-d06f73994c0b</t>
  </si>
  <si>
    <t>gcp-2026-04-24-finops-prod-1001-03-02</t>
  </si>
  <si>
    <t>gcp-2026-04-24-finops-prod-1001-03-02-alloc-27fd7bca34a4</t>
  </si>
  <si>
    <t>gcp-2026-04-24-finops-prod-1001-04-01</t>
  </si>
  <si>
    <t>gcp-2026-04-24-finops-prod-1001-04-01-alloc-7f9bc29398a6</t>
  </si>
  <si>
    <t>gcp-2026-04-24-finops-prod-1001-04-02</t>
  </si>
  <si>
    <t>gcp-2026-04-24-finops-prod-1001-04-02-alloc-e2d6c2eb57e7</t>
  </si>
  <si>
    <t>gcp-2026-04-24-finops-prod-1001-05-01</t>
  </si>
  <si>
    <t>gcp-2026-04-24-finops-prod-1001-05-01-alloc-5a3081af0057</t>
  </si>
  <si>
    <t>gcp-2026-04-24-finops-prod-1001-05-02</t>
  </si>
  <si>
    <t>gcp-2026-04-24-finops-prod-1001-05-02-alloc-c1140cf5305e</t>
  </si>
  <si>
    <t>gcp-2026-04-24-finops-data-2001-01-01</t>
  </si>
  <si>
    <t>gcp-2026-04-24-finops-data-2001-01-01-alloc-54a6fd6a43b0</t>
  </si>
  <si>
    <t>gcp-2026-04-24-finops-data-2001-01-02</t>
  </si>
  <si>
    <t>gcp-2026-04-24-finops-data-2001-01-02-alloc-e81fd15a0655</t>
  </si>
  <si>
    <t>gcp-2026-04-24-finops-data-2001-02-01</t>
  </si>
  <si>
    <t>gcp-2026-04-24-finops-data-2001-02-01-alloc-99e0e1141ac0</t>
  </si>
  <si>
    <t>gcp-2026-04-24-finops-data-2001-02-02</t>
  </si>
  <si>
    <t>gcp-2026-04-24-finops-data-2001-02-02-alloc-a4b5d127f483</t>
  </si>
  <si>
    <t>gcp-2026-04-24-finops-data-2001-03-01</t>
  </si>
  <si>
    <t>gcp-2026-04-24-finops-data-2001-03-01-alloc-3964a1ab71be</t>
  </si>
  <si>
    <t>gcp-2026-04-24-finops-data-2001-03-02</t>
  </si>
  <si>
    <t>gcp-2026-04-24-finops-data-2001-03-02-alloc-504a0d72f5f8</t>
  </si>
  <si>
    <t>gcp-2026-04-24-finops-data-2001-04-01</t>
  </si>
  <si>
    <t>gcp-2026-04-24-finops-data-2001-04-01-alloc-3ef999b3d2a1</t>
  </si>
  <si>
    <t>gcp-2026-04-24-finops-data-2001-04-02</t>
  </si>
  <si>
    <t>gcp-2026-04-24-finops-data-2001-04-02-alloc-241eb2dc2b18</t>
  </si>
  <si>
    <t>gcp-2026-04-24-finops-data-2001-05-01</t>
  </si>
  <si>
    <t>gcp-2026-04-24-finops-data-2001-05-01-alloc-032102500775</t>
  </si>
  <si>
    <t>gcp-2026-04-24-finops-data-2001-05-02</t>
  </si>
  <si>
    <t>gcp-2026-04-24-finops-data-2001-05-02-alloc-b851988118a8</t>
  </si>
  <si>
    <t>gcp-2026-04-25-finops-prod-1001-01-01</t>
  </si>
  <si>
    <t>gcp-2026-04-25-finops-prod-1001-01-01-alloc-0bfc8402af5b</t>
  </si>
  <si>
    <t>gcp-2026-04-25-finops-prod-1001-01-02</t>
  </si>
  <si>
    <t>gcp-2026-04-25-finops-prod-1001-01-02-alloc-e023c8567d64</t>
  </si>
  <si>
    <t>gcp-2026-04-25-finops-prod-1001-02-01</t>
  </si>
  <si>
    <t>gcp-2026-04-25-finops-prod-1001-02-01-alloc-4efae67a8825</t>
  </si>
  <si>
    <t>gcp-2026-04-25-finops-prod-1001-02-02</t>
  </si>
  <si>
    <t>gcp-2026-04-25-finops-prod-1001-02-02-alloc-36efc9c2e361</t>
  </si>
  <si>
    <t>gcp-2026-04-25-finops-prod-1001-03-01</t>
  </si>
  <si>
    <t>gcp-2026-04-25-finops-prod-1001-03-01-alloc-a2d1a8409a0e</t>
  </si>
  <si>
    <t>gcp-2026-04-25-finops-prod-1001-03-02</t>
  </si>
  <si>
    <t>gcp-2026-04-25-finops-prod-1001-03-02-alloc-c511845cb99b</t>
  </si>
  <si>
    <t>gcp-2026-04-25-finops-prod-1001-04-01</t>
  </si>
  <si>
    <t>gcp-2026-04-25-finops-prod-1001-04-01-alloc-12d32efded6c</t>
  </si>
  <si>
    <t>gcp-2026-04-25-finops-prod-1001-04-02</t>
  </si>
  <si>
    <t>gcp-2026-04-25-finops-prod-1001-04-02-alloc-25d4d2785ca2</t>
  </si>
  <si>
    <t>gcp-2026-04-25-finops-prod-1001-05-01</t>
  </si>
  <si>
    <t>gcp-2026-04-25-finops-prod-1001-05-01-alloc-645a630e72c6</t>
  </si>
  <si>
    <t>gcp-2026-04-25-finops-prod-1001-05-02</t>
  </si>
  <si>
    <t>gcp-2026-04-25-finops-prod-1001-05-02-alloc-73d00b1a0ef1</t>
  </si>
  <si>
    <t>gcp-2026-04-25-finops-data-2001-01-01</t>
  </si>
  <si>
    <t>gcp-2026-04-25-finops-data-2001-01-01-alloc-4f0da1f422bb</t>
  </si>
  <si>
    <t>gcp-2026-04-25-finops-data-2001-01-02</t>
  </si>
  <si>
    <t>gcp-2026-04-25-finops-data-2001-01-02-alloc-085403392a52</t>
  </si>
  <si>
    <t>gcp-2026-04-25-finops-data-2001-02-01</t>
  </si>
  <si>
    <t>gcp-2026-04-25-finops-data-2001-02-01-alloc-deee854664cd</t>
  </si>
  <si>
    <t>gcp-2026-04-25-finops-data-2001-02-02</t>
  </si>
  <si>
    <t>gcp-2026-04-25-finops-data-2001-02-02-alloc-6e895c8a9420</t>
  </si>
  <si>
    <t>gcp-2026-04-25-finops-data-2001-03-01</t>
  </si>
  <si>
    <t>gcp-2026-04-25-finops-data-2001-03-01-alloc-176057ce633b</t>
  </si>
  <si>
    <t>gcp-2026-04-25-finops-data-2001-03-02</t>
  </si>
  <si>
    <t>gcp-2026-04-25-finops-data-2001-03-02-alloc-bcb10a92bc53</t>
  </si>
  <si>
    <t>gcp-2026-04-25-finops-data-2001-04-01</t>
  </si>
  <si>
    <t>gcp-2026-04-25-finops-data-2001-04-01-alloc-ef19ced4906e</t>
  </si>
  <si>
    <t>gcp-2026-04-25-finops-data-2001-04-02</t>
  </si>
  <si>
    <t>gcp-2026-04-25-finops-data-2001-04-02-alloc-8f2016644837</t>
  </si>
  <si>
    <t>gcp-2026-04-25-finops-data-2001-05-01</t>
  </si>
  <si>
    <t>gcp-2026-04-25-finops-data-2001-05-01-alloc-7be708500b7d</t>
  </si>
  <si>
    <t>gcp-2026-04-25-finops-data-2001-05-02</t>
  </si>
  <si>
    <t>gcp-2026-04-25-finops-data-2001-05-02-alloc-c5f0f4d92f75</t>
  </si>
  <si>
    <t>gcp-2026-04-26-finops-prod-1001-01-01</t>
  </si>
  <si>
    <t>gcp-2026-04-26-finops-prod-1001-01-01-alloc-5b612129f4d6</t>
  </si>
  <si>
    <t>gcp-2026-04-26-finops-prod-1001-01-02</t>
  </si>
  <si>
    <t>gcp-2026-04-26-finops-prod-1001-01-02-alloc-b570bc536c3a</t>
  </si>
  <si>
    <t>gcp-2026-04-26-finops-prod-1001-02-01</t>
  </si>
  <si>
    <t>gcp-2026-04-26-finops-prod-1001-02-01-alloc-ea610546260d</t>
  </si>
  <si>
    <t>gcp-2026-04-26-finops-prod-1001-02-02</t>
  </si>
  <si>
    <t>gcp-2026-04-26-finops-prod-1001-02-02-alloc-3d5f3a0559a2</t>
  </si>
  <si>
    <t>gcp-2026-04-26-finops-prod-1001-03-01</t>
  </si>
  <si>
    <t>gcp-2026-04-26-finops-prod-1001-03-01-alloc-647abee75a53</t>
  </si>
  <si>
    <t>gcp-2026-04-26-finops-prod-1001-03-02</t>
  </si>
  <si>
    <t>gcp-2026-04-26-finops-prod-1001-03-02-alloc-e1862041f510</t>
  </si>
  <si>
    <t>gcp-2026-04-26-finops-prod-1001-04-01</t>
  </si>
  <si>
    <t>gcp-2026-04-26-finops-prod-1001-04-01-alloc-edb101689698</t>
  </si>
  <si>
    <t>gcp-2026-04-26-finops-prod-1001-04-02</t>
  </si>
  <si>
    <t>gcp-2026-04-26-finops-prod-1001-04-02-alloc-3f9b78001180</t>
  </si>
  <si>
    <t>gcp-2026-04-26-finops-prod-1001-05-01</t>
  </si>
  <si>
    <t>gcp-2026-04-26-finops-prod-1001-05-01-alloc-13a22fd1fd44</t>
  </si>
  <si>
    <t>gcp-2026-04-26-finops-prod-1001-05-02</t>
  </si>
  <si>
    <t>gcp-2026-04-26-finops-prod-1001-05-02-alloc-d4e2ad432523</t>
  </si>
  <si>
    <t>gcp-2026-04-26-finops-data-2001-01-01</t>
  </si>
  <si>
    <t>gcp-2026-04-26-finops-data-2001-01-01-alloc-fff673811808</t>
  </si>
  <si>
    <t>gcp-2026-04-26-finops-data-2001-01-02</t>
  </si>
  <si>
    <t>gcp-2026-04-26-finops-data-2001-01-02-alloc-3737ed6882a7</t>
  </si>
  <si>
    <t>gcp-2026-04-26-finops-data-2001-02-01</t>
  </si>
  <si>
    <t>gcp-2026-04-26-finops-data-2001-02-01-alloc-717cc7a0ebf7</t>
  </si>
  <si>
    <t>gcp-2026-04-26-finops-data-2001-02-02</t>
  </si>
  <si>
    <t>gcp-2026-04-26-finops-data-2001-02-02-alloc-71bd61a2b45f</t>
  </si>
  <si>
    <t>gcp-2026-04-26-finops-data-2001-03-01</t>
  </si>
  <si>
    <t>gcp-2026-04-26-finops-data-2001-03-01-alloc-910f06f3709b</t>
  </si>
  <si>
    <t>gcp-2026-04-26-finops-data-2001-03-02</t>
  </si>
  <si>
    <t>gcp-2026-04-26-finops-data-2001-03-02-alloc-2d2c4de18095</t>
  </si>
  <si>
    <t>gcp-2026-04-26-finops-data-2001-04-01</t>
  </si>
  <si>
    <t>gcp-2026-04-26-finops-data-2001-04-01-alloc-db1569d370ac</t>
  </si>
  <si>
    <t>gcp-2026-04-26-finops-data-2001-04-02</t>
  </si>
  <si>
    <t>gcp-2026-04-26-finops-data-2001-04-02-alloc-f84d75ff46c4</t>
  </si>
  <si>
    <t>gcp-2026-04-26-finops-data-2001-05-01</t>
  </si>
  <si>
    <t>gcp-2026-04-26-finops-data-2001-05-01-alloc-e9e2d9dd0a0d</t>
  </si>
  <si>
    <t>gcp-2026-04-26-finops-data-2001-05-02</t>
  </si>
  <si>
    <t>gcp-2026-04-26-finops-data-2001-05-02-alloc-d0eaa9eb5430</t>
  </si>
  <si>
    <t>gcp-2026-04-27-finops-prod-1001-01-01</t>
  </si>
  <si>
    <t>gcp-2026-04-27-finops-prod-1001-01-01-alloc-861fd0572e2b</t>
  </si>
  <si>
    <t>gcp-2026-04-27-finops-prod-1001-01-02</t>
  </si>
  <si>
    <t>gcp-2026-04-27-finops-prod-1001-01-02-alloc-0478699ea8d6</t>
  </si>
  <si>
    <t>gcp-2026-04-27-finops-prod-1001-02-01</t>
  </si>
  <si>
    <t>gcp-2026-04-27-finops-prod-1001-02-01-alloc-4b54eca1015c</t>
  </si>
  <si>
    <t>gcp-2026-04-27-finops-prod-1001-02-02</t>
  </si>
  <si>
    <t>gcp-2026-04-27-finops-prod-1001-02-02-alloc-62b0567c7df5</t>
  </si>
  <si>
    <t>gcp-2026-04-27-finops-prod-1001-03-01</t>
  </si>
  <si>
    <t>gcp-2026-04-27-finops-prod-1001-03-01-alloc-7fcf8d29fd82</t>
  </si>
  <si>
    <t>gcp-2026-04-27-finops-prod-1001-03-02</t>
  </si>
  <si>
    <t>gcp-2026-04-27-finops-prod-1001-03-02-alloc-8942cb34a4f4</t>
  </si>
  <si>
    <t>gcp-2026-04-27-finops-prod-1001-04-01</t>
  </si>
  <si>
    <t>gcp-2026-04-27-finops-prod-1001-04-01-alloc-4c024235b2cc</t>
  </si>
  <si>
    <t>gcp-2026-04-27-finops-prod-1001-04-02</t>
  </si>
  <si>
    <t>gcp-2026-04-27-finops-prod-1001-04-02-alloc-ab6fec534abe</t>
  </si>
  <si>
    <t>gcp-2026-04-27-finops-prod-1001-05-01</t>
  </si>
  <si>
    <t>gcp-2026-04-27-finops-prod-1001-05-01-alloc-f20b8b545568</t>
  </si>
  <si>
    <t>gcp-2026-04-27-finops-prod-1001-05-02</t>
  </si>
  <si>
    <t>gcp-2026-04-27-finops-prod-1001-05-02-alloc-629408cb024f</t>
  </si>
  <si>
    <t>gcp-2026-04-27-finops-data-2001-01-01</t>
  </si>
  <si>
    <t>gcp-2026-04-27-finops-data-2001-01-01-alloc-4018e484caca</t>
  </si>
  <si>
    <t>gcp-2026-04-27-finops-data-2001-01-02</t>
  </si>
  <si>
    <t>gcp-2026-04-27-finops-data-2001-01-02-alloc-86e66318d1ea</t>
  </si>
  <si>
    <t>gcp-2026-04-27-finops-data-2001-02-01</t>
  </si>
  <si>
    <t>gcp-2026-04-27-finops-data-2001-02-01-alloc-e5e9912d3f5e</t>
  </si>
  <si>
    <t>gcp-2026-04-27-finops-data-2001-02-02</t>
  </si>
  <si>
    <t>gcp-2026-04-27-finops-data-2001-02-02-alloc-e0e488072588</t>
  </si>
  <si>
    <t>gcp-2026-04-27-finops-data-2001-03-01</t>
  </si>
  <si>
    <t>gcp-2026-04-27-finops-data-2001-03-01-alloc-c63ac7a8a8d3</t>
  </si>
  <si>
    <t>gcp-2026-04-27-finops-data-2001-03-02</t>
  </si>
  <si>
    <t>gcp-2026-04-27-finops-data-2001-03-02-alloc-d8ece0327801</t>
  </si>
  <si>
    <t>gcp-2026-04-27-finops-data-2001-04-01</t>
  </si>
  <si>
    <t>gcp-2026-04-27-finops-data-2001-04-01-alloc-b3c9e4138410</t>
  </si>
  <si>
    <t>gcp-2026-04-27-finops-data-2001-04-02</t>
  </si>
  <si>
    <t>gcp-2026-04-27-finops-data-2001-04-02-alloc-8e71b93f46ee</t>
  </si>
  <si>
    <t>gcp-2026-04-27-finops-data-2001-05-01</t>
  </si>
  <si>
    <t>gcp-2026-04-27-finops-data-2001-05-01-alloc-d43ad4b7d1c2</t>
  </si>
  <si>
    <t>gcp-2026-04-27-finops-data-2001-05-02</t>
  </si>
  <si>
    <t>gcp-2026-04-27-finops-data-2001-05-02-alloc-c48d1a933ad6</t>
  </si>
  <si>
    <t>gcp-2026-04-28-finops-prod-1001-01-01</t>
  </si>
  <si>
    <t>gcp-2026-04-28-finops-prod-1001-01-01-alloc-30b82af96d9b</t>
  </si>
  <si>
    <t>gcp-2026-04-28-finops-prod-1001-01-02</t>
  </si>
  <si>
    <t>gcp-2026-04-28-finops-prod-1001-01-02-alloc-354b4dc3e109</t>
  </si>
  <si>
    <t>gcp-2026-04-28-finops-prod-1001-02-01</t>
  </si>
  <si>
    <t>gcp-2026-04-28-finops-prod-1001-02-01-alloc-398e7bd2875d</t>
  </si>
  <si>
    <t>gcp-2026-04-28-finops-prod-1001-02-02</t>
  </si>
  <si>
    <t>gcp-2026-04-28-finops-prod-1001-02-02-alloc-b8a7faeb4933</t>
  </si>
  <si>
    <t>gcp-2026-04-28-finops-prod-1001-03-01</t>
  </si>
  <si>
    <t>gcp-2026-04-28-finops-prod-1001-03-01-alloc-866dc1902713</t>
  </si>
  <si>
    <t>gcp-2026-04-28-finops-prod-1001-03-02</t>
  </si>
  <si>
    <t>gcp-2026-04-28-finops-prod-1001-03-02-alloc-b01912fa4887</t>
  </si>
  <si>
    <t>gcp-2026-04-28-finops-prod-1001-04-01</t>
  </si>
  <si>
    <t>gcp-2026-04-28-finops-prod-1001-04-01-alloc-5c18340d41ef</t>
  </si>
  <si>
    <t>gcp-2026-04-28-finops-prod-1001-04-02</t>
  </si>
  <si>
    <t>gcp-2026-04-28-finops-prod-1001-04-02-alloc-3f7ef3db181c</t>
  </si>
  <si>
    <t>gcp-2026-04-28-finops-prod-1001-05-01</t>
  </si>
  <si>
    <t>gcp-2026-04-28-finops-prod-1001-05-01-alloc-fc72e17ab4a5</t>
  </si>
  <si>
    <t>gcp-2026-04-28-finops-prod-1001-05-02</t>
  </si>
  <si>
    <t>gcp-2026-04-28-finops-prod-1001-05-02-alloc-9d80c196ee51</t>
  </si>
  <si>
    <t>gcp-2026-04-28-finops-data-2001-01-01</t>
  </si>
  <si>
    <t>gcp-2026-04-28-finops-data-2001-01-01-alloc-3d843200fee1</t>
  </si>
  <si>
    <t>gcp-2026-04-28-finops-data-2001-01-02</t>
  </si>
  <si>
    <t>gcp-2026-04-28-finops-data-2001-01-02-alloc-88b881878d70</t>
  </si>
  <si>
    <t>gcp-2026-04-28-finops-data-2001-02-01</t>
  </si>
  <si>
    <t>gcp-2026-04-28-finops-data-2001-02-01-alloc-6ec1054e7b15</t>
  </si>
  <si>
    <t>gcp-2026-04-28-finops-data-2001-02-02</t>
  </si>
  <si>
    <t>gcp-2026-04-28-finops-data-2001-02-02-alloc-24a389875904</t>
  </si>
  <si>
    <t>gcp-2026-04-28-finops-data-2001-03-01</t>
  </si>
  <si>
    <t>gcp-2026-04-28-finops-data-2001-03-01-alloc-36966864c225</t>
  </si>
  <si>
    <t>gcp-2026-04-28-finops-data-2001-03-02</t>
  </si>
  <si>
    <t>gcp-2026-04-28-finops-data-2001-03-02-alloc-d347d39abd42</t>
  </si>
  <si>
    <t>gcp-2026-04-28-finops-data-2001-04-01</t>
  </si>
  <si>
    <t>gcp-2026-04-28-finops-data-2001-04-01-alloc-d5972b33fd2a</t>
  </si>
  <si>
    <t>gcp-2026-04-28-finops-data-2001-04-02</t>
  </si>
  <si>
    <t>gcp-2026-04-28-finops-data-2001-04-02-alloc-186756f4d9bf</t>
  </si>
  <si>
    <t>gcp-2026-04-28-finops-data-2001-05-01</t>
  </si>
  <si>
    <t>gcp-2026-04-28-finops-data-2001-05-01-alloc-0e1c5a0e8a2d</t>
  </si>
  <si>
    <t>gcp-2026-04-28-finops-data-2001-05-02</t>
  </si>
  <si>
    <t>gcp-2026-04-28-finops-data-2001-05-02-alloc-fea0af293277</t>
  </si>
  <si>
    <t>gcp-2026-04-29-finops-prod-1001-01-01</t>
  </si>
  <si>
    <t>gcp-2026-04-29-finops-prod-1001-01-01-alloc-e890fc385ebd</t>
  </si>
  <si>
    <t>gcp-2026-04-29-finops-prod-1001-01-02</t>
  </si>
  <si>
    <t>gcp-2026-04-29-finops-prod-1001-01-02-alloc-f4daa8203e00</t>
  </si>
  <si>
    <t>gcp-2026-04-29-finops-prod-1001-02-01</t>
  </si>
  <si>
    <t>gcp-2026-04-29-finops-prod-1001-02-01-alloc-cfeffd7f3768</t>
  </si>
  <si>
    <t>gcp-2026-04-29-finops-prod-1001-02-02</t>
  </si>
  <si>
    <t>gcp-2026-04-29-finops-prod-1001-02-02-alloc-3f09d32e0720</t>
  </si>
  <si>
    <t>gcp-2026-04-29-finops-prod-1001-03-01</t>
  </si>
  <si>
    <t>gcp-2026-04-29-finops-prod-1001-03-01-alloc-a7c980d6025b</t>
  </si>
  <si>
    <t>gcp-2026-04-29-finops-prod-1001-03-02</t>
  </si>
  <si>
    <t>gcp-2026-04-29-finops-prod-1001-03-02-alloc-fbb097fe1408</t>
  </si>
  <si>
    <t>gcp-2026-04-29-finops-prod-1001-04-01</t>
  </si>
  <si>
    <t>gcp-2026-04-29-finops-prod-1001-04-01-alloc-fbaf24c10882</t>
  </si>
  <si>
    <t>gcp-2026-04-29-finops-prod-1001-04-02</t>
  </si>
  <si>
    <t>gcp-2026-04-29-finops-prod-1001-04-02-alloc-26d6c458c026</t>
  </si>
  <si>
    <t>gcp-2026-04-29-finops-prod-1001-05-01</t>
  </si>
  <si>
    <t>gcp-2026-04-29-finops-prod-1001-05-01-alloc-ffe561fbe83d</t>
  </si>
  <si>
    <t>gcp-2026-04-29-finops-prod-1001-05-02</t>
  </si>
  <si>
    <t>gcp-2026-04-29-finops-prod-1001-05-02-alloc-44e2ab926b78</t>
  </si>
  <si>
    <t>gcp-2026-04-29-finops-data-2001-01-01</t>
  </si>
  <si>
    <t>gcp-2026-04-29-finops-data-2001-01-01-alloc-88d4cc386a93</t>
  </si>
  <si>
    <t>gcp-2026-04-29-finops-data-2001-01-02</t>
  </si>
  <si>
    <t>gcp-2026-04-29-finops-data-2001-01-02-alloc-a2067991737b</t>
  </si>
  <si>
    <t>gcp-2026-04-29-finops-data-2001-02-01</t>
  </si>
  <si>
    <t>gcp-2026-04-29-finops-data-2001-02-01-alloc-6203980154ba</t>
  </si>
  <si>
    <t>gcp-2026-04-29-finops-data-2001-02-02</t>
  </si>
  <si>
    <t>gcp-2026-04-29-finops-data-2001-02-02-alloc-d7acee95b86d</t>
  </si>
  <si>
    <t>gcp-2026-04-29-finops-data-2001-03-01</t>
  </si>
  <si>
    <t>gcp-2026-04-29-finops-data-2001-03-01-alloc-b50e2661a698</t>
  </si>
  <si>
    <t>gcp-2026-04-29-finops-data-2001-03-02</t>
  </si>
  <si>
    <t>gcp-2026-04-29-finops-data-2001-03-02-alloc-c647e31d841e</t>
  </si>
  <si>
    <t>gcp-2026-04-29-finops-data-2001-04-01</t>
  </si>
  <si>
    <t>gcp-2026-04-29-finops-data-2001-04-01-alloc-9a28e5319189</t>
  </si>
  <si>
    <t>gcp-2026-04-29-finops-data-2001-04-02</t>
  </si>
  <si>
    <t>gcp-2026-04-29-finops-data-2001-04-02-alloc-f7c0d248739f</t>
  </si>
  <si>
    <t>gcp-2026-04-29-finops-data-2001-05-01</t>
  </si>
  <si>
    <t>gcp-2026-04-29-finops-data-2001-05-01-alloc-abc91ec75c70</t>
  </si>
  <si>
    <t>gcp-2026-04-29-finops-data-2001-05-02</t>
  </si>
  <si>
    <t>gcp-2026-04-29-finops-data-2001-05-02-alloc-1f17fa368547</t>
  </si>
  <si>
    <t>gcp-2026-04-30-finops-prod-1001-01-01</t>
  </si>
  <si>
    <t>gcp-2026-04-30-finops-prod-1001-01-01-alloc-6156d255c737</t>
  </si>
  <si>
    <t>gcp-2026-04-30-finops-prod-1001-01-02</t>
  </si>
  <si>
    <t>gcp-2026-04-30-finops-prod-1001-01-02-alloc-f30600bf1558</t>
  </si>
  <si>
    <t>gcp-2026-04-30-finops-prod-1001-02-01</t>
  </si>
  <si>
    <t>gcp-2026-04-30-finops-prod-1001-02-01-alloc-d325b71192b1</t>
  </si>
  <si>
    <t>gcp-2026-04-30-finops-prod-1001-02-02</t>
  </si>
  <si>
    <t>gcp-2026-04-30-finops-prod-1001-02-02-alloc-fc3a6424ca29</t>
  </si>
  <si>
    <t>gcp-2026-04-30-finops-prod-1001-03-01</t>
  </si>
  <si>
    <t>gcp-2026-04-30-finops-prod-1001-03-01-alloc-09fd0ec200e2</t>
  </si>
  <si>
    <t>gcp-2026-04-30-finops-prod-1001-03-02</t>
  </si>
  <si>
    <t>gcp-2026-04-30-finops-prod-1001-03-02-alloc-0f11c60b3486</t>
  </si>
  <si>
    <t>gcp-2026-04-30-finops-prod-1001-04-01</t>
  </si>
  <si>
    <t>gcp-2026-04-30-finops-prod-1001-04-01-alloc-1e148031ef67</t>
  </si>
  <si>
    <t>gcp-2026-04-30-finops-prod-1001-04-02</t>
  </si>
  <si>
    <t>gcp-2026-04-30-finops-prod-1001-04-02-alloc-6103bcb6f1f9</t>
  </si>
  <si>
    <t>gcp-2026-04-30-finops-prod-1001-05-01</t>
  </si>
  <si>
    <t>gcp-2026-04-30-finops-prod-1001-05-01-alloc-0cad07328a25</t>
  </si>
  <si>
    <t>gcp-2026-04-30-finops-prod-1001-05-02</t>
  </si>
  <si>
    <t>gcp-2026-04-30-finops-prod-1001-05-02-alloc-1a5784ea48b7</t>
  </si>
  <si>
    <t>gcp-2026-04-30-finops-data-2001-01-01</t>
  </si>
  <si>
    <t>gcp-2026-04-30-finops-data-2001-01-01-alloc-81a4adb0e4c7</t>
  </si>
  <si>
    <t>gcp-2026-04-30-finops-data-2001-01-02</t>
  </si>
  <si>
    <t>gcp-2026-04-30-finops-data-2001-01-02-alloc-b1edb04d026b</t>
  </si>
  <si>
    <t>gcp-2026-04-30-finops-data-2001-02-01</t>
  </si>
  <si>
    <t>gcp-2026-04-30-finops-data-2001-02-01-alloc-ec196d42cc08</t>
  </si>
  <si>
    <t>gcp-2026-04-30-finops-data-2001-02-02</t>
  </si>
  <si>
    <t>gcp-2026-04-30-finops-data-2001-02-02-alloc-18ac8328fe78</t>
  </si>
  <si>
    <t>gcp-2026-04-30-finops-data-2001-03-01</t>
  </si>
  <si>
    <t>gcp-2026-04-30-finops-data-2001-03-01-alloc-cbbd1216d774</t>
  </si>
  <si>
    <t>gcp-2026-04-30-finops-data-2001-03-02</t>
  </si>
  <si>
    <t>gcp-2026-04-30-finops-data-2001-03-02-alloc-92f8d4890a59</t>
  </si>
  <si>
    <t>gcp-2026-04-30-finops-data-2001-04-01</t>
  </si>
  <si>
    <t>gcp-2026-04-30-finops-data-2001-04-01-alloc-fe3e52c277b9</t>
  </si>
  <si>
    <t>gcp-2026-04-30-finops-data-2001-04-02</t>
  </si>
  <si>
    <t>gcp-2026-04-30-finops-data-2001-04-02-alloc-b0322ae25120</t>
  </si>
  <si>
    <t>gcp-2026-04-30-finops-data-2001-05-01</t>
  </si>
  <si>
    <t>gcp-2026-04-30-finops-data-2001-05-01-alloc-aafef36eff00</t>
  </si>
  <si>
    <t>gcp-2026-04-30-finops-data-2001-05-02</t>
  </si>
  <si>
    <t>gcp-2026-04-30-finops-data-2001-05-02-alloc-73c94c87b147</t>
  </si>
  <si>
    <t>gcp-2026-05-01-finops-prod-1001-01-01</t>
  </si>
  <si>
    <t>gcp-2026-05-01-finops-prod-1001-01-01-alloc-582025668c84</t>
  </si>
  <si>
    <t>gcp-2026-05-01-finops-prod-1001-01-02</t>
  </si>
  <si>
    <t>gcp-2026-05-01-finops-prod-1001-01-02-alloc-5e9b597397b1</t>
  </si>
  <si>
    <t>gcp-2026-05-01-finops-prod-1001-02-01</t>
  </si>
  <si>
    <t>gcp-2026-05-01-finops-prod-1001-02-01-alloc-9711fa89d707</t>
  </si>
  <si>
    <t>gcp-2026-05-01-finops-prod-1001-02-02</t>
  </si>
  <si>
    <t>gcp-2026-05-01-finops-prod-1001-02-02-alloc-ee2cbf02bc7c</t>
  </si>
  <si>
    <t>gcp-2026-05-01-finops-prod-1001-03-01</t>
  </si>
  <si>
    <t>gcp-2026-05-01-finops-prod-1001-03-01-alloc-04c3322f3938</t>
  </si>
  <si>
    <t>gcp-2026-05-01-finops-prod-1001-03-02</t>
  </si>
  <si>
    <t>gcp-2026-05-01-finops-prod-1001-03-02-alloc-a3d81e2283f0</t>
  </si>
  <si>
    <t>gcp-2026-05-01-finops-prod-1001-04-01</t>
  </si>
  <si>
    <t>gcp-2026-05-01-finops-prod-1001-04-01-alloc-6737b47ca5e6</t>
  </si>
  <si>
    <t>gcp-2026-05-01-finops-prod-1001-04-02</t>
  </si>
  <si>
    <t>gcp-2026-05-01-finops-prod-1001-04-02-alloc-6b082b5ec9c7</t>
  </si>
  <si>
    <t>gcp-2026-05-01-finops-prod-1001-05-01</t>
  </si>
  <si>
    <t>gcp-2026-05-01-finops-prod-1001-05-01-alloc-5ccaee95c437</t>
  </si>
  <si>
    <t>gcp-2026-05-01-finops-prod-1001-05-02</t>
  </si>
  <si>
    <t>gcp-2026-05-01-finops-prod-1001-05-02-alloc-2786b95cf228</t>
  </si>
  <si>
    <t>gcp-2026-05-01-finops-data-2001-01-01</t>
  </si>
  <si>
    <t>gcp-2026-05-01-finops-data-2001-01-01-alloc-e01a99a23034</t>
  </si>
  <si>
    <t>gcp-2026-05-01-finops-data-2001-01-02</t>
  </si>
  <si>
    <t>gcp-2026-05-01-finops-data-2001-01-02-alloc-65268a9379a6</t>
  </si>
  <si>
    <t>gcp-2026-05-01-finops-data-2001-02-01</t>
  </si>
  <si>
    <t>gcp-2026-05-01-finops-data-2001-02-01-alloc-265564fd8814</t>
  </si>
  <si>
    <t>gcp-2026-05-01-finops-data-2001-02-02</t>
  </si>
  <si>
    <t>gcp-2026-05-01-finops-data-2001-02-02-alloc-9edadefddc9b</t>
  </si>
  <si>
    <t>gcp-2026-05-01-finops-data-2001-03-01</t>
  </si>
  <si>
    <t>gcp-2026-05-01-finops-data-2001-03-01-alloc-300c972e69cb</t>
  </si>
  <si>
    <t>gcp-2026-05-01-finops-data-2001-03-02</t>
  </si>
  <si>
    <t>gcp-2026-05-01-finops-data-2001-03-02-alloc-d07e2b4ec132</t>
  </si>
  <si>
    <t>gcp-2026-05-01-finops-data-2001-04-01</t>
  </si>
  <si>
    <t>gcp-2026-05-01-finops-data-2001-04-01-alloc-2b678bd32d52</t>
  </si>
  <si>
    <t>gcp-2026-05-01-finops-data-2001-04-02</t>
  </si>
  <si>
    <t>gcp-2026-05-01-finops-data-2001-04-02-alloc-5d5c1faaa99a</t>
  </si>
  <si>
    <t>gcp-2026-05-01-finops-data-2001-05-01</t>
  </si>
  <si>
    <t>gcp-2026-05-01-finops-data-2001-05-01-alloc-8103801dbd6a</t>
  </si>
  <si>
    <t>gcp-2026-05-01-finops-data-2001-05-02</t>
  </si>
  <si>
    <t>gcp-2026-05-01-finops-data-2001-05-02-alloc-db4f0e75ec86</t>
  </si>
  <si>
    <t>gcp-2026-05-02-finops-prod-1001-01-01</t>
  </si>
  <si>
    <t>gcp-2026-05-02-finops-prod-1001-01-01-alloc-f0ec7aad4acf</t>
  </si>
  <si>
    <t>gcp-2026-05-02-finops-prod-1001-01-02</t>
  </si>
  <si>
    <t>gcp-2026-05-02-finops-prod-1001-01-02-alloc-920ca6bd01bf</t>
  </si>
  <si>
    <t>gcp-2026-05-02-finops-prod-1001-02-01</t>
  </si>
  <si>
    <t>gcp-2026-05-02-finops-prod-1001-02-01-alloc-3f65b8c53dbe</t>
  </si>
  <si>
    <t>gcp-2026-05-02-finops-prod-1001-02-02</t>
  </si>
  <si>
    <t>gcp-2026-05-02-finops-prod-1001-02-02-alloc-00a340cf2b72</t>
  </si>
  <si>
    <t>gcp-2026-05-02-finops-prod-1001-03-01</t>
  </si>
  <si>
    <t>gcp-2026-05-02-finops-prod-1001-03-01-alloc-84e516fa3af6</t>
  </si>
  <si>
    <t>gcp-2026-05-02-finops-prod-1001-03-02</t>
  </si>
  <si>
    <t>gcp-2026-05-02-finops-prod-1001-03-02-alloc-851677c8e570</t>
  </si>
  <si>
    <t>gcp-2026-05-02-finops-prod-1001-04-01</t>
  </si>
  <si>
    <t>gcp-2026-05-02-finops-prod-1001-04-01-alloc-00c145f20ab4</t>
  </si>
  <si>
    <t>gcp-2026-05-02-finops-prod-1001-04-02</t>
  </si>
  <si>
    <t>gcp-2026-05-02-finops-prod-1001-04-02-alloc-a010d4fb9bbd</t>
  </si>
  <si>
    <t>gcp-2026-05-02-finops-prod-1001-05-01</t>
  </si>
  <si>
    <t>gcp-2026-05-02-finops-prod-1001-05-01-alloc-6a3ae1de5621</t>
  </si>
  <si>
    <t>gcp-2026-05-02-finops-prod-1001-05-02</t>
  </si>
  <si>
    <t>gcp-2026-05-02-finops-prod-1001-05-02-alloc-da4543c3533c</t>
  </si>
  <si>
    <t>gcp-2026-05-02-finops-data-2001-01-01</t>
  </si>
  <si>
    <t>gcp-2026-05-02-finops-data-2001-01-01-alloc-990201257a28</t>
  </si>
  <si>
    <t>gcp-2026-05-02-finops-data-2001-01-02</t>
  </si>
  <si>
    <t>gcp-2026-05-02-finops-data-2001-01-02-alloc-77a058c68357</t>
  </si>
  <si>
    <t>gcp-2026-05-02-finops-data-2001-02-01</t>
  </si>
  <si>
    <t>gcp-2026-05-02-finops-data-2001-02-01-alloc-d896e087011d</t>
  </si>
  <si>
    <t>gcp-2026-05-02-finops-data-2001-02-02</t>
  </si>
  <si>
    <t>gcp-2026-05-02-finops-data-2001-02-02-alloc-f9e347aa1e22</t>
  </si>
  <si>
    <t>gcp-2026-05-02-finops-data-2001-03-01</t>
  </si>
  <si>
    <t>gcp-2026-05-02-finops-data-2001-03-01-alloc-ae0071ea3538</t>
  </si>
  <si>
    <t>gcp-2026-05-02-finops-data-2001-03-02</t>
  </si>
  <si>
    <t>gcp-2026-05-02-finops-data-2001-03-02-alloc-fc044f5cdb21</t>
  </si>
  <si>
    <t>gcp-2026-05-02-finops-data-2001-04-01</t>
  </si>
  <si>
    <t>gcp-2026-05-02-finops-data-2001-04-01-alloc-d985acd46122</t>
  </si>
  <si>
    <t>gcp-2026-05-02-finops-data-2001-04-02</t>
  </si>
  <si>
    <t>gcp-2026-05-02-finops-data-2001-04-02-alloc-84de267b3e3e</t>
  </si>
  <si>
    <t>gcp-2026-05-02-finops-data-2001-05-01</t>
  </si>
  <si>
    <t>gcp-2026-05-02-finops-data-2001-05-01-alloc-ba8d169a3bdc</t>
  </si>
  <si>
    <t>gcp-2026-05-02-finops-data-2001-05-02</t>
  </si>
  <si>
    <t>gcp-2026-05-02-finops-data-2001-05-02-alloc-4cee73e204fe</t>
  </si>
  <si>
    <t>gcp-2026-05-03-finops-prod-1001-01-01</t>
  </si>
  <si>
    <t>gcp-2026-05-03-finops-prod-1001-01-01-alloc-7a30c056ab92</t>
  </si>
  <si>
    <t>gcp-2026-05-03-finops-prod-1001-01-02</t>
  </si>
  <si>
    <t>gcp-2026-05-03-finops-prod-1001-01-02-alloc-252cd4efb608</t>
  </si>
  <si>
    <t>gcp-2026-05-03-finops-prod-1001-02-01</t>
  </si>
  <si>
    <t>gcp-2026-05-03-finops-prod-1001-02-01-alloc-f67d0e99dd8c</t>
  </si>
  <si>
    <t>gcp-2026-05-03-finops-prod-1001-02-02</t>
  </si>
  <si>
    <t>gcp-2026-05-03-finops-prod-1001-02-02-alloc-828ebf9e75ae</t>
  </si>
  <si>
    <t>gcp-2026-05-03-finops-prod-1001-03-01</t>
  </si>
  <si>
    <t>gcp-2026-05-03-finops-prod-1001-03-01-alloc-461003cd8982</t>
  </si>
  <si>
    <t>gcp-2026-05-03-finops-prod-1001-03-02</t>
  </si>
  <si>
    <t>gcp-2026-05-03-finops-prod-1001-03-02-alloc-4f9b43073092</t>
  </si>
  <si>
    <t>gcp-2026-05-03-finops-prod-1001-04-01</t>
  </si>
  <si>
    <t>gcp-2026-05-03-finops-prod-1001-04-01-alloc-a9b04622209f</t>
  </si>
  <si>
    <t>gcp-2026-05-03-finops-prod-1001-04-02</t>
  </si>
  <si>
    <t>gcp-2026-05-03-finops-prod-1001-04-02-alloc-42671fa38841</t>
  </si>
  <si>
    <t>gcp-2026-05-03-finops-prod-1001-05-01</t>
  </si>
  <si>
    <t>gcp-2026-05-03-finops-prod-1001-05-01-alloc-8b7b5cbaaa08</t>
  </si>
  <si>
    <t>gcp-2026-05-03-finops-prod-1001-05-02</t>
  </si>
  <si>
    <t>gcp-2026-05-03-finops-prod-1001-05-02-alloc-8d01b3cfeda6</t>
  </si>
  <si>
    <t>gcp-2026-05-03-finops-data-2001-01-01</t>
  </si>
  <si>
    <t>gcp-2026-05-03-finops-data-2001-01-01-alloc-df571dde17e0</t>
  </si>
  <si>
    <t>gcp-2026-05-03-finops-data-2001-01-02</t>
  </si>
  <si>
    <t>gcp-2026-05-03-finops-data-2001-01-02-alloc-2927c6229e70</t>
  </si>
  <si>
    <t>gcp-2026-05-03-finops-data-2001-02-01</t>
  </si>
  <si>
    <t>gcp-2026-05-03-finops-data-2001-02-01-alloc-4e2e66dd2940</t>
  </si>
  <si>
    <t>gcp-2026-05-03-finops-data-2001-02-02</t>
  </si>
  <si>
    <t>gcp-2026-05-03-finops-data-2001-02-02-alloc-d699d2011eb5</t>
  </si>
  <si>
    <t>gcp-2026-05-03-finops-data-2001-03-01</t>
  </si>
  <si>
    <t>gcp-2026-05-03-finops-data-2001-03-01-alloc-38251f8db939</t>
  </si>
  <si>
    <t>gcp-2026-05-03-finops-data-2001-03-02</t>
  </si>
  <si>
    <t>gcp-2026-05-03-finops-data-2001-03-02-alloc-341b9f0671ea</t>
  </si>
  <si>
    <t>gcp-2026-05-03-finops-data-2001-04-01</t>
  </si>
  <si>
    <t>gcp-2026-05-03-finops-data-2001-04-01-alloc-861594493d03</t>
  </si>
  <si>
    <t>gcp-2026-05-03-finops-data-2001-04-02</t>
  </si>
  <si>
    <t>gcp-2026-05-03-finops-data-2001-04-02-alloc-fcf46fda3601</t>
  </si>
  <si>
    <t>gcp-2026-05-03-finops-data-2001-05-01</t>
  </si>
  <si>
    <t>gcp-2026-05-03-finops-data-2001-05-01-alloc-130b96d8da44</t>
  </si>
  <si>
    <t>gcp-2026-05-03-finops-data-2001-05-02</t>
  </si>
  <si>
    <t>gcp-2026-05-03-finops-data-2001-05-02-alloc-9b1a00a7832c</t>
  </si>
  <si>
    <t>gcp-2026-05-04-finops-prod-1001-01-01</t>
  </si>
  <si>
    <t>gcp-2026-05-04-finops-prod-1001-01-01-alloc-e770d6241b11</t>
  </si>
  <si>
    <t>gcp-2026-05-04-finops-prod-1001-01-02</t>
  </si>
  <si>
    <t>gcp-2026-05-04-finops-prod-1001-01-02-alloc-019f1e6383ac</t>
  </si>
  <si>
    <t>gcp-2026-05-04-finops-prod-1001-02-01</t>
  </si>
  <si>
    <t>gcp-2026-05-04-finops-prod-1001-02-01-alloc-292570a86c32</t>
  </si>
  <si>
    <t>gcp-2026-05-04-finops-prod-1001-02-02</t>
  </si>
  <si>
    <t>gcp-2026-05-04-finops-prod-1001-02-02-alloc-f661df0e5f4b</t>
  </si>
  <si>
    <t>gcp-2026-05-04-finops-prod-1001-03-01</t>
  </si>
  <si>
    <t>gcp-2026-05-04-finops-prod-1001-03-01-alloc-4262d8a7a2cd</t>
  </si>
  <si>
    <t>gcp-2026-05-04-finops-prod-1001-03-02</t>
  </si>
  <si>
    <t>gcp-2026-05-04-finops-prod-1001-03-02-alloc-bc18ed1a5818</t>
  </si>
  <si>
    <t>gcp-2026-05-04-finops-prod-1001-04-01</t>
  </si>
  <si>
    <t>gcp-2026-05-04-finops-prod-1001-04-01-alloc-7353d0d0c64b</t>
  </si>
  <si>
    <t>gcp-2026-05-04-finops-prod-1001-04-02</t>
  </si>
  <si>
    <t>gcp-2026-05-04-finops-prod-1001-04-02-alloc-5a14ca8d7a3a</t>
  </si>
  <si>
    <t>gcp-2026-05-04-finops-prod-1001-05-01</t>
  </si>
  <si>
    <t>gcp-2026-05-04-finops-prod-1001-05-01-alloc-4e0ee1361170</t>
  </si>
  <si>
    <t>gcp-2026-05-04-finops-prod-1001-05-02</t>
  </si>
  <si>
    <t>gcp-2026-05-04-finops-prod-1001-05-02-alloc-f56c2e0d7fe3</t>
  </si>
  <si>
    <t>gcp-2026-05-04-finops-data-2001-01-01</t>
  </si>
  <si>
    <t>gcp-2026-05-04-finops-data-2001-01-01-alloc-99b06ae5804b</t>
  </si>
  <si>
    <t>gcp-2026-05-04-finops-data-2001-01-02</t>
  </si>
  <si>
    <t>gcp-2026-05-04-finops-data-2001-01-02-alloc-e075c471cab9</t>
  </si>
  <si>
    <t>gcp-2026-05-04-finops-data-2001-02-01</t>
  </si>
  <si>
    <t>gcp-2026-05-04-finops-data-2001-02-01-alloc-bec6a1b8e687</t>
  </si>
  <si>
    <t>gcp-2026-05-04-finops-data-2001-02-02</t>
  </si>
  <si>
    <t>gcp-2026-05-04-finops-data-2001-02-02-alloc-faeca773c240</t>
  </si>
  <si>
    <t>gcp-2026-05-04-finops-data-2001-03-01</t>
  </si>
  <si>
    <t>gcp-2026-05-04-finops-data-2001-03-01-alloc-68289b380d61</t>
  </si>
  <si>
    <t>gcp-2026-05-04-finops-data-2001-03-02</t>
  </si>
  <si>
    <t>gcp-2026-05-04-finops-data-2001-03-02-alloc-3b1a8a41fcaf</t>
  </si>
  <si>
    <t>gcp-2026-05-04-finops-data-2001-04-01</t>
  </si>
  <si>
    <t>gcp-2026-05-04-finops-data-2001-04-01-alloc-c005c9daf243</t>
  </si>
  <si>
    <t>gcp-2026-05-04-finops-data-2001-04-02</t>
  </si>
  <si>
    <t>gcp-2026-05-04-finops-data-2001-04-02-alloc-eeb0ef4b10b2</t>
  </si>
  <si>
    <t>gcp-2026-05-04-finops-data-2001-05-01</t>
  </si>
  <si>
    <t>gcp-2026-05-04-finops-data-2001-05-01-alloc-03978df70291</t>
  </si>
  <si>
    <t>gcp-2026-05-04-finops-data-2001-05-02</t>
  </si>
  <si>
    <t>gcp-2026-05-04-finops-data-2001-05-02-alloc-d94f36933eae</t>
  </si>
  <si>
    <t>gcp-2026-05-05-finops-prod-1001-01-01</t>
  </si>
  <si>
    <t>gcp-2026-05-05-finops-prod-1001-01-01-alloc-48f34bb0511a</t>
  </si>
  <si>
    <t>gcp-2026-05-05-finops-prod-1001-01-02</t>
  </si>
  <si>
    <t>gcp-2026-05-05-finops-prod-1001-01-02-alloc-5860e50f4a7d</t>
  </si>
  <si>
    <t>gcp-2026-05-05-finops-prod-1001-02-01</t>
  </si>
  <si>
    <t>gcp-2026-05-05-finops-prod-1001-02-01-alloc-a3aa293647c0</t>
  </si>
  <si>
    <t>gcp-2026-05-05-finops-prod-1001-02-02</t>
  </si>
  <si>
    <t>gcp-2026-05-05-finops-prod-1001-02-02-alloc-3452f8080974</t>
  </si>
  <si>
    <t>gcp-2026-05-05-finops-prod-1001-03-01</t>
  </si>
  <si>
    <t>gcp-2026-05-05-finops-prod-1001-03-01-alloc-39de2e073edf</t>
  </si>
  <si>
    <t>gcp-2026-05-05-finops-prod-1001-03-02</t>
  </si>
  <si>
    <t>gcp-2026-05-05-finops-prod-1001-03-02-alloc-14c587ba09e5</t>
  </si>
  <si>
    <t>gcp-2026-05-05-finops-prod-1001-04-01</t>
  </si>
  <si>
    <t>gcp-2026-05-05-finops-prod-1001-04-01-alloc-04d382761c8d</t>
  </si>
  <si>
    <t>gcp-2026-05-05-finops-prod-1001-04-02</t>
  </si>
  <si>
    <t>gcp-2026-05-05-finops-prod-1001-04-02-alloc-5737dd892f74</t>
  </si>
  <si>
    <t>gcp-2026-05-05-finops-prod-1001-05-01</t>
  </si>
  <si>
    <t>gcp-2026-05-05-finops-prod-1001-05-01-alloc-efbce15e5c6a</t>
  </si>
  <si>
    <t>gcp-2026-05-05-finops-prod-1001-05-02</t>
  </si>
  <si>
    <t>gcp-2026-05-05-finops-prod-1001-05-02-alloc-71fbbc6a0be5</t>
  </si>
  <si>
    <t>gcp-2026-05-05-finops-data-2001-01-01</t>
  </si>
  <si>
    <t>gcp-2026-05-05-finops-data-2001-01-01-alloc-55696f9c35e9</t>
  </si>
  <si>
    <t>gcp-2026-05-05-finops-data-2001-01-02</t>
  </si>
  <si>
    <t>gcp-2026-05-05-finops-data-2001-01-02-alloc-5586474d3539</t>
  </si>
  <si>
    <t>gcp-2026-05-05-finops-data-2001-02-01</t>
  </si>
  <si>
    <t>gcp-2026-05-05-finops-data-2001-02-01-alloc-0b4fea89a23c</t>
  </si>
  <si>
    <t>gcp-2026-05-05-finops-data-2001-02-02</t>
  </si>
  <si>
    <t>gcp-2026-05-05-finops-data-2001-02-02-alloc-5ac1051c3788</t>
  </si>
  <si>
    <t>gcp-2026-05-05-finops-data-2001-03-01</t>
  </si>
  <si>
    <t>gcp-2026-05-05-finops-data-2001-03-01-alloc-7e976bb16449</t>
  </si>
  <si>
    <t>gcp-2026-05-05-finops-data-2001-03-02</t>
  </si>
  <si>
    <t>gcp-2026-05-05-finops-data-2001-03-02-alloc-5934970311a3</t>
  </si>
  <si>
    <t>gcp-2026-05-05-finops-data-2001-04-01</t>
  </si>
  <si>
    <t>gcp-2026-05-05-finops-data-2001-04-01-alloc-dfb9c25d81b6</t>
  </si>
  <si>
    <t>gcp-2026-05-05-finops-data-2001-04-02</t>
  </si>
  <si>
    <t>gcp-2026-05-05-finops-data-2001-04-02-alloc-bc655849ed39</t>
  </si>
  <si>
    <t>gcp-2026-05-05-finops-data-2001-05-01</t>
  </si>
  <si>
    <t>gcp-2026-05-05-finops-data-2001-05-01-alloc-93735f160718</t>
  </si>
  <si>
    <t>gcp-2026-05-05-finops-data-2001-05-02</t>
  </si>
  <si>
    <t>gcp-2026-05-05-finops-data-2001-05-02-alloc-82c9833e6ca7</t>
  </si>
  <si>
    <t>gcp-2026-05-06-finops-prod-1001-01-01</t>
  </si>
  <si>
    <t>gcp-2026-05-06-finops-prod-1001-01-01-alloc-3da7bbb3aba2</t>
  </si>
  <si>
    <t>gcp-2026-05-06-finops-prod-1001-01-02</t>
  </si>
  <si>
    <t>gcp-2026-05-06-finops-prod-1001-01-02-alloc-02931c95ec2f</t>
  </si>
  <si>
    <t>gcp-2026-05-06-finops-prod-1001-02-01</t>
  </si>
  <si>
    <t>gcp-2026-05-06-finops-prod-1001-02-01-alloc-176ad4ce59e5</t>
  </si>
  <si>
    <t>gcp-2026-05-06-finops-prod-1001-02-02</t>
  </si>
  <si>
    <t>gcp-2026-05-06-finops-prod-1001-02-02-alloc-58cca2f83ab8</t>
  </si>
  <si>
    <t>gcp-2026-05-06-finops-prod-1001-03-01</t>
  </si>
  <si>
    <t>gcp-2026-05-06-finops-prod-1001-03-01-alloc-dfc0cdd27487</t>
  </si>
  <si>
    <t>gcp-2026-05-06-finops-prod-1001-03-02</t>
  </si>
  <si>
    <t>gcp-2026-05-06-finops-prod-1001-03-02-alloc-4ee3b42eadd5</t>
  </si>
  <si>
    <t>gcp-2026-05-06-finops-prod-1001-04-01</t>
  </si>
  <si>
    <t>gcp-2026-05-06-finops-prod-1001-04-01-alloc-9efcb3d2057f</t>
  </si>
  <si>
    <t>gcp-2026-05-06-finops-prod-1001-04-02</t>
  </si>
  <si>
    <t>gcp-2026-05-06-finops-prod-1001-04-02-alloc-d6a47fc63ee9</t>
  </si>
  <si>
    <t>gcp-2026-05-06-finops-prod-1001-05-01</t>
  </si>
  <si>
    <t>gcp-2026-05-06-finops-prod-1001-05-01-alloc-bfa573a7cb44</t>
  </si>
  <si>
    <t>gcp-2026-05-06-finops-prod-1001-05-02</t>
  </si>
  <si>
    <t>gcp-2026-05-06-finops-prod-1001-05-02-alloc-abb0820c315a</t>
  </si>
  <si>
    <t>gcp-2026-05-06-finops-data-2001-01-01</t>
  </si>
  <si>
    <t>gcp-2026-05-06-finops-data-2001-01-01-alloc-0aa283bccb86</t>
  </si>
  <si>
    <t>gcp-2026-05-06-finops-data-2001-01-02</t>
  </si>
  <si>
    <t>gcp-2026-05-06-finops-data-2001-01-02-alloc-0637f2f5dce6</t>
  </si>
  <si>
    <t>gcp-2026-05-06-finops-data-2001-02-01</t>
  </si>
  <si>
    <t>gcp-2026-05-06-finops-data-2001-02-01-alloc-192a8e2071ce</t>
  </si>
  <si>
    <t>gcp-2026-05-06-finops-data-2001-02-02</t>
  </si>
  <si>
    <t>gcp-2026-05-06-finops-data-2001-02-02-alloc-d28ac0620439</t>
  </si>
  <si>
    <t>gcp-2026-05-06-finops-data-2001-03-01</t>
  </si>
  <si>
    <t>gcp-2026-05-06-finops-data-2001-03-01-alloc-bb9bcd7e41e0</t>
  </si>
  <si>
    <t>gcp-2026-05-06-finops-data-2001-03-02</t>
  </si>
  <si>
    <t>gcp-2026-05-06-finops-data-2001-03-02-alloc-6d7db09551b0</t>
  </si>
  <si>
    <t>gcp-2026-05-06-finops-data-2001-04-01</t>
  </si>
  <si>
    <t>gcp-2026-05-06-finops-data-2001-04-01-alloc-8390f612f6b9</t>
  </si>
  <si>
    <t>gcp-2026-05-06-finops-data-2001-04-02</t>
  </si>
  <si>
    <t>gcp-2026-05-06-finops-data-2001-04-02-alloc-b2a9cd1674a1</t>
  </si>
  <si>
    <t>gcp-2026-05-06-finops-data-2001-05-01</t>
  </si>
  <si>
    <t>gcp-2026-05-06-finops-data-2001-05-01-alloc-56c2a0540b59</t>
  </si>
  <si>
    <t>gcp-2026-05-06-finops-data-2001-05-02</t>
  </si>
  <si>
    <t>gcp-2026-05-06-finops-data-2001-05-02-alloc-4d1dd10da188</t>
  </si>
  <si>
    <t>gcp-2026-05-07-finops-prod-1001-01-01</t>
  </si>
  <si>
    <t>gcp-2026-05-07-finops-prod-1001-01-01-alloc-132460a9ffe0</t>
  </si>
  <si>
    <t>gcp-2026-05-07-finops-prod-1001-01-02</t>
  </si>
  <si>
    <t>gcp-2026-05-07-finops-prod-1001-01-02-alloc-961e174ae241</t>
  </si>
  <si>
    <t>gcp-2026-05-07-finops-prod-1001-02-01</t>
  </si>
  <si>
    <t>gcp-2026-05-07-finops-prod-1001-02-01-alloc-fbc94ae5f746</t>
  </si>
  <si>
    <t>gcp-2026-05-07-finops-prod-1001-02-02</t>
  </si>
  <si>
    <t>gcp-2026-05-07-finops-prod-1001-02-02-alloc-2cda71f5e934</t>
  </si>
  <si>
    <t>gcp-2026-05-07-finops-prod-1001-03-01</t>
  </si>
  <si>
    <t>gcp-2026-05-07-finops-prod-1001-03-01-alloc-060b2f361954</t>
  </si>
  <si>
    <t>gcp-2026-05-07-finops-prod-1001-03-02</t>
  </si>
  <si>
    <t>gcp-2026-05-07-finops-prod-1001-03-02-alloc-615e7170fb26</t>
  </si>
  <si>
    <t>gcp-2026-05-07-finops-prod-1001-04-01</t>
  </si>
  <si>
    <t>gcp-2026-05-07-finops-prod-1001-04-01-alloc-0fdda62554f7</t>
  </si>
  <si>
    <t>gcp-2026-05-07-finops-prod-1001-04-02</t>
  </si>
  <si>
    <t>gcp-2026-05-07-finops-prod-1001-04-02-alloc-9c6614bde20f</t>
  </si>
  <si>
    <t>gcp-2026-05-07-finops-prod-1001-05-01</t>
  </si>
  <si>
    <t>gcp-2026-05-07-finops-prod-1001-05-01-alloc-007ff81a00f9</t>
  </si>
  <si>
    <t>gcp-2026-05-07-finops-prod-1001-05-02</t>
  </si>
  <si>
    <t>gcp-2026-05-07-finops-prod-1001-05-02-alloc-16462d8da040</t>
  </si>
  <si>
    <t>gcp-2026-05-07-finops-data-2001-01-01</t>
  </si>
  <si>
    <t>gcp-2026-05-07-finops-data-2001-01-01-alloc-63a0ea2be5d1</t>
  </si>
  <si>
    <t>gcp-2026-05-07-finops-data-2001-01-02</t>
  </si>
  <si>
    <t>gcp-2026-05-07-finops-data-2001-01-02-alloc-46bc2bd6e740</t>
  </si>
  <si>
    <t>gcp-2026-05-07-finops-data-2001-02-01</t>
  </si>
  <si>
    <t>gcp-2026-05-07-finops-data-2001-02-01-alloc-8ce97df82eb2</t>
  </si>
  <si>
    <t>gcp-2026-05-07-finops-data-2001-02-02</t>
  </si>
  <si>
    <t>gcp-2026-05-07-finops-data-2001-02-02-alloc-28e634eb3b72</t>
  </si>
  <si>
    <t>gcp-2026-05-07-finops-data-2001-03-01</t>
  </si>
  <si>
    <t>gcp-2026-05-07-finops-data-2001-03-01-alloc-7495d8acf5fd</t>
  </si>
  <si>
    <t>gcp-2026-05-07-finops-data-2001-03-02</t>
  </si>
  <si>
    <t>gcp-2026-05-07-finops-data-2001-03-02-alloc-07d454b45a46</t>
  </si>
  <si>
    <t>gcp-2026-05-07-finops-data-2001-04-01</t>
  </si>
  <si>
    <t>gcp-2026-05-07-finops-data-2001-04-01-alloc-f70cb623b32a</t>
  </si>
  <si>
    <t>gcp-2026-05-07-finops-data-2001-04-02</t>
  </si>
  <si>
    <t>gcp-2026-05-07-finops-data-2001-04-02-alloc-92bf5020b3d3</t>
  </si>
  <si>
    <t>gcp-2026-05-07-finops-data-2001-05-01</t>
  </si>
  <si>
    <t>gcp-2026-05-07-finops-data-2001-05-01-alloc-c6f9d08eb787</t>
  </si>
  <si>
    <t>gcp-2026-05-07-finops-data-2001-05-02</t>
  </si>
  <si>
    <t>gcp-2026-05-07-finops-data-2001-05-02-alloc-2a0282901bee</t>
  </si>
  <si>
    <t>gcp-2026-05-08-finops-prod-1001-01-01</t>
  </si>
  <si>
    <t>gcp-2026-05-08-finops-prod-1001-01-01-alloc-87eaa5be33fd</t>
  </si>
  <si>
    <t>gcp-2026-05-08-finops-prod-1001-01-02</t>
  </si>
  <si>
    <t>gcp-2026-05-08-finops-prod-1001-01-02-alloc-6e1f2a1da62b</t>
  </si>
  <si>
    <t>gcp-2026-05-08-finops-prod-1001-02-01</t>
  </si>
  <si>
    <t>gcp-2026-05-08-finops-prod-1001-02-01-alloc-413de346fda3</t>
  </si>
  <si>
    <t>gcp-2026-05-08-finops-prod-1001-02-02</t>
  </si>
  <si>
    <t>gcp-2026-05-08-finops-prod-1001-02-02-alloc-f0bd3d776f5a</t>
  </si>
  <si>
    <t>gcp-2026-05-08-finops-prod-1001-03-01</t>
  </si>
  <si>
    <t>gcp-2026-05-08-finops-prod-1001-03-01-alloc-3265d1600446</t>
  </si>
  <si>
    <t>gcp-2026-05-08-finops-prod-1001-03-02</t>
  </si>
  <si>
    <t>gcp-2026-05-08-finops-prod-1001-03-02-alloc-399089833f8b</t>
  </si>
  <si>
    <t>gcp-2026-05-08-finops-prod-1001-04-01</t>
  </si>
  <si>
    <t>gcp-2026-05-08-finops-prod-1001-04-01-alloc-32f53c9d019b</t>
  </si>
  <si>
    <t>gcp-2026-05-08-finops-prod-1001-04-02</t>
  </si>
  <si>
    <t>gcp-2026-05-08-finops-prod-1001-04-02-alloc-fb974e88b332</t>
  </si>
  <si>
    <t>gcp-2026-05-08-finops-prod-1001-05-01</t>
  </si>
  <si>
    <t>gcp-2026-05-08-finops-prod-1001-05-01-alloc-2e7ee21622ab</t>
  </si>
  <si>
    <t>gcp-2026-05-08-finops-prod-1001-05-02</t>
  </si>
  <si>
    <t>gcp-2026-05-08-finops-prod-1001-05-02-alloc-12c7ba515af9</t>
  </si>
  <si>
    <t>gcp-2026-05-08-finops-data-2001-01-01</t>
  </si>
  <si>
    <t>gcp-2026-05-08-finops-data-2001-01-01-alloc-571349cf7d4b</t>
  </si>
  <si>
    <t>gcp-2026-05-08-finops-data-2001-01-02</t>
  </si>
  <si>
    <t>gcp-2026-05-08-finops-data-2001-01-02-alloc-2aa9e6bdb6d4</t>
  </si>
  <si>
    <t>gcp-2026-05-08-finops-data-2001-02-01</t>
  </si>
  <si>
    <t>gcp-2026-05-08-finops-data-2001-02-01-alloc-5ced2f41b803</t>
  </si>
  <si>
    <t>gcp-2026-05-08-finops-data-2001-02-02</t>
  </si>
  <si>
    <t>gcp-2026-05-08-finops-data-2001-02-02-alloc-80035bc63386</t>
  </si>
  <si>
    <t>gcp-2026-05-08-finops-data-2001-03-01</t>
  </si>
  <si>
    <t>gcp-2026-05-08-finops-data-2001-03-01-alloc-3a855dd2a246</t>
  </si>
  <si>
    <t>gcp-2026-05-08-finops-data-2001-03-02</t>
  </si>
  <si>
    <t>gcp-2026-05-08-finops-data-2001-03-02-alloc-7ba5cf2cf6d9</t>
  </si>
  <si>
    <t>gcp-2026-05-08-finops-data-2001-04-01</t>
  </si>
  <si>
    <t>gcp-2026-05-08-finops-data-2001-04-01-alloc-66a2d0b43cf4</t>
  </si>
  <si>
    <t>gcp-2026-05-08-finops-data-2001-04-02</t>
  </si>
  <si>
    <t>gcp-2026-05-08-finops-data-2001-04-02-alloc-8812e5d6b75b</t>
  </si>
  <si>
    <t>gcp-2026-05-08-finops-data-2001-05-01</t>
  </si>
  <si>
    <t>gcp-2026-05-08-finops-data-2001-05-01-alloc-28080ed3830e</t>
  </si>
  <si>
    <t>gcp-2026-05-08-finops-data-2001-05-02</t>
  </si>
  <si>
    <t>gcp-2026-05-08-finops-data-2001-05-02-alloc-9d7de2256578</t>
  </si>
  <si>
    <t>gcp-2026-05-09-finops-prod-1001-01-01</t>
  </si>
  <si>
    <t>gcp-2026-05-09-finops-prod-1001-01-01-alloc-e167dadbd62f</t>
  </si>
  <si>
    <t>gcp-2026-05-09-finops-prod-1001-01-02</t>
  </si>
  <si>
    <t>gcp-2026-05-09-finops-prod-1001-01-02-alloc-d521f70fd7aa</t>
  </si>
  <si>
    <t>gcp-2026-05-09-finops-prod-1001-02-01</t>
  </si>
  <si>
    <t>gcp-2026-05-09-finops-prod-1001-02-01-alloc-47772a60b5e3</t>
  </si>
  <si>
    <t>gcp-2026-05-09-finops-prod-1001-02-02</t>
  </si>
  <si>
    <t>gcp-2026-05-09-finops-prod-1001-02-02-alloc-da9db9ef6c3c</t>
  </si>
  <si>
    <t>gcp-2026-05-09-finops-prod-1001-03-01</t>
  </si>
  <si>
    <t>gcp-2026-05-09-finops-prod-1001-03-01-alloc-fd416bd8b443</t>
  </si>
  <si>
    <t>gcp-2026-05-09-finops-prod-1001-03-02</t>
  </si>
  <si>
    <t>gcp-2026-05-09-finops-prod-1001-03-02-alloc-44d360bade36</t>
  </si>
  <si>
    <t>gcp-2026-05-09-finops-prod-1001-04-01</t>
  </si>
  <si>
    <t>gcp-2026-05-09-finops-prod-1001-04-01-alloc-9ecdb72657df</t>
  </si>
  <si>
    <t>gcp-2026-05-09-finops-prod-1001-04-02</t>
  </si>
  <si>
    <t>gcp-2026-05-09-finops-prod-1001-04-02-alloc-85a993f50f65</t>
  </si>
  <si>
    <t>gcp-2026-05-09-finops-prod-1001-05-01</t>
  </si>
  <si>
    <t>gcp-2026-05-09-finops-prod-1001-05-01-alloc-1ee680b625df</t>
  </si>
  <si>
    <t>gcp-2026-05-09-finops-prod-1001-05-02</t>
  </si>
  <si>
    <t>gcp-2026-05-09-finops-prod-1001-05-02-alloc-0e9edcc02602</t>
  </si>
  <si>
    <t>gcp-2026-05-09-finops-data-2001-01-01</t>
  </si>
  <si>
    <t>gcp-2026-05-09-finops-data-2001-01-01-alloc-124c82dcc7b8</t>
  </si>
  <si>
    <t>gcp-2026-05-09-finops-data-2001-01-02</t>
  </si>
  <si>
    <t>gcp-2026-05-09-finops-data-2001-01-02-alloc-fbc6aab9f109</t>
  </si>
  <si>
    <t>gcp-2026-05-09-finops-data-2001-02-01</t>
  </si>
  <si>
    <t>gcp-2026-05-09-finops-data-2001-02-01-alloc-f272701c4478</t>
  </si>
  <si>
    <t>gcp-2026-05-09-finops-data-2001-02-02</t>
  </si>
  <si>
    <t>gcp-2026-05-09-finops-data-2001-02-02-alloc-abe25c7d8b9f</t>
  </si>
  <si>
    <t>gcp-2026-05-09-finops-data-2001-03-01</t>
  </si>
  <si>
    <t>gcp-2026-05-09-finops-data-2001-03-01-alloc-c2bfab74fd98</t>
  </si>
  <si>
    <t>gcp-2026-05-09-finops-data-2001-03-02</t>
  </si>
  <si>
    <t>gcp-2026-05-09-finops-data-2001-03-02-alloc-5de3427c9737</t>
  </si>
  <si>
    <t>gcp-2026-05-09-finops-data-2001-04-01</t>
  </si>
  <si>
    <t>gcp-2026-05-09-finops-data-2001-04-01-alloc-30c4047ededd</t>
  </si>
  <si>
    <t>gcp-2026-05-09-finops-data-2001-04-02</t>
  </si>
  <si>
    <t>gcp-2026-05-09-finops-data-2001-04-02-alloc-2a32ce8d2c74</t>
  </si>
  <si>
    <t>gcp-2026-05-09-finops-data-2001-05-01</t>
  </si>
  <si>
    <t>gcp-2026-05-09-finops-data-2001-05-01-alloc-2127500da728</t>
  </si>
  <si>
    <t>gcp-2026-05-09-finops-data-2001-05-02</t>
  </si>
  <si>
    <t>gcp-2026-05-09-finops-data-2001-05-02-alloc-ca92858434be</t>
  </si>
  <si>
    <t>gcp-2026-05-10-finops-prod-1001-01-01</t>
  </si>
  <si>
    <t>gcp-2026-05-10-finops-prod-1001-01-01-alloc-739e83fe39ca</t>
  </si>
  <si>
    <t>gcp-2026-05-10-finops-prod-1001-01-02</t>
  </si>
  <si>
    <t>gcp-2026-05-10-finops-prod-1001-01-02-alloc-491551fc0698</t>
  </si>
  <si>
    <t>gcp-2026-05-10-finops-prod-1001-02-01</t>
  </si>
  <si>
    <t>gcp-2026-05-10-finops-prod-1001-02-01-alloc-e5213dc5e0e0</t>
  </si>
  <si>
    <t>gcp-2026-05-10-finops-prod-1001-02-02</t>
  </si>
  <si>
    <t>gcp-2026-05-10-finops-prod-1001-02-02-alloc-3d7f9f0941c2</t>
  </si>
  <si>
    <t>gcp-2026-05-10-finops-prod-1001-03-01</t>
  </si>
  <si>
    <t>gcp-2026-05-10-finops-prod-1001-03-01-alloc-d975e112753f</t>
  </si>
  <si>
    <t>gcp-2026-05-10-finops-prod-1001-03-02</t>
  </si>
  <si>
    <t>gcp-2026-05-10-finops-prod-1001-03-02-alloc-11e0d6567ad1</t>
  </si>
  <si>
    <t>gcp-2026-05-10-finops-prod-1001-04-01</t>
  </si>
  <si>
    <t>gcp-2026-05-10-finops-prod-1001-04-01-alloc-90458a1ddb39</t>
  </si>
  <si>
    <t>gcp-2026-05-10-finops-prod-1001-04-02</t>
  </si>
  <si>
    <t>gcp-2026-05-10-finops-prod-1001-04-02-alloc-5c626f9636ca</t>
  </si>
  <si>
    <t>gcp-2026-05-10-finops-prod-1001-05-01</t>
  </si>
  <si>
    <t>gcp-2026-05-10-finops-prod-1001-05-01-alloc-dd4ab9720523</t>
  </si>
  <si>
    <t>gcp-2026-05-10-finops-prod-1001-05-02</t>
  </si>
  <si>
    <t>gcp-2026-05-10-finops-prod-1001-05-02-alloc-ee03f9c539ad</t>
  </si>
  <si>
    <t>gcp-2026-05-10-finops-data-2001-01-01</t>
  </si>
  <si>
    <t>gcp-2026-05-10-finops-data-2001-01-01-alloc-24da6b0344fe</t>
  </si>
  <si>
    <t>gcp-2026-05-10-finops-data-2001-01-02</t>
  </si>
  <si>
    <t>gcp-2026-05-10-finops-data-2001-01-02-alloc-3e9793471346</t>
  </si>
  <si>
    <t>gcp-2026-05-10-finops-data-2001-02-01</t>
  </si>
  <si>
    <t>gcp-2026-05-10-finops-data-2001-02-01-alloc-1dcc33986c01</t>
  </si>
  <si>
    <t>gcp-2026-05-10-finops-data-2001-02-02</t>
  </si>
  <si>
    <t>gcp-2026-05-10-finops-data-2001-02-02-alloc-c1ebc7c2981b</t>
  </si>
  <si>
    <t>gcp-2026-05-10-finops-data-2001-03-01</t>
  </si>
  <si>
    <t>gcp-2026-05-10-finops-data-2001-03-01-alloc-4448932a03a7</t>
  </si>
  <si>
    <t>gcp-2026-05-10-finops-data-2001-03-02</t>
  </si>
  <si>
    <t>gcp-2026-05-10-finops-data-2001-03-02-alloc-5bb86a93c5e0</t>
  </si>
  <si>
    <t>gcp-2026-05-10-finops-data-2001-04-01</t>
  </si>
  <si>
    <t>gcp-2026-05-10-finops-data-2001-04-01-alloc-57ca0205d984</t>
  </si>
  <si>
    <t>gcp-2026-05-10-finops-data-2001-04-02</t>
  </si>
  <si>
    <t>gcp-2026-05-10-finops-data-2001-04-02-alloc-f51f103526b0</t>
  </si>
  <si>
    <t>gcp-2026-05-10-finops-data-2001-05-01</t>
  </si>
  <si>
    <t>gcp-2026-05-10-finops-data-2001-05-01-alloc-cb55ba464309</t>
  </si>
  <si>
    <t>gcp-2026-05-10-finops-data-2001-05-02</t>
  </si>
  <si>
    <t>gcp-2026-05-10-finops-data-2001-05-02-alloc-299045e34c1f</t>
  </si>
  <si>
    <t>gcp-2026-05-11-finops-prod-1001-01-01</t>
  </si>
  <si>
    <t>gcp-2026-05-11-finops-prod-1001-01-01-alloc-46d8daaee583</t>
  </si>
  <si>
    <t>gcp-2026-05-11-finops-prod-1001-01-02</t>
  </si>
  <si>
    <t>gcp-2026-05-11-finops-prod-1001-01-02-alloc-80ab6ccd1b03</t>
  </si>
  <si>
    <t>gcp-2026-05-11-finops-prod-1001-02-01</t>
  </si>
  <si>
    <t>gcp-2026-05-11-finops-prod-1001-02-01-alloc-90e6b6f83881</t>
  </si>
  <si>
    <t>gcp-2026-05-11-finops-prod-1001-02-02</t>
  </si>
  <si>
    <t>gcp-2026-05-11-finops-prod-1001-02-02-alloc-b85fc12806a3</t>
  </si>
  <si>
    <t>gcp-2026-05-11-finops-prod-1001-03-01</t>
  </si>
  <si>
    <t>gcp-2026-05-11-finops-prod-1001-03-01-alloc-cafcb56f6454</t>
  </si>
  <si>
    <t>gcp-2026-05-11-finops-prod-1001-03-02</t>
  </si>
  <si>
    <t>gcp-2026-05-11-finops-prod-1001-03-02-alloc-64e434f1130e</t>
  </si>
  <si>
    <t>gcp-2026-05-11-finops-prod-1001-04-01</t>
  </si>
  <si>
    <t>gcp-2026-05-11-finops-prod-1001-04-01-alloc-243eda176bc9</t>
  </si>
  <si>
    <t>gcp-2026-05-11-finops-prod-1001-04-02</t>
  </si>
  <si>
    <t>gcp-2026-05-11-finops-prod-1001-04-02-alloc-0e650cee5e41</t>
  </si>
  <si>
    <t>gcp-2026-05-11-finops-prod-1001-05-01</t>
  </si>
  <si>
    <t>gcp-2026-05-11-finops-prod-1001-05-01-alloc-96be9f07912d</t>
  </si>
  <si>
    <t>gcp-2026-05-11-finops-prod-1001-05-02</t>
  </si>
  <si>
    <t>gcp-2026-05-11-finops-prod-1001-05-02-alloc-82efef034938</t>
  </si>
  <si>
    <t>gcp-2026-05-11-finops-data-2001-01-01</t>
  </si>
  <si>
    <t>gcp-2026-05-11-finops-data-2001-01-01-alloc-a1815d84cf64</t>
  </si>
  <si>
    <t>gcp-2026-05-11-finops-data-2001-01-02</t>
  </si>
  <si>
    <t>gcp-2026-05-11-finops-data-2001-01-02-alloc-5fc6f99ee424</t>
  </si>
  <si>
    <t>gcp-2026-05-11-finops-data-2001-02-01</t>
  </si>
  <si>
    <t>gcp-2026-05-11-finops-data-2001-02-01-alloc-a8d66c2453af</t>
  </si>
  <si>
    <t>gcp-2026-05-11-finops-data-2001-02-02</t>
  </si>
  <si>
    <t>gcp-2026-05-11-finops-data-2001-02-02-alloc-b27326c02ef6</t>
  </si>
  <si>
    <t>gcp-2026-05-11-finops-data-2001-03-01</t>
  </si>
  <si>
    <t>gcp-2026-05-11-finops-data-2001-03-01-alloc-7542d8ca0437</t>
  </si>
  <si>
    <t>gcp-2026-05-11-finops-data-2001-03-02</t>
  </si>
  <si>
    <t>gcp-2026-05-11-finops-data-2001-03-02-alloc-e897e40ee702</t>
  </si>
  <si>
    <t>gcp-2026-05-11-finops-data-2001-04-01</t>
  </si>
  <si>
    <t>gcp-2026-05-11-finops-data-2001-04-01-alloc-0c801ad6c740</t>
  </si>
  <si>
    <t>gcp-2026-05-11-finops-data-2001-04-02</t>
  </si>
  <si>
    <t>gcp-2026-05-11-finops-data-2001-04-02-alloc-461bc1acab54</t>
  </si>
  <si>
    <t>gcp-2026-05-11-finops-data-2001-05-01</t>
  </si>
  <si>
    <t>gcp-2026-05-11-finops-data-2001-05-01-alloc-758d25d573af</t>
  </si>
  <si>
    <t>gcp-2026-05-11-finops-data-2001-05-02</t>
  </si>
  <si>
    <t>gcp-2026-05-11-finops-data-2001-05-02-alloc-1ac3acebfad9</t>
  </si>
  <si>
    <t>gcp-2026-05-12-finops-prod-1001-01-01</t>
  </si>
  <si>
    <t>gcp-2026-05-12-finops-prod-1001-01-01-alloc-fa5f24f64a0e</t>
  </si>
  <si>
    <t>gcp-2026-05-12-finops-prod-1001-01-02</t>
  </si>
  <si>
    <t>gcp-2026-05-12-finops-prod-1001-01-02-alloc-bc4bb75c5984</t>
  </si>
  <si>
    <t>gcp-2026-05-12-finops-prod-1001-02-01</t>
  </si>
  <si>
    <t>gcp-2026-05-12-finops-prod-1001-02-01-alloc-7a58513d48f8</t>
  </si>
  <si>
    <t>gcp-2026-05-12-finops-prod-1001-02-02</t>
  </si>
  <si>
    <t>gcp-2026-05-12-finops-prod-1001-02-02-alloc-a2987e8e7c90</t>
  </si>
  <si>
    <t>gcp-2026-05-12-finops-prod-1001-03-01</t>
  </si>
  <si>
    <t>gcp-2026-05-12-finops-prod-1001-03-01-alloc-c0b196bcf1f7</t>
  </si>
  <si>
    <t>gcp-2026-05-12-finops-prod-1001-03-02</t>
  </si>
  <si>
    <t>gcp-2026-05-12-finops-prod-1001-03-02-alloc-94ce56d2e505</t>
  </si>
  <si>
    <t>gcp-2026-05-12-finops-prod-1001-04-01</t>
  </si>
  <si>
    <t>gcp-2026-05-12-finops-prod-1001-04-01-alloc-bdd6b8b34f61</t>
  </si>
  <si>
    <t>gcp-2026-05-12-finops-prod-1001-04-02</t>
  </si>
  <si>
    <t>gcp-2026-05-12-finops-prod-1001-04-02-alloc-5810708adf0c</t>
  </si>
  <si>
    <t>gcp-2026-05-12-finops-prod-1001-05-01</t>
  </si>
  <si>
    <t>gcp-2026-05-12-finops-prod-1001-05-01-alloc-c35dd13415fc</t>
  </si>
  <si>
    <t>gcp-2026-05-12-finops-prod-1001-05-02</t>
  </si>
  <si>
    <t>gcp-2026-05-12-finops-prod-1001-05-02-alloc-5ab1115e2d17</t>
  </si>
  <si>
    <t>gcp-2026-05-12-finops-data-2001-01-01</t>
  </si>
  <si>
    <t>gcp-2026-05-12-finops-data-2001-01-01-alloc-0bf9e5b15262</t>
  </si>
  <si>
    <t>gcp-2026-05-12-finops-data-2001-01-02</t>
  </si>
  <si>
    <t>gcp-2026-05-12-finops-data-2001-01-02-alloc-0fd20694c44a</t>
  </si>
  <si>
    <t>gcp-2026-05-12-finops-data-2001-02-01</t>
  </si>
  <si>
    <t>gcp-2026-05-12-finops-data-2001-02-01-alloc-42f7a75168e7</t>
  </si>
  <si>
    <t>gcp-2026-05-12-finops-data-2001-02-02</t>
  </si>
  <si>
    <t>gcp-2026-05-12-finops-data-2001-02-02-alloc-ca4c6a44a8f1</t>
  </si>
  <si>
    <t>gcp-2026-05-12-finops-data-2001-03-01</t>
  </si>
  <si>
    <t>gcp-2026-05-12-finops-data-2001-03-01-alloc-d72e717cb5bf</t>
  </si>
  <si>
    <t>gcp-2026-05-12-finops-data-2001-03-02</t>
  </si>
  <si>
    <t>gcp-2026-05-12-finops-data-2001-03-02-alloc-2ae786d6d345</t>
  </si>
  <si>
    <t>gcp-2026-05-12-finops-data-2001-04-01</t>
  </si>
  <si>
    <t>gcp-2026-05-12-finops-data-2001-04-01-alloc-5d4cfef736c1</t>
  </si>
  <si>
    <t>gcp-2026-05-12-finops-data-2001-04-02</t>
  </si>
  <si>
    <t>gcp-2026-05-12-finops-data-2001-04-02-alloc-a387f7b22b80</t>
  </si>
  <si>
    <t>gcp-2026-05-12-finops-data-2001-05-01</t>
  </si>
  <si>
    <t>gcp-2026-05-12-finops-data-2001-05-01-alloc-51700db38cdc</t>
  </si>
  <si>
    <t>gcp-2026-05-12-finops-data-2001-05-02</t>
  </si>
  <si>
    <t>gcp-2026-05-12-finops-data-2001-05-02-alloc-d5d23afb61f6</t>
  </si>
  <si>
    <t>gcp-2026-05-13-finops-prod-1001-01-01</t>
  </si>
  <si>
    <t>gcp-2026-05-13-finops-prod-1001-01-01-alloc-6d7a794d3366</t>
  </si>
  <si>
    <t>gcp-2026-05-13-finops-prod-1001-01-02</t>
  </si>
  <si>
    <t>gcp-2026-05-13-finops-prod-1001-01-02-alloc-8a4e16c1e30f</t>
  </si>
  <si>
    <t>gcp-2026-05-13-finops-prod-1001-02-01</t>
  </si>
  <si>
    <t>gcp-2026-05-13-finops-prod-1001-02-01-alloc-a4939c75d210</t>
  </si>
  <si>
    <t>gcp-2026-05-13-finops-prod-1001-02-02</t>
  </si>
  <si>
    <t>gcp-2026-05-13-finops-prod-1001-02-02-alloc-be7bd39dcb0a</t>
  </si>
  <si>
    <t>gcp-2026-05-13-finops-prod-1001-03-01</t>
  </si>
  <si>
    <t>gcp-2026-05-13-finops-prod-1001-03-01-alloc-909095bee0e7</t>
  </si>
  <si>
    <t>gcp-2026-05-13-finops-prod-1001-03-02</t>
  </si>
  <si>
    <t>gcp-2026-05-13-finops-prod-1001-03-02-alloc-7db94e7e7ec4</t>
  </si>
  <si>
    <t>gcp-2026-05-13-finops-prod-1001-04-01</t>
  </si>
  <si>
    <t>gcp-2026-05-13-finops-prod-1001-04-01-alloc-c66d088e843e</t>
  </si>
  <si>
    <t>gcp-2026-05-13-finops-prod-1001-04-02</t>
  </si>
  <si>
    <t>gcp-2026-05-13-finops-prod-1001-04-02-alloc-9cf67660b7ab</t>
  </si>
  <si>
    <t>gcp-2026-05-13-finops-prod-1001-05-01</t>
  </si>
  <si>
    <t>gcp-2026-05-13-finops-prod-1001-05-01-alloc-18aacda4e803</t>
  </si>
  <si>
    <t>gcp-2026-05-13-finops-prod-1001-05-02</t>
  </si>
  <si>
    <t>gcp-2026-05-13-finops-prod-1001-05-02-alloc-b4294e841859</t>
  </si>
  <si>
    <t>gcp-2026-05-13-finops-data-2001-01-01</t>
  </si>
  <si>
    <t>gcp-2026-05-13-finops-data-2001-01-01-alloc-8115a36300fd</t>
  </si>
  <si>
    <t>gcp-2026-05-13-finops-data-2001-01-02</t>
  </si>
  <si>
    <t>gcp-2026-05-13-finops-data-2001-01-02-alloc-ba51355d952e</t>
  </si>
  <si>
    <t>gcp-2026-05-13-finops-data-2001-02-01</t>
  </si>
  <si>
    <t>gcp-2026-05-13-finops-data-2001-02-01-alloc-860a4b410f14</t>
  </si>
  <si>
    <t>gcp-2026-05-13-finops-data-2001-02-02</t>
  </si>
  <si>
    <t>gcp-2026-05-13-finops-data-2001-02-02-alloc-884bc23fcbb6</t>
  </si>
  <si>
    <t>gcp-2026-05-13-finops-data-2001-03-01</t>
  </si>
  <si>
    <t>gcp-2026-05-13-finops-data-2001-03-01-alloc-d000c5e9710b</t>
  </si>
  <si>
    <t>gcp-2026-05-13-finops-data-2001-03-02</t>
  </si>
  <si>
    <t>gcp-2026-05-13-finops-data-2001-03-02-alloc-77c5c415822f</t>
  </si>
  <si>
    <t>gcp-2026-05-13-finops-data-2001-04-01</t>
  </si>
  <si>
    <t>gcp-2026-05-13-finops-data-2001-04-01-alloc-bd5b865ce473</t>
  </si>
  <si>
    <t>gcp-2026-05-13-finops-data-2001-04-02</t>
  </si>
  <si>
    <t>gcp-2026-05-13-finops-data-2001-04-02-alloc-3c0e6c383a6e</t>
  </si>
  <si>
    <t>gcp-2026-05-13-finops-data-2001-05-01</t>
  </si>
  <si>
    <t>gcp-2026-05-13-finops-data-2001-05-01-alloc-a7c21415c6b2</t>
  </si>
  <si>
    <t>gcp-2026-05-13-finops-data-2001-05-02</t>
  </si>
  <si>
    <t>gcp-2026-05-13-finops-data-2001-05-02-alloc-f8d9b934504a</t>
  </si>
  <si>
    <t>gcp-2026-05-14-finops-prod-1001-01-01</t>
  </si>
  <si>
    <t>gcp-2026-05-14-finops-prod-1001-01-01-alloc-8aca1af0da16</t>
  </si>
  <si>
    <t>gcp-2026-05-14-finops-prod-1001-01-02</t>
  </si>
  <si>
    <t>gcp-2026-05-14-finops-prod-1001-01-02-alloc-2ee8b4e2020f</t>
  </si>
  <si>
    <t>gcp-2026-05-14-finops-prod-1001-02-01</t>
  </si>
  <si>
    <t>gcp-2026-05-14-finops-prod-1001-02-01-alloc-e12ec8b2bdbc</t>
  </si>
  <si>
    <t>gcp-2026-05-14-finops-prod-1001-02-02</t>
  </si>
  <si>
    <t>gcp-2026-05-14-finops-prod-1001-02-02-alloc-7cc68911c160</t>
  </si>
  <si>
    <t>gcp-2026-05-14-finops-prod-1001-03-01</t>
  </si>
  <si>
    <t>gcp-2026-05-14-finops-prod-1001-03-01-alloc-ae4bd7c714b1</t>
  </si>
  <si>
    <t>gcp-2026-05-14-finops-prod-1001-03-02</t>
  </si>
  <si>
    <t>gcp-2026-05-14-finops-prod-1001-03-02-alloc-0434ec0b93d5</t>
  </si>
  <si>
    <t>gcp-2026-05-14-finops-prod-1001-04-01</t>
  </si>
  <si>
    <t>gcp-2026-05-14-finops-prod-1001-04-01-alloc-3494d7f1aa3e</t>
  </si>
  <si>
    <t>gcp-2026-05-14-finops-prod-1001-04-02</t>
  </si>
  <si>
    <t>gcp-2026-05-14-finops-prod-1001-04-02-alloc-bd9ad4a8ef35</t>
  </si>
  <si>
    <t>gcp-2026-05-14-finops-prod-1001-05-01</t>
  </si>
  <si>
    <t>gcp-2026-05-14-finops-prod-1001-05-01-alloc-f60b0684213c</t>
  </si>
  <si>
    <t>gcp-2026-05-14-finops-prod-1001-05-02</t>
  </si>
  <si>
    <t>gcp-2026-05-14-finops-prod-1001-05-02-alloc-3b1bd52bff47</t>
  </si>
  <si>
    <t>gcp-2026-05-14-finops-data-2001-01-01</t>
  </si>
  <si>
    <t>gcp-2026-05-14-finops-data-2001-01-01-alloc-79dbad55296e</t>
  </si>
  <si>
    <t>gcp-2026-05-14-finops-data-2001-01-02</t>
  </si>
  <si>
    <t>gcp-2026-05-14-finops-data-2001-01-02-alloc-b5f219c26617</t>
  </si>
  <si>
    <t>gcp-2026-05-14-finops-data-2001-02-01</t>
  </si>
  <si>
    <t>gcp-2026-05-14-finops-data-2001-02-01-alloc-0b48a6fe1ef7</t>
  </si>
  <si>
    <t>gcp-2026-05-14-finops-data-2001-02-02</t>
  </si>
  <si>
    <t>gcp-2026-05-14-finops-data-2001-02-02-alloc-979dc22d1ca2</t>
  </si>
  <si>
    <t>gcp-2026-05-14-finops-data-2001-03-01</t>
  </si>
  <si>
    <t>gcp-2026-05-14-finops-data-2001-03-01-alloc-a6278b661651</t>
  </si>
  <si>
    <t>gcp-2026-05-14-finops-data-2001-03-02</t>
  </si>
  <si>
    <t>gcp-2026-05-14-finops-data-2001-03-02-alloc-57a608658b63</t>
  </si>
  <si>
    <t>gcp-2026-05-14-finops-data-2001-04-01</t>
  </si>
  <si>
    <t>gcp-2026-05-14-finops-data-2001-04-01-alloc-ece101bd0510</t>
  </si>
  <si>
    <t>gcp-2026-05-14-finops-data-2001-04-02</t>
  </si>
  <si>
    <t>gcp-2026-05-14-finops-data-2001-04-02-alloc-013c624d66bc</t>
  </si>
  <si>
    <t>gcp-2026-05-14-finops-data-2001-05-01</t>
  </si>
  <si>
    <t>gcp-2026-05-14-finops-data-2001-05-01-alloc-dff41f049cbf</t>
  </si>
  <si>
    <t>gcp-2026-05-14-finops-data-2001-05-02</t>
  </si>
  <si>
    <t>gcp-2026-05-14-finops-data-2001-05-02-alloc-fe1ccc307546</t>
  </si>
  <si>
    <t>gcp-2026-05-15-finops-prod-1001-01-01</t>
  </si>
  <si>
    <t>gcp-2026-05-15-finops-prod-1001-01-01-alloc-a951650f48bc</t>
  </si>
  <si>
    <t>gcp-2026-05-15-finops-prod-1001-01-02</t>
  </si>
  <si>
    <t>gcp-2026-05-15-finops-prod-1001-01-02-alloc-b5d398822261</t>
  </si>
  <si>
    <t>gcp-2026-05-15-finops-prod-1001-02-01</t>
  </si>
  <si>
    <t>gcp-2026-05-15-finops-prod-1001-02-01-alloc-6773fcf6fbb6</t>
  </si>
  <si>
    <t>gcp-2026-05-15-finops-prod-1001-02-02</t>
  </si>
  <si>
    <t>gcp-2026-05-15-finops-prod-1001-02-02-alloc-a104ffbe901e</t>
  </si>
  <si>
    <t>gcp-2026-05-15-finops-prod-1001-03-01</t>
  </si>
  <si>
    <t>gcp-2026-05-15-finops-prod-1001-03-01-alloc-d8a5ef23ecc5</t>
  </si>
  <si>
    <t>gcp-2026-05-15-finops-prod-1001-03-02</t>
  </si>
  <si>
    <t>gcp-2026-05-15-finops-prod-1001-03-02-alloc-fd1fc2688960</t>
  </si>
  <si>
    <t>gcp-2026-05-15-finops-prod-1001-04-01</t>
  </si>
  <si>
    <t>gcp-2026-05-15-finops-prod-1001-04-01-alloc-f1e6598e7137</t>
  </si>
  <si>
    <t>gcp-2026-05-15-finops-prod-1001-04-02</t>
  </si>
  <si>
    <t>gcp-2026-05-15-finops-prod-1001-04-02-alloc-f90d64aac924</t>
  </si>
  <si>
    <t>gcp-2026-05-15-finops-prod-1001-05-01</t>
  </si>
  <si>
    <t>gcp-2026-05-15-finops-prod-1001-05-01-alloc-b537eee2fbae</t>
  </si>
  <si>
    <t>gcp-2026-05-15-finops-prod-1001-05-02</t>
  </si>
  <si>
    <t>gcp-2026-05-15-finops-prod-1001-05-02-alloc-8239c9ded226</t>
  </si>
  <si>
    <t>gcp-2026-05-15-finops-data-2001-01-01</t>
  </si>
  <si>
    <t>gcp-2026-05-15-finops-data-2001-01-01-alloc-e46955edd405</t>
  </si>
  <si>
    <t>gcp-2026-05-15-finops-data-2001-01-02</t>
  </si>
  <si>
    <t>gcp-2026-05-15-finops-data-2001-01-02-alloc-d80c7d88dac9</t>
  </si>
  <si>
    <t>gcp-2026-05-15-finops-data-2001-02-01</t>
  </si>
  <si>
    <t>gcp-2026-05-15-finops-data-2001-02-01-alloc-a258e7e4c384</t>
  </si>
  <si>
    <t>gcp-2026-05-15-finops-data-2001-02-02</t>
  </si>
  <si>
    <t>gcp-2026-05-15-finops-data-2001-02-02-alloc-f1692700d54e</t>
  </si>
  <si>
    <t>gcp-2026-05-15-finops-data-2001-03-01</t>
  </si>
  <si>
    <t>gcp-2026-05-15-finops-data-2001-03-01-alloc-b31ce83a6293</t>
  </si>
  <si>
    <t>gcp-2026-05-15-finops-data-2001-03-02</t>
  </si>
  <si>
    <t>gcp-2026-05-15-finops-data-2001-03-02-alloc-5f12303da82f</t>
  </si>
  <si>
    <t>gcp-2026-05-15-finops-data-2001-04-01</t>
  </si>
  <si>
    <t>gcp-2026-05-15-finops-data-2001-04-01-alloc-8fc2994419ad</t>
  </si>
  <si>
    <t>gcp-2026-05-15-finops-data-2001-04-02</t>
  </si>
  <si>
    <t>gcp-2026-05-15-finops-data-2001-04-02-alloc-db801f82e7e3</t>
  </si>
  <si>
    <t>gcp-2026-05-15-finops-data-2001-05-01</t>
  </si>
  <si>
    <t>gcp-2026-05-15-finops-data-2001-05-01-alloc-8bcc301a50f7</t>
  </si>
  <si>
    <t>gcp-2026-05-15-finops-data-2001-05-02</t>
  </si>
  <si>
    <t>gcp-2026-05-15-finops-data-2001-05-02-alloc-913bd50902ae</t>
  </si>
  <si>
    <t>gcp-2026-05-16-finops-prod-1001-01-01</t>
  </si>
  <si>
    <t>gcp-2026-05-16-finops-prod-1001-01-01-alloc-f7ab1cd82711</t>
  </si>
  <si>
    <t>gcp-2026-05-16-finops-prod-1001-01-02</t>
  </si>
  <si>
    <t>gcp-2026-05-16-finops-prod-1001-01-02-alloc-d77b57e1f95f</t>
  </si>
  <si>
    <t>gcp-2026-05-16-finops-prod-1001-02-01</t>
  </si>
  <si>
    <t>gcp-2026-05-16-finops-prod-1001-02-01-alloc-1df20e4127e2</t>
  </si>
  <si>
    <t>gcp-2026-05-16-finops-prod-1001-02-02</t>
  </si>
  <si>
    <t>gcp-2026-05-16-finops-prod-1001-02-02-alloc-bdc2dba19028</t>
  </si>
  <si>
    <t>gcp-2026-05-16-finops-prod-1001-03-01</t>
  </si>
  <si>
    <t>gcp-2026-05-16-finops-prod-1001-03-01-alloc-25bb512233ea</t>
  </si>
  <si>
    <t>gcp-2026-05-16-finops-prod-1001-03-02</t>
  </si>
  <si>
    <t>gcp-2026-05-16-finops-prod-1001-03-02-alloc-7d05a66de1e9</t>
  </si>
  <si>
    <t>gcp-2026-05-16-finops-prod-1001-04-01</t>
  </si>
  <si>
    <t>gcp-2026-05-16-finops-prod-1001-04-01-alloc-e07d9a89a17f</t>
  </si>
  <si>
    <t>gcp-2026-05-16-finops-prod-1001-04-02</t>
  </si>
  <si>
    <t>gcp-2026-05-16-finops-prod-1001-04-02-alloc-38e5805e2252</t>
  </si>
  <si>
    <t>gcp-2026-05-16-finops-prod-1001-05-01</t>
  </si>
  <si>
    <t>gcp-2026-05-16-finops-prod-1001-05-01-alloc-672dc7f208d9</t>
  </si>
  <si>
    <t>gcp-2026-05-16-finops-prod-1001-05-02</t>
  </si>
  <si>
    <t>gcp-2026-05-16-finops-prod-1001-05-02-alloc-895426679c18</t>
  </si>
  <si>
    <t>gcp-2026-05-16-finops-data-2001-01-01</t>
  </si>
  <si>
    <t>gcp-2026-05-16-finops-data-2001-01-01-alloc-7f80ec2302b7</t>
  </si>
  <si>
    <t>gcp-2026-05-16-finops-data-2001-01-02</t>
  </si>
  <si>
    <t>gcp-2026-05-16-finops-data-2001-01-02-alloc-06f2fd780d66</t>
  </si>
  <si>
    <t>gcp-2026-05-16-finops-data-2001-02-01</t>
  </si>
  <si>
    <t>gcp-2026-05-16-finops-data-2001-02-01-alloc-c2cbcb3422cb</t>
  </si>
  <si>
    <t>gcp-2026-05-16-finops-data-2001-02-02</t>
  </si>
  <si>
    <t>gcp-2026-05-16-finops-data-2001-02-02-alloc-d1774e301369</t>
  </si>
  <si>
    <t>gcp-2026-05-16-finops-data-2001-03-01</t>
  </si>
  <si>
    <t>gcp-2026-05-16-finops-data-2001-03-01-alloc-97d04b16cce6</t>
  </si>
  <si>
    <t>gcp-2026-05-16-finops-data-2001-03-02</t>
  </si>
  <si>
    <t>gcp-2026-05-16-finops-data-2001-03-02-alloc-458e2bb1401e</t>
  </si>
  <si>
    <t>gcp-2026-05-16-finops-data-2001-04-01</t>
  </si>
  <si>
    <t>gcp-2026-05-16-finops-data-2001-04-01-alloc-18cb3ba3c5a0</t>
  </si>
  <si>
    <t>gcp-2026-05-16-finops-data-2001-04-02</t>
  </si>
  <si>
    <t>gcp-2026-05-16-finops-data-2001-04-02-alloc-09bf299d7c10</t>
  </si>
  <si>
    <t>gcp-2026-05-16-finops-data-2001-05-01</t>
  </si>
  <si>
    <t>gcp-2026-05-16-finops-data-2001-05-01-alloc-ee587ece7154</t>
  </si>
  <si>
    <t>gcp-2026-05-16-finops-data-2001-05-02</t>
  </si>
  <si>
    <t>gcp-2026-05-16-finops-data-2001-05-02-alloc-24aac3c8e14a</t>
  </si>
  <si>
    <t>gcp-2026-05-17-finops-prod-1001-01-01</t>
  </si>
  <si>
    <t>gcp-2026-05-17-finops-prod-1001-01-01-alloc-f43b2a356601</t>
  </si>
  <si>
    <t>gcp-2026-05-17-finops-prod-1001-01-02</t>
  </si>
  <si>
    <t>gcp-2026-05-17-finops-prod-1001-01-02-alloc-ad4d2f66df72</t>
  </si>
  <si>
    <t>gcp-2026-05-17-finops-prod-1001-02-01</t>
  </si>
  <si>
    <t>gcp-2026-05-17-finops-prod-1001-02-01-alloc-dad0109fb286</t>
  </si>
  <si>
    <t>gcp-2026-05-17-finops-prod-1001-02-02</t>
  </si>
  <si>
    <t>gcp-2026-05-17-finops-prod-1001-02-02-alloc-eae92a7adf2e</t>
  </si>
  <si>
    <t>gcp-2026-05-17-finops-prod-1001-03-01</t>
  </si>
  <si>
    <t>gcp-2026-05-17-finops-prod-1001-03-01-alloc-5d1ce89c434a</t>
  </si>
  <si>
    <t>gcp-2026-05-17-finops-prod-1001-03-02</t>
  </si>
  <si>
    <t>gcp-2026-05-17-finops-prod-1001-03-02-alloc-aceb6e41db03</t>
  </si>
  <si>
    <t>gcp-2026-05-17-finops-prod-1001-04-01</t>
  </si>
  <si>
    <t>gcp-2026-05-17-finops-prod-1001-04-01-alloc-ba0b83d903b8</t>
  </si>
  <si>
    <t>gcp-2026-05-17-finops-prod-1001-04-02</t>
  </si>
  <si>
    <t>gcp-2026-05-17-finops-prod-1001-04-02-alloc-30cbc3198d3c</t>
  </si>
  <si>
    <t>gcp-2026-05-17-finops-prod-1001-05-01</t>
  </si>
  <si>
    <t>gcp-2026-05-17-finops-prod-1001-05-01-alloc-6f2db1babd8c</t>
  </si>
  <si>
    <t>gcp-2026-05-17-finops-prod-1001-05-02</t>
  </si>
  <si>
    <t>gcp-2026-05-17-finops-prod-1001-05-02-alloc-32d05a2e7896</t>
  </si>
  <si>
    <t>gcp-2026-05-17-finops-data-2001-01-01</t>
  </si>
  <si>
    <t>gcp-2026-05-17-finops-data-2001-01-01-alloc-2f99497be797</t>
  </si>
  <si>
    <t>gcp-2026-05-17-finops-data-2001-01-02</t>
  </si>
  <si>
    <t>gcp-2026-05-17-finops-data-2001-01-02-alloc-242d2b0a4000</t>
  </si>
  <si>
    <t>gcp-2026-05-17-finops-data-2001-02-01</t>
  </si>
  <si>
    <t>gcp-2026-05-17-finops-data-2001-02-01-alloc-ff8c0428518d</t>
  </si>
  <si>
    <t>gcp-2026-05-17-finops-data-2001-02-02</t>
  </si>
  <si>
    <t>gcp-2026-05-17-finops-data-2001-02-02-alloc-13fc7c3f6bce</t>
  </si>
  <si>
    <t>gcp-2026-05-17-finops-data-2001-03-01</t>
  </si>
  <si>
    <t>gcp-2026-05-17-finops-data-2001-03-01-alloc-e29746332e35</t>
  </si>
  <si>
    <t>gcp-2026-05-17-finops-data-2001-03-02</t>
  </si>
  <si>
    <t>gcp-2026-05-17-finops-data-2001-03-02-alloc-f319b96925ae</t>
  </si>
  <si>
    <t>gcp-2026-05-17-finops-data-2001-04-01</t>
  </si>
  <si>
    <t>gcp-2026-05-17-finops-data-2001-04-01-alloc-03f57badc1c8</t>
  </si>
  <si>
    <t>gcp-2026-05-17-finops-data-2001-04-02</t>
  </si>
  <si>
    <t>gcp-2026-05-17-finops-data-2001-04-02-alloc-e78e3a000713</t>
  </si>
  <si>
    <t>gcp-2026-05-17-finops-data-2001-05-01</t>
  </si>
  <si>
    <t>gcp-2026-05-17-finops-data-2001-05-01-alloc-a7d589d615f7</t>
  </si>
  <si>
    <t>gcp-2026-05-17-finops-data-2001-05-02</t>
  </si>
  <si>
    <t>gcp-2026-05-17-finops-data-2001-05-02-alloc-6d1175242046</t>
  </si>
  <si>
    <t>gcp-2026-05-18-finops-prod-1001-01-01</t>
  </si>
  <si>
    <t>gcp-2026-05-18-finops-prod-1001-01-01-alloc-66dbd3ce2b2d</t>
  </si>
  <si>
    <t>gcp-2026-05-18-finops-prod-1001-01-02</t>
  </si>
  <si>
    <t>gcp-2026-05-18-finops-prod-1001-01-02-alloc-8fccac8b1206</t>
  </si>
  <si>
    <t>gcp-2026-05-18-finops-prod-1001-02-01</t>
  </si>
  <si>
    <t>gcp-2026-05-18-finops-prod-1001-02-01-alloc-ef44f8c69acd</t>
  </si>
  <si>
    <t>gcp-2026-05-18-finops-prod-1001-02-02</t>
  </si>
  <si>
    <t>gcp-2026-05-18-finops-prod-1001-02-02-alloc-811005aea31c</t>
  </si>
  <si>
    <t>gcp-2026-05-18-finops-prod-1001-03-01</t>
  </si>
  <si>
    <t>gcp-2026-05-18-finops-prod-1001-03-01-alloc-5e7cffe774c1</t>
  </si>
  <si>
    <t>gcp-2026-05-18-finops-prod-1001-03-02</t>
  </si>
  <si>
    <t>gcp-2026-05-18-finops-prod-1001-03-02-alloc-b79c7d7f7d16</t>
  </si>
  <si>
    <t>gcp-2026-05-18-finops-prod-1001-04-01</t>
  </si>
  <si>
    <t>gcp-2026-05-18-finops-prod-1001-04-01-alloc-6ca5d621c7d2</t>
  </si>
  <si>
    <t>gcp-2026-05-18-finops-prod-1001-04-02</t>
  </si>
  <si>
    <t>gcp-2026-05-18-finops-prod-1001-04-02-alloc-50f815fc219e</t>
  </si>
  <si>
    <t>gcp-2026-05-18-finops-prod-1001-05-01</t>
  </si>
  <si>
    <t>gcp-2026-05-18-finops-prod-1001-05-01-alloc-0bb4b80847f6</t>
  </si>
  <si>
    <t>gcp-2026-05-18-finops-prod-1001-05-02</t>
  </si>
  <si>
    <t>gcp-2026-05-18-finops-prod-1001-05-02-alloc-1fb903284e4d</t>
  </si>
  <si>
    <t>gcp-2026-05-18-finops-data-2001-01-01</t>
  </si>
  <si>
    <t>gcp-2026-05-18-finops-data-2001-01-01-alloc-228881b079be</t>
  </si>
  <si>
    <t>gcp-2026-05-18-finops-data-2001-01-02</t>
  </si>
  <si>
    <t>gcp-2026-05-18-finops-data-2001-01-02-alloc-6c8fc9d3ba2c</t>
  </si>
  <si>
    <t>gcp-2026-05-18-finops-data-2001-02-01</t>
  </si>
  <si>
    <t>gcp-2026-05-18-finops-data-2001-02-01-alloc-f6393852d1c0</t>
  </si>
  <si>
    <t>gcp-2026-05-18-finops-data-2001-02-02</t>
  </si>
  <si>
    <t>gcp-2026-05-18-finops-data-2001-02-02-alloc-ab87a558ace4</t>
  </si>
  <si>
    <t>gcp-2026-05-18-finops-data-2001-03-01</t>
  </si>
  <si>
    <t>gcp-2026-05-18-finops-data-2001-03-01-alloc-aadff3674b10</t>
  </si>
  <si>
    <t>gcp-2026-05-18-finops-data-2001-03-02</t>
  </si>
  <si>
    <t>gcp-2026-05-18-finops-data-2001-03-02-alloc-fe055d0ddc07</t>
  </si>
  <si>
    <t>gcp-2026-05-18-finops-data-2001-04-01</t>
  </si>
  <si>
    <t>gcp-2026-05-18-finops-data-2001-04-01-alloc-2585acb2c28f</t>
  </si>
  <si>
    <t>gcp-2026-05-18-finops-data-2001-04-02</t>
  </si>
  <si>
    <t>gcp-2026-05-18-finops-data-2001-04-02-alloc-b4e2fdc13fb1</t>
  </si>
  <si>
    <t>gcp-2026-05-18-finops-data-2001-05-01</t>
  </si>
  <si>
    <t>gcp-2026-05-18-finops-data-2001-05-01-alloc-dea67900c6c9</t>
  </si>
  <si>
    <t>gcp-2026-05-18-finops-data-2001-05-02</t>
  </si>
  <si>
    <t>gcp-2026-05-18-finops-data-2001-05-02-alloc-435874e3c04f</t>
  </si>
  <si>
    <t>gcp-2026-05-19-finops-prod-1001-01-01</t>
  </si>
  <si>
    <t>gcp-2026-05-19-finops-prod-1001-01-01-alloc-e1b44e2f536a</t>
  </si>
  <si>
    <t>gcp-2026-05-19-finops-prod-1001-01-02</t>
  </si>
  <si>
    <t>gcp-2026-05-19-finops-prod-1001-01-02-alloc-3838b6a6579c</t>
  </si>
  <si>
    <t>gcp-2026-05-19-finops-prod-1001-02-01</t>
  </si>
  <si>
    <t>gcp-2026-05-19-finops-prod-1001-02-01-alloc-34a4153b9173</t>
  </si>
  <si>
    <t>gcp-2026-05-19-finops-prod-1001-02-02</t>
  </si>
  <si>
    <t>gcp-2026-05-19-finops-prod-1001-02-02-alloc-896bb68fcf33</t>
  </si>
  <si>
    <t>gcp-2026-05-19-finops-prod-1001-03-01</t>
  </si>
  <si>
    <t>gcp-2026-05-19-finops-prod-1001-03-01-alloc-429244237494</t>
  </si>
  <si>
    <t>gcp-2026-05-19-finops-prod-1001-03-02</t>
  </si>
  <si>
    <t>gcp-2026-05-19-finops-prod-1001-03-02-alloc-1c23119cf00d</t>
  </si>
  <si>
    <t>gcp-2026-05-19-finops-prod-1001-04-01</t>
  </si>
  <si>
    <t>gcp-2026-05-19-finops-prod-1001-04-01-alloc-f8e41dc24343</t>
  </si>
  <si>
    <t>gcp-2026-05-19-finops-prod-1001-04-02</t>
  </si>
  <si>
    <t>gcp-2026-05-19-finops-prod-1001-04-02-alloc-494ce026e743</t>
  </si>
  <si>
    <t>gcp-2026-05-19-finops-prod-1001-05-01</t>
  </si>
  <si>
    <t>gcp-2026-05-19-finops-prod-1001-05-01-alloc-e52ba19ace20</t>
  </si>
  <si>
    <t>gcp-2026-05-19-finops-prod-1001-05-02</t>
  </si>
  <si>
    <t>gcp-2026-05-19-finops-prod-1001-05-02-alloc-9dc2b955ce3b</t>
  </si>
  <si>
    <t>gcp-2026-05-19-finops-data-2001-01-01</t>
  </si>
  <si>
    <t>gcp-2026-05-19-finops-data-2001-01-01-alloc-b2220948bb80</t>
  </si>
  <si>
    <t>gcp-2026-05-19-finops-data-2001-01-02</t>
  </si>
  <si>
    <t>gcp-2026-05-19-finops-data-2001-01-02-alloc-b39e2240db56</t>
  </si>
  <si>
    <t>gcp-2026-05-19-finops-data-2001-02-01</t>
  </si>
  <si>
    <t>gcp-2026-05-19-finops-data-2001-02-01-alloc-550a3d24f3ce</t>
  </si>
  <si>
    <t>gcp-2026-05-19-finops-data-2001-02-02</t>
  </si>
  <si>
    <t>gcp-2026-05-19-finops-data-2001-02-02-alloc-7eb4ee6f880a</t>
  </si>
  <si>
    <t>gcp-2026-05-19-finops-data-2001-03-01</t>
  </si>
  <si>
    <t>gcp-2026-05-19-finops-data-2001-03-01-alloc-860be3958346</t>
  </si>
  <si>
    <t>gcp-2026-05-19-finops-data-2001-03-02</t>
  </si>
  <si>
    <t>gcp-2026-05-19-finops-data-2001-03-02-alloc-26653f1d7851</t>
  </si>
  <si>
    <t>gcp-2026-05-19-finops-data-2001-04-01</t>
  </si>
  <si>
    <t>gcp-2026-05-19-finops-data-2001-04-01-alloc-3eb49825c108</t>
  </si>
  <si>
    <t>gcp-2026-05-19-finops-data-2001-04-02</t>
  </si>
  <si>
    <t>gcp-2026-05-19-finops-data-2001-04-02-alloc-783523efa083</t>
  </si>
  <si>
    <t>gcp-2026-05-19-finops-data-2001-05-01</t>
  </si>
  <si>
    <t>gcp-2026-05-19-finops-data-2001-05-01-alloc-2c7ccdfc3892</t>
  </si>
  <si>
    <t>gcp-2026-05-19-finops-data-2001-05-02</t>
  </si>
  <si>
    <t>gcp-2026-05-19-finops-data-2001-05-02-alloc-aff7a8241bfd</t>
  </si>
  <si>
    <t>gcp-2026-05-20-finops-prod-1001-01-01</t>
  </si>
  <si>
    <t>gcp-2026-05-20-finops-prod-1001-01-01-alloc-708f90e8d1b6</t>
  </si>
  <si>
    <t>gcp-2026-05-20-finops-prod-1001-01-02</t>
  </si>
  <si>
    <t>gcp-2026-05-20-finops-prod-1001-01-02-alloc-904d644e2d3f</t>
  </si>
  <si>
    <t>gcp-2026-05-20-finops-prod-1001-02-01</t>
  </si>
  <si>
    <t>gcp-2026-05-20-finops-prod-1001-02-01-alloc-c622bd5af6e1</t>
  </si>
  <si>
    <t>gcp-2026-05-20-finops-prod-1001-02-02</t>
  </si>
  <si>
    <t>gcp-2026-05-20-finops-prod-1001-02-02-alloc-1a22756b220b</t>
  </si>
  <si>
    <t>gcp-2026-05-20-finops-prod-1001-03-01</t>
  </si>
  <si>
    <t>gcp-2026-05-20-finops-prod-1001-03-01-alloc-dfbc245368be</t>
  </si>
  <si>
    <t>gcp-2026-05-20-finops-prod-1001-03-02</t>
  </si>
  <si>
    <t>gcp-2026-05-20-finops-prod-1001-03-02-alloc-1dea0b969598</t>
  </si>
  <si>
    <t>gcp-2026-05-20-finops-prod-1001-04-01</t>
  </si>
  <si>
    <t>gcp-2026-05-20-finops-prod-1001-04-01-alloc-ff897630d788</t>
  </si>
  <si>
    <t>gcp-2026-05-20-finops-prod-1001-04-02</t>
  </si>
  <si>
    <t>gcp-2026-05-20-finops-prod-1001-04-02-alloc-24e01c0d3c15</t>
  </si>
  <si>
    <t>gcp-2026-05-20-finops-prod-1001-05-01</t>
  </si>
  <si>
    <t>gcp-2026-05-20-finops-prod-1001-05-01-alloc-c08a9a5b5b41</t>
  </si>
  <si>
    <t>gcp-2026-05-20-finops-prod-1001-05-02</t>
  </si>
  <si>
    <t>gcp-2026-05-20-finops-prod-1001-05-02-alloc-75c1d5372ddc</t>
  </si>
  <si>
    <t>gcp-2026-05-20-finops-data-2001-01-01</t>
  </si>
  <si>
    <t>gcp-2026-05-20-finops-data-2001-01-01-alloc-80d66d93e78c</t>
  </si>
  <si>
    <t>gcp-2026-05-20-finops-data-2001-01-02</t>
  </si>
  <si>
    <t>gcp-2026-05-20-finops-data-2001-01-02-alloc-dcc5cd2fcf25</t>
  </si>
  <si>
    <t>gcp-2026-05-20-finops-data-2001-02-01</t>
  </si>
  <si>
    <t>gcp-2026-05-20-finops-data-2001-02-01-alloc-56bb6a3e5bc2</t>
  </si>
  <si>
    <t>gcp-2026-05-20-finops-data-2001-02-02</t>
  </si>
  <si>
    <t>gcp-2026-05-20-finops-data-2001-02-02-alloc-ce5af9511c2c</t>
  </si>
  <si>
    <t>gcp-2026-05-20-finops-data-2001-03-01</t>
  </si>
  <si>
    <t>gcp-2026-05-20-finops-data-2001-03-01-alloc-97b3a79a5eb6</t>
  </si>
  <si>
    <t>gcp-2026-05-20-finops-data-2001-03-02</t>
  </si>
  <si>
    <t>gcp-2026-05-20-finops-data-2001-03-02-alloc-fa5484690c94</t>
  </si>
  <si>
    <t>gcp-2026-05-20-finops-data-2001-04-01</t>
  </si>
  <si>
    <t>gcp-2026-05-20-finops-data-2001-04-01-alloc-5e8ed4349e60</t>
  </si>
  <si>
    <t>gcp-2026-05-20-finops-data-2001-04-02</t>
  </si>
  <si>
    <t>gcp-2026-05-20-finops-data-2001-04-02-alloc-6053203f5baa</t>
  </si>
  <si>
    <t>gcp-2026-05-20-finops-data-2001-05-01</t>
  </si>
  <si>
    <t>gcp-2026-05-20-finops-data-2001-05-01-alloc-e5b2193fba6e</t>
  </si>
  <si>
    <t>gcp-2026-05-20-finops-data-2001-05-02</t>
  </si>
  <si>
    <t>gcp-2026-05-20-finops-data-2001-05-02-alloc-057f3dadfcc1</t>
  </si>
  <si>
    <t>gcp-2026-05-21-finops-prod-1001-01-01</t>
  </si>
  <si>
    <t>gcp-2026-05-21-finops-prod-1001-01-01-alloc-bb6fef1e0706</t>
  </si>
  <si>
    <t>gcp-2026-05-21-finops-prod-1001-01-02</t>
  </si>
  <si>
    <t>gcp-2026-05-21-finops-prod-1001-01-02-alloc-f881fdab0f09</t>
  </si>
  <si>
    <t>gcp-2026-05-21-finops-prod-1001-02-01</t>
  </si>
  <si>
    <t>gcp-2026-05-21-finops-prod-1001-02-01-alloc-24fa77d3d683</t>
  </si>
  <si>
    <t>gcp-2026-05-21-finops-prod-1001-02-02</t>
  </si>
  <si>
    <t>gcp-2026-05-21-finops-prod-1001-02-02-alloc-200dbe37d731</t>
  </si>
  <si>
    <t>gcp-2026-05-21-finops-prod-1001-03-01</t>
  </si>
  <si>
    <t>gcp-2026-05-21-finops-prod-1001-03-01-alloc-98fb69babc11</t>
  </si>
  <si>
    <t>gcp-2026-05-21-finops-prod-1001-03-02</t>
  </si>
  <si>
    <t>gcp-2026-05-21-finops-prod-1001-03-02-alloc-866b01de90fa</t>
  </si>
  <si>
    <t>gcp-2026-05-21-finops-prod-1001-04-01</t>
  </si>
  <si>
    <t>gcp-2026-05-21-finops-prod-1001-04-01-alloc-e998d25e5a03</t>
  </si>
  <si>
    <t>gcp-2026-05-21-finops-prod-1001-04-02</t>
  </si>
  <si>
    <t>gcp-2026-05-21-finops-prod-1001-04-02-alloc-efac0c3853b0</t>
  </si>
  <si>
    <t>gcp-2026-05-21-finops-prod-1001-05-01</t>
  </si>
  <si>
    <t>gcp-2026-05-21-finops-prod-1001-05-01-alloc-d71550b82888</t>
  </si>
  <si>
    <t>gcp-2026-05-21-finops-prod-1001-05-02</t>
  </si>
  <si>
    <t>gcp-2026-05-21-finops-prod-1001-05-02-alloc-9d45a7a8ae64</t>
  </si>
  <si>
    <t>gcp-2026-05-21-finops-data-2001-01-01</t>
  </si>
  <si>
    <t>gcp-2026-05-21-finops-data-2001-01-01-alloc-7163caad24be</t>
  </si>
  <si>
    <t>gcp-2026-05-21-finops-data-2001-01-02</t>
  </si>
  <si>
    <t>gcp-2026-05-21-finops-data-2001-01-02-alloc-ae5d3c73bf86</t>
  </si>
  <si>
    <t>gcp-2026-05-21-finops-data-2001-02-01</t>
  </si>
  <si>
    <t>gcp-2026-05-21-finops-data-2001-02-01-alloc-8c3aa054d1c9</t>
  </si>
  <si>
    <t>gcp-2026-05-21-finops-data-2001-02-02</t>
  </si>
  <si>
    <t>gcp-2026-05-21-finops-data-2001-02-02-alloc-03d4d1829333</t>
  </si>
  <si>
    <t>gcp-2026-05-21-finops-data-2001-03-01</t>
  </si>
  <si>
    <t>gcp-2026-05-21-finops-data-2001-03-01-alloc-82f65b4f3848</t>
  </si>
  <si>
    <t>gcp-2026-05-21-finops-data-2001-03-02</t>
  </si>
  <si>
    <t>gcp-2026-05-21-finops-data-2001-03-02-alloc-8871c50a56ca</t>
  </si>
  <si>
    <t>gcp-2026-05-21-finops-data-2001-04-01</t>
  </si>
  <si>
    <t>gcp-2026-05-21-finops-data-2001-04-01-alloc-4f7e703768f8</t>
  </si>
  <si>
    <t>gcp-2026-05-21-finops-data-2001-04-02</t>
  </si>
  <si>
    <t>gcp-2026-05-21-finops-data-2001-04-02-alloc-cb63ca014d5c</t>
  </si>
  <si>
    <t>gcp-2026-05-21-finops-data-2001-05-01</t>
  </si>
  <si>
    <t>gcp-2026-05-21-finops-data-2001-05-01-alloc-3caedd37bde2</t>
  </si>
  <si>
    <t>gcp-2026-05-21-finops-data-2001-05-02</t>
  </si>
  <si>
    <t>gcp-2026-05-21-finops-data-2001-05-02-alloc-219979cfcd9f</t>
  </si>
  <si>
    <t>gcp-2026-05-22-finops-prod-1001-01-01</t>
  </si>
  <si>
    <t>gcp-2026-05-22-finops-prod-1001-01-01-alloc-af288a83b673</t>
  </si>
  <si>
    <t>gcp-2026-05-22-finops-prod-1001-01-02</t>
  </si>
  <si>
    <t>gcp-2026-05-22-finops-prod-1001-01-02-alloc-496e0dec7f7c</t>
  </si>
  <si>
    <t>gcp-2026-05-22-finops-prod-1001-02-01</t>
  </si>
  <si>
    <t>gcp-2026-05-22-finops-prod-1001-02-01-alloc-acfcbc473e69</t>
  </si>
  <si>
    <t>gcp-2026-05-22-finops-prod-1001-02-02</t>
  </si>
  <si>
    <t>gcp-2026-05-22-finops-prod-1001-02-02-alloc-88a942329eb2</t>
  </si>
  <si>
    <t>gcp-2026-05-22-finops-prod-1001-03-01</t>
  </si>
  <si>
    <t>gcp-2026-05-22-finops-prod-1001-03-01-alloc-5fdeecfdcb21</t>
  </si>
  <si>
    <t>gcp-2026-05-22-finops-prod-1001-03-02</t>
  </si>
  <si>
    <t>gcp-2026-05-22-finops-prod-1001-03-02-alloc-145147df70af</t>
  </si>
  <si>
    <t>gcp-2026-05-22-finops-prod-1001-04-01</t>
  </si>
  <si>
    <t>gcp-2026-05-22-finops-prod-1001-04-01-alloc-861468ebc513</t>
  </si>
  <si>
    <t>gcp-2026-05-22-finops-prod-1001-04-02</t>
  </si>
  <si>
    <t>gcp-2026-05-22-finops-prod-1001-04-02-alloc-2329dcb2ad9c</t>
  </si>
  <si>
    <t>gcp-2026-05-22-finops-prod-1001-05-01</t>
  </si>
  <si>
    <t>gcp-2026-05-22-finops-prod-1001-05-01-alloc-71674d0e042e</t>
  </si>
  <si>
    <t>gcp-2026-05-22-finops-prod-1001-05-02</t>
  </si>
  <si>
    <t>gcp-2026-05-22-finops-prod-1001-05-02-alloc-374f3effd007</t>
  </si>
  <si>
    <t>gcp-2026-05-22-finops-data-2001-01-01</t>
  </si>
  <si>
    <t>gcp-2026-05-22-finops-data-2001-01-01-alloc-3acdb359a855</t>
  </si>
  <si>
    <t>gcp-2026-05-22-finops-data-2001-01-02</t>
  </si>
  <si>
    <t>gcp-2026-05-22-finops-data-2001-01-02-alloc-198121c68d56</t>
  </si>
  <si>
    <t>gcp-2026-05-22-finops-data-2001-02-01</t>
  </si>
  <si>
    <t>gcp-2026-05-22-finops-data-2001-02-01-alloc-5515231810db</t>
  </si>
  <si>
    <t>gcp-2026-05-22-finops-data-2001-02-02</t>
  </si>
  <si>
    <t>gcp-2026-05-22-finops-data-2001-02-02-alloc-09675e394e73</t>
  </si>
  <si>
    <t>gcp-2026-05-22-finops-data-2001-03-01</t>
  </si>
  <si>
    <t>gcp-2026-05-22-finops-data-2001-03-01-alloc-f180fb500557</t>
  </si>
  <si>
    <t>gcp-2026-05-22-finops-data-2001-03-02</t>
  </si>
  <si>
    <t>gcp-2026-05-22-finops-data-2001-03-02-alloc-5158272138f3</t>
  </si>
  <si>
    <t>gcp-2026-05-22-finops-data-2001-04-01</t>
  </si>
  <si>
    <t>gcp-2026-05-22-finops-data-2001-04-01-alloc-00f73213c3d4</t>
  </si>
  <si>
    <t>gcp-2026-05-22-finops-data-2001-04-02</t>
  </si>
  <si>
    <t>gcp-2026-05-22-finops-data-2001-04-02-alloc-f2b365720d34</t>
  </si>
  <si>
    <t>gcp-2026-05-22-finops-data-2001-05-01</t>
  </si>
  <si>
    <t>gcp-2026-05-22-finops-data-2001-05-01-alloc-8adc8235648c</t>
  </si>
  <si>
    <t>gcp-2026-05-22-finops-data-2001-05-02</t>
  </si>
  <si>
    <t>gcp-2026-05-22-finops-data-2001-05-02-alloc-7e551848a10d</t>
  </si>
  <si>
    <t>gcp-2026-05-23-finops-prod-1001-01-01</t>
  </si>
  <si>
    <t>gcp-2026-05-23-finops-prod-1001-01-01-alloc-c308c0299b98</t>
  </si>
  <si>
    <t>gcp-2026-05-23-finops-prod-1001-01-02</t>
  </si>
  <si>
    <t>gcp-2026-05-23-finops-prod-1001-01-02-alloc-5eb335332385</t>
  </si>
  <si>
    <t>gcp-2026-05-23-finops-prod-1001-02-01</t>
  </si>
  <si>
    <t>gcp-2026-05-23-finops-prod-1001-02-01-alloc-701946b8ba13</t>
  </si>
  <si>
    <t>gcp-2026-05-23-finops-prod-1001-02-02</t>
  </si>
  <si>
    <t>gcp-2026-05-23-finops-prod-1001-02-02-alloc-c83235369c06</t>
  </si>
  <si>
    <t>gcp-2026-05-23-finops-prod-1001-03-01</t>
  </si>
  <si>
    <t>gcp-2026-05-23-finops-prod-1001-03-01-alloc-851ff157a00a</t>
  </si>
  <si>
    <t>gcp-2026-05-23-finops-prod-1001-03-02</t>
  </si>
  <si>
    <t>gcp-2026-05-23-finops-prod-1001-03-02-alloc-8beabae7fb1e</t>
  </si>
  <si>
    <t>gcp-2026-05-23-finops-prod-1001-04-01</t>
  </si>
  <si>
    <t>gcp-2026-05-23-finops-prod-1001-04-01-alloc-824bfc1e0b47</t>
  </si>
  <si>
    <t>gcp-2026-05-23-finops-prod-1001-04-02</t>
  </si>
  <si>
    <t>gcp-2026-05-23-finops-prod-1001-04-02-alloc-86e6b971a4da</t>
  </si>
  <si>
    <t>gcp-2026-05-23-finops-prod-1001-05-01</t>
  </si>
  <si>
    <t>gcp-2026-05-23-finops-prod-1001-05-01-alloc-0b843e97952b</t>
  </si>
  <si>
    <t>gcp-2026-05-23-finops-prod-1001-05-02</t>
  </si>
  <si>
    <t>gcp-2026-05-23-finops-prod-1001-05-02-alloc-88610b27a845</t>
  </si>
  <si>
    <t>gcp-2026-05-23-finops-data-2001-01-01</t>
  </si>
  <si>
    <t>gcp-2026-05-23-finops-data-2001-01-01-alloc-10557e5cda92</t>
  </si>
  <si>
    <t>gcp-2026-05-23-finops-data-2001-01-02</t>
  </si>
  <si>
    <t>gcp-2026-05-23-finops-data-2001-01-02-alloc-2b88636e7279</t>
  </si>
  <si>
    <t>gcp-2026-05-23-finops-data-2001-02-01</t>
  </si>
  <si>
    <t>gcp-2026-05-23-finops-data-2001-02-01-alloc-085c192bb107</t>
  </si>
  <si>
    <t>gcp-2026-05-23-finops-data-2001-02-02</t>
  </si>
  <si>
    <t>gcp-2026-05-23-finops-data-2001-02-02-alloc-ec1ccba40c0f</t>
  </si>
  <si>
    <t>gcp-2026-05-23-finops-data-2001-03-01</t>
  </si>
  <si>
    <t>gcp-2026-05-23-finops-data-2001-03-01-alloc-3e92d1a91981</t>
  </si>
  <si>
    <t>gcp-2026-05-23-finops-data-2001-03-02</t>
  </si>
  <si>
    <t>gcp-2026-05-23-finops-data-2001-03-02-alloc-65f254fbe9ad</t>
  </si>
  <si>
    <t>gcp-2026-05-23-finops-data-2001-04-01</t>
  </si>
  <si>
    <t>gcp-2026-05-23-finops-data-2001-04-01-alloc-13892298f826</t>
  </si>
  <si>
    <t>gcp-2026-05-23-finops-data-2001-04-02</t>
  </si>
  <si>
    <t>gcp-2026-05-23-finops-data-2001-04-02-alloc-a8428f4b3743</t>
  </si>
  <si>
    <t>gcp-2026-05-23-finops-data-2001-05-01</t>
  </si>
  <si>
    <t>gcp-2026-05-23-finops-data-2001-05-01-alloc-c83426733090</t>
  </si>
  <si>
    <t>gcp-2026-05-23-finops-data-2001-05-02</t>
  </si>
  <si>
    <t>gcp-2026-05-23-finops-data-2001-05-02-alloc-0ef04cc6b24a</t>
  </si>
  <si>
    <t>gcp-2026-05-24-finops-prod-1001-01-01</t>
  </si>
  <si>
    <t>gcp-2026-05-24-finops-prod-1001-01-01-alloc-1c76a283ca86</t>
  </si>
  <si>
    <t>gcp-2026-05-24-finops-prod-1001-01-02</t>
  </si>
  <si>
    <t>gcp-2026-05-24-finops-prod-1001-01-02-alloc-9e0a8e26340a</t>
  </si>
  <si>
    <t>gcp-2026-05-24-finops-prod-1001-02-01</t>
  </si>
  <si>
    <t>gcp-2026-05-24-finops-prod-1001-02-01-alloc-e3b4db193575</t>
  </si>
  <si>
    <t>gcp-2026-05-24-finops-prod-1001-02-02</t>
  </si>
  <si>
    <t>gcp-2026-05-24-finops-prod-1001-02-02-alloc-9fd7428ff3e9</t>
  </si>
  <si>
    <t>gcp-2026-05-24-finops-prod-1001-03-01</t>
  </si>
  <si>
    <t>gcp-2026-05-24-finops-prod-1001-03-01-alloc-ad35daa0e806</t>
  </si>
  <si>
    <t>gcp-2026-05-24-finops-prod-1001-03-02</t>
  </si>
  <si>
    <t>gcp-2026-05-24-finops-prod-1001-03-02-alloc-8fa7f0fcf830</t>
  </si>
  <si>
    <t>gcp-2026-05-24-finops-prod-1001-04-01</t>
  </si>
  <si>
    <t>gcp-2026-05-24-finops-prod-1001-04-01-alloc-07c577ea679c</t>
  </si>
  <si>
    <t>gcp-2026-05-24-finops-prod-1001-04-02</t>
  </si>
  <si>
    <t>gcp-2026-05-24-finops-prod-1001-04-02-alloc-31781badd896</t>
  </si>
  <si>
    <t>gcp-2026-05-24-finops-prod-1001-05-01</t>
  </si>
  <si>
    <t>gcp-2026-05-24-finops-prod-1001-05-01-alloc-cc62ee865950</t>
  </si>
  <si>
    <t>gcp-2026-05-24-finops-prod-1001-05-02</t>
  </si>
  <si>
    <t>gcp-2026-05-24-finops-prod-1001-05-02-alloc-1c388b6d7f4f</t>
  </si>
  <si>
    <t>gcp-2026-05-24-finops-data-2001-01-01</t>
  </si>
  <si>
    <t>gcp-2026-05-24-finops-data-2001-01-01-alloc-93e482612e8c</t>
  </si>
  <si>
    <t>gcp-2026-05-24-finops-data-2001-01-02</t>
  </si>
  <si>
    <t>gcp-2026-05-24-finops-data-2001-01-02-alloc-68e9af0d0745</t>
  </si>
  <si>
    <t>gcp-2026-05-24-finops-data-2001-02-01</t>
  </si>
  <si>
    <t>gcp-2026-05-24-finops-data-2001-02-01-alloc-6f6ef58f202c</t>
  </si>
  <si>
    <t>gcp-2026-05-24-finops-data-2001-02-02</t>
  </si>
  <si>
    <t>gcp-2026-05-24-finops-data-2001-02-02-alloc-86a44fb0b4db</t>
  </si>
  <si>
    <t>gcp-2026-05-24-finops-data-2001-03-01</t>
  </si>
  <si>
    <t>gcp-2026-05-24-finops-data-2001-03-01-alloc-3cc050c9a549</t>
  </si>
  <si>
    <t>gcp-2026-05-24-finops-data-2001-03-02</t>
  </si>
  <si>
    <t>gcp-2026-05-24-finops-data-2001-03-02-alloc-5d7402c811c1</t>
  </si>
  <si>
    <t>gcp-2026-05-24-finops-data-2001-04-01</t>
  </si>
  <si>
    <t>gcp-2026-05-24-finops-data-2001-04-01-alloc-902f11b2efd7</t>
  </si>
  <si>
    <t>gcp-2026-05-24-finops-data-2001-04-02</t>
  </si>
  <si>
    <t>gcp-2026-05-24-finops-data-2001-04-02-alloc-c6d606115122</t>
  </si>
  <si>
    <t>gcp-2026-05-24-finops-data-2001-05-01</t>
  </si>
  <si>
    <t>gcp-2026-05-24-finops-data-2001-05-01-alloc-a8485b44fa3a</t>
  </si>
  <si>
    <t>gcp-2026-05-24-finops-data-2001-05-02</t>
  </si>
  <si>
    <t>gcp-2026-05-24-finops-data-2001-05-02-alloc-d7bfa151b090</t>
  </si>
  <si>
    <t>gcp-2026-05-25-finops-prod-1001-01-01</t>
  </si>
  <si>
    <t>gcp-2026-05-25-finops-prod-1001-01-01-alloc-0bb383c50293</t>
  </si>
  <si>
    <t>gcp-2026-05-25-finops-prod-1001-01-02</t>
  </si>
  <si>
    <t>gcp-2026-05-25-finops-prod-1001-01-02-alloc-88ed4a7d747f</t>
  </si>
  <si>
    <t>gcp-2026-05-25-finops-prod-1001-02-01</t>
  </si>
  <si>
    <t>gcp-2026-05-25-finops-prod-1001-02-01-alloc-71f9d505f223</t>
  </si>
  <si>
    <t>gcp-2026-05-25-finops-prod-1001-02-02</t>
  </si>
  <si>
    <t>gcp-2026-05-25-finops-prod-1001-02-02-alloc-529bbc677b61</t>
  </si>
  <si>
    <t>gcp-2026-05-25-finops-prod-1001-03-01</t>
  </si>
  <si>
    <t>gcp-2026-05-25-finops-prod-1001-03-01-alloc-6f72b9114ff0</t>
  </si>
  <si>
    <t>gcp-2026-05-25-finops-prod-1001-03-02</t>
  </si>
  <si>
    <t>gcp-2026-05-25-finops-prod-1001-03-02-alloc-26311568d2e8</t>
  </si>
  <si>
    <t>gcp-2026-05-25-finops-prod-1001-04-01</t>
  </si>
  <si>
    <t>gcp-2026-05-25-finops-prod-1001-04-01-alloc-5baba8ebb451</t>
  </si>
  <si>
    <t>gcp-2026-05-25-finops-prod-1001-04-02</t>
  </si>
  <si>
    <t>gcp-2026-05-25-finops-prod-1001-04-02-alloc-3defaf7a2011</t>
  </si>
  <si>
    <t>gcp-2026-05-25-finops-prod-1001-05-01</t>
  </si>
  <si>
    <t>gcp-2026-05-25-finops-prod-1001-05-01-alloc-a2479e5b20e9</t>
  </si>
  <si>
    <t>gcp-2026-05-25-finops-prod-1001-05-02</t>
  </si>
  <si>
    <t>gcp-2026-05-25-finops-prod-1001-05-02-alloc-28bae6ee0e77</t>
  </si>
  <si>
    <t>gcp-2026-05-25-finops-data-2001-01-01</t>
  </si>
  <si>
    <t>gcp-2026-05-25-finops-data-2001-01-01-alloc-c48a91015f51</t>
  </si>
  <si>
    <t>gcp-2026-05-25-finops-data-2001-01-02</t>
  </si>
  <si>
    <t>gcp-2026-05-25-finops-data-2001-01-02-alloc-7b5db0862ea0</t>
  </si>
  <si>
    <t>gcp-2026-05-25-finops-data-2001-02-01</t>
  </si>
  <si>
    <t>gcp-2026-05-25-finops-data-2001-02-01-alloc-c1370ed663b8</t>
  </si>
  <si>
    <t>gcp-2026-05-25-finops-data-2001-02-02</t>
  </si>
  <si>
    <t>gcp-2026-05-25-finops-data-2001-02-02-alloc-7af2f409179d</t>
  </si>
  <si>
    <t>gcp-2026-05-25-finops-data-2001-03-01</t>
  </si>
  <si>
    <t>gcp-2026-05-25-finops-data-2001-03-01-alloc-f42eb3262d3b</t>
  </si>
  <si>
    <t>gcp-2026-05-25-finops-data-2001-03-02</t>
  </si>
  <si>
    <t>gcp-2026-05-25-finops-data-2001-03-02-alloc-85932265b153</t>
  </si>
  <si>
    <t>gcp-2026-05-25-finops-data-2001-04-01</t>
  </si>
  <si>
    <t>gcp-2026-05-25-finops-data-2001-04-01-alloc-7d9880e4e0f3</t>
  </si>
  <si>
    <t>gcp-2026-05-25-finops-data-2001-04-02</t>
  </si>
  <si>
    <t>gcp-2026-05-25-finops-data-2001-04-02-alloc-dd4394129171</t>
  </si>
  <si>
    <t>gcp-2026-05-25-finops-data-2001-05-01</t>
  </si>
  <si>
    <t>gcp-2026-05-25-finops-data-2001-05-01-alloc-909daf4e72af</t>
  </si>
  <si>
    <t>gcp-2026-05-25-finops-data-2001-05-02</t>
  </si>
  <si>
    <t>gcp-2026-05-25-finops-data-2001-05-02-alloc-a1c061ccbf3d</t>
  </si>
  <si>
    <t>gcp-2026-05-26-finops-prod-1001-01-01</t>
  </si>
  <si>
    <t>gcp-2026-05-26-finops-prod-1001-01-01-alloc-4519d07de766</t>
  </si>
  <si>
    <t>gcp-2026-05-26-finops-prod-1001-01-02</t>
  </si>
  <si>
    <t>gcp-2026-05-26-finops-prod-1001-01-02-alloc-6d095f0fed23</t>
  </si>
  <si>
    <t>gcp-2026-05-26-finops-prod-1001-02-01</t>
  </si>
  <si>
    <t>gcp-2026-05-26-finops-prod-1001-02-01-alloc-15d9313a121a</t>
  </si>
  <si>
    <t>gcp-2026-05-26-finops-prod-1001-02-02</t>
  </si>
  <si>
    <t>gcp-2026-05-26-finops-prod-1001-02-02-alloc-80a5f80fafc4</t>
  </si>
  <si>
    <t>gcp-2026-05-26-finops-prod-1001-03-01</t>
  </si>
  <si>
    <t>gcp-2026-05-26-finops-prod-1001-03-01-alloc-10b552355000</t>
  </si>
  <si>
    <t>gcp-2026-05-26-finops-prod-1001-03-02</t>
  </si>
  <si>
    <t>gcp-2026-05-26-finops-prod-1001-03-02-alloc-eaa0ca3e830d</t>
  </si>
  <si>
    <t>gcp-2026-05-26-finops-prod-1001-04-01</t>
  </si>
  <si>
    <t>gcp-2026-05-26-finops-prod-1001-04-01-alloc-ccafbff8dc88</t>
  </si>
  <si>
    <t>gcp-2026-05-26-finops-prod-1001-04-02</t>
  </si>
  <si>
    <t>gcp-2026-05-26-finops-prod-1001-04-02-alloc-845cf469711e</t>
  </si>
  <si>
    <t>gcp-2026-05-26-finops-prod-1001-05-01</t>
  </si>
  <si>
    <t>gcp-2026-05-26-finops-prod-1001-05-01-alloc-2a05a7cd3f96</t>
  </si>
  <si>
    <t>gcp-2026-05-26-finops-prod-1001-05-02</t>
  </si>
  <si>
    <t>gcp-2026-05-26-finops-prod-1001-05-02-alloc-0116d0a81cfa</t>
  </si>
  <si>
    <t>gcp-2026-05-26-finops-data-2001-01-01</t>
  </si>
  <si>
    <t>gcp-2026-05-26-finops-data-2001-01-01-alloc-d0134117ceda</t>
  </si>
  <si>
    <t>gcp-2026-05-26-finops-data-2001-01-02</t>
  </si>
  <si>
    <t>gcp-2026-05-26-finops-data-2001-01-02-alloc-03a361618c46</t>
  </si>
  <si>
    <t>gcp-2026-05-26-finops-data-2001-02-01</t>
  </si>
  <si>
    <t>gcp-2026-05-26-finops-data-2001-02-01-alloc-9e448aac01bf</t>
  </si>
  <si>
    <t>gcp-2026-05-26-finops-data-2001-02-02</t>
  </si>
  <si>
    <t>gcp-2026-05-26-finops-data-2001-02-02-alloc-2256aecb6dfa</t>
  </si>
  <si>
    <t>gcp-2026-05-26-finops-data-2001-03-01</t>
  </si>
  <si>
    <t>gcp-2026-05-26-finops-data-2001-03-01-alloc-3d567139aeec</t>
  </si>
  <si>
    <t>gcp-2026-05-26-finops-data-2001-03-02</t>
  </si>
  <si>
    <t>gcp-2026-05-26-finops-data-2001-03-02-alloc-2ce9456b5f13</t>
  </si>
  <si>
    <t>gcp-2026-05-26-finops-data-2001-04-01</t>
  </si>
  <si>
    <t>gcp-2026-05-26-finops-data-2001-04-01-alloc-9d7bc2f78d8f</t>
  </si>
  <si>
    <t>gcp-2026-05-26-finops-data-2001-04-02</t>
  </si>
  <si>
    <t>gcp-2026-05-26-finops-data-2001-04-02-alloc-ea82c51ad673</t>
  </si>
  <si>
    <t>gcp-2026-05-26-finops-data-2001-05-01</t>
  </si>
  <si>
    <t>gcp-2026-05-26-finops-data-2001-05-01-alloc-573e089740a3</t>
  </si>
  <si>
    <t>gcp-2026-05-26-finops-data-2001-05-02</t>
  </si>
  <si>
    <t>gcp-2026-05-26-finops-data-2001-05-02-alloc-7888f4e64e06</t>
  </si>
  <si>
    <t>gcp-2026-05-27-finops-prod-1001-01-01</t>
  </si>
  <si>
    <t>gcp-2026-05-27-finops-prod-1001-01-01-alloc-b767e4facf7e</t>
  </si>
  <si>
    <t>gcp-2026-05-27-finops-prod-1001-01-02</t>
  </si>
  <si>
    <t>gcp-2026-05-27-finops-prod-1001-01-02-alloc-e9052514355b</t>
  </si>
  <si>
    <t>gcp-2026-05-27-finops-prod-1001-02-01</t>
  </si>
  <si>
    <t>gcp-2026-05-27-finops-prod-1001-02-01-alloc-150706340a51</t>
  </si>
  <si>
    <t>gcp-2026-05-27-finops-prod-1001-02-02</t>
  </si>
  <si>
    <t>gcp-2026-05-27-finops-prod-1001-02-02-alloc-b7043142f2a4</t>
  </si>
  <si>
    <t>gcp-2026-05-27-finops-prod-1001-03-01</t>
  </si>
  <si>
    <t>gcp-2026-05-27-finops-prod-1001-03-01-alloc-22d9a5e64c74</t>
  </si>
  <si>
    <t>gcp-2026-05-27-finops-prod-1001-03-02</t>
  </si>
  <si>
    <t>gcp-2026-05-27-finops-prod-1001-03-02-alloc-22aa9d44e74a</t>
  </si>
  <si>
    <t>gcp-2026-05-27-finops-prod-1001-04-01</t>
  </si>
  <si>
    <t>gcp-2026-05-27-finops-prod-1001-04-01-alloc-6d9fdc48839e</t>
  </si>
  <si>
    <t>gcp-2026-05-27-finops-prod-1001-04-02</t>
  </si>
  <si>
    <t>gcp-2026-05-27-finops-prod-1001-04-02-alloc-796304200511</t>
  </si>
  <si>
    <t>gcp-2026-05-27-finops-prod-1001-05-01</t>
  </si>
  <si>
    <t>gcp-2026-05-27-finops-prod-1001-05-01-alloc-02f908b54929</t>
  </si>
  <si>
    <t>gcp-2026-05-27-finops-prod-1001-05-02</t>
  </si>
  <si>
    <t>gcp-2026-05-27-finops-prod-1001-05-02-alloc-05db77bd53e7</t>
  </si>
  <si>
    <t>gcp-2026-05-27-finops-data-2001-01-01</t>
  </si>
  <si>
    <t>gcp-2026-05-27-finops-data-2001-01-01-alloc-29ae0049470d</t>
  </si>
  <si>
    <t>gcp-2026-05-27-finops-data-2001-01-02</t>
  </si>
  <si>
    <t>gcp-2026-05-27-finops-data-2001-01-02-alloc-31bfa0672175</t>
  </si>
  <si>
    <t>gcp-2026-05-27-finops-data-2001-02-01</t>
  </si>
  <si>
    <t>gcp-2026-05-27-finops-data-2001-02-01-alloc-c083f615b4d5</t>
  </si>
  <si>
    <t>gcp-2026-05-27-finops-data-2001-02-02</t>
  </si>
  <si>
    <t>gcp-2026-05-27-finops-data-2001-02-02-alloc-ce7c5fa93693</t>
  </si>
  <si>
    <t>gcp-2026-05-27-finops-data-2001-03-01</t>
  </si>
  <si>
    <t>gcp-2026-05-27-finops-data-2001-03-01-alloc-62fb5462beb2</t>
  </si>
  <si>
    <t>gcp-2026-05-27-finops-data-2001-03-02</t>
  </si>
  <si>
    <t>gcp-2026-05-27-finops-data-2001-03-02-alloc-ebea982a905e</t>
  </si>
  <si>
    <t>gcp-2026-05-27-finops-data-2001-04-01</t>
  </si>
  <si>
    <t>gcp-2026-05-27-finops-data-2001-04-01-alloc-2f5cee24a6b6</t>
  </si>
  <si>
    <t>gcp-2026-05-27-finops-data-2001-04-02</t>
  </si>
  <si>
    <t>gcp-2026-05-27-finops-data-2001-04-02-alloc-2339f64435f1</t>
  </si>
  <si>
    <t>gcp-2026-05-27-finops-data-2001-05-01</t>
  </si>
  <si>
    <t>gcp-2026-05-27-finops-data-2001-05-01-alloc-5d7cc88f3ed0</t>
  </si>
  <si>
    <t>gcp-2026-05-27-finops-data-2001-05-02</t>
  </si>
  <si>
    <t>gcp-2026-05-27-finops-data-2001-05-02-alloc-966247f4139a</t>
  </si>
  <si>
    <t>gcp-2026-05-28-finops-prod-1001-01-01</t>
  </si>
  <si>
    <t>gcp-2026-05-28-finops-prod-1001-01-01-alloc-d70e66a90a34</t>
  </si>
  <si>
    <t>gcp-2026-05-28-finops-prod-1001-01-02</t>
  </si>
  <si>
    <t>gcp-2026-05-28-finops-prod-1001-01-02-alloc-f2a909db8bc1</t>
  </si>
  <si>
    <t>gcp-2026-05-28-finops-prod-1001-02-01</t>
  </si>
  <si>
    <t>gcp-2026-05-28-finops-prod-1001-02-01-alloc-4cac86170e4d</t>
  </si>
  <si>
    <t>gcp-2026-05-28-finops-prod-1001-02-02</t>
  </si>
  <si>
    <t>gcp-2026-05-28-finops-prod-1001-02-02-alloc-3b34d053aa19</t>
  </si>
  <si>
    <t>gcp-2026-05-28-finops-prod-1001-03-01</t>
  </si>
  <si>
    <t>gcp-2026-05-28-finops-prod-1001-03-01-alloc-532a01a18a5e</t>
  </si>
  <si>
    <t>gcp-2026-05-28-finops-prod-1001-03-02</t>
  </si>
  <si>
    <t>gcp-2026-05-28-finops-prod-1001-03-02-alloc-070af93f88ff</t>
  </si>
  <si>
    <t>gcp-2026-05-28-finops-prod-1001-04-01</t>
  </si>
  <si>
    <t>gcp-2026-05-28-finops-prod-1001-04-01-alloc-bfda36140ea4</t>
  </si>
  <si>
    <t>gcp-2026-05-28-finops-prod-1001-04-02</t>
  </si>
  <si>
    <t>gcp-2026-05-28-finops-prod-1001-04-02-alloc-b16bd1bae4f1</t>
  </si>
  <si>
    <t>gcp-2026-05-28-finops-prod-1001-05-01</t>
  </si>
  <si>
    <t>gcp-2026-05-28-finops-prod-1001-05-01-alloc-613207290d27</t>
  </si>
  <si>
    <t>gcp-2026-05-28-finops-prod-1001-05-02</t>
  </si>
  <si>
    <t>gcp-2026-05-28-finops-prod-1001-05-02-alloc-2ec44e0add1d</t>
  </si>
  <si>
    <t>gcp-2026-05-28-finops-data-2001-01-01</t>
  </si>
  <si>
    <t>gcp-2026-05-28-finops-data-2001-01-01-alloc-8d8a12bedd97</t>
  </si>
  <si>
    <t>gcp-2026-05-28-finops-data-2001-01-02</t>
  </si>
  <si>
    <t>gcp-2026-05-28-finops-data-2001-01-02-alloc-476fd7f492f8</t>
  </si>
  <si>
    <t>gcp-2026-05-28-finops-data-2001-02-01</t>
  </si>
  <si>
    <t>gcp-2026-05-28-finops-data-2001-02-01-alloc-8f2419d02dbe</t>
  </si>
  <si>
    <t>gcp-2026-05-28-finops-data-2001-02-02</t>
  </si>
  <si>
    <t>gcp-2026-05-28-finops-data-2001-02-02-alloc-251acf721db8</t>
  </si>
  <si>
    <t>gcp-2026-05-28-finops-data-2001-03-01</t>
  </si>
  <si>
    <t>gcp-2026-05-28-finops-data-2001-03-01-alloc-06bb396a8d3e</t>
  </si>
  <si>
    <t>gcp-2026-05-28-finops-data-2001-03-02</t>
  </si>
  <si>
    <t>gcp-2026-05-28-finops-data-2001-03-02-alloc-33c200510b72</t>
  </si>
  <si>
    <t>gcp-2026-05-28-finops-data-2001-04-01</t>
  </si>
  <si>
    <t>gcp-2026-05-28-finops-data-2001-04-01-alloc-a4649006c6ac</t>
  </si>
  <si>
    <t>gcp-2026-05-28-finops-data-2001-04-02</t>
  </si>
  <si>
    <t>gcp-2026-05-28-finops-data-2001-04-02-alloc-2b5d0b8c80bc</t>
  </si>
  <si>
    <t>gcp-2026-05-28-finops-data-2001-05-01</t>
  </si>
  <si>
    <t>gcp-2026-05-28-finops-data-2001-05-01-alloc-bc4189fedc6f</t>
  </si>
  <si>
    <t>gcp-2026-05-28-finops-data-2001-05-02</t>
  </si>
  <si>
    <t>gcp-2026-05-28-finops-data-2001-05-02-alloc-58b2d3b10ee7</t>
  </si>
  <si>
    <t>gcp-2026-05-29-finops-prod-1001-01-01</t>
  </si>
  <si>
    <t>gcp-2026-05-29-finops-prod-1001-01-01-alloc-c230cc1e3fa3</t>
  </si>
  <si>
    <t>gcp-2026-05-29-finops-prod-1001-01-02</t>
  </si>
  <si>
    <t>gcp-2026-05-29-finops-prod-1001-01-02-alloc-3c3a9d375e3a</t>
  </si>
  <si>
    <t>gcp-2026-05-29-finops-prod-1001-02-01</t>
  </si>
  <si>
    <t>gcp-2026-05-29-finops-prod-1001-02-01-alloc-6c09cbfbff20</t>
  </si>
  <si>
    <t>gcp-2026-05-29-finops-prod-1001-02-02</t>
  </si>
  <si>
    <t>gcp-2026-05-29-finops-prod-1001-02-02-alloc-7b96eac67b75</t>
  </si>
  <si>
    <t>gcp-2026-05-29-finops-prod-1001-03-01</t>
  </si>
  <si>
    <t>gcp-2026-05-29-finops-prod-1001-03-01-alloc-6b0b4126a94a</t>
  </si>
  <si>
    <t>gcp-2026-05-29-finops-prod-1001-03-02</t>
  </si>
  <si>
    <t>gcp-2026-05-29-finops-prod-1001-03-02-alloc-8df31a9b1682</t>
  </si>
  <si>
    <t>gcp-2026-05-29-finops-prod-1001-04-01</t>
  </si>
  <si>
    <t>gcp-2026-05-29-finops-prod-1001-04-01-alloc-9af670924657</t>
  </si>
  <si>
    <t>gcp-2026-05-29-finops-prod-1001-04-02</t>
  </si>
  <si>
    <t>gcp-2026-05-29-finops-prod-1001-04-02-alloc-b9ec4b650a17</t>
  </si>
  <si>
    <t>gcp-2026-05-29-finops-prod-1001-05-01</t>
  </si>
  <si>
    <t>gcp-2026-05-29-finops-prod-1001-05-01-alloc-f64a845d90e7</t>
  </si>
  <si>
    <t>gcp-2026-05-29-finops-prod-1001-05-02</t>
  </si>
  <si>
    <t>gcp-2026-05-29-finops-prod-1001-05-02-alloc-c258ca78f100</t>
  </si>
  <si>
    <t>gcp-2026-05-29-finops-data-2001-01-01</t>
  </si>
  <si>
    <t>gcp-2026-05-29-finops-data-2001-01-01-alloc-f11647b240fe</t>
  </si>
  <si>
    <t>gcp-2026-05-29-finops-data-2001-01-02</t>
  </si>
  <si>
    <t>gcp-2026-05-29-finops-data-2001-01-02-alloc-bad30f5695b8</t>
  </si>
  <si>
    <t>gcp-2026-05-29-finops-data-2001-02-01</t>
  </si>
  <si>
    <t>gcp-2026-05-29-finops-data-2001-02-01-alloc-c251fa5f006a</t>
  </si>
  <si>
    <t>gcp-2026-05-29-finops-data-2001-02-02</t>
  </si>
  <si>
    <t>gcp-2026-05-29-finops-data-2001-02-02-alloc-a8611a078350</t>
  </si>
  <si>
    <t>gcp-2026-05-29-finops-data-2001-03-01</t>
  </si>
  <si>
    <t>gcp-2026-05-29-finops-data-2001-03-01-alloc-d3538590afb9</t>
  </si>
  <si>
    <t>gcp-2026-05-29-finops-data-2001-03-02</t>
  </si>
  <si>
    <t>gcp-2026-05-29-finops-data-2001-03-02-alloc-6270245fca73</t>
  </si>
  <si>
    <t>gcp-2026-05-29-finops-data-2001-04-01</t>
  </si>
  <si>
    <t>gcp-2026-05-29-finops-data-2001-04-01-alloc-5536b48787b1</t>
  </si>
  <si>
    <t>gcp-2026-05-29-finops-data-2001-04-02</t>
  </si>
  <si>
    <t>gcp-2026-05-29-finops-data-2001-04-02-alloc-8c898f921cec</t>
  </si>
  <si>
    <t>gcp-2026-05-29-finops-data-2001-05-01</t>
  </si>
  <si>
    <t>gcp-2026-05-29-finops-data-2001-05-01-alloc-dac0b2446c01</t>
  </si>
  <si>
    <t>gcp-2026-05-29-finops-data-2001-05-02</t>
  </si>
  <si>
    <t>gcp-2026-05-29-finops-data-2001-05-02-alloc-85488fe1c825</t>
  </si>
  <si>
    <t>gcp-2026-05-30-finops-prod-1001-01-01</t>
  </si>
  <si>
    <t>gcp-2026-05-30-finops-prod-1001-01-01-alloc-33c358d8eb06</t>
  </si>
  <si>
    <t>gcp-2026-05-30-finops-prod-1001-01-02</t>
  </si>
  <si>
    <t>gcp-2026-05-30-finops-prod-1001-01-02-alloc-24055ce6d96c</t>
  </si>
  <si>
    <t>gcp-2026-05-30-finops-prod-1001-02-01</t>
  </si>
  <si>
    <t>gcp-2026-05-30-finops-prod-1001-02-01-alloc-2e714c27bbf6</t>
  </si>
  <si>
    <t>gcp-2026-05-30-finops-prod-1001-02-02</t>
  </si>
  <si>
    <t>gcp-2026-05-30-finops-prod-1001-02-02-alloc-f333345f2aea</t>
  </si>
  <si>
    <t>gcp-2026-05-30-finops-prod-1001-03-01</t>
  </si>
  <si>
    <t>gcp-2026-05-30-finops-prod-1001-03-01-alloc-1dc6fde33dd6</t>
  </si>
  <si>
    <t>gcp-2026-05-30-finops-prod-1001-03-02</t>
  </si>
  <si>
    <t>gcp-2026-05-30-finops-prod-1001-03-02-alloc-e2b59ac1238f</t>
  </si>
  <si>
    <t>gcp-2026-05-30-finops-prod-1001-04-01</t>
  </si>
  <si>
    <t>gcp-2026-05-30-finops-prod-1001-04-01-alloc-540158bfc8a4</t>
  </si>
  <si>
    <t>gcp-2026-05-30-finops-prod-1001-04-02</t>
  </si>
  <si>
    <t>gcp-2026-05-30-finops-prod-1001-04-02-alloc-10f17776b462</t>
  </si>
  <si>
    <t>gcp-2026-05-30-finops-prod-1001-05-01</t>
  </si>
  <si>
    <t>gcp-2026-05-30-finops-prod-1001-05-01-alloc-b057de253ab8</t>
  </si>
  <si>
    <t>gcp-2026-05-30-finops-prod-1001-05-02</t>
  </si>
  <si>
    <t>gcp-2026-05-30-finops-prod-1001-05-02-alloc-3a1c8fd82bcf</t>
  </si>
  <si>
    <t>gcp-2026-05-30-finops-data-2001-01-01</t>
  </si>
  <si>
    <t>gcp-2026-05-30-finops-data-2001-01-01-alloc-be53504438f8</t>
  </si>
  <si>
    <t>gcp-2026-05-30-finops-data-2001-01-02</t>
  </si>
  <si>
    <t>gcp-2026-05-30-finops-data-2001-01-02-alloc-c77142c6e2dc</t>
  </si>
  <si>
    <t>gcp-2026-05-30-finops-data-2001-02-01</t>
  </si>
  <si>
    <t>gcp-2026-05-30-finops-data-2001-02-01-alloc-f3b459de32a1</t>
  </si>
  <si>
    <t>gcp-2026-05-30-finops-data-2001-02-02</t>
  </si>
  <si>
    <t>gcp-2026-05-30-finops-data-2001-02-02-alloc-bd90549d2c76</t>
  </si>
  <si>
    <t>gcp-2026-05-30-finops-data-2001-03-01</t>
  </si>
  <si>
    <t>gcp-2026-05-30-finops-data-2001-03-01-alloc-3724b6fe50c8</t>
  </si>
  <si>
    <t>gcp-2026-05-30-finops-data-2001-03-02</t>
  </si>
  <si>
    <t>gcp-2026-05-30-finops-data-2001-03-02-alloc-9f087ac8246a</t>
  </si>
  <si>
    <t>gcp-2026-05-30-finops-data-2001-04-01</t>
  </si>
  <si>
    <t>gcp-2026-05-30-finops-data-2001-04-01-alloc-47d69af43bbf</t>
  </si>
  <si>
    <t>gcp-2026-05-30-finops-data-2001-04-02</t>
  </si>
  <si>
    <t>gcp-2026-05-30-finops-data-2001-04-02-alloc-dc35e4b74ac0</t>
  </si>
  <si>
    <t>gcp-2026-05-30-finops-data-2001-05-01</t>
  </si>
  <si>
    <t>gcp-2026-05-30-finops-data-2001-05-01-alloc-ce2099333d50</t>
  </si>
  <si>
    <t>gcp-2026-05-30-finops-data-2001-05-02</t>
  </si>
  <si>
    <t>gcp-2026-05-30-finops-data-2001-05-02-alloc-8df9836ccd5d</t>
  </si>
  <si>
    <t>gcp-2026-05-31-finops-prod-1001-01-01</t>
  </si>
  <si>
    <t>gcp-2026-05-31-finops-prod-1001-01-01-alloc-475d45548a99</t>
  </si>
  <si>
    <t>gcp-2026-05-31-finops-prod-1001-01-02</t>
  </si>
  <si>
    <t>gcp-2026-05-31-finops-prod-1001-01-02-alloc-6e967c90380c</t>
  </si>
  <si>
    <t>gcp-2026-05-31-finops-prod-1001-02-01</t>
  </si>
  <si>
    <t>gcp-2026-05-31-finops-prod-1001-02-01-alloc-67a115a44de8</t>
  </si>
  <si>
    <t>gcp-2026-05-31-finops-prod-1001-02-02</t>
  </si>
  <si>
    <t>gcp-2026-05-31-finops-prod-1001-02-02-alloc-4207da0708bf</t>
  </si>
  <si>
    <t>gcp-2026-05-31-finops-prod-1001-03-01</t>
  </si>
  <si>
    <t>gcp-2026-05-31-finops-prod-1001-03-01-alloc-b6ecc06862c2</t>
  </si>
  <si>
    <t>gcp-2026-05-31-finops-prod-1001-03-02</t>
  </si>
  <si>
    <t>gcp-2026-05-31-finops-prod-1001-03-02-alloc-815a85bb8aa6</t>
  </si>
  <si>
    <t>gcp-2026-05-31-finops-prod-1001-04-01</t>
  </si>
  <si>
    <t>gcp-2026-05-31-finops-prod-1001-04-01-alloc-fa838021327d</t>
  </si>
  <si>
    <t>gcp-2026-05-31-finops-prod-1001-04-02</t>
  </si>
  <si>
    <t>gcp-2026-05-31-finops-prod-1001-04-02-alloc-943ae6a1dd91</t>
  </si>
  <si>
    <t>gcp-2026-05-31-finops-prod-1001-05-01</t>
  </si>
  <si>
    <t>gcp-2026-05-31-finops-prod-1001-05-01-alloc-9dfa44b12eb5</t>
  </si>
  <si>
    <t>gcp-2026-05-31-finops-prod-1001-05-02</t>
  </si>
  <si>
    <t>gcp-2026-05-31-finops-prod-1001-05-02-alloc-e05a3bfb66d7</t>
  </si>
  <si>
    <t>gcp-2026-05-31-finops-data-2001-01-01</t>
  </si>
  <si>
    <t>gcp-2026-05-31-finops-data-2001-01-01-alloc-1cc28d8ce596</t>
  </si>
  <si>
    <t>gcp-2026-05-31-finops-data-2001-01-02</t>
  </si>
  <si>
    <t>gcp-2026-05-31-finops-data-2001-01-02-alloc-0c1b9db30a06</t>
  </si>
  <si>
    <t>gcp-2026-05-31-finops-data-2001-02-01</t>
  </si>
  <si>
    <t>gcp-2026-05-31-finops-data-2001-02-01-alloc-77f63e63962f</t>
  </si>
  <si>
    <t>gcp-2026-05-31-finops-data-2001-02-02</t>
  </si>
  <si>
    <t>gcp-2026-05-31-finops-data-2001-02-02-alloc-466529c4f422</t>
  </si>
  <si>
    <t>gcp-2026-05-31-finops-data-2001-03-01</t>
  </si>
  <si>
    <t>gcp-2026-05-31-finops-data-2001-03-01-alloc-b4d526d067ba</t>
  </si>
  <si>
    <t>gcp-2026-05-31-finops-data-2001-03-02</t>
  </si>
  <si>
    <t>gcp-2026-05-31-finops-data-2001-03-02-alloc-22bd11c759f3</t>
  </si>
  <si>
    <t>gcp-2026-05-31-finops-data-2001-04-01</t>
  </si>
  <si>
    <t>gcp-2026-05-31-finops-data-2001-04-01-alloc-44c6495cb5e9</t>
  </si>
  <si>
    <t>gcp-2026-05-31-finops-data-2001-04-02</t>
  </si>
  <si>
    <t>gcp-2026-05-31-finops-data-2001-04-02-alloc-27deda37c749</t>
  </si>
  <si>
    <t>gcp-2026-05-31-finops-data-2001-05-01</t>
  </si>
  <si>
    <t>gcp-2026-05-31-finops-data-2001-05-01-alloc-f404e5e03b0c</t>
  </si>
  <si>
    <t>gcp-2026-05-31-finops-data-2001-05-02</t>
  </si>
  <si>
    <t>gcp-2026-05-31-finops-data-2001-05-02-alloc-681d56b63c7d</t>
  </si>
  <si>
    <t>gcp-2026-06-01-finops-prod-1001-01-01</t>
  </si>
  <si>
    <t>gcp-2026-06-01-finops-prod-1001-01-01-alloc-717cba2b536a</t>
  </si>
  <si>
    <t>gcp-2026-06-01-finops-prod-1001-01-02</t>
  </si>
  <si>
    <t>gcp-2026-06-01-finops-prod-1001-01-02-alloc-7992ef2a0514</t>
  </si>
  <si>
    <t>gcp-2026-06-01-finops-prod-1001-02-01</t>
  </si>
  <si>
    <t>gcp-2026-06-01-finops-prod-1001-02-01-alloc-fd781b035f06</t>
  </si>
  <si>
    <t>gcp-2026-06-01-finops-prod-1001-02-02</t>
  </si>
  <si>
    <t>gcp-2026-06-01-finops-prod-1001-02-02-alloc-3f6c81fdb39d</t>
  </si>
  <si>
    <t>gcp-2026-06-01-finops-prod-1001-03-01</t>
  </si>
  <si>
    <t>gcp-2026-06-01-finops-prod-1001-03-01-alloc-b0616823a39c</t>
  </si>
  <si>
    <t>gcp-2026-06-01-finops-prod-1001-03-02</t>
  </si>
  <si>
    <t>gcp-2026-06-01-finops-prod-1001-03-02-alloc-b693053c15ce</t>
  </si>
  <si>
    <t>gcp-2026-06-01-finops-prod-1001-04-01</t>
  </si>
  <si>
    <t>gcp-2026-06-01-finops-prod-1001-04-01-alloc-84a0eacaa314</t>
  </si>
  <si>
    <t>gcp-2026-06-01-finops-prod-1001-04-02</t>
  </si>
  <si>
    <t>gcp-2026-06-01-finops-prod-1001-04-02-alloc-94a85dc696c4</t>
  </si>
  <si>
    <t>gcp-2026-06-01-finops-prod-1001-05-01</t>
  </si>
  <si>
    <t>gcp-2026-06-01-finops-prod-1001-05-01-alloc-d8ec201ce337</t>
  </si>
  <si>
    <t>gcp-2026-06-01-finops-prod-1001-05-02</t>
  </si>
  <si>
    <t>gcp-2026-06-01-finops-prod-1001-05-02-alloc-7063fe0fefba</t>
  </si>
  <si>
    <t>gcp-2026-06-01-finops-data-2001-01-01</t>
  </si>
  <si>
    <t>gcp-2026-06-01-finops-data-2001-01-01-alloc-8cada8952a71</t>
  </si>
  <si>
    <t>gcp-2026-06-01-finops-data-2001-01-02</t>
  </si>
  <si>
    <t>gcp-2026-06-01-finops-data-2001-01-02-alloc-c29a59a01daa</t>
  </si>
  <si>
    <t>gcp-2026-06-01-finops-data-2001-02-01</t>
  </si>
  <si>
    <t>gcp-2026-06-01-finops-data-2001-02-01-alloc-25227546fc21</t>
  </si>
  <si>
    <t>gcp-2026-06-01-finops-data-2001-02-02</t>
  </si>
  <si>
    <t>gcp-2026-06-01-finops-data-2001-02-02-alloc-329077e1cb7f</t>
  </si>
  <si>
    <t>gcp-2026-06-01-finops-data-2001-03-01</t>
  </si>
  <si>
    <t>gcp-2026-06-01-finops-data-2001-03-01-alloc-5c12606ce854</t>
  </si>
  <si>
    <t>gcp-2026-06-01-finops-data-2001-03-02</t>
  </si>
  <si>
    <t>gcp-2026-06-01-finops-data-2001-03-02-alloc-b03e2cf8d56d</t>
  </si>
  <si>
    <t>gcp-2026-06-01-finops-data-2001-04-01</t>
  </si>
  <si>
    <t>gcp-2026-06-01-finops-data-2001-04-01-alloc-ebada2b55d8a</t>
  </si>
  <si>
    <t>gcp-2026-06-01-finops-data-2001-04-02</t>
  </si>
  <si>
    <t>gcp-2026-06-01-finops-data-2001-04-02-alloc-e147c46e5382</t>
  </si>
  <si>
    <t>gcp-2026-06-01-finops-data-2001-05-01</t>
  </si>
  <si>
    <t>gcp-2026-06-01-finops-data-2001-05-01-alloc-cc89224b9ea6</t>
  </si>
  <si>
    <t>gcp-2026-06-01-finops-data-2001-05-02</t>
  </si>
  <si>
    <t>gcp-2026-06-01-finops-data-2001-05-02-alloc-63f868472bfe</t>
  </si>
  <si>
    <t>gcp-2026-06-02-finops-prod-1001-01-01</t>
  </si>
  <si>
    <t>gcp-2026-06-02-finops-prod-1001-01-01-alloc-cb65eb0c7a6f</t>
  </si>
  <si>
    <t>gcp-2026-06-02-finops-prod-1001-01-02</t>
  </si>
  <si>
    <t>gcp-2026-06-02-finops-prod-1001-01-02-alloc-d124e0a77083</t>
  </si>
  <si>
    <t>gcp-2026-06-02-finops-prod-1001-02-01</t>
  </si>
  <si>
    <t>gcp-2026-06-02-finops-prod-1001-02-01-alloc-86d777b91fd2</t>
  </si>
  <si>
    <t>gcp-2026-06-02-finops-prod-1001-02-02</t>
  </si>
  <si>
    <t>gcp-2026-06-02-finops-prod-1001-02-02-alloc-3a84bd571926</t>
  </si>
  <si>
    <t>gcp-2026-06-02-finops-prod-1001-03-01</t>
  </si>
  <si>
    <t>gcp-2026-06-02-finops-prod-1001-03-01-alloc-32c7ddf75859</t>
  </si>
  <si>
    <t>gcp-2026-06-02-finops-prod-1001-03-02</t>
  </si>
  <si>
    <t>gcp-2026-06-02-finops-prod-1001-03-02-alloc-fe6a893540a9</t>
  </si>
  <si>
    <t>gcp-2026-06-02-finops-prod-1001-04-01</t>
  </si>
  <si>
    <t>gcp-2026-06-02-finops-prod-1001-04-01-alloc-fb4c609d468c</t>
  </si>
  <si>
    <t>gcp-2026-06-02-finops-prod-1001-04-02</t>
  </si>
  <si>
    <t>gcp-2026-06-02-finops-prod-1001-04-02-alloc-ace63bba51e1</t>
  </si>
  <si>
    <t>gcp-2026-06-02-finops-prod-1001-05-01</t>
  </si>
  <si>
    <t>gcp-2026-06-02-finops-prod-1001-05-01-alloc-86b84fa736cd</t>
  </si>
  <si>
    <t>gcp-2026-06-02-finops-prod-1001-05-02</t>
  </si>
  <si>
    <t>gcp-2026-06-02-finops-prod-1001-05-02-alloc-88476321d8af</t>
  </si>
  <si>
    <t>gcp-2026-06-02-finops-data-2001-01-01</t>
  </si>
  <si>
    <t>gcp-2026-06-02-finops-data-2001-01-01-alloc-15a3c2822404</t>
  </si>
  <si>
    <t>gcp-2026-06-02-finops-data-2001-01-02</t>
  </si>
  <si>
    <t>gcp-2026-06-02-finops-data-2001-01-02-alloc-ff0903e453cc</t>
  </si>
  <si>
    <t>gcp-2026-06-02-finops-data-2001-02-01</t>
  </si>
  <si>
    <t>gcp-2026-06-02-finops-data-2001-02-01-alloc-0c81090e72af</t>
  </si>
  <si>
    <t>gcp-2026-06-02-finops-data-2001-02-02</t>
  </si>
  <si>
    <t>gcp-2026-06-02-finops-data-2001-02-02-alloc-94f7d586e627</t>
  </si>
  <si>
    <t>gcp-2026-06-02-finops-data-2001-03-01</t>
  </si>
  <si>
    <t>gcp-2026-06-02-finops-data-2001-03-01-alloc-47bbb3d52ff1</t>
  </si>
  <si>
    <t>gcp-2026-06-02-finops-data-2001-03-02</t>
  </si>
  <si>
    <t>gcp-2026-06-02-finops-data-2001-03-02-alloc-7c5c0ec77ca6</t>
  </si>
  <si>
    <t>gcp-2026-06-02-finops-data-2001-04-01</t>
  </si>
  <si>
    <t>gcp-2026-06-02-finops-data-2001-04-01-alloc-b519174a538d</t>
  </si>
  <si>
    <t>gcp-2026-06-02-finops-data-2001-04-02</t>
  </si>
  <si>
    <t>gcp-2026-06-02-finops-data-2001-04-02-alloc-0bc4eff8d637</t>
  </si>
  <si>
    <t>gcp-2026-06-02-finops-data-2001-05-01</t>
  </si>
  <si>
    <t>gcp-2026-06-02-finops-data-2001-05-01-alloc-67135c255033</t>
  </si>
  <si>
    <t>gcp-2026-06-02-finops-data-2001-05-02</t>
  </si>
  <si>
    <t>gcp-2026-06-02-finops-data-2001-05-02-alloc-a7072df01d0e</t>
  </si>
  <si>
    <t>gcp-2026-06-03-finops-prod-1001-01-01</t>
  </si>
  <si>
    <t>gcp-2026-06-03-finops-prod-1001-01-01-alloc-d1ff4e06b7e4</t>
  </si>
  <si>
    <t>gcp-2026-06-03-finops-prod-1001-01-02</t>
  </si>
  <si>
    <t>gcp-2026-06-03-finops-prod-1001-01-02-alloc-377b2414592f</t>
  </si>
  <si>
    <t>gcp-2026-06-03-finops-prod-1001-02-01</t>
  </si>
  <si>
    <t>gcp-2026-06-03-finops-prod-1001-02-01-alloc-5516a806c38d</t>
  </si>
  <si>
    <t>gcp-2026-06-03-finops-prod-1001-02-02</t>
  </si>
  <si>
    <t>gcp-2026-06-03-finops-prod-1001-02-02-alloc-2d80fecbeac9</t>
  </si>
  <si>
    <t>gcp-2026-06-03-finops-prod-1001-03-01</t>
  </si>
  <si>
    <t>gcp-2026-06-03-finops-prod-1001-03-01-alloc-28906faebabd</t>
  </si>
  <si>
    <t>gcp-2026-06-03-finops-prod-1001-03-02</t>
  </si>
  <si>
    <t>gcp-2026-06-03-finops-prod-1001-03-02-alloc-1f59c8393b00</t>
  </si>
  <si>
    <t>gcp-2026-06-03-finops-prod-1001-04-01</t>
  </si>
  <si>
    <t>gcp-2026-06-03-finops-prod-1001-04-01-alloc-498c30987126</t>
  </si>
  <si>
    <t>gcp-2026-06-03-finops-prod-1001-04-02</t>
  </si>
  <si>
    <t>gcp-2026-06-03-finops-prod-1001-04-02-alloc-310ec091e385</t>
  </si>
  <si>
    <t>gcp-2026-06-03-finops-prod-1001-05-01</t>
  </si>
  <si>
    <t>gcp-2026-06-03-finops-prod-1001-05-01-alloc-822a20c950df</t>
  </si>
  <si>
    <t>gcp-2026-06-03-finops-prod-1001-05-02</t>
  </si>
  <si>
    <t>gcp-2026-06-03-finops-prod-1001-05-02-alloc-aaa23ec5f4c6</t>
  </si>
  <si>
    <t>gcp-2026-06-03-finops-data-2001-01-01</t>
  </si>
  <si>
    <t>gcp-2026-06-03-finops-data-2001-01-01-alloc-375449f4431f</t>
  </si>
  <si>
    <t>gcp-2026-06-03-finops-data-2001-01-02</t>
  </si>
  <si>
    <t>gcp-2026-06-03-finops-data-2001-01-02-alloc-890ed72c23a0</t>
  </si>
  <si>
    <t>gcp-2026-06-03-finops-data-2001-02-01</t>
  </si>
  <si>
    <t>gcp-2026-06-03-finops-data-2001-02-01-alloc-129af72cdd3d</t>
  </si>
  <si>
    <t>gcp-2026-06-03-finops-data-2001-02-02</t>
  </si>
  <si>
    <t>gcp-2026-06-03-finops-data-2001-02-02-alloc-d7f8ccf2bc43</t>
  </si>
  <si>
    <t>gcp-2026-06-03-finops-data-2001-03-01</t>
  </si>
  <si>
    <t>gcp-2026-06-03-finops-data-2001-03-01-alloc-4ab0041586e4</t>
  </si>
  <si>
    <t>gcp-2026-06-03-finops-data-2001-03-02</t>
  </si>
  <si>
    <t>gcp-2026-06-03-finops-data-2001-03-02-alloc-defd7805c526</t>
  </si>
  <si>
    <t>gcp-2026-06-03-finops-data-2001-04-01</t>
  </si>
  <si>
    <t>gcp-2026-06-03-finops-data-2001-04-01-alloc-2cd7f0c6bb58</t>
  </si>
  <si>
    <t>gcp-2026-06-03-finops-data-2001-04-02</t>
  </si>
  <si>
    <t>gcp-2026-06-03-finops-data-2001-04-02-alloc-b1cbfac67126</t>
  </si>
  <si>
    <t>gcp-2026-06-03-finops-data-2001-05-01</t>
  </si>
  <si>
    <t>gcp-2026-06-03-finops-data-2001-05-01-alloc-535f31ea2b8d</t>
  </si>
  <si>
    <t>gcp-2026-06-03-finops-data-2001-05-02</t>
  </si>
  <si>
    <t>gcp-2026-06-03-finops-data-2001-05-02-alloc-3db76742cff3</t>
  </si>
  <si>
    <t>gcp-2026-06-04-finops-prod-1001-01-01</t>
  </si>
  <si>
    <t>gcp-2026-06-04-finops-prod-1001-01-01-alloc-b090f0fed3aa</t>
  </si>
  <si>
    <t>gcp-2026-06-04-finops-prod-1001-01-02</t>
  </si>
  <si>
    <t>gcp-2026-06-04-finops-prod-1001-01-02-alloc-2bdb389a5752</t>
  </si>
  <si>
    <t>gcp-2026-06-04-finops-prod-1001-02-01</t>
  </si>
  <si>
    <t>gcp-2026-06-04-finops-prod-1001-02-01-alloc-82eef9742577</t>
  </si>
  <si>
    <t>gcp-2026-06-04-finops-prod-1001-02-02</t>
  </si>
  <si>
    <t>gcp-2026-06-04-finops-prod-1001-02-02-alloc-85d991e0faf0</t>
  </si>
  <si>
    <t>gcp-2026-06-04-finops-prod-1001-03-01</t>
  </si>
  <si>
    <t>gcp-2026-06-04-finops-prod-1001-03-01-alloc-d0c5c3aaa399</t>
  </si>
  <si>
    <t>gcp-2026-06-04-finops-prod-1001-03-02</t>
  </si>
  <si>
    <t>gcp-2026-06-04-finops-prod-1001-03-02-alloc-7492be6b96f6</t>
  </si>
  <si>
    <t>gcp-2026-06-04-finops-prod-1001-04-01</t>
  </si>
  <si>
    <t>gcp-2026-06-04-finops-prod-1001-04-01-alloc-2d117635ea44</t>
  </si>
  <si>
    <t>gcp-2026-06-04-finops-prod-1001-04-02</t>
  </si>
  <si>
    <t>gcp-2026-06-04-finops-prod-1001-04-02-alloc-92af6641ff67</t>
  </si>
  <si>
    <t>gcp-2026-06-04-finops-prod-1001-05-01</t>
  </si>
  <si>
    <t>gcp-2026-06-04-finops-prod-1001-05-01-alloc-2d207b8f9be1</t>
  </si>
  <si>
    <t>gcp-2026-06-04-finops-prod-1001-05-02</t>
  </si>
  <si>
    <t>gcp-2026-06-04-finops-prod-1001-05-02-alloc-26f3de4a38e4</t>
  </si>
  <si>
    <t>gcp-2026-06-04-finops-data-2001-01-01</t>
  </si>
  <si>
    <t>gcp-2026-06-04-finops-data-2001-01-01-alloc-52e0222de077</t>
  </si>
  <si>
    <t>gcp-2026-06-04-finops-data-2001-01-02</t>
  </si>
  <si>
    <t>gcp-2026-06-04-finops-data-2001-01-02-alloc-d4e7aec588be</t>
  </si>
  <si>
    <t>gcp-2026-06-04-finops-data-2001-02-01</t>
  </si>
  <si>
    <t>gcp-2026-06-04-finops-data-2001-02-01-alloc-87440ad72152</t>
  </si>
  <si>
    <t>gcp-2026-06-04-finops-data-2001-02-02</t>
  </si>
  <si>
    <t>gcp-2026-06-04-finops-data-2001-02-02-alloc-babae0196657</t>
  </si>
  <si>
    <t>gcp-2026-06-04-finops-data-2001-03-01</t>
  </si>
  <si>
    <t>gcp-2026-06-04-finops-data-2001-03-01-alloc-b1b968b859b9</t>
  </si>
  <si>
    <t>gcp-2026-06-04-finops-data-2001-03-02</t>
  </si>
  <si>
    <t>gcp-2026-06-04-finops-data-2001-03-02-alloc-60423cbad729</t>
  </si>
  <si>
    <t>gcp-2026-06-04-finops-data-2001-04-01</t>
  </si>
  <si>
    <t>gcp-2026-06-04-finops-data-2001-04-01-alloc-d81a5a0e4a21</t>
  </si>
  <si>
    <t>gcp-2026-06-04-finops-data-2001-04-02</t>
  </si>
  <si>
    <t>gcp-2026-06-04-finops-data-2001-04-02-alloc-9d7d4a042f93</t>
  </si>
  <si>
    <t>gcp-2026-06-04-finops-data-2001-05-01</t>
  </si>
  <si>
    <t>gcp-2026-06-04-finops-data-2001-05-01-alloc-dc5935756e07</t>
  </si>
  <si>
    <t>gcp-2026-06-04-finops-data-2001-05-02</t>
  </si>
  <si>
    <t>gcp-2026-06-04-finops-data-2001-05-02-alloc-e7f7502eda78</t>
  </si>
  <si>
    <t>gcp-2026-06-05-finops-prod-1001-01-01</t>
  </si>
  <si>
    <t>gcp-2026-06-05-finops-prod-1001-01-01-alloc-4f79068df9ca</t>
  </si>
  <si>
    <t>gcp-2026-06-05-finops-prod-1001-01-02</t>
  </si>
  <si>
    <t>gcp-2026-06-05-finops-prod-1001-01-02-alloc-83c6037c86a4</t>
  </si>
  <si>
    <t>gcp-2026-06-05-finops-prod-1001-02-01</t>
  </si>
  <si>
    <t>gcp-2026-06-05-finops-prod-1001-02-01-alloc-4d7466575533</t>
  </si>
  <si>
    <t>gcp-2026-06-05-finops-prod-1001-02-02</t>
  </si>
  <si>
    <t>gcp-2026-06-05-finops-prod-1001-02-02-alloc-922ff9e9c79f</t>
  </si>
  <si>
    <t>gcp-2026-06-05-finops-prod-1001-03-01</t>
  </si>
  <si>
    <t>gcp-2026-06-05-finops-prod-1001-03-01-alloc-9936b763d4ca</t>
  </si>
  <si>
    <t>gcp-2026-06-05-finops-prod-1001-03-02</t>
  </si>
  <si>
    <t>gcp-2026-06-05-finops-prod-1001-03-02-alloc-cbce74d64bd7</t>
  </si>
  <si>
    <t>gcp-2026-06-05-finops-prod-1001-04-01</t>
  </si>
  <si>
    <t>gcp-2026-06-05-finops-prod-1001-04-01-alloc-508eb3d74627</t>
  </si>
  <si>
    <t>gcp-2026-06-05-finops-prod-1001-04-02</t>
  </si>
  <si>
    <t>gcp-2026-06-05-finops-prod-1001-04-02-alloc-9d4a64a1b7c8</t>
  </si>
  <si>
    <t>gcp-2026-06-05-finops-prod-1001-05-01</t>
  </si>
  <si>
    <t>gcp-2026-06-05-finops-prod-1001-05-01-alloc-f154505740d2</t>
  </si>
  <si>
    <t>gcp-2026-06-05-finops-prod-1001-05-02</t>
  </si>
  <si>
    <t>gcp-2026-06-05-finops-prod-1001-05-02-alloc-43693ca1425f</t>
  </si>
  <si>
    <t>gcp-2026-06-05-finops-data-2001-01-01</t>
  </si>
  <si>
    <t>gcp-2026-06-05-finops-data-2001-01-01-alloc-747d33d23110</t>
  </si>
  <si>
    <t>gcp-2026-06-05-finops-data-2001-01-02</t>
  </si>
  <si>
    <t>gcp-2026-06-05-finops-data-2001-01-02-alloc-918a669aaa7b</t>
  </si>
  <si>
    <t>gcp-2026-06-05-finops-data-2001-02-01</t>
  </si>
  <si>
    <t>gcp-2026-06-05-finops-data-2001-02-01-alloc-3f66b56d5c00</t>
  </si>
  <si>
    <t>gcp-2026-06-05-finops-data-2001-02-02</t>
  </si>
  <si>
    <t>gcp-2026-06-05-finops-data-2001-02-02-alloc-359ca3af6f93</t>
  </si>
  <si>
    <t>gcp-2026-06-05-finops-data-2001-03-01</t>
  </si>
  <si>
    <t>gcp-2026-06-05-finops-data-2001-03-01-alloc-ad3bb4b298cd</t>
  </si>
  <si>
    <t>gcp-2026-06-05-finops-data-2001-03-02</t>
  </si>
  <si>
    <t>gcp-2026-06-05-finops-data-2001-03-02-alloc-fb3edefef601</t>
  </si>
  <si>
    <t>gcp-2026-06-05-finops-data-2001-04-01</t>
  </si>
  <si>
    <t>gcp-2026-06-05-finops-data-2001-04-01-alloc-83af817e47c7</t>
  </si>
  <si>
    <t>gcp-2026-06-05-finops-data-2001-04-02</t>
  </si>
  <si>
    <t>gcp-2026-06-05-finops-data-2001-04-02-alloc-35ddc600778c</t>
  </si>
  <si>
    <t>gcp-2026-06-05-finops-data-2001-05-01</t>
  </si>
  <si>
    <t>gcp-2026-06-05-finops-data-2001-05-01-alloc-dcc450533883</t>
  </si>
  <si>
    <t>gcp-2026-06-05-finops-data-2001-05-02</t>
  </si>
  <si>
    <t>gcp-2026-06-05-finops-data-2001-05-02-alloc-9e67dc68206b</t>
  </si>
  <si>
    <t>gcp-2026-06-06-finops-prod-1001-01-01</t>
  </si>
  <si>
    <t>gcp-2026-06-06-finops-prod-1001-01-01-alloc-034b8d619479</t>
  </si>
  <si>
    <t>gcp-2026-06-06-finops-prod-1001-01-02</t>
  </si>
  <si>
    <t>gcp-2026-06-06-finops-prod-1001-01-02-alloc-54451f360f0e</t>
  </si>
  <si>
    <t>gcp-2026-06-06-finops-prod-1001-02-01</t>
  </si>
  <si>
    <t>gcp-2026-06-06-finops-prod-1001-02-01-alloc-43f4964e2842</t>
  </si>
  <si>
    <t>gcp-2026-06-06-finops-prod-1001-02-02</t>
  </si>
  <si>
    <t>gcp-2026-06-06-finops-prod-1001-02-02-alloc-1a3afe6ec201</t>
  </si>
  <si>
    <t>gcp-2026-06-06-finops-prod-1001-03-01</t>
  </si>
  <si>
    <t>gcp-2026-06-06-finops-prod-1001-03-01-alloc-acad1bdd30d0</t>
  </si>
  <si>
    <t>gcp-2026-06-06-finops-prod-1001-03-02</t>
  </si>
  <si>
    <t>gcp-2026-06-06-finops-prod-1001-03-02-alloc-cb411c326317</t>
  </si>
  <si>
    <t>gcp-2026-06-06-finops-prod-1001-04-01</t>
  </si>
  <si>
    <t>gcp-2026-06-06-finops-prod-1001-04-01-alloc-8896feb4bc66</t>
  </si>
  <si>
    <t>gcp-2026-06-06-finops-prod-1001-04-02</t>
  </si>
  <si>
    <t>gcp-2026-06-06-finops-prod-1001-04-02-alloc-4b0b274c832e</t>
  </si>
  <si>
    <t>gcp-2026-06-06-finops-prod-1001-05-01</t>
  </si>
  <si>
    <t>gcp-2026-06-06-finops-prod-1001-05-01-alloc-198943e22184</t>
  </si>
  <si>
    <t>gcp-2026-06-06-finops-prod-1001-05-02</t>
  </si>
  <si>
    <t>gcp-2026-06-06-finops-prod-1001-05-02-alloc-a4646233f9fe</t>
  </si>
  <si>
    <t>gcp-2026-06-06-finops-data-2001-01-01</t>
  </si>
  <si>
    <t>gcp-2026-06-06-finops-data-2001-01-01-alloc-3680622d5879</t>
  </si>
  <si>
    <t>gcp-2026-06-06-finops-data-2001-01-02</t>
  </si>
  <si>
    <t>gcp-2026-06-06-finops-data-2001-01-02-alloc-f135922981ff</t>
  </si>
  <si>
    <t>gcp-2026-06-06-finops-data-2001-02-01</t>
  </si>
  <si>
    <t>gcp-2026-06-06-finops-data-2001-02-01-alloc-22dceb0000d1</t>
  </si>
  <si>
    <t>gcp-2026-06-06-finops-data-2001-02-02</t>
  </si>
  <si>
    <t>gcp-2026-06-06-finops-data-2001-02-02-alloc-6de41062f398</t>
  </si>
  <si>
    <t>gcp-2026-06-06-finops-data-2001-03-01</t>
  </si>
  <si>
    <t>gcp-2026-06-06-finops-data-2001-03-01-alloc-a75785409894</t>
  </si>
  <si>
    <t>gcp-2026-06-06-finops-data-2001-03-02</t>
  </si>
  <si>
    <t>gcp-2026-06-06-finops-data-2001-03-02-alloc-2143cf9025a1</t>
  </si>
  <si>
    <t>gcp-2026-06-06-finops-data-2001-04-01</t>
  </si>
  <si>
    <t>gcp-2026-06-06-finops-data-2001-04-01-alloc-21ac6cbcdaa1</t>
  </si>
  <si>
    <t>gcp-2026-06-06-finops-data-2001-04-02</t>
  </si>
  <si>
    <t>gcp-2026-06-06-finops-data-2001-04-02-alloc-048dbb3139e1</t>
  </si>
  <si>
    <t>gcp-2026-06-06-finops-data-2001-05-01</t>
  </si>
  <si>
    <t>gcp-2026-06-06-finops-data-2001-05-01-alloc-fbca6ff1aa65</t>
  </si>
  <si>
    <t>gcp-2026-06-06-finops-data-2001-05-02</t>
  </si>
  <si>
    <t>gcp-2026-06-06-finops-data-2001-05-02-alloc-5953fde04faf</t>
  </si>
  <si>
    <t>gcp-2026-06-07-finops-prod-1001-01-01</t>
  </si>
  <si>
    <t>gcp-2026-06-07-finops-prod-1001-01-01-alloc-3441e53b1010</t>
  </si>
  <si>
    <t>gcp-2026-06-07-finops-prod-1001-01-02</t>
  </si>
  <si>
    <t>gcp-2026-06-07-finops-prod-1001-01-02-alloc-fe1a864d3b67</t>
  </si>
  <si>
    <t>gcp-2026-06-07-finops-prod-1001-02-01</t>
  </si>
  <si>
    <t>gcp-2026-06-07-finops-prod-1001-02-01-alloc-871b10ac8ccc</t>
  </si>
  <si>
    <t>gcp-2026-06-07-finops-prod-1001-02-02</t>
  </si>
  <si>
    <t>gcp-2026-06-07-finops-prod-1001-02-02-alloc-6cdb7de84706</t>
  </si>
  <si>
    <t>gcp-2026-06-07-finops-prod-1001-03-01</t>
  </si>
  <si>
    <t>gcp-2026-06-07-finops-prod-1001-03-01-alloc-518d82a8553e</t>
  </si>
  <si>
    <t>gcp-2026-06-07-finops-prod-1001-03-02</t>
  </si>
  <si>
    <t>gcp-2026-06-07-finops-prod-1001-03-02-alloc-804192981fbd</t>
  </si>
  <si>
    <t>gcp-2026-06-07-finops-prod-1001-04-01</t>
  </si>
  <si>
    <t>gcp-2026-06-07-finops-prod-1001-04-01-alloc-f2ec20fd1314</t>
  </si>
  <si>
    <t>gcp-2026-06-07-finops-prod-1001-04-02</t>
  </si>
  <si>
    <t>gcp-2026-06-07-finops-prod-1001-04-02-alloc-69ab3a7cf405</t>
  </si>
  <si>
    <t>gcp-2026-06-07-finops-prod-1001-05-01</t>
  </si>
  <si>
    <t>gcp-2026-06-07-finops-prod-1001-05-01-alloc-73f12dcd5318</t>
  </si>
  <si>
    <t>gcp-2026-06-07-finops-prod-1001-05-02</t>
  </si>
  <si>
    <t>gcp-2026-06-07-finops-prod-1001-05-02-alloc-3bb114e12b31</t>
  </si>
  <si>
    <t>gcp-2026-06-07-finops-data-2001-01-01</t>
  </si>
  <si>
    <t>gcp-2026-06-07-finops-data-2001-01-01-alloc-ee5765a0b971</t>
  </si>
  <si>
    <t>gcp-2026-06-07-finops-data-2001-01-02</t>
  </si>
  <si>
    <t>gcp-2026-06-07-finops-data-2001-01-02-alloc-6db416f4ac3a</t>
  </si>
  <si>
    <t>gcp-2026-06-07-finops-data-2001-02-01</t>
  </si>
  <si>
    <t>gcp-2026-06-07-finops-data-2001-02-01-alloc-361144087c57</t>
  </si>
  <si>
    <t>gcp-2026-06-07-finops-data-2001-02-02</t>
  </si>
  <si>
    <t>gcp-2026-06-07-finops-data-2001-02-02-alloc-e68fcc6c0160</t>
  </si>
  <si>
    <t>gcp-2026-06-07-finops-data-2001-03-01</t>
  </si>
  <si>
    <t>gcp-2026-06-07-finops-data-2001-03-01-alloc-2e294ce373bc</t>
  </si>
  <si>
    <t>gcp-2026-06-07-finops-data-2001-03-02</t>
  </si>
  <si>
    <t>gcp-2026-06-07-finops-data-2001-03-02-alloc-e44f758b9d44</t>
  </si>
  <si>
    <t>gcp-2026-06-07-finops-data-2001-04-01</t>
  </si>
  <si>
    <t>gcp-2026-06-07-finops-data-2001-04-01-alloc-3fe747a4cf2f</t>
  </si>
  <si>
    <t>gcp-2026-06-07-finops-data-2001-04-02</t>
  </si>
  <si>
    <t>gcp-2026-06-07-finops-data-2001-04-02-alloc-c6d9e50c3607</t>
  </si>
  <si>
    <t>gcp-2026-06-07-finops-data-2001-05-01</t>
  </si>
  <si>
    <t>gcp-2026-06-07-finops-data-2001-05-01-alloc-75a990e13306</t>
  </si>
  <si>
    <t>gcp-2026-06-07-finops-data-2001-05-02</t>
  </si>
  <si>
    <t>gcp-2026-06-07-finops-data-2001-05-02-alloc-1b176856b1c2</t>
  </si>
  <si>
    <t>gcp-2026-06-08-finops-prod-1001-01-01</t>
  </si>
  <si>
    <t>gcp-2026-06-08-finops-prod-1001-01-01-alloc-81f6b9f59072</t>
  </si>
  <si>
    <t>gcp-2026-06-08-finops-prod-1001-01-02</t>
  </si>
  <si>
    <t>gcp-2026-06-08-finops-prod-1001-01-02-alloc-313487d4c472</t>
  </si>
  <si>
    <t>gcp-2026-06-08-finops-prod-1001-02-01</t>
  </si>
  <si>
    <t>gcp-2026-06-08-finops-prod-1001-02-01-alloc-abf82f5eb8de</t>
  </si>
  <si>
    <t>gcp-2026-06-08-finops-prod-1001-02-02</t>
  </si>
  <si>
    <t>gcp-2026-06-08-finops-prod-1001-02-02-alloc-02db71cfd4d2</t>
  </si>
  <si>
    <t>gcp-2026-06-08-finops-prod-1001-03-01</t>
  </si>
  <si>
    <t>gcp-2026-06-08-finops-prod-1001-03-01-alloc-9eccb5f91c6b</t>
  </si>
  <si>
    <t>gcp-2026-06-08-finops-prod-1001-03-02</t>
  </si>
  <si>
    <t>gcp-2026-06-08-finops-prod-1001-03-02-alloc-978e39759542</t>
  </si>
  <si>
    <t>gcp-2026-06-08-finops-prod-1001-04-01</t>
  </si>
  <si>
    <t>gcp-2026-06-08-finops-prod-1001-04-01-alloc-3574618802d1</t>
  </si>
  <si>
    <t>gcp-2026-06-08-finops-prod-1001-04-02</t>
  </si>
  <si>
    <t>gcp-2026-06-08-finops-prod-1001-04-02-alloc-6c397e6e0223</t>
  </si>
  <si>
    <t>gcp-2026-06-08-finops-prod-1001-05-01</t>
  </si>
  <si>
    <t>gcp-2026-06-08-finops-prod-1001-05-01-alloc-d45f2d805259</t>
  </si>
  <si>
    <t>gcp-2026-06-08-finops-prod-1001-05-02</t>
  </si>
  <si>
    <t>gcp-2026-06-08-finops-prod-1001-05-02-alloc-d6e10d2b32a9</t>
  </si>
  <si>
    <t>gcp-2026-06-08-finops-data-2001-01-01</t>
  </si>
  <si>
    <t>gcp-2026-06-08-finops-data-2001-01-01-alloc-094c8e81635c</t>
  </si>
  <si>
    <t>gcp-2026-06-08-finops-data-2001-01-02</t>
  </si>
  <si>
    <t>gcp-2026-06-08-finops-data-2001-01-02-alloc-b927a72ea812</t>
  </si>
  <si>
    <t>gcp-2026-06-08-finops-data-2001-02-01</t>
  </si>
  <si>
    <t>gcp-2026-06-08-finops-data-2001-02-01-alloc-5e2ed8ab85db</t>
  </si>
  <si>
    <t>gcp-2026-06-08-finops-data-2001-02-02</t>
  </si>
  <si>
    <t>gcp-2026-06-08-finops-data-2001-02-02-alloc-b0ebb7c4f7a8</t>
  </si>
  <si>
    <t>gcp-2026-06-08-finops-data-2001-03-01</t>
  </si>
  <si>
    <t>gcp-2026-06-08-finops-data-2001-03-01-alloc-0a0e28d797a8</t>
  </si>
  <si>
    <t>gcp-2026-06-08-finops-data-2001-03-02</t>
  </si>
  <si>
    <t>gcp-2026-06-08-finops-data-2001-03-02-alloc-2ceda6e6d933</t>
  </si>
  <si>
    <t>gcp-2026-06-08-finops-data-2001-04-01</t>
  </si>
  <si>
    <t>gcp-2026-06-08-finops-data-2001-04-01-alloc-d367410893df</t>
  </si>
  <si>
    <t>gcp-2026-06-08-finops-data-2001-04-02</t>
  </si>
  <si>
    <t>gcp-2026-06-08-finops-data-2001-04-02-alloc-582a43e2f0ce</t>
  </si>
  <si>
    <t>gcp-2026-06-08-finops-data-2001-05-01</t>
  </si>
  <si>
    <t>gcp-2026-06-08-finops-data-2001-05-01-alloc-9c801a893aae</t>
  </si>
  <si>
    <t>gcp-2026-06-08-finops-data-2001-05-02</t>
  </si>
  <si>
    <t>gcp-2026-06-08-finops-data-2001-05-02-alloc-3fe8d1d542f4</t>
  </si>
  <si>
    <t>gcp-2026-06-09-finops-prod-1001-01-01</t>
  </si>
  <si>
    <t>gcp-2026-06-09-finops-prod-1001-01-01-alloc-7922b929d856</t>
  </si>
  <si>
    <t>gcp-2026-06-09-finops-prod-1001-01-02</t>
  </si>
  <si>
    <t>gcp-2026-06-09-finops-prod-1001-01-02-alloc-65e8f7899db0</t>
  </si>
  <si>
    <t>gcp-2026-06-09-finops-prod-1001-02-01</t>
  </si>
  <si>
    <t>gcp-2026-06-09-finops-prod-1001-02-01-alloc-ee9ba7921682</t>
  </si>
  <si>
    <t>gcp-2026-06-09-finops-prod-1001-02-02</t>
  </si>
  <si>
    <t>gcp-2026-06-09-finops-prod-1001-02-02-alloc-e3855d3bfcb7</t>
  </si>
  <si>
    <t>gcp-2026-06-09-finops-prod-1001-03-01</t>
  </si>
  <si>
    <t>gcp-2026-06-09-finops-prod-1001-03-01-alloc-32fbd4b392e2</t>
  </si>
  <si>
    <t>gcp-2026-06-09-finops-prod-1001-03-02</t>
  </si>
  <si>
    <t>gcp-2026-06-09-finops-prod-1001-03-02-alloc-188de981510f</t>
  </si>
  <si>
    <t>gcp-2026-06-09-finops-prod-1001-04-01</t>
  </si>
  <si>
    <t>gcp-2026-06-09-finops-prod-1001-04-01-alloc-04b3621ffc87</t>
  </si>
  <si>
    <t>gcp-2026-06-09-finops-prod-1001-04-02</t>
  </si>
  <si>
    <t>gcp-2026-06-09-finops-prod-1001-04-02-alloc-e8736a43b23b</t>
  </si>
  <si>
    <t>gcp-2026-06-09-finops-prod-1001-05-01</t>
  </si>
  <si>
    <t>gcp-2026-06-09-finops-prod-1001-05-01-alloc-2c83f2ef0c88</t>
  </si>
  <si>
    <t>gcp-2026-06-09-finops-prod-1001-05-02</t>
  </si>
  <si>
    <t>gcp-2026-06-09-finops-prod-1001-05-02-alloc-4c3e8fc20899</t>
  </si>
  <si>
    <t>gcp-2026-06-09-finops-data-2001-01-01</t>
  </si>
  <si>
    <t>gcp-2026-06-09-finops-data-2001-01-01-alloc-a024c713b94b</t>
  </si>
  <si>
    <t>gcp-2026-06-09-finops-data-2001-01-02</t>
  </si>
  <si>
    <t>gcp-2026-06-09-finops-data-2001-01-02-alloc-7e6d3ab277d7</t>
  </si>
  <si>
    <t>gcp-2026-06-09-finops-data-2001-02-01</t>
  </si>
  <si>
    <t>gcp-2026-06-09-finops-data-2001-02-01-alloc-811ec538a6ad</t>
  </si>
  <si>
    <t>gcp-2026-06-09-finops-data-2001-02-02</t>
  </si>
  <si>
    <t>gcp-2026-06-09-finops-data-2001-02-02-alloc-c0e20aec8e54</t>
  </si>
  <si>
    <t>gcp-2026-06-09-finops-data-2001-03-01</t>
  </si>
  <si>
    <t>gcp-2026-06-09-finops-data-2001-03-01-alloc-63f3fa54b4c4</t>
  </si>
  <si>
    <t>gcp-2026-06-09-finops-data-2001-03-02</t>
  </si>
  <si>
    <t>gcp-2026-06-09-finops-data-2001-03-02-alloc-bcd2352ceea2</t>
  </si>
  <si>
    <t>gcp-2026-06-09-finops-data-2001-04-01</t>
  </si>
  <si>
    <t>gcp-2026-06-09-finops-data-2001-04-01-alloc-553abe561835</t>
  </si>
  <si>
    <t>gcp-2026-06-09-finops-data-2001-04-02</t>
  </si>
  <si>
    <t>gcp-2026-06-09-finops-data-2001-04-02-alloc-f1a047b83d73</t>
  </si>
  <si>
    <t>gcp-2026-06-09-finops-data-2001-05-01</t>
  </si>
  <si>
    <t>gcp-2026-06-09-finops-data-2001-05-01-alloc-db295d52f705</t>
  </si>
  <si>
    <t>gcp-2026-06-09-finops-data-2001-05-02</t>
  </si>
  <si>
    <t>gcp-2026-06-09-finops-data-2001-05-02-alloc-a3d29c0bfdef</t>
  </si>
  <si>
    <t>gcp-2026-06-10-finops-prod-1001-01-01</t>
  </si>
  <si>
    <t>gcp-2026-06-10-finops-prod-1001-01-01-alloc-d4849fac36a0</t>
  </si>
  <si>
    <t>gcp-2026-06-10-finops-prod-1001-01-02</t>
  </si>
  <si>
    <t>gcp-2026-06-10-finops-prod-1001-01-02-alloc-db423277ecc1</t>
  </si>
  <si>
    <t>gcp-2026-06-10-finops-prod-1001-02-01</t>
  </si>
  <si>
    <t>gcp-2026-06-10-finops-prod-1001-02-01-alloc-05259fc302c1</t>
  </si>
  <si>
    <t>gcp-2026-06-10-finops-prod-1001-02-02</t>
  </si>
  <si>
    <t>gcp-2026-06-10-finops-prod-1001-02-02-alloc-e3f4d435fd7f</t>
  </si>
  <si>
    <t>gcp-2026-06-10-finops-prod-1001-03-01</t>
  </si>
  <si>
    <t>gcp-2026-06-10-finops-prod-1001-03-01-alloc-3148e8cf7dd0</t>
  </si>
  <si>
    <t>gcp-2026-06-10-finops-prod-1001-03-02</t>
  </si>
  <si>
    <t>gcp-2026-06-10-finops-prod-1001-03-02-alloc-f32092da9739</t>
  </si>
  <si>
    <t>gcp-2026-06-10-finops-prod-1001-04-01</t>
  </si>
  <si>
    <t>gcp-2026-06-10-finops-prod-1001-04-01-alloc-246e6a559e8e</t>
  </si>
  <si>
    <t>gcp-2026-06-10-finops-prod-1001-04-02</t>
  </si>
  <si>
    <t>gcp-2026-06-10-finops-prod-1001-04-02-alloc-80f727c48c29</t>
  </si>
  <si>
    <t>gcp-2026-06-10-finops-prod-1001-05-01</t>
  </si>
  <si>
    <t>gcp-2026-06-10-finops-prod-1001-05-01-alloc-a1b47459911d</t>
  </si>
  <si>
    <t>gcp-2026-06-10-finops-prod-1001-05-02</t>
  </si>
  <si>
    <t>gcp-2026-06-10-finops-prod-1001-05-02-alloc-d9b11f238adf</t>
  </si>
  <si>
    <t>gcp-2026-06-10-finops-data-2001-01-01</t>
  </si>
  <si>
    <t>gcp-2026-06-10-finops-data-2001-01-01-alloc-52211192b29d</t>
  </si>
  <si>
    <t>gcp-2026-06-10-finops-data-2001-01-02</t>
  </si>
  <si>
    <t>gcp-2026-06-10-finops-data-2001-01-02-alloc-a346183fd6f5</t>
  </si>
  <si>
    <t>gcp-2026-06-10-finops-data-2001-02-01</t>
  </si>
  <si>
    <t>gcp-2026-06-10-finops-data-2001-02-01-alloc-839738a1de74</t>
  </si>
  <si>
    <t>gcp-2026-06-10-finops-data-2001-02-02</t>
  </si>
  <si>
    <t>gcp-2026-06-10-finops-data-2001-02-02-alloc-277ff4e4d03a</t>
  </si>
  <si>
    <t>gcp-2026-06-10-finops-data-2001-03-01</t>
  </si>
  <si>
    <t>gcp-2026-06-10-finops-data-2001-03-01-alloc-0deed0d54ae1</t>
  </si>
  <si>
    <t>gcp-2026-06-10-finops-data-2001-03-02</t>
  </si>
  <si>
    <t>gcp-2026-06-10-finops-data-2001-03-02-alloc-d076072a1e8a</t>
  </si>
  <si>
    <t>gcp-2026-06-10-finops-data-2001-04-01</t>
  </si>
  <si>
    <t>gcp-2026-06-10-finops-data-2001-04-01-alloc-523682ab0869</t>
  </si>
  <si>
    <t>gcp-2026-06-10-finops-data-2001-04-02</t>
  </si>
  <si>
    <t>gcp-2026-06-10-finops-data-2001-04-02-alloc-f2e63ce88c2e</t>
  </si>
  <si>
    <t>gcp-2026-06-10-finops-data-2001-05-01</t>
  </si>
  <si>
    <t>gcp-2026-06-10-finops-data-2001-05-01-alloc-6e3bb7739180</t>
  </si>
  <si>
    <t>gcp-2026-06-10-finops-data-2001-05-02</t>
  </si>
  <si>
    <t>gcp-2026-06-10-finops-data-2001-05-02-alloc-bc8b140b57ea</t>
  </si>
  <si>
    <t>gcp-2026-06-11-finops-prod-1001-01-01</t>
  </si>
  <si>
    <t>gcp-2026-06-11-finops-prod-1001-01-01-alloc-2d16dca62f57</t>
  </si>
  <si>
    <t>gcp-2026-06-11-finops-prod-1001-01-02</t>
  </si>
  <si>
    <t>gcp-2026-06-11-finops-prod-1001-01-02-alloc-14f20d89ffd8</t>
  </si>
  <si>
    <t>gcp-2026-06-11-finops-prod-1001-02-01</t>
  </si>
  <si>
    <t>gcp-2026-06-11-finops-prod-1001-02-01-alloc-7c75e75995ae</t>
  </si>
  <si>
    <t>gcp-2026-06-11-finops-prod-1001-02-02</t>
  </si>
  <si>
    <t>gcp-2026-06-11-finops-prod-1001-02-02-alloc-e0cfbc8f20b2</t>
  </si>
  <si>
    <t>gcp-2026-06-11-finops-prod-1001-03-01</t>
  </si>
  <si>
    <t>gcp-2026-06-11-finops-prod-1001-03-01-alloc-9faf41940ed7</t>
  </si>
  <si>
    <t>gcp-2026-06-11-finops-prod-1001-03-02</t>
  </si>
  <si>
    <t>gcp-2026-06-11-finops-prod-1001-03-02-alloc-f620980f9dfc</t>
  </si>
  <si>
    <t>gcp-2026-06-11-finops-prod-1001-04-01</t>
  </si>
  <si>
    <t>gcp-2026-06-11-finops-prod-1001-04-01-alloc-be196434f355</t>
  </si>
  <si>
    <t>gcp-2026-06-11-finops-prod-1001-04-02</t>
  </si>
  <si>
    <t>gcp-2026-06-11-finops-prod-1001-04-02-alloc-5b6929c591c3</t>
  </si>
  <si>
    <t>gcp-2026-06-11-finops-prod-1001-05-01</t>
  </si>
  <si>
    <t>gcp-2026-06-11-finops-prod-1001-05-01-alloc-32e0e5120eef</t>
  </si>
  <si>
    <t>gcp-2026-06-11-finops-prod-1001-05-02</t>
  </si>
  <si>
    <t>gcp-2026-06-11-finops-prod-1001-05-02-alloc-0462c6132f8c</t>
  </si>
  <si>
    <t>gcp-2026-06-11-finops-data-2001-01-01</t>
  </si>
  <si>
    <t>gcp-2026-06-11-finops-data-2001-01-01-alloc-d622a6bcbbc5</t>
  </si>
  <si>
    <t>gcp-2026-06-11-finops-data-2001-01-02</t>
  </si>
  <si>
    <t>gcp-2026-06-11-finops-data-2001-01-02-alloc-6d6c66295d1c</t>
  </si>
  <si>
    <t>gcp-2026-06-11-finops-data-2001-02-01</t>
  </si>
  <si>
    <t>gcp-2026-06-11-finops-data-2001-02-01-alloc-5aec78083ccd</t>
  </si>
  <si>
    <t>gcp-2026-06-11-finops-data-2001-02-02</t>
  </si>
  <si>
    <t>gcp-2026-06-11-finops-data-2001-02-02-alloc-64b8e7b77157</t>
  </si>
  <si>
    <t>gcp-2026-06-11-finops-data-2001-03-01</t>
  </si>
  <si>
    <t>gcp-2026-06-11-finops-data-2001-03-01-alloc-3b675773ac9c</t>
  </si>
  <si>
    <t>gcp-2026-06-11-finops-data-2001-03-02</t>
  </si>
  <si>
    <t>gcp-2026-06-11-finops-data-2001-03-02-alloc-95a03463cf28</t>
  </si>
  <si>
    <t>gcp-2026-06-11-finops-data-2001-04-01</t>
  </si>
  <si>
    <t>gcp-2026-06-11-finops-data-2001-04-01-alloc-ee25e1c06eea</t>
  </si>
  <si>
    <t>gcp-2026-06-11-finops-data-2001-04-02</t>
  </si>
  <si>
    <t>gcp-2026-06-11-finops-data-2001-04-02-alloc-dbddd0653bee</t>
  </si>
  <si>
    <t>gcp-2026-06-11-finops-data-2001-05-01</t>
  </si>
  <si>
    <t>gcp-2026-06-11-finops-data-2001-05-01-alloc-1e93f5aa6c42</t>
  </si>
  <si>
    <t>gcp-2026-06-11-finops-data-2001-05-02</t>
  </si>
  <si>
    <t>gcp-2026-06-11-finops-data-2001-05-02-alloc-840121d6a596</t>
  </si>
  <si>
    <t>gcp-2026-06-12-finops-prod-1001-01-01</t>
  </si>
  <si>
    <t>gcp-2026-06-12-finops-prod-1001-01-01-alloc-6974914b2c68</t>
  </si>
  <si>
    <t>gcp-2026-06-12-finops-prod-1001-01-02</t>
  </si>
  <si>
    <t>gcp-2026-06-12-finops-prod-1001-01-02-alloc-5cd81aabdf93</t>
  </si>
  <si>
    <t>gcp-2026-06-12-finops-prod-1001-02-01</t>
  </si>
  <si>
    <t>gcp-2026-06-12-finops-prod-1001-02-01-alloc-143299b01061</t>
  </si>
  <si>
    <t>gcp-2026-06-12-finops-prod-1001-02-02</t>
  </si>
  <si>
    <t>gcp-2026-06-12-finops-prod-1001-02-02-alloc-23c4fccfb1bb</t>
  </si>
  <si>
    <t>gcp-2026-06-12-finops-prod-1001-03-01</t>
  </si>
  <si>
    <t>gcp-2026-06-12-finops-prod-1001-03-01-alloc-d521ff20b27a</t>
  </si>
  <si>
    <t>gcp-2026-06-12-finops-prod-1001-03-02</t>
  </si>
  <si>
    <t>gcp-2026-06-12-finops-prod-1001-03-02-alloc-94e5331f32d4</t>
  </si>
  <si>
    <t>gcp-2026-06-12-finops-prod-1001-04-01</t>
  </si>
  <si>
    <t>gcp-2026-06-12-finops-prod-1001-04-01-alloc-66bc1cb4a8de</t>
  </si>
  <si>
    <t>gcp-2026-06-12-finops-prod-1001-04-02</t>
  </si>
  <si>
    <t>gcp-2026-06-12-finops-prod-1001-04-02-alloc-999beec2328f</t>
  </si>
  <si>
    <t>gcp-2026-06-12-finops-prod-1001-05-01</t>
  </si>
  <si>
    <t>gcp-2026-06-12-finops-prod-1001-05-01-alloc-70f5a70802f0</t>
  </si>
  <si>
    <t>gcp-2026-06-12-finops-prod-1001-05-02</t>
  </si>
  <si>
    <t>gcp-2026-06-12-finops-prod-1001-05-02-alloc-b7c1fe563ff2</t>
  </si>
  <si>
    <t>gcp-2026-06-12-finops-data-2001-01-01</t>
  </si>
  <si>
    <t>gcp-2026-06-12-finops-data-2001-01-01-alloc-22f06b63d98a</t>
  </si>
  <si>
    <t>gcp-2026-06-12-finops-data-2001-01-02</t>
  </si>
  <si>
    <t>gcp-2026-06-12-finops-data-2001-01-02-alloc-bfe8049a7f1d</t>
  </si>
  <si>
    <t>gcp-2026-06-12-finops-data-2001-02-01</t>
  </si>
  <si>
    <t>gcp-2026-06-12-finops-data-2001-02-01-alloc-cbe4c161a598</t>
  </si>
  <si>
    <t>gcp-2026-06-12-finops-data-2001-02-02</t>
  </si>
  <si>
    <t>gcp-2026-06-12-finops-data-2001-02-02-alloc-071808545f2d</t>
  </si>
  <si>
    <t>gcp-2026-06-12-finops-data-2001-03-01</t>
  </si>
  <si>
    <t>gcp-2026-06-12-finops-data-2001-03-01-alloc-6008abc9d0b1</t>
  </si>
  <si>
    <t>gcp-2026-06-12-finops-data-2001-03-02</t>
  </si>
  <si>
    <t>gcp-2026-06-12-finops-data-2001-03-02-alloc-55cca334ce38</t>
  </si>
  <si>
    <t>gcp-2026-06-12-finops-data-2001-04-01</t>
  </si>
  <si>
    <t>gcp-2026-06-12-finops-data-2001-04-01-alloc-68947b92bed8</t>
  </si>
  <si>
    <t>gcp-2026-06-12-finops-data-2001-04-02</t>
  </si>
  <si>
    <t>gcp-2026-06-12-finops-data-2001-04-02-alloc-21a8aee2b700</t>
  </si>
  <si>
    <t>gcp-2026-06-12-finops-data-2001-05-01</t>
  </si>
  <si>
    <t>gcp-2026-06-12-finops-data-2001-05-01-alloc-257c490875e6</t>
  </si>
  <si>
    <t>gcp-2026-06-12-finops-data-2001-05-02</t>
  </si>
  <si>
    <t>gcp-2026-06-12-finops-data-2001-05-02-alloc-794294822e70</t>
  </si>
  <si>
    <t>gcp-2026-06-13-finops-prod-1001-01-01</t>
  </si>
  <si>
    <t>gcp-2026-06-13-finops-prod-1001-01-01-alloc-dc66bcb9b874</t>
  </si>
  <si>
    <t>gcp-2026-06-13-finops-prod-1001-01-02</t>
  </si>
  <si>
    <t>gcp-2026-06-13-finops-prod-1001-01-02-alloc-65ea958fdf1d</t>
  </si>
  <si>
    <t>gcp-2026-06-13-finops-prod-1001-02-01</t>
  </si>
  <si>
    <t>gcp-2026-06-13-finops-prod-1001-02-01-alloc-788306205adb</t>
  </si>
  <si>
    <t>gcp-2026-06-13-finops-prod-1001-02-02</t>
  </si>
  <si>
    <t>gcp-2026-06-13-finops-prod-1001-02-02-alloc-5dbae3c26534</t>
  </si>
  <si>
    <t>gcp-2026-06-13-finops-prod-1001-03-01</t>
  </si>
  <si>
    <t>gcp-2026-06-13-finops-prod-1001-03-01-alloc-163582f9f1ce</t>
  </si>
  <si>
    <t>gcp-2026-06-13-finops-prod-1001-03-02</t>
  </si>
  <si>
    <t>gcp-2026-06-13-finops-prod-1001-03-02-alloc-adb6f1df85c6</t>
  </si>
  <si>
    <t>gcp-2026-06-13-finops-prod-1001-04-01</t>
  </si>
  <si>
    <t>gcp-2026-06-13-finops-prod-1001-04-01-alloc-2f32bc621378</t>
  </si>
  <si>
    <t>gcp-2026-06-13-finops-prod-1001-04-02</t>
  </si>
  <si>
    <t>gcp-2026-06-13-finops-prod-1001-04-02-alloc-c3a2ad4e8599</t>
  </si>
  <si>
    <t>gcp-2026-06-13-finops-prod-1001-05-01</t>
  </si>
  <si>
    <t>gcp-2026-06-13-finops-prod-1001-05-01-alloc-b1a4c5c29b7b</t>
  </si>
  <si>
    <t>gcp-2026-06-13-finops-prod-1001-05-02</t>
  </si>
  <si>
    <t>gcp-2026-06-13-finops-prod-1001-05-02-alloc-77c3144b8ac8</t>
  </si>
  <si>
    <t>gcp-2026-06-13-finops-data-2001-01-01</t>
  </si>
  <si>
    <t>gcp-2026-06-13-finops-data-2001-01-01-alloc-379b102a9631</t>
  </si>
  <si>
    <t>gcp-2026-06-13-finops-data-2001-01-02</t>
  </si>
  <si>
    <t>gcp-2026-06-13-finops-data-2001-01-02-alloc-4bc48031c2f2</t>
  </si>
  <si>
    <t>gcp-2026-06-13-finops-data-2001-02-01</t>
  </si>
  <si>
    <t>gcp-2026-06-13-finops-data-2001-02-01-alloc-6786af04a6dd</t>
  </si>
  <si>
    <t>gcp-2026-06-13-finops-data-2001-02-02</t>
  </si>
  <si>
    <t>gcp-2026-06-13-finops-data-2001-02-02-alloc-34f03ed2b804</t>
  </si>
  <si>
    <t>gcp-2026-06-13-finops-data-2001-03-01</t>
  </si>
  <si>
    <t>gcp-2026-06-13-finops-data-2001-03-01-alloc-ae8e874a0ba2</t>
  </si>
  <si>
    <t>gcp-2026-06-13-finops-data-2001-03-02</t>
  </si>
  <si>
    <t>gcp-2026-06-13-finops-data-2001-03-02-alloc-6f1a8346abd3</t>
  </si>
  <si>
    <t>gcp-2026-06-13-finops-data-2001-04-01</t>
  </si>
  <si>
    <t>gcp-2026-06-13-finops-data-2001-04-01-alloc-869d78e2dc36</t>
  </si>
  <si>
    <t>gcp-2026-06-13-finops-data-2001-04-02</t>
  </si>
  <si>
    <t>gcp-2026-06-13-finops-data-2001-04-02-alloc-b528a8e5d213</t>
  </si>
  <si>
    <t>gcp-2026-06-13-finops-data-2001-05-01</t>
  </si>
  <si>
    <t>gcp-2026-06-13-finops-data-2001-05-01-alloc-c26ec39be836</t>
  </si>
  <si>
    <t>gcp-2026-06-13-finops-data-2001-05-02</t>
  </si>
  <si>
    <t>gcp-2026-06-13-finops-data-2001-05-02-alloc-4cf575bf15e6</t>
  </si>
  <si>
    <t>gcp-2026-06-14-finops-prod-1001-01-01</t>
  </si>
  <si>
    <t>gcp-2026-06-14-finops-prod-1001-01-01-alloc-4aece6eb252e</t>
  </si>
  <si>
    <t>gcp-2026-06-14-finops-prod-1001-01-02</t>
  </si>
  <si>
    <t>gcp-2026-06-14-finops-prod-1001-01-02-alloc-c19e04960ca8</t>
  </si>
  <si>
    <t>gcp-2026-06-14-finops-prod-1001-02-01</t>
  </si>
  <si>
    <t>gcp-2026-06-14-finops-prod-1001-02-01-alloc-2b7d24c61e2b</t>
  </si>
  <si>
    <t>gcp-2026-06-14-finops-prod-1001-02-02</t>
  </si>
  <si>
    <t>gcp-2026-06-14-finops-prod-1001-02-02-alloc-464e4be4c831</t>
  </si>
  <si>
    <t>gcp-2026-06-14-finops-prod-1001-03-01</t>
  </si>
  <si>
    <t>gcp-2026-06-14-finops-prod-1001-03-01-alloc-5d160b93cfe9</t>
  </si>
  <si>
    <t>gcp-2026-06-14-finops-prod-1001-03-02</t>
  </si>
  <si>
    <t>gcp-2026-06-14-finops-prod-1001-03-02-alloc-121ebd671452</t>
  </si>
  <si>
    <t>gcp-2026-06-14-finops-prod-1001-04-01</t>
  </si>
  <si>
    <t>gcp-2026-06-14-finops-prod-1001-04-01-alloc-5348bf91a5ec</t>
  </si>
  <si>
    <t>gcp-2026-06-14-finops-prod-1001-04-02</t>
  </si>
  <si>
    <t>gcp-2026-06-14-finops-prod-1001-04-02-alloc-487ccc97b1ae</t>
  </si>
  <si>
    <t>gcp-2026-06-14-finops-prod-1001-05-01</t>
  </si>
  <si>
    <t>gcp-2026-06-14-finops-prod-1001-05-01-alloc-807ec9e98638</t>
  </si>
  <si>
    <t>gcp-2026-06-14-finops-prod-1001-05-02</t>
  </si>
  <si>
    <t>gcp-2026-06-14-finops-prod-1001-05-02-alloc-40633b7a3fc3</t>
  </si>
  <si>
    <t>gcp-2026-06-14-finops-data-2001-01-01</t>
  </si>
  <si>
    <t>gcp-2026-06-14-finops-data-2001-01-01-alloc-3ca9468c8400</t>
  </si>
  <si>
    <t>gcp-2026-06-14-finops-data-2001-01-02</t>
  </si>
  <si>
    <t>gcp-2026-06-14-finops-data-2001-01-02-alloc-df9a6c345544</t>
  </si>
  <si>
    <t>gcp-2026-06-14-finops-data-2001-02-01</t>
  </si>
  <si>
    <t>gcp-2026-06-14-finops-data-2001-02-01-alloc-69847fecbc93</t>
  </si>
  <si>
    <t>gcp-2026-06-14-finops-data-2001-02-02</t>
  </si>
  <si>
    <t>gcp-2026-06-14-finops-data-2001-02-02-alloc-2d09820d0ee9</t>
  </si>
  <si>
    <t>gcp-2026-06-14-finops-data-2001-03-01</t>
  </si>
  <si>
    <t>gcp-2026-06-14-finops-data-2001-03-01-alloc-174857fd410e</t>
  </si>
  <si>
    <t>gcp-2026-06-14-finops-data-2001-03-02</t>
  </si>
  <si>
    <t>gcp-2026-06-14-finops-data-2001-03-02-alloc-4acbd0773193</t>
  </si>
  <si>
    <t>gcp-2026-06-14-finops-data-2001-04-01</t>
  </si>
  <si>
    <t>gcp-2026-06-14-finops-data-2001-04-01-alloc-6f276dbfc416</t>
  </si>
  <si>
    <t>gcp-2026-06-14-finops-data-2001-04-02</t>
  </si>
  <si>
    <t>gcp-2026-06-14-finops-data-2001-04-02-alloc-b7c0dd64e5c5</t>
  </si>
  <si>
    <t>gcp-2026-06-14-finops-data-2001-05-01</t>
  </si>
  <si>
    <t>gcp-2026-06-14-finops-data-2001-05-01-alloc-0f423ef2e3f6</t>
  </si>
  <si>
    <t>gcp-2026-06-14-finops-data-2001-05-02</t>
  </si>
  <si>
    <t>gcp-2026-06-14-finops-data-2001-05-02-alloc-af91ffbd23a2</t>
  </si>
  <si>
    <t>gcp-2026-06-15-finops-prod-1001-01-01</t>
  </si>
  <si>
    <t>gcp-2026-06-15-finops-prod-1001-01-01-alloc-f6fac041fcda</t>
  </si>
  <si>
    <t>gcp-2026-06-15-finops-prod-1001-01-02</t>
  </si>
  <si>
    <t>gcp-2026-06-15-finops-prod-1001-01-02-alloc-0690c0a907e2</t>
  </si>
  <si>
    <t>gcp-2026-06-15-finops-prod-1001-02-01</t>
  </si>
  <si>
    <t>gcp-2026-06-15-finops-prod-1001-02-01-alloc-c6b1fed48b9f</t>
  </si>
  <si>
    <t>gcp-2026-06-15-finops-prod-1001-02-02</t>
  </si>
  <si>
    <t>gcp-2026-06-15-finops-prod-1001-02-02-alloc-3372f9e644ca</t>
  </si>
  <si>
    <t>gcp-2026-06-15-finops-prod-1001-03-01</t>
  </si>
  <si>
    <t>gcp-2026-06-15-finops-prod-1001-03-01-alloc-a22044da50c0</t>
  </si>
  <si>
    <t>gcp-2026-06-15-finops-prod-1001-03-02</t>
  </si>
  <si>
    <t>gcp-2026-06-15-finops-prod-1001-03-02-alloc-1d652d75c321</t>
  </si>
  <si>
    <t>gcp-2026-06-15-finops-prod-1001-04-01</t>
  </si>
  <si>
    <t>gcp-2026-06-15-finops-prod-1001-04-01-alloc-555b5217f57f</t>
  </si>
  <si>
    <t>gcp-2026-06-15-finops-prod-1001-04-02</t>
  </si>
  <si>
    <t>gcp-2026-06-15-finops-prod-1001-04-02-alloc-1005799d6b48</t>
  </si>
  <si>
    <t>gcp-2026-06-15-finops-prod-1001-05-01</t>
  </si>
  <si>
    <t>gcp-2026-06-15-finops-prod-1001-05-01-alloc-7cb7ba0da03c</t>
  </si>
  <si>
    <t>gcp-2026-06-15-finops-prod-1001-05-02</t>
  </si>
  <si>
    <t>gcp-2026-06-15-finops-prod-1001-05-02-alloc-9c03706fe089</t>
  </si>
  <si>
    <t>gcp-2026-06-15-finops-data-2001-01-01</t>
  </si>
  <si>
    <t>gcp-2026-06-15-finops-data-2001-01-01-alloc-369ec3214ebd</t>
  </si>
  <si>
    <t>gcp-2026-06-15-finops-data-2001-01-02</t>
  </si>
  <si>
    <t>gcp-2026-06-15-finops-data-2001-01-02-alloc-f57d1fa10bea</t>
  </si>
  <si>
    <t>gcp-2026-06-15-finops-data-2001-02-01</t>
  </si>
  <si>
    <t>gcp-2026-06-15-finops-data-2001-02-01-alloc-6058afc9db7c</t>
  </si>
  <si>
    <t>gcp-2026-06-15-finops-data-2001-02-02</t>
  </si>
  <si>
    <t>gcp-2026-06-15-finops-data-2001-02-02-alloc-d9b73570a101</t>
  </si>
  <si>
    <t>gcp-2026-06-15-finops-data-2001-03-01</t>
  </si>
  <si>
    <t>gcp-2026-06-15-finops-data-2001-03-01-alloc-fe7373ca93c7</t>
  </si>
  <si>
    <t>gcp-2026-06-15-finops-data-2001-03-02</t>
  </si>
  <si>
    <t>gcp-2026-06-15-finops-data-2001-03-02-alloc-2b9da4615f28</t>
  </si>
  <si>
    <t>gcp-2026-06-15-finops-data-2001-04-01</t>
  </si>
  <si>
    <t>gcp-2026-06-15-finops-data-2001-04-01-alloc-faedd3216003</t>
  </si>
  <si>
    <t>gcp-2026-06-15-finops-data-2001-04-02</t>
  </si>
  <si>
    <t>gcp-2026-06-15-finops-data-2001-04-02-alloc-fd1c57f60cd7</t>
  </si>
  <si>
    <t>gcp-2026-06-15-finops-data-2001-05-01</t>
  </si>
  <si>
    <t>gcp-2026-06-15-finops-data-2001-05-01-alloc-e4767617ab60</t>
  </si>
  <si>
    <t>gcp-2026-06-15-finops-data-2001-05-02</t>
  </si>
  <si>
    <t>gcp-2026-06-15-finops-data-2001-05-02-alloc-e7ae12ab53bc</t>
  </si>
  <si>
    <t>gcp-2026-06-16-finops-prod-1001-01-01</t>
  </si>
  <si>
    <t>gcp-2026-06-16-finops-prod-1001-01-01-alloc-551317cfc801</t>
  </si>
  <si>
    <t>gcp-2026-06-16-finops-prod-1001-01-02</t>
  </si>
  <si>
    <t>gcp-2026-06-16-finops-prod-1001-01-02-alloc-43e34b183ac4</t>
  </si>
  <si>
    <t>gcp-2026-06-16-finops-prod-1001-02-01</t>
  </si>
  <si>
    <t>gcp-2026-06-16-finops-prod-1001-02-01-alloc-4a1fce66f396</t>
  </si>
  <si>
    <t>gcp-2026-06-16-finops-prod-1001-02-02</t>
  </si>
  <si>
    <t>gcp-2026-06-16-finops-prod-1001-02-02-alloc-4a9a2d0cbf54</t>
  </si>
  <si>
    <t>gcp-2026-06-16-finops-prod-1001-03-01</t>
  </si>
  <si>
    <t>gcp-2026-06-16-finops-prod-1001-03-01-alloc-db99ac0fd9c2</t>
  </si>
  <si>
    <t>gcp-2026-06-16-finops-prod-1001-03-02</t>
  </si>
  <si>
    <t>gcp-2026-06-16-finops-prod-1001-03-02-alloc-e14261d682f0</t>
  </si>
  <si>
    <t>gcp-2026-06-16-finops-prod-1001-04-01</t>
  </si>
  <si>
    <t>gcp-2026-06-16-finops-prod-1001-04-01-alloc-610b7bfe45ca</t>
  </si>
  <si>
    <t>gcp-2026-06-16-finops-prod-1001-04-02</t>
  </si>
  <si>
    <t>gcp-2026-06-16-finops-prod-1001-04-02-alloc-1de82e40f6d7</t>
  </si>
  <si>
    <t>gcp-2026-06-16-finops-prod-1001-05-01</t>
  </si>
  <si>
    <t>gcp-2026-06-16-finops-prod-1001-05-01-alloc-5a53246329df</t>
  </si>
  <si>
    <t>gcp-2026-06-16-finops-prod-1001-05-02</t>
  </si>
  <si>
    <t>gcp-2026-06-16-finops-prod-1001-05-02-alloc-8d019fc1b59a</t>
  </si>
  <si>
    <t>gcp-2026-06-16-finops-data-2001-01-01</t>
  </si>
  <si>
    <t>gcp-2026-06-16-finops-data-2001-01-01-alloc-0b3f502c82fd</t>
  </si>
  <si>
    <t>gcp-2026-06-16-finops-data-2001-01-02</t>
  </si>
  <si>
    <t>gcp-2026-06-16-finops-data-2001-01-02-alloc-ffc421e05e35</t>
  </si>
  <si>
    <t>gcp-2026-06-16-finops-data-2001-02-01</t>
  </si>
  <si>
    <t>gcp-2026-06-16-finops-data-2001-02-01-alloc-bd8e0922e5ef</t>
  </si>
  <si>
    <t>gcp-2026-06-16-finops-data-2001-02-02</t>
  </si>
  <si>
    <t>gcp-2026-06-16-finops-data-2001-02-02-alloc-4279299c495d</t>
  </si>
  <si>
    <t>gcp-2026-06-16-finops-data-2001-03-01</t>
  </si>
  <si>
    <t>gcp-2026-06-16-finops-data-2001-03-01-alloc-204cf70a1288</t>
  </si>
  <si>
    <t>gcp-2026-06-16-finops-data-2001-03-02</t>
  </si>
  <si>
    <t>gcp-2026-06-16-finops-data-2001-03-02-alloc-6522c8dd4e1f</t>
  </si>
  <si>
    <t>gcp-2026-06-16-finops-data-2001-04-01</t>
  </si>
  <si>
    <t>gcp-2026-06-16-finops-data-2001-04-01-alloc-4ef29054a650</t>
  </si>
  <si>
    <t>gcp-2026-06-16-finops-data-2001-04-02</t>
  </si>
  <si>
    <t>gcp-2026-06-16-finops-data-2001-04-02-alloc-d356ea09c42d</t>
  </si>
  <si>
    <t>gcp-2026-06-16-finops-data-2001-05-01</t>
  </si>
  <si>
    <t>gcp-2026-06-16-finops-data-2001-05-01-alloc-129079fab1d8</t>
  </si>
  <si>
    <t>gcp-2026-06-16-finops-data-2001-05-02</t>
  </si>
  <si>
    <t>gcp-2026-06-16-finops-data-2001-05-02-alloc-03d090a6804f</t>
  </si>
  <si>
    <t>gcp-2026-06-17-finops-prod-1001-01-01</t>
  </si>
  <si>
    <t>gcp-2026-06-17-finops-prod-1001-01-01-alloc-bec5840296d2</t>
  </si>
  <si>
    <t>gcp-2026-06-17-finops-prod-1001-01-02</t>
  </si>
  <si>
    <t>gcp-2026-06-17-finops-prod-1001-01-02-alloc-9dac59a1bf0d</t>
  </si>
  <si>
    <t>gcp-2026-06-17-finops-prod-1001-02-01</t>
  </si>
  <si>
    <t>gcp-2026-06-17-finops-prod-1001-02-01-alloc-199014ea8757</t>
  </si>
  <si>
    <t>gcp-2026-06-17-finops-prod-1001-02-02</t>
  </si>
  <si>
    <t>gcp-2026-06-17-finops-prod-1001-02-02-alloc-91c0758a7155</t>
  </si>
  <si>
    <t>gcp-2026-06-17-finops-prod-1001-03-01</t>
  </si>
  <si>
    <t>gcp-2026-06-17-finops-prod-1001-03-01-alloc-55bc86b33eba</t>
  </si>
  <si>
    <t>gcp-2026-06-17-finops-prod-1001-03-02</t>
  </si>
  <si>
    <t>gcp-2026-06-17-finops-prod-1001-03-02-alloc-4af037301086</t>
  </si>
  <si>
    <t>gcp-2026-06-17-finops-prod-1001-04-01</t>
  </si>
  <si>
    <t>gcp-2026-06-17-finops-prod-1001-04-01-alloc-436550617cad</t>
  </si>
  <si>
    <t>gcp-2026-06-17-finops-prod-1001-04-02</t>
  </si>
  <si>
    <t>gcp-2026-06-17-finops-prod-1001-04-02-alloc-87454ec5442a</t>
  </si>
  <si>
    <t>gcp-2026-06-17-finops-prod-1001-05-01</t>
  </si>
  <si>
    <t>gcp-2026-06-17-finops-prod-1001-05-01-alloc-f9f51c2d6f3b</t>
  </si>
  <si>
    <t>gcp-2026-06-17-finops-prod-1001-05-02</t>
  </si>
  <si>
    <t>gcp-2026-06-17-finops-prod-1001-05-02-alloc-f7598f253995</t>
  </si>
  <si>
    <t>gcp-2026-06-17-finops-data-2001-01-01</t>
  </si>
  <si>
    <t>gcp-2026-06-17-finops-data-2001-01-01-alloc-adbcb8cabf74</t>
  </si>
  <si>
    <t>gcp-2026-06-17-finops-data-2001-01-02</t>
  </si>
  <si>
    <t>gcp-2026-06-17-finops-data-2001-01-02-alloc-45ddb537a025</t>
  </si>
  <si>
    <t>gcp-2026-06-17-finops-data-2001-02-01</t>
  </si>
  <si>
    <t>gcp-2026-06-17-finops-data-2001-02-01-alloc-40f88084758d</t>
  </si>
  <si>
    <t>gcp-2026-06-17-finops-data-2001-02-02</t>
  </si>
  <si>
    <t>gcp-2026-06-17-finops-data-2001-02-02-alloc-3439898bc425</t>
  </si>
  <si>
    <t>gcp-2026-06-17-finops-data-2001-03-01</t>
  </si>
  <si>
    <t>gcp-2026-06-17-finops-data-2001-03-01-alloc-4babfc953dd6</t>
  </si>
  <si>
    <t>gcp-2026-06-17-finops-data-2001-03-02</t>
  </si>
  <si>
    <t>gcp-2026-06-17-finops-data-2001-03-02-alloc-2ccd181e688d</t>
  </si>
  <si>
    <t>gcp-2026-06-17-finops-data-2001-04-01</t>
  </si>
  <si>
    <t>gcp-2026-06-17-finops-data-2001-04-01-alloc-2fe82cee9c6b</t>
  </si>
  <si>
    <t>gcp-2026-06-17-finops-data-2001-04-02</t>
  </si>
  <si>
    <t>gcp-2026-06-17-finops-data-2001-04-02-alloc-7c63265660d4</t>
  </si>
  <si>
    <t>gcp-2026-06-17-finops-data-2001-05-01</t>
  </si>
  <si>
    <t>gcp-2026-06-17-finops-data-2001-05-01-alloc-54696e00c067</t>
  </si>
  <si>
    <t>gcp-2026-06-17-finops-data-2001-05-02</t>
  </si>
  <si>
    <t>gcp-2026-06-17-finops-data-2001-05-02-alloc-3f832b25cc6c</t>
  </si>
  <si>
    <t>gcp-2026-06-18-finops-prod-1001-01-01</t>
  </si>
  <si>
    <t>gcp-2026-06-18-finops-prod-1001-01-01-alloc-2caf2beada44</t>
  </si>
  <si>
    <t>gcp-2026-06-18-finops-prod-1001-01-02</t>
  </si>
  <si>
    <t>gcp-2026-06-18-finops-prod-1001-01-02-alloc-472a6a9c6024</t>
  </si>
  <si>
    <t>gcp-2026-06-18-finops-prod-1001-02-01</t>
  </si>
  <si>
    <t>gcp-2026-06-18-finops-prod-1001-02-01-alloc-97d9e422b63a</t>
  </si>
  <si>
    <t>gcp-2026-06-18-finops-prod-1001-02-02</t>
  </si>
  <si>
    <t>gcp-2026-06-18-finops-prod-1001-02-02-alloc-38b9acbe0104</t>
  </si>
  <si>
    <t>gcp-2026-06-18-finops-prod-1001-03-01</t>
  </si>
  <si>
    <t>gcp-2026-06-18-finops-prod-1001-03-01-alloc-e20ab06d5ef0</t>
  </si>
  <si>
    <t>gcp-2026-06-18-finops-prod-1001-03-02</t>
  </si>
  <si>
    <t>gcp-2026-06-18-finops-prod-1001-03-02-alloc-607e245bc05f</t>
  </si>
  <si>
    <t>gcp-2026-06-18-finops-prod-1001-04-01</t>
  </si>
  <si>
    <t>gcp-2026-06-18-finops-prod-1001-04-01-alloc-b8d0c652b449</t>
  </si>
  <si>
    <t>gcp-2026-06-18-finops-prod-1001-04-02</t>
  </si>
  <si>
    <t>gcp-2026-06-18-finops-prod-1001-04-02-alloc-8d812d51d458</t>
  </si>
  <si>
    <t>gcp-2026-06-18-finops-prod-1001-05-01</t>
  </si>
  <si>
    <t>gcp-2026-06-18-finops-prod-1001-05-01-alloc-80a09446d777</t>
  </si>
  <si>
    <t>gcp-2026-06-18-finops-prod-1001-05-02</t>
  </si>
  <si>
    <t>gcp-2026-06-18-finops-prod-1001-05-02-alloc-58a461c5ed9e</t>
  </si>
  <si>
    <t>gcp-2026-06-18-finops-data-2001-01-01</t>
  </si>
  <si>
    <t>gcp-2026-06-18-finops-data-2001-01-01-alloc-95a57f650934</t>
  </si>
  <si>
    <t>gcp-2026-06-18-finops-data-2001-01-02</t>
  </si>
  <si>
    <t>gcp-2026-06-18-finops-data-2001-01-02-alloc-4d28c834df00</t>
  </si>
  <si>
    <t>gcp-2026-06-18-finops-data-2001-02-01</t>
  </si>
  <si>
    <t>gcp-2026-06-18-finops-data-2001-02-01-alloc-fc7af198cd38</t>
  </si>
  <si>
    <t>gcp-2026-06-18-finops-data-2001-02-02</t>
  </si>
  <si>
    <t>gcp-2026-06-18-finops-data-2001-02-02-alloc-e3a765617fcb</t>
  </si>
  <si>
    <t>gcp-2026-06-18-finops-data-2001-03-01</t>
  </si>
  <si>
    <t>gcp-2026-06-18-finops-data-2001-03-01-alloc-5783427a142d</t>
  </si>
  <si>
    <t>gcp-2026-06-18-finops-data-2001-03-02</t>
  </si>
  <si>
    <t>gcp-2026-06-18-finops-data-2001-03-02-alloc-f1106cac4f91</t>
  </si>
  <si>
    <t>gcp-2026-06-18-finops-data-2001-04-01</t>
  </si>
  <si>
    <t>gcp-2026-06-18-finops-data-2001-04-01-alloc-0564a2cfd9f2</t>
  </si>
  <si>
    <t>gcp-2026-06-18-finops-data-2001-04-02</t>
  </si>
  <si>
    <t>gcp-2026-06-18-finops-data-2001-04-02-alloc-15b4ef51628d</t>
  </si>
  <si>
    <t>gcp-2026-06-18-finops-data-2001-05-01</t>
  </si>
  <si>
    <t>gcp-2026-06-18-finops-data-2001-05-01-alloc-a823690e4d6b</t>
  </si>
  <si>
    <t>gcp-2026-06-18-finops-data-2001-05-02</t>
  </si>
  <si>
    <t>gcp-2026-06-18-finops-data-2001-05-02-alloc-c3c542c8221e</t>
  </si>
  <si>
    <t>gcp-2026-06-19-finops-prod-1001-01-01</t>
  </si>
  <si>
    <t>gcp-2026-06-19-finops-prod-1001-01-01-alloc-8d50aacccd7a</t>
  </si>
  <si>
    <t>gcp-2026-06-19-finops-prod-1001-01-02</t>
  </si>
  <si>
    <t>gcp-2026-06-19-finops-prod-1001-01-02-alloc-8a20ae11b1ca</t>
  </si>
  <si>
    <t>gcp-2026-06-19-finops-prod-1001-02-01</t>
  </si>
  <si>
    <t>gcp-2026-06-19-finops-prod-1001-02-01-alloc-532682475d63</t>
  </si>
  <si>
    <t>gcp-2026-06-19-finops-prod-1001-02-02</t>
  </si>
  <si>
    <t>gcp-2026-06-19-finops-prod-1001-02-02-alloc-0a33525582df</t>
  </si>
  <si>
    <t>gcp-2026-06-19-finops-prod-1001-03-01</t>
  </si>
  <si>
    <t>gcp-2026-06-19-finops-prod-1001-03-01-alloc-bf7a06389462</t>
  </si>
  <si>
    <t>gcp-2026-06-19-finops-prod-1001-03-02</t>
  </si>
  <si>
    <t>gcp-2026-06-19-finops-prod-1001-03-02-alloc-407378c52e0b</t>
  </si>
  <si>
    <t>gcp-2026-06-19-finops-prod-1001-04-01</t>
  </si>
  <si>
    <t>gcp-2026-06-19-finops-prod-1001-04-01-alloc-c72d3c6b92e2</t>
  </si>
  <si>
    <t>gcp-2026-06-19-finops-prod-1001-04-02</t>
  </si>
  <si>
    <t>gcp-2026-06-19-finops-prod-1001-04-02-alloc-f4e61369e960</t>
  </si>
  <si>
    <t>gcp-2026-06-19-finops-prod-1001-05-01</t>
  </si>
  <si>
    <t>gcp-2026-06-19-finops-prod-1001-05-01-alloc-339787f4cac4</t>
  </si>
  <si>
    <t>gcp-2026-06-19-finops-prod-1001-05-02</t>
  </si>
  <si>
    <t>gcp-2026-06-19-finops-prod-1001-05-02-alloc-f2678d945f92</t>
  </si>
  <si>
    <t>gcp-2026-06-19-finops-data-2001-01-01</t>
  </si>
  <si>
    <t>gcp-2026-06-19-finops-data-2001-01-01-alloc-4766aa8f9d75</t>
  </si>
  <si>
    <t>gcp-2026-06-19-finops-data-2001-01-02</t>
  </si>
  <si>
    <t>gcp-2026-06-19-finops-data-2001-01-02-alloc-ec44fbffd828</t>
  </si>
  <si>
    <t>gcp-2026-06-19-finops-data-2001-02-01</t>
  </si>
  <si>
    <t>gcp-2026-06-19-finops-data-2001-02-01-alloc-8ebc9bbb1003</t>
  </si>
  <si>
    <t>gcp-2026-06-19-finops-data-2001-02-02</t>
  </si>
  <si>
    <t>gcp-2026-06-19-finops-data-2001-02-02-alloc-a28676feb431</t>
  </si>
  <si>
    <t>gcp-2026-06-19-finops-data-2001-03-01</t>
  </si>
  <si>
    <t>gcp-2026-06-19-finops-data-2001-03-01-alloc-1b36b0bc57d9</t>
  </si>
  <si>
    <t>gcp-2026-06-19-finops-data-2001-03-02</t>
  </si>
  <si>
    <t>gcp-2026-06-19-finops-data-2001-03-02-alloc-b52a75366b96</t>
  </si>
  <si>
    <t>gcp-2026-06-19-finops-data-2001-04-01</t>
  </si>
  <si>
    <t>gcp-2026-06-19-finops-data-2001-04-01-alloc-310a9348c150</t>
  </si>
  <si>
    <t>gcp-2026-06-19-finops-data-2001-04-02</t>
  </si>
  <si>
    <t>gcp-2026-06-19-finops-data-2001-04-02-alloc-4753780846fd</t>
  </si>
  <si>
    <t>gcp-2026-06-19-finops-data-2001-05-01</t>
  </si>
  <si>
    <t>gcp-2026-06-19-finops-data-2001-05-01-alloc-589722bcb5c1</t>
  </si>
  <si>
    <t>gcp-2026-06-19-finops-data-2001-05-02</t>
  </si>
  <si>
    <t>gcp-2026-06-19-finops-data-2001-05-02-alloc-b13dc7bcbacb</t>
  </si>
  <si>
    <t>gcp-2026-06-20-finops-prod-1001-01-01</t>
  </si>
  <si>
    <t>gcp-2026-06-20-finops-prod-1001-01-01-alloc-792940d8d6e6</t>
  </si>
  <si>
    <t>gcp-2026-06-20-finops-prod-1001-01-02</t>
  </si>
  <si>
    <t>gcp-2026-06-20-finops-prod-1001-01-02-alloc-4832dde18df0</t>
  </si>
  <si>
    <t>gcp-2026-06-20-finops-prod-1001-02-01</t>
  </si>
  <si>
    <t>gcp-2026-06-20-finops-prod-1001-02-01-alloc-e58b41d00dc4</t>
  </si>
  <si>
    <t>gcp-2026-06-20-finops-prod-1001-02-02</t>
  </si>
  <si>
    <t>gcp-2026-06-20-finops-prod-1001-02-02-alloc-9a7bfc464811</t>
  </si>
  <si>
    <t>gcp-2026-06-20-finops-prod-1001-03-01</t>
  </si>
  <si>
    <t>gcp-2026-06-20-finops-prod-1001-03-01-alloc-dde27e6efd28</t>
  </si>
  <si>
    <t>gcp-2026-06-20-finops-prod-1001-03-02</t>
  </si>
  <si>
    <t>gcp-2026-06-20-finops-prod-1001-03-02-alloc-5aa4dbe71ab1</t>
  </si>
  <si>
    <t>gcp-2026-06-20-finops-prod-1001-04-01</t>
  </si>
  <si>
    <t>gcp-2026-06-20-finops-prod-1001-04-01-alloc-d8782b105d4c</t>
  </si>
  <si>
    <t>gcp-2026-06-20-finops-prod-1001-04-02</t>
  </si>
  <si>
    <t>gcp-2026-06-20-finops-prod-1001-04-02-alloc-dbf260406315</t>
  </si>
  <si>
    <t>gcp-2026-06-20-finops-prod-1001-05-01</t>
  </si>
  <si>
    <t>gcp-2026-06-20-finops-prod-1001-05-01-alloc-5fc7d224da70</t>
  </si>
  <si>
    <t>gcp-2026-06-20-finops-prod-1001-05-02</t>
  </si>
  <si>
    <t>gcp-2026-06-20-finops-prod-1001-05-02-alloc-0d73620d625d</t>
  </si>
  <si>
    <t>gcp-2026-06-20-finops-data-2001-01-01</t>
  </si>
  <si>
    <t>gcp-2026-06-20-finops-data-2001-01-01-alloc-93958d60b3b7</t>
  </si>
  <si>
    <t>gcp-2026-06-20-finops-data-2001-01-02</t>
  </si>
  <si>
    <t>gcp-2026-06-20-finops-data-2001-01-02-alloc-c071cccc6e6a</t>
  </si>
  <si>
    <t>gcp-2026-06-20-finops-data-2001-02-01</t>
  </si>
  <si>
    <t>gcp-2026-06-20-finops-data-2001-02-01-alloc-6056bd550d1e</t>
  </si>
  <si>
    <t>gcp-2026-06-20-finops-data-2001-02-02</t>
  </si>
  <si>
    <t>gcp-2026-06-20-finops-data-2001-02-02-alloc-123266790f32</t>
  </si>
  <si>
    <t>gcp-2026-06-20-finops-data-2001-03-01</t>
  </si>
  <si>
    <t>gcp-2026-06-20-finops-data-2001-03-01-alloc-e26b1aa6279f</t>
  </si>
  <si>
    <t>gcp-2026-06-20-finops-data-2001-03-02</t>
  </si>
  <si>
    <t>gcp-2026-06-20-finops-data-2001-03-02-alloc-bf934e951dcc</t>
  </si>
  <si>
    <t>gcp-2026-06-20-finops-data-2001-04-01</t>
  </si>
  <si>
    <t>gcp-2026-06-20-finops-data-2001-04-01-alloc-5d0bd9add67e</t>
  </si>
  <si>
    <t>gcp-2026-06-20-finops-data-2001-04-02</t>
  </si>
  <si>
    <t>gcp-2026-06-20-finops-data-2001-04-02-alloc-fbe5740860ec</t>
  </si>
  <si>
    <t>gcp-2026-06-20-finops-data-2001-05-01</t>
  </si>
  <si>
    <t>gcp-2026-06-20-finops-data-2001-05-01-alloc-96a6888bfc27</t>
  </si>
  <si>
    <t>gcp-2026-06-20-finops-data-2001-05-02</t>
  </si>
  <si>
    <t>gcp-2026-06-20-finops-data-2001-05-02-alloc-a905003c1a6b</t>
  </si>
  <si>
    <t>gcp-2026-06-21-finops-prod-1001-01-01</t>
  </si>
  <si>
    <t>gcp-2026-06-21-finops-prod-1001-01-01-alloc-66c7bf904f85</t>
  </si>
  <si>
    <t>gcp-2026-06-21-finops-prod-1001-01-02</t>
  </si>
  <si>
    <t>gcp-2026-06-21-finops-prod-1001-01-02-alloc-9c4f220b45e5</t>
  </si>
  <si>
    <t>gcp-2026-06-21-finops-prod-1001-02-01</t>
  </si>
  <si>
    <t>gcp-2026-06-21-finops-prod-1001-02-01-alloc-dd1e85108796</t>
  </si>
  <si>
    <t>gcp-2026-06-21-finops-prod-1001-02-02</t>
  </si>
  <si>
    <t>gcp-2026-06-21-finops-prod-1001-02-02-alloc-dfc20ccf5259</t>
  </si>
  <si>
    <t>gcp-2026-06-21-finops-prod-1001-03-01</t>
  </si>
  <si>
    <t>gcp-2026-06-21-finops-prod-1001-03-01-alloc-a85fb3de19de</t>
  </si>
  <si>
    <t>gcp-2026-06-21-finops-prod-1001-03-02</t>
  </si>
  <si>
    <t>gcp-2026-06-21-finops-prod-1001-03-02-alloc-bfb548b5a21e</t>
  </si>
  <si>
    <t>gcp-2026-06-21-finops-prod-1001-04-01</t>
  </si>
  <si>
    <t>gcp-2026-06-21-finops-prod-1001-04-01-alloc-d4f72b289fca</t>
  </si>
  <si>
    <t>gcp-2026-06-21-finops-prod-1001-04-02</t>
  </si>
  <si>
    <t>gcp-2026-06-21-finops-prod-1001-04-02-alloc-843a1d0b3562</t>
  </si>
  <si>
    <t>gcp-2026-06-21-finops-prod-1001-05-01</t>
  </si>
  <si>
    <t>gcp-2026-06-21-finops-prod-1001-05-01-alloc-201bf4ed2073</t>
  </si>
  <si>
    <t>gcp-2026-06-21-finops-prod-1001-05-02</t>
  </si>
  <si>
    <t>gcp-2026-06-21-finops-prod-1001-05-02-alloc-6e65426a7825</t>
  </si>
  <si>
    <t>gcp-2026-06-21-finops-data-2001-01-01</t>
  </si>
  <si>
    <t>gcp-2026-06-21-finops-data-2001-01-01-alloc-eec38f769796</t>
  </si>
  <si>
    <t>gcp-2026-06-21-finops-data-2001-01-02</t>
  </si>
  <si>
    <t>gcp-2026-06-21-finops-data-2001-01-02-alloc-0944b3fe6034</t>
  </si>
  <si>
    <t>gcp-2026-06-21-finops-data-2001-02-01</t>
  </si>
  <si>
    <t>gcp-2026-06-21-finops-data-2001-02-01-alloc-0af9dde8c64d</t>
  </si>
  <si>
    <t>gcp-2026-06-21-finops-data-2001-02-02</t>
  </si>
  <si>
    <t>gcp-2026-06-21-finops-data-2001-02-02-alloc-30803c1d3b45</t>
  </si>
  <si>
    <t>gcp-2026-06-21-finops-data-2001-03-01</t>
  </si>
  <si>
    <t>gcp-2026-06-21-finops-data-2001-03-01-alloc-81af30110de8</t>
  </si>
  <si>
    <t>gcp-2026-06-21-finops-data-2001-03-02</t>
  </si>
  <si>
    <t>gcp-2026-06-21-finops-data-2001-03-02-alloc-2b7d6adbb6d9</t>
  </si>
  <si>
    <t>gcp-2026-06-21-finops-data-2001-04-01</t>
  </si>
  <si>
    <t>gcp-2026-06-21-finops-data-2001-04-01-alloc-cc6eb88393b1</t>
  </si>
  <si>
    <t>gcp-2026-06-21-finops-data-2001-04-02</t>
  </si>
  <si>
    <t>gcp-2026-06-21-finops-data-2001-04-02-alloc-f8c53699aed1</t>
  </si>
  <si>
    <t>gcp-2026-06-21-finops-data-2001-05-01</t>
  </si>
  <si>
    <t>gcp-2026-06-21-finops-data-2001-05-01-alloc-7d3c3b397fca</t>
  </si>
  <si>
    <t>gcp-2026-06-21-finops-data-2001-05-02</t>
  </si>
  <si>
    <t>gcp-2026-06-21-finops-data-2001-05-02-alloc-57fbc3a667d3</t>
  </si>
  <si>
    <t>gcp-2026-06-22-finops-prod-1001-01-01</t>
  </si>
  <si>
    <t>gcp-2026-06-22-finops-prod-1001-01-01-alloc-5b0d521fe094</t>
  </si>
  <si>
    <t>gcp-2026-06-22-finops-prod-1001-01-02</t>
  </si>
  <si>
    <t>gcp-2026-06-22-finops-prod-1001-01-02-alloc-de078a2fcd4d</t>
  </si>
  <si>
    <t>gcp-2026-06-22-finops-prod-1001-02-01</t>
  </si>
  <si>
    <t>gcp-2026-06-22-finops-prod-1001-02-01-alloc-6842125234c3</t>
  </si>
  <si>
    <t>gcp-2026-06-22-finops-prod-1001-02-02</t>
  </si>
  <si>
    <t>gcp-2026-06-22-finops-prod-1001-02-02-alloc-4cdd8fe4dc36</t>
  </si>
  <si>
    <t>gcp-2026-06-22-finops-prod-1001-03-01</t>
  </si>
  <si>
    <t>gcp-2026-06-22-finops-prod-1001-03-01-alloc-6c29cd2bec1f</t>
  </si>
  <si>
    <t>gcp-2026-06-22-finops-prod-1001-03-02</t>
  </si>
  <si>
    <t>gcp-2026-06-22-finops-prod-1001-03-02-alloc-5ada38eae198</t>
  </si>
  <si>
    <t>gcp-2026-06-22-finops-prod-1001-04-01</t>
  </si>
  <si>
    <t>gcp-2026-06-22-finops-prod-1001-04-01-alloc-8ea5caec4831</t>
  </si>
  <si>
    <t>gcp-2026-06-22-finops-prod-1001-04-02</t>
  </si>
  <si>
    <t>gcp-2026-06-22-finops-prod-1001-04-02-alloc-b298dddbd79a</t>
  </si>
  <si>
    <t>gcp-2026-06-22-finops-prod-1001-05-01</t>
  </si>
  <si>
    <t>gcp-2026-06-22-finops-prod-1001-05-01-alloc-f0344645bdb9</t>
  </si>
  <si>
    <t>gcp-2026-06-22-finops-prod-1001-05-02</t>
  </si>
  <si>
    <t>gcp-2026-06-22-finops-prod-1001-05-02-alloc-7df132d90512</t>
  </si>
  <si>
    <t>gcp-2026-06-22-finops-data-2001-01-01</t>
  </si>
  <si>
    <t>gcp-2026-06-22-finops-data-2001-01-01-alloc-e03aaa1869a9</t>
  </si>
  <si>
    <t>gcp-2026-06-22-finops-data-2001-01-02</t>
  </si>
  <si>
    <t>gcp-2026-06-22-finops-data-2001-01-02-alloc-6918bbb942a5</t>
  </si>
  <si>
    <t>gcp-2026-06-22-finops-data-2001-02-01</t>
  </si>
  <si>
    <t>gcp-2026-06-22-finops-data-2001-02-01-alloc-c3d86e46d140</t>
  </si>
  <si>
    <t>gcp-2026-06-22-finops-data-2001-02-02</t>
  </si>
  <si>
    <t>gcp-2026-06-22-finops-data-2001-02-02-alloc-14198bad5491</t>
  </si>
  <si>
    <t>gcp-2026-06-22-finops-data-2001-03-01</t>
  </si>
  <si>
    <t>gcp-2026-06-22-finops-data-2001-03-01-alloc-0fdbb68cc695</t>
  </si>
  <si>
    <t>gcp-2026-06-22-finops-data-2001-03-02</t>
  </si>
  <si>
    <t>gcp-2026-06-22-finops-data-2001-03-02-alloc-583191e47297</t>
  </si>
  <si>
    <t>gcp-2026-06-22-finops-data-2001-04-01</t>
  </si>
  <si>
    <t>gcp-2026-06-22-finops-data-2001-04-01-alloc-3dc7febfc68a</t>
  </si>
  <si>
    <t>gcp-2026-06-22-finops-data-2001-04-02</t>
  </si>
  <si>
    <t>gcp-2026-06-22-finops-data-2001-04-02-alloc-3599002145cd</t>
  </si>
  <si>
    <t>gcp-2026-06-22-finops-data-2001-05-01</t>
  </si>
  <si>
    <t>gcp-2026-06-22-finops-data-2001-05-01-alloc-399b0072c9e9</t>
  </si>
  <si>
    <t>gcp-2026-06-22-finops-data-2001-05-02</t>
  </si>
  <si>
    <t>gcp-2026-06-22-finops-data-2001-05-02-alloc-f8f26d5755c1</t>
  </si>
  <si>
    <t>gcp-2026-06-23-finops-prod-1001-01-01</t>
  </si>
  <si>
    <t>gcp-2026-06-23-finops-prod-1001-01-01-alloc-fb401aeff81e</t>
  </si>
  <si>
    <t>gcp-2026-06-23-finops-prod-1001-01-02</t>
  </si>
  <si>
    <t>gcp-2026-06-23-finops-prod-1001-01-02-alloc-2e68d9e74765</t>
  </si>
  <si>
    <t>gcp-2026-06-23-finops-prod-1001-02-01</t>
  </si>
  <si>
    <t>gcp-2026-06-23-finops-prod-1001-02-01-alloc-6e106d641eb1</t>
  </si>
  <si>
    <t>gcp-2026-06-23-finops-prod-1001-02-02</t>
  </si>
  <si>
    <t>gcp-2026-06-23-finops-prod-1001-02-02-alloc-4fa6095d5b16</t>
  </si>
  <si>
    <t>gcp-2026-06-23-finops-prod-1001-03-01</t>
  </si>
  <si>
    <t>gcp-2026-06-23-finops-prod-1001-03-01-alloc-6d566cd5b64d</t>
  </si>
  <si>
    <t>gcp-2026-06-23-finops-prod-1001-03-02</t>
  </si>
  <si>
    <t>gcp-2026-06-23-finops-prod-1001-03-02-alloc-aca2ecc48e3f</t>
  </si>
  <si>
    <t>gcp-2026-06-23-finops-prod-1001-04-01</t>
  </si>
  <si>
    <t>gcp-2026-06-23-finops-prod-1001-04-01-alloc-6002e0aa9cd9</t>
  </si>
  <si>
    <t>gcp-2026-06-23-finops-prod-1001-04-02</t>
  </si>
  <si>
    <t>gcp-2026-06-23-finops-prod-1001-04-02-alloc-740984bd948b</t>
  </si>
  <si>
    <t>gcp-2026-06-23-finops-prod-1001-05-01</t>
  </si>
  <si>
    <t>gcp-2026-06-23-finops-prod-1001-05-01-alloc-553a370f4ddc</t>
  </si>
  <si>
    <t>gcp-2026-06-23-finops-prod-1001-05-02</t>
  </si>
  <si>
    <t>gcp-2026-06-23-finops-prod-1001-05-02-alloc-068183ea9c0b</t>
  </si>
  <si>
    <t>gcp-2026-06-23-finops-data-2001-01-01</t>
  </si>
  <si>
    <t>gcp-2026-06-23-finops-data-2001-01-01-alloc-5b4d2b0ea458</t>
  </si>
  <si>
    <t>gcp-2026-06-23-finops-data-2001-01-02</t>
  </si>
  <si>
    <t>gcp-2026-06-23-finops-data-2001-01-02-alloc-e02731755b01</t>
  </si>
  <si>
    <t>gcp-2026-06-23-finops-data-2001-02-01</t>
  </si>
  <si>
    <t>gcp-2026-06-23-finops-data-2001-02-01-alloc-492996f7192d</t>
  </si>
  <si>
    <t>gcp-2026-06-23-finops-data-2001-02-02</t>
  </si>
  <si>
    <t>gcp-2026-06-23-finops-data-2001-02-02-alloc-e496da733b8a</t>
  </si>
  <si>
    <t>gcp-2026-06-23-finops-data-2001-03-01</t>
  </si>
  <si>
    <t>gcp-2026-06-23-finops-data-2001-03-01-alloc-84dffe04cd4f</t>
  </si>
  <si>
    <t>gcp-2026-06-23-finops-data-2001-03-02</t>
  </si>
  <si>
    <t>gcp-2026-06-23-finops-data-2001-03-02-alloc-9b7504f42cc1</t>
  </si>
  <si>
    <t>gcp-2026-06-23-finops-data-2001-04-01</t>
  </si>
  <si>
    <t>gcp-2026-06-23-finops-data-2001-04-01-alloc-128d9bf0b40e</t>
  </si>
  <si>
    <t>gcp-2026-06-23-finops-data-2001-04-02</t>
  </si>
  <si>
    <t>gcp-2026-06-23-finops-data-2001-04-02-alloc-32c7eb889e16</t>
  </si>
  <si>
    <t>gcp-2026-06-23-finops-data-2001-05-01</t>
  </si>
  <si>
    <t>gcp-2026-06-23-finops-data-2001-05-01-alloc-970535e39a6f</t>
  </si>
  <si>
    <t>gcp-2026-06-23-finops-data-2001-05-02</t>
  </si>
  <si>
    <t>gcp-2026-06-23-finops-data-2001-05-02-alloc-9c3fe1e6859e</t>
  </si>
  <si>
    <t>gcp-2026-06-24-finops-prod-1001-01-01</t>
  </si>
  <si>
    <t>gcp-2026-06-24-finops-prod-1001-01-01-alloc-aa9d6c9f1bac</t>
  </si>
  <si>
    <t>gcp-2026-06-24-finops-prod-1001-01-02</t>
  </si>
  <si>
    <t>gcp-2026-06-24-finops-prod-1001-01-02-alloc-7ac2c88c1728</t>
  </si>
  <si>
    <t>gcp-2026-06-24-finops-prod-1001-02-01</t>
  </si>
  <si>
    <t>gcp-2026-06-24-finops-prod-1001-02-01-alloc-537e715c4302</t>
  </si>
  <si>
    <t>gcp-2026-06-24-finops-prod-1001-02-02</t>
  </si>
  <si>
    <t>gcp-2026-06-24-finops-prod-1001-02-02-alloc-f2bd5aaca9f6</t>
  </si>
  <si>
    <t>gcp-2026-06-24-finops-prod-1001-03-01</t>
  </si>
  <si>
    <t>gcp-2026-06-24-finops-prod-1001-03-01-alloc-12701e00c497</t>
  </si>
  <si>
    <t>gcp-2026-06-24-finops-prod-1001-03-02</t>
  </si>
  <si>
    <t>gcp-2026-06-24-finops-prod-1001-03-02-alloc-a5d11d031243</t>
  </si>
  <si>
    <t>gcp-2026-06-24-finops-prod-1001-04-01</t>
  </si>
  <si>
    <t>gcp-2026-06-24-finops-prod-1001-04-01-alloc-d81f61ed8b15</t>
  </si>
  <si>
    <t>gcp-2026-06-24-finops-prod-1001-04-02</t>
  </si>
  <si>
    <t>gcp-2026-06-24-finops-prod-1001-04-02-alloc-4d6b01b4b799</t>
  </si>
  <si>
    <t>gcp-2026-06-24-finops-prod-1001-05-01</t>
  </si>
  <si>
    <t>gcp-2026-06-24-finops-prod-1001-05-01-alloc-dafe8296f81d</t>
  </si>
  <si>
    <t>gcp-2026-06-24-finops-prod-1001-05-02</t>
  </si>
  <si>
    <t>gcp-2026-06-24-finops-prod-1001-05-02-alloc-6286482d65b7</t>
  </si>
  <si>
    <t>gcp-2026-06-24-finops-data-2001-01-01</t>
  </si>
  <si>
    <t>gcp-2026-06-24-finops-data-2001-01-01-alloc-5074c0c3ea7b</t>
  </si>
  <si>
    <t>gcp-2026-06-24-finops-data-2001-01-02</t>
  </si>
  <si>
    <t>gcp-2026-06-24-finops-data-2001-01-02-alloc-6d0eb25c6e01</t>
  </si>
  <si>
    <t>gcp-2026-06-24-finops-data-2001-02-01</t>
  </si>
  <si>
    <t>gcp-2026-06-24-finops-data-2001-02-01-alloc-7bfdbaa5afdd</t>
  </si>
  <si>
    <t>gcp-2026-06-24-finops-data-2001-02-02</t>
  </si>
  <si>
    <t>gcp-2026-06-24-finops-data-2001-02-02-alloc-ee9cc889a2ee</t>
  </si>
  <si>
    <t>gcp-2026-06-24-finops-data-2001-03-01</t>
  </si>
  <si>
    <t>gcp-2026-06-24-finops-data-2001-03-01-alloc-3c9dbf016864</t>
  </si>
  <si>
    <t>gcp-2026-06-24-finops-data-2001-03-02</t>
  </si>
  <si>
    <t>gcp-2026-06-24-finops-data-2001-03-02-alloc-57e68ed1c72a</t>
  </si>
  <si>
    <t>gcp-2026-06-24-finops-data-2001-04-01</t>
  </si>
  <si>
    <t>gcp-2026-06-24-finops-data-2001-04-01-alloc-4c4ba76b85bd</t>
  </si>
  <si>
    <t>gcp-2026-06-24-finops-data-2001-04-02</t>
  </si>
  <si>
    <t>gcp-2026-06-24-finops-data-2001-04-02-alloc-b7b1c07dc303</t>
  </si>
  <si>
    <t>gcp-2026-06-24-finops-data-2001-05-01</t>
  </si>
  <si>
    <t>gcp-2026-06-24-finops-data-2001-05-01-alloc-8abea372c79c</t>
  </si>
  <si>
    <t>gcp-2026-06-24-finops-data-2001-05-02</t>
  </si>
  <si>
    <t>gcp-2026-06-24-finops-data-2001-05-02-alloc-3f034c6e17ba</t>
  </si>
  <si>
    <t>gcp-2026-06-25-finops-prod-1001-01-01</t>
  </si>
  <si>
    <t>gcp-2026-06-25-finops-prod-1001-01-01-alloc-598d8c2ae461</t>
  </si>
  <si>
    <t>gcp-2026-06-25-finops-prod-1001-01-02</t>
  </si>
  <si>
    <t>gcp-2026-06-25-finops-prod-1001-01-02-alloc-788507a3ddea</t>
  </si>
  <si>
    <t>gcp-2026-06-25-finops-prod-1001-02-01</t>
  </si>
  <si>
    <t>gcp-2026-06-25-finops-prod-1001-02-01-alloc-947aaf8f88f4</t>
  </si>
  <si>
    <t>gcp-2026-06-25-finops-prod-1001-02-02</t>
  </si>
  <si>
    <t>gcp-2026-06-25-finops-prod-1001-02-02-alloc-25ba8b6786cf</t>
  </si>
  <si>
    <t>gcp-2026-06-25-finops-prod-1001-03-01</t>
  </si>
  <si>
    <t>gcp-2026-06-25-finops-prod-1001-03-01-alloc-672482dccd4e</t>
  </si>
  <si>
    <t>gcp-2026-06-25-finops-prod-1001-03-02</t>
  </si>
  <si>
    <t>gcp-2026-06-25-finops-prod-1001-03-02-alloc-15c84aceb9f4</t>
  </si>
  <si>
    <t>gcp-2026-06-25-finops-prod-1001-04-01</t>
  </si>
  <si>
    <t>gcp-2026-06-25-finops-prod-1001-04-01-alloc-5086cca952f8</t>
  </si>
  <si>
    <t>gcp-2026-06-25-finops-prod-1001-04-02</t>
  </si>
  <si>
    <t>gcp-2026-06-25-finops-prod-1001-04-02-alloc-d38c6e28b4fa</t>
  </si>
  <si>
    <t>gcp-2026-06-25-finops-prod-1001-05-01</t>
  </si>
  <si>
    <t>gcp-2026-06-25-finops-prod-1001-05-01-alloc-2ffdba3fba88</t>
  </si>
  <si>
    <t>gcp-2026-06-25-finops-prod-1001-05-02</t>
  </si>
  <si>
    <t>gcp-2026-06-25-finops-prod-1001-05-02-alloc-c8cd4685202f</t>
  </si>
  <si>
    <t>gcp-2026-06-25-finops-data-2001-01-01</t>
  </si>
  <si>
    <t>gcp-2026-06-25-finops-data-2001-01-01-alloc-5b123f63e8ab</t>
  </si>
  <si>
    <t>gcp-2026-06-25-finops-data-2001-01-02</t>
  </si>
  <si>
    <t>gcp-2026-06-25-finops-data-2001-01-02-alloc-2b8c1d0c5160</t>
  </si>
  <si>
    <t>gcp-2026-06-25-finops-data-2001-02-01</t>
  </si>
  <si>
    <t>gcp-2026-06-25-finops-data-2001-02-01-alloc-a2d5e51d3eea</t>
  </si>
  <si>
    <t>gcp-2026-06-25-finops-data-2001-02-02</t>
  </si>
  <si>
    <t>gcp-2026-06-25-finops-data-2001-02-02-alloc-87bafc36805c</t>
  </si>
  <si>
    <t>gcp-2026-06-25-finops-data-2001-03-01</t>
  </si>
  <si>
    <t>gcp-2026-06-25-finops-data-2001-03-01-alloc-c6e375d15954</t>
  </si>
  <si>
    <t>gcp-2026-06-25-finops-data-2001-03-02</t>
  </si>
  <si>
    <t>gcp-2026-06-25-finops-data-2001-03-02-alloc-40c72301e435</t>
  </si>
  <si>
    <t>gcp-2026-06-25-finops-data-2001-04-01</t>
  </si>
  <si>
    <t>gcp-2026-06-25-finops-data-2001-04-01-alloc-592a81c71fc8</t>
  </si>
  <si>
    <t>gcp-2026-06-25-finops-data-2001-04-02</t>
  </si>
  <si>
    <t>gcp-2026-06-25-finops-data-2001-04-02-alloc-14e843cf1ca5</t>
  </si>
  <si>
    <t>gcp-2026-06-25-finops-data-2001-05-01</t>
  </si>
  <si>
    <t>gcp-2026-06-25-finops-data-2001-05-01-alloc-9ddab6578df5</t>
  </si>
  <si>
    <t>gcp-2026-06-25-finops-data-2001-05-02</t>
  </si>
  <si>
    <t>gcp-2026-06-25-finops-data-2001-05-02-alloc-cb8f65c93fac</t>
  </si>
  <si>
    <t>gcp-2026-06-26-finops-prod-1001-01-01</t>
  </si>
  <si>
    <t>gcp-2026-06-26-finops-prod-1001-01-01-alloc-c80607e5df67</t>
  </si>
  <si>
    <t>gcp-2026-06-26-finops-prod-1001-01-02</t>
  </si>
  <si>
    <t>gcp-2026-06-26-finops-prod-1001-01-02-alloc-7f9c0248e74a</t>
  </si>
  <si>
    <t>gcp-2026-06-26-finops-prod-1001-02-01</t>
  </si>
  <si>
    <t>gcp-2026-06-26-finops-prod-1001-02-01-alloc-c89b8251cd43</t>
  </si>
  <si>
    <t>gcp-2026-06-26-finops-prod-1001-02-02</t>
  </si>
  <si>
    <t>gcp-2026-06-26-finops-prod-1001-02-02-alloc-2cf93ba2483e</t>
  </si>
  <si>
    <t>gcp-2026-06-26-finops-prod-1001-03-01</t>
  </si>
  <si>
    <t>gcp-2026-06-26-finops-prod-1001-03-01-alloc-7756aee42976</t>
  </si>
  <si>
    <t>gcp-2026-06-26-finops-prod-1001-03-02</t>
  </si>
  <si>
    <t>gcp-2026-06-26-finops-prod-1001-03-02-alloc-2260d1d6690a</t>
  </si>
  <si>
    <t>gcp-2026-06-26-finops-prod-1001-04-01</t>
  </si>
  <si>
    <t>gcp-2026-06-26-finops-prod-1001-04-01-alloc-8a2cc71c2440</t>
  </si>
  <si>
    <t>gcp-2026-06-26-finops-prod-1001-04-02</t>
  </si>
  <si>
    <t>gcp-2026-06-26-finops-prod-1001-04-02-alloc-5b7bd412e2d5</t>
  </si>
  <si>
    <t>gcp-2026-06-26-finops-prod-1001-05-01</t>
  </si>
  <si>
    <t>gcp-2026-06-26-finops-prod-1001-05-01-alloc-12426b068765</t>
  </si>
  <si>
    <t>gcp-2026-06-26-finops-prod-1001-05-02</t>
  </si>
  <si>
    <t>gcp-2026-06-26-finops-prod-1001-05-02-alloc-01399a432815</t>
  </si>
  <si>
    <t>gcp-2026-06-26-finops-data-2001-01-01</t>
  </si>
  <si>
    <t>gcp-2026-06-26-finops-data-2001-01-01-alloc-a4f8b21da0b7</t>
  </si>
  <si>
    <t>gcp-2026-06-26-finops-data-2001-01-02</t>
  </si>
  <si>
    <t>gcp-2026-06-26-finops-data-2001-01-02-alloc-cb246bc95429</t>
  </si>
  <si>
    <t>gcp-2026-06-26-finops-data-2001-02-01</t>
  </si>
  <si>
    <t>gcp-2026-06-26-finops-data-2001-02-01-alloc-103ffa7ed1c7</t>
  </si>
  <si>
    <t>gcp-2026-06-26-finops-data-2001-02-02</t>
  </si>
  <si>
    <t>gcp-2026-06-26-finops-data-2001-02-02-alloc-37ebc4e3bfd8</t>
  </si>
  <si>
    <t>gcp-2026-06-26-finops-data-2001-03-01</t>
  </si>
  <si>
    <t>gcp-2026-06-26-finops-data-2001-03-01-alloc-062d851a6244</t>
  </si>
  <si>
    <t>gcp-2026-06-26-finops-data-2001-03-02</t>
  </si>
  <si>
    <t>gcp-2026-06-26-finops-data-2001-03-02-alloc-cb7010fb2ebd</t>
  </si>
  <si>
    <t>gcp-2026-06-26-finops-data-2001-04-01</t>
  </si>
  <si>
    <t>gcp-2026-06-26-finops-data-2001-04-01-alloc-501775013dc6</t>
  </si>
  <si>
    <t>gcp-2026-06-26-finops-data-2001-04-02</t>
  </si>
  <si>
    <t>gcp-2026-06-26-finops-data-2001-04-02-alloc-b284bb8b6c20</t>
  </si>
  <si>
    <t>gcp-2026-06-26-finops-data-2001-05-01</t>
  </si>
  <si>
    <t>gcp-2026-06-26-finops-data-2001-05-01-alloc-ae6c4472a92d</t>
  </si>
  <si>
    <t>gcp-2026-06-26-finops-data-2001-05-02</t>
  </si>
  <si>
    <t>gcp-2026-06-26-finops-data-2001-05-02-alloc-4e06bd5ab92d</t>
  </si>
  <si>
    <t>gcp-2026-06-27-finops-prod-1001-01-01</t>
  </si>
  <si>
    <t>gcp-2026-06-27-finops-prod-1001-01-01-alloc-be0036feade2</t>
  </si>
  <si>
    <t>gcp-2026-06-27-finops-prod-1001-01-02</t>
  </si>
  <si>
    <t>gcp-2026-06-27-finops-prod-1001-01-02-alloc-4aee39aa44be</t>
  </si>
  <si>
    <t>gcp-2026-06-27-finops-prod-1001-02-01</t>
  </si>
  <si>
    <t>gcp-2026-06-27-finops-prod-1001-02-01-alloc-27f1cfb6f3f3</t>
  </si>
  <si>
    <t>gcp-2026-06-27-finops-prod-1001-02-02</t>
  </si>
  <si>
    <t>gcp-2026-06-27-finops-prod-1001-02-02-alloc-5ce3a13c7faf</t>
  </si>
  <si>
    <t>gcp-2026-06-27-finops-prod-1001-03-01</t>
  </si>
  <si>
    <t>gcp-2026-06-27-finops-prod-1001-03-01-alloc-0e35886447a7</t>
  </si>
  <si>
    <t>gcp-2026-06-27-finops-prod-1001-03-02</t>
  </si>
  <si>
    <t>gcp-2026-06-27-finops-prod-1001-03-02-alloc-483d60d7def2</t>
  </si>
  <si>
    <t>gcp-2026-06-27-finops-prod-1001-04-01</t>
  </si>
  <si>
    <t>gcp-2026-06-27-finops-prod-1001-04-01-alloc-f57d5f4285b1</t>
  </si>
  <si>
    <t>gcp-2026-06-27-finops-prod-1001-04-02</t>
  </si>
  <si>
    <t>gcp-2026-06-27-finops-prod-1001-04-02-alloc-d78c8913f6fa</t>
  </si>
  <si>
    <t>gcp-2026-06-27-finops-prod-1001-05-01</t>
  </si>
  <si>
    <t>gcp-2026-06-27-finops-prod-1001-05-01-alloc-4f27bbfabd18</t>
  </si>
  <si>
    <t>gcp-2026-06-27-finops-prod-1001-05-02</t>
  </si>
  <si>
    <t>gcp-2026-06-27-finops-prod-1001-05-02-alloc-d8ecec0d3e75</t>
  </si>
  <si>
    <t>gcp-2026-06-27-finops-data-2001-01-01</t>
  </si>
  <si>
    <t>gcp-2026-06-27-finops-data-2001-01-01-alloc-18bfe4c75f97</t>
  </si>
  <si>
    <t>gcp-2026-06-27-finops-data-2001-01-02</t>
  </si>
  <si>
    <t>gcp-2026-06-27-finops-data-2001-01-02-alloc-b509f340bc37</t>
  </si>
  <si>
    <t>gcp-2026-06-27-finops-data-2001-02-01</t>
  </si>
  <si>
    <t>gcp-2026-06-27-finops-data-2001-02-01-alloc-44f047756c4b</t>
  </si>
  <si>
    <t>gcp-2026-06-27-finops-data-2001-02-02</t>
  </si>
  <si>
    <t>gcp-2026-06-27-finops-data-2001-02-02-alloc-35c5a0fa2e76</t>
  </si>
  <si>
    <t>gcp-2026-06-27-finops-data-2001-03-01</t>
  </si>
  <si>
    <t>gcp-2026-06-27-finops-data-2001-03-01-alloc-9b2bb801fbd6</t>
  </si>
  <si>
    <t>gcp-2026-06-27-finops-data-2001-03-02</t>
  </si>
  <si>
    <t>gcp-2026-06-27-finops-data-2001-03-02-alloc-a186251ee411</t>
  </si>
  <si>
    <t>gcp-2026-06-27-finops-data-2001-04-01</t>
  </si>
  <si>
    <t>gcp-2026-06-27-finops-data-2001-04-01-alloc-a5de15e5553b</t>
  </si>
  <si>
    <t>gcp-2026-06-27-finops-data-2001-04-02</t>
  </si>
  <si>
    <t>gcp-2026-06-27-finops-data-2001-04-02-alloc-123179fc1a5d</t>
  </si>
  <si>
    <t>gcp-2026-06-27-finops-data-2001-05-01</t>
  </si>
  <si>
    <t>gcp-2026-06-27-finops-data-2001-05-01-alloc-2486310fe990</t>
  </si>
  <si>
    <t>gcp-2026-06-27-finops-data-2001-05-02</t>
  </si>
  <si>
    <t>gcp-2026-06-27-finops-data-2001-05-02-alloc-389d0be119b2</t>
  </si>
  <si>
    <t>gcp-2026-06-28-finops-prod-1001-01-01</t>
  </si>
  <si>
    <t>gcp-2026-06-28-finops-prod-1001-01-01-alloc-d50fc0aed2d8</t>
  </si>
  <si>
    <t>gcp-2026-06-28-finops-prod-1001-01-02</t>
  </si>
  <si>
    <t>gcp-2026-06-28-finops-prod-1001-01-02-alloc-9af27482863d</t>
  </si>
  <si>
    <t>gcp-2026-06-28-finops-prod-1001-02-01</t>
  </si>
  <si>
    <t>gcp-2026-06-28-finops-prod-1001-02-01-alloc-604b4c8dbcd0</t>
  </si>
  <si>
    <t>gcp-2026-06-28-finops-prod-1001-02-02</t>
  </si>
  <si>
    <t>gcp-2026-06-28-finops-prod-1001-02-02-alloc-c523a6588b81</t>
  </si>
  <si>
    <t>gcp-2026-06-28-finops-prod-1001-03-01</t>
  </si>
  <si>
    <t>gcp-2026-06-28-finops-prod-1001-03-01-alloc-e6096ffa34af</t>
  </si>
  <si>
    <t>gcp-2026-06-28-finops-prod-1001-03-02</t>
  </si>
  <si>
    <t>gcp-2026-06-28-finops-prod-1001-03-02-alloc-feb2251518da</t>
  </si>
  <si>
    <t>gcp-2026-06-28-finops-prod-1001-04-01</t>
  </si>
  <si>
    <t>gcp-2026-06-28-finops-prod-1001-04-01-alloc-7296656fcd80</t>
  </si>
  <si>
    <t>gcp-2026-06-28-finops-prod-1001-04-02</t>
  </si>
  <si>
    <t>gcp-2026-06-28-finops-prod-1001-04-02-alloc-19eb45733039</t>
  </si>
  <si>
    <t>gcp-2026-06-28-finops-prod-1001-05-01</t>
  </si>
  <si>
    <t>gcp-2026-06-28-finops-prod-1001-05-01-alloc-9ce66de560f1</t>
  </si>
  <si>
    <t>gcp-2026-06-28-finops-prod-1001-05-02</t>
  </si>
  <si>
    <t>gcp-2026-06-28-finops-prod-1001-05-02-alloc-ef8bc83aaf01</t>
  </si>
  <si>
    <t>gcp-2026-06-28-finops-data-2001-01-01</t>
  </si>
  <si>
    <t>gcp-2026-06-28-finops-data-2001-01-01-alloc-584518416e20</t>
  </si>
  <si>
    <t>gcp-2026-06-28-finops-data-2001-01-02</t>
  </si>
  <si>
    <t>gcp-2026-06-28-finops-data-2001-01-02-alloc-7d5aef55e0e7</t>
  </si>
  <si>
    <t>gcp-2026-06-28-finops-data-2001-02-01</t>
  </si>
  <si>
    <t>gcp-2026-06-28-finops-data-2001-02-01-alloc-d755236b19a1</t>
  </si>
  <si>
    <t>gcp-2026-06-28-finops-data-2001-02-02</t>
  </si>
  <si>
    <t>gcp-2026-06-28-finops-data-2001-02-02-alloc-01d974cdb5c9</t>
  </si>
  <si>
    <t>gcp-2026-06-28-finops-data-2001-03-01</t>
  </si>
  <si>
    <t>gcp-2026-06-28-finops-data-2001-03-01-alloc-1e422221cc78</t>
  </si>
  <si>
    <t>gcp-2026-06-28-finops-data-2001-03-02</t>
  </si>
  <si>
    <t>gcp-2026-06-28-finops-data-2001-03-02-alloc-949fbcab0369</t>
  </si>
  <si>
    <t>gcp-2026-06-28-finops-data-2001-04-01</t>
  </si>
  <si>
    <t>gcp-2026-06-28-finops-data-2001-04-01-alloc-9968ec49d194</t>
  </si>
  <si>
    <t>gcp-2026-06-28-finops-data-2001-04-02</t>
  </si>
  <si>
    <t>gcp-2026-06-28-finops-data-2001-04-02-alloc-06787588227a</t>
  </si>
  <si>
    <t>gcp-2026-06-28-finops-data-2001-05-01</t>
  </si>
  <si>
    <t>gcp-2026-06-28-finops-data-2001-05-01-alloc-612cb2f639fb</t>
  </si>
  <si>
    <t>gcp-2026-06-28-finops-data-2001-05-02</t>
  </si>
  <si>
    <t>gcp-2026-06-28-finops-data-2001-05-02-alloc-2e255a79ee51</t>
  </si>
  <si>
    <t>gcp-2026-06-29-finops-prod-1001-01-01</t>
  </si>
  <si>
    <t>gcp-2026-06-29-finops-prod-1001-01-01-alloc-b2ab635ec750</t>
  </si>
  <si>
    <t>gcp-2026-06-29-finops-prod-1001-01-02</t>
  </si>
  <si>
    <t>gcp-2026-06-29-finops-prod-1001-01-02-alloc-319bff68f822</t>
  </si>
  <si>
    <t>gcp-2026-06-29-finops-prod-1001-02-01</t>
  </si>
  <si>
    <t>gcp-2026-06-29-finops-prod-1001-02-01-alloc-bb43cc8b19d3</t>
  </si>
  <si>
    <t>gcp-2026-06-29-finops-prod-1001-02-02</t>
  </si>
  <si>
    <t>gcp-2026-06-29-finops-prod-1001-02-02-alloc-2bd1da543128</t>
  </si>
  <si>
    <t>gcp-2026-06-29-finops-prod-1001-03-01</t>
  </si>
  <si>
    <t>gcp-2026-06-29-finops-prod-1001-03-01-alloc-b9a05853cb15</t>
  </si>
  <si>
    <t>gcp-2026-06-29-finops-prod-1001-03-02</t>
  </si>
  <si>
    <t>gcp-2026-06-29-finops-prod-1001-03-02-alloc-5606d1169280</t>
  </si>
  <si>
    <t>gcp-2026-06-29-finops-prod-1001-04-01</t>
  </si>
  <si>
    <t>gcp-2026-06-29-finops-prod-1001-04-01-alloc-3da0ff75c854</t>
  </si>
  <si>
    <t>gcp-2026-06-29-finops-prod-1001-04-02</t>
  </si>
  <si>
    <t>gcp-2026-06-29-finops-prod-1001-04-02-alloc-dd4b9f91b398</t>
  </si>
  <si>
    <t>gcp-2026-06-29-finops-prod-1001-05-01</t>
  </si>
  <si>
    <t>gcp-2026-06-29-finops-prod-1001-05-01-alloc-027fe93564f2</t>
  </si>
  <si>
    <t>gcp-2026-06-29-finops-prod-1001-05-02</t>
  </si>
  <si>
    <t>gcp-2026-06-29-finops-prod-1001-05-02-alloc-e5e8aa9b9490</t>
  </si>
  <si>
    <t>gcp-2026-06-29-finops-data-2001-01-01</t>
  </si>
  <si>
    <t>gcp-2026-06-29-finops-data-2001-01-01-alloc-94e79997a912</t>
  </si>
  <si>
    <t>gcp-2026-06-29-finops-data-2001-01-02</t>
  </si>
  <si>
    <t>gcp-2026-06-29-finops-data-2001-01-02-alloc-7f822e47f0b6</t>
  </si>
  <si>
    <t>gcp-2026-06-29-finops-data-2001-02-01</t>
  </si>
  <si>
    <t>gcp-2026-06-29-finops-data-2001-02-01-alloc-2cdbeff66d77</t>
  </si>
  <si>
    <t>gcp-2026-06-29-finops-data-2001-02-02</t>
  </si>
  <si>
    <t>gcp-2026-06-29-finops-data-2001-02-02-alloc-8f8c1cbc1c72</t>
  </si>
  <si>
    <t>gcp-2026-06-29-finops-data-2001-03-01</t>
  </si>
  <si>
    <t>gcp-2026-06-29-finops-data-2001-03-01-alloc-55236ebd3d23</t>
  </si>
  <si>
    <t>gcp-2026-06-29-finops-data-2001-03-02</t>
  </si>
  <si>
    <t>gcp-2026-06-29-finops-data-2001-03-02-alloc-6a196bd06dca</t>
  </si>
  <si>
    <t>gcp-2026-06-29-finops-data-2001-04-01</t>
  </si>
  <si>
    <t>gcp-2026-06-29-finops-data-2001-04-01-alloc-eb2adf4ae543</t>
  </si>
  <si>
    <t>gcp-2026-06-29-finops-data-2001-04-02</t>
  </si>
  <si>
    <t>gcp-2026-06-29-finops-data-2001-04-02-alloc-f63e17fafe58</t>
  </si>
  <si>
    <t>gcp-2026-06-29-finops-data-2001-05-01</t>
  </si>
  <si>
    <t>gcp-2026-06-29-finops-data-2001-05-01-alloc-1b33129c195b</t>
  </si>
  <si>
    <t>gcp-2026-06-29-finops-data-2001-05-02</t>
  </si>
  <si>
    <t>gcp-2026-06-29-finops-data-2001-05-02-alloc-468a4fa28265</t>
  </si>
  <si>
    <t>gcp-adjustment-regular-2026-06-29-finops-prod-1001</t>
  </si>
  <si>
    <t>Promotional Credits</t>
  </si>
  <si>
    <t>Free Trial Credit</t>
  </si>
  <si>
    <t>{"application":"shared","cost_center":"cc-corporate","environment":"production","team":"finance"}</t>
  </si>
  <si>
    <t>gcp-adjustment-regular-2026-06-29-finops-prod-1001-alloc-d9db30949e16</t>
  </si>
  <si>
    <t>gcp-adjustment-adjustment-2026-05-18-finops-data-2001</t>
  </si>
  <si>
    <t>Billing Adjustment Refund</t>
  </si>
  <si>
    <t>Adjustment</t>
  </si>
  <si>
    <t>gcp-adjustment-adjustment-2026-05-18-finops-data-2001-alloc-3c927090a68c</t>
  </si>
  <si>
    <t>gcp-invalid-negative-regular-cost</t>
  </si>
  <si>
    <t>gcp-invalid-negative-regular-cost-alloc-d7cb38992fe1</t>
  </si>
  <si>
    <t>Assumptions &amp; Model Controls</t>
  </si>
  <si>
    <t>Assumption</t>
  </si>
  <si>
    <t>Value</t>
  </si>
  <si>
    <t>Unit / Format</t>
  </si>
  <si>
    <t>Business rationale / source</t>
  </si>
  <si>
    <t>Reporting date</t>
  </si>
  <si>
    <t>Latest synthetic billing date; update for each refresh</t>
  </si>
  <si>
    <t>Current run-rate weight</t>
  </si>
  <si>
    <t>%</t>
  </si>
  <si>
    <t>Historical forecast weight</t>
  </si>
  <si>
    <t>Formula: 1 minus current run-rate weight</t>
  </si>
  <si>
    <t>Variance warning threshold</t>
  </si>
  <si>
    <t>Management review threshold</t>
  </si>
  <si>
    <t>Variance critical threshold</t>
  </si>
  <si>
    <t>Escalation threshold</t>
  </si>
  <si>
    <t>Expected allocated total</t>
  </si>
  <si>
    <t>$</t>
  </si>
  <si>
    <t>Python allocation milestone control total</t>
  </si>
  <si>
    <t>Reconciliation tolerance</t>
  </si>
  <si>
    <t>Allow only immaterial rounding difference</t>
  </si>
  <si>
    <t>Forecast history months</t>
  </si>
  <si>
    <t>Months</t>
  </si>
  <si>
    <t>Use two completed months as historical baseline</t>
  </si>
  <si>
    <t>Input CSV</t>
  </si>
  <si>
    <t>data\processed\allocated_cost_usage.csv</t>
  </si>
  <si>
    <t>Path</t>
  </si>
  <si>
    <t>Curated Python allocation output</t>
  </si>
  <si>
    <t>Primary cost field</t>
  </si>
  <si>
    <t>Column</t>
  </si>
  <si>
    <t>Rename the final allocated amount to this field in Power Query</t>
  </si>
  <si>
    <t>Control</t>
  </si>
  <si>
    <t>Amount</t>
  </si>
  <si>
    <t>Imported Allocated Cost</t>
  </si>
  <si>
    <t>Expected Python Total</t>
  </si>
  <si>
    <t>Difference</t>
  </si>
  <si>
    <t>Status</t>
  </si>
  <si>
    <t>COST RECONCILIATION</t>
  </si>
  <si>
    <t>Monthly Actual Cost Summary</t>
  </si>
  <si>
    <t>actual_cost</t>
  </si>
  <si>
    <t>source_row_count</t>
  </si>
  <si>
    <t>budget_key</t>
  </si>
  <si>
    <t>previous_month_actual</t>
  </si>
  <si>
    <t>mom_variance_amount</t>
  </si>
  <si>
    <t>mom_variance_pct</t>
  </si>
  <si>
    <t>three_month_average</t>
  </si>
  <si>
    <t>vs_three_month_average_pct</t>
  </si>
  <si>
    <t>cost_trend_statu</t>
  </si>
  <si>
    <t>budget_version</t>
  </si>
  <si>
    <t>comments</t>
  </si>
  <si>
    <t>Row Labels</t>
  </si>
  <si>
    <t>Grand Total</t>
  </si>
  <si>
    <t>Sum of billed_cost</t>
  </si>
  <si>
    <t>Allocated Cost</t>
  </si>
  <si>
    <t>Row Count</t>
  </si>
  <si>
    <t>Allocation Health</t>
  </si>
  <si>
    <t>Total Cost</t>
  </si>
  <si>
    <t>Direct Cost</t>
  </si>
  <si>
    <t>Shared Allocated Cost</t>
  </si>
  <si>
    <t>Unallocated Cost</t>
  </si>
  <si>
    <t>Allocation Coverage %</t>
  </si>
  <si>
    <t>Unallocated Cost %</t>
  </si>
  <si>
    <t>Shared Cost %</t>
  </si>
  <si>
    <t>Positive usage cost</t>
  </si>
  <si>
    <t>Positive unallocated usage cost</t>
  </si>
  <si>
    <t>Controlled unallocated percentage</t>
  </si>
  <si>
    <t>Allocation variance</t>
  </si>
  <si>
    <t>Reconciliation status</t>
  </si>
  <si>
    <t>Column Labels</t>
  </si>
  <si>
    <t>(All)</t>
  </si>
  <si>
    <t>Blank or unassigned owner cost</t>
  </si>
  <si>
    <t>Owner Coverage Percentage</t>
  </si>
  <si>
    <t>Missing application cost</t>
  </si>
  <si>
    <t>Direct row count</t>
  </si>
  <si>
    <t>Shared allocation row count</t>
  </si>
  <si>
    <t>Unallocated row count</t>
  </si>
  <si>
    <t>Budget Baseline Month</t>
  </si>
  <si>
    <t>Default Growth Rate</t>
  </si>
  <si>
    <t>monthly_growth_rate</t>
  </si>
  <si>
    <t>baseline_actual</t>
  </si>
  <si>
    <t>growth_rate</t>
  </si>
  <si>
    <t>months_from_baseline</t>
  </si>
  <si>
    <t>calculated_budget</t>
  </si>
  <si>
    <t>approved_budget</t>
  </si>
  <si>
    <t>budget_source</t>
  </si>
  <si>
    <t>202604|AWS|Analytics</t>
  </si>
  <si>
    <t>202604|AWS|Checkout</t>
  </si>
  <si>
    <t>202604|AWS|Unallocated</t>
  </si>
  <si>
    <t>202604|GCP|Unallocated</t>
  </si>
  <si>
    <t>202604|GCP|lakehouse</t>
  </si>
  <si>
    <t>202604|GCP|storefront</t>
  </si>
  <si>
    <t>202605|AWS|Analytics</t>
  </si>
  <si>
    <t>202605|AWS|Checkout</t>
  </si>
  <si>
    <t>202605|AWS|Unallocated</t>
  </si>
  <si>
    <t>202605|GCP|Unallocated</t>
  </si>
  <si>
    <t>202605|GCP|lakehouse</t>
  </si>
  <si>
    <t>202605|GCP|storefront</t>
  </si>
  <si>
    <t>202606|AWS|Analytics</t>
  </si>
  <si>
    <t>202606|AWS|Checkout</t>
  </si>
  <si>
    <t>202606|AWS|Unallocated</t>
  </si>
  <si>
    <t>202606|GCP|Unallocated</t>
  </si>
  <si>
    <t>202606|GCP|lakehouse</t>
  </si>
  <si>
    <t>202606|GCP|storefront</t>
  </si>
  <si>
    <t>FY26 Synthetic Plan v1</t>
  </si>
  <si>
    <t>April Baseline + Provider Growth</t>
  </si>
  <si>
    <t>mtd_actual</t>
  </si>
  <si>
    <t>elapsed_days</t>
  </si>
  <si>
    <t>days_in_month</t>
  </si>
  <si>
    <t>current_daily_rate</t>
  </si>
  <si>
    <t>run_rate_forecast</t>
  </si>
  <si>
    <t>historical_monthly_average</t>
  </si>
  <si>
    <t>blended_forecast</t>
  </si>
  <si>
    <t>forecast_variance_amount</t>
  </si>
  <si>
    <t>forecast_variance_pct</t>
  </si>
  <si>
    <t>forecast_budget_utilization</t>
  </si>
  <si>
    <t>forecast_status</t>
  </si>
  <si>
    <t>snapshot_date</t>
  </si>
  <si>
    <t>forecast_amount</t>
  </si>
  <si>
    <t>final_actual</t>
  </si>
  <si>
    <t>forecast_error</t>
  </si>
  <si>
    <t>absolute_error_pct</t>
  </si>
  <si>
    <t>forecast_bias</t>
  </si>
  <si>
    <t>Forecast MAPE</t>
  </si>
  <si>
    <t>Forecast MAPE(Mean Absolute Percentage Error)</t>
  </si>
  <si>
    <t>Forecast accuracy</t>
  </si>
  <si>
    <t>Higher weight on current-month behavior
80/20: more responsive to recent changes
50/50: balanced
30/70: more conservative and history-driven</t>
  </si>
  <si>
    <t>variance_amount</t>
  </si>
  <si>
    <t>variance_pct</t>
  </si>
  <si>
    <t>remaining_budget</t>
  </si>
  <si>
    <t>budget_utilization_pct</t>
  </si>
  <si>
    <t>variance_status</t>
  </si>
  <si>
    <t>prior_month_actual</t>
  </si>
  <si>
    <t>mom_change_amount</t>
  </si>
  <si>
    <t>mom_change_pct</t>
  </si>
  <si>
    <t>Actual totals reconcile</t>
  </si>
  <si>
    <t>Variance equation reconciles</t>
  </si>
  <si>
    <t>current_quantity</t>
  </si>
  <si>
    <t>current_cost</t>
  </si>
  <si>
    <t>prior_quantity</t>
  </si>
  <si>
    <t>prior_cost</t>
  </si>
  <si>
    <t>current_rate</t>
  </si>
  <si>
    <t>prior_rate</t>
  </si>
  <si>
    <t>usage_effect</t>
  </si>
  <si>
    <t>rate_effect</t>
  </si>
  <si>
    <t>scope_effect</t>
  </si>
  <si>
    <t>total_cost_change</t>
  </si>
  <si>
    <t>decomposition_check</t>
  </si>
  <si>
    <t>primary_driver</t>
  </si>
  <si>
    <t>Mar</t>
  </si>
  <si>
    <t>Apr</t>
  </si>
  <si>
    <t>May</t>
  </si>
  <si>
    <t>Jun</t>
  </si>
  <si>
    <t>Sum of usage_effect</t>
  </si>
  <si>
    <t>Sum of rate_effect</t>
  </si>
  <si>
    <t>Sum of scope_effect</t>
  </si>
  <si>
    <t>Sum of total_cost_change</t>
  </si>
  <si>
    <t>Sum of decomposition_check</t>
  </si>
  <si>
    <t>variance_type</t>
  </si>
  <si>
    <t>root_cause</t>
  </si>
  <si>
    <t>business_impact</t>
  </si>
  <si>
    <t>recommended_action</t>
  </si>
  <si>
    <t>due_date</t>
  </si>
  <si>
    <t>status</t>
  </si>
  <si>
    <t>Month-over-Month</t>
  </si>
  <si>
    <t>Positive variance = cost increased from the previous month</t>
  </si>
  <si>
    <t>Negative variance = cost decreased from the previous month</t>
  </si>
  <si>
    <t>Higher consumption across GCP services, driven mainly by increased Cloud Logging usage, with smaller increases in BigQuery, Compute Engine and storage.</t>
  </si>
  <si>
    <t>Monthly storefront cloud cost increased by approximately $995 versus April.</t>
  </si>
  <si>
    <t>Review the increase in logging volume and confirm whether retention settings or application activity caused the higher consumption.</t>
  </si>
  <si>
    <t>TBD</t>
  </si>
  <si>
    <t>Open</t>
  </si>
  <si>
    <t>Higher RDS, Lambda and CloudWatch consumption, partially offset by lower EC2 usage.</t>
  </si>
  <si>
    <t>Monthly Checkout cost increased by approximately $455 versus April.</t>
  </si>
  <si>
    <t>Review database, serverless and monitoring usage to confirm whether the increase was caused by expected transaction growth.</t>
  </si>
  <si>
    <t>Lower Cloud Logging, BigQuery and Cloud SQL consumption, partially offset by a small increase in Compute Engine usage.</t>
  </si>
  <si>
    <t>Monthly storefront cost decreased by approximately $1,747 versus May. June contains data through June 29, so part of the reduction may be caused by the incomplete month.</t>
  </si>
  <si>
    <t>Confirm whether the reduction reflects expected workload behavior or the missing final day of June billing.</t>
  </si>
  <si>
    <t>Lower usage across EC2, S3, RDS, Lambda and CloudWatch, with the largest reductions in CloudWatch and RDS.</t>
  </si>
  <si>
    <t>Monthly Checkout cost decreased by approximately $1,548 versus May. June contains data through June 29.</t>
  </si>
  <si>
    <t>Validate whether the lower consumption is expected and review the final June cost after the last billing day is available.</t>
  </si>
  <si>
    <t>High Growth Multiplier</t>
  </si>
  <si>
    <t>Optimization Savings Rate</t>
  </si>
  <si>
    <t>cloud demand becomes 15% higher than the current forecast.</t>
  </si>
  <si>
    <t>rightsizing, scheduling and waste reduction lower forecasted cost by 10%.</t>
  </si>
  <si>
    <t>scenario</t>
  </si>
  <si>
    <t>scenario_description</t>
  </si>
  <si>
    <t>forecast_multiplier</t>
  </si>
  <si>
    <t>optimization_savings_pct</t>
  </si>
  <si>
    <t>scenario_forecast</t>
  </si>
  <si>
    <t>variance_to_budget</t>
  </si>
  <si>
    <t>change_vs_base</t>
  </si>
  <si>
    <t>Base</t>
  </si>
  <si>
    <t>Current blended month-end forecast</t>
  </si>
  <si>
    <t>High Growth</t>
  </si>
  <si>
    <t>Optimization</t>
  </si>
  <si>
    <t>Forecast assuming 15% higher demand</t>
  </si>
  <si>
    <t>Forecast after 10% optimization savings</t>
  </si>
  <si>
    <r>
      <t>Base:</t>
    </r>
    <r>
      <rPr>
        <sz val="11"/>
        <color theme="1"/>
        <rFont val="Aptos Narrow"/>
        <family val="2"/>
        <scheme val="minor"/>
      </rPr>
      <t xml:space="preserve"> Where current trends indicate spending will finish.</t>
    </r>
  </si>
  <si>
    <r>
      <t>High Growth:</t>
    </r>
    <r>
      <rPr>
        <sz val="11"/>
        <color theme="1"/>
        <rFont val="Aptos Narrow"/>
        <family val="2"/>
        <scheme val="minor"/>
      </rPr>
      <t xml:space="preserve"> Cost exposure if workload demand is 15% higher.</t>
    </r>
  </si>
  <si>
    <r>
      <t>Optimization:</t>
    </r>
    <r>
      <rPr>
        <sz val="11"/>
        <color theme="1"/>
        <rFont val="Aptos Narrow"/>
        <family val="2"/>
        <scheme val="minor"/>
      </rPr>
      <t xml:space="preserve"> Potential result if the organization reduces forecasted cost by 10%.</t>
    </r>
  </si>
  <si>
    <t>Multi-Cloud FinOps Executive Summary</t>
  </si>
  <si>
    <t>Total Spend</t>
  </si>
  <si>
    <t>Base Forecast</t>
  </si>
  <si>
    <t>Approved Budget</t>
  </si>
  <si>
    <t>Forecast Variance</t>
  </si>
  <si>
    <t>Unallocated Spend %</t>
  </si>
  <si>
    <t>Untagged Spend %</t>
  </si>
  <si>
    <t>Effective Savings Rate</t>
  </si>
  <si>
    <t>Reconciliation Status</t>
  </si>
  <si>
    <t>High Growth Forecast</t>
  </si>
  <si>
    <t>Optimization Savings</t>
  </si>
  <si>
    <t>Sum of actual_cost</t>
  </si>
  <si>
    <t>Sum of mtd_actual</t>
  </si>
  <si>
    <t>Scenario</t>
  </si>
  <si>
    <t>Scenario Forecast</t>
  </si>
  <si>
    <t>Note: March is a partial reporting month. June actuals are through June 29, 2026.</t>
  </si>
  <si>
    <t>severity</t>
  </si>
  <si>
    <t>direction</t>
  </si>
  <si>
    <t>baseline_cost</t>
  </si>
  <si>
    <t>absolute_variance</t>
  </si>
  <si>
    <t>relative_variance</t>
  </si>
  <si>
    <t>history_days</t>
  </si>
  <si>
    <t>source_rows</t>
  </si>
  <si>
    <t>111111111111</t>
  </si>
  <si>
    <t>CRITICAL</t>
  </si>
  <si>
    <t>increase</t>
  </si>
  <si>
    <t>14.0000</t>
  </si>
  <si>
    <t>2</t>
  </si>
  <si>
    <t>finops-prod-1001</t>
  </si>
  <si>
    <t>WARNING</t>
  </si>
  <si>
    <t>8.0000</t>
  </si>
  <si>
    <t>Anomaly Summary</t>
  </si>
  <si>
    <t>Total Anomalies</t>
  </si>
  <si>
    <t>Critical Anomalies</t>
  </si>
  <si>
    <t>Warning Anomalies</t>
  </si>
  <si>
    <t>Total Anomaly Impact</t>
  </si>
  <si>
    <t>Count of severity</t>
  </si>
  <si>
    <t>Sum of absolute_variance</t>
  </si>
  <si>
    <t>Anomaly Count</t>
  </si>
  <si>
    <t>Financial Impact</t>
  </si>
  <si>
    <t>anomaly_date</t>
  </si>
  <si>
    <t>review_status</t>
  </si>
  <si>
    <t>Investigating</t>
  </si>
  <si>
    <t>Accepted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</si>
</sst>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rlito"/>
    </font>
    <font>
      <sz val="11"/>
      <name val="Aptos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6"/>
      <color rgb="FFFFFFFF"/>
      <name val="Aptos"/>
    </font>
    <font>
      <b/>
      <sz val="11"/>
      <color rgb="FFFFFFFF"/>
      <name val="Aptos"/>
    </font>
    <font>
      <sz val="11"/>
      <color rgb="FF0000FF"/>
      <name val="Aptos"/>
    </font>
    <font>
      <sz val="11"/>
      <color rgb="FF000000"/>
      <name val="Aptos"/>
    </font>
    <font>
      <sz val="11"/>
      <color theme="1"/>
      <name val="Aptos Display"/>
      <family val="2"/>
      <scheme val="maj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FFF2CC"/>
      </patternFill>
    </fill>
    <fill>
      <patternFill patternType="solid">
        <fgColor rgb="FF16324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65">
    <xf numFmtId="0" fontId="0" fillId="0" borderId="0" xfId="0"/>
    <xf numFmtId="0" fontId="0" fillId="0" borderId="0" xfId="0" applyNumberFormat="1"/>
    <xf numFmtId="22" fontId="0" fillId="0" borderId="0" xfId="0" applyNumberFormat="1"/>
    <xf numFmtId="14" fontId="0" fillId="0" borderId="0" xfId="0" applyNumberFormat="1"/>
    <xf numFmtId="0" fontId="7" fillId="2" borderId="0" xfId="3" applyFont="1" applyFill="1" applyAlignment="1">
      <alignment horizontal="center" vertical="center"/>
    </xf>
    <xf numFmtId="14" fontId="9" fillId="3" borderId="0" xfId="3" applyNumberFormat="1" applyFont="1" applyFill="1" applyAlignment="1">
      <alignment wrapText="1"/>
    </xf>
    <xf numFmtId="0" fontId="4" fillId="0" borderId="0" xfId="3" applyFont="1"/>
    <xf numFmtId="0" fontId="4" fillId="0" borderId="0" xfId="3" applyFont="1" applyAlignment="1">
      <alignment wrapText="1"/>
    </xf>
    <xf numFmtId="0" fontId="8" fillId="2" borderId="0" xfId="3" applyFont="1" applyFill="1" applyAlignment="1">
      <alignment horizontal="center" vertical="center" wrapText="1"/>
    </xf>
    <xf numFmtId="1" fontId="9" fillId="3" borderId="0" xfId="3" applyNumberFormat="1" applyFont="1" applyFill="1" applyAlignment="1">
      <alignment wrapText="1"/>
    </xf>
    <xf numFmtId="0" fontId="9" fillId="3" borderId="0" xfId="3" applyFont="1" applyFill="1" applyAlignment="1">
      <alignment wrapText="1"/>
    </xf>
    <xf numFmtId="9" fontId="9" fillId="3" borderId="0" xfId="2" applyFont="1" applyFill="1" applyAlignment="1">
      <alignment wrapText="1"/>
    </xf>
    <xf numFmtId="9" fontId="10" fillId="3" borderId="0" xfId="2" applyFont="1" applyFill="1" applyAlignment="1">
      <alignment wrapText="1"/>
    </xf>
    <xf numFmtId="44" fontId="9" fillId="3" borderId="0" xfId="1" applyFont="1" applyFill="1" applyAlignment="1">
      <alignment wrapText="1"/>
    </xf>
    <xf numFmtId="44" fontId="0" fillId="0" borderId="0" xfId="0" applyNumberFormat="1"/>
    <xf numFmtId="44" fontId="0" fillId="0" borderId="0" xfId="1" applyFont="1"/>
    <xf numFmtId="0" fontId="0" fillId="0" borderId="0" xfId="0" applyAlignment="1">
      <alignment horizontal="center"/>
    </xf>
    <xf numFmtId="0" fontId="2" fillId="0" borderId="0" xfId="0" applyFont="1"/>
    <xf numFmtId="0" fontId="5" fillId="2" borderId="0" xfId="3" applyFont="1" applyFill="1" applyAlignment="1">
      <alignment horizontal="center" vertical="center"/>
    </xf>
    <xf numFmtId="0" fontId="3" fillId="0" borderId="0" xfId="3"/>
    <xf numFmtId="164" fontId="3" fillId="0" borderId="0" xfId="3" applyNumberFormat="1"/>
    <xf numFmtId="0" fontId="0" fillId="0" borderId="0" xfId="0" applyFill="1"/>
    <xf numFmtId="0" fontId="5" fillId="0" borderId="0" xfId="3" applyFont="1" applyFill="1" applyAlignment="1">
      <alignment vertical="center"/>
    </xf>
    <xf numFmtId="164" fontId="0" fillId="0" borderId="0" xfId="0" applyNumberFormat="1"/>
    <xf numFmtId="9" fontId="3" fillId="0" borderId="0" xfId="2" applyFont="1"/>
    <xf numFmtId="9" fontId="0" fillId="0" borderId="0" xfId="2" applyFont="1"/>
    <xf numFmtId="0" fontId="6" fillId="2" borderId="0" xfId="3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11" fillId="0" borderId="0" xfId="0" applyFont="1"/>
    <xf numFmtId="0" fontId="11" fillId="0" borderId="0" xfId="0" applyFont="1" applyAlignment="1">
      <alignment vertical="center"/>
    </xf>
    <xf numFmtId="9" fontId="0" fillId="0" borderId="0" xfId="0" applyNumberFormat="1"/>
    <xf numFmtId="0" fontId="4" fillId="0" borderId="0" xfId="3" applyFont="1" applyFill="1" applyAlignment="1">
      <alignment wrapText="1"/>
    </xf>
    <xf numFmtId="0" fontId="6" fillId="4" borderId="0" xfId="3" applyFont="1" applyFill="1" applyAlignment="1">
      <alignment horizontal="center" vertical="center" wrapText="1"/>
    </xf>
    <xf numFmtId="9" fontId="0" fillId="0" borderId="0" xfId="2" applyFont="1" applyAlignment="1">
      <alignment vertical="center" wrapText="1"/>
    </xf>
    <xf numFmtId="44" fontId="0" fillId="0" borderId="0" xfId="1" applyFont="1" applyAlignment="1">
      <alignment vertical="center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 indent="2"/>
    </xf>
    <xf numFmtId="14" fontId="0" fillId="0" borderId="1" xfId="0" applyNumberFormat="1" applyFont="1" applyBorder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9" fontId="0" fillId="0" borderId="0" xfId="2" applyFont="1" applyAlignment="1">
      <alignment wrapText="1"/>
    </xf>
    <xf numFmtId="44" fontId="0" fillId="0" borderId="0" xfId="1" applyFont="1" applyAlignment="1">
      <alignment wrapText="1"/>
    </xf>
    <xf numFmtId="44" fontId="0" fillId="0" borderId="0" xfId="0" applyNumberFormat="1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Font="1"/>
    <xf numFmtId="44" fontId="1" fillId="0" borderId="0" xfId="1" applyFont="1"/>
    <xf numFmtId="9" fontId="0" fillId="0" borderId="0" xfId="0" applyNumberFormat="1" applyFont="1" applyAlignment="1">
      <alignment vertical="center" wrapText="1"/>
    </xf>
    <xf numFmtId="10" fontId="1" fillId="0" borderId="0" xfId="2" applyNumberFormat="1" applyFont="1"/>
    <xf numFmtId="0" fontId="2" fillId="0" borderId="0" xfId="0" applyFont="1" applyAlignment="1">
      <alignment vertical="center"/>
    </xf>
    <xf numFmtId="0" fontId="0" fillId="0" borderId="2" xfId="0" applyBorder="1"/>
    <xf numFmtId="44" fontId="0" fillId="0" borderId="0" xfId="1" applyFont="1" applyBorder="1"/>
    <xf numFmtId="44" fontId="0" fillId="0" borderId="3" xfId="1" applyFont="1" applyBorder="1"/>
    <xf numFmtId="0" fontId="0" fillId="0" borderId="4" xfId="0" applyBorder="1"/>
    <xf numFmtId="44" fontId="0" fillId="0" borderId="5" xfId="1" applyFont="1" applyBorder="1"/>
    <xf numFmtId="44" fontId="0" fillId="0" borderId="6" xfId="1" applyFont="1" applyBorder="1"/>
    <xf numFmtId="0" fontId="0" fillId="0" borderId="7" xfId="0" applyBorder="1"/>
    <xf numFmtId="0" fontId="2" fillId="0" borderId="7" xfId="0" applyFont="1" applyBorder="1" applyAlignment="1">
      <alignment wrapText="1"/>
    </xf>
    <xf numFmtId="0" fontId="0" fillId="0" borderId="7" xfId="0" applyBorder="1" applyAlignment="1">
      <alignment horizontal="center" wrapText="1"/>
    </xf>
    <xf numFmtId="44" fontId="0" fillId="0" borderId="7" xfId="1" applyFont="1" applyBorder="1" applyAlignment="1">
      <alignment horizontal="center" wrapText="1"/>
    </xf>
    <xf numFmtId="0" fontId="2" fillId="0" borderId="0" xfId="0" applyFont="1" applyAlignment="1"/>
  </cellXfs>
  <cellStyles count="4">
    <cellStyle name="Currency" xfId="1" builtinId="4"/>
    <cellStyle name="Normal" xfId="0" builtinId="0"/>
    <cellStyle name="Normal 2" xfId="3" xr:uid="{8EAE8F60-F32D-49DF-AD81-1EEB4E92677E}"/>
    <cellStyle name="Percent" xfId="2" builtinId="5"/>
  </cellStyles>
  <dxfs count="134"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</dxf>
    <dxf>
      <numFmt numFmtId="13" formatCode="0%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</font>
      <numFmt numFmtId="19" formatCode="m/d/yyyy"/>
      <alignment horizontal="center" vertical="bottom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alignment horizontal="left" vertical="bottom" textRotation="0" wrapText="0" indent="2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34" formatCode="_(&quot;$&quot;* #,##0.00_);_(&quot;$&quot;* \(#,##0.0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19" formatCode="m/d/yyyy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[FinOps_Budget_Forecast_Dashboard.xlsx]Dashboard_Data!PivotTable4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Cloud Cost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Dashboard_Data!$C$5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Dashboard_Data!$B$6:$B$10</c:f>
              <c:strCache>
                <c:ptCount val="4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</c:strCache>
            </c:strRef>
          </c:cat>
          <c:val>
            <c:numRef>
              <c:f>Dashboard_Data!$C$6:$C$10</c:f>
              <c:numCache>
                <c:formatCode>_("$"* #,##0.00_);_("$"* \(#,##0.00\);_("$"* "-"??_);_(@_)</c:formatCode>
                <c:ptCount val="4"/>
                <c:pt idx="0">
                  <c:v>1718.9083000000001</c:v>
                </c:pt>
                <c:pt idx="1">
                  <c:v>49673.868199999997</c:v>
                </c:pt>
                <c:pt idx="2">
                  <c:v>50514.67199999997</c:v>
                </c:pt>
                <c:pt idx="3">
                  <c:v>38030.06930000001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D0-42F4-B1DE-48F54FF3E8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7482288"/>
        <c:axId val="1714533840"/>
      </c:lineChart>
      <c:catAx>
        <c:axId val="767482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533840"/>
        <c:crosses val="autoZero"/>
        <c:auto val="1"/>
        <c:lblAlgn val="ctr"/>
        <c:lblOffset val="100"/>
        <c:noMultiLvlLbl val="0"/>
      </c:catAx>
      <c:valAx>
        <c:axId val="171453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748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[FinOps_Budget_Forecast_Dashboard.xlsx]Dashboard_Data!PivotTable5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June MTD Cost by Provider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Dashboard_Data!$C$13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Dashboard_Data!$B$14:$B$16</c:f>
              <c:strCache>
                <c:ptCount val="2"/>
                <c:pt idx="0">
                  <c:v>AWS</c:v>
                </c:pt>
                <c:pt idx="1">
                  <c:v>GCP</c:v>
                </c:pt>
              </c:strCache>
            </c:strRef>
          </c:cat>
          <c:val>
            <c:numRef>
              <c:f>Dashboard_Data!$C$14:$C$16</c:f>
              <c:numCache>
                <c:formatCode>_("$"* #,##0.00_);_("$"* \(#,##0.00\);_("$"* "-"??_);_(@_)</c:formatCode>
                <c:ptCount val="2"/>
                <c:pt idx="0">
                  <c:v>19351.314200000004</c:v>
                </c:pt>
                <c:pt idx="1">
                  <c:v>18678.755100000002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BB-42E6-92A9-6D941F0685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5168944"/>
        <c:axId val="1714460880"/>
      </c:barChart>
      <c:catAx>
        <c:axId val="152516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460880"/>
        <c:crosses val="autoZero"/>
        <c:auto val="1"/>
        <c:lblAlgn val="ctr"/>
        <c:lblOffset val="100"/>
        <c:noMultiLvlLbl val="0"/>
      </c:catAx>
      <c:valAx>
        <c:axId val="171446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516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Scenario Forecast vs Approved Budget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Dashboard_Data!$H$1</c:f>
              <c:strCache>
                <c:ptCount val="1"/>
                <c:pt idx="0">
                  <c:v>Scenario Forecast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Dashboard_Data!$G$2:$G$4</c:f>
              <c:strCache>
                <c:ptCount val="3"/>
                <c:pt idx="0">
                  <c:v>Base</c:v>
                </c:pt>
                <c:pt idx="1">
                  <c:v>High Growth</c:v>
                </c:pt>
                <c:pt idx="2">
                  <c:v>Optimization</c:v>
                </c:pt>
              </c:strCache>
            </c:strRef>
          </c:cat>
          <c:val>
            <c:numRef>
              <c:f>Dashboard_Data!$H$2:$H$4</c:f>
              <c:numCache>
                <c:formatCode>_("$"* #,##0.00_);_("$"* \(#,##0.00\);_("$"* "-"??_);_(@_)</c:formatCode>
                <c:ptCount val="3"/>
                <c:pt idx="0">
                  <c:v>42687.033599310344</c:v>
                </c:pt>
                <c:pt idx="1">
                  <c:v>49090.088639206893</c:v>
                </c:pt>
                <c:pt idx="2">
                  <c:v>38418.330239379313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0-4481-87AC-B4C6AB3E9D5F}"/>
            </c:ext>
          </c:extLst>
        </c:ser>
        <c:ser>
          <c:idx val="1"/>
          <c:order val="1"/>
          <c:tx>
            <c:strRef>
              <c:f>Dashboard_Data!$I$1</c:f>
              <c:strCache>
                <c:ptCount val="1"/>
                <c:pt idx="0">
                  <c:v>Approved 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Dashboard_Data!$G$2:$G$4</c:f>
              <c:strCache>
                <c:ptCount val="3"/>
                <c:pt idx="0">
                  <c:v>Base</c:v>
                </c:pt>
                <c:pt idx="1">
                  <c:v>High Growth</c:v>
                </c:pt>
                <c:pt idx="2">
                  <c:v>Optimization</c:v>
                </c:pt>
              </c:strCache>
            </c:strRef>
          </c:cat>
          <c:val>
            <c:numRef>
              <c:f>Dashboard_Data!$I$2:$I$4</c:f>
              <c:numCache>
                <c:formatCode>_("$"* #,##0.00_);_("$"* \(#,##0.00\);_("$"* "-"??_);_(@_)</c:formatCode>
                <c:ptCount val="3"/>
                <c:pt idx="0">
                  <c:v>54751.018445120004</c:v>
                </c:pt>
                <c:pt idx="1">
                  <c:v>54751.018445120004</c:v>
                </c:pt>
                <c:pt idx="2">
                  <c:v>54751.018445120004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E0-4481-87AC-B4C6AB3E9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8906416"/>
        <c:axId val="1714530480"/>
      </c:barChart>
      <c:catAx>
        <c:axId val="171890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530480"/>
        <c:crosses val="autoZero"/>
        <c:auto val="1"/>
        <c:lblAlgn val="ctr"/>
        <c:lblOffset val="100"/>
        <c:noMultiLvlLbl val="0"/>
      </c:catAx>
      <c:valAx>
        <c:axId val="1714530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90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Dashboard_Data!$H$1</c:f>
              <c:strCache>
                <c:ptCount val="1"/>
                <c:pt idx="0">
                  <c:v>Scenario Forecast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Dashboard_Data!$G$2:$G$4</c:f>
              <c:strCache>
                <c:ptCount val="3"/>
                <c:pt idx="0">
                  <c:v>Base</c:v>
                </c:pt>
                <c:pt idx="1">
                  <c:v>High Growth</c:v>
                </c:pt>
                <c:pt idx="2">
                  <c:v>Optimization</c:v>
                </c:pt>
              </c:strCache>
            </c:strRef>
          </c:cat>
          <c:val>
            <c:numRef>
              <c:f>Dashboard_Data!$H$2:$H$4</c:f>
              <c:numCache>
                <c:formatCode>_("$"* #,##0.00_);_("$"* \(#,##0.00\);_("$"* "-"??_);_(@_)</c:formatCode>
                <c:ptCount val="3"/>
                <c:pt idx="0">
                  <c:v>42687.033599310344</c:v>
                </c:pt>
                <c:pt idx="1">
                  <c:v>49090.088639206893</c:v>
                </c:pt>
                <c:pt idx="2">
                  <c:v>38418.330239379313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FC-433D-AFC1-2A56AE96C693}"/>
            </c:ext>
          </c:extLst>
        </c:ser>
        <c:ser>
          <c:idx val="1"/>
          <c:order val="1"/>
          <c:tx>
            <c:strRef>
              <c:f>Dashboard_Data!$I$1</c:f>
              <c:strCache>
                <c:ptCount val="1"/>
                <c:pt idx="0">
                  <c:v>Approved Budget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Dashboard_Data!$G$2:$G$4</c:f>
              <c:strCache>
                <c:ptCount val="3"/>
                <c:pt idx="0">
                  <c:v>Base</c:v>
                </c:pt>
                <c:pt idx="1">
                  <c:v>High Growth</c:v>
                </c:pt>
                <c:pt idx="2">
                  <c:v>Optimization</c:v>
                </c:pt>
              </c:strCache>
            </c:strRef>
          </c:cat>
          <c:val>
            <c:numRef>
              <c:f>Dashboard_Data!$I$2:$I$4</c:f>
              <c:numCache>
                <c:formatCode>_("$"* #,##0.00_);_("$"* \(#,##0.00\);_("$"* "-"??_);_(@_)</c:formatCode>
                <c:ptCount val="3"/>
                <c:pt idx="0">
                  <c:v>54751.018445120004</c:v>
                </c:pt>
                <c:pt idx="1">
                  <c:v>54751.018445120004</c:v>
                </c:pt>
                <c:pt idx="2">
                  <c:v>54751.018445120004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FC-433D-AFC1-2A56AE96C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905296"/>
        <c:axId val="1714502640"/>
      </c:barChart>
      <c:catAx>
        <c:axId val="60190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502640"/>
        <c:crosses val="autoZero"/>
        <c:auto val="1"/>
        <c:lblAlgn val="ctr"/>
        <c:lblOffset val="100"/>
        <c:noMultiLvlLbl val="0"/>
      </c:catAx>
      <c:valAx>
        <c:axId val="171450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905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</xdr:colOff>
      <xdr:row>13</xdr:row>
      <xdr:rowOff>126682</xdr:rowOff>
    </xdr:from>
    <xdr:to>
      <xdr:col>6</xdr:col>
      <xdr:colOff>531495</xdr:colOff>
      <xdr:row>28</xdr:row>
      <xdr:rowOff>149542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038B0F-D629-C45A-2973-6C92ED765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</xdr:colOff>
      <xdr:row>14</xdr:row>
      <xdr:rowOff>0</xdr:rowOff>
    </xdr:from>
    <xdr:to>
      <xdr:col>14</xdr:col>
      <xdr:colOff>120015</xdr:colOff>
      <xdr:row>29</xdr:row>
      <xdr:rowOff>24765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BE6CDE-DAD9-4C8E-9948-446833D85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14</xdr:row>
      <xdr:rowOff>0</xdr:rowOff>
    </xdr:from>
    <xdr:to>
      <xdr:col>22</xdr:col>
      <xdr:colOff>300990</xdr:colOff>
      <xdr:row>29</xdr:row>
      <xdr:rowOff>36195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C72BBE-5A16-4D61-9B04-A2E1EC0C84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10</xdr:row>
      <xdr:rowOff>138112</xdr:rowOff>
    </xdr:from>
    <xdr:to>
      <xdr:col>14</xdr:col>
      <xdr:colOff>95250</xdr:colOff>
      <xdr:row>25</xdr:row>
      <xdr:rowOff>166687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5FE9CD2-3DA6-A59D-87B2-829EC69B6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yan Krishna" refreshedDate="46215.965133449077" createdVersion="8" refreshedVersion="8" minRefreshableVersion="3" recordCount="3608" xr:uid="{F1039907-8A53-4E65-ABA8-5E1EEC43C2C6}">
  <cacheSource type="worksheet">
    <worksheetSource name="tblActuals"/>
  </cacheSource>
  <cacheFields count="41">
    <cacheField name="record_id" numFmtId="0">
      <sharedItems count="3606">
        <s v="aws-2026-04-01-111111111111-01-01"/>
        <s v="aws-2026-04-01-111111111111-01-02"/>
        <s v="aws-2026-04-01-111111111111-02-01"/>
        <s v="aws-2026-04-01-111111111111-02-02"/>
        <s v="aws-2026-04-01-111111111111-03-01"/>
        <s v="aws-2026-04-01-111111111111-03-02"/>
        <s v="aws-2026-04-01-111111111111-04-01"/>
        <s v="aws-2026-04-01-111111111111-04-02"/>
        <s v="aws-2026-04-01-111111111111-05-01"/>
        <s v="aws-2026-04-01-111111111111-05-02"/>
        <s v="aws-2026-04-01-222222222222-01-01"/>
        <s v="aws-2026-04-01-222222222222-01-02"/>
        <s v="aws-2026-04-01-222222222222-02-01"/>
        <s v="aws-2026-04-01-222222222222-02-02"/>
        <s v="aws-2026-04-01-222222222222-03-01"/>
        <s v="aws-2026-04-01-222222222222-03-02"/>
        <s v="aws-2026-04-01-222222222222-04-01"/>
        <s v="aws-2026-04-01-222222222222-04-02"/>
        <s v="aws-2026-04-01-222222222222-05-01"/>
        <s v="aws-2026-04-01-222222222222-05-02"/>
        <s v="aws-2026-04-02-111111111111-01-01"/>
        <s v="aws-2026-04-02-111111111111-01-02"/>
        <s v="aws-2026-04-02-111111111111-02-01"/>
        <s v="aws-2026-04-02-111111111111-02-02"/>
        <s v="aws-2026-04-02-111111111111-03-01"/>
        <s v="aws-2026-04-02-111111111111-03-02"/>
        <s v="aws-2026-04-02-111111111111-04-01"/>
        <s v="aws-2026-04-02-111111111111-04-02"/>
        <s v="aws-2026-04-02-111111111111-05-01"/>
        <s v="aws-2026-04-02-111111111111-05-02"/>
        <s v="aws-2026-04-02-222222222222-01-01"/>
        <s v="aws-2026-04-02-222222222222-01-02"/>
        <s v="aws-2026-04-02-222222222222-02-01"/>
        <s v="aws-2026-04-02-222222222222-02-02"/>
        <s v="aws-2026-04-02-222222222222-03-01"/>
        <s v="aws-2026-04-02-222222222222-03-02"/>
        <s v="aws-2026-04-02-222222222222-04-01"/>
        <s v="aws-2026-04-02-222222222222-04-02"/>
        <s v="aws-2026-04-02-222222222222-05-01"/>
        <s v="aws-2026-04-02-222222222222-05-02"/>
        <s v="aws-2026-04-03-111111111111-01-01"/>
        <s v="aws-2026-04-03-111111111111-01-02"/>
        <s v="aws-2026-04-03-111111111111-02-01"/>
        <s v="aws-2026-04-03-111111111111-02-02"/>
        <s v="aws-2026-04-03-111111111111-03-01"/>
        <s v="aws-2026-04-03-111111111111-03-02"/>
        <s v="aws-2026-04-03-111111111111-04-01"/>
        <s v="aws-2026-04-03-111111111111-04-02"/>
        <s v="aws-2026-04-03-111111111111-05-01"/>
        <s v="aws-2026-04-03-111111111111-05-02"/>
        <s v="aws-2026-04-03-222222222222-01-01"/>
        <s v="aws-2026-04-03-222222222222-01-02"/>
        <s v="aws-2026-04-03-222222222222-02-01"/>
        <s v="aws-2026-04-03-222222222222-02-02"/>
        <s v="aws-2026-04-03-222222222222-03-01"/>
        <s v="aws-2026-04-03-222222222222-03-02"/>
        <s v="aws-2026-04-03-222222222222-04-01"/>
        <s v="aws-2026-04-03-222222222222-04-02"/>
        <s v="aws-2026-04-03-222222222222-05-01"/>
        <s v="aws-2026-04-03-222222222222-05-02"/>
        <s v="aws-2026-04-04-111111111111-01-01"/>
        <s v="aws-2026-04-04-111111111111-01-02"/>
        <s v="aws-2026-04-04-111111111111-02-01"/>
        <s v="aws-2026-04-04-111111111111-02-02"/>
        <s v="aws-2026-04-04-111111111111-03-01"/>
        <s v="aws-2026-04-04-111111111111-03-02"/>
        <s v="aws-2026-04-04-111111111111-04-01"/>
        <s v="aws-2026-04-04-111111111111-04-02"/>
        <s v="aws-2026-04-04-111111111111-05-01"/>
        <s v="aws-2026-04-04-111111111111-05-02"/>
        <s v="aws-2026-04-04-222222222222-01-01"/>
        <s v="aws-2026-04-04-222222222222-01-02"/>
        <s v="aws-2026-04-04-222222222222-02-01"/>
        <s v="aws-2026-04-04-222222222222-02-02"/>
        <s v="aws-2026-04-04-222222222222-03-01"/>
        <s v="aws-2026-04-04-222222222222-03-02"/>
        <s v="aws-2026-04-04-222222222222-04-01"/>
        <s v="aws-2026-04-04-222222222222-04-02"/>
        <s v="aws-2026-04-04-222222222222-05-01"/>
        <s v="aws-2026-04-04-222222222222-05-02"/>
        <s v="aws-2026-04-05-111111111111-01-01"/>
        <s v="aws-2026-04-05-111111111111-01-02"/>
        <s v="aws-2026-04-05-111111111111-02-01"/>
        <s v="aws-2026-04-05-111111111111-02-02"/>
        <s v="aws-2026-04-05-111111111111-03-01"/>
        <s v="aws-2026-04-05-111111111111-03-02"/>
        <s v="aws-2026-04-05-111111111111-04-01"/>
        <s v="aws-2026-04-05-111111111111-04-02"/>
        <s v="aws-2026-04-05-111111111111-05-01"/>
        <s v="aws-2026-04-05-111111111111-05-02"/>
        <s v="aws-2026-04-05-222222222222-01-01"/>
        <s v="aws-2026-04-05-222222222222-01-02"/>
        <s v="aws-2026-04-05-222222222222-02-01"/>
        <s v="aws-2026-04-05-222222222222-02-02"/>
        <s v="aws-2026-04-05-222222222222-03-01"/>
        <s v="aws-2026-04-05-222222222222-03-02"/>
        <s v="aws-2026-04-05-222222222222-04-01"/>
        <s v="aws-2026-04-05-222222222222-04-02"/>
        <s v="aws-2026-04-05-222222222222-05-01"/>
        <s v="aws-2026-04-05-222222222222-05-02"/>
        <s v="aws-2026-04-06-111111111111-01-01"/>
        <s v="aws-2026-04-06-111111111111-01-02"/>
        <s v="aws-2026-04-06-111111111111-02-01"/>
        <s v="aws-2026-04-06-111111111111-02-02"/>
        <s v="aws-2026-04-06-111111111111-03-01"/>
        <s v="aws-2026-04-06-111111111111-03-02"/>
        <s v="aws-2026-04-06-111111111111-04-01"/>
        <s v="aws-2026-04-06-111111111111-04-02"/>
        <s v="aws-2026-04-06-111111111111-05-01"/>
        <s v="aws-2026-04-06-111111111111-05-02"/>
        <s v="aws-2026-04-06-222222222222-01-01"/>
        <s v="aws-2026-04-06-222222222222-01-02"/>
        <s v="aws-2026-04-06-222222222222-02-01"/>
        <s v="aws-2026-04-06-222222222222-02-02"/>
        <s v="aws-2026-04-06-222222222222-03-01"/>
        <s v="aws-2026-04-06-222222222222-03-02"/>
        <s v="aws-2026-04-06-222222222222-04-01"/>
        <s v="aws-2026-04-06-222222222222-04-02"/>
        <s v="aws-2026-04-06-222222222222-05-01"/>
        <s v="aws-2026-04-06-222222222222-05-02"/>
        <s v="aws-2026-04-07-111111111111-01-01"/>
        <s v="aws-2026-04-07-111111111111-01-02"/>
        <s v="aws-2026-04-07-111111111111-02-01"/>
        <s v="aws-2026-04-07-111111111111-02-02"/>
        <s v="aws-2026-04-07-111111111111-03-01"/>
        <s v="aws-2026-04-07-111111111111-03-02"/>
        <s v="aws-2026-04-07-111111111111-04-01"/>
        <s v="aws-2026-04-07-111111111111-04-02"/>
        <s v="aws-2026-04-07-111111111111-05-01"/>
        <s v="aws-2026-04-07-111111111111-05-02"/>
        <s v="aws-2026-04-07-222222222222-01-01"/>
        <s v="aws-2026-04-07-222222222222-01-02"/>
        <s v="aws-2026-04-07-222222222222-02-01"/>
        <s v="aws-2026-04-07-222222222222-02-02"/>
        <s v="aws-2026-04-07-222222222222-03-01"/>
        <s v="aws-2026-04-07-222222222222-03-02"/>
        <s v="aws-2026-04-07-222222222222-04-01"/>
        <s v="aws-2026-04-07-222222222222-04-02"/>
        <s v="aws-2026-04-07-222222222222-05-01"/>
        <s v="aws-2026-04-07-222222222222-05-02"/>
        <s v="aws-2026-04-08-111111111111-01-01"/>
        <s v="aws-2026-04-08-111111111111-01-02"/>
        <s v="aws-2026-04-08-111111111111-02-01"/>
        <s v="aws-2026-04-08-111111111111-02-02"/>
        <s v="aws-2026-04-08-111111111111-03-01"/>
        <s v="aws-2026-04-08-111111111111-03-02"/>
        <s v="aws-2026-04-08-111111111111-04-01"/>
        <s v="aws-2026-04-08-111111111111-04-02"/>
        <s v="aws-2026-04-08-111111111111-05-01"/>
        <s v="aws-2026-04-08-111111111111-05-02"/>
        <s v="aws-2026-04-08-222222222222-01-01"/>
        <s v="aws-2026-04-08-222222222222-01-02"/>
        <s v="aws-2026-04-08-222222222222-02-01"/>
        <s v="aws-2026-04-08-222222222222-02-02"/>
        <s v="aws-2026-04-08-222222222222-03-01"/>
        <s v="aws-2026-04-08-222222222222-03-02"/>
        <s v="aws-2026-04-08-222222222222-04-01"/>
        <s v="aws-2026-04-08-222222222222-04-02"/>
        <s v="aws-2026-04-08-222222222222-05-01"/>
        <s v="aws-2026-04-08-222222222222-05-02"/>
        <s v="aws-2026-04-09-111111111111-01-01"/>
        <s v="aws-2026-04-09-111111111111-01-02"/>
        <s v="aws-2026-04-09-111111111111-02-01"/>
        <s v="aws-2026-04-09-111111111111-02-02"/>
        <s v="aws-2026-04-09-111111111111-03-01"/>
        <s v="aws-2026-04-09-111111111111-03-02"/>
        <s v="aws-2026-04-09-111111111111-04-01"/>
        <s v="aws-2026-04-09-111111111111-04-02"/>
        <s v="aws-2026-04-09-111111111111-05-01"/>
        <s v="aws-2026-04-09-111111111111-05-02"/>
        <s v="aws-2026-04-09-222222222222-01-01"/>
        <s v="aws-2026-04-09-222222222222-01-02"/>
        <s v="aws-2026-04-09-222222222222-02-01"/>
        <s v="aws-2026-04-09-222222222222-02-02"/>
        <s v="aws-2026-04-09-222222222222-03-01"/>
        <s v="aws-2026-04-09-222222222222-03-02"/>
        <s v="aws-2026-04-09-222222222222-04-01"/>
        <s v="aws-2026-04-09-222222222222-04-02"/>
        <s v="aws-2026-04-09-222222222222-05-01"/>
        <s v="aws-2026-04-09-222222222222-05-02"/>
        <s v="aws-2026-04-10-111111111111-01-01"/>
        <s v="aws-2026-04-10-111111111111-01-02"/>
        <s v="aws-2026-04-10-111111111111-02-01"/>
        <s v="aws-2026-04-10-111111111111-02-02"/>
        <s v="aws-2026-04-10-111111111111-03-01"/>
        <s v="aws-2026-04-10-111111111111-03-02"/>
        <s v="aws-2026-04-10-111111111111-04-01"/>
        <s v="aws-2026-04-10-111111111111-04-02"/>
        <s v="aws-2026-04-10-111111111111-05-01"/>
        <s v="aws-2026-04-10-111111111111-05-02"/>
        <s v="aws-2026-04-10-222222222222-01-01"/>
        <s v="aws-2026-04-10-222222222222-01-02"/>
        <s v="aws-2026-04-10-222222222222-02-01"/>
        <s v="aws-2026-04-10-222222222222-02-02"/>
        <s v="aws-2026-04-10-222222222222-03-01"/>
        <s v="aws-2026-04-10-222222222222-03-02"/>
        <s v="aws-2026-04-10-222222222222-04-01"/>
        <s v="aws-2026-04-10-222222222222-04-02"/>
        <s v="aws-2026-04-10-222222222222-05-01"/>
        <s v="aws-2026-04-10-222222222222-05-02"/>
        <s v="aws-2026-04-11-111111111111-01-01"/>
        <s v="aws-2026-04-11-111111111111-01-02"/>
        <s v="aws-2026-04-11-111111111111-02-01"/>
        <s v="aws-2026-04-11-111111111111-02-02"/>
        <s v="aws-2026-04-11-111111111111-03-01"/>
        <s v="aws-2026-04-11-111111111111-03-02"/>
        <s v="aws-2026-04-11-111111111111-04-01"/>
        <s v="aws-2026-04-11-111111111111-04-02"/>
        <s v="aws-2026-04-11-111111111111-05-01"/>
        <s v="aws-2026-04-11-111111111111-05-02"/>
        <s v="aws-2026-04-11-222222222222-01-01"/>
        <s v="aws-2026-04-11-222222222222-01-02"/>
        <s v="aws-2026-04-11-222222222222-02-01"/>
        <s v="aws-2026-04-11-222222222222-02-02"/>
        <s v="aws-2026-04-11-222222222222-03-01"/>
        <s v="aws-2026-04-11-222222222222-03-02"/>
        <s v="aws-2026-04-11-222222222222-04-01"/>
        <s v="aws-2026-04-11-222222222222-04-02"/>
        <s v="aws-2026-04-11-222222222222-05-01"/>
        <s v="aws-2026-04-11-222222222222-05-02"/>
        <s v="aws-2026-04-12-111111111111-01-01"/>
        <s v="aws-2026-04-12-111111111111-01-02"/>
        <s v="aws-2026-04-12-111111111111-02-01"/>
        <s v="aws-2026-04-12-111111111111-02-02"/>
        <s v="aws-2026-04-12-111111111111-03-01"/>
        <s v="aws-2026-04-12-111111111111-03-02"/>
        <s v="aws-2026-04-12-111111111111-04-01"/>
        <s v="aws-2026-04-12-111111111111-04-02"/>
        <s v="aws-2026-04-12-111111111111-05-01"/>
        <s v="aws-2026-04-12-111111111111-05-02"/>
        <s v="aws-2026-04-12-222222222222-01-01"/>
        <s v="aws-2026-04-12-222222222222-01-02"/>
        <s v="aws-2026-04-12-222222222222-02-01"/>
        <s v="aws-2026-04-12-222222222222-02-02"/>
        <s v="aws-2026-04-12-222222222222-03-01"/>
        <s v="aws-2026-04-12-222222222222-03-02"/>
        <s v="aws-2026-04-12-222222222222-04-01"/>
        <s v="aws-2026-04-12-222222222222-04-02"/>
        <s v="aws-2026-04-12-222222222222-05-01"/>
        <s v="aws-2026-04-12-222222222222-05-02"/>
        <s v="aws-2026-04-13-111111111111-01-01"/>
        <s v="aws-2026-04-13-111111111111-01-02"/>
        <s v="aws-2026-04-13-111111111111-02-01"/>
        <s v="aws-2026-04-13-111111111111-02-02"/>
        <s v="aws-2026-04-13-111111111111-03-01"/>
        <s v="aws-2026-04-13-111111111111-03-02"/>
        <s v="aws-2026-04-13-111111111111-04-01"/>
        <s v="aws-2026-04-13-111111111111-04-02"/>
        <s v="aws-2026-04-13-111111111111-05-01"/>
        <s v="aws-2026-04-13-111111111111-05-02"/>
        <s v="aws-2026-04-13-222222222222-01-01"/>
        <s v="aws-2026-04-13-222222222222-01-02"/>
        <s v="aws-2026-04-13-222222222222-02-01"/>
        <s v="aws-2026-04-13-222222222222-02-02"/>
        <s v="aws-2026-04-13-222222222222-03-01"/>
        <s v="aws-2026-04-13-222222222222-03-02"/>
        <s v="aws-2026-04-13-222222222222-04-01"/>
        <s v="aws-2026-04-13-222222222222-04-02"/>
        <s v="aws-2026-04-13-222222222222-05-01"/>
        <s v="aws-2026-04-13-222222222222-05-02"/>
        <s v="aws-2026-04-14-111111111111-01-01"/>
        <s v="aws-2026-04-14-111111111111-01-02"/>
        <s v="aws-2026-04-14-111111111111-02-01"/>
        <s v="aws-2026-04-14-111111111111-02-02"/>
        <s v="aws-2026-04-14-111111111111-03-01"/>
        <s v="aws-2026-04-14-111111111111-03-02"/>
        <s v="aws-2026-04-14-111111111111-04-01"/>
        <s v="aws-2026-04-14-111111111111-04-02"/>
        <s v="aws-2026-04-14-111111111111-05-01"/>
        <s v="aws-2026-04-14-111111111111-05-02"/>
        <s v="aws-2026-04-14-222222222222-01-01"/>
        <s v="aws-2026-04-14-222222222222-01-02"/>
        <s v="aws-2026-04-14-222222222222-02-01"/>
        <s v="aws-2026-04-14-222222222222-02-02"/>
        <s v="aws-2026-04-14-222222222222-03-01"/>
        <s v="aws-2026-04-14-222222222222-03-02"/>
        <s v="aws-2026-04-14-222222222222-04-01"/>
        <s v="aws-2026-04-14-222222222222-04-02"/>
        <s v="aws-2026-04-14-222222222222-05-01"/>
        <s v="aws-2026-04-14-222222222222-05-02"/>
        <s v="aws-2026-04-15-111111111111-01-01"/>
        <s v="aws-2026-04-15-111111111111-01-02"/>
        <s v="aws-2026-04-15-111111111111-02-01"/>
        <s v="aws-2026-04-15-111111111111-02-02"/>
        <s v="aws-2026-04-15-111111111111-03-01"/>
        <s v="aws-2026-04-15-111111111111-03-02"/>
        <s v="aws-2026-04-15-111111111111-04-01"/>
        <s v="aws-2026-04-15-111111111111-04-02"/>
        <s v="aws-2026-04-15-111111111111-05-01"/>
        <s v="aws-2026-04-15-111111111111-05-02"/>
        <s v="aws-2026-04-15-222222222222-01-01"/>
        <s v="aws-2026-04-15-222222222222-01-02"/>
        <s v="aws-2026-04-15-222222222222-02-01"/>
        <s v="aws-2026-04-15-222222222222-02-02"/>
        <s v="aws-2026-04-15-222222222222-03-01"/>
        <s v="aws-2026-04-15-222222222222-03-02"/>
        <s v="aws-2026-04-15-222222222222-04-01"/>
        <s v="aws-2026-04-15-222222222222-04-02"/>
        <s v="aws-2026-04-15-222222222222-05-01"/>
        <s v="aws-2026-04-15-222222222222-05-02"/>
        <s v="aws-2026-04-16-111111111111-01-01"/>
        <s v="aws-2026-04-16-111111111111-01-02"/>
        <s v="aws-2026-04-16-111111111111-02-01"/>
        <s v="aws-2026-04-16-111111111111-02-02"/>
        <s v="aws-2026-04-16-111111111111-03-01"/>
        <s v="aws-2026-04-16-111111111111-03-02"/>
        <s v="aws-2026-04-16-111111111111-04-01"/>
        <s v="aws-2026-04-16-111111111111-04-02"/>
        <s v="aws-2026-04-16-111111111111-05-01"/>
        <s v="aws-2026-04-16-111111111111-05-02"/>
        <s v="aws-2026-04-16-222222222222-01-01"/>
        <s v="aws-2026-04-16-222222222222-01-02"/>
        <s v="aws-2026-04-16-222222222222-02-01"/>
        <s v="aws-2026-04-16-222222222222-02-02"/>
        <s v="aws-2026-04-16-222222222222-03-01"/>
        <s v="aws-2026-04-16-222222222222-03-02"/>
        <s v="aws-2026-04-16-222222222222-04-01"/>
        <s v="aws-2026-04-16-222222222222-04-02"/>
        <s v="aws-2026-04-16-222222222222-05-01"/>
        <s v="aws-2026-04-16-222222222222-05-02"/>
        <s v="aws-2026-04-17-111111111111-01-01"/>
        <s v="aws-2026-04-17-111111111111-01-02"/>
        <s v="aws-2026-04-17-111111111111-02-01"/>
        <s v="aws-2026-04-17-111111111111-02-02"/>
        <s v="aws-2026-04-17-111111111111-03-01"/>
        <s v="aws-2026-04-17-111111111111-03-02"/>
        <s v="aws-2026-04-17-111111111111-04-01"/>
        <s v="aws-2026-04-17-111111111111-04-02"/>
        <s v="aws-2026-04-17-111111111111-05-01"/>
        <s v="aws-2026-04-17-111111111111-05-02"/>
        <s v="aws-2026-04-17-222222222222-01-01"/>
        <s v="aws-2026-04-17-222222222222-01-02"/>
        <s v="aws-2026-04-17-222222222222-02-01"/>
        <s v="aws-2026-04-17-222222222222-02-02"/>
        <s v="aws-2026-04-17-222222222222-03-01"/>
        <s v="aws-2026-04-17-222222222222-03-02"/>
        <s v="aws-2026-04-17-222222222222-04-01"/>
        <s v="aws-2026-04-17-222222222222-04-02"/>
        <s v="aws-2026-04-17-222222222222-05-01"/>
        <s v="aws-2026-04-17-222222222222-05-02"/>
        <s v="aws-2026-04-18-111111111111-01-01"/>
        <s v="aws-2026-04-18-111111111111-01-02"/>
        <s v="aws-2026-04-18-111111111111-02-01"/>
        <s v="aws-2026-04-18-111111111111-02-02"/>
        <s v="aws-2026-04-18-111111111111-03-01"/>
        <s v="aws-2026-04-18-111111111111-03-02"/>
        <s v="aws-2026-04-18-111111111111-04-01"/>
        <s v="aws-2026-04-18-111111111111-04-02"/>
        <s v="aws-2026-04-18-111111111111-05-01"/>
        <s v="aws-2026-04-18-111111111111-05-02"/>
        <s v="aws-2026-04-18-222222222222-01-01"/>
        <s v="aws-2026-04-18-222222222222-01-02"/>
        <s v="aws-2026-04-18-222222222222-02-01"/>
        <s v="aws-2026-04-18-222222222222-02-02"/>
        <s v="aws-2026-04-18-222222222222-03-01"/>
        <s v="aws-2026-04-18-222222222222-03-02"/>
        <s v="aws-2026-04-18-222222222222-04-01"/>
        <s v="aws-2026-04-18-222222222222-04-02"/>
        <s v="aws-2026-04-18-222222222222-05-01"/>
        <s v="aws-2026-04-18-222222222222-05-02"/>
        <s v="aws-2026-04-19-111111111111-01-01"/>
        <s v="aws-2026-04-19-111111111111-01-02"/>
        <s v="aws-2026-04-19-111111111111-02-01"/>
        <s v="aws-2026-04-19-111111111111-02-02"/>
        <s v="aws-2026-04-19-111111111111-03-01"/>
        <s v="aws-2026-04-19-111111111111-03-02"/>
        <s v="aws-2026-04-19-111111111111-04-01"/>
        <s v="aws-2026-04-19-111111111111-04-02"/>
        <s v="aws-2026-04-19-111111111111-05-01"/>
        <s v="aws-2026-04-19-111111111111-05-02"/>
        <s v="aws-2026-04-19-222222222222-01-01"/>
        <s v="aws-2026-04-19-222222222222-01-02"/>
        <s v="aws-2026-04-19-222222222222-02-01"/>
        <s v="aws-2026-04-19-222222222222-02-02"/>
        <s v="aws-2026-04-19-222222222222-03-01"/>
        <s v="aws-2026-04-19-222222222222-03-02"/>
        <s v="aws-2026-04-19-222222222222-04-01"/>
        <s v="aws-2026-04-19-222222222222-04-02"/>
        <s v="aws-2026-04-19-222222222222-05-01"/>
        <s v="aws-2026-04-19-222222222222-05-02"/>
        <s v="aws-2026-04-20-111111111111-01-01"/>
        <s v="aws-2026-04-20-111111111111-01-02"/>
        <s v="aws-2026-04-20-111111111111-02-01"/>
        <s v="aws-2026-04-20-111111111111-02-02"/>
        <s v="aws-2026-04-20-111111111111-03-01"/>
        <s v="aws-2026-04-20-111111111111-03-02"/>
        <s v="aws-2026-04-20-111111111111-04-01"/>
        <s v="aws-2026-04-20-111111111111-04-02"/>
        <s v="aws-2026-04-20-111111111111-05-01"/>
        <s v="aws-2026-04-20-111111111111-05-02"/>
        <s v="aws-2026-04-20-222222222222-01-01"/>
        <s v="aws-2026-04-20-222222222222-01-02"/>
        <s v="aws-2026-04-20-222222222222-02-01"/>
        <s v="aws-2026-04-20-222222222222-02-02"/>
        <s v="aws-2026-04-20-222222222222-03-01"/>
        <s v="aws-2026-04-20-222222222222-03-02"/>
        <s v="aws-2026-04-20-222222222222-04-01"/>
        <s v="aws-2026-04-20-222222222222-04-02"/>
        <s v="aws-2026-04-20-222222222222-05-01"/>
        <s v="aws-2026-04-20-222222222222-05-02"/>
        <s v="aws-2026-04-21-111111111111-01-01"/>
        <s v="aws-2026-04-21-111111111111-01-02"/>
        <s v="aws-2026-04-21-111111111111-02-01"/>
        <s v="aws-2026-04-21-111111111111-02-02"/>
        <s v="aws-2026-04-21-111111111111-03-01"/>
        <s v="aws-2026-04-21-111111111111-03-02"/>
        <s v="aws-2026-04-21-111111111111-04-01"/>
        <s v="aws-2026-04-21-111111111111-04-02"/>
        <s v="aws-2026-04-21-111111111111-05-01"/>
        <s v="aws-2026-04-21-111111111111-05-02"/>
        <s v="aws-2026-04-21-222222222222-01-01"/>
        <s v="aws-2026-04-21-222222222222-01-02"/>
        <s v="aws-2026-04-21-222222222222-02-01"/>
        <s v="aws-2026-04-21-222222222222-02-02"/>
        <s v="aws-2026-04-21-222222222222-03-01"/>
        <s v="aws-2026-04-21-222222222222-03-02"/>
        <s v="aws-2026-04-21-222222222222-04-01"/>
        <s v="aws-2026-04-21-222222222222-04-02"/>
        <s v="aws-2026-04-21-222222222222-05-01"/>
        <s v="aws-2026-04-21-222222222222-05-02"/>
        <s v="aws-2026-04-22-111111111111-01-01"/>
        <s v="aws-2026-04-22-111111111111-01-02"/>
        <s v="aws-2026-04-22-111111111111-02-01"/>
        <s v="aws-2026-04-22-111111111111-02-02"/>
        <s v="aws-2026-04-22-111111111111-03-01"/>
        <s v="aws-2026-04-22-111111111111-03-02"/>
        <s v="aws-2026-04-22-111111111111-04-01"/>
        <s v="aws-2026-04-22-111111111111-04-02"/>
        <s v="aws-2026-04-22-111111111111-05-01"/>
        <s v="aws-2026-04-22-111111111111-05-02"/>
        <s v="aws-2026-04-22-222222222222-01-01"/>
        <s v="aws-2026-04-22-222222222222-01-02"/>
        <s v="aws-2026-04-22-222222222222-02-01"/>
        <s v="aws-2026-04-22-222222222222-02-02"/>
        <s v="aws-2026-04-22-222222222222-03-01"/>
        <s v="aws-2026-04-22-222222222222-03-02"/>
        <s v="aws-2026-04-22-222222222222-04-01"/>
        <s v="aws-2026-04-22-222222222222-04-02"/>
        <s v="aws-2026-04-22-222222222222-05-01"/>
        <s v="aws-2026-04-22-222222222222-05-02"/>
        <s v="aws-2026-04-23-111111111111-01-01"/>
        <s v="aws-2026-04-23-111111111111-01-02"/>
        <s v="aws-2026-04-23-111111111111-02-01"/>
        <s v="aws-2026-04-23-111111111111-02-02"/>
        <s v="aws-2026-04-23-111111111111-03-01"/>
        <s v="aws-2026-04-23-111111111111-03-02"/>
        <s v="aws-2026-04-23-111111111111-04-01"/>
        <s v="aws-2026-04-23-111111111111-04-02"/>
        <s v="aws-2026-04-23-111111111111-05-01"/>
        <s v="aws-2026-04-23-111111111111-05-02"/>
        <s v="aws-2026-04-23-222222222222-01-01"/>
        <s v="aws-2026-04-23-222222222222-01-02"/>
        <s v="aws-2026-04-23-222222222222-02-01"/>
        <s v="aws-2026-04-23-222222222222-02-02"/>
        <s v="aws-2026-04-23-222222222222-03-01"/>
        <s v="aws-2026-04-23-222222222222-03-02"/>
        <s v="aws-2026-04-23-222222222222-04-01"/>
        <s v="aws-2026-04-23-222222222222-04-02"/>
        <s v="aws-2026-04-23-222222222222-05-01"/>
        <s v="aws-2026-04-23-222222222222-05-02"/>
        <s v="aws-2026-04-24-111111111111-01-01"/>
        <s v="aws-2026-04-24-111111111111-01-02"/>
        <s v="aws-2026-04-24-111111111111-02-01"/>
        <s v="aws-2026-04-24-111111111111-02-02"/>
        <s v="aws-2026-04-24-111111111111-03-01"/>
        <s v="aws-2026-04-24-111111111111-03-02"/>
        <s v="aws-2026-04-24-111111111111-04-01"/>
        <s v="aws-2026-04-24-111111111111-04-02"/>
        <s v="aws-2026-04-24-111111111111-05-01"/>
        <s v="aws-2026-04-24-111111111111-05-02"/>
        <s v="aws-2026-04-24-222222222222-01-01"/>
        <s v="aws-2026-04-24-222222222222-01-02"/>
        <s v="aws-2026-04-24-222222222222-02-01"/>
        <s v="aws-2026-04-24-222222222222-02-02"/>
        <s v="aws-2026-04-24-222222222222-03-01"/>
        <s v="aws-2026-04-24-222222222222-03-02"/>
        <s v="aws-2026-04-24-222222222222-04-01"/>
        <s v="aws-2026-04-24-222222222222-04-02"/>
        <s v="aws-2026-04-24-222222222222-05-01"/>
        <s v="aws-2026-04-24-222222222222-05-02"/>
        <s v="aws-2026-04-25-111111111111-01-01"/>
        <s v="aws-2026-04-25-111111111111-01-02"/>
        <s v="aws-2026-04-25-111111111111-02-01"/>
        <s v="aws-2026-04-25-111111111111-02-02"/>
        <s v="aws-2026-04-25-111111111111-03-01"/>
        <s v="aws-2026-04-25-111111111111-03-02"/>
        <s v="aws-2026-04-25-111111111111-04-01"/>
        <s v="aws-2026-04-25-111111111111-04-02"/>
        <s v="aws-2026-04-25-111111111111-05-01"/>
        <s v="aws-2026-04-25-111111111111-05-02"/>
        <s v="aws-2026-04-25-222222222222-01-01"/>
        <s v="aws-2026-04-25-222222222222-01-02"/>
        <s v="aws-2026-04-25-222222222222-02-01"/>
        <s v="aws-2026-04-25-222222222222-02-02"/>
        <s v="aws-2026-04-25-222222222222-03-01"/>
        <s v="aws-2026-04-25-222222222222-03-02"/>
        <s v="aws-2026-04-25-222222222222-04-01"/>
        <s v="aws-2026-04-25-222222222222-04-02"/>
        <s v="aws-2026-04-25-222222222222-05-01"/>
        <s v="aws-2026-04-25-222222222222-05-02"/>
        <s v="aws-2026-04-26-111111111111-01-01"/>
        <s v="aws-2026-04-26-111111111111-01-02"/>
        <s v="aws-2026-04-26-111111111111-02-01"/>
        <s v="aws-2026-04-26-111111111111-02-02"/>
        <s v="aws-2026-04-26-111111111111-03-01"/>
        <s v="aws-2026-04-26-111111111111-03-02"/>
        <s v="aws-2026-04-26-111111111111-04-01"/>
        <s v="aws-2026-04-26-111111111111-04-02"/>
        <s v="aws-2026-04-26-111111111111-05-01"/>
        <s v="aws-2026-04-26-111111111111-05-02"/>
        <s v="aws-2026-04-26-222222222222-01-01"/>
        <s v="aws-2026-04-26-222222222222-01-02"/>
        <s v="aws-2026-04-26-222222222222-02-01"/>
        <s v="aws-2026-04-26-222222222222-02-02"/>
        <s v="aws-2026-04-26-222222222222-03-01"/>
        <s v="aws-2026-04-26-222222222222-03-02"/>
        <s v="aws-2026-04-26-222222222222-04-01"/>
        <s v="aws-2026-04-26-222222222222-04-02"/>
        <s v="aws-2026-04-26-222222222222-05-01"/>
        <s v="aws-2026-04-26-222222222222-05-02"/>
        <s v="aws-2026-04-27-111111111111-01-01"/>
        <s v="aws-2026-04-27-111111111111-01-02"/>
        <s v="aws-2026-04-27-111111111111-02-01"/>
        <s v="aws-2026-04-27-111111111111-02-02"/>
        <s v="aws-2026-04-27-111111111111-03-01"/>
        <s v="aws-2026-04-27-111111111111-03-02"/>
        <s v="aws-2026-04-27-111111111111-04-01"/>
        <s v="aws-2026-04-27-111111111111-04-02"/>
        <s v="aws-2026-04-27-111111111111-05-01"/>
        <s v="aws-2026-04-27-111111111111-05-02"/>
        <s v="aws-2026-04-27-222222222222-01-01"/>
        <s v="aws-2026-04-27-222222222222-01-02"/>
        <s v="aws-2026-04-27-222222222222-02-01"/>
        <s v="aws-2026-04-27-222222222222-02-02"/>
        <s v="aws-2026-04-27-222222222222-03-01"/>
        <s v="aws-2026-04-27-222222222222-03-02"/>
        <s v="aws-2026-04-27-222222222222-04-01"/>
        <s v="aws-2026-04-27-222222222222-04-02"/>
        <s v="aws-2026-04-27-222222222222-05-01"/>
        <s v="aws-2026-04-27-222222222222-05-02"/>
        <s v="aws-2026-04-28-111111111111-01-01"/>
        <s v="aws-2026-04-28-111111111111-01-02"/>
        <s v="aws-2026-04-28-111111111111-02-01"/>
        <s v="aws-2026-04-28-111111111111-02-02"/>
        <s v="aws-2026-04-28-111111111111-03-01"/>
        <s v="aws-2026-04-28-111111111111-03-02"/>
        <s v="aws-2026-04-28-111111111111-04-01"/>
        <s v="aws-2026-04-28-111111111111-04-02"/>
        <s v="aws-2026-04-28-111111111111-05-01"/>
        <s v="aws-2026-04-28-111111111111-05-02"/>
        <s v="aws-2026-04-28-222222222222-01-01"/>
        <s v="aws-2026-04-28-222222222222-01-02"/>
        <s v="aws-2026-04-28-222222222222-02-01"/>
        <s v="aws-2026-04-28-222222222222-02-02"/>
        <s v="aws-2026-04-28-222222222222-03-01"/>
        <s v="aws-2026-04-28-222222222222-03-02"/>
        <s v="aws-2026-04-28-222222222222-04-01"/>
        <s v="aws-2026-04-28-222222222222-04-02"/>
        <s v="aws-2026-04-28-222222222222-05-01"/>
        <s v="aws-2026-04-28-222222222222-05-02"/>
        <s v="aws-2026-04-29-111111111111-01-01"/>
        <s v="aws-2026-04-29-111111111111-01-02"/>
        <s v="aws-2026-04-29-111111111111-02-01"/>
        <s v="aws-2026-04-29-111111111111-02-02"/>
        <s v="aws-2026-04-29-111111111111-03-01"/>
        <s v="aws-2026-04-29-111111111111-03-02"/>
        <s v="aws-2026-04-29-111111111111-04-01"/>
        <s v="aws-2026-04-29-111111111111-04-02"/>
        <s v="aws-2026-04-29-111111111111-05-01"/>
        <s v="aws-2026-04-29-111111111111-05-02"/>
        <s v="aws-2026-04-29-222222222222-01-01"/>
        <s v="aws-2026-04-29-222222222222-01-02"/>
        <s v="aws-2026-04-29-222222222222-02-01"/>
        <s v="aws-2026-04-29-222222222222-02-02"/>
        <s v="aws-2026-04-29-222222222222-03-01"/>
        <s v="aws-2026-04-29-222222222222-03-02"/>
        <s v="aws-2026-04-29-222222222222-04-01"/>
        <s v="aws-2026-04-29-222222222222-04-02"/>
        <s v="aws-2026-04-29-222222222222-05-01"/>
        <s v="aws-2026-04-29-222222222222-05-02"/>
        <s v="aws-2026-04-30-111111111111-01-01"/>
        <s v="aws-2026-04-30-111111111111-01-02"/>
        <s v="aws-2026-04-30-111111111111-02-01"/>
        <s v="aws-2026-04-30-111111111111-02-02"/>
        <s v="aws-2026-04-30-111111111111-03-01"/>
        <s v="aws-2026-04-30-111111111111-03-02"/>
        <s v="aws-2026-04-30-111111111111-04-01"/>
        <s v="aws-2026-04-30-111111111111-04-02"/>
        <s v="aws-2026-04-30-111111111111-05-01"/>
        <s v="aws-2026-04-30-111111111111-05-02"/>
        <s v="aws-2026-04-30-222222222222-01-01"/>
        <s v="aws-2026-04-30-222222222222-01-02"/>
        <s v="aws-2026-04-30-222222222222-02-01"/>
        <s v="aws-2026-04-30-222222222222-02-02"/>
        <s v="aws-2026-04-30-222222222222-03-01"/>
        <s v="aws-2026-04-30-222222222222-03-02"/>
        <s v="aws-2026-04-30-222222222222-04-01"/>
        <s v="aws-2026-04-30-222222222222-04-02"/>
        <s v="aws-2026-04-30-222222222222-05-01"/>
        <s v="aws-2026-04-30-222222222222-05-02"/>
        <s v="aws-2026-05-01-111111111111-01-01"/>
        <s v="aws-2026-05-01-111111111111-01-02"/>
        <s v="aws-2026-05-01-111111111111-02-01"/>
        <s v="aws-2026-05-01-111111111111-02-02"/>
        <s v="aws-2026-05-01-111111111111-03-01"/>
        <s v="aws-2026-05-01-111111111111-03-02"/>
        <s v="aws-2026-05-01-111111111111-04-01"/>
        <s v="aws-2026-05-01-111111111111-04-02"/>
        <s v="aws-2026-05-01-111111111111-05-01"/>
        <s v="aws-2026-05-01-111111111111-05-02"/>
        <s v="aws-2026-05-01-222222222222-01-01"/>
        <s v="aws-2026-05-01-222222222222-01-02"/>
        <s v="aws-2026-05-01-222222222222-02-01"/>
        <s v="aws-2026-05-01-222222222222-02-02"/>
        <s v="aws-2026-05-01-222222222222-03-01"/>
        <s v="aws-2026-05-01-222222222222-03-02"/>
        <s v="aws-2026-05-01-222222222222-04-01"/>
        <s v="aws-2026-05-01-222222222222-04-02"/>
        <s v="aws-2026-05-01-222222222222-05-01"/>
        <s v="aws-2026-05-01-222222222222-05-02"/>
        <s v="aws-2026-05-02-111111111111-01-01"/>
        <s v="aws-2026-05-02-111111111111-01-02"/>
        <s v="aws-2026-05-02-111111111111-02-01"/>
        <s v="aws-2026-05-02-111111111111-02-02"/>
        <s v="aws-2026-05-02-111111111111-03-01"/>
        <s v="aws-2026-05-02-111111111111-03-02"/>
        <s v="aws-2026-05-02-111111111111-04-01"/>
        <s v="aws-2026-05-02-111111111111-04-02"/>
        <s v="aws-2026-05-02-111111111111-05-01"/>
        <s v="aws-2026-05-02-111111111111-05-02"/>
        <s v="aws-2026-05-02-222222222222-01-01"/>
        <s v="aws-2026-05-02-222222222222-01-02"/>
        <s v="aws-2026-05-02-222222222222-02-01"/>
        <s v="aws-2026-05-02-222222222222-02-02"/>
        <s v="aws-2026-05-02-222222222222-03-01"/>
        <s v="aws-2026-05-02-222222222222-03-02"/>
        <s v="aws-2026-05-02-222222222222-04-01"/>
        <s v="aws-2026-05-02-222222222222-04-02"/>
        <s v="aws-2026-05-02-222222222222-05-01"/>
        <s v="aws-2026-05-02-222222222222-05-02"/>
        <s v="aws-2026-05-03-111111111111-01-01"/>
        <s v="aws-2026-05-03-111111111111-01-02"/>
        <s v="aws-2026-05-03-111111111111-02-01"/>
        <s v="aws-2026-05-03-111111111111-02-02"/>
        <s v="aws-2026-05-03-111111111111-03-01"/>
        <s v="aws-2026-05-03-111111111111-03-02"/>
        <s v="aws-2026-05-03-111111111111-04-01"/>
        <s v="aws-2026-05-03-111111111111-04-02"/>
        <s v="aws-2026-05-03-111111111111-05-01"/>
        <s v="aws-2026-05-03-111111111111-05-02"/>
        <s v="aws-2026-05-03-222222222222-01-01"/>
        <s v="aws-2026-05-03-222222222222-01-02"/>
        <s v="aws-2026-05-03-222222222222-02-01"/>
        <s v="aws-2026-05-03-222222222222-02-02"/>
        <s v="aws-2026-05-03-222222222222-03-01"/>
        <s v="aws-2026-05-03-222222222222-03-02"/>
        <s v="aws-2026-05-03-222222222222-04-01"/>
        <s v="aws-2026-05-03-222222222222-04-02"/>
        <s v="aws-2026-05-03-222222222222-05-01"/>
        <s v="aws-2026-05-03-222222222222-05-02"/>
        <s v="aws-2026-05-04-111111111111-01-01"/>
        <s v="aws-2026-05-04-111111111111-01-02"/>
        <s v="aws-2026-05-04-111111111111-02-01"/>
        <s v="aws-2026-05-04-111111111111-02-02"/>
        <s v="aws-2026-05-04-111111111111-03-01"/>
        <s v="aws-2026-05-04-111111111111-03-02"/>
        <s v="aws-2026-05-04-111111111111-04-01"/>
        <s v="aws-2026-05-04-111111111111-04-02"/>
        <s v="aws-2026-05-04-111111111111-05-01"/>
        <s v="aws-2026-05-04-111111111111-05-02"/>
        <s v="aws-2026-05-04-222222222222-01-01"/>
        <s v="aws-2026-05-04-222222222222-01-02"/>
        <s v="aws-2026-05-04-222222222222-02-01"/>
        <s v="aws-2026-05-04-222222222222-02-02"/>
        <s v="aws-2026-05-04-222222222222-03-01"/>
        <s v="aws-2026-05-04-222222222222-03-02"/>
        <s v="aws-2026-05-04-222222222222-04-01"/>
        <s v="aws-2026-05-04-222222222222-04-02"/>
        <s v="aws-2026-05-04-222222222222-05-01"/>
        <s v="aws-2026-05-04-222222222222-05-02"/>
        <s v="aws-2026-05-05-111111111111-01-01"/>
        <s v="aws-2026-05-05-111111111111-01-02"/>
        <s v="aws-2026-05-05-111111111111-02-01"/>
        <s v="aws-2026-05-05-111111111111-02-02"/>
        <s v="aws-2026-05-05-111111111111-03-01"/>
        <s v="aws-2026-05-05-111111111111-03-02"/>
        <s v="aws-2026-05-05-111111111111-04-01"/>
        <s v="aws-2026-05-05-111111111111-04-02"/>
        <s v="aws-2026-05-05-111111111111-05-01"/>
        <s v="aws-2026-05-05-111111111111-05-02"/>
        <s v="aws-2026-05-05-222222222222-01-01"/>
        <s v="aws-2026-05-05-222222222222-01-02"/>
        <s v="aws-2026-05-05-222222222222-02-01"/>
        <s v="aws-2026-05-05-222222222222-02-02"/>
        <s v="aws-2026-05-05-222222222222-03-01"/>
        <s v="aws-2026-05-05-222222222222-03-02"/>
        <s v="aws-2026-05-05-222222222222-04-01"/>
        <s v="aws-2026-05-05-222222222222-04-02"/>
        <s v="aws-2026-05-05-222222222222-05-01"/>
        <s v="aws-2026-05-05-222222222222-05-02"/>
        <s v="aws-2026-05-06-111111111111-01-01"/>
        <s v="aws-2026-05-06-111111111111-01-02"/>
        <s v="aws-2026-05-06-111111111111-02-01"/>
        <s v="aws-2026-05-06-111111111111-02-02"/>
        <s v="aws-2026-05-06-111111111111-03-01"/>
        <s v="aws-2026-05-06-111111111111-03-02"/>
        <s v="aws-2026-05-06-111111111111-04-01"/>
        <s v="aws-2026-05-06-111111111111-04-02"/>
        <s v="aws-2026-05-06-111111111111-05-01"/>
        <s v="aws-2026-05-06-111111111111-05-02"/>
        <s v="aws-2026-05-06-222222222222-01-01"/>
        <s v="aws-2026-05-06-222222222222-01-02"/>
        <s v="aws-2026-05-06-222222222222-02-01"/>
        <s v="aws-2026-05-06-222222222222-02-02"/>
        <s v="aws-2026-05-06-222222222222-03-01"/>
        <s v="aws-2026-05-06-222222222222-03-02"/>
        <s v="aws-2026-05-06-222222222222-04-01"/>
        <s v="aws-2026-05-06-222222222222-04-02"/>
        <s v="aws-2026-05-06-222222222222-05-01"/>
        <s v="aws-2026-05-06-222222222222-05-02"/>
        <s v="aws-2026-05-07-111111111111-01-01"/>
        <s v="aws-2026-05-07-111111111111-01-02"/>
        <s v="aws-2026-05-07-111111111111-02-01"/>
        <s v="aws-2026-05-07-111111111111-02-02"/>
        <s v="aws-2026-05-07-111111111111-03-01"/>
        <s v="aws-2026-05-07-111111111111-03-02"/>
        <s v="aws-2026-05-07-111111111111-04-01"/>
        <s v="aws-2026-05-07-111111111111-04-02"/>
        <s v="aws-2026-05-07-111111111111-05-01"/>
        <s v="aws-2026-05-07-111111111111-05-02"/>
        <s v="aws-2026-05-07-222222222222-01-01"/>
        <s v="aws-2026-05-07-222222222222-01-02"/>
        <s v="aws-2026-05-07-222222222222-02-01"/>
        <s v="aws-2026-05-07-222222222222-02-02"/>
        <s v="aws-2026-05-07-222222222222-03-01"/>
        <s v="aws-2026-05-07-222222222222-03-02"/>
        <s v="aws-2026-05-07-222222222222-04-01"/>
        <s v="aws-2026-05-07-222222222222-04-02"/>
        <s v="aws-2026-05-07-222222222222-05-01"/>
        <s v="aws-2026-05-07-222222222222-05-02"/>
        <s v="aws-2026-05-08-111111111111-01-01"/>
        <s v="aws-2026-05-08-111111111111-01-02"/>
        <s v="aws-2026-05-08-111111111111-02-01"/>
        <s v="aws-2026-05-08-111111111111-02-02"/>
        <s v="aws-2026-05-08-111111111111-03-01"/>
        <s v="aws-2026-05-08-111111111111-03-02"/>
        <s v="aws-2026-05-08-111111111111-04-01"/>
        <s v="aws-2026-05-08-111111111111-04-02"/>
        <s v="aws-2026-05-08-111111111111-05-01"/>
        <s v="aws-2026-05-08-111111111111-05-02"/>
        <s v="aws-2026-05-08-222222222222-01-01"/>
        <s v="aws-2026-05-08-222222222222-01-02"/>
        <s v="aws-2026-05-08-222222222222-02-01"/>
        <s v="aws-2026-05-08-222222222222-02-02"/>
        <s v="aws-2026-05-08-222222222222-03-01"/>
        <s v="aws-2026-05-08-222222222222-03-02"/>
        <s v="aws-2026-05-08-222222222222-04-01"/>
        <s v="aws-2026-05-08-222222222222-04-02"/>
        <s v="aws-2026-05-08-222222222222-05-01"/>
        <s v="aws-2026-05-08-222222222222-05-02"/>
        <s v="aws-2026-05-09-111111111111-01-01"/>
        <s v="aws-2026-05-09-111111111111-01-02"/>
        <s v="aws-2026-05-09-111111111111-02-01"/>
        <s v="aws-2026-05-09-111111111111-02-02"/>
        <s v="aws-2026-05-09-111111111111-03-01"/>
        <s v="aws-2026-05-09-111111111111-03-02"/>
        <s v="aws-2026-05-09-111111111111-04-01"/>
        <s v="aws-2026-05-09-111111111111-04-02"/>
        <s v="aws-2026-05-09-111111111111-05-01"/>
        <s v="aws-2026-05-09-111111111111-05-02"/>
        <s v="aws-2026-05-09-222222222222-01-01"/>
        <s v="aws-2026-05-09-222222222222-01-02"/>
        <s v="aws-2026-05-09-222222222222-02-01"/>
        <s v="aws-2026-05-09-222222222222-02-02"/>
        <s v="aws-2026-05-09-222222222222-03-01"/>
        <s v="aws-2026-05-09-222222222222-03-02"/>
        <s v="aws-2026-05-09-222222222222-04-01"/>
        <s v="aws-2026-05-09-222222222222-04-02"/>
        <s v="aws-2026-05-09-222222222222-05-01"/>
        <s v="aws-2026-05-09-222222222222-05-02"/>
        <s v="aws-2026-05-10-111111111111-01-01"/>
        <s v="aws-2026-05-10-111111111111-01-02"/>
        <s v="aws-2026-05-10-111111111111-02-01"/>
        <s v="aws-2026-05-10-111111111111-02-02"/>
        <s v="aws-2026-05-10-111111111111-03-01"/>
        <s v="aws-2026-05-10-111111111111-03-02"/>
        <s v="aws-2026-05-10-111111111111-04-01"/>
        <s v="aws-2026-05-10-111111111111-04-02"/>
        <s v="aws-2026-05-10-111111111111-05-01"/>
        <s v="aws-2026-05-10-111111111111-05-02"/>
        <s v="aws-2026-05-10-222222222222-01-01"/>
        <s v="aws-2026-05-10-222222222222-01-02"/>
        <s v="aws-2026-05-10-222222222222-02-01"/>
        <s v="aws-2026-05-10-222222222222-02-02"/>
        <s v="aws-2026-05-10-222222222222-03-01"/>
        <s v="aws-2026-05-10-222222222222-03-02"/>
        <s v="aws-2026-05-10-222222222222-04-01"/>
        <s v="aws-2026-05-10-222222222222-04-02"/>
        <s v="aws-2026-05-10-222222222222-05-01"/>
        <s v="aws-2026-05-10-222222222222-05-02"/>
        <s v="aws-2026-05-11-111111111111-01-01"/>
        <s v="aws-2026-05-11-111111111111-01-02"/>
        <s v="aws-2026-05-11-111111111111-02-01"/>
        <s v="aws-2026-05-11-111111111111-02-02"/>
        <s v="aws-2026-05-11-111111111111-03-01"/>
        <s v="aws-2026-05-11-111111111111-03-02"/>
        <s v="aws-2026-05-11-111111111111-04-01"/>
        <s v="aws-2026-05-11-111111111111-04-02"/>
        <s v="aws-2026-05-11-111111111111-05-01"/>
        <s v="aws-2026-05-11-111111111111-05-02"/>
        <s v="aws-2026-05-11-222222222222-01-01"/>
        <s v="aws-2026-05-11-222222222222-01-02"/>
        <s v="aws-2026-05-11-222222222222-02-01"/>
        <s v="aws-2026-05-11-222222222222-02-02"/>
        <s v="aws-2026-05-11-222222222222-03-01"/>
        <s v="aws-2026-05-11-222222222222-03-02"/>
        <s v="aws-2026-05-11-222222222222-04-01"/>
        <s v="aws-2026-05-11-222222222222-04-02"/>
        <s v="aws-2026-05-11-222222222222-05-01"/>
        <s v="aws-2026-05-11-222222222222-05-02"/>
        <s v="aws-2026-05-12-111111111111-01-01"/>
        <s v="aws-2026-05-12-111111111111-01-02"/>
        <s v="aws-2026-05-12-111111111111-02-01"/>
        <s v="aws-2026-05-12-111111111111-02-02"/>
        <s v="aws-2026-05-12-111111111111-03-01"/>
        <s v="aws-2026-05-12-111111111111-03-02"/>
        <s v="aws-2026-05-12-111111111111-04-01"/>
        <s v="aws-2026-05-12-111111111111-04-02"/>
        <s v="aws-2026-05-12-111111111111-05-01"/>
        <s v="aws-2026-05-12-111111111111-05-02"/>
        <s v="aws-2026-05-12-222222222222-01-01"/>
        <s v="aws-2026-05-12-222222222222-01-02"/>
        <s v="aws-2026-05-12-222222222222-02-01"/>
        <s v="aws-2026-05-12-222222222222-02-02"/>
        <s v="aws-2026-05-12-222222222222-03-01"/>
        <s v="aws-2026-05-12-222222222222-03-02"/>
        <s v="aws-2026-05-12-222222222222-04-01"/>
        <s v="aws-2026-05-12-222222222222-04-02"/>
        <s v="aws-2026-05-12-222222222222-05-01"/>
        <s v="aws-2026-05-12-222222222222-05-02"/>
        <s v="aws-2026-05-13-111111111111-01-01"/>
        <s v="aws-2026-05-13-111111111111-01-02"/>
        <s v="aws-2026-05-13-111111111111-02-01"/>
        <s v="aws-2026-05-13-111111111111-02-02"/>
        <s v="aws-2026-05-13-111111111111-03-01"/>
        <s v="aws-2026-05-13-111111111111-03-02"/>
        <s v="aws-2026-05-13-111111111111-04-01"/>
        <s v="aws-2026-05-13-111111111111-04-02"/>
        <s v="aws-2026-05-13-111111111111-05-01"/>
        <s v="aws-2026-05-13-111111111111-05-02"/>
        <s v="aws-2026-05-13-222222222222-01-01"/>
        <s v="aws-2026-05-13-222222222222-01-02"/>
        <s v="aws-2026-05-13-222222222222-02-01"/>
        <s v="aws-2026-05-13-222222222222-02-02"/>
        <s v="aws-2026-05-13-222222222222-03-01"/>
        <s v="aws-2026-05-13-222222222222-03-02"/>
        <s v="aws-2026-05-13-222222222222-04-01"/>
        <s v="aws-2026-05-13-222222222222-04-02"/>
        <s v="aws-2026-05-13-222222222222-05-01"/>
        <s v="aws-2026-05-13-222222222222-05-02"/>
        <s v="aws-2026-05-14-111111111111-01-01"/>
        <s v="aws-2026-05-14-111111111111-01-02"/>
        <s v="aws-2026-05-14-111111111111-02-01"/>
        <s v="aws-2026-05-14-111111111111-02-02"/>
        <s v="aws-2026-05-14-111111111111-03-01"/>
        <s v="aws-2026-05-14-111111111111-03-02"/>
        <s v="aws-2026-05-14-111111111111-04-01"/>
        <s v="aws-2026-05-14-111111111111-04-02"/>
        <s v="aws-2026-05-14-111111111111-05-01"/>
        <s v="aws-2026-05-14-111111111111-05-02"/>
        <s v="aws-2026-05-14-222222222222-01-01"/>
        <s v="aws-2026-05-14-222222222222-01-02"/>
        <s v="aws-2026-05-14-222222222222-02-01"/>
        <s v="aws-2026-05-14-222222222222-02-02"/>
        <s v="aws-2026-05-14-222222222222-03-01"/>
        <s v="aws-2026-05-14-222222222222-03-02"/>
        <s v="aws-2026-05-14-222222222222-04-01"/>
        <s v="aws-2026-05-14-222222222222-04-02"/>
        <s v="aws-2026-05-14-222222222222-05-01"/>
        <s v="aws-2026-05-14-222222222222-05-02"/>
        <s v="aws-2026-05-15-111111111111-01-01"/>
        <s v="aws-2026-05-15-111111111111-01-02"/>
        <s v="aws-2026-05-15-111111111111-02-01"/>
        <s v="aws-2026-05-15-111111111111-02-02"/>
        <s v="aws-2026-05-15-111111111111-03-01"/>
        <s v="aws-2026-05-15-111111111111-03-02"/>
        <s v="aws-2026-05-15-111111111111-04-01"/>
        <s v="aws-2026-05-15-111111111111-04-02"/>
        <s v="aws-2026-05-15-111111111111-05-01"/>
        <s v="aws-2026-05-15-111111111111-05-02"/>
        <s v="aws-2026-05-15-222222222222-01-01"/>
        <s v="aws-2026-05-15-222222222222-01-02"/>
        <s v="aws-2026-05-15-222222222222-02-01"/>
        <s v="aws-2026-05-15-222222222222-02-02"/>
        <s v="aws-2026-05-15-222222222222-03-01"/>
        <s v="aws-2026-05-15-222222222222-03-02"/>
        <s v="aws-2026-05-15-222222222222-04-01"/>
        <s v="aws-2026-05-15-222222222222-04-02"/>
        <s v="aws-2026-05-15-222222222222-05-01"/>
        <s v="aws-2026-05-15-222222222222-05-02"/>
        <s v="aws-2026-05-16-111111111111-01-01"/>
        <s v="aws-2026-05-16-111111111111-01-02"/>
        <s v="aws-2026-05-16-111111111111-02-01"/>
        <s v="aws-2026-05-16-111111111111-02-02"/>
        <s v="aws-2026-05-16-111111111111-03-01"/>
        <s v="aws-2026-05-16-111111111111-03-02"/>
        <s v="aws-2026-05-16-111111111111-04-01"/>
        <s v="aws-2026-05-16-111111111111-04-02"/>
        <s v="aws-2026-05-16-111111111111-05-01"/>
        <s v="aws-2026-05-16-111111111111-05-02"/>
        <s v="aws-2026-05-16-222222222222-01-01"/>
        <s v="aws-2026-05-16-222222222222-01-02"/>
        <s v="aws-2026-05-16-222222222222-02-01"/>
        <s v="aws-2026-05-16-222222222222-02-02"/>
        <s v="aws-2026-05-16-222222222222-03-01"/>
        <s v="aws-2026-05-16-222222222222-03-02"/>
        <s v="aws-2026-05-16-222222222222-04-01"/>
        <s v="aws-2026-05-16-222222222222-04-02"/>
        <s v="aws-2026-05-16-222222222222-05-01"/>
        <s v="aws-2026-05-16-222222222222-05-02"/>
        <s v="aws-2026-05-17-111111111111-01-01"/>
        <s v="aws-2026-05-17-111111111111-01-02"/>
        <s v="aws-2026-05-17-111111111111-02-01"/>
        <s v="aws-2026-05-17-111111111111-02-02"/>
        <s v="aws-2026-05-17-111111111111-03-01"/>
        <s v="aws-2026-05-17-111111111111-03-02"/>
        <s v="aws-2026-05-17-111111111111-04-01"/>
        <s v="aws-2026-05-17-111111111111-04-02"/>
        <s v="aws-2026-05-17-111111111111-05-01"/>
        <s v="aws-2026-05-17-111111111111-05-02"/>
        <s v="aws-2026-05-17-222222222222-01-01"/>
        <s v="aws-2026-05-17-222222222222-01-02"/>
        <s v="aws-2026-05-17-222222222222-02-01"/>
        <s v="aws-2026-05-17-222222222222-02-02"/>
        <s v="aws-2026-05-17-222222222222-03-01"/>
        <s v="aws-2026-05-17-222222222222-03-02"/>
        <s v="aws-2026-05-17-222222222222-04-01"/>
        <s v="aws-2026-05-17-222222222222-04-02"/>
        <s v="aws-2026-05-17-222222222222-05-01"/>
        <s v="aws-2026-05-17-222222222222-05-02"/>
        <s v="aws-2026-05-18-111111111111-01-01"/>
        <s v="aws-2026-05-18-111111111111-01-02"/>
        <s v="aws-2026-05-18-111111111111-02-01"/>
        <s v="aws-2026-05-18-111111111111-02-02"/>
        <s v="aws-2026-05-18-111111111111-03-01"/>
        <s v="aws-2026-05-18-111111111111-03-02"/>
        <s v="aws-2026-05-18-111111111111-04-01"/>
        <s v="aws-2026-05-18-111111111111-04-02"/>
        <s v="aws-2026-05-18-111111111111-05-01"/>
        <s v="aws-2026-05-18-111111111111-05-02"/>
        <s v="aws-2026-05-18-222222222222-01-01"/>
        <s v="aws-2026-05-18-222222222222-01-02"/>
        <s v="aws-2026-05-18-222222222222-02-01"/>
        <s v="aws-2026-05-18-222222222222-02-02"/>
        <s v="aws-2026-05-18-222222222222-03-01"/>
        <s v="aws-2026-05-18-222222222222-03-02"/>
        <s v="aws-2026-05-18-222222222222-04-01"/>
        <s v="aws-2026-05-18-222222222222-04-02"/>
        <s v="aws-2026-05-18-222222222222-05-01"/>
        <s v="aws-2026-05-18-222222222222-05-02"/>
        <s v="aws-2026-05-19-111111111111-01-01"/>
        <s v="aws-2026-05-19-111111111111-01-02"/>
        <s v="aws-2026-05-19-111111111111-02-01"/>
        <s v="aws-2026-05-19-111111111111-02-02"/>
        <s v="aws-2026-05-19-111111111111-03-01"/>
        <s v="aws-2026-05-19-111111111111-03-02"/>
        <s v="aws-2026-05-19-111111111111-04-01"/>
        <s v="aws-2026-05-19-111111111111-04-02"/>
        <s v="aws-2026-05-19-111111111111-05-01"/>
        <s v="aws-2026-05-19-111111111111-05-02"/>
        <s v="aws-2026-05-19-222222222222-01-01"/>
        <s v="aws-2026-05-19-222222222222-01-02"/>
        <s v="aws-2026-05-19-222222222222-02-01"/>
        <s v="aws-2026-05-19-222222222222-02-02"/>
        <s v="aws-2026-05-19-222222222222-03-01"/>
        <s v="aws-2026-05-19-222222222222-03-02"/>
        <s v="aws-2026-05-19-222222222222-04-01"/>
        <s v="aws-2026-05-19-222222222222-04-02"/>
        <s v="aws-2026-05-19-222222222222-05-01"/>
        <s v="aws-2026-05-19-222222222222-05-02"/>
        <s v="aws-2026-05-20-111111111111-01-01"/>
        <s v="aws-2026-05-20-111111111111-01-02"/>
        <s v="aws-2026-05-20-111111111111-02-01"/>
        <s v="aws-2026-05-20-111111111111-02-02"/>
        <s v="aws-2026-05-20-111111111111-03-01"/>
        <s v="aws-2026-05-20-111111111111-03-02"/>
        <s v="aws-2026-05-20-111111111111-04-01"/>
        <s v="aws-2026-05-20-111111111111-04-02"/>
        <s v="aws-2026-05-20-111111111111-05-01"/>
        <s v="aws-2026-05-20-111111111111-05-02"/>
        <s v="aws-2026-05-20-222222222222-01-01"/>
        <s v="aws-2026-05-20-222222222222-01-02"/>
        <s v="aws-2026-05-20-222222222222-02-01"/>
        <s v="aws-2026-05-20-222222222222-02-02"/>
        <s v="aws-2026-05-20-222222222222-03-01"/>
        <s v="aws-2026-05-20-222222222222-03-02"/>
        <s v="aws-2026-05-20-222222222222-04-01"/>
        <s v="aws-2026-05-20-222222222222-04-02"/>
        <s v="aws-2026-05-20-222222222222-05-01"/>
        <s v="aws-2026-05-20-222222222222-05-02"/>
        <s v="aws-2026-05-21-111111111111-01-01"/>
        <s v="aws-2026-05-21-111111111111-01-02"/>
        <s v="aws-2026-05-21-111111111111-02-01"/>
        <s v="aws-2026-05-21-111111111111-02-02"/>
        <s v="aws-2026-05-21-111111111111-03-01"/>
        <s v="aws-2026-05-21-111111111111-03-02"/>
        <s v="aws-2026-05-21-111111111111-04-01"/>
        <s v="aws-2026-05-21-111111111111-04-02"/>
        <s v="aws-2026-05-21-111111111111-05-01"/>
        <s v="aws-2026-05-21-111111111111-05-02"/>
        <s v="aws-2026-05-21-222222222222-01-01"/>
        <s v="aws-2026-05-21-222222222222-01-02"/>
        <s v="aws-2026-05-21-222222222222-02-01"/>
        <s v="aws-2026-05-21-222222222222-02-02"/>
        <s v="aws-2026-05-21-222222222222-03-01"/>
        <s v="aws-2026-05-21-222222222222-03-02"/>
        <s v="aws-2026-05-21-222222222222-04-01"/>
        <s v="aws-2026-05-21-222222222222-04-02"/>
        <s v="aws-2026-05-21-222222222222-05-01"/>
        <s v="aws-2026-05-21-222222222222-05-02"/>
        <s v="aws-2026-05-22-111111111111-01-01"/>
        <s v="aws-2026-05-22-111111111111-01-02"/>
        <s v="aws-2026-05-22-111111111111-02-01"/>
        <s v="aws-2026-05-22-111111111111-02-02"/>
        <s v="aws-2026-05-22-111111111111-03-01"/>
        <s v="aws-2026-05-22-111111111111-03-02"/>
        <s v="aws-2026-05-22-111111111111-04-01"/>
        <s v="aws-2026-05-22-111111111111-04-02"/>
        <s v="aws-2026-05-22-111111111111-05-01"/>
        <s v="aws-2026-05-22-111111111111-05-02"/>
        <s v="aws-2026-05-22-222222222222-01-01"/>
        <s v="aws-2026-05-22-222222222222-01-02"/>
        <s v="aws-2026-05-22-222222222222-02-01"/>
        <s v="aws-2026-05-22-222222222222-02-02"/>
        <s v="aws-2026-05-22-222222222222-03-01"/>
        <s v="aws-2026-05-22-222222222222-03-02"/>
        <s v="aws-2026-05-22-222222222222-04-01"/>
        <s v="aws-2026-05-22-222222222222-04-02"/>
        <s v="aws-2026-05-22-222222222222-05-01"/>
        <s v="aws-2026-05-22-222222222222-05-02"/>
        <s v="aws-2026-05-23-111111111111-01-01"/>
        <s v="aws-2026-05-23-111111111111-01-02"/>
        <s v="aws-2026-05-23-111111111111-02-01"/>
        <s v="aws-2026-05-23-111111111111-02-02"/>
        <s v="aws-2026-05-23-111111111111-03-01"/>
        <s v="aws-2026-05-23-111111111111-03-02"/>
        <s v="aws-2026-05-23-111111111111-04-01"/>
        <s v="aws-2026-05-23-111111111111-04-02"/>
        <s v="aws-2026-05-23-111111111111-05-01"/>
        <s v="aws-2026-05-23-111111111111-05-02"/>
        <s v="aws-2026-05-23-222222222222-01-01"/>
        <s v="aws-2026-05-23-222222222222-01-02"/>
        <s v="aws-2026-05-23-222222222222-02-01"/>
        <s v="aws-2026-05-23-222222222222-02-02"/>
        <s v="aws-2026-05-23-222222222222-03-01"/>
        <s v="aws-2026-05-23-222222222222-03-02"/>
        <s v="aws-2026-05-23-222222222222-04-01"/>
        <s v="aws-2026-05-23-222222222222-04-02"/>
        <s v="aws-2026-05-23-222222222222-05-01"/>
        <s v="aws-2026-05-23-222222222222-05-02"/>
        <s v="aws-2026-05-24-111111111111-01-01"/>
        <s v="aws-2026-05-24-111111111111-01-02"/>
        <s v="aws-2026-05-24-111111111111-02-01"/>
        <s v="aws-2026-05-24-111111111111-02-02"/>
        <s v="aws-2026-05-24-111111111111-03-01"/>
        <s v="aws-2026-05-24-111111111111-03-02"/>
        <s v="aws-2026-05-24-111111111111-04-01"/>
        <s v="aws-2026-05-24-111111111111-04-02"/>
        <s v="aws-2026-05-24-111111111111-05-01"/>
        <s v="aws-2026-05-24-111111111111-05-02"/>
        <s v="aws-2026-05-24-222222222222-01-01"/>
        <s v="aws-2026-05-24-222222222222-01-02"/>
        <s v="aws-2026-05-24-222222222222-02-01"/>
        <s v="aws-2026-05-24-222222222222-02-02"/>
        <s v="aws-2026-05-24-222222222222-03-01"/>
        <s v="aws-2026-05-24-222222222222-03-02"/>
        <s v="aws-2026-05-24-222222222222-04-01"/>
        <s v="aws-2026-05-24-222222222222-04-02"/>
        <s v="aws-2026-05-24-222222222222-05-01"/>
        <s v="aws-2026-05-24-222222222222-05-02"/>
        <s v="aws-2026-05-25-111111111111-01-01"/>
        <s v="aws-2026-05-25-111111111111-01-02"/>
        <s v="aws-2026-05-25-111111111111-02-01"/>
        <s v="aws-2026-05-25-111111111111-02-02"/>
        <s v="aws-2026-05-25-111111111111-03-01"/>
        <s v="aws-2026-05-25-111111111111-03-02"/>
        <s v="aws-2026-05-25-111111111111-04-01"/>
        <s v="aws-2026-05-25-111111111111-04-02"/>
        <s v="aws-2026-05-25-111111111111-05-01"/>
        <s v="aws-2026-05-25-111111111111-05-02"/>
        <s v="aws-2026-05-25-222222222222-01-01"/>
        <s v="aws-2026-05-25-222222222222-01-02"/>
        <s v="aws-2026-05-25-222222222222-02-01"/>
        <s v="aws-2026-05-25-222222222222-02-02"/>
        <s v="aws-2026-05-25-222222222222-03-01"/>
        <s v="aws-2026-05-25-222222222222-03-02"/>
        <s v="aws-2026-05-25-222222222222-04-01"/>
        <s v="aws-2026-05-25-222222222222-04-02"/>
        <s v="aws-2026-05-25-222222222222-05-01"/>
        <s v="aws-2026-05-25-222222222222-05-02"/>
        <s v="aws-2026-05-26-111111111111-01-01"/>
        <s v="aws-2026-05-26-111111111111-01-02"/>
        <s v="aws-2026-05-26-111111111111-02-01"/>
        <s v="aws-2026-05-26-111111111111-02-02"/>
        <s v="aws-2026-05-26-111111111111-03-01"/>
        <s v="aws-2026-05-26-111111111111-03-02"/>
        <s v="aws-2026-05-26-111111111111-04-01"/>
        <s v="aws-2026-05-26-111111111111-04-02"/>
        <s v="aws-2026-05-26-111111111111-05-01"/>
        <s v="aws-2026-05-26-111111111111-05-02"/>
        <s v="aws-2026-05-26-222222222222-01-01"/>
        <s v="aws-2026-05-26-222222222222-01-02"/>
        <s v="aws-2026-05-26-222222222222-02-01"/>
        <s v="aws-2026-05-26-222222222222-02-02"/>
        <s v="aws-2026-05-26-222222222222-03-01"/>
        <s v="aws-2026-05-26-222222222222-03-02"/>
        <s v="aws-2026-05-26-222222222222-04-01"/>
        <s v="aws-2026-05-26-222222222222-04-02"/>
        <s v="aws-2026-05-26-222222222222-05-01"/>
        <s v="aws-2026-05-26-222222222222-05-02"/>
        <s v="aws-2026-05-27-111111111111-01-01"/>
        <s v="aws-2026-05-27-111111111111-01-02"/>
        <s v="aws-2026-05-27-111111111111-02-01"/>
        <s v="aws-2026-05-27-111111111111-02-02"/>
        <s v="aws-2026-05-27-111111111111-03-01"/>
        <s v="aws-2026-05-27-111111111111-03-02"/>
        <s v="aws-2026-05-27-111111111111-04-01"/>
        <s v="aws-2026-05-27-111111111111-04-02"/>
        <s v="aws-2026-05-27-111111111111-05-01"/>
        <s v="aws-2026-05-27-111111111111-05-02"/>
        <s v="aws-2026-05-27-222222222222-01-01"/>
        <s v="aws-2026-05-27-222222222222-01-02"/>
        <s v="aws-2026-05-27-222222222222-02-01"/>
        <s v="aws-2026-05-27-222222222222-02-02"/>
        <s v="aws-2026-05-27-222222222222-03-01"/>
        <s v="aws-2026-05-27-222222222222-03-02"/>
        <s v="aws-2026-05-27-222222222222-04-01"/>
        <s v="aws-2026-05-27-222222222222-04-02"/>
        <s v="aws-2026-05-27-222222222222-05-01"/>
        <s v="aws-2026-05-27-222222222222-05-02"/>
        <s v="aws-2026-05-28-111111111111-01-01"/>
        <s v="aws-2026-05-28-111111111111-01-02"/>
        <s v="aws-2026-05-28-111111111111-02-01"/>
        <s v="aws-2026-05-28-111111111111-02-02"/>
        <s v="aws-2026-05-28-111111111111-03-01"/>
        <s v="aws-2026-05-28-111111111111-03-02"/>
        <s v="aws-2026-05-28-111111111111-04-01"/>
        <s v="aws-2026-05-28-111111111111-04-02"/>
        <s v="aws-2026-05-28-111111111111-05-01"/>
        <s v="aws-2026-05-28-111111111111-05-02"/>
        <s v="aws-2026-05-28-222222222222-01-01"/>
        <s v="aws-2026-05-28-222222222222-01-02"/>
        <s v="aws-2026-05-28-222222222222-02-01"/>
        <s v="aws-2026-05-28-222222222222-02-02"/>
        <s v="aws-2026-05-28-222222222222-03-01"/>
        <s v="aws-2026-05-28-222222222222-03-02"/>
        <s v="aws-2026-05-28-222222222222-04-01"/>
        <s v="aws-2026-05-28-222222222222-04-02"/>
        <s v="aws-2026-05-28-222222222222-05-01"/>
        <s v="aws-2026-05-28-222222222222-05-02"/>
        <s v="aws-2026-05-29-111111111111-01-01"/>
        <s v="aws-2026-05-29-111111111111-01-02"/>
        <s v="aws-2026-05-29-111111111111-02-01"/>
        <s v="aws-2026-05-29-111111111111-02-02"/>
        <s v="aws-2026-05-29-111111111111-03-01"/>
        <s v="aws-2026-05-29-111111111111-03-02"/>
        <s v="aws-2026-05-29-111111111111-04-01"/>
        <s v="aws-2026-05-29-111111111111-04-02"/>
        <s v="aws-2026-05-29-111111111111-05-01"/>
        <s v="aws-2026-05-29-111111111111-05-02"/>
        <s v="aws-2026-05-29-222222222222-01-01"/>
        <s v="aws-2026-05-29-222222222222-01-02"/>
        <s v="aws-2026-05-29-222222222222-02-01"/>
        <s v="aws-2026-05-29-222222222222-02-02"/>
        <s v="aws-2026-05-29-222222222222-03-01"/>
        <s v="aws-2026-05-29-222222222222-03-02"/>
        <s v="aws-2026-05-29-222222222222-04-01"/>
        <s v="aws-2026-05-29-222222222222-04-02"/>
        <s v="aws-2026-05-29-222222222222-05-01"/>
        <s v="aws-2026-05-29-222222222222-05-02"/>
        <s v="aws-2026-05-30-111111111111-01-01"/>
        <s v="aws-2026-05-30-111111111111-01-02"/>
        <s v="aws-2026-05-30-111111111111-02-01"/>
        <s v="aws-2026-05-30-111111111111-02-02"/>
        <s v="aws-2026-05-30-111111111111-03-01"/>
        <s v="aws-2026-05-30-111111111111-03-02"/>
        <s v="aws-2026-05-30-111111111111-04-01"/>
        <s v="aws-2026-05-30-111111111111-04-02"/>
        <s v="aws-2026-05-30-111111111111-05-01"/>
        <s v="aws-2026-05-30-111111111111-05-02"/>
        <s v="aws-2026-05-30-222222222222-01-01"/>
        <s v="aws-2026-05-30-222222222222-01-02"/>
        <s v="aws-2026-05-30-222222222222-02-01"/>
        <s v="aws-2026-05-30-222222222222-02-02"/>
        <s v="aws-2026-05-30-222222222222-03-01"/>
        <s v="aws-2026-05-30-222222222222-03-02"/>
        <s v="aws-2026-05-30-222222222222-04-01"/>
        <s v="aws-2026-05-30-222222222222-04-02"/>
        <s v="aws-2026-05-30-222222222222-05-01"/>
        <s v="aws-2026-05-30-222222222222-05-02"/>
        <s v="aws-2026-05-31-111111111111-01-01"/>
        <s v="aws-2026-05-31-111111111111-01-02"/>
        <s v="aws-2026-05-31-111111111111-02-01"/>
        <s v="aws-2026-05-31-111111111111-02-02"/>
        <s v="aws-2026-05-31-111111111111-03-01"/>
        <s v="aws-2026-05-31-111111111111-03-02"/>
        <s v="aws-2026-05-31-111111111111-04-01"/>
        <s v="aws-2026-05-31-111111111111-04-02"/>
        <s v="aws-2026-05-31-111111111111-05-01"/>
        <s v="aws-2026-05-31-111111111111-05-02"/>
        <s v="aws-2026-05-31-222222222222-01-01"/>
        <s v="aws-2026-05-31-222222222222-01-02"/>
        <s v="aws-2026-05-31-222222222222-02-01"/>
        <s v="aws-2026-05-31-222222222222-02-02"/>
        <s v="aws-2026-05-31-222222222222-03-01"/>
        <s v="aws-2026-05-31-222222222222-03-02"/>
        <s v="aws-2026-05-31-222222222222-04-01"/>
        <s v="aws-2026-05-31-222222222222-04-02"/>
        <s v="aws-2026-05-31-222222222222-05-01"/>
        <s v="aws-2026-05-31-222222222222-05-02"/>
        <s v="aws-2026-06-01-111111111111-01-01"/>
        <s v="aws-2026-06-01-111111111111-01-02"/>
        <s v="aws-2026-06-01-111111111111-02-01"/>
        <s v="aws-2026-06-01-111111111111-02-02"/>
        <s v="aws-2026-06-01-111111111111-03-01"/>
        <s v="aws-2026-06-01-111111111111-03-02"/>
        <s v="aws-2026-06-01-111111111111-04-01"/>
        <s v="aws-2026-06-01-111111111111-04-02"/>
        <s v="aws-2026-06-01-111111111111-05-01"/>
        <s v="aws-2026-06-01-111111111111-05-02"/>
        <s v="aws-2026-06-01-222222222222-01-01"/>
        <s v="aws-2026-06-01-222222222222-01-02"/>
        <s v="aws-2026-06-01-222222222222-02-01"/>
        <s v="aws-2026-06-01-222222222222-02-02"/>
        <s v="aws-2026-06-01-222222222222-03-01"/>
        <s v="aws-2026-06-01-222222222222-03-02"/>
        <s v="aws-2026-06-01-222222222222-04-01"/>
        <s v="aws-2026-06-01-222222222222-04-02"/>
        <s v="aws-2026-06-01-222222222222-05-01"/>
        <s v="aws-2026-06-01-222222222222-05-02"/>
        <s v="aws-2026-06-02-111111111111-01-01"/>
        <s v="aws-2026-06-02-111111111111-01-02"/>
        <s v="aws-2026-06-02-111111111111-02-01"/>
        <s v="aws-2026-06-02-111111111111-02-02"/>
        <s v="aws-2026-06-02-111111111111-03-01"/>
        <s v="aws-2026-06-02-111111111111-03-02"/>
        <s v="aws-2026-06-02-111111111111-04-01"/>
        <s v="aws-2026-06-02-111111111111-04-02"/>
        <s v="aws-2026-06-02-111111111111-05-01"/>
        <s v="aws-2026-06-02-111111111111-05-02"/>
        <s v="aws-2026-06-02-222222222222-01-01"/>
        <s v="aws-2026-06-02-222222222222-01-02"/>
        <s v="aws-2026-06-02-222222222222-02-01"/>
        <s v="aws-2026-06-02-222222222222-02-02"/>
        <s v="aws-2026-06-02-222222222222-03-01"/>
        <s v="aws-2026-06-02-222222222222-03-02"/>
        <s v="aws-2026-06-02-222222222222-04-01"/>
        <s v="aws-2026-06-02-222222222222-04-02"/>
        <s v="aws-2026-06-02-222222222222-05-01"/>
        <s v="aws-2026-06-02-222222222222-05-02"/>
        <s v="aws-2026-06-03-111111111111-01-01"/>
        <s v="aws-2026-06-03-111111111111-01-02"/>
        <s v="aws-2026-06-03-111111111111-02-01"/>
        <s v="aws-2026-06-03-111111111111-02-02"/>
        <s v="aws-2026-06-03-111111111111-03-01"/>
        <s v="aws-2026-06-03-111111111111-03-02"/>
        <s v="aws-2026-06-03-111111111111-04-01"/>
        <s v="aws-2026-06-03-111111111111-04-02"/>
        <s v="aws-2026-06-03-111111111111-05-01"/>
        <s v="aws-2026-06-03-111111111111-05-02"/>
        <s v="aws-2026-06-03-222222222222-01-01"/>
        <s v="aws-2026-06-03-222222222222-01-02"/>
        <s v="aws-2026-06-03-222222222222-02-01"/>
        <s v="aws-2026-06-03-222222222222-02-02"/>
        <s v="aws-2026-06-03-222222222222-03-01"/>
        <s v="aws-2026-06-03-222222222222-03-02"/>
        <s v="aws-2026-06-03-222222222222-04-01"/>
        <s v="aws-2026-06-03-222222222222-04-02"/>
        <s v="aws-2026-06-03-222222222222-05-01"/>
        <s v="aws-2026-06-03-222222222222-05-02"/>
        <s v="aws-2026-06-04-111111111111-01-01"/>
        <s v="aws-2026-06-04-111111111111-01-02"/>
        <s v="aws-2026-06-04-111111111111-02-01"/>
        <s v="aws-2026-06-04-111111111111-02-02"/>
        <s v="aws-2026-06-04-111111111111-03-01"/>
        <s v="aws-2026-06-04-111111111111-03-02"/>
        <s v="aws-2026-06-04-111111111111-04-01"/>
        <s v="aws-2026-06-04-111111111111-04-02"/>
        <s v="aws-2026-06-04-111111111111-05-01"/>
        <s v="aws-2026-06-04-111111111111-05-02"/>
        <s v="aws-2026-06-04-222222222222-01-01"/>
        <s v="aws-2026-06-04-222222222222-01-02"/>
        <s v="aws-2026-06-04-222222222222-02-01"/>
        <s v="aws-2026-06-04-222222222222-02-02"/>
        <s v="aws-2026-06-04-222222222222-03-01"/>
        <s v="aws-2026-06-04-222222222222-03-02"/>
        <s v="aws-2026-06-04-222222222222-04-01"/>
        <s v="aws-2026-06-04-222222222222-04-02"/>
        <s v="aws-2026-06-04-222222222222-05-01"/>
        <s v="aws-2026-06-04-222222222222-05-02"/>
        <s v="aws-2026-06-05-111111111111-01-01"/>
        <s v="aws-2026-06-05-111111111111-01-02"/>
        <s v="aws-2026-06-05-111111111111-02-01"/>
        <s v="aws-2026-06-05-111111111111-02-02"/>
        <s v="aws-2026-06-05-111111111111-03-01"/>
        <s v="aws-2026-06-05-111111111111-03-02"/>
        <s v="aws-2026-06-05-111111111111-04-01"/>
        <s v="aws-2026-06-05-111111111111-04-02"/>
        <s v="aws-2026-06-05-111111111111-05-01"/>
        <s v="aws-2026-06-05-111111111111-05-02"/>
        <s v="aws-2026-06-05-222222222222-01-01"/>
        <s v="aws-2026-06-05-222222222222-01-02"/>
        <s v="aws-2026-06-05-222222222222-02-01"/>
        <s v="aws-2026-06-05-222222222222-02-02"/>
        <s v="aws-2026-06-05-222222222222-03-01"/>
        <s v="aws-2026-06-05-222222222222-03-02"/>
        <s v="aws-2026-06-05-222222222222-04-01"/>
        <s v="aws-2026-06-05-222222222222-04-02"/>
        <s v="aws-2026-06-05-222222222222-05-01"/>
        <s v="aws-2026-06-05-222222222222-05-02"/>
        <s v="aws-2026-06-06-111111111111-01-01"/>
        <s v="aws-2026-06-06-111111111111-01-02"/>
        <s v="aws-2026-06-06-111111111111-02-01"/>
        <s v="aws-2026-06-06-111111111111-02-02"/>
        <s v="aws-2026-06-06-111111111111-03-01"/>
        <s v="aws-2026-06-06-111111111111-03-02"/>
        <s v="aws-2026-06-06-111111111111-04-01"/>
        <s v="aws-2026-06-06-111111111111-04-02"/>
        <s v="aws-2026-06-06-111111111111-05-01"/>
        <s v="aws-2026-06-06-111111111111-05-02"/>
        <s v="aws-2026-06-06-222222222222-01-01"/>
        <s v="aws-2026-06-06-222222222222-01-02"/>
        <s v="aws-2026-06-06-222222222222-02-01"/>
        <s v="aws-2026-06-06-222222222222-02-02"/>
        <s v="aws-2026-06-06-222222222222-03-01"/>
        <s v="aws-2026-06-06-222222222222-03-02"/>
        <s v="aws-2026-06-06-222222222222-04-01"/>
        <s v="aws-2026-06-06-222222222222-04-02"/>
        <s v="aws-2026-06-06-222222222222-05-01"/>
        <s v="aws-2026-06-06-222222222222-05-02"/>
        <s v="aws-2026-06-07-111111111111-01-01"/>
        <s v="aws-2026-06-07-111111111111-01-02"/>
        <s v="aws-2026-06-07-111111111111-02-01"/>
        <s v="aws-2026-06-07-111111111111-02-02"/>
        <s v="aws-2026-06-07-111111111111-03-01"/>
        <s v="aws-2026-06-07-111111111111-03-02"/>
        <s v="aws-2026-06-07-111111111111-04-01"/>
        <s v="aws-2026-06-07-111111111111-04-02"/>
        <s v="aws-2026-06-07-111111111111-05-01"/>
        <s v="aws-2026-06-07-111111111111-05-02"/>
        <s v="aws-2026-06-07-222222222222-01-01"/>
        <s v="aws-2026-06-07-222222222222-01-02"/>
        <s v="aws-2026-06-07-222222222222-02-01"/>
        <s v="aws-2026-06-07-222222222222-02-02"/>
        <s v="aws-2026-06-07-222222222222-03-01"/>
        <s v="aws-2026-06-07-222222222222-03-02"/>
        <s v="aws-2026-06-07-222222222222-04-01"/>
        <s v="aws-2026-06-07-222222222222-04-02"/>
        <s v="aws-2026-06-07-222222222222-05-01"/>
        <s v="aws-2026-06-07-222222222222-05-02"/>
        <s v="aws-2026-06-08-111111111111-01-01"/>
        <s v="aws-2026-06-08-111111111111-01-02"/>
        <s v="aws-2026-06-08-111111111111-02-01"/>
        <s v="aws-2026-06-08-111111111111-02-02"/>
        <s v="aws-2026-06-08-111111111111-03-01"/>
        <s v="aws-2026-06-08-111111111111-03-02"/>
        <s v="aws-2026-06-08-111111111111-04-01"/>
        <s v="aws-2026-06-08-111111111111-04-02"/>
        <s v="aws-2026-06-08-111111111111-05-01"/>
        <s v="aws-2026-06-08-111111111111-05-02"/>
        <s v="aws-2026-06-08-222222222222-01-01"/>
        <s v="aws-2026-06-08-222222222222-01-02"/>
        <s v="aws-2026-06-08-222222222222-02-01"/>
        <s v="aws-2026-06-08-222222222222-02-02"/>
        <s v="aws-2026-06-08-222222222222-03-01"/>
        <s v="aws-2026-06-08-222222222222-03-02"/>
        <s v="aws-2026-06-08-222222222222-04-01"/>
        <s v="aws-2026-06-08-222222222222-04-02"/>
        <s v="aws-2026-06-08-222222222222-05-01"/>
        <s v="aws-2026-06-08-222222222222-05-02"/>
        <s v="aws-2026-06-09-111111111111-01-01"/>
        <s v="aws-2026-06-09-111111111111-01-02"/>
        <s v="aws-2026-06-09-111111111111-02-01"/>
        <s v="aws-2026-06-09-111111111111-02-02"/>
        <s v="aws-2026-06-09-111111111111-03-01"/>
        <s v="aws-2026-06-09-111111111111-03-02"/>
        <s v="aws-2026-06-09-111111111111-04-01"/>
        <s v="aws-2026-06-09-111111111111-04-02"/>
        <s v="aws-2026-06-09-111111111111-05-01"/>
        <s v="aws-2026-06-09-111111111111-05-02"/>
        <s v="aws-2026-06-09-222222222222-01-01"/>
        <s v="aws-2026-06-09-222222222222-01-02"/>
        <s v="aws-2026-06-09-222222222222-02-01"/>
        <s v="aws-2026-06-09-222222222222-02-02"/>
        <s v="aws-2026-06-09-222222222222-03-01"/>
        <s v="aws-2026-06-09-222222222222-03-02"/>
        <s v="aws-2026-06-09-222222222222-04-01"/>
        <s v="aws-2026-06-09-222222222222-04-02"/>
        <s v="aws-2026-06-09-222222222222-05-01"/>
        <s v="aws-2026-06-09-222222222222-05-02"/>
        <s v="aws-2026-06-10-111111111111-01-01"/>
        <s v="aws-2026-06-10-111111111111-01-02"/>
        <s v="aws-2026-06-10-111111111111-02-01"/>
        <s v="aws-2026-06-10-111111111111-02-02"/>
        <s v="aws-2026-06-10-111111111111-03-01"/>
        <s v="aws-2026-06-10-111111111111-03-02"/>
        <s v="aws-2026-06-10-111111111111-04-01"/>
        <s v="aws-2026-06-10-111111111111-04-02"/>
        <s v="aws-2026-06-10-111111111111-05-01"/>
        <s v="aws-2026-06-10-111111111111-05-02"/>
        <s v="aws-2026-06-10-222222222222-01-01"/>
        <s v="aws-2026-06-10-222222222222-01-02"/>
        <s v="aws-2026-06-10-222222222222-02-01"/>
        <s v="aws-2026-06-10-222222222222-02-02"/>
        <s v="aws-2026-06-10-222222222222-03-01"/>
        <s v="aws-2026-06-10-222222222222-03-02"/>
        <s v="aws-2026-06-10-222222222222-04-01"/>
        <s v="aws-2026-06-10-222222222222-04-02"/>
        <s v="aws-2026-06-10-222222222222-05-01"/>
        <s v="aws-2026-06-10-222222222222-05-02"/>
        <s v="aws-2026-06-11-111111111111-01-01"/>
        <s v="aws-2026-06-11-111111111111-01-02"/>
        <s v="aws-2026-06-11-111111111111-02-01"/>
        <s v="aws-2026-06-11-111111111111-02-02"/>
        <s v="aws-2026-06-11-111111111111-03-01"/>
        <s v="aws-2026-06-11-111111111111-03-02"/>
        <s v="aws-2026-06-11-111111111111-04-01"/>
        <s v="aws-2026-06-11-111111111111-04-02"/>
        <s v="aws-2026-06-11-111111111111-05-01"/>
        <s v="aws-2026-06-11-111111111111-05-02"/>
        <s v="aws-2026-06-11-222222222222-01-01"/>
        <s v="aws-2026-06-11-222222222222-01-02"/>
        <s v="aws-2026-06-11-222222222222-02-01"/>
        <s v="aws-2026-06-11-222222222222-02-02"/>
        <s v="aws-2026-06-11-222222222222-03-01"/>
        <s v="aws-2026-06-11-222222222222-03-02"/>
        <s v="aws-2026-06-11-222222222222-04-01"/>
        <s v="aws-2026-06-11-222222222222-04-02"/>
        <s v="aws-2026-06-11-222222222222-05-01"/>
        <s v="aws-2026-06-11-222222222222-05-02"/>
        <s v="aws-2026-06-12-111111111111-01-01"/>
        <s v="aws-2026-06-12-111111111111-01-02"/>
        <s v="aws-2026-06-12-111111111111-02-01"/>
        <s v="aws-2026-06-12-111111111111-02-02"/>
        <s v="aws-2026-06-12-111111111111-03-01"/>
        <s v="aws-2026-06-12-111111111111-03-02"/>
        <s v="aws-2026-06-12-111111111111-04-01"/>
        <s v="aws-2026-06-12-111111111111-04-02"/>
        <s v="aws-2026-06-12-111111111111-05-01"/>
        <s v="aws-2026-06-12-111111111111-05-02"/>
        <s v="aws-2026-06-12-222222222222-01-01"/>
        <s v="aws-2026-06-12-222222222222-01-02"/>
        <s v="aws-2026-06-12-222222222222-02-01"/>
        <s v="aws-2026-06-12-222222222222-02-02"/>
        <s v="aws-2026-06-12-222222222222-03-01"/>
        <s v="aws-2026-06-12-222222222222-03-02"/>
        <s v="aws-2026-06-12-222222222222-04-01"/>
        <s v="aws-2026-06-12-222222222222-04-02"/>
        <s v="aws-2026-06-12-222222222222-05-01"/>
        <s v="aws-2026-06-12-222222222222-05-02"/>
        <s v="aws-2026-06-13-111111111111-01-01"/>
        <s v="aws-2026-06-13-111111111111-01-02"/>
        <s v="aws-2026-06-13-111111111111-02-01"/>
        <s v="aws-2026-06-13-111111111111-02-02"/>
        <s v="aws-2026-06-13-111111111111-03-01"/>
        <s v="aws-2026-06-13-111111111111-03-02"/>
        <s v="aws-2026-06-13-111111111111-04-01"/>
        <s v="aws-2026-06-13-111111111111-04-02"/>
        <s v="aws-2026-06-13-111111111111-05-01"/>
        <s v="aws-2026-06-13-111111111111-05-02"/>
        <s v="aws-2026-06-13-222222222222-01-01"/>
        <s v="aws-2026-06-13-222222222222-01-02"/>
        <s v="aws-2026-06-13-222222222222-02-01"/>
        <s v="aws-2026-06-13-222222222222-02-02"/>
        <s v="aws-2026-06-13-222222222222-03-01"/>
        <s v="aws-2026-06-13-222222222222-03-02"/>
        <s v="aws-2026-06-13-222222222222-04-01"/>
        <s v="aws-2026-06-13-222222222222-04-02"/>
        <s v="aws-2026-06-13-222222222222-05-01"/>
        <s v="aws-2026-06-13-222222222222-05-02"/>
        <s v="aws-2026-06-14-111111111111-01-01"/>
        <s v="aws-2026-06-14-111111111111-01-02"/>
        <s v="aws-2026-06-14-111111111111-02-01"/>
        <s v="aws-2026-06-14-111111111111-02-02"/>
        <s v="aws-2026-06-14-111111111111-03-01"/>
        <s v="aws-2026-06-14-111111111111-03-02"/>
        <s v="aws-2026-06-14-111111111111-04-01"/>
        <s v="aws-2026-06-14-111111111111-04-02"/>
        <s v="aws-2026-06-14-111111111111-05-01"/>
        <s v="aws-2026-06-14-111111111111-05-02"/>
        <s v="aws-2026-06-14-222222222222-01-01"/>
        <s v="aws-2026-06-14-222222222222-01-02"/>
        <s v="aws-2026-06-14-222222222222-02-01"/>
        <s v="aws-2026-06-14-222222222222-02-02"/>
        <s v="aws-2026-06-14-222222222222-03-01"/>
        <s v="aws-2026-06-14-222222222222-03-02"/>
        <s v="aws-2026-06-14-222222222222-04-01"/>
        <s v="aws-2026-06-14-222222222222-04-02"/>
        <s v="aws-2026-06-14-222222222222-05-01"/>
        <s v="aws-2026-06-14-222222222222-05-02"/>
        <s v="aws-2026-06-15-111111111111-01-01"/>
        <s v="aws-2026-06-15-111111111111-01-02"/>
        <s v="aws-2026-06-15-111111111111-02-01"/>
        <s v="aws-2026-06-15-111111111111-02-02"/>
        <s v="aws-2026-06-15-111111111111-03-01"/>
        <s v="aws-2026-06-15-111111111111-03-02"/>
        <s v="aws-2026-06-15-111111111111-04-01"/>
        <s v="aws-2026-06-15-111111111111-04-02"/>
        <s v="aws-2026-06-15-111111111111-05-01"/>
        <s v="aws-2026-06-15-111111111111-05-02"/>
        <s v="aws-2026-06-15-222222222222-01-01"/>
        <s v="aws-2026-06-15-222222222222-01-02"/>
        <s v="aws-2026-06-15-222222222222-02-01"/>
        <s v="aws-2026-06-15-222222222222-02-02"/>
        <s v="aws-2026-06-15-222222222222-03-01"/>
        <s v="aws-2026-06-15-222222222222-03-02"/>
        <s v="aws-2026-06-15-222222222222-04-01"/>
        <s v="aws-2026-06-15-222222222222-04-02"/>
        <s v="aws-2026-06-15-222222222222-05-01"/>
        <s v="aws-2026-06-15-222222222222-05-02"/>
        <s v="aws-2026-06-16-111111111111-01-01"/>
        <s v="aws-2026-06-16-111111111111-01-02"/>
        <s v="aws-2026-06-16-111111111111-02-01"/>
        <s v="aws-2026-06-16-111111111111-02-02"/>
        <s v="aws-2026-06-16-111111111111-03-01"/>
        <s v="aws-2026-06-16-111111111111-03-02"/>
        <s v="aws-2026-06-16-111111111111-04-01"/>
        <s v="aws-2026-06-16-111111111111-04-02"/>
        <s v="aws-2026-06-16-111111111111-05-01"/>
        <s v="aws-2026-06-16-111111111111-05-02"/>
        <s v="aws-2026-06-16-222222222222-01-01"/>
        <s v="aws-2026-06-16-222222222222-01-02"/>
        <s v="aws-2026-06-16-222222222222-02-01"/>
        <s v="aws-2026-06-16-222222222222-02-02"/>
        <s v="aws-2026-06-16-222222222222-03-01"/>
        <s v="aws-2026-06-16-222222222222-03-02"/>
        <s v="aws-2026-06-16-222222222222-04-01"/>
        <s v="aws-2026-06-16-222222222222-04-02"/>
        <s v="aws-2026-06-16-222222222222-05-01"/>
        <s v="aws-2026-06-16-222222222222-05-02"/>
        <s v="aws-2026-06-17-111111111111-01-01"/>
        <s v="aws-2026-06-17-111111111111-01-02"/>
        <s v="aws-2026-06-17-111111111111-02-01"/>
        <s v="aws-2026-06-17-111111111111-02-02"/>
        <s v="aws-2026-06-17-111111111111-03-01"/>
        <s v="aws-2026-06-17-111111111111-03-02"/>
        <s v="aws-2026-06-17-111111111111-04-01"/>
        <s v="aws-2026-06-17-111111111111-04-02"/>
        <s v="aws-2026-06-17-111111111111-05-01"/>
        <s v="aws-2026-06-17-111111111111-05-02"/>
        <s v="aws-2026-06-17-222222222222-01-01"/>
        <s v="aws-2026-06-17-222222222222-01-02"/>
        <s v="aws-2026-06-17-222222222222-02-01"/>
        <s v="aws-2026-06-17-222222222222-02-02"/>
        <s v="aws-2026-06-17-222222222222-03-01"/>
        <s v="aws-2026-06-17-222222222222-03-02"/>
        <s v="aws-2026-06-17-222222222222-04-01"/>
        <s v="aws-2026-06-17-222222222222-04-02"/>
        <s v="aws-2026-06-17-222222222222-05-01"/>
        <s v="aws-2026-06-17-222222222222-05-02"/>
        <s v="aws-2026-06-18-111111111111-01-01"/>
        <s v="aws-2026-06-18-111111111111-01-02"/>
        <s v="aws-2026-06-18-111111111111-02-01"/>
        <s v="aws-2026-06-18-111111111111-02-02"/>
        <s v="aws-2026-06-18-111111111111-03-01"/>
        <s v="aws-2026-06-18-111111111111-03-02"/>
        <s v="aws-2026-06-18-111111111111-04-01"/>
        <s v="aws-2026-06-18-111111111111-04-02"/>
        <s v="aws-2026-06-18-111111111111-05-01"/>
        <s v="aws-2026-06-18-111111111111-05-02"/>
        <s v="aws-2026-06-18-222222222222-01-01"/>
        <s v="aws-2026-06-18-222222222222-01-02"/>
        <s v="aws-2026-06-18-222222222222-02-01"/>
        <s v="aws-2026-06-18-222222222222-02-02"/>
        <s v="aws-2026-06-18-222222222222-03-01"/>
        <s v="aws-2026-06-18-222222222222-03-02"/>
        <s v="aws-2026-06-18-222222222222-04-01"/>
        <s v="aws-2026-06-18-222222222222-04-02"/>
        <s v="aws-2026-06-18-222222222222-05-01"/>
        <s v="aws-2026-06-18-222222222222-05-02"/>
        <s v="aws-2026-06-19-111111111111-01-01"/>
        <s v="aws-2026-06-19-111111111111-01-02"/>
        <s v="aws-2026-06-19-111111111111-02-01"/>
        <s v="aws-2026-06-19-111111111111-02-02"/>
        <s v="aws-2026-06-19-111111111111-03-01"/>
        <s v="aws-2026-06-19-111111111111-03-02"/>
        <s v="aws-2026-06-19-111111111111-04-01"/>
        <s v="aws-2026-06-19-111111111111-04-02"/>
        <s v="aws-2026-06-19-111111111111-05-01"/>
        <s v="aws-2026-06-19-111111111111-05-02"/>
        <s v="aws-2026-06-19-222222222222-01-01"/>
        <s v="aws-2026-06-19-222222222222-01-02"/>
        <s v="aws-2026-06-19-222222222222-02-01"/>
        <s v="aws-2026-06-19-222222222222-02-02"/>
        <s v="aws-2026-06-19-222222222222-03-01"/>
        <s v="aws-2026-06-19-222222222222-03-02"/>
        <s v="aws-2026-06-19-222222222222-04-01"/>
        <s v="aws-2026-06-19-222222222222-04-02"/>
        <s v="aws-2026-06-19-222222222222-05-01"/>
        <s v="aws-2026-06-19-222222222222-05-02"/>
        <s v="aws-2026-06-20-111111111111-01-01"/>
        <s v="aws-2026-06-20-111111111111-01-02"/>
        <s v="aws-2026-06-20-111111111111-02-01"/>
        <s v="aws-2026-06-20-111111111111-02-02"/>
        <s v="aws-2026-06-20-111111111111-03-01"/>
        <s v="aws-2026-06-20-111111111111-03-02"/>
        <s v="aws-2026-06-20-111111111111-04-01"/>
        <s v="aws-2026-06-20-111111111111-04-02"/>
        <s v="aws-2026-06-20-111111111111-05-01"/>
        <s v="aws-2026-06-20-111111111111-05-02"/>
        <s v="aws-2026-06-20-222222222222-01-01"/>
        <s v="aws-2026-06-20-222222222222-01-02"/>
        <s v="aws-2026-06-20-222222222222-02-01"/>
        <s v="aws-2026-06-20-222222222222-02-02"/>
        <s v="aws-2026-06-20-222222222222-03-01"/>
        <s v="aws-2026-06-20-222222222222-03-02"/>
        <s v="aws-2026-06-20-222222222222-04-01"/>
        <s v="aws-2026-06-20-222222222222-04-02"/>
        <s v="aws-2026-06-20-222222222222-05-01"/>
        <s v="aws-2026-06-20-222222222222-05-02"/>
        <s v="aws-2026-06-21-111111111111-01-01"/>
        <s v="aws-2026-06-21-111111111111-01-02"/>
        <s v="aws-2026-06-21-111111111111-02-01"/>
        <s v="aws-2026-06-21-111111111111-02-02"/>
        <s v="aws-2026-06-21-111111111111-03-01"/>
        <s v="aws-2026-06-21-111111111111-03-02"/>
        <s v="aws-2026-06-21-111111111111-04-01"/>
        <s v="aws-2026-06-21-111111111111-04-02"/>
        <s v="aws-2026-06-21-111111111111-05-01"/>
        <s v="aws-2026-06-21-111111111111-05-02"/>
        <s v="aws-2026-06-21-222222222222-01-01"/>
        <s v="aws-2026-06-21-222222222222-01-02"/>
        <s v="aws-2026-06-21-222222222222-02-01"/>
        <s v="aws-2026-06-21-222222222222-02-02"/>
        <s v="aws-2026-06-21-222222222222-03-01"/>
        <s v="aws-2026-06-21-222222222222-03-02"/>
        <s v="aws-2026-06-21-222222222222-04-01"/>
        <s v="aws-2026-06-21-222222222222-04-02"/>
        <s v="aws-2026-06-21-222222222222-05-01"/>
        <s v="aws-2026-06-21-222222222222-05-02"/>
        <s v="aws-2026-06-22-111111111111-01-01"/>
        <s v="aws-2026-06-22-111111111111-01-02"/>
        <s v="aws-2026-06-22-111111111111-02-01"/>
        <s v="aws-2026-06-22-111111111111-02-02"/>
        <s v="aws-2026-06-22-111111111111-03-01"/>
        <s v="aws-2026-06-22-111111111111-03-02"/>
        <s v="aws-2026-06-22-111111111111-04-01"/>
        <s v="aws-2026-06-22-111111111111-04-02"/>
        <s v="aws-2026-06-22-111111111111-05-01"/>
        <s v="aws-2026-06-22-111111111111-05-02"/>
        <s v="aws-2026-06-22-222222222222-01-01"/>
        <s v="aws-2026-06-22-222222222222-01-02"/>
        <s v="aws-2026-06-22-222222222222-02-01"/>
        <s v="aws-2026-06-22-222222222222-02-02"/>
        <s v="aws-2026-06-22-222222222222-03-01"/>
        <s v="aws-2026-06-22-222222222222-03-02"/>
        <s v="aws-2026-06-22-222222222222-04-01"/>
        <s v="aws-2026-06-22-222222222222-04-02"/>
        <s v="aws-2026-06-22-222222222222-05-01"/>
        <s v="aws-2026-06-22-222222222222-05-02"/>
        <s v="aws-2026-06-23-111111111111-01-01"/>
        <s v="aws-2026-06-23-111111111111-01-02"/>
        <s v="aws-2026-06-23-111111111111-02-01"/>
        <s v="aws-2026-06-23-111111111111-02-02"/>
        <s v="aws-2026-06-23-111111111111-03-01"/>
        <s v="aws-2026-06-23-111111111111-03-02"/>
        <s v="aws-2026-06-23-111111111111-04-01"/>
        <s v="aws-2026-06-23-111111111111-04-02"/>
        <s v="aws-2026-06-23-111111111111-05-01"/>
        <s v="aws-2026-06-23-111111111111-05-02"/>
        <s v="aws-2026-06-23-222222222222-01-01"/>
        <s v="aws-2026-06-23-222222222222-01-02"/>
        <s v="aws-2026-06-23-222222222222-02-01"/>
        <s v="aws-2026-06-23-222222222222-02-02"/>
        <s v="aws-2026-06-23-222222222222-03-01"/>
        <s v="aws-2026-06-23-222222222222-03-02"/>
        <s v="aws-2026-06-23-222222222222-04-01"/>
        <s v="aws-2026-06-23-222222222222-04-02"/>
        <s v="aws-2026-06-23-222222222222-05-01"/>
        <s v="aws-2026-06-23-222222222222-05-02"/>
        <s v="aws-2026-06-24-111111111111-01-01"/>
        <s v="aws-2026-06-24-111111111111-01-02"/>
        <s v="aws-2026-06-24-111111111111-02-01"/>
        <s v="aws-2026-06-24-111111111111-02-02"/>
        <s v="aws-2026-06-24-111111111111-03-01"/>
        <s v="aws-2026-06-24-111111111111-03-02"/>
        <s v="aws-2026-06-24-111111111111-04-01"/>
        <s v="aws-2026-06-24-111111111111-04-02"/>
        <s v="aws-2026-06-24-111111111111-05-01"/>
        <s v="aws-2026-06-24-111111111111-05-02"/>
        <s v="aws-2026-06-24-222222222222-01-01"/>
        <s v="aws-2026-06-24-222222222222-01-02"/>
        <s v="aws-2026-06-24-222222222222-02-01"/>
        <s v="aws-2026-06-24-222222222222-02-02"/>
        <s v="aws-2026-06-24-222222222222-03-01"/>
        <s v="aws-2026-06-24-222222222222-03-02"/>
        <s v="aws-2026-06-24-222222222222-04-01"/>
        <s v="aws-2026-06-24-222222222222-04-02"/>
        <s v="aws-2026-06-24-222222222222-05-01"/>
        <s v="aws-2026-06-24-222222222222-05-02"/>
        <s v="aws-2026-06-25-111111111111-01-01"/>
        <s v="aws-2026-06-25-111111111111-01-02"/>
        <s v="aws-2026-06-25-111111111111-02-01"/>
        <s v="aws-2026-06-25-111111111111-02-02"/>
        <s v="aws-2026-06-25-111111111111-03-01"/>
        <s v="aws-2026-06-25-111111111111-03-02"/>
        <s v="aws-2026-06-25-111111111111-04-01"/>
        <s v="aws-2026-06-25-111111111111-04-02"/>
        <s v="aws-2026-06-25-111111111111-05-01"/>
        <s v="aws-2026-06-25-111111111111-05-02"/>
        <s v="aws-2026-06-25-222222222222-01-01"/>
        <s v="aws-2026-06-25-222222222222-01-02"/>
        <s v="aws-2026-06-25-222222222222-02-01"/>
        <s v="aws-2026-06-25-222222222222-02-02"/>
        <s v="aws-2026-06-25-222222222222-03-01"/>
        <s v="aws-2026-06-25-222222222222-03-02"/>
        <s v="aws-2026-06-25-222222222222-04-01"/>
        <s v="aws-2026-06-25-222222222222-04-02"/>
        <s v="aws-2026-06-25-222222222222-05-01"/>
        <s v="aws-2026-06-25-222222222222-05-02"/>
        <s v="aws-2026-06-26-111111111111-01-01"/>
        <s v="aws-2026-06-26-111111111111-01-02"/>
        <s v="aws-2026-06-26-111111111111-02-01"/>
        <s v="aws-2026-06-26-111111111111-02-02"/>
        <s v="aws-2026-06-26-111111111111-03-01"/>
        <s v="aws-2026-06-26-111111111111-03-02"/>
        <s v="aws-2026-06-26-111111111111-04-01"/>
        <s v="aws-2026-06-26-111111111111-04-02"/>
        <s v="aws-2026-06-26-111111111111-05-01"/>
        <s v="aws-2026-06-26-111111111111-05-02"/>
        <s v="aws-2026-06-26-222222222222-01-01"/>
        <s v="aws-2026-06-26-222222222222-01-02"/>
        <s v="aws-2026-06-26-222222222222-02-01"/>
        <s v="aws-2026-06-26-222222222222-02-02"/>
        <s v="aws-2026-06-26-222222222222-03-01"/>
        <s v="aws-2026-06-26-222222222222-03-02"/>
        <s v="aws-2026-06-26-222222222222-04-01"/>
        <s v="aws-2026-06-26-222222222222-04-02"/>
        <s v="aws-2026-06-26-222222222222-05-01"/>
        <s v="aws-2026-06-26-222222222222-05-02"/>
        <s v="aws-2026-06-27-111111111111-01-01"/>
        <s v="aws-2026-06-27-111111111111-01-02"/>
        <s v="aws-2026-06-27-111111111111-02-01"/>
        <s v="aws-2026-06-27-111111111111-02-02"/>
        <s v="aws-2026-06-27-111111111111-03-01"/>
        <s v="aws-2026-06-27-111111111111-03-02"/>
        <s v="aws-2026-06-27-111111111111-04-01"/>
        <s v="aws-2026-06-27-111111111111-04-02"/>
        <s v="aws-2026-06-27-111111111111-05-01"/>
        <s v="aws-2026-06-27-111111111111-05-02"/>
        <s v="aws-2026-06-27-222222222222-01-01"/>
        <s v="aws-2026-06-27-222222222222-01-02"/>
        <s v="aws-2026-06-27-222222222222-02-01"/>
        <s v="aws-2026-06-27-222222222222-02-02"/>
        <s v="aws-2026-06-27-222222222222-03-01"/>
        <s v="aws-2026-06-27-222222222222-03-02"/>
        <s v="aws-2026-06-27-222222222222-04-01"/>
        <s v="aws-2026-06-27-222222222222-04-02"/>
        <s v="aws-2026-06-27-222222222222-05-01"/>
        <s v="aws-2026-06-27-222222222222-05-02"/>
        <s v="aws-2026-06-28-111111111111-01-01"/>
        <s v="aws-2026-06-28-111111111111-01-02"/>
        <s v="aws-2026-06-28-111111111111-02-01"/>
        <s v="aws-2026-06-28-111111111111-02-02"/>
        <s v="aws-2026-06-28-111111111111-03-01"/>
        <s v="aws-2026-06-28-111111111111-03-02"/>
        <s v="aws-2026-06-28-111111111111-04-01"/>
        <s v="aws-2026-06-28-111111111111-04-02"/>
        <s v="aws-2026-06-28-111111111111-05-01"/>
        <s v="aws-2026-06-28-111111111111-05-02"/>
        <s v="aws-2026-06-28-222222222222-01-01"/>
        <s v="aws-2026-06-28-222222222222-01-02"/>
        <s v="aws-2026-06-28-222222222222-02-01"/>
        <s v="aws-2026-06-28-222222222222-02-02"/>
        <s v="aws-2026-06-28-222222222222-03-01"/>
        <s v="aws-2026-06-28-222222222222-03-02"/>
        <s v="aws-2026-06-28-222222222222-04-01"/>
        <s v="aws-2026-06-28-222222222222-04-02"/>
        <s v="aws-2026-06-28-222222222222-05-01"/>
        <s v="aws-2026-06-28-222222222222-05-02"/>
        <s v="aws-2026-06-29-111111111111-01-01"/>
        <s v="aws-2026-06-29-111111111111-01-02"/>
        <s v="aws-2026-06-29-111111111111-02-01"/>
        <s v="aws-2026-06-29-111111111111-02-02"/>
        <s v="aws-2026-06-29-111111111111-03-01"/>
        <s v="aws-2026-06-29-111111111111-03-02"/>
        <s v="aws-2026-06-29-111111111111-04-01"/>
        <s v="aws-2026-06-29-111111111111-04-02"/>
        <s v="aws-2026-06-29-111111111111-05-01"/>
        <s v="aws-2026-06-29-111111111111-05-02"/>
        <s v="aws-2026-06-29-222222222222-01-01"/>
        <s v="aws-2026-06-29-222222222222-01-02"/>
        <s v="aws-2026-06-29-222222222222-02-01"/>
        <s v="aws-2026-06-29-222222222222-02-02"/>
        <s v="aws-2026-06-29-222222222222-03-01"/>
        <s v="aws-2026-06-29-222222222222-03-02"/>
        <s v="aws-2026-06-29-222222222222-04-01"/>
        <s v="aws-2026-06-29-222222222222-04-02"/>
        <s v="aws-2026-06-29-222222222222-05-01"/>
        <s v="aws-2026-06-29-222222222222-05-02"/>
        <s v="aws-adjustment-credit-2026-06-29-111111111111"/>
        <s v="aws-adjustment-refund-2026-05-20-222222222222"/>
        <s v="aws-invalid-negative-usage-cost"/>
        <s v="gcp-2026-04-01-finops-prod-1001-01-01"/>
        <s v="gcp-2026-04-01-finops-prod-1001-01-02"/>
        <s v="gcp-2026-04-01-finops-prod-1001-02-01"/>
        <s v="gcp-2026-04-01-finops-prod-1001-02-02"/>
        <s v="gcp-2026-04-01-finops-prod-1001-03-01"/>
        <s v="gcp-2026-04-01-finops-prod-1001-03-02"/>
        <s v="gcp-2026-04-01-finops-prod-1001-04-01"/>
        <s v="gcp-2026-04-01-finops-prod-1001-04-02"/>
        <s v="gcp-2026-04-01-finops-prod-1001-05-01"/>
        <s v="gcp-2026-04-01-finops-prod-1001-05-02"/>
        <s v="gcp-2026-04-01-finops-data-2001-01-01"/>
        <s v="gcp-2026-04-01-finops-data-2001-01-02"/>
        <s v="gcp-2026-04-01-finops-data-2001-02-01"/>
        <s v="gcp-2026-04-01-finops-data-2001-02-02"/>
        <s v="gcp-2026-04-01-finops-data-2001-03-01"/>
        <s v="gcp-2026-04-01-finops-data-2001-03-02"/>
        <s v="gcp-2026-04-01-finops-data-2001-04-01"/>
        <s v="gcp-2026-04-01-finops-data-2001-04-02"/>
        <s v="gcp-2026-04-01-finops-data-2001-05-01"/>
        <s v="gcp-2026-04-01-finops-data-2001-05-02"/>
        <s v="gcp-2026-04-02-finops-prod-1001-01-01"/>
        <s v="gcp-2026-04-02-finops-prod-1001-01-02"/>
        <s v="gcp-2026-04-02-finops-prod-1001-02-01"/>
        <s v="gcp-2026-04-02-finops-prod-1001-02-02"/>
        <s v="gcp-2026-04-02-finops-prod-1001-03-01"/>
        <s v="gcp-2026-04-02-finops-prod-1001-03-02"/>
        <s v="gcp-2026-04-02-finops-prod-1001-04-01"/>
        <s v="gcp-2026-04-02-finops-prod-1001-04-02"/>
        <s v="gcp-2026-04-02-finops-prod-1001-05-01"/>
        <s v="gcp-2026-04-02-finops-prod-1001-05-02"/>
        <s v="gcp-2026-04-02-finops-data-2001-01-01"/>
        <s v="gcp-2026-04-02-finops-data-2001-01-02"/>
        <s v="gcp-2026-04-02-finops-data-2001-02-01"/>
        <s v="gcp-2026-04-02-finops-data-2001-02-02"/>
        <s v="gcp-2026-04-02-finops-data-2001-03-01"/>
        <s v="gcp-2026-04-02-finops-data-2001-03-02"/>
        <s v="gcp-2026-04-02-finops-data-2001-04-01"/>
        <s v="gcp-2026-04-02-finops-data-2001-04-02"/>
        <s v="gcp-2026-04-02-finops-data-2001-05-01"/>
        <s v="gcp-2026-04-02-finops-data-2001-05-02"/>
        <s v="gcp-2026-04-03-finops-prod-1001-01-01"/>
        <s v="gcp-2026-04-03-finops-prod-1001-01-02"/>
        <s v="gcp-2026-04-03-finops-prod-1001-02-01"/>
        <s v="gcp-2026-04-03-finops-prod-1001-02-02"/>
        <s v="gcp-2026-04-03-finops-prod-1001-03-01"/>
        <s v="gcp-2026-04-03-finops-prod-1001-03-02"/>
        <s v="gcp-2026-04-03-finops-prod-1001-04-01"/>
        <s v="gcp-2026-04-03-finops-prod-1001-04-02"/>
        <s v="gcp-2026-04-03-finops-prod-1001-05-01"/>
        <s v="gcp-2026-04-03-finops-prod-1001-05-02"/>
        <s v="gcp-2026-04-03-finops-data-2001-01-01"/>
        <s v="gcp-2026-04-03-finops-data-2001-01-02"/>
        <s v="gcp-2026-04-03-finops-data-2001-02-01"/>
        <s v="gcp-2026-04-03-finops-data-2001-02-02"/>
        <s v="gcp-2026-04-03-finops-data-2001-03-01"/>
        <s v="gcp-2026-04-03-finops-data-2001-03-02"/>
        <s v="gcp-2026-04-03-finops-data-2001-04-01"/>
        <s v="gcp-2026-04-03-finops-data-2001-04-02"/>
        <s v="gcp-2026-04-03-finops-data-2001-05-01"/>
        <s v="gcp-2026-04-03-finops-data-2001-05-02"/>
        <s v="gcp-2026-04-04-finops-prod-1001-01-01"/>
        <s v="gcp-2026-04-04-finops-prod-1001-01-02"/>
        <s v="gcp-2026-04-04-finops-prod-1001-02-01"/>
        <s v="gcp-2026-04-04-finops-prod-1001-02-02"/>
        <s v="gcp-2026-04-04-finops-prod-1001-03-01"/>
        <s v="gcp-2026-04-04-finops-prod-1001-03-02"/>
        <s v="gcp-2026-04-04-finops-prod-1001-04-01"/>
        <s v="gcp-2026-04-04-finops-prod-1001-04-02"/>
        <s v="gcp-2026-04-04-finops-prod-1001-05-01"/>
        <s v="gcp-2026-04-04-finops-prod-1001-05-02"/>
        <s v="gcp-2026-04-04-finops-data-2001-01-01"/>
        <s v="gcp-2026-04-04-finops-data-2001-01-02"/>
        <s v="gcp-2026-04-04-finops-data-2001-02-01"/>
        <s v="gcp-2026-04-04-finops-data-2001-02-02"/>
        <s v="gcp-2026-04-04-finops-data-2001-03-01"/>
        <s v="gcp-2026-04-04-finops-data-2001-03-02"/>
        <s v="gcp-2026-04-04-finops-data-2001-04-01"/>
        <s v="gcp-2026-04-04-finops-data-2001-04-02"/>
        <s v="gcp-2026-04-04-finops-data-2001-05-01"/>
        <s v="gcp-2026-04-04-finops-data-2001-05-02"/>
        <s v="gcp-2026-04-05-finops-prod-1001-01-01"/>
        <s v="gcp-2026-04-05-finops-prod-1001-01-02"/>
        <s v="gcp-2026-04-05-finops-prod-1001-02-01"/>
        <s v="gcp-2026-04-05-finops-prod-1001-02-02"/>
        <s v="gcp-2026-04-05-finops-prod-1001-03-01"/>
        <s v="gcp-2026-04-05-finops-prod-1001-03-02"/>
        <s v="gcp-2026-04-05-finops-prod-1001-04-01"/>
        <s v="gcp-2026-04-05-finops-prod-1001-04-02"/>
        <s v="gcp-2026-04-05-finops-prod-1001-05-01"/>
        <s v="gcp-2026-04-05-finops-prod-1001-05-02"/>
        <s v="gcp-2026-04-05-finops-data-2001-01-01"/>
        <s v="gcp-2026-04-05-finops-data-2001-01-02"/>
        <s v="gcp-2026-04-05-finops-data-2001-02-01"/>
        <s v="gcp-2026-04-05-finops-data-2001-02-02"/>
        <s v="gcp-2026-04-05-finops-data-2001-03-01"/>
        <s v="gcp-2026-04-05-finops-data-2001-03-02"/>
        <s v="gcp-2026-04-05-finops-data-2001-04-01"/>
        <s v="gcp-2026-04-05-finops-data-2001-04-02"/>
        <s v="gcp-2026-04-05-finops-data-2001-05-01"/>
        <s v="gcp-2026-04-05-finops-data-2001-05-02"/>
        <s v="gcp-2026-04-06-finops-prod-1001-01-01"/>
        <s v="gcp-2026-04-06-finops-prod-1001-01-02"/>
        <s v="gcp-2026-04-06-finops-prod-1001-02-01"/>
        <s v="gcp-2026-04-06-finops-prod-1001-02-02"/>
        <s v="gcp-2026-04-06-finops-prod-1001-03-01"/>
        <s v="gcp-2026-04-06-finops-prod-1001-03-02"/>
        <s v="gcp-2026-04-06-finops-prod-1001-04-01"/>
        <s v="gcp-2026-04-06-finops-prod-1001-04-02"/>
        <s v="gcp-2026-04-06-finops-prod-1001-05-01"/>
        <s v="gcp-2026-04-06-finops-prod-1001-05-02"/>
        <s v="gcp-2026-04-06-finops-data-2001-01-01"/>
        <s v="gcp-2026-04-06-finops-data-2001-01-02"/>
        <s v="gcp-2026-04-06-finops-data-2001-02-01"/>
        <s v="gcp-2026-04-06-finops-data-2001-02-02"/>
        <s v="gcp-2026-04-06-finops-data-2001-03-01"/>
        <s v="gcp-2026-04-06-finops-data-2001-03-02"/>
        <s v="gcp-2026-04-06-finops-data-2001-04-01"/>
        <s v="gcp-2026-04-06-finops-data-2001-04-02"/>
        <s v="gcp-2026-04-06-finops-data-2001-05-01"/>
        <s v="gcp-2026-04-06-finops-data-2001-05-02"/>
        <s v="gcp-2026-04-07-finops-prod-1001-01-01"/>
        <s v="gcp-2026-04-07-finops-prod-1001-01-02"/>
        <s v="gcp-2026-04-07-finops-prod-1001-02-01"/>
        <s v="gcp-2026-04-07-finops-prod-1001-02-02"/>
        <s v="gcp-2026-04-07-finops-prod-1001-03-01"/>
        <s v="gcp-2026-04-07-finops-prod-1001-03-02"/>
        <s v="gcp-2026-04-07-finops-prod-1001-04-01"/>
        <s v="gcp-2026-04-07-finops-prod-1001-04-02"/>
        <s v="gcp-2026-04-07-finops-prod-1001-05-01"/>
        <s v="gcp-2026-04-07-finops-prod-1001-05-02"/>
        <s v="gcp-2026-04-07-finops-data-2001-01-01"/>
        <s v="gcp-2026-04-07-finops-data-2001-01-02"/>
        <s v="gcp-2026-04-07-finops-data-2001-02-01"/>
        <s v="gcp-2026-04-07-finops-data-2001-02-02"/>
        <s v="gcp-2026-04-07-finops-data-2001-03-01"/>
        <s v="gcp-2026-04-07-finops-data-2001-03-02"/>
        <s v="gcp-2026-04-07-finops-data-2001-04-01"/>
        <s v="gcp-2026-04-07-finops-data-2001-04-02"/>
        <s v="gcp-2026-04-07-finops-data-2001-05-01"/>
        <s v="gcp-2026-04-07-finops-data-2001-05-02"/>
        <s v="gcp-2026-04-08-finops-prod-1001-01-01"/>
        <s v="gcp-2026-04-08-finops-prod-1001-01-02"/>
        <s v="gcp-2026-04-08-finops-prod-1001-02-01"/>
        <s v="gcp-2026-04-08-finops-prod-1001-02-02"/>
        <s v="gcp-2026-04-08-finops-prod-1001-03-01"/>
        <s v="gcp-2026-04-08-finops-prod-1001-03-02"/>
        <s v="gcp-2026-04-08-finops-prod-1001-04-01"/>
        <s v="gcp-2026-04-08-finops-prod-1001-04-02"/>
        <s v="gcp-2026-04-08-finops-prod-1001-05-01"/>
        <s v="gcp-2026-04-08-finops-prod-1001-05-02"/>
        <s v="gcp-2026-04-08-finops-data-2001-01-01"/>
        <s v="gcp-2026-04-08-finops-data-2001-01-02"/>
        <s v="gcp-2026-04-08-finops-data-2001-02-01"/>
        <s v="gcp-2026-04-08-finops-data-2001-02-02"/>
        <s v="gcp-2026-04-08-finops-data-2001-03-01"/>
        <s v="gcp-2026-04-08-finops-data-2001-03-02"/>
        <s v="gcp-2026-04-08-finops-data-2001-04-01"/>
        <s v="gcp-2026-04-08-finops-data-2001-04-02"/>
        <s v="gcp-2026-04-08-finops-data-2001-05-01"/>
        <s v="gcp-2026-04-08-finops-data-2001-05-02"/>
        <s v="gcp-2026-04-09-finops-prod-1001-01-01"/>
        <s v="gcp-2026-04-09-finops-prod-1001-01-02"/>
        <s v="gcp-2026-04-09-finops-prod-1001-02-01"/>
        <s v="gcp-2026-04-09-finops-prod-1001-02-02"/>
        <s v="gcp-2026-04-09-finops-prod-1001-03-01"/>
        <s v="gcp-2026-04-09-finops-prod-1001-03-02"/>
        <s v="gcp-2026-04-09-finops-prod-1001-04-01"/>
        <s v="gcp-2026-04-09-finops-prod-1001-04-02"/>
        <s v="gcp-2026-04-09-finops-prod-1001-05-01"/>
        <s v="gcp-2026-04-09-finops-prod-1001-05-02"/>
        <s v="gcp-2026-04-09-finops-data-2001-01-01"/>
        <s v="gcp-2026-04-09-finops-data-2001-01-02"/>
        <s v="gcp-2026-04-09-finops-data-2001-02-01"/>
        <s v="gcp-2026-04-09-finops-data-2001-02-02"/>
        <s v="gcp-2026-04-09-finops-data-2001-03-01"/>
        <s v="gcp-2026-04-09-finops-data-2001-03-02"/>
        <s v="gcp-2026-04-09-finops-data-2001-04-01"/>
        <s v="gcp-2026-04-09-finops-data-2001-04-02"/>
        <s v="gcp-2026-04-09-finops-data-2001-05-01"/>
        <s v="gcp-2026-04-09-finops-data-2001-05-02"/>
        <s v="gcp-2026-04-10-finops-prod-1001-01-01"/>
        <s v="gcp-2026-04-10-finops-prod-1001-01-02"/>
        <s v="gcp-2026-04-10-finops-prod-1001-02-01"/>
        <s v="gcp-2026-04-10-finops-prod-1001-02-02"/>
        <s v="gcp-2026-04-10-finops-prod-1001-03-01"/>
        <s v="gcp-2026-04-10-finops-prod-1001-03-02"/>
        <s v="gcp-2026-04-10-finops-prod-1001-04-01"/>
        <s v="gcp-2026-04-10-finops-prod-1001-04-02"/>
        <s v="gcp-2026-04-10-finops-prod-1001-05-01"/>
        <s v="gcp-2026-04-10-finops-prod-1001-05-02"/>
        <s v="gcp-2026-04-10-finops-data-2001-01-01"/>
        <s v="gcp-2026-04-10-finops-data-2001-01-02"/>
        <s v="gcp-2026-04-10-finops-data-2001-02-01"/>
        <s v="gcp-2026-04-10-finops-data-2001-02-02"/>
        <s v="gcp-2026-04-10-finops-data-2001-03-01"/>
        <s v="gcp-2026-04-10-finops-data-2001-03-02"/>
        <s v="gcp-2026-04-10-finops-data-2001-04-01"/>
        <s v="gcp-2026-04-10-finops-data-2001-04-02"/>
        <s v="gcp-2026-04-10-finops-data-2001-05-01"/>
        <s v="gcp-2026-04-10-finops-data-2001-05-02"/>
        <s v="gcp-2026-04-11-finops-prod-1001-01-01"/>
        <s v="gcp-2026-04-11-finops-prod-1001-01-02"/>
        <s v="gcp-2026-04-11-finops-prod-1001-02-01"/>
        <s v="gcp-2026-04-11-finops-prod-1001-02-02"/>
        <s v="gcp-2026-04-11-finops-prod-1001-03-01"/>
        <s v="gcp-2026-04-11-finops-prod-1001-03-02"/>
        <s v="gcp-2026-04-11-finops-prod-1001-04-01"/>
        <s v="gcp-2026-04-11-finops-prod-1001-04-02"/>
        <s v="gcp-2026-04-11-finops-prod-1001-05-01"/>
        <s v="gcp-2026-04-11-finops-prod-1001-05-02"/>
        <s v="gcp-2026-04-11-finops-data-2001-01-01"/>
        <s v="gcp-2026-04-11-finops-data-2001-01-02"/>
        <s v="gcp-2026-04-11-finops-data-2001-02-01"/>
        <s v="gcp-2026-04-11-finops-data-2001-02-02"/>
        <s v="gcp-2026-04-11-finops-data-2001-03-01"/>
        <s v="gcp-2026-04-11-finops-data-2001-03-02"/>
        <s v="gcp-2026-04-11-finops-data-2001-04-01"/>
        <s v="gcp-2026-04-11-finops-data-2001-04-02"/>
        <s v="gcp-2026-04-11-finops-data-2001-05-01"/>
        <s v="gcp-2026-04-11-finops-data-2001-05-02"/>
        <s v="gcp-2026-04-12-finops-prod-1001-01-01"/>
        <s v="gcp-2026-04-12-finops-prod-1001-01-02"/>
        <s v="gcp-2026-04-12-finops-prod-1001-02-01"/>
        <s v="gcp-2026-04-12-finops-prod-1001-02-02"/>
        <s v="gcp-2026-04-12-finops-prod-1001-03-01"/>
        <s v="gcp-2026-04-12-finops-prod-1001-03-02"/>
        <s v="gcp-2026-04-12-finops-prod-1001-04-01"/>
        <s v="gcp-2026-04-12-finops-prod-1001-04-02"/>
        <s v="gcp-2026-04-12-finops-prod-1001-05-01"/>
        <s v="gcp-2026-04-12-finops-prod-1001-05-02"/>
        <s v="gcp-2026-04-12-finops-data-2001-01-01"/>
        <s v="gcp-2026-04-12-finops-data-2001-01-02"/>
        <s v="gcp-2026-04-12-finops-data-2001-02-01"/>
        <s v="gcp-2026-04-12-finops-data-2001-02-02"/>
        <s v="gcp-2026-04-12-finops-data-2001-03-01"/>
        <s v="gcp-2026-04-12-finops-data-2001-03-02"/>
        <s v="gcp-2026-04-12-finops-data-2001-04-01"/>
        <s v="gcp-2026-04-12-finops-data-2001-04-02"/>
        <s v="gcp-2026-04-12-finops-data-2001-05-01"/>
        <s v="gcp-2026-04-12-finops-data-2001-05-02"/>
        <s v="gcp-2026-04-13-finops-prod-1001-01-01"/>
        <s v="gcp-2026-04-13-finops-prod-1001-01-02"/>
        <s v="gcp-2026-04-13-finops-prod-1001-02-01"/>
        <s v="gcp-2026-04-13-finops-prod-1001-02-02"/>
        <s v="gcp-2026-04-13-finops-prod-1001-03-01"/>
        <s v="gcp-2026-04-13-finops-prod-1001-03-02"/>
        <s v="gcp-2026-04-13-finops-prod-1001-04-01"/>
        <s v="gcp-2026-04-13-finops-prod-1001-04-02"/>
        <s v="gcp-2026-04-13-finops-prod-1001-05-01"/>
        <s v="gcp-2026-04-13-finops-prod-1001-05-02"/>
        <s v="gcp-2026-04-13-finops-data-2001-01-01"/>
        <s v="gcp-2026-04-13-finops-data-2001-01-02"/>
        <s v="gcp-2026-04-13-finops-data-2001-02-01"/>
        <s v="gcp-2026-04-13-finops-data-2001-02-02"/>
        <s v="gcp-2026-04-13-finops-data-2001-03-01"/>
        <s v="gcp-2026-04-13-finops-data-2001-03-02"/>
        <s v="gcp-2026-04-13-finops-data-2001-04-01"/>
        <s v="gcp-2026-04-13-finops-data-2001-04-02"/>
        <s v="gcp-2026-04-13-finops-data-2001-05-01"/>
        <s v="gcp-2026-04-13-finops-data-2001-05-02"/>
        <s v="gcp-2026-04-14-finops-prod-1001-01-01"/>
        <s v="gcp-2026-04-14-finops-prod-1001-01-02"/>
        <s v="gcp-2026-04-14-finops-prod-1001-02-01"/>
        <s v="gcp-2026-04-14-finops-prod-1001-02-02"/>
        <s v="gcp-2026-04-14-finops-prod-1001-03-01"/>
        <s v="gcp-2026-04-14-finops-prod-1001-03-02"/>
        <s v="gcp-2026-04-14-finops-prod-1001-04-01"/>
        <s v="gcp-2026-04-14-finops-prod-1001-04-02"/>
        <s v="gcp-2026-04-14-finops-prod-1001-05-01"/>
        <s v="gcp-2026-04-14-finops-prod-1001-05-02"/>
        <s v="gcp-2026-04-14-finops-data-2001-01-01"/>
        <s v="gcp-2026-04-14-finops-data-2001-01-02"/>
        <s v="gcp-2026-04-14-finops-data-2001-02-01"/>
        <s v="gcp-2026-04-14-finops-data-2001-02-02"/>
        <s v="gcp-2026-04-14-finops-data-2001-03-01"/>
        <s v="gcp-2026-04-14-finops-data-2001-03-02"/>
        <s v="gcp-2026-04-14-finops-data-2001-04-01"/>
        <s v="gcp-2026-04-14-finops-data-2001-04-02"/>
        <s v="gcp-2026-04-14-finops-data-2001-05-01"/>
        <s v="gcp-2026-04-14-finops-data-2001-05-02"/>
        <s v="gcp-2026-04-15-finops-prod-1001-01-01"/>
        <s v="gcp-2026-04-15-finops-prod-1001-01-02"/>
        <s v="gcp-2026-04-15-finops-prod-1001-02-01"/>
        <s v="gcp-2026-04-15-finops-prod-1001-02-02"/>
        <s v="gcp-2026-04-15-finops-prod-1001-03-01"/>
        <s v="gcp-2026-04-15-finops-prod-1001-03-02"/>
        <s v="gcp-2026-04-15-finops-prod-1001-04-01"/>
        <s v="gcp-2026-04-15-finops-prod-1001-04-02"/>
        <s v="gcp-2026-04-15-finops-prod-1001-05-01"/>
        <s v="gcp-2026-04-15-finops-prod-1001-05-02"/>
        <s v="gcp-2026-04-15-finops-data-2001-01-01"/>
        <s v="gcp-2026-04-15-finops-data-2001-01-02"/>
        <s v="gcp-2026-04-15-finops-data-2001-02-01"/>
        <s v="gcp-2026-04-15-finops-data-2001-02-02"/>
        <s v="gcp-2026-04-15-finops-data-2001-03-01"/>
        <s v="gcp-2026-04-15-finops-data-2001-03-02"/>
        <s v="gcp-2026-04-15-finops-data-2001-04-01"/>
        <s v="gcp-2026-04-15-finops-data-2001-04-02"/>
        <s v="gcp-2026-04-15-finops-data-2001-05-01"/>
        <s v="gcp-2026-04-15-finops-data-2001-05-02"/>
        <s v="gcp-2026-04-16-finops-prod-1001-01-01"/>
        <s v="gcp-2026-04-16-finops-prod-1001-01-02"/>
        <s v="gcp-2026-04-16-finops-prod-1001-02-01"/>
        <s v="gcp-2026-04-16-finops-prod-1001-02-02"/>
        <s v="gcp-2026-04-16-finops-prod-1001-03-01"/>
        <s v="gcp-2026-04-16-finops-prod-1001-03-02"/>
        <s v="gcp-2026-04-16-finops-prod-1001-04-01"/>
        <s v="gcp-2026-04-16-finops-prod-1001-04-02"/>
        <s v="gcp-2026-04-16-finops-prod-1001-05-01"/>
        <s v="gcp-2026-04-16-finops-prod-1001-05-02"/>
        <s v="gcp-2026-04-16-finops-data-2001-01-01"/>
        <s v="gcp-2026-04-16-finops-data-2001-01-02"/>
        <s v="gcp-2026-04-16-finops-data-2001-02-01"/>
        <s v="gcp-2026-04-16-finops-data-2001-02-02"/>
        <s v="gcp-2026-04-16-finops-data-2001-03-01"/>
        <s v="gcp-2026-04-16-finops-data-2001-03-02"/>
        <s v="gcp-2026-04-16-finops-data-2001-04-01"/>
        <s v="gcp-2026-04-16-finops-data-2001-04-02"/>
        <s v="gcp-2026-04-16-finops-data-2001-05-01"/>
        <s v="gcp-2026-04-16-finops-data-2001-05-02"/>
        <s v="gcp-2026-04-17-finops-prod-1001-01-01"/>
        <s v="gcp-2026-04-17-finops-prod-1001-01-02"/>
        <s v="gcp-2026-04-17-finops-prod-1001-02-01"/>
        <s v="gcp-2026-04-17-finops-prod-1001-02-02"/>
        <s v="gcp-2026-04-17-finops-prod-1001-03-01"/>
        <s v="gcp-2026-04-17-finops-prod-1001-03-02"/>
        <s v="gcp-2026-04-17-finops-prod-1001-04-01"/>
        <s v="gcp-2026-04-17-finops-prod-1001-04-02"/>
        <s v="gcp-2026-04-17-finops-prod-1001-05-01"/>
        <s v="gcp-2026-04-17-finops-prod-1001-05-02"/>
        <s v="gcp-2026-04-17-finops-data-2001-01-01"/>
        <s v="gcp-2026-04-17-finops-data-2001-01-02"/>
        <s v="gcp-2026-04-17-finops-data-2001-02-01"/>
        <s v="gcp-2026-04-17-finops-data-2001-02-02"/>
        <s v="gcp-2026-04-17-finops-data-2001-03-01"/>
        <s v="gcp-2026-04-17-finops-data-2001-03-02"/>
        <s v="gcp-2026-04-17-finops-data-2001-04-01"/>
        <s v="gcp-2026-04-17-finops-data-2001-04-02"/>
        <s v="gcp-2026-04-17-finops-data-2001-05-01"/>
        <s v="gcp-2026-04-17-finops-data-2001-05-02"/>
        <s v="gcp-2026-04-18-finops-prod-1001-01-01"/>
        <s v="gcp-2026-04-18-finops-prod-1001-01-02"/>
        <s v="gcp-2026-04-18-finops-prod-1001-02-01"/>
        <s v="gcp-2026-04-18-finops-prod-1001-02-02"/>
        <s v="gcp-2026-04-18-finops-prod-1001-03-01"/>
        <s v="gcp-2026-04-18-finops-prod-1001-03-02"/>
        <s v="gcp-2026-04-18-finops-prod-1001-04-01"/>
        <s v="gcp-2026-04-18-finops-prod-1001-04-02"/>
        <s v="gcp-2026-04-18-finops-prod-1001-05-01"/>
        <s v="gcp-2026-04-18-finops-prod-1001-05-02"/>
        <s v="gcp-2026-04-18-finops-data-2001-01-01"/>
        <s v="gcp-2026-04-18-finops-data-2001-01-02"/>
        <s v="gcp-2026-04-18-finops-data-2001-02-01"/>
        <s v="gcp-2026-04-18-finops-data-2001-02-02"/>
        <s v="gcp-2026-04-18-finops-data-2001-03-01"/>
        <s v="gcp-2026-04-18-finops-data-2001-03-02"/>
        <s v="gcp-2026-04-18-finops-data-2001-04-01"/>
        <s v="gcp-2026-04-18-finops-data-2001-04-02"/>
        <s v="gcp-2026-04-18-finops-data-2001-05-01"/>
        <s v="gcp-2026-04-18-finops-data-2001-05-02"/>
        <s v="gcp-2026-04-19-finops-prod-1001-01-01"/>
        <s v="gcp-2026-04-19-finops-prod-1001-01-02"/>
        <s v="gcp-2026-04-19-finops-prod-1001-02-01"/>
        <s v="gcp-2026-04-19-finops-prod-1001-02-02"/>
        <s v="gcp-2026-04-19-finops-prod-1001-03-01"/>
        <s v="gcp-2026-04-19-finops-prod-1001-03-02"/>
        <s v="gcp-2026-04-19-finops-prod-1001-04-01"/>
        <s v="gcp-2026-04-19-finops-prod-1001-04-02"/>
        <s v="gcp-2026-04-19-finops-prod-1001-05-01"/>
        <s v="gcp-2026-04-19-finops-prod-1001-05-02"/>
        <s v="gcp-2026-04-19-finops-data-2001-01-01"/>
        <s v="gcp-2026-04-19-finops-data-2001-01-02"/>
        <s v="gcp-2026-04-19-finops-data-2001-02-01"/>
        <s v="gcp-2026-04-19-finops-data-2001-02-02"/>
        <s v="gcp-2026-04-19-finops-data-2001-03-01"/>
        <s v="gcp-2026-04-19-finops-data-2001-03-02"/>
        <s v="gcp-2026-04-19-finops-data-2001-04-01"/>
        <s v="gcp-2026-04-19-finops-data-2001-04-02"/>
        <s v="gcp-2026-04-19-finops-data-2001-05-01"/>
        <s v="gcp-2026-04-19-finops-data-2001-05-02"/>
        <s v="gcp-2026-04-20-finops-prod-1001-01-01"/>
        <s v="gcp-2026-04-20-finops-prod-1001-01-02"/>
        <s v="gcp-2026-04-20-finops-prod-1001-02-01"/>
        <s v="gcp-2026-04-20-finops-prod-1001-02-02"/>
        <s v="gcp-2026-04-20-finops-prod-1001-03-01"/>
        <s v="gcp-2026-04-20-finops-prod-1001-03-02"/>
        <s v="gcp-2026-04-20-finops-prod-1001-04-01"/>
        <s v="gcp-2026-04-20-finops-prod-1001-04-02"/>
        <s v="gcp-2026-04-20-finops-prod-1001-05-01"/>
        <s v="gcp-2026-04-20-finops-prod-1001-05-02"/>
        <s v="gcp-2026-04-20-finops-data-2001-01-01"/>
        <s v="gcp-2026-04-20-finops-data-2001-01-02"/>
        <s v="gcp-2026-04-20-finops-data-2001-02-01"/>
        <s v="gcp-2026-04-20-finops-data-2001-02-02"/>
        <s v="gcp-2026-04-20-finops-data-2001-03-01"/>
        <s v="gcp-2026-04-20-finops-data-2001-03-02"/>
        <s v="gcp-2026-04-20-finops-data-2001-04-01"/>
        <s v="gcp-2026-04-20-finops-data-2001-04-02"/>
        <s v="gcp-2026-04-20-finops-data-2001-05-01"/>
        <s v="gcp-2026-04-20-finops-data-2001-05-02"/>
        <s v="gcp-2026-04-21-finops-prod-1001-01-01"/>
        <s v="gcp-2026-04-21-finops-prod-1001-01-02"/>
        <s v="gcp-2026-04-21-finops-prod-1001-02-01"/>
        <s v="gcp-2026-04-21-finops-prod-1001-02-02"/>
        <s v="gcp-2026-04-21-finops-prod-1001-03-01"/>
        <s v="gcp-2026-04-21-finops-prod-1001-03-02"/>
        <s v="gcp-2026-04-21-finops-prod-1001-04-01"/>
        <s v="gcp-2026-04-21-finops-prod-1001-04-02"/>
        <s v="gcp-2026-04-21-finops-prod-1001-05-01"/>
        <s v="gcp-2026-04-21-finops-prod-1001-05-02"/>
        <s v="gcp-2026-04-21-finops-data-2001-01-01"/>
        <s v="gcp-2026-04-21-finops-data-2001-01-02"/>
        <s v="gcp-2026-04-21-finops-data-2001-02-01"/>
        <s v="gcp-2026-04-21-finops-data-2001-02-02"/>
        <s v="gcp-2026-04-21-finops-data-2001-03-01"/>
        <s v="gcp-2026-04-21-finops-data-2001-03-02"/>
        <s v="gcp-2026-04-21-finops-data-2001-04-01"/>
        <s v="gcp-2026-04-21-finops-data-2001-04-02"/>
        <s v="gcp-2026-04-21-finops-data-2001-05-01"/>
        <s v="gcp-2026-04-21-finops-data-2001-05-02"/>
        <s v="gcp-2026-04-22-finops-prod-1001-01-01"/>
        <s v="gcp-2026-04-22-finops-prod-1001-01-02"/>
        <s v="gcp-2026-04-22-finops-prod-1001-02-01"/>
        <s v="gcp-2026-04-22-finops-prod-1001-02-02"/>
        <s v="gcp-2026-04-22-finops-prod-1001-03-01"/>
        <s v="gcp-2026-04-22-finops-prod-1001-03-02"/>
        <s v="gcp-2026-04-22-finops-prod-1001-04-01"/>
        <s v="gcp-2026-04-22-finops-prod-1001-04-02"/>
        <s v="gcp-2026-04-22-finops-prod-1001-05-01"/>
        <s v="gcp-2026-04-22-finops-prod-1001-05-02"/>
        <s v="gcp-2026-04-22-finops-data-2001-01-01"/>
        <s v="gcp-2026-04-22-finops-data-2001-01-02"/>
        <s v="gcp-2026-04-22-finops-data-2001-02-01"/>
        <s v="gcp-2026-04-22-finops-data-2001-02-02"/>
        <s v="gcp-2026-04-22-finops-data-2001-03-01"/>
        <s v="gcp-2026-04-22-finops-data-2001-03-02"/>
        <s v="gcp-2026-04-22-finops-data-2001-04-01"/>
        <s v="gcp-2026-04-22-finops-data-2001-04-02"/>
        <s v="gcp-2026-04-22-finops-data-2001-05-01"/>
        <s v="gcp-2026-04-22-finops-data-2001-05-02"/>
        <s v="gcp-2026-04-23-finops-prod-1001-01-01"/>
        <s v="gcp-2026-04-23-finops-prod-1001-01-02"/>
        <s v="gcp-2026-04-23-finops-prod-1001-02-01"/>
        <s v="gcp-2026-04-23-finops-prod-1001-02-02"/>
        <s v="gcp-2026-04-23-finops-prod-1001-03-01"/>
        <s v="gcp-2026-04-23-finops-prod-1001-03-02"/>
        <s v="gcp-2026-04-23-finops-prod-1001-04-01"/>
        <s v="gcp-2026-04-23-finops-prod-1001-04-02"/>
        <s v="gcp-2026-04-23-finops-prod-1001-05-01"/>
        <s v="gcp-2026-04-23-finops-prod-1001-05-02"/>
        <s v="gcp-2026-04-23-finops-data-2001-01-01"/>
        <s v="gcp-2026-04-23-finops-data-2001-01-02"/>
        <s v="gcp-2026-04-23-finops-data-2001-02-01"/>
        <s v="gcp-2026-04-23-finops-data-2001-02-02"/>
        <s v="gcp-2026-04-23-finops-data-2001-03-01"/>
        <s v="gcp-2026-04-23-finops-data-2001-03-02"/>
        <s v="gcp-2026-04-23-finops-data-2001-04-01"/>
        <s v="gcp-2026-04-23-finops-data-2001-04-02"/>
        <s v="gcp-2026-04-23-finops-data-2001-05-01"/>
        <s v="gcp-2026-04-23-finops-data-2001-05-02"/>
        <s v="gcp-2026-04-24-finops-prod-1001-01-01"/>
        <s v="gcp-2026-04-24-finops-prod-1001-01-02"/>
        <s v="gcp-2026-04-24-finops-prod-1001-02-01"/>
        <s v="gcp-2026-04-24-finops-prod-1001-02-02"/>
        <s v="gcp-2026-04-24-finops-prod-1001-03-01"/>
        <s v="gcp-2026-04-24-finops-prod-1001-03-02"/>
        <s v="gcp-2026-04-24-finops-prod-1001-04-01"/>
        <s v="gcp-2026-04-24-finops-prod-1001-04-02"/>
        <s v="gcp-2026-04-24-finops-prod-1001-05-01"/>
        <s v="gcp-2026-04-24-finops-prod-1001-05-02"/>
        <s v="gcp-2026-04-24-finops-data-2001-01-01"/>
        <s v="gcp-2026-04-24-finops-data-2001-01-02"/>
        <s v="gcp-2026-04-24-finops-data-2001-02-01"/>
        <s v="gcp-2026-04-24-finops-data-2001-02-02"/>
        <s v="gcp-2026-04-24-finops-data-2001-03-01"/>
        <s v="gcp-2026-04-24-finops-data-2001-03-02"/>
        <s v="gcp-2026-04-24-finops-data-2001-04-01"/>
        <s v="gcp-2026-04-24-finops-data-2001-04-02"/>
        <s v="gcp-2026-04-24-finops-data-2001-05-01"/>
        <s v="gcp-2026-04-24-finops-data-2001-05-02"/>
        <s v="gcp-2026-04-25-finops-prod-1001-01-01"/>
        <s v="gcp-2026-04-25-finops-prod-1001-01-02"/>
        <s v="gcp-2026-04-25-finops-prod-1001-02-01"/>
        <s v="gcp-2026-04-25-finops-prod-1001-02-02"/>
        <s v="gcp-2026-04-25-finops-prod-1001-03-01"/>
        <s v="gcp-2026-04-25-finops-prod-1001-03-02"/>
        <s v="gcp-2026-04-25-finops-prod-1001-04-01"/>
        <s v="gcp-2026-04-25-finops-prod-1001-04-02"/>
        <s v="gcp-2026-04-25-finops-prod-1001-05-01"/>
        <s v="gcp-2026-04-25-finops-prod-1001-05-02"/>
        <s v="gcp-2026-04-25-finops-data-2001-01-01"/>
        <s v="gcp-2026-04-25-finops-data-2001-01-02"/>
        <s v="gcp-2026-04-25-finops-data-2001-02-01"/>
        <s v="gcp-2026-04-25-finops-data-2001-02-02"/>
        <s v="gcp-2026-04-25-finops-data-2001-03-01"/>
        <s v="gcp-2026-04-25-finops-data-2001-03-02"/>
        <s v="gcp-2026-04-25-finops-data-2001-04-01"/>
        <s v="gcp-2026-04-25-finops-data-2001-04-02"/>
        <s v="gcp-2026-04-25-finops-data-2001-05-01"/>
        <s v="gcp-2026-04-25-finops-data-2001-05-02"/>
        <s v="gcp-2026-04-26-finops-prod-1001-01-01"/>
        <s v="gcp-2026-04-26-finops-prod-1001-01-02"/>
        <s v="gcp-2026-04-26-finops-prod-1001-02-01"/>
        <s v="gcp-2026-04-26-finops-prod-1001-02-02"/>
        <s v="gcp-2026-04-26-finops-prod-1001-03-01"/>
        <s v="gcp-2026-04-26-finops-prod-1001-03-02"/>
        <s v="gcp-2026-04-26-finops-prod-1001-04-01"/>
        <s v="gcp-2026-04-26-finops-prod-1001-04-02"/>
        <s v="gcp-2026-04-26-finops-prod-1001-05-01"/>
        <s v="gcp-2026-04-26-finops-prod-1001-05-02"/>
        <s v="gcp-2026-04-26-finops-data-2001-01-01"/>
        <s v="gcp-2026-04-26-finops-data-2001-01-02"/>
        <s v="gcp-2026-04-26-finops-data-2001-02-01"/>
        <s v="gcp-2026-04-26-finops-data-2001-02-02"/>
        <s v="gcp-2026-04-26-finops-data-2001-03-01"/>
        <s v="gcp-2026-04-26-finops-data-2001-03-02"/>
        <s v="gcp-2026-04-26-finops-data-2001-04-01"/>
        <s v="gcp-2026-04-26-finops-data-2001-04-02"/>
        <s v="gcp-2026-04-26-finops-data-2001-05-01"/>
        <s v="gcp-2026-04-26-finops-data-2001-05-02"/>
        <s v="gcp-2026-04-27-finops-prod-1001-01-01"/>
        <s v="gcp-2026-04-27-finops-prod-1001-01-02"/>
        <s v="gcp-2026-04-27-finops-prod-1001-02-01"/>
        <s v="gcp-2026-04-27-finops-prod-1001-02-02"/>
        <s v="gcp-2026-04-27-finops-prod-1001-03-01"/>
        <s v="gcp-2026-04-27-finops-prod-1001-03-02"/>
        <s v="gcp-2026-04-27-finops-prod-1001-04-01"/>
        <s v="gcp-2026-04-27-finops-prod-1001-04-02"/>
        <s v="gcp-2026-04-27-finops-prod-1001-05-01"/>
        <s v="gcp-2026-04-27-finops-prod-1001-05-02"/>
        <s v="gcp-2026-04-27-finops-data-2001-01-01"/>
        <s v="gcp-2026-04-27-finops-data-2001-01-02"/>
        <s v="gcp-2026-04-27-finops-data-2001-02-01"/>
        <s v="gcp-2026-04-27-finops-data-2001-02-02"/>
        <s v="gcp-2026-04-27-finops-data-2001-03-01"/>
        <s v="gcp-2026-04-27-finops-data-2001-03-02"/>
        <s v="gcp-2026-04-27-finops-data-2001-04-01"/>
        <s v="gcp-2026-04-27-finops-data-2001-04-02"/>
        <s v="gcp-2026-04-27-finops-data-2001-05-01"/>
        <s v="gcp-2026-04-27-finops-data-2001-05-02"/>
        <s v="gcp-2026-04-28-finops-prod-1001-01-01"/>
        <s v="gcp-2026-04-28-finops-prod-1001-01-02"/>
        <s v="gcp-2026-04-28-finops-prod-1001-02-01"/>
        <s v="gcp-2026-04-28-finops-prod-1001-02-02"/>
        <s v="gcp-2026-04-28-finops-prod-1001-03-01"/>
        <s v="gcp-2026-04-28-finops-prod-1001-03-02"/>
        <s v="gcp-2026-04-28-finops-prod-1001-04-01"/>
        <s v="gcp-2026-04-28-finops-prod-1001-04-02"/>
        <s v="gcp-2026-04-28-finops-prod-1001-05-01"/>
        <s v="gcp-2026-04-28-finops-prod-1001-05-02"/>
        <s v="gcp-2026-04-28-finops-data-2001-01-01"/>
        <s v="gcp-2026-04-28-finops-data-2001-01-02"/>
        <s v="gcp-2026-04-28-finops-data-2001-02-01"/>
        <s v="gcp-2026-04-28-finops-data-2001-02-02"/>
        <s v="gcp-2026-04-28-finops-data-2001-03-01"/>
        <s v="gcp-2026-04-28-finops-data-2001-03-02"/>
        <s v="gcp-2026-04-28-finops-data-2001-04-01"/>
        <s v="gcp-2026-04-28-finops-data-2001-04-02"/>
        <s v="gcp-2026-04-28-finops-data-2001-05-01"/>
        <s v="gcp-2026-04-28-finops-data-2001-05-02"/>
        <s v="gcp-2026-04-29-finops-prod-1001-01-01"/>
        <s v="gcp-2026-04-29-finops-prod-1001-01-02"/>
        <s v="gcp-2026-04-29-finops-prod-1001-02-01"/>
        <s v="gcp-2026-04-29-finops-prod-1001-02-02"/>
        <s v="gcp-2026-04-29-finops-prod-1001-03-01"/>
        <s v="gcp-2026-04-29-finops-prod-1001-03-02"/>
        <s v="gcp-2026-04-29-finops-prod-1001-04-01"/>
        <s v="gcp-2026-04-29-finops-prod-1001-04-02"/>
        <s v="gcp-2026-04-29-finops-prod-1001-05-01"/>
        <s v="gcp-2026-04-29-finops-prod-1001-05-02"/>
        <s v="gcp-2026-04-29-finops-data-2001-01-01"/>
        <s v="gcp-2026-04-29-finops-data-2001-01-02"/>
        <s v="gcp-2026-04-29-finops-data-2001-02-01"/>
        <s v="gcp-2026-04-29-finops-data-2001-02-02"/>
        <s v="gcp-2026-04-29-finops-data-2001-03-01"/>
        <s v="gcp-2026-04-29-finops-data-2001-03-02"/>
        <s v="gcp-2026-04-29-finops-data-2001-04-01"/>
        <s v="gcp-2026-04-29-finops-data-2001-04-02"/>
        <s v="gcp-2026-04-29-finops-data-2001-05-01"/>
        <s v="gcp-2026-04-29-finops-data-2001-05-02"/>
        <s v="gcp-2026-04-30-finops-prod-1001-01-01"/>
        <s v="gcp-2026-04-30-finops-prod-1001-01-02"/>
        <s v="gcp-2026-04-30-finops-prod-1001-02-01"/>
        <s v="gcp-2026-04-30-finops-prod-1001-02-02"/>
        <s v="gcp-2026-04-30-finops-prod-1001-03-01"/>
        <s v="gcp-2026-04-30-finops-prod-1001-03-02"/>
        <s v="gcp-2026-04-30-finops-prod-1001-04-01"/>
        <s v="gcp-2026-04-30-finops-prod-1001-04-02"/>
        <s v="gcp-2026-04-30-finops-prod-1001-05-01"/>
        <s v="gcp-2026-04-30-finops-prod-1001-05-02"/>
        <s v="gcp-2026-04-30-finops-data-2001-01-01"/>
        <s v="gcp-2026-04-30-finops-data-2001-01-02"/>
        <s v="gcp-2026-04-30-finops-data-2001-02-01"/>
        <s v="gcp-2026-04-30-finops-data-2001-02-02"/>
        <s v="gcp-2026-04-30-finops-data-2001-03-01"/>
        <s v="gcp-2026-04-30-finops-data-2001-03-02"/>
        <s v="gcp-2026-04-30-finops-data-2001-04-01"/>
        <s v="gcp-2026-04-30-finops-data-2001-04-02"/>
        <s v="gcp-2026-04-30-finops-data-2001-05-01"/>
        <s v="gcp-2026-04-30-finops-data-2001-05-02"/>
        <s v="gcp-2026-05-01-finops-prod-1001-01-01"/>
        <s v="gcp-2026-05-01-finops-prod-1001-01-02"/>
        <s v="gcp-2026-05-01-finops-prod-1001-02-01"/>
        <s v="gcp-2026-05-01-finops-prod-1001-02-02"/>
        <s v="gcp-2026-05-01-finops-prod-1001-03-01"/>
        <s v="gcp-2026-05-01-finops-prod-1001-03-02"/>
        <s v="gcp-2026-05-01-finops-prod-1001-04-01"/>
        <s v="gcp-2026-05-01-finops-prod-1001-04-02"/>
        <s v="gcp-2026-05-01-finops-prod-1001-05-01"/>
        <s v="gcp-2026-05-01-finops-prod-1001-05-02"/>
        <s v="gcp-2026-05-01-finops-data-2001-01-01"/>
        <s v="gcp-2026-05-01-finops-data-2001-01-02"/>
        <s v="gcp-2026-05-01-finops-data-2001-02-01"/>
        <s v="gcp-2026-05-01-finops-data-2001-02-02"/>
        <s v="gcp-2026-05-01-finops-data-2001-03-01"/>
        <s v="gcp-2026-05-01-finops-data-2001-03-02"/>
        <s v="gcp-2026-05-01-finops-data-2001-04-01"/>
        <s v="gcp-2026-05-01-finops-data-2001-04-02"/>
        <s v="gcp-2026-05-01-finops-data-2001-05-01"/>
        <s v="gcp-2026-05-01-finops-data-2001-05-02"/>
        <s v="gcp-2026-05-02-finops-prod-1001-01-01"/>
        <s v="gcp-2026-05-02-finops-prod-1001-01-02"/>
        <s v="gcp-2026-05-02-finops-prod-1001-02-01"/>
        <s v="gcp-2026-05-02-finops-prod-1001-02-02"/>
        <s v="gcp-2026-05-02-finops-prod-1001-03-01"/>
        <s v="gcp-2026-05-02-finops-prod-1001-03-02"/>
        <s v="gcp-2026-05-02-finops-prod-1001-04-01"/>
        <s v="gcp-2026-05-02-finops-prod-1001-04-02"/>
        <s v="gcp-2026-05-02-finops-prod-1001-05-01"/>
        <s v="gcp-2026-05-02-finops-prod-1001-05-02"/>
        <s v="gcp-2026-05-02-finops-data-2001-01-01"/>
        <s v="gcp-2026-05-02-finops-data-2001-01-02"/>
        <s v="gcp-2026-05-02-finops-data-2001-02-01"/>
        <s v="gcp-2026-05-02-finops-data-2001-02-02"/>
        <s v="gcp-2026-05-02-finops-data-2001-03-01"/>
        <s v="gcp-2026-05-02-finops-data-2001-03-02"/>
        <s v="gcp-2026-05-02-finops-data-2001-04-01"/>
        <s v="gcp-2026-05-02-finops-data-2001-04-02"/>
        <s v="gcp-2026-05-02-finops-data-2001-05-01"/>
        <s v="gcp-2026-05-02-finops-data-2001-05-02"/>
        <s v="gcp-2026-05-03-finops-prod-1001-01-01"/>
        <s v="gcp-2026-05-03-finops-prod-1001-01-02"/>
        <s v="gcp-2026-05-03-finops-prod-1001-02-01"/>
        <s v="gcp-2026-05-03-finops-prod-1001-02-02"/>
        <s v="gcp-2026-05-03-finops-prod-1001-03-01"/>
        <s v="gcp-2026-05-03-finops-prod-1001-03-02"/>
        <s v="gcp-2026-05-03-finops-prod-1001-04-01"/>
        <s v="gcp-2026-05-03-finops-prod-1001-04-02"/>
        <s v="gcp-2026-05-03-finops-prod-1001-05-01"/>
        <s v="gcp-2026-05-03-finops-prod-1001-05-02"/>
        <s v="gcp-2026-05-03-finops-data-2001-01-01"/>
        <s v="gcp-2026-05-03-finops-data-2001-01-02"/>
        <s v="gcp-2026-05-03-finops-data-2001-02-01"/>
        <s v="gcp-2026-05-03-finops-data-2001-02-02"/>
        <s v="gcp-2026-05-03-finops-data-2001-03-01"/>
        <s v="gcp-2026-05-03-finops-data-2001-03-02"/>
        <s v="gcp-2026-05-03-finops-data-2001-04-01"/>
        <s v="gcp-2026-05-03-finops-data-2001-04-02"/>
        <s v="gcp-2026-05-03-finops-data-2001-05-01"/>
        <s v="gcp-2026-05-03-finops-data-2001-05-02"/>
        <s v="gcp-2026-05-04-finops-prod-1001-01-01"/>
        <s v="gcp-2026-05-04-finops-prod-1001-01-02"/>
        <s v="gcp-2026-05-04-finops-prod-1001-02-01"/>
        <s v="gcp-2026-05-04-finops-prod-1001-02-02"/>
        <s v="gcp-2026-05-04-finops-prod-1001-03-01"/>
        <s v="gcp-2026-05-04-finops-prod-1001-03-02"/>
        <s v="gcp-2026-05-04-finops-prod-1001-04-01"/>
        <s v="gcp-2026-05-04-finops-prod-1001-04-02"/>
        <s v="gcp-2026-05-04-finops-prod-1001-05-01"/>
        <s v="gcp-2026-05-04-finops-prod-1001-05-02"/>
        <s v="gcp-2026-05-04-finops-data-2001-01-01"/>
        <s v="gcp-2026-05-04-finops-data-2001-01-02"/>
        <s v="gcp-2026-05-04-finops-data-2001-02-01"/>
        <s v="gcp-2026-05-04-finops-data-2001-02-02"/>
        <s v="gcp-2026-05-04-finops-data-2001-03-01"/>
        <s v="gcp-2026-05-04-finops-data-2001-03-02"/>
        <s v="gcp-2026-05-04-finops-data-2001-04-01"/>
        <s v="gcp-2026-05-04-finops-data-2001-04-02"/>
        <s v="gcp-2026-05-04-finops-data-2001-05-01"/>
        <s v="gcp-2026-05-04-finops-data-2001-05-02"/>
        <s v="gcp-2026-05-05-finops-prod-1001-01-01"/>
        <s v="gcp-2026-05-05-finops-prod-1001-01-02"/>
        <s v="gcp-2026-05-05-finops-prod-1001-02-01"/>
        <s v="gcp-2026-05-05-finops-prod-1001-02-02"/>
        <s v="gcp-2026-05-05-finops-prod-1001-03-01"/>
        <s v="gcp-2026-05-05-finops-prod-1001-03-02"/>
        <s v="gcp-2026-05-05-finops-prod-1001-04-01"/>
        <s v="gcp-2026-05-05-finops-prod-1001-04-02"/>
        <s v="gcp-2026-05-05-finops-prod-1001-05-01"/>
        <s v="gcp-2026-05-05-finops-prod-1001-05-02"/>
        <s v="gcp-2026-05-05-finops-data-2001-01-01"/>
        <s v="gcp-2026-05-05-finops-data-2001-01-02"/>
        <s v="gcp-2026-05-05-finops-data-2001-02-01"/>
        <s v="gcp-2026-05-05-finops-data-2001-02-02"/>
        <s v="gcp-2026-05-05-finops-data-2001-03-01"/>
        <s v="gcp-2026-05-05-finops-data-2001-03-02"/>
        <s v="gcp-2026-05-05-finops-data-2001-04-01"/>
        <s v="gcp-2026-05-05-finops-data-2001-04-02"/>
        <s v="gcp-2026-05-05-finops-data-2001-05-01"/>
        <s v="gcp-2026-05-05-finops-data-2001-05-02"/>
        <s v="gcp-2026-05-06-finops-prod-1001-01-01"/>
        <s v="gcp-2026-05-06-finops-prod-1001-01-02"/>
        <s v="gcp-2026-05-06-finops-prod-1001-02-01"/>
        <s v="gcp-2026-05-06-finops-prod-1001-02-02"/>
        <s v="gcp-2026-05-06-finops-prod-1001-03-01"/>
        <s v="gcp-2026-05-06-finops-prod-1001-03-02"/>
        <s v="gcp-2026-05-06-finops-prod-1001-04-01"/>
        <s v="gcp-2026-05-06-finops-prod-1001-04-02"/>
        <s v="gcp-2026-05-06-finops-prod-1001-05-01"/>
        <s v="gcp-2026-05-06-finops-prod-1001-05-02"/>
        <s v="gcp-2026-05-06-finops-data-2001-01-01"/>
        <s v="gcp-2026-05-06-finops-data-2001-01-02"/>
        <s v="gcp-2026-05-06-finops-data-2001-02-01"/>
        <s v="gcp-2026-05-06-finops-data-2001-02-02"/>
        <s v="gcp-2026-05-06-finops-data-2001-03-01"/>
        <s v="gcp-2026-05-06-finops-data-2001-03-02"/>
        <s v="gcp-2026-05-06-finops-data-2001-04-01"/>
        <s v="gcp-2026-05-06-finops-data-2001-04-02"/>
        <s v="gcp-2026-05-06-finops-data-2001-05-01"/>
        <s v="gcp-2026-05-06-finops-data-2001-05-02"/>
        <s v="gcp-2026-05-07-finops-prod-1001-01-01"/>
        <s v="gcp-2026-05-07-finops-prod-1001-01-02"/>
        <s v="gcp-2026-05-07-finops-prod-1001-02-01"/>
        <s v="gcp-2026-05-07-finops-prod-1001-02-02"/>
        <s v="gcp-2026-05-07-finops-prod-1001-03-01"/>
        <s v="gcp-2026-05-07-finops-prod-1001-03-02"/>
        <s v="gcp-2026-05-07-finops-prod-1001-04-01"/>
        <s v="gcp-2026-05-07-finops-prod-1001-04-02"/>
        <s v="gcp-2026-05-07-finops-prod-1001-05-01"/>
        <s v="gcp-2026-05-07-finops-prod-1001-05-02"/>
        <s v="gcp-2026-05-07-finops-data-2001-01-01"/>
        <s v="gcp-2026-05-07-finops-data-2001-01-02"/>
        <s v="gcp-2026-05-07-finops-data-2001-02-01"/>
        <s v="gcp-2026-05-07-finops-data-2001-02-02"/>
        <s v="gcp-2026-05-07-finops-data-2001-03-01"/>
        <s v="gcp-2026-05-07-finops-data-2001-03-02"/>
        <s v="gcp-2026-05-07-finops-data-2001-04-01"/>
        <s v="gcp-2026-05-07-finops-data-2001-04-02"/>
        <s v="gcp-2026-05-07-finops-data-2001-05-01"/>
        <s v="gcp-2026-05-07-finops-data-2001-05-02"/>
        <s v="gcp-2026-05-08-finops-prod-1001-01-01"/>
        <s v="gcp-2026-05-08-finops-prod-1001-01-02"/>
        <s v="gcp-2026-05-08-finops-prod-1001-02-01"/>
        <s v="gcp-2026-05-08-finops-prod-1001-02-02"/>
        <s v="gcp-2026-05-08-finops-prod-1001-03-01"/>
        <s v="gcp-2026-05-08-finops-prod-1001-03-02"/>
        <s v="gcp-2026-05-08-finops-prod-1001-04-01"/>
        <s v="gcp-2026-05-08-finops-prod-1001-04-02"/>
        <s v="gcp-2026-05-08-finops-prod-1001-05-01"/>
        <s v="gcp-2026-05-08-finops-prod-1001-05-02"/>
        <s v="gcp-2026-05-08-finops-data-2001-01-01"/>
        <s v="gcp-2026-05-08-finops-data-2001-01-02"/>
        <s v="gcp-2026-05-08-finops-data-2001-02-01"/>
        <s v="gcp-2026-05-08-finops-data-2001-02-02"/>
        <s v="gcp-2026-05-08-finops-data-2001-03-01"/>
        <s v="gcp-2026-05-08-finops-data-2001-03-02"/>
        <s v="gcp-2026-05-08-finops-data-2001-04-01"/>
        <s v="gcp-2026-05-08-finops-data-2001-04-02"/>
        <s v="gcp-2026-05-08-finops-data-2001-05-01"/>
        <s v="gcp-2026-05-08-finops-data-2001-05-02"/>
        <s v="gcp-2026-05-09-finops-prod-1001-01-01"/>
        <s v="gcp-2026-05-09-finops-prod-1001-01-02"/>
        <s v="gcp-2026-05-09-finops-prod-1001-02-01"/>
        <s v="gcp-2026-05-09-finops-prod-1001-02-02"/>
        <s v="gcp-2026-05-09-finops-prod-1001-03-01"/>
        <s v="gcp-2026-05-09-finops-prod-1001-03-02"/>
        <s v="gcp-2026-05-09-finops-prod-1001-04-01"/>
        <s v="gcp-2026-05-09-finops-prod-1001-04-02"/>
        <s v="gcp-2026-05-09-finops-prod-1001-05-01"/>
        <s v="gcp-2026-05-09-finops-prod-1001-05-02"/>
        <s v="gcp-2026-05-09-finops-data-2001-01-01"/>
        <s v="gcp-2026-05-09-finops-data-2001-01-02"/>
        <s v="gcp-2026-05-09-finops-data-2001-02-01"/>
        <s v="gcp-2026-05-09-finops-data-2001-02-02"/>
        <s v="gcp-2026-05-09-finops-data-2001-03-01"/>
        <s v="gcp-2026-05-09-finops-data-2001-03-02"/>
        <s v="gcp-2026-05-09-finops-data-2001-04-01"/>
        <s v="gcp-2026-05-09-finops-data-2001-04-02"/>
        <s v="gcp-2026-05-09-finops-data-2001-05-01"/>
        <s v="gcp-2026-05-09-finops-data-2001-05-02"/>
        <s v="gcp-2026-05-10-finops-prod-1001-01-01"/>
        <s v="gcp-2026-05-10-finops-prod-1001-01-02"/>
        <s v="gcp-2026-05-10-finops-prod-1001-02-01"/>
        <s v="gcp-2026-05-10-finops-prod-1001-02-02"/>
        <s v="gcp-2026-05-10-finops-prod-1001-03-01"/>
        <s v="gcp-2026-05-10-finops-prod-1001-03-02"/>
        <s v="gcp-2026-05-10-finops-prod-1001-04-01"/>
        <s v="gcp-2026-05-10-finops-prod-1001-04-02"/>
        <s v="gcp-2026-05-10-finops-prod-1001-05-01"/>
        <s v="gcp-2026-05-10-finops-prod-1001-05-02"/>
        <s v="gcp-2026-05-10-finops-data-2001-01-01"/>
        <s v="gcp-2026-05-10-finops-data-2001-01-02"/>
        <s v="gcp-2026-05-10-finops-data-2001-02-01"/>
        <s v="gcp-2026-05-10-finops-data-2001-02-02"/>
        <s v="gcp-2026-05-10-finops-data-2001-03-01"/>
        <s v="gcp-2026-05-10-finops-data-2001-03-02"/>
        <s v="gcp-2026-05-10-finops-data-2001-04-01"/>
        <s v="gcp-2026-05-10-finops-data-2001-04-02"/>
        <s v="gcp-2026-05-10-finops-data-2001-05-01"/>
        <s v="gcp-2026-05-10-finops-data-2001-05-02"/>
        <s v="gcp-2026-05-11-finops-prod-1001-01-01"/>
        <s v="gcp-2026-05-11-finops-prod-1001-01-02"/>
        <s v="gcp-2026-05-11-finops-prod-1001-02-01"/>
        <s v="gcp-2026-05-11-finops-prod-1001-02-02"/>
        <s v="gcp-2026-05-11-finops-prod-1001-03-01"/>
        <s v="gcp-2026-05-11-finops-prod-1001-03-02"/>
        <s v="gcp-2026-05-11-finops-prod-1001-04-01"/>
        <s v="gcp-2026-05-11-finops-prod-1001-04-02"/>
        <s v="gcp-2026-05-11-finops-prod-1001-05-01"/>
        <s v="gcp-2026-05-11-finops-prod-1001-05-02"/>
        <s v="gcp-2026-05-11-finops-data-2001-01-01"/>
        <s v="gcp-2026-05-11-finops-data-2001-01-02"/>
        <s v="gcp-2026-05-11-finops-data-2001-02-01"/>
        <s v="gcp-2026-05-11-finops-data-2001-02-02"/>
        <s v="gcp-2026-05-11-finops-data-2001-03-01"/>
        <s v="gcp-2026-05-11-finops-data-2001-03-02"/>
        <s v="gcp-2026-05-11-finops-data-2001-04-01"/>
        <s v="gcp-2026-05-11-finops-data-2001-04-02"/>
        <s v="gcp-2026-05-11-finops-data-2001-05-01"/>
        <s v="gcp-2026-05-11-finops-data-2001-05-02"/>
        <s v="gcp-2026-05-12-finops-prod-1001-01-01"/>
        <s v="gcp-2026-05-12-finops-prod-1001-01-02"/>
        <s v="gcp-2026-05-12-finops-prod-1001-02-01"/>
        <s v="gcp-2026-05-12-finops-prod-1001-02-02"/>
        <s v="gcp-2026-05-12-finops-prod-1001-03-01"/>
        <s v="gcp-2026-05-12-finops-prod-1001-03-02"/>
        <s v="gcp-2026-05-12-finops-prod-1001-04-01"/>
        <s v="gcp-2026-05-12-finops-prod-1001-04-02"/>
        <s v="gcp-2026-05-12-finops-prod-1001-05-01"/>
        <s v="gcp-2026-05-12-finops-prod-1001-05-02"/>
        <s v="gcp-2026-05-12-finops-data-2001-01-01"/>
        <s v="gcp-2026-05-12-finops-data-2001-01-02"/>
        <s v="gcp-2026-05-12-finops-data-2001-02-01"/>
        <s v="gcp-2026-05-12-finops-data-2001-02-02"/>
        <s v="gcp-2026-05-12-finops-data-2001-03-01"/>
        <s v="gcp-2026-05-12-finops-data-2001-03-02"/>
        <s v="gcp-2026-05-12-finops-data-2001-04-01"/>
        <s v="gcp-2026-05-12-finops-data-2001-04-02"/>
        <s v="gcp-2026-05-12-finops-data-2001-05-01"/>
        <s v="gcp-2026-05-12-finops-data-2001-05-02"/>
        <s v="gcp-2026-05-13-finops-prod-1001-01-01"/>
        <s v="gcp-2026-05-13-finops-prod-1001-01-02"/>
        <s v="gcp-2026-05-13-finops-prod-1001-02-01"/>
        <s v="gcp-2026-05-13-finops-prod-1001-02-02"/>
        <s v="gcp-2026-05-13-finops-prod-1001-03-01"/>
        <s v="gcp-2026-05-13-finops-prod-1001-03-02"/>
        <s v="gcp-2026-05-13-finops-prod-1001-04-01"/>
        <s v="gcp-2026-05-13-finops-prod-1001-04-02"/>
        <s v="gcp-2026-05-13-finops-prod-1001-05-01"/>
        <s v="gcp-2026-05-13-finops-prod-1001-05-02"/>
        <s v="gcp-2026-05-13-finops-data-2001-01-01"/>
        <s v="gcp-2026-05-13-finops-data-2001-01-02"/>
        <s v="gcp-2026-05-13-finops-data-2001-02-01"/>
        <s v="gcp-2026-05-13-finops-data-2001-02-02"/>
        <s v="gcp-2026-05-13-finops-data-2001-03-01"/>
        <s v="gcp-2026-05-13-finops-data-2001-03-02"/>
        <s v="gcp-2026-05-13-finops-data-2001-04-01"/>
        <s v="gcp-2026-05-13-finops-data-2001-04-02"/>
        <s v="gcp-2026-05-13-finops-data-2001-05-01"/>
        <s v="gcp-2026-05-13-finops-data-2001-05-02"/>
        <s v="gcp-2026-05-14-finops-prod-1001-01-01"/>
        <s v="gcp-2026-05-14-finops-prod-1001-01-02"/>
        <s v="gcp-2026-05-14-finops-prod-1001-02-01"/>
        <s v="gcp-2026-05-14-finops-prod-1001-02-02"/>
        <s v="gcp-2026-05-14-finops-prod-1001-03-01"/>
        <s v="gcp-2026-05-14-finops-prod-1001-03-02"/>
        <s v="gcp-2026-05-14-finops-prod-1001-04-01"/>
        <s v="gcp-2026-05-14-finops-prod-1001-04-02"/>
        <s v="gcp-2026-05-14-finops-prod-1001-05-01"/>
        <s v="gcp-2026-05-14-finops-prod-1001-05-02"/>
        <s v="gcp-2026-05-14-finops-data-2001-01-01"/>
        <s v="gcp-2026-05-14-finops-data-2001-01-02"/>
        <s v="gcp-2026-05-14-finops-data-2001-02-01"/>
        <s v="gcp-2026-05-14-finops-data-2001-02-02"/>
        <s v="gcp-2026-05-14-finops-data-2001-03-01"/>
        <s v="gcp-2026-05-14-finops-data-2001-03-02"/>
        <s v="gcp-2026-05-14-finops-data-2001-04-01"/>
        <s v="gcp-2026-05-14-finops-data-2001-04-02"/>
        <s v="gcp-2026-05-14-finops-data-2001-05-01"/>
        <s v="gcp-2026-05-14-finops-data-2001-05-02"/>
        <s v="gcp-2026-05-15-finops-prod-1001-01-01"/>
        <s v="gcp-2026-05-15-finops-prod-1001-01-02"/>
        <s v="gcp-2026-05-15-finops-prod-1001-02-01"/>
        <s v="gcp-2026-05-15-finops-prod-1001-02-02"/>
        <s v="gcp-2026-05-15-finops-prod-1001-03-01"/>
        <s v="gcp-2026-05-15-finops-prod-1001-03-02"/>
        <s v="gcp-2026-05-15-finops-prod-1001-04-01"/>
        <s v="gcp-2026-05-15-finops-prod-1001-04-02"/>
        <s v="gcp-2026-05-15-finops-prod-1001-05-01"/>
        <s v="gcp-2026-05-15-finops-prod-1001-05-02"/>
        <s v="gcp-2026-05-15-finops-data-2001-01-01"/>
        <s v="gcp-2026-05-15-finops-data-2001-01-02"/>
        <s v="gcp-2026-05-15-finops-data-2001-02-01"/>
        <s v="gcp-2026-05-15-finops-data-2001-02-02"/>
        <s v="gcp-2026-05-15-finops-data-2001-03-01"/>
        <s v="gcp-2026-05-15-finops-data-2001-03-02"/>
        <s v="gcp-2026-05-15-finops-data-2001-04-01"/>
        <s v="gcp-2026-05-15-finops-data-2001-04-02"/>
        <s v="gcp-2026-05-15-finops-data-2001-05-01"/>
        <s v="gcp-2026-05-15-finops-data-2001-05-02"/>
        <s v="gcp-2026-05-16-finops-prod-1001-01-01"/>
        <s v="gcp-2026-05-16-finops-prod-1001-01-02"/>
        <s v="gcp-2026-05-16-finops-prod-1001-02-01"/>
        <s v="gcp-2026-05-16-finops-prod-1001-02-02"/>
        <s v="gcp-2026-05-16-finops-prod-1001-03-01"/>
        <s v="gcp-2026-05-16-finops-prod-1001-03-02"/>
        <s v="gcp-2026-05-16-finops-prod-1001-04-01"/>
        <s v="gcp-2026-05-16-finops-prod-1001-04-02"/>
        <s v="gcp-2026-05-16-finops-prod-1001-05-01"/>
        <s v="gcp-2026-05-16-finops-prod-1001-05-02"/>
        <s v="gcp-2026-05-16-finops-data-2001-01-01"/>
        <s v="gcp-2026-05-16-finops-data-2001-01-02"/>
        <s v="gcp-2026-05-16-finops-data-2001-02-01"/>
        <s v="gcp-2026-05-16-finops-data-2001-02-02"/>
        <s v="gcp-2026-05-16-finops-data-2001-03-01"/>
        <s v="gcp-2026-05-16-finops-data-2001-03-02"/>
        <s v="gcp-2026-05-16-finops-data-2001-04-01"/>
        <s v="gcp-2026-05-16-finops-data-2001-04-02"/>
        <s v="gcp-2026-05-16-finops-data-2001-05-01"/>
        <s v="gcp-2026-05-16-finops-data-2001-05-02"/>
        <s v="gcp-2026-05-17-finops-prod-1001-01-01"/>
        <s v="gcp-2026-05-17-finops-prod-1001-01-02"/>
        <s v="gcp-2026-05-17-finops-prod-1001-02-01"/>
        <s v="gcp-2026-05-17-finops-prod-1001-02-02"/>
        <s v="gcp-2026-05-17-finops-prod-1001-03-01"/>
        <s v="gcp-2026-05-17-finops-prod-1001-03-02"/>
        <s v="gcp-2026-05-17-finops-prod-1001-04-01"/>
        <s v="gcp-2026-05-17-finops-prod-1001-04-02"/>
        <s v="gcp-2026-05-17-finops-prod-1001-05-01"/>
        <s v="gcp-2026-05-17-finops-prod-1001-05-02"/>
        <s v="gcp-2026-05-17-finops-data-2001-01-01"/>
        <s v="gcp-2026-05-17-finops-data-2001-01-02"/>
        <s v="gcp-2026-05-17-finops-data-2001-02-01"/>
        <s v="gcp-2026-05-17-finops-data-2001-02-02"/>
        <s v="gcp-2026-05-17-finops-data-2001-03-01"/>
        <s v="gcp-2026-05-17-finops-data-2001-03-02"/>
        <s v="gcp-2026-05-17-finops-data-2001-04-01"/>
        <s v="gcp-2026-05-17-finops-data-2001-04-02"/>
        <s v="gcp-2026-05-17-finops-data-2001-05-01"/>
        <s v="gcp-2026-05-17-finops-data-2001-05-02"/>
        <s v="gcp-2026-05-18-finops-prod-1001-01-01"/>
        <s v="gcp-2026-05-18-finops-prod-1001-01-02"/>
        <s v="gcp-2026-05-18-finops-prod-1001-02-01"/>
        <s v="gcp-2026-05-18-finops-prod-1001-02-02"/>
        <s v="gcp-2026-05-18-finops-prod-1001-03-01"/>
        <s v="gcp-2026-05-18-finops-prod-1001-03-02"/>
        <s v="gcp-2026-05-18-finops-prod-1001-04-01"/>
        <s v="gcp-2026-05-18-finops-prod-1001-04-02"/>
        <s v="gcp-2026-05-18-finops-prod-1001-05-01"/>
        <s v="gcp-2026-05-18-finops-prod-1001-05-02"/>
        <s v="gcp-2026-05-18-finops-data-2001-01-01"/>
        <s v="gcp-2026-05-18-finops-data-2001-01-02"/>
        <s v="gcp-2026-05-18-finops-data-2001-02-01"/>
        <s v="gcp-2026-05-18-finops-data-2001-02-02"/>
        <s v="gcp-2026-05-18-finops-data-2001-03-01"/>
        <s v="gcp-2026-05-18-finops-data-2001-03-02"/>
        <s v="gcp-2026-05-18-finops-data-2001-04-01"/>
        <s v="gcp-2026-05-18-finops-data-2001-04-02"/>
        <s v="gcp-2026-05-18-finops-data-2001-05-01"/>
        <s v="gcp-2026-05-18-finops-data-2001-05-02"/>
        <s v="gcp-2026-05-19-finops-prod-1001-01-01"/>
        <s v="gcp-2026-05-19-finops-prod-1001-01-02"/>
        <s v="gcp-2026-05-19-finops-prod-1001-02-01"/>
        <s v="gcp-2026-05-19-finops-prod-1001-02-02"/>
        <s v="gcp-2026-05-19-finops-prod-1001-03-01"/>
        <s v="gcp-2026-05-19-finops-prod-1001-03-02"/>
        <s v="gcp-2026-05-19-finops-prod-1001-04-01"/>
        <s v="gcp-2026-05-19-finops-prod-1001-04-02"/>
        <s v="gcp-2026-05-19-finops-prod-1001-05-01"/>
        <s v="gcp-2026-05-19-finops-prod-1001-05-02"/>
        <s v="gcp-2026-05-19-finops-data-2001-01-01"/>
        <s v="gcp-2026-05-19-finops-data-2001-01-02"/>
        <s v="gcp-2026-05-19-finops-data-2001-02-01"/>
        <s v="gcp-2026-05-19-finops-data-2001-02-02"/>
        <s v="gcp-2026-05-19-finops-data-2001-03-01"/>
        <s v="gcp-2026-05-19-finops-data-2001-03-02"/>
        <s v="gcp-2026-05-19-finops-data-2001-04-01"/>
        <s v="gcp-2026-05-19-finops-data-2001-04-02"/>
        <s v="gcp-2026-05-19-finops-data-2001-05-01"/>
        <s v="gcp-2026-05-19-finops-data-2001-05-02"/>
        <s v="gcp-2026-05-20-finops-prod-1001-01-01"/>
        <s v="gcp-2026-05-20-finops-prod-1001-01-02"/>
        <s v="gcp-2026-05-20-finops-prod-1001-02-01"/>
        <s v="gcp-2026-05-20-finops-prod-1001-02-02"/>
        <s v="gcp-2026-05-20-finops-prod-1001-03-01"/>
        <s v="gcp-2026-05-20-finops-prod-1001-03-02"/>
        <s v="gcp-2026-05-20-finops-prod-1001-04-01"/>
        <s v="gcp-2026-05-20-finops-prod-1001-04-02"/>
        <s v="gcp-2026-05-20-finops-prod-1001-05-01"/>
        <s v="gcp-2026-05-20-finops-prod-1001-05-02"/>
        <s v="gcp-2026-05-20-finops-data-2001-01-01"/>
        <s v="gcp-2026-05-20-finops-data-2001-01-02"/>
        <s v="gcp-2026-05-20-finops-data-2001-02-01"/>
        <s v="gcp-2026-05-20-finops-data-2001-02-02"/>
        <s v="gcp-2026-05-20-finops-data-2001-03-01"/>
        <s v="gcp-2026-05-20-finops-data-2001-03-02"/>
        <s v="gcp-2026-05-20-finops-data-2001-04-01"/>
        <s v="gcp-2026-05-20-finops-data-2001-04-02"/>
        <s v="gcp-2026-05-20-finops-data-2001-05-01"/>
        <s v="gcp-2026-05-20-finops-data-2001-05-02"/>
        <s v="gcp-2026-05-21-finops-prod-1001-01-01"/>
        <s v="gcp-2026-05-21-finops-prod-1001-01-02"/>
        <s v="gcp-2026-05-21-finops-prod-1001-02-01"/>
        <s v="gcp-2026-05-21-finops-prod-1001-02-02"/>
        <s v="gcp-2026-05-21-finops-prod-1001-03-01"/>
        <s v="gcp-2026-05-21-finops-prod-1001-03-02"/>
        <s v="gcp-2026-05-21-finops-prod-1001-04-01"/>
        <s v="gcp-2026-05-21-finops-prod-1001-04-02"/>
        <s v="gcp-2026-05-21-finops-prod-1001-05-01"/>
        <s v="gcp-2026-05-21-finops-prod-1001-05-02"/>
        <s v="gcp-2026-05-21-finops-data-2001-01-01"/>
        <s v="gcp-2026-05-21-finops-data-2001-01-02"/>
        <s v="gcp-2026-05-21-finops-data-2001-02-01"/>
        <s v="gcp-2026-05-21-finops-data-2001-02-02"/>
        <s v="gcp-2026-05-21-finops-data-2001-03-01"/>
        <s v="gcp-2026-05-21-finops-data-2001-03-02"/>
        <s v="gcp-2026-05-21-finops-data-2001-04-01"/>
        <s v="gcp-2026-05-21-finops-data-2001-04-02"/>
        <s v="gcp-2026-05-21-finops-data-2001-05-01"/>
        <s v="gcp-2026-05-21-finops-data-2001-05-02"/>
        <s v="gcp-2026-05-22-finops-prod-1001-01-01"/>
        <s v="gcp-2026-05-22-finops-prod-1001-01-02"/>
        <s v="gcp-2026-05-22-finops-prod-1001-02-01"/>
        <s v="gcp-2026-05-22-finops-prod-1001-02-02"/>
        <s v="gcp-2026-05-22-finops-prod-1001-03-01"/>
        <s v="gcp-2026-05-22-finops-prod-1001-03-02"/>
        <s v="gcp-2026-05-22-finops-prod-1001-04-01"/>
        <s v="gcp-2026-05-22-finops-prod-1001-04-02"/>
        <s v="gcp-2026-05-22-finops-prod-1001-05-01"/>
        <s v="gcp-2026-05-22-finops-prod-1001-05-02"/>
        <s v="gcp-2026-05-22-finops-data-2001-01-01"/>
        <s v="gcp-2026-05-22-finops-data-2001-01-02"/>
        <s v="gcp-2026-05-22-finops-data-2001-02-01"/>
        <s v="gcp-2026-05-22-finops-data-2001-02-02"/>
        <s v="gcp-2026-05-22-finops-data-2001-03-01"/>
        <s v="gcp-2026-05-22-finops-data-2001-03-02"/>
        <s v="gcp-2026-05-22-finops-data-2001-04-01"/>
        <s v="gcp-2026-05-22-finops-data-2001-04-02"/>
        <s v="gcp-2026-05-22-finops-data-2001-05-01"/>
        <s v="gcp-2026-05-22-finops-data-2001-05-02"/>
        <s v="gcp-2026-05-23-finops-prod-1001-01-01"/>
        <s v="gcp-2026-05-23-finops-prod-1001-01-02"/>
        <s v="gcp-2026-05-23-finops-prod-1001-02-01"/>
        <s v="gcp-2026-05-23-finops-prod-1001-02-02"/>
        <s v="gcp-2026-05-23-finops-prod-1001-03-01"/>
        <s v="gcp-2026-05-23-finops-prod-1001-03-02"/>
        <s v="gcp-2026-05-23-finops-prod-1001-04-01"/>
        <s v="gcp-2026-05-23-finops-prod-1001-04-02"/>
        <s v="gcp-2026-05-23-finops-prod-1001-05-01"/>
        <s v="gcp-2026-05-23-finops-prod-1001-05-02"/>
        <s v="gcp-2026-05-23-finops-data-2001-01-01"/>
        <s v="gcp-2026-05-23-finops-data-2001-01-02"/>
        <s v="gcp-2026-05-23-finops-data-2001-02-01"/>
        <s v="gcp-2026-05-23-finops-data-2001-02-02"/>
        <s v="gcp-2026-05-23-finops-data-2001-03-01"/>
        <s v="gcp-2026-05-23-finops-data-2001-03-02"/>
        <s v="gcp-2026-05-23-finops-data-2001-04-01"/>
        <s v="gcp-2026-05-23-finops-data-2001-04-02"/>
        <s v="gcp-2026-05-23-finops-data-2001-05-01"/>
        <s v="gcp-2026-05-23-finops-data-2001-05-02"/>
        <s v="gcp-2026-05-24-finops-prod-1001-01-01"/>
        <s v="gcp-2026-05-24-finops-prod-1001-01-02"/>
        <s v="gcp-2026-05-24-finops-prod-1001-02-01"/>
        <s v="gcp-2026-05-24-finops-prod-1001-02-02"/>
        <s v="gcp-2026-05-24-finops-prod-1001-03-01"/>
        <s v="gcp-2026-05-24-finops-prod-1001-03-02"/>
        <s v="gcp-2026-05-24-finops-prod-1001-04-01"/>
        <s v="gcp-2026-05-24-finops-prod-1001-04-02"/>
        <s v="gcp-2026-05-24-finops-prod-1001-05-01"/>
        <s v="gcp-2026-05-24-finops-prod-1001-05-02"/>
        <s v="gcp-2026-05-24-finops-data-2001-01-01"/>
        <s v="gcp-2026-05-24-finops-data-2001-01-02"/>
        <s v="gcp-2026-05-24-finops-data-2001-02-01"/>
        <s v="gcp-2026-05-24-finops-data-2001-02-02"/>
        <s v="gcp-2026-05-24-finops-data-2001-03-01"/>
        <s v="gcp-2026-05-24-finops-data-2001-03-02"/>
        <s v="gcp-2026-05-24-finops-data-2001-04-01"/>
        <s v="gcp-2026-05-24-finops-data-2001-04-02"/>
        <s v="gcp-2026-05-24-finops-data-2001-05-01"/>
        <s v="gcp-2026-05-24-finops-data-2001-05-02"/>
        <s v="gcp-2026-05-25-finops-prod-1001-01-01"/>
        <s v="gcp-2026-05-25-finops-prod-1001-01-02"/>
        <s v="gcp-2026-05-25-finops-prod-1001-02-01"/>
        <s v="gcp-2026-05-25-finops-prod-1001-02-02"/>
        <s v="gcp-2026-05-25-finops-prod-1001-03-01"/>
        <s v="gcp-2026-05-25-finops-prod-1001-03-02"/>
        <s v="gcp-2026-05-25-finops-prod-1001-04-01"/>
        <s v="gcp-2026-05-25-finops-prod-1001-04-02"/>
        <s v="gcp-2026-05-25-finops-prod-1001-05-01"/>
        <s v="gcp-2026-05-25-finops-prod-1001-05-02"/>
        <s v="gcp-2026-05-25-finops-data-2001-01-01"/>
        <s v="gcp-2026-05-25-finops-data-2001-01-02"/>
        <s v="gcp-2026-05-25-finops-data-2001-02-01"/>
        <s v="gcp-2026-05-25-finops-data-2001-02-02"/>
        <s v="gcp-2026-05-25-finops-data-2001-03-01"/>
        <s v="gcp-2026-05-25-finops-data-2001-03-02"/>
        <s v="gcp-2026-05-25-finops-data-2001-04-01"/>
        <s v="gcp-2026-05-25-finops-data-2001-04-02"/>
        <s v="gcp-2026-05-25-finops-data-2001-05-01"/>
        <s v="gcp-2026-05-25-finops-data-2001-05-02"/>
        <s v="gcp-2026-05-26-finops-prod-1001-01-01"/>
        <s v="gcp-2026-05-26-finops-prod-1001-01-02"/>
        <s v="gcp-2026-05-26-finops-prod-1001-02-01"/>
        <s v="gcp-2026-05-26-finops-prod-1001-02-02"/>
        <s v="gcp-2026-05-26-finops-prod-1001-03-01"/>
        <s v="gcp-2026-05-26-finops-prod-1001-03-02"/>
        <s v="gcp-2026-05-26-finops-prod-1001-04-01"/>
        <s v="gcp-2026-05-26-finops-prod-1001-04-02"/>
        <s v="gcp-2026-05-26-finops-prod-1001-05-01"/>
        <s v="gcp-2026-05-26-finops-prod-1001-05-02"/>
        <s v="gcp-2026-05-26-finops-data-2001-01-01"/>
        <s v="gcp-2026-05-26-finops-data-2001-01-02"/>
        <s v="gcp-2026-05-26-finops-data-2001-02-01"/>
        <s v="gcp-2026-05-26-finops-data-2001-02-02"/>
        <s v="gcp-2026-05-26-finops-data-2001-03-01"/>
        <s v="gcp-2026-05-26-finops-data-2001-03-02"/>
        <s v="gcp-2026-05-26-finops-data-2001-04-01"/>
        <s v="gcp-2026-05-26-finops-data-2001-04-02"/>
        <s v="gcp-2026-05-26-finops-data-2001-05-01"/>
        <s v="gcp-2026-05-26-finops-data-2001-05-02"/>
        <s v="gcp-2026-05-27-finops-prod-1001-01-01"/>
        <s v="gcp-2026-05-27-finops-prod-1001-01-02"/>
        <s v="gcp-2026-05-27-finops-prod-1001-02-01"/>
        <s v="gcp-2026-05-27-finops-prod-1001-02-02"/>
        <s v="gcp-2026-05-27-finops-prod-1001-03-01"/>
        <s v="gcp-2026-05-27-finops-prod-1001-03-02"/>
        <s v="gcp-2026-05-27-finops-prod-1001-04-01"/>
        <s v="gcp-2026-05-27-finops-prod-1001-04-02"/>
        <s v="gcp-2026-05-27-finops-prod-1001-05-01"/>
        <s v="gcp-2026-05-27-finops-prod-1001-05-02"/>
        <s v="gcp-2026-05-27-finops-data-2001-01-01"/>
        <s v="gcp-2026-05-27-finops-data-2001-01-02"/>
        <s v="gcp-2026-05-27-finops-data-2001-02-01"/>
        <s v="gcp-2026-05-27-finops-data-2001-02-02"/>
        <s v="gcp-2026-05-27-finops-data-2001-03-01"/>
        <s v="gcp-2026-05-27-finops-data-2001-03-02"/>
        <s v="gcp-2026-05-27-finops-data-2001-04-01"/>
        <s v="gcp-2026-05-27-finops-data-2001-04-02"/>
        <s v="gcp-2026-05-27-finops-data-2001-05-01"/>
        <s v="gcp-2026-05-27-finops-data-2001-05-02"/>
        <s v="gcp-2026-05-28-finops-prod-1001-01-01"/>
        <s v="gcp-2026-05-28-finops-prod-1001-01-02"/>
        <s v="gcp-2026-05-28-finops-prod-1001-02-01"/>
        <s v="gcp-2026-05-28-finops-prod-1001-02-02"/>
        <s v="gcp-2026-05-28-finops-prod-1001-03-01"/>
        <s v="gcp-2026-05-28-finops-prod-1001-03-02"/>
        <s v="gcp-2026-05-28-finops-prod-1001-04-01"/>
        <s v="gcp-2026-05-28-finops-prod-1001-04-02"/>
        <s v="gcp-2026-05-28-finops-prod-1001-05-01"/>
        <s v="gcp-2026-05-28-finops-prod-1001-05-02"/>
        <s v="gcp-2026-05-28-finops-data-2001-01-01"/>
        <s v="gcp-2026-05-28-finops-data-2001-01-02"/>
        <s v="gcp-2026-05-28-finops-data-2001-02-01"/>
        <s v="gcp-2026-05-28-finops-data-2001-02-02"/>
        <s v="gcp-2026-05-28-finops-data-2001-03-01"/>
        <s v="gcp-2026-05-28-finops-data-2001-03-02"/>
        <s v="gcp-2026-05-28-finops-data-2001-04-01"/>
        <s v="gcp-2026-05-28-finops-data-2001-04-02"/>
        <s v="gcp-2026-05-28-finops-data-2001-05-01"/>
        <s v="gcp-2026-05-28-finops-data-2001-05-02"/>
        <s v="gcp-2026-05-29-finops-prod-1001-01-01"/>
        <s v="gcp-2026-05-29-finops-prod-1001-01-02"/>
        <s v="gcp-2026-05-29-finops-prod-1001-02-01"/>
        <s v="gcp-2026-05-29-finops-prod-1001-02-02"/>
        <s v="gcp-2026-05-29-finops-prod-1001-03-01"/>
        <s v="gcp-2026-05-29-finops-prod-1001-03-02"/>
        <s v="gcp-2026-05-29-finops-prod-1001-04-01"/>
        <s v="gcp-2026-05-29-finops-prod-1001-04-02"/>
        <s v="gcp-2026-05-29-finops-prod-1001-05-01"/>
        <s v="gcp-2026-05-29-finops-prod-1001-05-02"/>
        <s v="gcp-2026-05-29-finops-data-2001-01-01"/>
        <s v="gcp-2026-05-29-finops-data-2001-01-02"/>
        <s v="gcp-2026-05-29-finops-data-2001-02-01"/>
        <s v="gcp-2026-05-29-finops-data-2001-02-02"/>
        <s v="gcp-2026-05-29-finops-data-2001-03-01"/>
        <s v="gcp-2026-05-29-finops-data-2001-03-02"/>
        <s v="gcp-2026-05-29-finops-data-2001-04-01"/>
        <s v="gcp-2026-05-29-finops-data-2001-04-02"/>
        <s v="gcp-2026-05-29-finops-data-2001-05-01"/>
        <s v="gcp-2026-05-29-finops-data-2001-05-02"/>
        <s v="gcp-2026-05-30-finops-prod-1001-01-01"/>
        <s v="gcp-2026-05-30-finops-prod-1001-01-02"/>
        <s v="gcp-2026-05-30-finops-prod-1001-02-01"/>
        <s v="gcp-2026-05-30-finops-prod-1001-02-02"/>
        <s v="gcp-2026-05-30-finops-prod-1001-03-01"/>
        <s v="gcp-2026-05-30-finops-prod-1001-03-02"/>
        <s v="gcp-2026-05-30-finops-prod-1001-04-01"/>
        <s v="gcp-2026-05-30-finops-prod-1001-04-02"/>
        <s v="gcp-2026-05-30-finops-prod-1001-05-01"/>
        <s v="gcp-2026-05-30-finops-prod-1001-05-02"/>
        <s v="gcp-2026-05-30-finops-data-2001-01-01"/>
        <s v="gcp-2026-05-30-finops-data-2001-01-02"/>
        <s v="gcp-2026-05-30-finops-data-2001-02-01"/>
        <s v="gcp-2026-05-30-finops-data-2001-02-02"/>
        <s v="gcp-2026-05-30-finops-data-2001-03-01"/>
        <s v="gcp-2026-05-30-finops-data-2001-03-02"/>
        <s v="gcp-2026-05-30-finops-data-2001-04-01"/>
        <s v="gcp-2026-05-30-finops-data-2001-04-02"/>
        <s v="gcp-2026-05-30-finops-data-2001-05-01"/>
        <s v="gcp-2026-05-30-finops-data-2001-05-02"/>
        <s v="gcp-2026-05-31-finops-prod-1001-01-01"/>
        <s v="gcp-2026-05-31-finops-prod-1001-01-02"/>
        <s v="gcp-2026-05-31-finops-prod-1001-02-01"/>
        <s v="gcp-2026-05-31-finops-prod-1001-02-02"/>
        <s v="gcp-2026-05-31-finops-prod-1001-03-01"/>
        <s v="gcp-2026-05-31-finops-prod-1001-03-02"/>
        <s v="gcp-2026-05-31-finops-prod-1001-04-01"/>
        <s v="gcp-2026-05-31-finops-prod-1001-04-02"/>
        <s v="gcp-2026-05-31-finops-prod-1001-05-01"/>
        <s v="gcp-2026-05-31-finops-prod-1001-05-02"/>
        <s v="gcp-2026-05-31-finops-data-2001-01-01"/>
        <s v="gcp-2026-05-31-finops-data-2001-01-02"/>
        <s v="gcp-2026-05-31-finops-data-2001-02-01"/>
        <s v="gcp-2026-05-31-finops-data-2001-02-02"/>
        <s v="gcp-2026-05-31-finops-data-2001-03-01"/>
        <s v="gcp-2026-05-31-finops-data-2001-03-02"/>
        <s v="gcp-2026-05-31-finops-data-2001-04-01"/>
        <s v="gcp-2026-05-31-finops-data-2001-04-02"/>
        <s v="gcp-2026-05-31-finops-data-2001-05-01"/>
        <s v="gcp-2026-05-31-finops-data-2001-05-02"/>
        <s v="gcp-2026-06-01-finops-prod-1001-01-01"/>
        <s v="gcp-2026-06-01-finops-prod-1001-01-02"/>
        <s v="gcp-2026-06-01-finops-prod-1001-02-01"/>
        <s v="gcp-2026-06-01-finops-prod-1001-02-02"/>
        <s v="gcp-2026-06-01-finops-prod-1001-03-01"/>
        <s v="gcp-2026-06-01-finops-prod-1001-03-02"/>
        <s v="gcp-2026-06-01-finops-prod-1001-04-01"/>
        <s v="gcp-2026-06-01-finops-prod-1001-04-02"/>
        <s v="gcp-2026-06-01-finops-prod-1001-05-01"/>
        <s v="gcp-2026-06-01-finops-prod-1001-05-02"/>
        <s v="gcp-2026-06-01-finops-data-2001-01-01"/>
        <s v="gcp-2026-06-01-finops-data-2001-01-02"/>
        <s v="gcp-2026-06-01-finops-data-2001-02-01"/>
        <s v="gcp-2026-06-01-finops-data-2001-02-02"/>
        <s v="gcp-2026-06-01-finops-data-2001-03-01"/>
        <s v="gcp-2026-06-01-finops-data-2001-03-02"/>
        <s v="gcp-2026-06-01-finops-data-2001-04-01"/>
        <s v="gcp-2026-06-01-finops-data-2001-04-02"/>
        <s v="gcp-2026-06-01-finops-data-2001-05-01"/>
        <s v="gcp-2026-06-01-finops-data-2001-05-02"/>
        <s v="gcp-2026-06-02-finops-prod-1001-01-01"/>
        <s v="gcp-2026-06-02-finops-prod-1001-01-02"/>
        <s v="gcp-2026-06-02-finops-prod-1001-02-01"/>
        <s v="gcp-2026-06-02-finops-prod-1001-02-02"/>
        <s v="gcp-2026-06-02-finops-prod-1001-03-01"/>
        <s v="gcp-2026-06-02-finops-prod-1001-03-02"/>
        <s v="gcp-2026-06-02-finops-prod-1001-04-01"/>
        <s v="gcp-2026-06-02-finops-prod-1001-04-02"/>
        <s v="gcp-2026-06-02-finops-prod-1001-05-01"/>
        <s v="gcp-2026-06-02-finops-prod-1001-05-02"/>
        <s v="gcp-2026-06-02-finops-data-2001-01-01"/>
        <s v="gcp-2026-06-02-finops-data-2001-01-02"/>
        <s v="gcp-2026-06-02-finops-data-2001-02-01"/>
        <s v="gcp-2026-06-02-finops-data-2001-02-02"/>
        <s v="gcp-2026-06-02-finops-data-2001-03-01"/>
        <s v="gcp-2026-06-02-finops-data-2001-03-02"/>
        <s v="gcp-2026-06-02-finops-data-2001-04-01"/>
        <s v="gcp-2026-06-02-finops-data-2001-04-02"/>
        <s v="gcp-2026-06-02-finops-data-2001-05-01"/>
        <s v="gcp-2026-06-02-finops-data-2001-05-02"/>
        <s v="gcp-2026-06-03-finops-prod-1001-01-01"/>
        <s v="gcp-2026-06-03-finops-prod-1001-01-02"/>
        <s v="gcp-2026-06-03-finops-prod-1001-02-01"/>
        <s v="gcp-2026-06-03-finops-prod-1001-02-02"/>
        <s v="gcp-2026-06-03-finops-prod-1001-03-01"/>
        <s v="gcp-2026-06-03-finops-prod-1001-03-02"/>
        <s v="gcp-2026-06-03-finops-prod-1001-04-01"/>
        <s v="gcp-2026-06-03-finops-prod-1001-04-02"/>
        <s v="gcp-2026-06-03-finops-prod-1001-05-01"/>
        <s v="gcp-2026-06-03-finops-prod-1001-05-02"/>
        <s v="gcp-2026-06-03-finops-data-2001-01-01"/>
        <s v="gcp-2026-06-03-finops-data-2001-01-02"/>
        <s v="gcp-2026-06-03-finops-data-2001-02-01"/>
        <s v="gcp-2026-06-03-finops-data-2001-02-02"/>
        <s v="gcp-2026-06-03-finops-data-2001-03-01"/>
        <s v="gcp-2026-06-03-finops-data-2001-03-02"/>
        <s v="gcp-2026-06-03-finops-data-2001-04-01"/>
        <s v="gcp-2026-06-03-finops-data-2001-04-02"/>
        <s v="gcp-2026-06-03-finops-data-2001-05-01"/>
        <s v="gcp-2026-06-03-finops-data-2001-05-02"/>
        <s v="gcp-2026-06-04-finops-prod-1001-01-01"/>
        <s v="gcp-2026-06-04-finops-prod-1001-01-02"/>
        <s v="gcp-2026-06-04-finops-prod-1001-02-01"/>
        <s v="gcp-2026-06-04-finops-prod-1001-02-02"/>
        <s v="gcp-2026-06-04-finops-prod-1001-03-01"/>
        <s v="gcp-2026-06-04-finops-prod-1001-03-02"/>
        <s v="gcp-2026-06-04-finops-prod-1001-04-01"/>
        <s v="gcp-2026-06-04-finops-prod-1001-04-02"/>
        <s v="gcp-2026-06-04-finops-prod-1001-05-01"/>
        <s v="gcp-2026-06-04-finops-prod-1001-05-02"/>
        <s v="gcp-2026-06-04-finops-data-2001-01-01"/>
        <s v="gcp-2026-06-04-finops-data-2001-01-02"/>
        <s v="gcp-2026-06-04-finops-data-2001-02-01"/>
        <s v="gcp-2026-06-04-finops-data-2001-02-02"/>
        <s v="gcp-2026-06-04-finops-data-2001-03-01"/>
        <s v="gcp-2026-06-04-finops-data-2001-03-02"/>
        <s v="gcp-2026-06-04-finops-data-2001-04-01"/>
        <s v="gcp-2026-06-04-finops-data-2001-04-02"/>
        <s v="gcp-2026-06-04-finops-data-2001-05-01"/>
        <s v="gcp-2026-06-04-finops-data-2001-05-02"/>
        <s v="gcp-2026-06-05-finops-prod-1001-01-01"/>
        <s v="gcp-2026-06-05-finops-prod-1001-01-02"/>
        <s v="gcp-2026-06-05-finops-prod-1001-02-01"/>
        <s v="gcp-2026-06-05-finops-prod-1001-02-02"/>
        <s v="gcp-2026-06-05-finops-prod-1001-03-01"/>
        <s v="gcp-2026-06-05-finops-prod-1001-03-02"/>
        <s v="gcp-2026-06-05-finops-prod-1001-04-01"/>
        <s v="gcp-2026-06-05-finops-prod-1001-04-02"/>
        <s v="gcp-2026-06-05-finops-prod-1001-05-01"/>
        <s v="gcp-2026-06-05-finops-prod-1001-05-02"/>
        <s v="gcp-2026-06-05-finops-data-2001-01-01"/>
        <s v="gcp-2026-06-05-finops-data-2001-01-02"/>
        <s v="gcp-2026-06-05-finops-data-2001-02-01"/>
        <s v="gcp-2026-06-05-finops-data-2001-02-02"/>
        <s v="gcp-2026-06-05-finops-data-2001-03-01"/>
        <s v="gcp-2026-06-05-finops-data-2001-03-02"/>
        <s v="gcp-2026-06-05-finops-data-2001-04-01"/>
        <s v="gcp-2026-06-05-finops-data-2001-04-02"/>
        <s v="gcp-2026-06-05-finops-data-2001-05-01"/>
        <s v="gcp-2026-06-05-finops-data-2001-05-02"/>
        <s v="gcp-2026-06-06-finops-prod-1001-01-01"/>
        <s v="gcp-2026-06-06-finops-prod-1001-01-02"/>
        <s v="gcp-2026-06-06-finops-prod-1001-02-01"/>
        <s v="gcp-2026-06-06-finops-prod-1001-02-02"/>
        <s v="gcp-2026-06-06-finops-prod-1001-03-01"/>
        <s v="gcp-2026-06-06-finops-prod-1001-03-02"/>
        <s v="gcp-2026-06-06-finops-prod-1001-04-01"/>
        <s v="gcp-2026-06-06-finops-prod-1001-04-02"/>
        <s v="gcp-2026-06-06-finops-prod-1001-05-01"/>
        <s v="gcp-2026-06-06-finops-prod-1001-05-02"/>
        <s v="gcp-2026-06-06-finops-data-2001-01-01"/>
        <s v="gcp-2026-06-06-finops-data-2001-01-02"/>
        <s v="gcp-2026-06-06-finops-data-2001-02-01"/>
        <s v="gcp-2026-06-06-finops-data-2001-02-02"/>
        <s v="gcp-2026-06-06-finops-data-2001-03-01"/>
        <s v="gcp-2026-06-06-finops-data-2001-03-02"/>
        <s v="gcp-2026-06-06-finops-data-2001-04-01"/>
        <s v="gcp-2026-06-06-finops-data-2001-04-02"/>
        <s v="gcp-2026-06-06-finops-data-2001-05-01"/>
        <s v="gcp-2026-06-06-finops-data-2001-05-02"/>
        <s v="gcp-2026-06-07-finops-prod-1001-01-01"/>
        <s v="gcp-2026-06-07-finops-prod-1001-01-02"/>
        <s v="gcp-2026-06-07-finops-prod-1001-02-01"/>
        <s v="gcp-2026-06-07-finops-prod-1001-02-02"/>
        <s v="gcp-2026-06-07-finops-prod-1001-03-01"/>
        <s v="gcp-2026-06-07-finops-prod-1001-03-02"/>
        <s v="gcp-2026-06-07-finops-prod-1001-04-01"/>
        <s v="gcp-2026-06-07-finops-prod-1001-04-02"/>
        <s v="gcp-2026-06-07-finops-prod-1001-05-01"/>
        <s v="gcp-2026-06-07-finops-prod-1001-05-02"/>
        <s v="gcp-2026-06-07-finops-data-2001-01-01"/>
        <s v="gcp-2026-06-07-finops-data-2001-01-02"/>
        <s v="gcp-2026-06-07-finops-data-2001-02-01"/>
        <s v="gcp-2026-06-07-finops-data-2001-02-02"/>
        <s v="gcp-2026-06-07-finops-data-2001-03-01"/>
        <s v="gcp-2026-06-07-finops-data-2001-03-02"/>
        <s v="gcp-2026-06-07-finops-data-2001-04-01"/>
        <s v="gcp-2026-06-07-finops-data-2001-04-02"/>
        <s v="gcp-2026-06-07-finops-data-2001-05-01"/>
        <s v="gcp-2026-06-07-finops-data-2001-05-02"/>
        <s v="gcp-2026-06-08-finops-prod-1001-01-01"/>
        <s v="gcp-2026-06-08-finops-prod-1001-01-02"/>
        <s v="gcp-2026-06-08-finops-prod-1001-02-01"/>
        <s v="gcp-2026-06-08-finops-prod-1001-02-02"/>
        <s v="gcp-2026-06-08-finops-prod-1001-03-01"/>
        <s v="gcp-2026-06-08-finops-prod-1001-03-02"/>
        <s v="gcp-2026-06-08-finops-prod-1001-04-01"/>
        <s v="gcp-2026-06-08-finops-prod-1001-04-02"/>
        <s v="gcp-2026-06-08-finops-prod-1001-05-01"/>
        <s v="gcp-2026-06-08-finops-prod-1001-05-02"/>
        <s v="gcp-2026-06-08-finops-data-2001-01-01"/>
        <s v="gcp-2026-06-08-finops-data-2001-01-02"/>
        <s v="gcp-2026-06-08-finops-data-2001-02-01"/>
        <s v="gcp-2026-06-08-finops-data-2001-02-02"/>
        <s v="gcp-2026-06-08-finops-data-2001-03-01"/>
        <s v="gcp-2026-06-08-finops-data-2001-03-02"/>
        <s v="gcp-2026-06-08-finops-data-2001-04-01"/>
        <s v="gcp-2026-06-08-finops-data-2001-04-02"/>
        <s v="gcp-2026-06-08-finops-data-2001-05-01"/>
        <s v="gcp-2026-06-08-finops-data-2001-05-02"/>
        <s v="gcp-2026-06-09-finops-prod-1001-01-01"/>
        <s v="gcp-2026-06-09-finops-prod-1001-01-02"/>
        <s v="gcp-2026-06-09-finops-prod-1001-02-01"/>
        <s v="gcp-2026-06-09-finops-prod-1001-02-02"/>
        <s v="gcp-2026-06-09-finops-prod-1001-03-01"/>
        <s v="gcp-2026-06-09-finops-prod-1001-03-02"/>
        <s v="gcp-2026-06-09-finops-prod-1001-04-01"/>
        <s v="gcp-2026-06-09-finops-prod-1001-04-02"/>
        <s v="gcp-2026-06-09-finops-prod-1001-05-01"/>
        <s v="gcp-2026-06-09-finops-prod-1001-05-02"/>
        <s v="gcp-2026-06-09-finops-data-2001-01-01"/>
        <s v="gcp-2026-06-09-finops-data-2001-01-02"/>
        <s v="gcp-2026-06-09-finops-data-2001-02-01"/>
        <s v="gcp-2026-06-09-finops-data-2001-02-02"/>
        <s v="gcp-2026-06-09-finops-data-2001-03-01"/>
        <s v="gcp-2026-06-09-finops-data-2001-03-02"/>
        <s v="gcp-2026-06-09-finops-data-2001-04-01"/>
        <s v="gcp-2026-06-09-finops-data-2001-04-02"/>
        <s v="gcp-2026-06-09-finops-data-2001-05-01"/>
        <s v="gcp-2026-06-09-finops-data-2001-05-02"/>
        <s v="gcp-2026-06-10-finops-prod-1001-01-01"/>
        <s v="gcp-2026-06-10-finops-prod-1001-01-02"/>
        <s v="gcp-2026-06-10-finops-prod-1001-02-01"/>
        <s v="gcp-2026-06-10-finops-prod-1001-02-02"/>
        <s v="gcp-2026-06-10-finops-prod-1001-03-01"/>
        <s v="gcp-2026-06-10-finops-prod-1001-03-02"/>
        <s v="gcp-2026-06-10-finops-prod-1001-04-01"/>
        <s v="gcp-2026-06-10-finops-prod-1001-04-02"/>
        <s v="gcp-2026-06-10-finops-prod-1001-05-01"/>
        <s v="gcp-2026-06-10-finops-prod-1001-05-02"/>
        <s v="gcp-2026-06-10-finops-data-2001-01-01"/>
        <s v="gcp-2026-06-10-finops-data-2001-01-02"/>
        <s v="gcp-2026-06-10-finops-data-2001-02-01"/>
        <s v="gcp-2026-06-10-finops-data-2001-02-02"/>
        <s v="gcp-2026-06-10-finops-data-2001-03-01"/>
        <s v="gcp-2026-06-10-finops-data-2001-03-02"/>
        <s v="gcp-2026-06-10-finops-data-2001-04-01"/>
        <s v="gcp-2026-06-10-finops-data-2001-04-02"/>
        <s v="gcp-2026-06-10-finops-data-2001-05-01"/>
        <s v="gcp-2026-06-10-finops-data-2001-05-02"/>
        <s v="gcp-2026-06-11-finops-prod-1001-01-01"/>
        <s v="gcp-2026-06-11-finops-prod-1001-01-02"/>
        <s v="gcp-2026-06-11-finops-prod-1001-02-01"/>
        <s v="gcp-2026-06-11-finops-prod-1001-02-02"/>
        <s v="gcp-2026-06-11-finops-prod-1001-03-01"/>
        <s v="gcp-2026-06-11-finops-prod-1001-03-02"/>
        <s v="gcp-2026-06-11-finops-prod-1001-04-01"/>
        <s v="gcp-2026-06-11-finops-prod-1001-04-02"/>
        <s v="gcp-2026-06-11-finops-prod-1001-05-01"/>
        <s v="gcp-2026-06-11-finops-prod-1001-05-02"/>
        <s v="gcp-2026-06-11-finops-data-2001-01-01"/>
        <s v="gcp-2026-06-11-finops-data-2001-01-02"/>
        <s v="gcp-2026-06-11-finops-data-2001-02-01"/>
        <s v="gcp-2026-06-11-finops-data-2001-02-02"/>
        <s v="gcp-2026-06-11-finops-data-2001-03-01"/>
        <s v="gcp-2026-06-11-finops-data-2001-03-02"/>
        <s v="gcp-2026-06-11-finops-data-2001-04-01"/>
        <s v="gcp-2026-06-11-finops-data-2001-04-02"/>
        <s v="gcp-2026-06-11-finops-data-2001-05-01"/>
        <s v="gcp-2026-06-11-finops-data-2001-05-02"/>
        <s v="gcp-2026-06-12-finops-prod-1001-01-01"/>
        <s v="gcp-2026-06-12-finops-prod-1001-01-02"/>
        <s v="gcp-2026-06-12-finops-prod-1001-02-01"/>
        <s v="gcp-2026-06-12-finops-prod-1001-02-02"/>
        <s v="gcp-2026-06-12-finops-prod-1001-03-01"/>
        <s v="gcp-2026-06-12-finops-prod-1001-03-02"/>
        <s v="gcp-2026-06-12-finops-prod-1001-04-01"/>
        <s v="gcp-2026-06-12-finops-prod-1001-04-02"/>
        <s v="gcp-2026-06-12-finops-prod-1001-05-01"/>
        <s v="gcp-2026-06-12-finops-prod-1001-05-02"/>
        <s v="gcp-2026-06-12-finops-data-2001-01-01"/>
        <s v="gcp-2026-06-12-finops-data-2001-01-02"/>
        <s v="gcp-2026-06-12-finops-data-2001-02-01"/>
        <s v="gcp-2026-06-12-finops-data-2001-02-02"/>
        <s v="gcp-2026-06-12-finops-data-2001-03-01"/>
        <s v="gcp-2026-06-12-finops-data-2001-03-02"/>
        <s v="gcp-2026-06-12-finops-data-2001-04-01"/>
        <s v="gcp-2026-06-12-finops-data-2001-04-02"/>
        <s v="gcp-2026-06-12-finops-data-2001-05-01"/>
        <s v="gcp-2026-06-12-finops-data-2001-05-02"/>
        <s v="gcp-2026-06-13-finops-prod-1001-01-01"/>
        <s v="gcp-2026-06-13-finops-prod-1001-01-02"/>
        <s v="gcp-2026-06-13-finops-prod-1001-02-01"/>
        <s v="gcp-2026-06-13-finops-prod-1001-02-02"/>
        <s v="gcp-2026-06-13-finops-prod-1001-03-01"/>
        <s v="gcp-2026-06-13-finops-prod-1001-03-02"/>
        <s v="gcp-2026-06-13-finops-prod-1001-04-01"/>
        <s v="gcp-2026-06-13-finops-prod-1001-04-02"/>
        <s v="gcp-2026-06-13-finops-prod-1001-05-01"/>
        <s v="gcp-2026-06-13-finops-prod-1001-05-02"/>
        <s v="gcp-2026-06-13-finops-data-2001-01-01"/>
        <s v="gcp-2026-06-13-finops-data-2001-01-02"/>
        <s v="gcp-2026-06-13-finops-data-2001-02-01"/>
        <s v="gcp-2026-06-13-finops-data-2001-02-02"/>
        <s v="gcp-2026-06-13-finops-data-2001-03-01"/>
        <s v="gcp-2026-06-13-finops-data-2001-03-02"/>
        <s v="gcp-2026-06-13-finops-data-2001-04-01"/>
        <s v="gcp-2026-06-13-finops-data-2001-04-02"/>
        <s v="gcp-2026-06-13-finops-data-2001-05-01"/>
        <s v="gcp-2026-06-13-finops-data-2001-05-02"/>
        <s v="gcp-2026-06-14-finops-prod-1001-01-01"/>
        <s v="gcp-2026-06-14-finops-prod-1001-01-02"/>
        <s v="gcp-2026-06-14-finops-prod-1001-02-01"/>
        <s v="gcp-2026-06-14-finops-prod-1001-02-02"/>
        <s v="gcp-2026-06-14-finops-prod-1001-03-01"/>
        <s v="gcp-2026-06-14-finops-prod-1001-03-02"/>
        <s v="gcp-2026-06-14-finops-prod-1001-04-01"/>
        <s v="gcp-2026-06-14-finops-prod-1001-04-02"/>
        <s v="gcp-2026-06-14-finops-prod-1001-05-01"/>
        <s v="gcp-2026-06-14-finops-prod-1001-05-02"/>
        <s v="gcp-2026-06-14-finops-data-2001-01-01"/>
        <s v="gcp-2026-06-14-finops-data-2001-01-02"/>
        <s v="gcp-2026-06-14-finops-data-2001-02-01"/>
        <s v="gcp-2026-06-14-finops-data-2001-02-02"/>
        <s v="gcp-2026-06-14-finops-data-2001-03-01"/>
        <s v="gcp-2026-06-14-finops-data-2001-03-02"/>
        <s v="gcp-2026-06-14-finops-data-2001-04-01"/>
        <s v="gcp-2026-06-14-finops-data-2001-04-02"/>
        <s v="gcp-2026-06-14-finops-data-2001-05-01"/>
        <s v="gcp-2026-06-14-finops-data-2001-05-02"/>
        <s v="gcp-2026-06-15-finops-prod-1001-01-01"/>
        <s v="gcp-2026-06-15-finops-prod-1001-01-02"/>
        <s v="gcp-2026-06-15-finops-prod-1001-02-01"/>
        <s v="gcp-2026-06-15-finops-prod-1001-02-02"/>
        <s v="gcp-2026-06-15-finops-prod-1001-03-01"/>
        <s v="gcp-2026-06-15-finops-prod-1001-03-02"/>
        <s v="gcp-2026-06-15-finops-prod-1001-04-01"/>
        <s v="gcp-2026-06-15-finops-prod-1001-04-02"/>
        <s v="gcp-2026-06-15-finops-prod-1001-05-01"/>
        <s v="gcp-2026-06-15-finops-prod-1001-05-02"/>
        <s v="gcp-2026-06-15-finops-data-2001-01-01"/>
        <s v="gcp-2026-06-15-finops-data-2001-01-02"/>
        <s v="gcp-2026-06-15-finops-data-2001-02-01"/>
        <s v="gcp-2026-06-15-finops-data-2001-02-02"/>
        <s v="gcp-2026-06-15-finops-data-2001-03-01"/>
        <s v="gcp-2026-06-15-finops-data-2001-03-02"/>
        <s v="gcp-2026-06-15-finops-data-2001-04-01"/>
        <s v="gcp-2026-06-15-finops-data-2001-04-02"/>
        <s v="gcp-2026-06-15-finops-data-2001-05-01"/>
        <s v="gcp-2026-06-15-finops-data-2001-05-02"/>
        <s v="gcp-2026-06-16-finops-prod-1001-01-01"/>
        <s v="gcp-2026-06-16-finops-prod-1001-01-02"/>
        <s v="gcp-2026-06-16-finops-prod-1001-02-01"/>
        <s v="gcp-2026-06-16-finops-prod-1001-02-02"/>
        <s v="gcp-2026-06-16-finops-prod-1001-03-01"/>
        <s v="gcp-2026-06-16-finops-prod-1001-03-02"/>
        <s v="gcp-2026-06-16-finops-prod-1001-04-01"/>
        <s v="gcp-2026-06-16-finops-prod-1001-04-02"/>
        <s v="gcp-2026-06-16-finops-prod-1001-05-01"/>
        <s v="gcp-2026-06-16-finops-prod-1001-05-02"/>
        <s v="gcp-2026-06-16-finops-data-2001-01-01"/>
        <s v="gcp-2026-06-16-finops-data-2001-01-02"/>
        <s v="gcp-2026-06-16-finops-data-2001-02-01"/>
        <s v="gcp-2026-06-16-finops-data-2001-02-02"/>
        <s v="gcp-2026-06-16-finops-data-2001-03-01"/>
        <s v="gcp-2026-06-16-finops-data-2001-03-02"/>
        <s v="gcp-2026-06-16-finops-data-2001-04-01"/>
        <s v="gcp-2026-06-16-finops-data-2001-04-02"/>
        <s v="gcp-2026-06-16-finops-data-2001-05-01"/>
        <s v="gcp-2026-06-16-finops-data-2001-05-02"/>
        <s v="gcp-2026-06-17-finops-prod-1001-01-01"/>
        <s v="gcp-2026-06-17-finops-prod-1001-01-02"/>
        <s v="gcp-2026-06-17-finops-prod-1001-02-01"/>
        <s v="gcp-2026-06-17-finops-prod-1001-02-02"/>
        <s v="gcp-2026-06-17-finops-prod-1001-03-01"/>
        <s v="gcp-2026-06-17-finops-prod-1001-03-02"/>
        <s v="gcp-2026-06-17-finops-prod-1001-04-01"/>
        <s v="gcp-2026-06-17-finops-prod-1001-04-02"/>
        <s v="gcp-2026-06-17-finops-prod-1001-05-01"/>
        <s v="gcp-2026-06-17-finops-prod-1001-05-02"/>
        <s v="gcp-2026-06-17-finops-data-2001-01-01"/>
        <s v="gcp-2026-06-17-finops-data-2001-01-02"/>
        <s v="gcp-2026-06-17-finops-data-2001-02-01"/>
        <s v="gcp-2026-06-17-finops-data-2001-02-02"/>
        <s v="gcp-2026-06-17-finops-data-2001-03-01"/>
        <s v="gcp-2026-06-17-finops-data-2001-03-02"/>
        <s v="gcp-2026-06-17-finops-data-2001-04-01"/>
        <s v="gcp-2026-06-17-finops-data-2001-04-02"/>
        <s v="gcp-2026-06-17-finops-data-2001-05-01"/>
        <s v="gcp-2026-06-17-finops-data-2001-05-02"/>
        <s v="gcp-2026-06-18-finops-prod-1001-01-01"/>
        <s v="gcp-2026-06-18-finops-prod-1001-01-02"/>
        <s v="gcp-2026-06-18-finops-prod-1001-02-01"/>
        <s v="gcp-2026-06-18-finops-prod-1001-02-02"/>
        <s v="gcp-2026-06-18-finops-prod-1001-03-01"/>
        <s v="gcp-2026-06-18-finops-prod-1001-03-02"/>
        <s v="gcp-2026-06-18-finops-prod-1001-04-01"/>
        <s v="gcp-2026-06-18-finops-prod-1001-04-02"/>
        <s v="gcp-2026-06-18-finops-prod-1001-05-01"/>
        <s v="gcp-2026-06-18-finops-prod-1001-05-02"/>
        <s v="gcp-2026-06-18-finops-data-2001-01-01"/>
        <s v="gcp-2026-06-18-finops-data-2001-01-02"/>
        <s v="gcp-2026-06-18-finops-data-2001-02-01"/>
        <s v="gcp-2026-06-18-finops-data-2001-02-02"/>
        <s v="gcp-2026-06-18-finops-data-2001-03-01"/>
        <s v="gcp-2026-06-18-finops-data-2001-03-02"/>
        <s v="gcp-2026-06-18-finops-data-2001-04-01"/>
        <s v="gcp-2026-06-18-finops-data-2001-04-02"/>
        <s v="gcp-2026-06-18-finops-data-2001-05-01"/>
        <s v="gcp-2026-06-18-finops-data-2001-05-02"/>
        <s v="gcp-2026-06-19-finops-prod-1001-01-01"/>
        <s v="gcp-2026-06-19-finops-prod-1001-01-02"/>
        <s v="gcp-2026-06-19-finops-prod-1001-02-01"/>
        <s v="gcp-2026-06-19-finops-prod-1001-02-02"/>
        <s v="gcp-2026-06-19-finops-prod-1001-03-01"/>
        <s v="gcp-2026-06-19-finops-prod-1001-03-02"/>
        <s v="gcp-2026-06-19-finops-prod-1001-04-01"/>
        <s v="gcp-2026-06-19-finops-prod-1001-04-02"/>
        <s v="gcp-2026-06-19-finops-prod-1001-05-01"/>
        <s v="gcp-2026-06-19-finops-prod-1001-05-02"/>
        <s v="gcp-2026-06-19-finops-data-2001-01-01"/>
        <s v="gcp-2026-06-19-finops-data-2001-01-02"/>
        <s v="gcp-2026-06-19-finops-data-2001-02-01"/>
        <s v="gcp-2026-06-19-finops-data-2001-02-02"/>
        <s v="gcp-2026-06-19-finops-data-2001-03-01"/>
        <s v="gcp-2026-06-19-finops-data-2001-03-02"/>
        <s v="gcp-2026-06-19-finops-data-2001-04-01"/>
        <s v="gcp-2026-06-19-finops-data-2001-04-02"/>
        <s v="gcp-2026-06-19-finops-data-2001-05-01"/>
        <s v="gcp-2026-06-19-finops-data-2001-05-02"/>
        <s v="gcp-2026-06-20-finops-prod-1001-01-01"/>
        <s v="gcp-2026-06-20-finops-prod-1001-01-02"/>
        <s v="gcp-2026-06-20-finops-prod-1001-02-01"/>
        <s v="gcp-2026-06-20-finops-prod-1001-02-02"/>
        <s v="gcp-2026-06-20-finops-prod-1001-03-01"/>
        <s v="gcp-2026-06-20-finops-prod-1001-03-02"/>
        <s v="gcp-2026-06-20-finops-prod-1001-04-01"/>
        <s v="gcp-2026-06-20-finops-prod-1001-04-02"/>
        <s v="gcp-2026-06-20-finops-prod-1001-05-01"/>
        <s v="gcp-2026-06-20-finops-prod-1001-05-02"/>
        <s v="gcp-2026-06-20-finops-data-2001-01-01"/>
        <s v="gcp-2026-06-20-finops-data-2001-01-02"/>
        <s v="gcp-2026-06-20-finops-data-2001-02-01"/>
        <s v="gcp-2026-06-20-finops-data-2001-02-02"/>
        <s v="gcp-2026-06-20-finops-data-2001-03-01"/>
        <s v="gcp-2026-06-20-finops-data-2001-03-02"/>
        <s v="gcp-2026-06-20-finops-data-2001-04-01"/>
        <s v="gcp-2026-06-20-finops-data-2001-04-02"/>
        <s v="gcp-2026-06-20-finops-data-2001-05-01"/>
        <s v="gcp-2026-06-20-finops-data-2001-05-02"/>
        <s v="gcp-2026-06-21-finops-prod-1001-01-01"/>
        <s v="gcp-2026-06-21-finops-prod-1001-01-02"/>
        <s v="gcp-2026-06-21-finops-prod-1001-02-01"/>
        <s v="gcp-2026-06-21-finops-prod-1001-02-02"/>
        <s v="gcp-2026-06-21-finops-prod-1001-03-01"/>
        <s v="gcp-2026-06-21-finops-prod-1001-03-02"/>
        <s v="gcp-2026-06-21-finops-prod-1001-04-01"/>
        <s v="gcp-2026-06-21-finops-prod-1001-04-02"/>
        <s v="gcp-2026-06-21-finops-prod-1001-05-01"/>
        <s v="gcp-2026-06-21-finops-prod-1001-05-02"/>
        <s v="gcp-2026-06-21-finops-data-2001-01-01"/>
        <s v="gcp-2026-06-21-finops-data-2001-01-02"/>
        <s v="gcp-2026-06-21-finops-data-2001-02-01"/>
        <s v="gcp-2026-06-21-finops-data-2001-02-02"/>
        <s v="gcp-2026-06-21-finops-data-2001-03-01"/>
        <s v="gcp-2026-06-21-finops-data-2001-03-02"/>
        <s v="gcp-2026-06-21-finops-data-2001-04-01"/>
        <s v="gcp-2026-06-21-finops-data-2001-04-02"/>
        <s v="gcp-2026-06-21-finops-data-2001-05-01"/>
        <s v="gcp-2026-06-21-finops-data-2001-05-02"/>
        <s v="gcp-2026-06-22-finops-prod-1001-01-01"/>
        <s v="gcp-2026-06-22-finops-prod-1001-01-02"/>
        <s v="gcp-2026-06-22-finops-prod-1001-02-01"/>
        <s v="gcp-2026-06-22-finops-prod-1001-02-02"/>
        <s v="gcp-2026-06-22-finops-prod-1001-03-01"/>
        <s v="gcp-2026-06-22-finops-prod-1001-03-02"/>
        <s v="gcp-2026-06-22-finops-prod-1001-04-01"/>
        <s v="gcp-2026-06-22-finops-prod-1001-04-02"/>
        <s v="gcp-2026-06-22-finops-prod-1001-05-01"/>
        <s v="gcp-2026-06-22-finops-prod-1001-05-02"/>
        <s v="gcp-2026-06-22-finops-data-2001-01-01"/>
        <s v="gcp-2026-06-22-finops-data-2001-01-02"/>
        <s v="gcp-2026-06-22-finops-data-2001-02-01"/>
        <s v="gcp-2026-06-22-finops-data-2001-02-02"/>
        <s v="gcp-2026-06-22-finops-data-2001-03-01"/>
        <s v="gcp-2026-06-22-finops-data-2001-03-02"/>
        <s v="gcp-2026-06-22-finops-data-2001-04-01"/>
        <s v="gcp-2026-06-22-finops-data-2001-04-02"/>
        <s v="gcp-2026-06-22-finops-data-2001-05-01"/>
        <s v="gcp-2026-06-22-finops-data-2001-05-02"/>
        <s v="gcp-2026-06-23-finops-prod-1001-01-01"/>
        <s v="gcp-2026-06-23-finops-prod-1001-01-02"/>
        <s v="gcp-2026-06-23-finops-prod-1001-02-01"/>
        <s v="gcp-2026-06-23-finops-prod-1001-02-02"/>
        <s v="gcp-2026-06-23-finops-prod-1001-03-01"/>
        <s v="gcp-2026-06-23-finops-prod-1001-03-02"/>
        <s v="gcp-2026-06-23-finops-prod-1001-04-01"/>
        <s v="gcp-2026-06-23-finops-prod-1001-04-02"/>
        <s v="gcp-2026-06-23-finops-prod-1001-05-01"/>
        <s v="gcp-2026-06-23-finops-prod-1001-05-02"/>
        <s v="gcp-2026-06-23-finops-data-2001-01-01"/>
        <s v="gcp-2026-06-23-finops-data-2001-01-02"/>
        <s v="gcp-2026-06-23-finops-data-2001-02-01"/>
        <s v="gcp-2026-06-23-finops-data-2001-02-02"/>
        <s v="gcp-2026-06-23-finops-data-2001-03-01"/>
        <s v="gcp-2026-06-23-finops-data-2001-03-02"/>
        <s v="gcp-2026-06-23-finops-data-2001-04-01"/>
        <s v="gcp-2026-06-23-finops-data-2001-04-02"/>
        <s v="gcp-2026-06-23-finops-data-2001-05-01"/>
        <s v="gcp-2026-06-23-finops-data-2001-05-02"/>
        <s v="gcp-2026-06-24-finops-prod-1001-01-01"/>
        <s v="gcp-2026-06-24-finops-prod-1001-01-02"/>
        <s v="gcp-2026-06-24-finops-prod-1001-02-01"/>
        <s v="gcp-2026-06-24-finops-prod-1001-02-02"/>
        <s v="gcp-2026-06-24-finops-prod-1001-03-01"/>
        <s v="gcp-2026-06-24-finops-prod-1001-03-02"/>
        <s v="gcp-2026-06-24-finops-prod-1001-04-01"/>
        <s v="gcp-2026-06-24-finops-prod-1001-04-02"/>
        <s v="gcp-2026-06-24-finops-prod-1001-05-01"/>
        <s v="gcp-2026-06-24-finops-prod-1001-05-02"/>
        <s v="gcp-2026-06-24-finops-data-2001-01-01"/>
        <s v="gcp-2026-06-24-finops-data-2001-01-02"/>
        <s v="gcp-2026-06-24-finops-data-2001-02-01"/>
        <s v="gcp-2026-06-24-finops-data-2001-02-02"/>
        <s v="gcp-2026-06-24-finops-data-2001-03-01"/>
        <s v="gcp-2026-06-24-finops-data-2001-03-02"/>
        <s v="gcp-2026-06-24-finops-data-2001-04-01"/>
        <s v="gcp-2026-06-24-finops-data-2001-04-02"/>
        <s v="gcp-2026-06-24-finops-data-2001-05-01"/>
        <s v="gcp-2026-06-24-finops-data-2001-05-02"/>
        <s v="gcp-2026-06-25-finops-prod-1001-01-01"/>
        <s v="gcp-2026-06-25-finops-prod-1001-01-02"/>
        <s v="gcp-2026-06-25-finops-prod-1001-02-01"/>
        <s v="gcp-2026-06-25-finops-prod-1001-02-02"/>
        <s v="gcp-2026-06-25-finops-prod-1001-03-01"/>
        <s v="gcp-2026-06-25-finops-prod-1001-03-02"/>
        <s v="gcp-2026-06-25-finops-prod-1001-04-01"/>
        <s v="gcp-2026-06-25-finops-prod-1001-04-02"/>
        <s v="gcp-2026-06-25-finops-prod-1001-05-01"/>
        <s v="gcp-2026-06-25-finops-prod-1001-05-02"/>
        <s v="gcp-2026-06-25-finops-data-2001-01-01"/>
        <s v="gcp-2026-06-25-finops-data-2001-01-02"/>
        <s v="gcp-2026-06-25-finops-data-2001-02-01"/>
        <s v="gcp-2026-06-25-finops-data-2001-02-02"/>
        <s v="gcp-2026-06-25-finops-data-2001-03-01"/>
        <s v="gcp-2026-06-25-finops-data-2001-03-02"/>
        <s v="gcp-2026-06-25-finops-data-2001-04-01"/>
        <s v="gcp-2026-06-25-finops-data-2001-04-02"/>
        <s v="gcp-2026-06-25-finops-data-2001-05-01"/>
        <s v="gcp-2026-06-25-finops-data-2001-05-02"/>
        <s v="gcp-2026-06-26-finops-prod-1001-01-01"/>
        <s v="gcp-2026-06-26-finops-prod-1001-01-02"/>
        <s v="gcp-2026-06-26-finops-prod-1001-02-01"/>
        <s v="gcp-2026-06-26-finops-prod-1001-02-02"/>
        <s v="gcp-2026-06-26-finops-prod-1001-03-01"/>
        <s v="gcp-2026-06-26-finops-prod-1001-03-02"/>
        <s v="gcp-2026-06-26-finops-prod-1001-04-01"/>
        <s v="gcp-2026-06-26-finops-prod-1001-04-02"/>
        <s v="gcp-2026-06-26-finops-prod-1001-05-01"/>
        <s v="gcp-2026-06-26-finops-prod-1001-05-02"/>
        <s v="gcp-2026-06-26-finops-data-2001-01-01"/>
        <s v="gcp-2026-06-26-finops-data-2001-01-02"/>
        <s v="gcp-2026-06-26-finops-data-2001-02-01"/>
        <s v="gcp-2026-06-26-finops-data-2001-02-02"/>
        <s v="gcp-2026-06-26-finops-data-2001-03-01"/>
        <s v="gcp-2026-06-26-finops-data-2001-03-02"/>
        <s v="gcp-2026-06-26-finops-data-2001-04-01"/>
        <s v="gcp-2026-06-26-finops-data-2001-04-02"/>
        <s v="gcp-2026-06-26-finops-data-2001-05-01"/>
        <s v="gcp-2026-06-26-finops-data-2001-05-02"/>
        <s v="gcp-2026-06-27-finops-prod-1001-01-01"/>
        <s v="gcp-2026-06-27-finops-prod-1001-01-02"/>
        <s v="gcp-2026-06-27-finops-prod-1001-02-01"/>
        <s v="gcp-2026-06-27-finops-prod-1001-02-02"/>
        <s v="gcp-2026-06-27-finops-prod-1001-03-01"/>
        <s v="gcp-2026-06-27-finops-prod-1001-03-02"/>
        <s v="gcp-2026-06-27-finops-prod-1001-04-01"/>
        <s v="gcp-2026-06-27-finops-prod-1001-04-02"/>
        <s v="gcp-2026-06-27-finops-prod-1001-05-01"/>
        <s v="gcp-2026-06-27-finops-prod-1001-05-02"/>
        <s v="gcp-2026-06-27-finops-data-2001-01-01"/>
        <s v="gcp-2026-06-27-finops-data-2001-01-02"/>
        <s v="gcp-2026-06-27-finops-data-2001-02-01"/>
        <s v="gcp-2026-06-27-finops-data-2001-02-02"/>
        <s v="gcp-2026-06-27-finops-data-2001-03-01"/>
        <s v="gcp-2026-06-27-finops-data-2001-03-02"/>
        <s v="gcp-2026-06-27-finops-data-2001-04-01"/>
        <s v="gcp-2026-06-27-finops-data-2001-04-02"/>
        <s v="gcp-2026-06-27-finops-data-2001-05-01"/>
        <s v="gcp-2026-06-27-finops-data-2001-05-02"/>
        <s v="gcp-2026-06-28-finops-prod-1001-01-01"/>
        <s v="gcp-2026-06-28-finops-prod-1001-01-02"/>
        <s v="gcp-2026-06-28-finops-prod-1001-02-01"/>
        <s v="gcp-2026-06-28-finops-prod-1001-02-02"/>
        <s v="gcp-2026-06-28-finops-prod-1001-03-01"/>
        <s v="gcp-2026-06-28-finops-prod-1001-03-02"/>
        <s v="gcp-2026-06-28-finops-prod-1001-04-01"/>
        <s v="gcp-2026-06-28-finops-prod-1001-04-02"/>
        <s v="gcp-2026-06-28-finops-prod-1001-05-01"/>
        <s v="gcp-2026-06-28-finops-prod-1001-05-02"/>
        <s v="gcp-2026-06-28-finops-data-2001-01-01"/>
        <s v="gcp-2026-06-28-finops-data-2001-01-02"/>
        <s v="gcp-2026-06-28-finops-data-2001-02-01"/>
        <s v="gcp-2026-06-28-finops-data-2001-02-02"/>
        <s v="gcp-2026-06-28-finops-data-2001-03-01"/>
        <s v="gcp-2026-06-28-finops-data-2001-03-02"/>
        <s v="gcp-2026-06-28-finops-data-2001-04-01"/>
        <s v="gcp-2026-06-28-finops-data-2001-04-02"/>
        <s v="gcp-2026-06-28-finops-data-2001-05-01"/>
        <s v="gcp-2026-06-28-finops-data-2001-05-02"/>
        <s v="gcp-2026-06-29-finops-prod-1001-01-01"/>
        <s v="gcp-2026-06-29-finops-prod-1001-01-02"/>
        <s v="gcp-2026-06-29-finops-prod-1001-02-01"/>
        <s v="gcp-2026-06-29-finops-prod-1001-02-02"/>
        <s v="gcp-2026-06-29-finops-prod-1001-03-01"/>
        <s v="gcp-2026-06-29-finops-prod-1001-03-02"/>
        <s v="gcp-2026-06-29-finops-prod-1001-04-01"/>
        <s v="gcp-2026-06-29-finops-prod-1001-04-02"/>
        <s v="gcp-2026-06-29-finops-prod-1001-05-01"/>
        <s v="gcp-2026-06-29-finops-prod-1001-05-02"/>
        <s v="gcp-2026-06-29-finops-data-2001-01-01"/>
        <s v="gcp-2026-06-29-finops-data-2001-01-02"/>
        <s v="gcp-2026-06-29-finops-data-2001-02-01"/>
        <s v="gcp-2026-06-29-finops-data-2001-02-02"/>
        <s v="gcp-2026-06-29-finops-data-2001-03-01"/>
        <s v="gcp-2026-06-29-finops-data-2001-03-02"/>
        <s v="gcp-2026-06-29-finops-data-2001-04-01"/>
        <s v="gcp-2026-06-29-finops-data-2001-04-02"/>
        <s v="gcp-2026-06-29-finops-data-2001-05-01"/>
        <s v="gcp-2026-06-29-finops-data-2001-05-02"/>
        <s v="gcp-adjustment-regular-2026-06-29-finops-prod-1001"/>
        <s v="gcp-adjustment-adjustment-2026-05-18-finops-data-2001"/>
        <s v="gcp-invalid-negative-regular-cost"/>
      </sharedItems>
    </cacheField>
    <cacheField name="provider_name" numFmtId="0">
      <sharedItems count="2">
        <s v="AWS"/>
        <s v="GCP"/>
      </sharedItems>
    </cacheField>
    <cacheField name="billing_account_id" numFmtId="0">
      <sharedItems containsString="0" containsBlank="1" containsNumber="1" containsInteger="1" minValue="999999999999" maxValue="999999999999"/>
    </cacheField>
    <cacheField name="sub_account_id" numFmtId="0">
      <sharedItems containsString="0" containsBlank="1" containsNumber="1" containsInteger="1" minValue="111111111111" maxValue="222222222222"/>
    </cacheField>
    <cacheField name="sub_account_name" numFmtId="0">
      <sharedItems/>
    </cacheField>
    <cacheField name="charge_period_start" numFmtId="0">
      <sharedItems containsSemiMixedTypes="0" containsString="0" containsNumber="1" minValue="46112.833333333336" maxValue="46201.833333333336"/>
    </cacheField>
    <cacheField name="charge_period_end" numFmtId="0">
      <sharedItems containsSemiMixedTypes="0" containsString="0" containsNumber="1" minValue="46113.833333333336" maxValue="46202.833333333336"/>
    </cacheField>
    <cacheField name="billing_period_start" numFmtId="0">
      <sharedItems containsSemiMixedTypes="0" containsString="0" containsNumber="1" minValue="46112.833333333336" maxValue="46173.833333333336"/>
    </cacheField>
    <cacheField name="billing_period_end" numFmtId="0">
      <sharedItems containsSemiMixedTypes="0" containsString="0" containsNumber="1" minValue="46142.833333333336" maxValue="46203.833333333336"/>
    </cacheField>
    <cacheField name="service_name" numFmtId="0">
      <sharedItems/>
    </cacheField>
    <cacheField name="service_category" numFmtId="0">
      <sharedItems/>
    </cacheField>
    <cacheField name="sku_description" numFmtId="0">
      <sharedItems/>
    </cacheField>
    <cacheField name="resource_id" numFmtId="0">
      <sharedItems/>
    </cacheField>
    <cacheField name="region" numFmtId="0">
      <sharedItems/>
    </cacheField>
    <cacheField name="availability_zone" numFmtId="0">
      <sharedItems/>
    </cacheField>
    <cacheField name="consumed_quantity" numFmtId="0">
      <sharedItems containsSemiMixedTypes="0" containsString="0" containsNumber="1" minValue="0" maxValue="4949614.8063000003"/>
    </cacheField>
    <cacheField name="consumed_unit" numFmtId="0">
      <sharedItems/>
    </cacheField>
    <cacheField name="list_unit_price" numFmtId="0">
      <sharedItems containsMixedTypes="1" containsNumber="1" minValue="0" maxValue="6.2500641190048727"/>
    </cacheField>
    <cacheField name="pricing_category" numFmtId="0">
      <sharedItems/>
    </cacheField>
    <cacheField name="billing_currency" numFmtId="0">
      <sharedItems/>
    </cacheField>
    <cacheField name="list_cost" numFmtId="0">
      <sharedItems containsSemiMixedTypes="0" containsString="0" containsNumber="1" minValue="0" maxValue="451.9443"/>
    </cacheField>
    <cacheField name="billed_cost" numFmtId="0">
      <sharedItems containsSemiMixedTypes="0" containsString="0" containsNumber="1" minValue="-5000" maxValue="395.45119999999997"/>
    </cacheField>
    <cacheField name="effective_cost" numFmtId="0">
      <sharedItems containsSemiMixedTypes="0" containsString="0" containsNumber="1" minValue="-5000" maxValue="395.45119999999997"/>
    </cacheField>
    <cacheField name="charge_category" numFmtId="0">
      <sharedItems/>
    </cacheField>
    <cacheField name="charge_class" numFmtId="0">
      <sharedItems/>
    </cacheField>
    <cacheField name="charge_description" numFmtId="0">
      <sharedItems/>
    </cacheField>
    <cacheField name="tags" numFmtId="0">
      <sharedItems/>
    </cacheField>
    <cacheField name="application" numFmtId="0">
      <sharedItems count="5">
        <s v="Unallocated"/>
        <s v="Checkout"/>
        <s v="Analytics"/>
        <s v="storefront"/>
        <s v="lakehouse"/>
      </sharedItems>
    </cacheField>
    <cacheField name="environment" numFmtId="0">
      <sharedItems count="3">
        <s v="unknown"/>
        <s v="production"/>
        <s v="development"/>
      </sharedItems>
    </cacheField>
    <cacheField name="cost_center" numFmtId="0">
      <sharedItems count="5">
        <s v="UNALLOCATED"/>
        <s v="CC-1001"/>
        <s v="CC-2001"/>
        <s v="cc-3001"/>
        <s v="cc-4001"/>
      </sharedItems>
    </cacheField>
    <cacheField name="owner" numFmtId="0">
      <sharedItems count="4">
        <s v="Unassigned"/>
        <s v="Payments"/>
        <s v="Data"/>
        <s v="commerce"/>
      </sharedItems>
    </cacheField>
    <cacheField name="allocation_status" numFmtId="0">
      <sharedItems/>
    </cacheField>
    <cacheField name="source_file" numFmtId="0">
      <sharedItems/>
    </cacheField>
    <cacheField name="source_row_number" numFmtId="0">
      <sharedItems containsSemiMixedTypes="0" containsString="0" containsNumber="1" containsInteger="1" minValue="2" maxValue="1805"/>
    </cacheField>
    <cacheField name="source_allocation_status" numFmtId="0">
      <sharedItems/>
    </cacheField>
    <cacheField name="allocation_method" numFmtId="0">
      <sharedItems count="3">
        <s v="Unallocated"/>
        <s v="Direct"/>
        <s v="Shared-Proportional"/>
      </sharedItems>
    </cacheField>
    <cacheField name="allocation_driver" numFmtId="0">
      <sharedItems/>
    </cacheField>
    <cacheField name="allocation_weight" numFmtId="0">
      <sharedItems containsSemiMixedTypes="0" containsString="0" containsNumber="1" containsInteger="1" minValue="1" maxValue="1"/>
    </cacheField>
    <cacheField name="allocation_id" numFmtId="0">
      <sharedItems/>
    </cacheField>
    <cacheField name="billing_month" numFmtId="22">
      <sharedItems containsSemiMixedTypes="0" containsNonDate="0" containsDate="1" containsString="0" minDate="2026-03-01T00:00:00" maxDate="2026-06-02T00:00:00"/>
    </cacheField>
    <cacheField name="Date" numFmtId="14">
      <sharedItems containsSemiMixedTypes="0" containsNonDate="0" containsDate="1" containsString="0" minDate="2026-03-01T00:00:00" maxDate="2026-06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yan Krishna" refreshedDate="46216.597902430556" createdVersion="8" refreshedVersion="8" minRefreshableVersion="3" recordCount="113" xr:uid="{291E4859-32CB-49F3-9492-4E0EF1F7C930}">
  <cacheSource type="worksheet">
    <worksheetSource name="tblDrivers"/>
  </cacheSource>
  <cacheFields count="20">
    <cacheField name="billing_month" numFmtId="14">
      <sharedItems containsSemiMixedTypes="0" containsNonDate="0" containsDate="1" containsString="0" minDate="2026-03-01T00:00:00" maxDate="2026-06-02T00:00:00" count="4">
        <d v="2026-03-01T00:00:00"/>
        <d v="2026-04-01T00:00:00"/>
        <d v="2026-05-01T00:00:00"/>
        <d v="2026-06-01T00:00:00"/>
      </sharedItems>
      <fieldGroup par="19"/>
    </cacheField>
    <cacheField name="provider_name" numFmtId="0">
      <sharedItems count="2">
        <s v="AWS"/>
        <s v="GCP"/>
      </sharedItems>
    </cacheField>
    <cacheField name="application" numFmtId="0">
      <sharedItems count="5">
        <s v="Unallocated"/>
        <s v="Checkout"/>
        <s v="Analytics"/>
        <s v="storefront"/>
        <s v="lakehouse"/>
      </sharedItems>
    </cacheField>
    <cacheField name="service_name" numFmtId="0">
      <sharedItems/>
    </cacheField>
    <cacheField name="sku_description" numFmtId="0">
      <sharedItems/>
    </cacheField>
    <cacheField name="consumed_unit" numFmtId="0">
      <sharedItems/>
    </cacheField>
    <cacheField name="current_quantity" numFmtId="0">
      <sharedItems containsSemiMixedTypes="0" containsString="0" containsNumber="1" minValue="10.4712" maxValue="256478006.14769998"/>
    </cacheField>
    <cacheField name="current_cost" numFmtId="0">
      <sharedItems containsSemiMixedTypes="0" containsString="0" containsNumber="1" minValue="3.9325000000000001" maxValue="8175.0514000000021"/>
    </cacheField>
    <cacheField name="prior_quantity" numFmtId="0">
      <sharedItems containsSemiMixedTypes="0" containsString="0" containsNumber="1" minValue="0" maxValue="256478006.14769998"/>
    </cacheField>
    <cacheField name="prior_cost" numFmtId="0">
      <sharedItems containsSemiMixedTypes="0" containsString="0" containsNumber="1" minValue="0" maxValue="8175.0514000000021"/>
    </cacheField>
    <cacheField name="current_rate" numFmtId="9">
      <sharedItems containsSemiMixedTypes="0" containsString="0" containsNumber="1" minValue="1.5499975104367201E-5" maxValue="5.9375085971281107"/>
    </cacheField>
    <cacheField name="prior_rate" numFmtId="0">
      <sharedItems containsSemiMixedTypes="0" containsString="0" containsNumber="1" minValue="0" maxValue="5.9375044284364664"/>
    </cacheField>
    <cacheField name="usage_effect" numFmtId="0">
      <sharedItems containsSemiMixedTypes="0" containsString="0" containsNumber="1" minValue="-1088.389300136103" maxValue="7072.7155260462669"/>
    </cacheField>
    <cacheField name="rate_effect" numFmtId="0">
      <sharedItems containsSemiMixedTypes="0" containsString="0" containsNumber="1" minValue="-4.8057726302212257E-3" maxValue="6.2224291388071444E-3"/>
    </cacheField>
    <cacheField name="scope_effect" numFmtId="0">
      <sharedItems containsSemiMixedTypes="0" containsString="0" containsNumber="1" minValue="0" maxValue="1316.4121"/>
    </cacheField>
    <cacheField name="total_cost_change" numFmtId="0">
      <sharedItems containsSemiMixedTypes="0" containsString="0" containsNumber="1" minValue="-1088.3893000000025" maxValue="7072.7150999999994"/>
    </cacheField>
    <cacheField name="decomposition_check" numFmtId="0">
      <sharedItems containsSemiMixedTypes="0" containsString="0" containsNumber="1" minValue="-2.5579538487363607E-13" maxValue="5.1159076974727213E-13"/>
    </cacheField>
    <cacheField name="primary_driver" numFmtId="0">
      <sharedItems/>
    </cacheField>
    <cacheField name="Days (billing_month)" numFmtId="0" databaseField="0">
      <fieldGroup base="0">
        <rangePr groupBy="days" startDate="2026-03-01T00:00:00" endDate="2026-06-02T00:00:00"/>
        <groupItems count="368">
          <s v="&lt;3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/2026"/>
        </groupItems>
      </fieldGroup>
    </cacheField>
    <cacheField name="Months (billing_month)" numFmtId="0" databaseField="0">
      <fieldGroup base="0">
        <rangePr groupBy="months" startDate="2026-03-01T00:00:00" endDate="2026-06-02T00:00:00"/>
        <groupItems count="14">
          <s v="&lt;3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yan Krishna" refreshedDate="46216.68666388889" createdVersion="8" refreshedVersion="8" minRefreshableVersion="3" recordCount="23" xr:uid="{0567F7AE-3F12-4315-A9CC-D6AFFED65D1F}">
  <cacheSource type="worksheet">
    <worksheetSource name="tblMonthly"/>
  </cacheSource>
  <cacheFields count="14">
    <cacheField name="billing_month" numFmtId="14">
      <sharedItems containsSemiMixedTypes="0" containsNonDate="0" containsDate="1" containsString="0" minDate="2026-03-01T00:00:00" maxDate="2026-06-02T00:00:00" count="4">
        <d v="2026-03-01T00:00:00"/>
        <d v="2026-04-01T00:00:00"/>
        <d v="2026-05-01T00:00:00"/>
        <d v="2026-06-01T00:00:00"/>
      </sharedItems>
      <fieldGroup par="13"/>
    </cacheField>
    <cacheField name="provider_name" numFmtId="0">
      <sharedItems/>
    </cacheField>
    <cacheField name="application" numFmtId="0">
      <sharedItems/>
    </cacheField>
    <cacheField name="actual_cost" numFmtId="0">
      <sharedItems containsSemiMixedTypes="0" containsString="0" containsNumber="1" minValue="239.30160000000001" maxValue="17463.053199999988"/>
    </cacheField>
    <cacheField name="source_row_count" numFmtId="0">
      <sharedItems containsSemiMixedTypes="0" containsString="0" containsNumber="1" containsInteger="1" minValue="3" maxValue="292"/>
    </cacheField>
    <cacheField name="budget_key" numFmtId="164">
      <sharedItems/>
    </cacheField>
    <cacheField name="previous_month_actual" numFmtId="0">
      <sharedItems containsSemiMixedTypes="0" containsString="0" containsNumber="1" minValue="0" maxValue="17463.053199999988"/>
    </cacheField>
    <cacheField name="mom_variance_amount" numFmtId="0">
      <sharedItems containsSemiMixedTypes="0" containsString="0" containsNumber="1" minValue="-6548.277099999983" maxValue="16643.472199999997"/>
    </cacheField>
    <cacheField name="mom_variance_pct" numFmtId="9">
      <sharedItems containsMixedTypes="1" containsNumber="1" minValue="-0.37566671526170586" maxValue="45.637877568480228"/>
    </cacheField>
    <cacheField name="three_month_average" numFmtId="0">
      <sharedItems containsSemiMixedTypes="0" containsString="0" containsNumber="1" minValue="239.30160000000001" maxValue="15128.662333333328"/>
    </cacheField>
    <cacheField name="vs_three_month_average_pct" numFmtId="9">
      <sharedItems containsSemiMixedTypes="0" containsString="0" containsNumber="1" minValue="-0.27853660426069338" maxValue="0.95801660145070555"/>
    </cacheField>
    <cacheField name="cost_trend_statu" numFmtId="0">
      <sharedItems/>
    </cacheField>
    <cacheField name="Days (billing_month)" numFmtId="0" databaseField="0">
      <fieldGroup base="0">
        <rangePr groupBy="days" startDate="2026-03-01T00:00:00" endDate="2026-06-02T00:00:00"/>
        <groupItems count="368">
          <s v="&lt;3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6/2/2026"/>
        </groupItems>
      </fieldGroup>
    </cacheField>
    <cacheField name="Months (billing_month)" numFmtId="0" databaseField="0">
      <fieldGroup base="0">
        <rangePr groupBy="months" startDate="2026-03-01T00:00:00" endDate="2026-06-02T00:00:00"/>
        <groupItems count="14">
          <s v="&lt;3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6/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yan Krishna" refreshedDate="46216.69129560185" createdVersion="8" refreshedVersion="8" minRefreshableVersion="3" recordCount="6" xr:uid="{A7FD2AD0-F29C-42C4-9E13-2D2893A7C109}">
  <cacheSource type="worksheet">
    <worksheetSource name="Forecast_Query"/>
  </cacheSource>
  <cacheFields count="16">
    <cacheField name="billing_month" numFmtId="14">
      <sharedItems containsSemiMixedTypes="0" containsNonDate="0" containsDate="1" containsString="0" minDate="2026-06-01T00:00:00" maxDate="2026-06-02T00:00:00"/>
    </cacheField>
    <cacheField name="provider_name" numFmtId="0">
      <sharedItems count="2">
        <s v="AWS"/>
        <s v="GCP"/>
      </sharedItems>
    </cacheField>
    <cacheField name="application" numFmtId="0">
      <sharedItems/>
    </cacheField>
    <cacheField name="mtd_actual" numFmtId="0">
      <sharedItems containsSemiMixedTypes="0" containsString="0" containsNumber="1" minValue="1436.0996000000002" maxValue="10914.776100000005"/>
    </cacheField>
    <cacheField name="budget_key" numFmtId="0">
      <sharedItems/>
    </cacheField>
    <cacheField name="approved_budget" numFmtId="0">
      <sharedItems containsSemiMixedTypes="0" containsString="0" containsNumber="1" minValue="1745.5430803200002" maxValue="18396.023368319999"/>
    </cacheField>
    <cacheField name="elapsed_days" numFmtId="0">
      <sharedItems containsSemiMixedTypes="0" containsString="0" containsNumber="1" containsInteger="1" minValue="29" maxValue="29"/>
    </cacheField>
    <cacheField name="days_in_month" numFmtId="0">
      <sharedItems containsSemiMixedTypes="0" containsString="0" containsNumber="1" containsInteger="1" minValue="30" maxValue="30"/>
    </cacheField>
    <cacheField name="current_daily_rate" numFmtId="0">
      <sharedItems containsSemiMixedTypes="0" containsString="0" containsNumber="1" minValue="49.520675862068977" maxValue="376.37158965517256"/>
    </cacheField>
    <cacheField name="run_rate_forecast" numFmtId="0">
      <sharedItems containsSemiMixedTypes="0" containsString="0" containsNumber="1" minValue="1485.6202758620693" maxValue="11291.147689655176"/>
    </cacheField>
    <cacheField name="historical_monthly_average" numFmtId="0">
      <sharedItems containsSemiMixedTypes="0" containsString="0" containsNumber="1" minValue="1784.2336999999998" maxValue="17235.605449999992"/>
    </cacheField>
    <cacheField name="blended_forecast" numFmtId="0">
      <sharedItems containsSemiMixedTypes="0" containsString="0" containsNumber="1" minValue="1613.8853431034486" maxValue="13074.48501775862"/>
    </cacheField>
    <cacheField name="forecast_variance_amount" numFmtId="0">
      <sharedItems containsSemiMixedTypes="0" containsString="0" containsNumber="1" minValue="-5321.538350561379" maxValue="628.85721967999962"/>
    </cacheField>
    <cacheField name="forecast_variance_pct" numFmtId="9">
      <sharedItems containsSemiMixedTypes="0" containsString="0" containsNumber="1" minValue="-0.32194313000443936" maxValue="0.36026450837564827"/>
    </cacheField>
    <cacheField name="forecast_budget_utilization" numFmtId="9">
      <sharedItems containsSemiMixedTypes="0" containsString="0" containsNumber="1" minValue="0.6780568699955607" maxValue="1.3602645083756484"/>
    </cacheField>
    <cacheField name="forecast_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lyan Krishna" refreshedDate="46216.717701504633" createdVersion="8" refreshedVersion="8" minRefreshableVersion="3" recordCount="3" xr:uid="{A2B41F15-D988-456E-AAB1-F1842D544534}">
  <cacheSource type="worksheet">
    <worksheetSource name="tblAnomalies"/>
  </cacheSource>
  <cacheFields count="13">
    <cacheField name="charge_period_start" numFmtId="14">
      <sharedItems containsSemiMixedTypes="0" containsNonDate="0" containsDate="1" containsString="0" minDate="2026-05-18T00:00:00" maxDate="2026-06-19T00:00:00"/>
    </cacheField>
    <cacheField name="provider_name" numFmtId="0">
      <sharedItems count="2">
        <s v="AWS"/>
        <s v="GCP"/>
      </sharedItems>
    </cacheField>
    <cacheField name="service_name" numFmtId="0">
      <sharedItems count="3">
        <s v="Amazon Elastic Compute Cloud - Compute"/>
        <s v="Compute Engine"/>
        <s v="AmazonCloudWatch"/>
      </sharedItems>
    </cacheField>
    <cacheField name="sub_account_id" numFmtId="0">
      <sharedItems/>
    </cacheField>
    <cacheField name="application" numFmtId="0">
      <sharedItems count="3">
        <s v="Checkout"/>
        <s v="storefront"/>
        <s v="Unallocated"/>
      </sharedItems>
    </cacheField>
    <cacheField name="severity" numFmtId="0">
      <sharedItems count="2">
        <s v="CRITICAL"/>
        <s v="WARNING"/>
      </sharedItems>
    </cacheField>
    <cacheField name="direction" numFmtId="0">
      <sharedItems/>
    </cacheField>
    <cacheField name="actual_cost" numFmtId="44">
      <sharedItems containsSemiMixedTypes="0" containsString="0" containsNumber="1" minValue="224.9751" maxValue="731.28560000000004"/>
    </cacheField>
    <cacheField name="baseline_cost" numFmtId="44">
      <sharedItems containsSemiMixedTypes="0" containsString="0" containsNumber="1" minValue="76.904200000000003" maxValue="170.79910000000001"/>
    </cacheField>
    <cacheField name="absolute_variance" numFmtId="44">
      <sharedItems containsSemiMixedTypes="0" containsString="0" containsNumber="1" minValue="117.2448" maxValue="560.48649999999998"/>
    </cacheField>
    <cacheField name="relative_variance" numFmtId="9">
      <sharedItems containsSemiMixedTypes="0" containsString="0" containsNumber="1" minValue="1.0883" maxValue="3.2816000000000001"/>
    </cacheField>
    <cacheField name="history_days" numFmtId="0">
      <sharedItems/>
    </cacheField>
    <cacheField name="source_row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8">
  <r>
    <x v="0"/>
    <x v="0"/>
    <n v="999999999999"/>
    <n v="111111111111"/>
    <s v="production-account"/>
    <n v="46112.833333333336"/>
    <n v="46113.833333333336"/>
    <n v="46112.833333333336"/>
    <n v="46142.833333333336"/>
    <s v="Amazon Elastic Compute Cloud - Compute"/>
    <s v="Compute"/>
    <s v="BoxUsage:m5.large"/>
    <s v="i-1111-01-01"/>
    <s v="us-east-1"/>
    <s v=""/>
    <n v="1110.1161999999999"/>
    <s v="Hrs"/>
    <n v="9.6000000000000002E-2"/>
    <s v="Standard"/>
    <s v="USD"/>
    <n v="106.5712"/>
    <n v="93.249799999999993"/>
    <n v="93.249799999999993"/>
    <s v="Usage"/>
    <s v=""/>
    <s v="BoxUsage:m5.large | RunInstances | Usage"/>
    <s v="{}"/>
    <x v="0"/>
    <x v="0"/>
    <x v="0"/>
    <x v="0"/>
    <s v="Unallocated"/>
    <s v="aws_billing_sample.csv"/>
    <n v="2"/>
    <s v="Unallocated"/>
    <x v="0"/>
    <s v="Missing allocation metadata"/>
    <n v="1"/>
    <s v="aws-2026-04-01-111111111111-01-01-alloc-624101d11abd"/>
    <d v="2026-03-01T00:00:00"/>
    <d v="2026-03-01T00:00:00"/>
  </r>
  <r>
    <x v="1"/>
    <x v="0"/>
    <n v="999999999999"/>
    <n v="111111111111"/>
    <s v="production-account"/>
    <n v="46112.833333333336"/>
    <n v="46113.833333333336"/>
    <n v="46112.833333333336"/>
    <n v="46142.833333333336"/>
    <s v="Amazon Elastic Compute Cloud - Compute"/>
    <s v="Compute"/>
    <s v="BoxUsage:m5.large"/>
    <s v="i-1111-01-02"/>
    <s v="us-east-1"/>
    <s v=""/>
    <n v="1031.4063000000001"/>
    <s v="Hrs"/>
    <n v="9.6000000000000002E-2"/>
    <s v="Standard"/>
    <s v="USD"/>
    <n v="99.015000000000001"/>
    <n v="86.638099999999994"/>
    <n v="86.63809999999999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"/>
    <s v="Allocated"/>
    <x v="1"/>
    <s v="Source tags/labels"/>
    <n v="1"/>
    <s v="aws-2026-04-01-111111111111-01-02-alloc-241880d50a37"/>
    <d v="2026-03-01T00:00:00"/>
    <d v="2026-03-01T00:00:00"/>
  </r>
  <r>
    <x v="2"/>
    <x v="0"/>
    <n v="999999999999"/>
    <n v="111111111111"/>
    <s v="production-account"/>
    <n v="46112.833333333336"/>
    <n v="46113.833333333336"/>
    <n v="46112.833333333336"/>
    <n v="46142.833333333336"/>
    <s v="Amazon Simple Storage Service"/>
    <s v="Storage"/>
    <s v="TimedStorage-ByteHrs"/>
    <s v="bucket-1111-02-01"/>
    <s v="us-east-1"/>
    <s v=""/>
    <n v="245.0669"/>
    <s v="GB-Mo"/>
    <n v="2.3E-2"/>
    <s v="Standard"/>
    <s v="USD"/>
    <n v="5.6364999999999998"/>
    <n v="5.2689000000000004"/>
    <n v="5.2689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"/>
    <s v="Allocated"/>
    <x v="1"/>
    <s v="Source tags/labels"/>
    <n v="1"/>
    <s v="aws-2026-04-01-111111111111-02-01-alloc-cae6faec733d"/>
    <d v="2026-03-01T00:00:00"/>
    <d v="2026-03-01T00:00:00"/>
  </r>
  <r>
    <x v="3"/>
    <x v="0"/>
    <n v="999999999999"/>
    <n v="111111111111"/>
    <s v="production-account"/>
    <n v="46112.833333333336"/>
    <n v="46113.833333333336"/>
    <n v="46112.833333333336"/>
    <n v="46142.833333333336"/>
    <s v="Amazon Simple Storage Service"/>
    <s v="Storage"/>
    <s v="TimedStorage-ByteHrs"/>
    <s v="bucket-1111-02-02"/>
    <s v="us-east-1"/>
    <s v=""/>
    <n v="252.35400000000001"/>
    <s v="GB-Mo"/>
    <n v="2.3E-2"/>
    <s v="Standard"/>
    <s v="USD"/>
    <n v="5.8041"/>
    <n v="5.4256000000000002"/>
    <n v="5.4256000000000002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"/>
    <s v="Allocated"/>
    <x v="1"/>
    <s v="Source tags/labels"/>
    <n v="1"/>
    <s v="aws-2026-04-01-111111111111-02-02-alloc-376a996a99e4"/>
    <d v="2026-03-01T00:00:00"/>
    <d v="2026-03-01T00:00:00"/>
  </r>
  <r>
    <x v="4"/>
    <x v="0"/>
    <n v="999999999999"/>
    <n v="111111111111"/>
    <s v="production-account"/>
    <n v="46112.833333333336"/>
    <n v="46113.833333333336"/>
    <n v="46112.833333333336"/>
    <n v="46142.833333333336"/>
    <s v="Amazon Relational Database Service"/>
    <s v="Databases"/>
    <s v="InstanceUsage:db.m5.large"/>
    <s v="db-1111-03-01"/>
    <s v="us-east-1"/>
    <s v=""/>
    <n v="212.62700000000001"/>
    <s v="Hrs"/>
    <n v="0.192"/>
    <s v="Standard"/>
    <s v="USD"/>
    <n v="40.824399999999997"/>
    <n v="36.146599999999999"/>
    <n v="36.146599999999999"/>
    <s v="Usage"/>
    <s v=""/>
    <s v="InstanceUsage:db.m5.large | CreateDBInstance | Usage"/>
    <s v="{}"/>
    <x v="0"/>
    <x v="0"/>
    <x v="0"/>
    <x v="0"/>
    <s v="Unallocated"/>
    <s v="aws_billing_sample.csv"/>
    <n v="6"/>
    <s v="Unallocated"/>
    <x v="0"/>
    <s v="Missing allocation metadata"/>
    <n v="1"/>
    <s v="aws-2026-04-01-111111111111-03-01-alloc-a307568d468c"/>
    <d v="2026-03-01T00:00:00"/>
    <d v="2026-03-01T00:00:00"/>
  </r>
  <r>
    <x v="5"/>
    <x v="0"/>
    <n v="999999999999"/>
    <n v="111111111111"/>
    <s v="production-account"/>
    <n v="46112.833333333336"/>
    <n v="46113.833333333336"/>
    <n v="46112.833333333336"/>
    <n v="46142.833333333336"/>
    <s v="Amazon Relational Database Service"/>
    <s v="Databases"/>
    <s v="InstanceUsage:db.m5.large"/>
    <s v="db-1111-03-02"/>
    <s v="us-east-1"/>
    <s v=""/>
    <n v="203.84520000000001"/>
    <s v="Hrs"/>
    <n v="0.192"/>
    <s v="Standard"/>
    <s v="USD"/>
    <n v="39.138300000000001"/>
    <n v="34.653700000000001"/>
    <n v="34.6537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"/>
    <s v="Allocated"/>
    <x v="1"/>
    <s v="Source tags/labels"/>
    <n v="1"/>
    <s v="aws-2026-04-01-111111111111-03-02-alloc-749d93768ad9"/>
    <d v="2026-03-01T00:00:00"/>
    <d v="2026-03-01T00:00:00"/>
  </r>
  <r>
    <x v="6"/>
    <x v="0"/>
    <n v="999999999999"/>
    <n v="111111111111"/>
    <s v="production-account"/>
    <n v="46112.833333333336"/>
    <n v="46113.833333333336"/>
    <n v="46112.833333333336"/>
    <n v="46142.833333333336"/>
    <s v="AWS Lambda"/>
    <s v="Compute"/>
    <s v="Lambda-GB-Second"/>
    <s v="function-1111-04-01"/>
    <s v="us-east-1"/>
    <s v=""/>
    <n v="4073882.3727000002"/>
    <s v="GB-Seconds"/>
    <n v="1.6666700000000001E-5"/>
    <s v="Standard"/>
    <s v="USD"/>
    <n v="67.898200000000003"/>
    <n v="63.145200000000003"/>
    <n v="63.14520000000000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"/>
    <s v="Allocated"/>
    <x v="1"/>
    <s v="Source tags/labels"/>
    <n v="1"/>
    <s v="aws-2026-04-01-111111111111-04-01-alloc-dcc914045cdc"/>
    <d v="2026-03-01T00:00:00"/>
    <d v="2026-03-01T00:00:00"/>
  </r>
  <r>
    <x v="7"/>
    <x v="0"/>
    <n v="999999999999"/>
    <n v="111111111111"/>
    <s v="production-account"/>
    <n v="46112.833333333336"/>
    <n v="46113.833333333336"/>
    <n v="46112.833333333336"/>
    <n v="46142.833333333336"/>
    <s v="AWS Lambda"/>
    <s v="Compute"/>
    <s v="Lambda-GB-Second"/>
    <s v="function-1111-04-02"/>
    <s v="us-east-1"/>
    <s v=""/>
    <n v="4634895.9939999999"/>
    <s v="GB-Seconds"/>
    <n v="1.6666700000000001E-5"/>
    <s v="Standard"/>
    <s v="USD"/>
    <n v="77.248400000000004"/>
    <n v="71.840900000000005"/>
    <n v="71.84090000000000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"/>
    <s v="Allocated"/>
    <x v="1"/>
    <s v="Source tags/labels"/>
    <n v="1"/>
    <s v="aws-2026-04-01-111111111111-04-02-alloc-a937b52190b9"/>
    <d v="2026-03-01T00:00:00"/>
    <d v="2026-03-01T00:00:00"/>
  </r>
  <r>
    <x v="8"/>
    <x v="0"/>
    <n v="999999999999"/>
    <n v="111111111111"/>
    <s v="production-account"/>
    <n v="46112.833333333336"/>
    <n v="46113.833333333336"/>
    <n v="46112.833333333336"/>
    <n v="46142.833333333336"/>
    <s v="AmazonCloudWatch"/>
    <s v="Management and Governance"/>
    <s v="DataProcessing-Bytes"/>
    <s v="log-group-1111-05-01"/>
    <s v="us-east-1"/>
    <s v=""/>
    <n v="212.41980000000001"/>
    <s v="GB"/>
    <n v="0.5"/>
    <s v="Standard"/>
    <s v="USD"/>
    <n v="106.2099"/>
    <n v="97.713099999999997"/>
    <n v="97.713099999999997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0"/>
    <s v="Shared"/>
    <x v="2"/>
    <s v="Direct spend: provider + billing month + sub-account"/>
    <n v="1"/>
    <s v="aws-2026-04-01-111111111111-05-01-alloc-0c5fd9d9204d"/>
    <d v="2026-03-01T00:00:00"/>
    <d v="2026-03-01T00:00:00"/>
  </r>
  <r>
    <x v="9"/>
    <x v="0"/>
    <n v="999999999999"/>
    <n v="111111111111"/>
    <s v="production-account"/>
    <n v="46112.833333333336"/>
    <n v="46113.833333333336"/>
    <n v="46112.833333333336"/>
    <n v="46142.833333333336"/>
    <s v="AmazonCloudWatch"/>
    <s v="Management and Governance"/>
    <s v="DataProcessing-Bytes"/>
    <s v="log-group-1111-05-02"/>
    <s v="us-east-1"/>
    <s v=""/>
    <n v="238.92439999999999"/>
    <s v="GB"/>
    <n v="0.5"/>
    <s v="Standard"/>
    <s v="USD"/>
    <n v="119.4622"/>
    <n v="109.90519999999999"/>
    <n v="109.90519999999999"/>
    <s v="Usage"/>
    <s v=""/>
    <s v="DataProcessing-Bytes | PutLogEvents | Usage"/>
    <s v="{}"/>
    <x v="0"/>
    <x v="0"/>
    <x v="0"/>
    <x v="0"/>
    <s v="Unallocated"/>
    <s v="aws_billing_sample.csv"/>
    <n v="11"/>
    <s v="Unallocated"/>
    <x v="0"/>
    <s v="Missing allocation metadata"/>
    <n v="1"/>
    <s v="aws-2026-04-01-111111111111-05-02-alloc-1fe341e265b4"/>
    <d v="2026-03-01T00:00:00"/>
    <d v="2026-03-01T00:00:00"/>
  </r>
  <r>
    <x v="10"/>
    <x v="0"/>
    <n v="999999999999"/>
    <n v="222222222222"/>
    <s v="development-account"/>
    <n v="46112.833333333336"/>
    <n v="46113.833333333336"/>
    <n v="46112.833333333336"/>
    <n v="46142.833333333336"/>
    <s v="Amazon Elastic Compute Cloud - Compute"/>
    <s v="Compute"/>
    <s v="BoxUsage:m5.large"/>
    <s v="i-2222-01-01"/>
    <s v="us-east-1"/>
    <s v=""/>
    <n v="445.68880000000001"/>
    <s v="Hrs"/>
    <n v="9.6000000000000002E-2"/>
    <s v="Standard"/>
    <s v="USD"/>
    <n v="42.786099999999998"/>
    <n v="37.437899999999999"/>
    <n v="37.4378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"/>
    <s v="Allocated"/>
    <x v="1"/>
    <s v="Source tags/labels"/>
    <n v="1"/>
    <s v="aws-2026-04-01-222222222222-01-01-alloc-5f4c1c6c96d3"/>
    <d v="2026-03-01T00:00:00"/>
    <d v="2026-03-01T00:00:00"/>
  </r>
  <r>
    <x v="11"/>
    <x v="0"/>
    <n v="999999999999"/>
    <n v="222222222222"/>
    <s v="development-account"/>
    <n v="46112.833333333336"/>
    <n v="46113.833333333336"/>
    <n v="46112.833333333336"/>
    <n v="46142.833333333336"/>
    <s v="Amazon Elastic Compute Cloud - Compute"/>
    <s v="Compute"/>
    <s v="BoxUsage:m5.large"/>
    <s v="i-2222-01-02"/>
    <s v="us-east-1"/>
    <s v=""/>
    <n v="406.58100000000002"/>
    <s v="Hrs"/>
    <n v="9.6000000000000002E-2"/>
    <s v="Standard"/>
    <s v="USD"/>
    <n v="39.031799999999997"/>
    <n v="34.152799999999999"/>
    <n v="34.1527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"/>
    <s v="Allocated"/>
    <x v="1"/>
    <s v="Source tags/labels"/>
    <n v="1"/>
    <s v="aws-2026-04-01-222222222222-01-02-alloc-b35afbec04ca"/>
    <d v="2026-03-01T00:00:00"/>
    <d v="2026-03-01T00:00:00"/>
  </r>
  <r>
    <x v="12"/>
    <x v="0"/>
    <n v="999999999999"/>
    <n v="222222222222"/>
    <s v="development-account"/>
    <n v="46112.833333333336"/>
    <n v="46113.833333333336"/>
    <n v="46112.833333333336"/>
    <n v="46142.833333333336"/>
    <s v="Amazon Simple Storage Service"/>
    <s v="Storage"/>
    <s v="TimedStorage-ByteHrs"/>
    <s v="bucket-2222-02-01"/>
    <s v="us-east-1"/>
    <s v=""/>
    <n v="99.321299999999994"/>
    <s v="GB-Mo"/>
    <n v="2.3E-2"/>
    <s v="Standard"/>
    <s v="USD"/>
    <n v="2.2844000000000002"/>
    <n v="2.1354000000000002"/>
    <n v="2.1354000000000002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"/>
    <s v="Allocated"/>
    <x v="1"/>
    <s v="Source tags/labels"/>
    <n v="1"/>
    <s v="aws-2026-04-01-222222222222-02-01-alloc-7e53f4183c27"/>
    <d v="2026-03-01T00:00:00"/>
    <d v="2026-03-01T00:00:00"/>
  </r>
  <r>
    <x v="13"/>
    <x v="0"/>
    <n v="999999999999"/>
    <n v="222222222222"/>
    <s v="development-account"/>
    <n v="46112.833333333336"/>
    <n v="46113.833333333336"/>
    <n v="46112.833333333336"/>
    <n v="46142.833333333336"/>
    <s v="Amazon Simple Storage Service"/>
    <s v="Storage"/>
    <s v="TimedStorage-ByteHrs"/>
    <s v="bucket-2222-02-02"/>
    <s v="us-east-1"/>
    <s v=""/>
    <n v="83.587999999999994"/>
    <s v="GB-Mo"/>
    <n v="2.3E-2"/>
    <s v="Standard"/>
    <s v="USD"/>
    <n v="1.9225000000000001"/>
    <n v="1.7970999999999999"/>
    <n v="1.7970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"/>
    <s v="Allocated"/>
    <x v="1"/>
    <s v="Source tags/labels"/>
    <n v="1"/>
    <s v="aws-2026-04-01-222222222222-02-02-alloc-b7f85905361f"/>
    <d v="2026-03-01T00:00:00"/>
    <d v="2026-03-01T00:00:00"/>
  </r>
  <r>
    <x v="14"/>
    <x v="0"/>
    <n v="999999999999"/>
    <n v="222222222222"/>
    <s v="development-account"/>
    <n v="46112.833333333336"/>
    <n v="46113.833333333336"/>
    <n v="46112.833333333336"/>
    <n v="46142.833333333336"/>
    <s v="Amazon Relational Database Service"/>
    <s v="Databases"/>
    <s v="InstanceUsage:db.m5.large"/>
    <s v="db-2222-03-01"/>
    <s v="us-east-1"/>
    <s v=""/>
    <n v="89.837900000000005"/>
    <s v="Hrs"/>
    <n v="0.192"/>
    <s v="Standard"/>
    <s v="USD"/>
    <n v="17.248899999999999"/>
    <n v="15.272399999999999"/>
    <n v="15.2723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"/>
    <s v="Allocated"/>
    <x v="1"/>
    <s v="Source tags/labels"/>
    <n v="1"/>
    <s v="aws-2026-04-01-222222222222-03-01-alloc-3e5f7bff68a5"/>
    <d v="2026-03-01T00:00:00"/>
    <d v="2026-03-01T00:00:00"/>
  </r>
  <r>
    <x v="15"/>
    <x v="0"/>
    <n v="999999999999"/>
    <n v="222222222222"/>
    <s v="development-account"/>
    <n v="46112.833333333336"/>
    <n v="46113.833333333336"/>
    <n v="46112.833333333336"/>
    <n v="46142.833333333336"/>
    <s v="Amazon Relational Database Service"/>
    <s v="Databases"/>
    <s v="InstanceUsage:db.m5.large"/>
    <s v="db-2222-03-02"/>
    <s v="us-east-1"/>
    <s v=""/>
    <n v="89.159800000000004"/>
    <s v="Hrs"/>
    <n v="0.192"/>
    <s v="Standard"/>
    <s v="USD"/>
    <n v="17.1187"/>
    <n v="15.1572"/>
    <n v="15.1572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"/>
    <s v="Allocated"/>
    <x v="1"/>
    <s v="Source tags/labels"/>
    <n v="1"/>
    <s v="aws-2026-04-01-222222222222-03-02-alloc-db541089907c"/>
    <d v="2026-03-01T00:00:00"/>
    <d v="2026-03-01T00:00:00"/>
  </r>
  <r>
    <x v="16"/>
    <x v="0"/>
    <n v="999999999999"/>
    <n v="222222222222"/>
    <s v="development-account"/>
    <n v="46112.833333333336"/>
    <n v="46113.833333333336"/>
    <n v="46112.833333333336"/>
    <n v="46142.833333333336"/>
    <s v="AWS Lambda"/>
    <s v="Compute"/>
    <s v="Lambda-GB-Second"/>
    <s v="function-2222-04-01"/>
    <s v="us-east-1"/>
    <s v=""/>
    <n v="1762679.8319999999"/>
    <s v="GB-Seconds"/>
    <n v="1.6666700000000001E-5"/>
    <s v="Standard"/>
    <s v="USD"/>
    <n v="29.3781"/>
    <n v="27.3215"/>
    <n v="27.3215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8"/>
    <s v="Allocated"/>
    <x v="1"/>
    <s v="Source tags/labels"/>
    <n v="1"/>
    <s v="aws-2026-04-01-222222222222-04-01-alloc-5df48f904dde"/>
    <d v="2026-03-01T00:00:00"/>
    <d v="2026-03-01T00:00:00"/>
  </r>
  <r>
    <x v="17"/>
    <x v="0"/>
    <n v="999999999999"/>
    <n v="222222222222"/>
    <s v="development-account"/>
    <n v="46112.833333333336"/>
    <n v="46113.833333333336"/>
    <n v="46112.833333333336"/>
    <n v="46142.833333333336"/>
    <s v="AWS Lambda"/>
    <s v="Compute"/>
    <s v="Lambda-GB-Second"/>
    <s v="function-2222-04-02"/>
    <s v="us-east-1"/>
    <s v=""/>
    <n v="1707487.0319999999"/>
    <s v="GB-Seconds"/>
    <n v="1.6666700000000001E-5"/>
    <s v="Standard"/>
    <s v="USD"/>
    <n v="28.458200000000001"/>
    <n v="26.466000000000001"/>
    <n v="26.4660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9"/>
    <s v="Allocated"/>
    <x v="1"/>
    <s v="Source tags/labels"/>
    <n v="1"/>
    <s v="aws-2026-04-01-222222222222-04-02-alloc-6b016a3fb402"/>
    <d v="2026-03-01T00:00:00"/>
    <d v="2026-03-01T00:00:00"/>
  </r>
  <r>
    <x v="18"/>
    <x v="0"/>
    <n v="999999999999"/>
    <n v="222222222222"/>
    <s v="development-account"/>
    <n v="46112.833333333336"/>
    <n v="46113.833333333336"/>
    <n v="46112.833333333336"/>
    <n v="46142.833333333336"/>
    <s v="AmazonCloudWatch"/>
    <s v="Management and Governance"/>
    <s v="DataProcessing-Bytes"/>
    <s v="log-group-2222-05-01"/>
    <s v="us-east-1"/>
    <s v=""/>
    <n v="93.264600000000002"/>
    <s v="GB"/>
    <n v="0.5"/>
    <s v="Standard"/>
    <s v="USD"/>
    <n v="46.632300000000001"/>
    <n v="42.901699999999998"/>
    <n v="42.9016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20"/>
    <s v="Shared"/>
    <x v="2"/>
    <s v="Direct spend: provider + billing month + sub-account"/>
    <n v="1"/>
    <s v="aws-2026-04-01-222222222222-05-01-alloc-ea5705a3f679"/>
    <d v="2026-03-01T00:00:00"/>
    <d v="2026-03-01T00:00:00"/>
  </r>
  <r>
    <x v="19"/>
    <x v="0"/>
    <n v="999999999999"/>
    <n v="222222222222"/>
    <s v="development-account"/>
    <n v="46112.833333333336"/>
    <n v="46113.833333333336"/>
    <n v="46112.833333333336"/>
    <n v="46142.833333333336"/>
    <s v="AmazonCloudWatch"/>
    <s v="Management and Governance"/>
    <s v="DataProcessing-Bytes"/>
    <s v="log-group-2222-05-02"/>
    <s v="us-east-1"/>
    <s v=""/>
    <n v="93.829899999999995"/>
    <s v="GB"/>
    <n v="0.5"/>
    <s v="Standard"/>
    <s v="USD"/>
    <n v="46.914900000000003"/>
    <n v="43.161700000000003"/>
    <n v="43.1617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21"/>
    <s v="Shared"/>
    <x v="2"/>
    <s v="Direct spend: provider + billing month + sub-account"/>
    <n v="1"/>
    <s v="aws-2026-04-01-222222222222-05-02-alloc-10da0ef9c1a3"/>
    <d v="2026-03-01T00:00:00"/>
    <d v="2026-03-01T00:00:00"/>
  </r>
  <r>
    <x v="20"/>
    <x v="0"/>
    <n v="999999999999"/>
    <n v="111111111111"/>
    <s v="production-account"/>
    <n v="46113.833333333336"/>
    <n v="46114.833333333336"/>
    <n v="46112.833333333336"/>
    <n v="46142.833333333336"/>
    <s v="Amazon Elastic Compute Cloud - Compute"/>
    <s v="Compute"/>
    <s v="BoxUsage:m5.large"/>
    <s v="i-1111-01-01"/>
    <s v="us-east-1"/>
    <s v=""/>
    <n v="1124.1875"/>
    <s v="Hrs"/>
    <n v="9.6000000000000002E-2"/>
    <s v="Standard"/>
    <s v="USD"/>
    <n v="107.922"/>
    <n v="94.431799999999996"/>
    <n v="94.431799999999996"/>
    <s v="Usage"/>
    <s v=""/>
    <s v="BoxUsage:m5.large | RunInstances | Usage"/>
    <s v="{}"/>
    <x v="0"/>
    <x v="0"/>
    <x v="0"/>
    <x v="0"/>
    <s v="Unallocated"/>
    <s v="aws_billing_sample.csv"/>
    <n v="22"/>
    <s v="Unallocated"/>
    <x v="0"/>
    <s v="Missing allocation metadata"/>
    <n v="1"/>
    <s v="aws-2026-04-02-111111111111-01-01-alloc-106febdab4da"/>
    <d v="2026-04-01T00:00:00"/>
    <d v="2026-04-01T00:00:00"/>
  </r>
  <r>
    <x v="21"/>
    <x v="0"/>
    <n v="999999999999"/>
    <n v="111111111111"/>
    <s v="production-account"/>
    <n v="46113.833333333336"/>
    <n v="46114.833333333336"/>
    <n v="46112.833333333336"/>
    <n v="46142.833333333336"/>
    <s v="Amazon Elastic Compute Cloud - Compute"/>
    <s v="Compute"/>
    <s v="BoxUsage:m5.large"/>
    <s v="i-1111-01-02"/>
    <s v="us-east-1"/>
    <s v=""/>
    <n v="1021.226"/>
    <s v="Hrs"/>
    <n v="9.6000000000000002E-2"/>
    <s v="Standard"/>
    <s v="USD"/>
    <n v="98.037700000000001"/>
    <n v="85.783000000000001"/>
    <n v="85.783000000000001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3"/>
    <s v="Allocated"/>
    <x v="1"/>
    <s v="Source tags/labels"/>
    <n v="1"/>
    <s v="aws-2026-04-02-111111111111-01-02-alloc-25d519a07536"/>
    <d v="2026-04-01T00:00:00"/>
    <d v="2026-04-01T00:00:00"/>
  </r>
  <r>
    <x v="22"/>
    <x v="0"/>
    <n v="999999999999"/>
    <n v="111111111111"/>
    <s v="production-account"/>
    <n v="46113.833333333336"/>
    <n v="46114.833333333336"/>
    <n v="46112.833333333336"/>
    <n v="46142.833333333336"/>
    <s v="Amazon Simple Storage Service"/>
    <s v="Storage"/>
    <s v="TimedStorage-ByteHrs"/>
    <s v="bucket-1111-02-01"/>
    <s v="us-east-1"/>
    <s v=""/>
    <n v="214.33430000000001"/>
    <s v="GB-Mo"/>
    <n v="2.3E-2"/>
    <s v="Standard"/>
    <s v="USD"/>
    <n v="4.9297000000000004"/>
    <n v="4.6082000000000001"/>
    <n v="4.608200000000000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4"/>
    <s v="Allocated"/>
    <x v="1"/>
    <s v="Source tags/labels"/>
    <n v="1"/>
    <s v="aws-2026-04-02-111111111111-02-01-alloc-95b730e22d03"/>
    <d v="2026-04-01T00:00:00"/>
    <d v="2026-04-01T00:00:00"/>
  </r>
  <r>
    <x v="23"/>
    <x v="0"/>
    <n v="999999999999"/>
    <n v="111111111111"/>
    <s v="production-account"/>
    <n v="46113.833333333336"/>
    <n v="46114.833333333336"/>
    <n v="46112.833333333336"/>
    <n v="46142.833333333336"/>
    <s v="Amazon Simple Storage Service"/>
    <s v="Storage"/>
    <s v="TimedStorage-ByteHrs"/>
    <s v="bucket-1111-02-02"/>
    <s v="us-east-1"/>
    <s v=""/>
    <n v="215.32689999999999"/>
    <s v="GB-Mo"/>
    <n v="2.3E-2"/>
    <s v="Standard"/>
    <s v="USD"/>
    <n v="4.9524999999999997"/>
    <n v="4.6295000000000002"/>
    <n v="4.6295000000000002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5"/>
    <s v="Allocated"/>
    <x v="1"/>
    <s v="Source tags/labels"/>
    <n v="1"/>
    <s v="aws-2026-04-02-111111111111-02-02-alloc-2e87a15d1af4"/>
    <d v="2026-04-01T00:00:00"/>
    <d v="2026-04-01T00:00:00"/>
  </r>
  <r>
    <x v="24"/>
    <x v="0"/>
    <n v="999999999999"/>
    <n v="111111111111"/>
    <s v="production-account"/>
    <n v="46113.833333333336"/>
    <n v="46114.833333333336"/>
    <n v="46112.833333333336"/>
    <n v="46142.833333333336"/>
    <s v="Amazon Relational Database Service"/>
    <s v="Databases"/>
    <s v="InstanceUsage:db.m5.large"/>
    <s v="db-1111-03-01"/>
    <s v="us-east-1"/>
    <s v=""/>
    <n v="221.86160000000001"/>
    <s v="Hrs"/>
    <n v="0.192"/>
    <s v="Standard"/>
    <s v="USD"/>
    <n v="42.5974"/>
    <n v="37.716500000000003"/>
    <n v="37.7165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6"/>
    <s v="Allocated"/>
    <x v="1"/>
    <s v="Source tags/labels"/>
    <n v="1"/>
    <s v="aws-2026-04-02-111111111111-03-01-alloc-583eea0682c5"/>
    <d v="2026-04-01T00:00:00"/>
    <d v="2026-04-01T00:00:00"/>
  </r>
  <r>
    <x v="25"/>
    <x v="0"/>
    <n v="999999999999"/>
    <n v="111111111111"/>
    <s v="production-account"/>
    <n v="46113.833333333336"/>
    <n v="46114.833333333336"/>
    <n v="46112.833333333336"/>
    <n v="46142.833333333336"/>
    <s v="Amazon Relational Database Service"/>
    <s v="Databases"/>
    <s v="InstanceUsage:db.m5.large"/>
    <s v="db-1111-03-02"/>
    <s v="us-east-1"/>
    <s v=""/>
    <n v="210.39179999999999"/>
    <s v="Hrs"/>
    <n v="0.192"/>
    <s v="Standard"/>
    <s v="USD"/>
    <n v="40.395200000000003"/>
    <n v="35.766599999999997"/>
    <n v="35.7665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7"/>
    <s v="Allocated"/>
    <x v="1"/>
    <s v="Source tags/labels"/>
    <n v="1"/>
    <s v="aws-2026-04-02-111111111111-03-02-alloc-e863a5b74b25"/>
    <d v="2026-04-01T00:00:00"/>
    <d v="2026-04-01T00:00:00"/>
  </r>
  <r>
    <x v="26"/>
    <x v="0"/>
    <n v="999999999999"/>
    <n v="111111111111"/>
    <s v="production-account"/>
    <n v="46113.833333333336"/>
    <n v="46114.833333333336"/>
    <n v="46112.833333333336"/>
    <n v="46142.833333333336"/>
    <s v="AWS Lambda"/>
    <s v="Compute"/>
    <s v="Lambda-GB-Second"/>
    <s v="function-1111-04-01"/>
    <s v="us-east-1"/>
    <s v=""/>
    <n v="4290280.0398000004"/>
    <s v="GB-Seconds"/>
    <n v="1.6666700000000001E-5"/>
    <s v="Standard"/>
    <s v="USD"/>
    <n v="71.504800000000003"/>
    <n v="66.499300000000005"/>
    <n v="66.49930000000000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8"/>
    <s v="Allocated"/>
    <x v="1"/>
    <s v="Source tags/labels"/>
    <n v="1"/>
    <s v="aws-2026-04-02-111111111111-04-01-alloc-6a4fa1504adf"/>
    <d v="2026-04-01T00:00:00"/>
    <d v="2026-04-01T00:00:00"/>
  </r>
  <r>
    <x v="27"/>
    <x v="0"/>
    <n v="999999999999"/>
    <n v="111111111111"/>
    <s v="production-account"/>
    <n v="46113.833333333336"/>
    <n v="46114.833333333336"/>
    <n v="46112.833333333336"/>
    <n v="46142.833333333336"/>
    <s v="AWS Lambda"/>
    <s v="Compute"/>
    <s v="Lambda-GB-Second"/>
    <s v="function-1111-04-02"/>
    <s v="us-east-1"/>
    <s v=""/>
    <n v="4633231.8466999996"/>
    <s v="GB-Seconds"/>
    <n v="1.6666700000000001E-5"/>
    <s v="Standard"/>
    <s v="USD"/>
    <n v="77.220699999999994"/>
    <n v="71.815100000000001"/>
    <n v="71.815100000000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9"/>
    <s v="Allocated"/>
    <x v="1"/>
    <s v="Source tags/labels"/>
    <n v="1"/>
    <s v="aws-2026-04-02-111111111111-04-02-alloc-763fb0031a0a"/>
    <d v="2026-04-01T00:00:00"/>
    <d v="2026-04-01T00:00:00"/>
  </r>
  <r>
    <x v="28"/>
    <x v="0"/>
    <n v="999999999999"/>
    <n v="111111111111"/>
    <s v="production-account"/>
    <n v="46113.833333333336"/>
    <n v="46114.833333333336"/>
    <n v="46112.833333333336"/>
    <n v="46142.833333333336"/>
    <s v="AmazonCloudWatch"/>
    <s v="Management and Governance"/>
    <s v="DataProcessing-Bytes"/>
    <s v="log-group-1111-05-01"/>
    <s v="us-east-1"/>
    <s v=""/>
    <n v="210.2012"/>
    <s v="GB"/>
    <n v="0.5"/>
    <s v="Standard"/>
    <s v="USD"/>
    <n v="105.1006"/>
    <n v="96.692599999999999"/>
    <n v="96.69259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30"/>
    <s v="Shared"/>
    <x v="2"/>
    <s v="Direct spend: provider + billing month + sub-account"/>
    <n v="1"/>
    <s v="aws-2026-04-02-111111111111-05-01-alloc-c71b99469a5e"/>
    <d v="2026-04-01T00:00:00"/>
    <d v="2026-04-01T00:00:00"/>
  </r>
  <r>
    <x v="29"/>
    <x v="0"/>
    <n v="999999999999"/>
    <n v="111111111111"/>
    <s v="production-account"/>
    <n v="46113.833333333336"/>
    <n v="46114.833333333336"/>
    <n v="46112.833333333336"/>
    <n v="46142.833333333336"/>
    <s v="AmazonCloudWatch"/>
    <s v="Management and Governance"/>
    <s v="DataProcessing-Bytes"/>
    <s v="log-group-1111-05-02"/>
    <s v="us-east-1"/>
    <s v=""/>
    <n v="209.85310000000001"/>
    <s v="GB"/>
    <n v="0.5"/>
    <s v="Standard"/>
    <s v="USD"/>
    <n v="104.92659999999999"/>
    <n v="96.532399999999996"/>
    <n v="96.532399999999996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31"/>
    <s v="Shared"/>
    <x v="2"/>
    <s v="Direct spend: provider + billing month + sub-account"/>
    <n v="1"/>
    <s v="aws-2026-04-02-111111111111-05-02-alloc-c39ff69bac4e"/>
    <d v="2026-04-01T00:00:00"/>
    <d v="2026-04-01T00:00:00"/>
  </r>
  <r>
    <x v="30"/>
    <x v="0"/>
    <n v="999999999999"/>
    <n v="222222222222"/>
    <s v="development-account"/>
    <n v="46113.833333333336"/>
    <n v="46114.833333333336"/>
    <n v="46112.833333333336"/>
    <n v="46142.833333333336"/>
    <s v="Amazon Elastic Compute Cloud - Compute"/>
    <s v="Compute"/>
    <s v="BoxUsage:m5.large"/>
    <s v="i-2222-01-01"/>
    <s v="us-east-1"/>
    <s v=""/>
    <n v="461.12"/>
    <s v="Hrs"/>
    <n v="9.6000000000000002E-2"/>
    <s v="Standard"/>
    <s v="USD"/>
    <n v="44.267499999999998"/>
    <n v="38.734099999999998"/>
    <n v="38.7340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2"/>
    <s v="Allocated"/>
    <x v="1"/>
    <s v="Source tags/labels"/>
    <n v="1"/>
    <s v="aws-2026-04-02-222222222222-01-01-alloc-54042d58c299"/>
    <d v="2026-04-01T00:00:00"/>
    <d v="2026-04-01T00:00:00"/>
  </r>
  <r>
    <x v="31"/>
    <x v="0"/>
    <n v="999999999999"/>
    <n v="222222222222"/>
    <s v="development-account"/>
    <n v="46113.833333333336"/>
    <n v="46114.833333333336"/>
    <n v="46112.833333333336"/>
    <n v="46142.833333333336"/>
    <s v="Amazon Elastic Compute Cloud - Compute"/>
    <s v="Compute"/>
    <s v="BoxUsage:m5.large"/>
    <s v="i-2222-01-02"/>
    <s v="us-east-1"/>
    <s v=""/>
    <n v="424.78379999999999"/>
    <s v="Hrs"/>
    <n v="9.6000000000000002E-2"/>
    <s v="Standard"/>
    <s v="USD"/>
    <n v="40.779200000000003"/>
    <n v="35.681800000000003"/>
    <n v="35.6818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3"/>
    <s v="Allocated"/>
    <x v="1"/>
    <s v="Source tags/labels"/>
    <n v="1"/>
    <s v="aws-2026-04-02-222222222222-01-02-alloc-b406d2bc111b"/>
    <d v="2026-04-01T00:00:00"/>
    <d v="2026-04-01T00:00:00"/>
  </r>
  <r>
    <x v="32"/>
    <x v="0"/>
    <n v="999999999999"/>
    <n v="222222222222"/>
    <s v="development-account"/>
    <n v="46113.833333333336"/>
    <n v="46114.833333333336"/>
    <n v="46112.833333333336"/>
    <n v="46142.833333333336"/>
    <s v="Amazon Simple Storage Service"/>
    <s v="Storage"/>
    <s v="TimedStorage-ByteHrs"/>
    <s v="bucket-2222-02-01"/>
    <s v="us-east-1"/>
    <s v=""/>
    <n v="97.239900000000006"/>
    <s v="GB-Mo"/>
    <n v="2.3E-2"/>
    <s v="Standard"/>
    <s v="USD"/>
    <n v="2.2364999999999999"/>
    <n v="2.0907"/>
    <n v="2.0907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4"/>
    <s v="Allocated"/>
    <x v="1"/>
    <s v="Source tags/labels"/>
    <n v="1"/>
    <s v="aws-2026-04-02-222222222222-02-01-alloc-0dfa5cda4ddc"/>
    <d v="2026-04-01T00:00:00"/>
    <d v="2026-04-01T00:00:00"/>
  </r>
  <r>
    <x v="33"/>
    <x v="0"/>
    <n v="999999999999"/>
    <n v="222222222222"/>
    <s v="development-account"/>
    <n v="46113.833333333336"/>
    <n v="46114.833333333336"/>
    <n v="46112.833333333336"/>
    <n v="46142.833333333336"/>
    <s v="Amazon Simple Storage Service"/>
    <s v="Storage"/>
    <s v="TimedStorage-ByteHrs"/>
    <s v="bucket-2222-02-02"/>
    <s v="us-east-1"/>
    <s v=""/>
    <n v="86.068700000000007"/>
    <s v="GB-Mo"/>
    <n v="2.3E-2"/>
    <s v="Standard"/>
    <s v="USD"/>
    <n v="1.9796"/>
    <n v="1.8505"/>
    <n v="1.8505"/>
    <s v="Usage"/>
    <s v=""/>
    <s v="TimedStorage-ByteHrs | StandardStorage | Usage"/>
    <s v="{}"/>
    <x v="0"/>
    <x v="0"/>
    <x v="0"/>
    <x v="0"/>
    <s v="Unallocated"/>
    <s v="aws_billing_sample.csv"/>
    <n v="35"/>
    <s v="Unallocated"/>
    <x v="0"/>
    <s v="Missing allocation metadata"/>
    <n v="1"/>
    <s v="aws-2026-04-02-222222222222-02-02-alloc-4ac8ceb5abad"/>
    <d v="2026-04-01T00:00:00"/>
    <d v="2026-04-01T00:00:00"/>
  </r>
  <r>
    <x v="34"/>
    <x v="0"/>
    <n v="999999999999"/>
    <n v="222222222222"/>
    <s v="development-account"/>
    <n v="46113.833333333336"/>
    <n v="46114.833333333336"/>
    <n v="46112.833333333336"/>
    <n v="46142.833333333336"/>
    <s v="Amazon Relational Database Service"/>
    <s v="Databases"/>
    <s v="InstanceUsage:db.m5.large"/>
    <s v="db-2222-03-01"/>
    <s v="us-east-1"/>
    <s v=""/>
    <n v="80.899600000000007"/>
    <s v="Hrs"/>
    <n v="0.192"/>
    <s v="Standard"/>
    <s v="USD"/>
    <n v="15.5327"/>
    <n v="13.7529"/>
    <n v="13.752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6"/>
    <s v="Allocated"/>
    <x v="1"/>
    <s v="Source tags/labels"/>
    <n v="1"/>
    <s v="aws-2026-04-02-222222222222-03-01-alloc-2eef13d45b11"/>
    <d v="2026-04-01T00:00:00"/>
    <d v="2026-04-01T00:00:00"/>
  </r>
  <r>
    <x v="35"/>
    <x v="0"/>
    <n v="999999999999"/>
    <n v="222222222222"/>
    <s v="development-account"/>
    <n v="46113.833333333336"/>
    <n v="46114.833333333336"/>
    <n v="46112.833333333336"/>
    <n v="46142.833333333336"/>
    <s v="Amazon Relational Database Service"/>
    <s v="Databases"/>
    <s v="InstanceUsage:db.m5.large"/>
    <s v="db-2222-03-02"/>
    <s v="us-east-1"/>
    <s v=""/>
    <n v="79.144499999999994"/>
    <s v="Hrs"/>
    <n v="0.192"/>
    <s v="Standard"/>
    <s v="USD"/>
    <n v="15.1957"/>
    <n v="13.454599999999999"/>
    <n v="13.4545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7"/>
    <s v="Allocated"/>
    <x v="1"/>
    <s v="Source tags/labels"/>
    <n v="1"/>
    <s v="aws-2026-04-02-222222222222-03-02-alloc-23eb9ab4bc6f"/>
    <d v="2026-04-01T00:00:00"/>
    <d v="2026-04-01T00:00:00"/>
  </r>
  <r>
    <x v="36"/>
    <x v="0"/>
    <n v="999999999999"/>
    <n v="222222222222"/>
    <s v="development-account"/>
    <n v="46113.833333333336"/>
    <n v="46114.833333333336"/>
    <n v="46112.833333333336"/>
    <n v="46142.833333333336"/>
    <s v="AWS Lambda"/>
    <s v="Compute"/>
    <s v="Lambda-GB-Second"/>
    <s v="function-2222-04-01"/>
    <s v="us-east-1"/>
    <s v=""/>
    <n v="1881728.6693"/>
    <s v="GB-Seconds"/>
    <n v="1.6666700000000001E-5"/>
    <s v="Standard"/>
    <s v="USD"/>
    <n v="31.362200000000001"/>
    <n v="29.166799999999999"/>
    <n v="29.1667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8"/>
    <s v="Allocated"/>
    <x v="1"/>
    <s v="Source tags/labels"/>
    <n v="1"/>
    <s v="aws-2026-04-02-222222222222-04-01-alloc-b989ef1e1aa9"/>
    <d v="2026-04-01T00:00:00"/>
    <d v="2026-04-01T00:00:00"/>
  </r>
  <r>
    <x v="37"/>
    <x v="0"/>
    <n v="999999999999"/>
    <n v="222222222222"/>
    <s v="development-account"/>
    <n v="46113.833333333336"/>
    <n v="46114.833333333336"/>
    <n v="46112.833333333336"/>
    <n v="46142.833333333336"/>
    <s v="AWS Lambda"/>
    <s v="Compute"/>
    <s v="Lambda-GB-Second"/>
    <s v="function-2222-04-02"/>
    <s v="us-east-1"/>
    <s v=""/>
    <n v="1804403.5329"/>
    <s v="GB-Seconds"/>
    <n v="1.6666700000000001E-5"/>
    <s v="Standard"/>
    <s v="USD"/>
    <n v="30.073499999999999"/>
    <n v="27.968299999999999"/>
    <n v="27.9682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9"/>
    <s v="Allocated"/>
    <x v="1"/>
    <s v="Source tags/labels"/>
    <n v="1"/>
    <s v="aws-2026-04-02-222222222222-04-02-alloc-887265b8cc82"/>
    <d v="2026-04-01T00:00:00"/>
    <d v="2026-04-01T00:00:00"/>
  </r>
  <r>
    <x v="38"/>
    <x v="0"/>
    <n v="999999999999"/>
    <n v="222222222222"/>
    <s v="development-account"/>
    <n v="46113.833333333336"/>
    <n v="46114.833333333336"/>
    <n v="46112.833333333336"/>
    <n v="46142.833333333336"/>
    <s v="AmazonCloudWatch"/>
    <s v="Management and Governance"/>
    <s v="DataProcessing-Bytes"/>
    <s v="log-group-2222-05-01"/>
    <s v="us-east-1"/>
    <s v=""/>
    <n v="94.754599999999996"/>
    <s v="GB"/>
    <n v="0.5"/>
    <s v="Standard"/>
    <s v="USD"/>
    <n v="47.377299999999998"/>
    <n v="43.5871"/>
    <n v="43.587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40"/>
    <s v="Shared"/>
    <x v="2"/>
    <s v="Direct spend: provider + billing month + sub-account"/>
    <n v="1"/>
    <s v="aws-2026-04-02-222222222222-05-01-alloc-3b55d04c8e87"/>
    <d v="2026-04-01T00:00:00"/>
    <d v="2026-04-01T00:00:00"/>
  </r>
  <r>
    <x v="39"/>
    <x v="0"/>
    <n v="999999999999"/>
    <n v="222222222222"/>
    <s v="development-account"/>
    <n v="46113.833333333336"/>
    <n v="46114.833333333336"/>
    <n v="46112.833333333336"/>
    <n v="46142.833333333336"/>
    <s v="AmazonCloudWatch"/>
    <s v="Management and Governance"/>
    <s v="DataProcessing-Bytes"/>
    <s v="log-group-2222-05-02"/>
    <s v="us-east-1"/>
    <s v=""/>
    <n v="83.385400000000004"/>
    <s v="GB"/>
    <n v="0.5"/>
    <s v="Standard"/>
    <s v="USD"/>
    <n v="41.692700000000002"/>
    <n v="38.357300000000002"/>
    <n v="38.3573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41"/>
    <s v="Shared"/>
    <x v="2"/>
    <s v="Direct spend: provider + billing month + sub-account"/>
    <n v="1"/>
    <s v="aws-2026-04-02-222222222222-05-02-alloc-bb6de1424b41"/>
    <d v="2026-04-01T00:00:00"/>
    <d v="2026-04-01T00:00:00"/>
  </r>
  <r>
    <x v="40"/>
    <x v="0"/>
    <n v="999999999999"/>
    <n v="111111111111"/>
    <s v="production-account"/>
    <n v="46114.833333333336"/>
    <n v="46115.833333333336"/>
    <n v="46112.833333333336"/>
    <n v="46142.833333333336"/>
    <s v="Amazon Elastic Compute Cloud - Compute"/>
    <s v="Compute"/>
    <s v="BoxUsage:m5.large"/>
    <s v="i-1111-01-01"/>
    <s v="us-east-1"/>
    <s v=""/>
    <n v="1093.2555"/>
    <s v="Hrs"/>
    <n v="9.6000000000000002E-2"/>
    <s v="Standard"/>
    <s v="USD"/>
    <n v="104.9525"/>
    <n v="91.833500000000001"/>
    <n v="91.833500000000001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2"/>
    <s v="Allocated"/>
    <x v="1"/>
    <s v="Source tags/labels"/>
    <n v="1"/>
    <s v="aws-2026-04-03-111111111111-01-01-alloc-da82a6a57a7f"/>
    <d v="2026-04-01T00:00:00"/>
    <d v="2026-04-01T00:00:00"/>
  </r>
  <r>
    <x v="41"/>
    <x v="0"/>
    <n v="999999999999"/>
    <n v="111111111111"/>
    <s v="production-account"/>
    <n v="46114.833333333336"/>
    <n v="46115.833333333336"/>
    <n v="46112.833333333336"/>
    <n v="46142.833333333336"/>
    <s v="Amazon Elastic Compute Cloud - Compute"/>
    <s v="Compute"/>
    <s v="BoxUsage:m5.large"/>
    <s v="i-1111-01-02"/>
    <s v="us-east-1"/>
    <s v=""/>
    <n v="1098.2706000000001"/>
    <s v="Hrs"/>
    <n v="9.6000000000000002E-2"/>
    <s v="Standard"/>
    <s v="USD"/>
    <n v="105.434"/>
    <n v="92.2547"/>
    <n v="92.254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3"/>
    <s v="Allocated"/>
    <x v="1"/>
    <s v="Source tags/labels"/>
    <n v="1"/>
    <s v="aws-2026-04-03-111111111111-01-02-alloc-a8ce53e1f70b"/>
    <d v="2026-04-01T00:00:00"/>
    <d v="2026-04-01T00:00:00"/>
  </r>
  <r>
    <x v="42"/>
    <x v="0"/>
    <n v="999999999999"/>
    <n v="111111111111"/>
    <s v="production-account"/>
    <n v="46114.833333333336"/>
    <n v="46115.833333333336"/>
    <n v="46112.833333333336"/>
    <n v="46142.833333333336"/>
    <s v="Amazon Simple Storage Service"/>
    <s v="Storage"/>
    <s v="TimedStorage-ByteHrs"/>
    <s v="bucket-1111-02-01"/>
    <s v="us-east-1"/>
    <s v=""/>
    <n v="229.2919"/>
    <s v="GB-Mo"/>
    <n v="2.3E-2"/>
    <s v="Standard"/>
    <s v="USD"/>
    <n v="5.2736999999999998"/>
    <n v="4.9298000000000002"/>
    <n v="4.9298000000000002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4"/>
    <s v="Allocated"/>
    <x v="1"/>
    <s v="Source tags/labels"/>
    <n v="1"/>
    <s v="aws-2026-04-03-111111111111-02-01-alloc-9441c52c4221"/>
    <d v="2026-04-01T00:00:00"/>
    <d v="2026-04-01T00:00:00"/>
  </r>
  <r>
    <x v="43"/>
    <x v="0"/>
    <n v="999999999999"/>
    <n v="111111111111"/>
    <s v="production-account"/>
    <n v="46114.833333333336"/>
    <n v="46115.833333333336"/>
    <n v="46112.833333333336"/>
    <n v="46142.833333333336"/>
    <s v="Amazon Simple Storage Service"/>
    <s v="Storage"/>
    <s v="TimedStorage-ByteHrs"/>
    <s v="bucket-1111-02-02"/>
    <s v="us-east-1"/>
    <s v=""/>
    <n v="257.28480000000002"/>
    <s v="GB-Mo"/>
    <n v="2.3E-2"/>
    <s v="Standard"/>
    <s v="USD"/>
    <n v="5.9175000000000004"/>
    <n v="5.5316000000000001"/>
    <n v="5.531600000000000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5"/>
    <s v="Allocated"/>
    <x v="1"/>
    <s v="Source tags/labels"/>
    <n v="1"/>
    <s v="aws-2026-04-03-111111111111-02-02-alloc-59253fcc286b"/>
    <d v="2026-04-01T00:00:00"/>
    <d v="2026-04-01T00:00:00"/>
  </r>
  <r>
    <x v="44"/>
    <x v="0"/>
    <n v="999999999999"/>
    <n v="111111111111"/>
    <s v="production-account"/>
    <n v="46114.833333333336"/>
    <n v="46115.833333333336"/>
    <n v="46112.833333333336"/>
    <n v="46142.833333333336"/>
    <s v="Amazon Relational Database Service"/>
    <s v="Databases"/>
    <s v="InstanceUsage:db.m5.large"/>
    <s v="db-1111-03-01"/>
    <s v="us-east-1"/>
    <s v=""/>
    <n v="198.32730000000001"/>
    <s v="Hrs"/>
    <n v="0.192"/>
    <s v="Standard"/>
    <s v="USD"/>
    <n v="38.078800000000001"/>
    <n v="33.715600000000002"/>
    <n v="33.715600000000002"/>
    <s v="Usage"/>
    <s v=""/>
    <s v="InstanceUsage:db.m5.large | CreateDBInstance | Usage"/>
    <s v="{}"/>
    <x v="0"/>
    <x v="0"/>
    <x v="0"/>
    <x v="0"/>
    <s v="Unallocated"/>
    <s v="aws_billing_sample.csv"/>
    <n v="46"/>
    <s v="Unallocated"/>
    <x v="0"/>
    <s v="Missing allocation metadata"/>
    <n v="1"/>
    <s v="aws-2026-04-03-111111111111-03-01-alloc-e6dad5da762a"/>
    <d v="2026-04-01T00:00:00"/>
    <d v="2026-04-01T00:00:00"/>
  </r>
  <r>
    <x v="45"/>
    <x v="0"/>
    <n v="999999999999"/>
    <n v="111111111111"/>
    <s v="production-account"/>
    <n v="46114.833333333336"/>
    <n v="46115.833333333336"/>
    <n v="46112.833333333336"/>
    <n v="46142.833333333336"/>
    <s v="Amazon Relational Database Service"/>
    <s v="Databases"/>
    <s v="InstanceUsage:db.m5.large"/>
    <s v="db-1111-03-02"/>
    <s v="us-east-1"/>
    <s v=""/>
    <n v="199.13679999999999"/>
    <s v="Hrs"/>
    <n v="0.192"/>
    <s v="Standard"/>
    <s v="USD"/>
    <n v="38.234299999999998"/>
    <n v="33.853299999999997"/>
    <n v="33.8532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7"/>
    <s v="Allocated"/>
    <x v="1"/>
    <s v="Source tags/labels"/>
    <n v="1"/>
    <s v="aws-2026-04-03-111111111111-03-02-alloc-3eff78897647"/>
    <d v="2026-04-01T00:00:00"/>
    <d v="2026-04-01T00:00:00"/>
  </r>
  <r>
    <x v="46"/>
    <x v="0"/>
    <n v="999999999999"/>
    <n v="111111111111"/>
    <s v="production-account"/>
    <n v="46114.833333333336"/>
    <n v="46115.833333333336"/>
    <n v="46112.833333333336"/>
    <n v="46142.833333333336"/>
    <s v="AWS Lambda"/>
    <s v="Compute"/>
    <s v="Lambda-GB-Second"/>
    <s v="function-1111-04-01"/>
    <s v="us-east-1"/>
    <s v=""/>
    <n v="4762871.4278999995"/>
    <s v="GB-Seconds"/>
    <n v="1.6666700000000001E-5"/>
    <s v="Standard"/>
    <s v="USD"/>
    <n v="79.381299999999996"/>
    <n v="73.8245"/>
    <n v="73.824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8"/>
    <s v="Allocated"/>
    <x v="1"/>
    <s v="Source tags/labels"/>
    <n v="1"/>
    <s v="aws-2026-04-03-111111111111-04-01-alloc-4eeb4f3ce55e"/>
    <d v="2026-04-01T00:00:00"/>
    <d v="2026-04-01T00:00:00"/>
  </r>
  <r>
    <x v="47"/>
    <x v="0"/>
    <n v="999999999999"/>
    <n v="111111111111"/>
    <s v="production-account"/>
    <n v="46114.833333333336"/>
    <n v="46115.833333333336"/>
    <n v="46112.833333333336"/>
    <n v="46142.833333333336"/>
    <s v="AWS Lambda"/>
    <s v="Compute"/>
    <s v="Lambda-GB-Second"/>
    <s v="function-1111-04-02"/>
    <s v="us-east-1"/>
    <s v=""/>
    <n v="4107174.9355000001"/>
    <s v="GB-Seconds"/>
    <n v="1.6666700000000001E-5"/>
    <s v="Standard"/>
    <s v="USD"/>
    <n v="68.453100000000006"/>
    <n v="63.661200000000001"/>
    <n v="63.661200000000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9"/>
    <s v="Allocated"/>
    <x v="1"/>
    <s v="Source tags/labels"/>
    <n v="1"/>
    <s v="aws-2026-04-03-111111111111-04-02-alloc-f13d07b1e75a"/>
    <d v="2026-04-01T00:00:00"/>
    <d v="2026-04-01T00:00:00"/>
  </r>
  <r>
    <x v="48"/>
    <x v="0"/>
    <n v="999999999999"/>
    <n v="111111111111"/>
    <s v="production-account"/>
    <n v="46114.833333333336"/>
    <n v="46115.833333333336"/>
    <n v="46112.833333333336"/>
    <n v="46142.833333333336"/>
    <s v="AmazonCloudWatch"/>
    <s v="Management and Governance"/>
    <s v="DataProcessing-Bytes"/>
    <s v="log-group-1111-05-01"/>
    <s v="us-east-1"/>
    <s v=""/>
    <n v="247.32550000000001"/>
    <s v="GB"/>
    <n v="0.5"/>
    <s v="Standard"/>
    <s v="USD"/>
    <n v="123.6627"/>
    <n v="113.7697"/>
    <n v="113.7697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50"/>
    <s v="Shared"/>
    <x v="2"/>
    <s v="Direct spend: provider + billing month + sub-account"/>
    <n v="1"/>
    <s v="aws-2026-04-03-111111111111-05-01-alloc-cd39ca4c2c6c"/>
    <d v="2026-04-01T00:00:00"/>
    <d v="2026-04-01T00:00:00"/>
  </r>
  <r>
    <x v="49"/>
    <x v="0"/>
    <n v="999999999999"/>
    <n v="111111111111"/>
    <s v="production-account"/>
    <n v="46114.833333333336"/>
    <n v="46115.833333333336"/>
    <n v="46112.833333333336"/>
    <n v="46142.833333333336"/>
    <s v="AmazonCloudWatch"/>
    <s v="Management and Governance"/>
    <s v="DataProcessing-Bytes"/>
    <s v="log-group-1111-05-02"/>
    <s v="us-east-1"/>
    <s v=""/>
    <n v="246.1985"/>
    <s v="GB"/>
    <n v="0.5"/>
    <s v="Standard"/>
    <s v="USD"/>
    <n v="123.0993"/>
    <n v="113.2513"/>
    <n v="113.2513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51"/>
    <s v="Shared"/>
    <x v="2"/>
    <s v="Direct spend: provider + billing month + sub-account"/>
    <n v="1"/>
    <s v="aws-2026-04-03-111111111111-05-02-alloc-1f246e02ee89"/>
    <d v="2026-04-01T00:00:00"/>
    <d v="2026-04-01T00:00:00"/>
  </r>
  <r>
    <x v="50"/>
    <x v="0"/>
    <n v="999999999999"/>
    <n v="222222222222"/>
    <s v="development-account"/>
    <n v="46114.833333333336"/>
    <n v="46115.833333333336"/>
    <n v="46112.833333333336"/>
    <n v="46142.833333333336"/>
    <s v="Amazon Elastic Compute Cloud - Compute"/>
    <s v="Compute"/>
    <s v="BoxUsage:m5.large"/>
    <s v="i-2222-01-01"/>
    <s v="us-east-1"/>
    <s v=""/>
    <n v="378.96440000000001"/>
    <s v="Hrs"/>
    <n v="9.6000000000000002E-2"/>
    <s v="Standard"/>
    <s v="USD"/>
    <n v="36.380600000000001"/>
    <n v="31.832999999999998"/>
    <n v="31.8329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2"/>
    <s v="Allocated"/>
    <x v="1"/>
    <s v="Source tags/labels"/>
    <n v="1"/>
    <s v="aws-2026-04-03-222222222222-01-01-alloc-7b707c692217"/>
    <d v="2026-04-01T00:00:00"/>
    <d v="2026-04-01T00:00:00"/>
  </r>
  <r>
    <x v="51"/>
    <x v="0"/>
    <n v="999999999999"/>
    <n v="222222222222"/>
    <s v="development-account"/>
    <n v="46114.833333333336"/>
    <n v="46115.833333333336"/>
    <n v="46112.833333333336"/>
    <n v="46142.833333333336"/>
    <s v="Amazon Elastic Compute Cloud - Compute"/>
    <s v="Compute"/>
    <s v="BoxUsage:m5.large"/>
    <s v="i-2222-01-02"/>
    <s v="us-east-1"/>
    <s v=""/>
    <n v="435.26369999999997"/>
    <s v="Hrs"/>
    <n v="9.6000000000000002E-2"/>
    <s v="Standard"/>
    <s v="USD"/>
    <n v="41.785299999999999"/>
    <n v="36.562100000000001"/>
    <n v="36.5621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3"/>
    <s v="Allocated"/>
    <x v="1"/>
    <s v="Source tags/labels"/>
    <n v="1"/>
    <s v="aws-2026-04-03-222222222222-01-02-alloc-a3fec7e514c9"/>
    <d v="2026-04-01T00:00:00"/>
    <d v="2026-04-01T00:00:00"/>
  </r>
  <r>
    <x v="52"/>
    <x v="0"/>
    <n v="999999999999"/>
    <n v="222222222222"/>
    <s v="development-account"/>
    <n v="46114.833333333336"/>
    <n v="46115.833333333336"/>
    <n v="46112.833333333336"/>
    <n v="46142.833333333336"/>
    <s v="Amazon Simple Storage Service"/>
    <s v="Storage"/>
    <s v="TimedStorage-ByteHrs"/>
    <s v="bucket-2222-02-01"/>
    <s v="us-east-1"/>
    <s v=""/>
    <n v="86.756200000000007"/>
    <s v="GB-Mo"/>
    <n v="2.3E-2"/>
    <s v="Standard"/>
    <s v="USD"/>
    <n v="1.9954000000000001"/>
    <n v="1.8653"/>
    <n v="1.8653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4"/>
    <s v="Allocated"/>
    <x v="1"/>
    <s v="Source tags/labels"/>
    <n v="1"/>
    <s v="aws-2026-04-03-222222222222-02-01-alloc-16673e25cc3c"/>
    <d v="2026-04-01T00:00:00"/>
    <d v="2026-04-01T00:00:00"/>
  </r>
  <r>
    <x v="53"/>
    <x v="0"/>
    <n v="999999999999"/>
    <n v="222222222222"/>
    <s v="development-account"/>
    <n v="46114.833333333336"/>
    <n v="46115.833333333336"/>
    <n v="46112.833333333336"/>
    <n v="46142.833333333336"/>
    <s v="Amazon Simple Storage Service"/>
    <s v="Storage"/>
    <s v="TimedStorage-ByteHrs"/>
    <s v="bucket-2222-02-02"/>
    <s v="us-east-1"/>
    <s v=""/>
    <n v="83.930199999999999"/>
    <s v="GB-Mo"/>
    <n v="2.3E-2"/>
    <s v="Standard"/>
    <s v="USD"/>
    <n v="1.9303999999999999"/>
    <n v="1.8045"/>
    <n v="1.8045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5"/>
    <s v="Allocated"/>
    <x v="1"/>
    <s v="Source tags/labels"/>
    <n v="1"/>
    <s v="aws-2026-04-03-222222222222-02-02-alloc-2466468a51a5"/>
    <d v="2026-04-01T00:00:00"/>
    <d v="2026-04-01T00:00:00"/>
  </r>
  <r>
    <x v="54"/>
    <x v="0"/>
    <n v="999999999999"/>
    <n v="222222222222"/>
    <s v="development-account"/>
    <n v="46114.833333333336"/>
    <n v="46115.833333333336"/>
    <n v="46112.833333333336"/>
    <n v="46142.833333333336"/>
    <s v="Amazon Relational Database Service"/>
    <s v="Databases"/>
    <s v="InstanceUsage:db.m5.large"/>
    <s v="db-2222-03-01"/>
    <s v="us-east-1"/>
    <s v=""/>
    <n v="83.2226"/>
    <s v="Hrs"/>
    <n v="0.192"/>
    <s v="Standard"/>
    <s v="USD"/>
    <n v="15.9787"/>
    <n v="14.1478"/>
    <n v="14.1478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6"/>
    <s v="Allocated"/>
    <x v="1"/>
    <s v="Source tags/labels"/>
    <n v="1"/>
    <s v="aws-2026-04-03-222222222222-03-01-alloc-ffd61c4ea5fe"/>
    <d v="2026-04-01T00:00:00"/>
    <d v="2026-04-01T00:00:00"/>
  </r>
  <r>
    <x v="55"/>
    <x v="0"/>
    <n v="999999999999"/>
    <n v="222222222222"/>
    <s v="development-account"/>
    <n v="46114.833333333336"/>
    <n v="46115.833333333336"/>
    <n v="46112.833333333336"/>
    <n v="46142.833333333336"/>
    <s v="Amazon Relational Database Service"/>
    <s v="Databases"/>
    <s v="InstanceUsage:db.m5.large"/>
    <s v="db-2222-03-02"/>
    <s v="us-east-1"/>
    <s v=""/>
    <n v="90.314300000000003"/>
    <s v="Hrs"/>
    <n v="0.192"/>
    <s v="Standard"/>
    <s v="USD"/>
    <n v="17.340399999999999"/>
    <n v="15.353400000000001"/>
    <n v="15.3534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7"/>
    <s v="Allocated"/>
    <x v="1"/>
    <s v="Source tags/labels"/>
    <n v="1"/>
    <s v="aws-2026-04-03-222222222222-03-02-alloc-52e2f680f4f5"/>
    <d v="2026-04-01T00:00:00"/>
    <d v="2026-04-01T00:00:00"/>
  </r>
  <r>
    <x v="56"/>
    <x v="0"/>
    <n v="999999999999"/>
    <n v="222222222222"/>
    <s v="development-account"/>
    <n v="46114.833333333336"/>
    <n v="46115.833333333336"/>
    <n v="46112.833333333336"/>
    <n v="46142.833333333336"/>
    <s v="AWS Lambda"/>
    <s v="Compute"/>
    <s v="Lambda-GB-Second"/>
    <s v="function-2222-04-01"/>
    <s v="us-east-1"/>
    <s v=""/>
    <n v="1750205.1396000001"/>
    <s v="GB-Seconds"/>
    <n v="1.6666700000000001E-5"/>
    <s v="Standard"/>
    <s v="USD"/>
    <n v="29.170100000000001"/>
    <n v="27.1282"/>
    <n v="27.128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8"/>
    <s v="Allocated"/>
    <x v="1"/>
    <s v="Source tags/labels"/>
    <n v="1"/>
    <s v="aws-2026-04-03-222222222222-04-01-alloc-c699a7433f26"/>
    <d v="2026-04-01T00:00:00"/>
    <d v="2026-04-01T00:00:00"/>
  </r>
  <r>
    <x v="57"/>
    <x v="0"/>
    <n v="999999999999"/>
    <n v="222222222222"/>
    <s v="development-account"/>
    <n v="46114.833333333336"/>
    <n v="46115.833333333336"/>
    <n v="46112.833333333336"/>
    <n v="46142.833333333336"/>
    <s v="AWS Lambda"/>
    <s v="Compute"/>
    <s v="Lambda-GB-Second"/>
    <s v="function-2222-04-02"/>
    <s v="us-east-1"/>
    <s v=""/>
    <n v="1894419.7438000001"/>
    <s v="GB-Seconds"/>
    <n v="1.6666700000000001E-5"/>
    <s v="Standard"/>
    <s v="USD"/>
    <n v="31.573699999999999"/>
    <n v="29.363499999999998"/>
    <n v="29.36349999999999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9"/>
    <s v="Allocated"/>
    <x v="1"/>
    <s v="Source tags/labels"/>
    <n v="1"/>
    <s v="aws-2026-04-03-222222222222-04-02-alloc-8409dc5ad415"/>
    <d v="2026-04-01T00:00:00"/>
    <d v="2026-04-01T00:00:00"/>
  </r>
  <r>
    <x v="58"/>
    <x v="0"/>
    <n v="999999999999"/>
    <n v="222222222222"/>
    <s v="development-account"/>
    <n v="46114.833333333336"/>
    <n v="46115.833333333336"/>
    <n v="46112.833333333336"/>
    <n v="46142.833333333336"/>
    <s v="AmazonCloudWatch"/>
    <s v="Management and Governance"/>
    <s v="DataProcessing-Bytes"/>
    <s v="log-group-2222-05-01"/>
    <s v="us-east-1"/>
    <s v=""/>
    <n v="83.972800000000007"/>
    <s v="GB"/>
    <n v="0.5"/>
    <s v="Standard"/>
    <s v="USD"/>
    <n v="41.986400000000003"/>
    <n v="38.627499999999998"/>
    <n v="38.6274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60"/>
    <s v="Shared"/>
    <x v="2"/>
    <s v="Direct spend: provider + billing month + sub-account"/>
    <n v="1"/>
    <s v="aws-2026-04-03-222222222222-05-01-alloc-4566811f0c4f"/>
    <d v="2026-04-01T00:00:00"/>
    <d v="2026-04-01T00:00:00"/>
  </r>
  <r>
    <x v="59"/>
    <x v="0"/>
    <n v="999999999999"/>
    <n v="222222222222"/>
    <s v="development-account"/>
    <n v="46114.833333333336"/>
    <n v="46115.833333333336"/>
    <n v="46112.833333333336"/>
    <n v="46142.833333333336"/>
    <s v="AmazonCloudWatch"/>
    <s v="Management and Governance"/>
    <s v="DataProcessing-Bytes"/>
    <s v="log-group-2222-05-02"/>
    <s v="us-east-1"/>
    <s v=""/>
    <n v="89.406999999999996"/>
    <s v="GB"/>
    <n v="0.5"/>
    <s v="Standard"/>
    <s v="USD"/>
    <n v="44.703499999999998"/>
    <n v="41.127200000000002"/>
    <n v="41.1272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61"/>
    <s v="Shared"/>
    <x v="2"/>
    <s v="Direct spend: provider + billing month + sub-account"/>
    <n v="1"/>
    <s v="aws-2026-04-03-222222222222-05-02-alloc-ba3e57b31e4e"/>
    <d v="2026-04-01T00:00:00"/>
    <d v="2026-04-01T00:00:00"/>
  </r>
  <r>
    <x v="60"/>
    <x v="0"/>
    <n v="999999999999"/>
    <n v="111111111111"/>
    <s v="production-account"/>
    <n v="46115.833333333336"/>
    <n v="46116.833333333336"/>
    <n v="46112.833333333336"/>
    <n v="46142.833333333336"/>
    <s v="Amazon Elastic Compute Cloud - Compute"/>
    <s v="Compute"/>
    <s v="BoxUsage:m5.large"/>
    <s v="i-1111-01-01"/>
    <s v="us-east-1"/>
    <s v=""/>
    <n v="1136.7022999999999"/>
    <s v="Hrs"/>
    <n v="9.6000000000000002E-2"/>
    <s v="Standard"/>
    <s v="USD"/>
    <n v="109.1234"/>
    <n v="95.483000000000004"/>
    <n v="95.48300000000000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2"/>
    <s v="Allocated"/>
    <x v="1"/>
    <s v="Source tags/labels"/>
    <n v="1"/>
    <s v="aws-2026-04-04-111111111111-01-01-alloc-cfba9c87d4bb"/>
    <d v="2026-04-01T00:00:00"/>
    <d v="2026-04-01T00:00:00"/>
  </r>
  <r>
    <x v="61"/>
    <x v="0"/>
    <n v="999999999999"/>
    <n v="111111111111"/>
    <s v="production-account"/>
    <n v="46115.833333333336"/>
    <n v="46116.833333333336"/>
    <n v="46112.833333333336"/>
    <n v="46142.833333333336"/>
    <s v="Amazon Elastic Compute Cloud - Compute"/>
    <s v="Compute"/>
    <s v="BoxUsage:m5.large"/>
    <s v="i-1111-01-02"/>
    <s v="us-east-1"/>
    <s v=""/>
    <n v="1140.1832999999999"/>
    <s v="Hrs"/>
    <n v="9.6000000000000002E-2"/>
    <s v="Standard"/>
    <s v="USD"/>
    <n v="109.4576"/>
    <n v="95.775400000000005"/>
    <n v="95.77540000000000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3"/>
    <s v="Allocated"/>
    <x v="1"/>
    <s v="Source tags/labels"/>
    <n v="1"/>
    <s v="aws-2026-04-04-111111111111-01-02-alloc-b818d535ff2d"/>
    <d v="2026-04-01T00:00:00"/>
    <d v="2026-04-01T00:00:00"/>
  </r>
  <r>
    <x v="62"/>
    <x v="0"/>
    <n v="999999999999"/>
    <n v="111111111111"/>
    <s v="production-account"/>
    <n v="46115.833333333336"/>
    <n v="46116.833333333336"/>
    <n v="46112.833333333336"/>
    <n v="46142.833333333336"/>
    <s v="Amazon Simple Storage Service"/>
    <s v="Storage"/>
    <s v="TimedStorage-ByteHrs"/>
    <s v="bucket-1111-02-01"/>
    <s v="us-east-1"/>
    <s v=""/>
    <n v="210.6268"/>
    <s v="GB-Mo"/>
    <n v="2.3E-2"/>
    <s v="Standard"/>
    <s v="USD"/>
    <n v="4.8444000000000003"/>
    <n v="4.5285000000000002"/>
    <n v="4.5285000000000002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4"/>
    <s v="Allocated"/>
    <x v="1"/>
    <s v="Source tags/labels"/>
    <n v="1"/>
    <s v="aws-2026-04-04-111111111111-02-01-alloc-d611a7245e30"/>
    <d v="2026-04-01T00:00:00"/>
    <d v="2026-04-01T00:00:00"/>
  </r>
  <r>
    <x v="63"/>
    <x v="0"/>
    <n v="999999999999"/>
    <n v="111111111111"/>
    <s v="production-account"/>
    <n v="46115.833333333336"/>
    <n v="46116.833333333336"/>
    <n v="46112.833333333336"/>
    <n v="46142.833333333336"/>
    <s v="Amazon Simple Storage Service"/>
    <s v="Storage"/>
    <s v="TimedStorage-ByteHrs"/>
    <s v="bucket-1111-02-02"/>
    <s v="us-east-1"/>
    <s v=""/>
    <n v="211.51150000000001"/>
    <s v="GB-Mo"/>
    <n v="2.3E-2"/>
    <s v="Standard"/>
    <s v="USD"/>
    <n v="4.8647999999999998"/>
    <n v="4.5475000000000003"/>
    <n v="4.547500000000000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5"/>
    <s v="Allocated"/>
    <x v="1"/>
    <s v="Source tags/labels"/>
    <n v="1"/>
    <s v="aws-2026-04-04-111111111111-02-02-alloc-6edf3b59d1fb"/>
    <d v="2026-04-01T00:00:00"/>
    <d v="2026-04-01T00:00:00"/>
  </r>
  <r>
    <x v="64"/>
    <x v="0"/>
    <n v="999999999999"/>
    <n v="111111111111"/>
    <s v="production-account"/>
    <n v="46115.833333333336"/>
    <n v="46116.833333333336"/>
    <n v="46112.833333333336"/>
    <n v="46142.833333333336"/>
    <s v="Amazon Relational Database Service"/>
    <s v="Databases"/>
    <s v="InstanceUsage:db.m5.large"/>
    <s v="db-1111-03-01"/>
    <s v="us-east-1"/>
    <s v=""/>
    <n v="232.36080000000001"/>
    <s v="Hrs"/>
    <n v="0.192"/>
    <s v="Standard"/>
    <s v="USD"/>
    <n v="44.613300000000002"/>
    <n v="39.501300000000001"/>
    <n v="39.5013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6"/>
    <s v="Allocated"/>
    <x v="1"/>
    <s v="Source tags/labels"/>
    <n v="1"/>
    <s v="aws-2026-04-04-111111111111-03-01-alloc-4d3c4331bd5a"/>
    <d v="2026-04-01T00:00:00"/>
    <d v="2026-04-01T00:00:00"/>
  </r>
  <r>
    <x v="65"/>
    <x v="0"/>
    <n v="999999999999"/>
    <n v="111111111111"/>
    <s v="production-account"/>
    <n v="46115.833333333336"/>
    <n v="46116.833333333336"/>
    <n v="46112.833333333336"/>
    <n v="46142.833333333336"/>
    <s v="Amazon Relational Database Service"/>
    <s v="Databases"/>
    <s v="InstanceUsage:db.m5.large"/>
    <s v="db-1111-03-02"/>
    <s v="us-east-1"/>
    <s v=""/>
    <n v="207.68459999999999"/>
    <s v="Hrs"/>
    <n v="0.192"/>
    <s v="Standard"/>
    <s v="USD"/>
    <n v="39.875399999999999"/>
    <n v="35.306399999999996"/>
    <n v="35.306399999999996"/>
    <s v="Usage"/>
    <s v=""/>
    <s v="InstanceUsage:db.m5.large | CreateDBInstance | Usage"/>
    <s v="{}"/>
    <x v="0"/>
    <x v="0"/>
    <x v="0"/>
    <x v="0"/>
    <s v="Unallocated"/>
    <s v="aws_billing_sample.csv"/>
    <n v="67"/>
    <s v="Unallocated"/>
    <x v="0"/>
    <s v="Missing allocation metadata"/>
    <n v="1"/>
    <s v="aws-2026-04-04-111111111111-03-02-alloc-5304753ee9cb"/>
    <d v="2026-04-01T00:00:00"/>
    <d v="2026-04-01T00:00:00"/>
  </r>
  <r>
    <x v="66"/>
    <x v="0"/>
    <n v="999999999999"/>
    <n v="111111111111"/>
    <s v="production-account"/>
    <n v="46115.833333333336"/>
    <n v="46116.833333333336"/>
    <n v="46112.833333333336"/>
    <n v="46142.833333333336"/>
    <s v="AWS Lambda"/>
    <s v="Compute"/>
    <s v="Lambda-GB-Second"/>
    <s v="function-1111-04-01"/>
    <s v="us-east-1"/>
    <s v=""/>
    <n v="4840208.6392999999"/>
    <s v="GB-Seconds"/>
    <n v="1.6666700000000001E-5"/>
    <s v="Standard"/>
    <s v="USD"/>
    <n v="80.670299999999997"/>
    <n v="75.023200000000003"/>
    <n v="75.02320000000000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8"/>
    <s v="Allocated"/>
    <x v="1"/>
    <s v="Source tags/labels"/>
    <n v="1"/>
    <s v="aws-2026-04-04-111111111111-04-01-alloc-905c85e882f6"/>
    <d v="2026-04-01T00:00:00"/>
    <d v="2026-04-01T00:00:00"/>
  </r>
  <r>
    <x v="67"/>
    <x v="0"/>
    <n v="999999999999"/>
    <n v="111111111111"/>
    <s v="production-account"/>
    <n v="46115.833333333336"/>
    <n v="46116.833333333336"/>
    <n v="46112.833333333336"/>
    <n v="46142.833333333336"/>
    <s v="AWS Lambda"/>
    <s v="Compute"/>
    <s v="Lambda-GB-Second"/>
    <s v="function-1111-04-02"/>
    <s v="us-east-1"/>
    <s v=""/>
    <n v="4127088.1069"/>
    <s v="GB-Seconds"/>
    <n v="1.6666700000000001E-5"/>
    <s v="Standard"/>
    <s v="USD"/>
    <n v="68.784899999999993"/>
    <n v="63.969900000000003"/>
    <n v="63.96990000000000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9"/>
    <s v="Allocated"/>
    <x v="1"/>
    <s v="Source tags/labels"/>
    <n v="1"/>
    <s v="aws-2026-04-04-111111111111-04-02-alloc-27a0766a8cf0"/>
    <d v="2026-04-01T00:00:00"/>
    <d v="2026-04-01T00:00:00"/>
  </r>
  <r>
    <x v="68"/>
    <x v="0"/>
    <n v="999999999999"/>
    <n v="111111111111"/>
    <s v="production-account"/>
    <n v="46115.833333333336"/>
    <n v="46116.833333333336"/>
    <n v="46112.833333333336"/>
    <n v="46142.833333333336"/>
    <s v="AmazonCloudWatch"/>
    <s v="Management and Governance"/>
    <s v="DataProcessing-Bytes"/>
    <s v="log-group-1111-05-01"/>
    <s v="us-east-1"/>
    <s v=""/>
    <n v="205.6146"/>
    <s v="GB"/>
    <n v="0.5"/>
    <s v="Standard"/>
    <s v="USD"/>
    <n v="102.8073"/>
    <n v="94.582700000000003"/>
    <n v="94.582700000000003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70"/>
    <s v="Shared"/>
    <x v="2"/>
    <s v="Direct spend: provider + billing month + sub-account"/>
    <n v="1"/>
    <s v="aws-2026-04-04-111111111111-05-01-alloc-85c6c91618b2"/>
    <d v="2026-04-01T00:00:00"/>
    <d v="2026-04-01T00:00:00"/>
  </r>
  <r>
    <x v="69"/>
    <x v="0"/>
    <n v="999999999999"/>
    <n v="111111111111"/>
    <s v="production-account"/>
    <n v="46115.833333333336"/>
    <n v="46116.833333333336"/>
    <n v="46112.833333333336"/>
    <n v="46142.833333333336"/>
    <s v="AmazonCloudWatch"/>
    <s v="Management and Governance"/>
    <s v="DataProcessing-Bytes"/>
    <s v="log-group-1111-05-02"/>
    <s v="us-east-1"/>
    <s v=""/>
    <n v="236.96250000000001"/>
    <s v="GB"/>
    <n v="0.5"/>
    <s v="Standard"/>
    <s v="USD"/>
    <n v="118.4813"/>
    <n v="109.00279999999999"/>
    <n v="109.0027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71"/>
    <s v="Shared"/>
    <x v="2"/>
    <s v="Direct spend: provider + billing month + sub-account"/>
    <n v="1"/>
    <s v="aws-2026-04-04-111111111111-05-02-alloc-8aa35cfe8201"/>
    <d v="2026-04-01T00:00:00"/>
    <d v="2026-04-01T00:00:00"/>
  </r>
  <r>
    <x v="70"/>
    <x v="0"/>
    <n v="999999999999"/>
    <n v="222222222222"/>
    <s v="development-account"/>
    <n v="46115.833333333336"/>
    <n v="46116.833333333336"/>
    <n v="46112.833333333336"/>
    <n v="46142.833333333336"/>
    <s v="Amazon Elastic Compute Cloud - Compute"/>
    <s v="Compute"/>
    <s v="BoxUsage:m5.large"/>
    <s v="i-2222-01-01"/>
    <s v="us-east-1"/>
    <s v=""/>
    <n v="417.9237"/>
    <s v="Hrs"/>
    <n v="9.6000000000000002E-2"/>
    <s v="Standard"/>
    <s v="USD"/>
    <n v="40.120699999999999"/>
    <n v="35.105600000000003"/>
    <n v="35.1056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2"/>
    <s v="Allocated"/>
    <x v="1"/>
    <s v="Source tags/labels"/>
    <n v="1"/>
    <s v="aws-2026-04-04-222222222222-01-01-alloc-35de54567e0c"/>
    <d v="2026-04-01T00:00:00"/>
    <d v="2026-04-01T00:00:00"/>
  </r>
  <r>
    <x v="71"/>
    <x v="0"/>
    <n v="999999999999"/>
    <n v="222222222222"/>
    <s v="development-account"/>
    <n v="46115.833333333336"/>
    <n v="46116.833333333336"/>
    <n v="46112.833333333336"/>
    <n v="46142.833333333336"/>
    <s v="Amazon Elastic Compute Cloud - Compute"/>
    <s v="Compute"/>
    <s v="BoxUsage:m5.large"/>
    <s v="i-2222-01-02"/>
    <s v="us-east-1"/>
    <s v=""/>
    <n v="400.26479999999998"/>
    <s v="Hrs"/>
    <n v="9.6000000000000002E-2"/>
    <s v="Standard"/>
    <s v="USD"/>
    <n v="38.425400000000003"/>
    <n v="33.622199999999999"/>
    <n v="33.6221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3"/>
    <s v="Allocated"/>
    <x v="1"/>
    <s v="Source tags/labels"/>
    <n v="1"/>
    <s v="aws-2026-04-04-222222222222-01-02-alloc-5fc3af955b98"/>
    <d v="2026-04-01T00:00:00"/>
    <d v="2026-04-01T00:00:00"/>
  </r>
  <r>
    <x v="72"/>
    <x v="0"/>
    <n v="999999999999"/>
    <n v="222222222222"/>
    <s v="development-account"/>
    <n v="46115.833333333336"/>
    <n v="46116.833333333336"/>
    <n v="46112.833333333336"/>
    <n v="46142.833333333336"/>
    <s v="Amazon Simple Storage Service"/>
    <s v="Storage"/>
    <s v="TimedStorage-ByteHrs"/>
    <s v="bucket-2222-02-01"/>
    <s v="us-east-1"/>
    <s v=""/>
    <n v="89.601100000000002"/>
    <s v="GB-Mo"/>
    <n v="2.3E-2"/>
    <s v="Standard"/>
    <s v="USD"/>
    <n v="2.0608"/>
    <n v="1.9263999999999999"/>
    <n v="1.9263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4"/>
    <s v="Allocated"/>
    <x v="1"/>
    <s v="Source tags/labels"/>
    <n v="1"/>
    <s v="aws-2026-04-04-222222222222-02-01-alloc-d7969eebb868"/>
    <d v="2026-04-01T00:00:00"/>
    <d v="2026-04-01T00:00:00"/>
  </r>
  <r>
    <x v="73"/>
    <x v="0"/>
    <n v="999999999999"/>
    <n v="222222222222"/>
    <s v="development-account"/>
    <n v="46115.833333333336"/>
    <n v="46116.833333333336"/>
    <n v="46112.833333333336"/>
    <n v="46142.833333333336"/>
    <s v="Amazon Simple Storage Service"/>
    <s v="Storage"/>
    <s v="TimedStorage-ByteHrs"/>
    <s v="bucket-2222-02-02"/>
    <s v="us-east-1"/>
    <s v=""/>
    <n v="91.715199999999996"/>
    <s v="GB-Mo"/>
    <n v="2.3E-2"/>
    <s v="Standard"/>
    <s v="USD"/>
    <n v="2.1093999999999999"/>
    <n v="1.9719"/>
    <n v="1.971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5"/>
    <s v="Allocated"/>
    <x v="1"/>
    <s v="Source tags/labels"/>
    <n v="1"/>
    <s v="aws-2026-04-04-222222222222-02-02-alloc-5a64c8c4f000"/>
    <d v="2026-04-01T00:00:00"/>
    <d v="2026-04-01T00:00:00"/>
  </r>
  <r>
    <x v="74"/>
    <x v="0"/>
    <n v="999999999999"/>
    <n v="222222222222"/>
    <s v="development-account"/>
    <n v="46115.833333333336"/>
    <n v="46116.833333333336"/>
    <n v="46112.833333333336"/>
    <n v="46142.833333333336"/>
    <s v="Amazon Relational Database Service"/>
    <s v="Databases"/>
    <s v="InstanceUsage:db.m5.large"/>
    <s v="db-2222-03-01"/>
    <s v="us-east-1"/>
    <s v=""/>
    <n v="78.979299999999995"/>
    <s v="Hrs"/>
    <n v="0.192"/>
    <s v="Standard"/>
    <s v="USD"/>
    <n v="15.164"/>
    <n v="13.426500000000001"/>
    <n v="13.4265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6"/>
    <s v="Allocated"/>
    <x v="1"/>
    <s v="Source tags/labels"/>
    <n v="1"/>
    <s v="aws-2026-04-04-222222222222-03-01-alloc-86f3716972f2"/>
    <d v="2026-04-01T00:00:00"/>
    <d v="2026-04-01T00:00:00"/>
  </r>
  <r>
    <x v="75"/>
    <x v="0"/>
    <n v="999999999999"/>
    <n v="222222222222"/>
    <s v="development-account"/>
    <n v="46115.833333333336"/>
    <n v="46116.833333333336"/>
    <n v="46112.833333333336"/>
    <n v="46142.833333333336"/>
    <s v="Amazon Relational Database Service"/>
    <s v="Databases"/>
    <s v="InstanceUsage:db.m5.large"/>
    <s v="db-2222-03-02"/>
    <s v="us-east-1"/>
    <s v=""/>
    <n v="92.3185"/>
    <s v="Hrs"/>
    <n v="0.192"/>
    <s v="Standard"/>
    <s v="USD"/>
    <n v="17.725200000000001"/>
    <n v="15.694100000000001"/>
    <n v="15.6941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7"/>
    <s v="Allocated"/>
    <x v="1"/>
    <s v="Source tags/labels"/>
    <n v="1"/>
    <s v="aws-2026-04-04-222222222222-03-02-alloc-4f76e5bbd128"/>
    <d v="2026-04-01T00:00:00"/>
    <d v="2026-04-01T00:00:00"/>
  </r>
  <r>
    <x v="76"/>
    <x v="0"/>
    <n v="999999999999"/>
    <n v="222222222222"/>
    <s v="development-account"/>
    <n v="46115.833333333336"/>
    <n v="46116.833333333336"/>
    <n v="46112.833333333336"/>
    <n v="46142.833333333336"/>
    <s v="AWS Lambda"/>
    <s v="Compute"/>
    <s v="Lambda-GB-Second"/>
    <s v="function-2222-04-01"/>
    <s v="us-east-1"/>
    <s v=""/>
    <n v="1728335.0294000001"/>
    <s v="GB-Seconds"/>
    <n v="1.6666700000000001E-5"/>
    <s v="Standard"/>
    <s v="USD"/>
    <n v="28.805599999999998"/>
    <n v="26.789200000000001"/>
    <n v="26.7892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8"/>
    <s v="Allocated"/>
    <x v="1"/>
    <s v="Source tags/labels"/>
    <n v="1"/>
    <s v="aws-2026-04-04-222222222222-04-01-alloc-6491865d545c"/>
    <d v="2026-04-01T00:00:00"/>
    <d v="2026-04-01T00:00:00"/>
  </r>
  <r>
    <x v="77"/>
    <x v="0"/>
    <n v="999999999999"/>
    <n v="222222222222"/>
    <s v="development-account"/>
    <n v="46115.833333333336"/>
    <n v="46116.833333333336"/>
    <n v="46112.833333333336"/>
    <n v="46142.833333333336"/>
    <s v="AWS Lambda"/>
    <s v="Compute"/>
    <s v="Lambda-GB-Second"/>
    <s v="function-2222-04-02"/>
    <s v="us-east-1"/>
    <s v=""/>
    <n v="1617351.4686"/>
    <s v="GB-Seconds"/>
    <n v="1.6666700000000001E-5"/>
    <s v="Standard"/>
    <s v="USD"/>
    <n v="26.9559"/>
    <n v="25.068899999999999"/>
    <n v="25.0688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9"/>
    <s v="Allocated"/>
    <x v="1"/>
    <s v="Source tags/labels"/>
    <n v="1"/>
    <s v="aws-2026-04-04-222222222222-04-02-alloc-0bc63b942b18"/>
    <d v="2026-04-01T00:00:00"/>
    <d v="2026-04-01T00:00:00"/>
  </r>
  <r>
    <x v="78"/>
    <x v="0"/>
    <n v="999999999999"/>
    <n v="222222222222"/>
    <s v="development-account"/>
    <n v="46115.833333333336"/>
    <n v="46116.833333333336"/>
    <n v="46112.833333333336"/>
    <n v="46142.833333333336"/>
    <s v="AmazonCloudWatch"/>
    <s v="Management and Governance"/>
    <s v="DataProcessing-Bytes"/>
    <s v="log-group-2222-05-01"/>
    <s v="us-east-1"/>
    <s v=""/>
    <n v="84.666499999999999"/>
    <s v="GB"/>
    <n v="0.5"/>
    <s v="Standard"/>
    <s v="USD"/>
    <n v="42.333199999999998"/>
    <n v="38.946599999999997"/>
    <n v="38.9465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80"/>
    <s v="Shared"/>
    <x v="2"/>
    <s v="Direct spend: provider + billing month + sub-account"/>
    <n v="1"/>
    <s v="aws-2026-04-04-222222222222-05-01-alloc-465f071b4b31"/>
    <d v="2026-04-01T00:00:00"/>
    <d v="2026-04-01T00:00:00"/>
  </r>
  <r>
    <x v="79"/>
    <x v="0"/>
    <n v="999999999999"/>
    <n v="222222222222"/>
    <s v="development-account"/>
    <n v="46115.833333333336"/>
    <n v="46116.833333333336"/>
    <n v="46112.833333333336"/>
    <n v="46142.833333333336"/>
    <s v="AmazonCloudWatch"/>
    <s v="Management and Governance"/>
    <s v="DataProcessing-Bytes"/>
    <s v="log-group-2222-05-02"/>
    <s v="us-east-1"/>
    <s v=""/>
    <n v="82.777000000000001"/>
    <s v="GB"/>
    <n v="0.5"/>
    <s v="Standard"/>
    <s v="USD"/>
    <n v="41.388500000000001"/>
    <n v="38.077399999999997"/>
    <n v="38.0773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81"/>
    <s v="Shared"/>
    <x v="2"/>
    <s v="Direct spend: provider + billing month + sub-account"/>
    <n v="1"/>
    <s v="aws-2026-04-04-222222222222-05-02-alloc-7ef9f7940e78"/>
    <d v="2026-04-01T00:00:00"/>
    <d v="2026-04-01T00:00:00"/>
  </r>
  <r>
    <x v="80"/>
    <x v="0"/>
    <n v="999999999999"/>
    <n v="111111111111"/>
    <s v="production-account"/>
    <n v="46116.833333333336"/>
    <n v="46117.833333333336"/>
    <n v="46112.833333333336"/>
    <n v="46142.833333333336"/>
    <s v="Amazon Elastic Compute Cloud - Compute"/>
    <s v="Compute"/>
    <s v="BoxUsage:m5.large"/>
    <s v="i-1111-01-01"/>
    <s v="us-east-1"/>
    <s v=""/>
    <n v="987.33450000000005"/>
    <s v="Hrs"/>
    <n v="9.6000000000000002E-2"/>
    <s v="Standard"/>
    <s v="USD"/>
    <n v="94.784099999999995"/>
    <n v="82.936099999999996"/>
    <n v="82.93609999999999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2"/>
    <s v="Allocated"/>
    <x v="1"/>
    <s v="Source tags/labels"/>
    <n v="1"/>
    <s v="aws-2026-04-05-111111111111-01-01-alloc-8cc07bba35fb"/>
    <d v="2026-04-01T00:00:00"/>
    <d v="2026-04-01T00:00:00"/>
  </r>
  <r>
    <x v="81"/>
    <x v="0"/>
    <n v="999999999999"/>
    <n v="111111111111"/>
    <s v="production-account"/>
    <n v="46116.833333333336"/>
    <n v="46117.833333333336"/>
    <n v="46112.833333333336"/>
    <n v="46142.833333333336"/>
    <s v="Amazon Elastic Compute Cloud - Compute"/>
    <s v="Compute"/>
    <s v="BoxUsage:m5.large"/>
    <s v="i-1111-01-02"/>
    <s v="us-east-1"/>
    <s v=""/>
    <n v="1021.4514"/>
    <s v="Hrs"/>
    <n v="9.6000000000000002E-2"/>
    <s v="Standard"/>
    <s v="USD"/>
    <n v="98.059299999999993"/>
    <n v="85.801900000000003"/>
    <n v="85.801900000000003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3"/>
    <s v="Allocated"/>
    <x v="1"/>
    <s v="Source tags/labels"/>
    <n v="1"/>
    <s v="aws-2026-04-05-111111111111-01-02-alloc-3b9dfda9650d"/>
    <d v="2026-04-01T00:00:00"/>
    <d v="2026-04-01T00:00:00"/>
  </r>
  <r>
    <x v="82"/>
    <x v="0"/>
    <n v="999999999999"/>
    <n v="111111111111"/>
    <s v="production-account"/>
    <n v="46116.833333333336"/>
    <n v="46117.833333333336"/>
    <n v="46112.833333333336"/>
    <n v="46142.833333333336"/>
    <s v="Amazon Simple Storage Service"/>
    <s v="Storage"/>
    <s v="TimedStorage-ByteHrs"/>
    <s v="bucket-1111-02-01"/>
    <s v="us-east-1"/>
    <s v=""/>
    <n v="250.83090000000001"/>
    <s v="GB-Mo"/>
    <n v="2.3E-2"/>
    <s v="Standard"/>
    <s v="USD"/>
    <n v="5.7690999999999999"/>
    <n v="5.3929"/>
    <n v="5.3929"/>
    <s v="Usage"/>
    <s v=""/>
    <s v="TimedStorage-ByteHrs | StandardStorage | Usage"/>
    <s v="{}"/>
    <x v="0"/>
    <x v="0"/>
    <x v="0"/>
    <x v="0"/>
    <s v="Unallocated"/>
    <s v="aws_billing_sample.csv"/>
    <n v="84"/>
    <s v="Unallocated"/>
    <x v="0"/>
    <s v="Missing allocation metadata"/>
    <n v="1"/>
    <s v="aws-2026-04-05-111111111111-02-01-alloc-fd6b0c99c700"/>
    <d v="2026-04-01T00:00:00"/>
    <d v="2026-04-01T00:00:00"/>
  </r>
  <r>
    <x v="83"/>
    <x v="0"/>
    <n v="999999999999"/>
    <n v="111111111111"/>
    <s v="production-account"/>
    <n v="46116.833333333336"/>
    <n v="46117.833333333336"/>
    <n v="46112.833333333336"/>
    <n v="46142.833333333336"/>
    <s v="Amazon Simple Storage Service"/>
    <s v="Storage"/>
    <s v="TimedStorage-ByteHrs"/>
    <s v="bucket-1111-02-02"/>
    <s v="us-east-1"/>
    <s v=""/>
    <n v="221.73859999999999"/>
    <s v="GB-Mo"/>
    <n v="2.3E-2"/>
    <s v="Standard"/>
    <s v="USD"/>
    <n v="5.0999999999999996"/>
    <n v="4.7674000000000003"/>
    <n v="4.767400000000000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5"/>
    <s v="Allocated"/>
    <x v="1"/>
    <s v="Source tags/labels"/>
    <n v="1"/>
    <s v="aws-2026-04-05-111111111111-02-02-alloc-a5af73140700"/>
    <d v="2026-04-01T00:00:00"/>
    <d v="2026-04-01T00:00:00"/>
  </r>
  <r>
    <x v="84"/>
    <x v="0"/>
    <n v="999999999999"/>
    <n v="111111111111"/>
    <s v="production-account"/>
    <n v="46116.833333333336"/>
    <n v="46117.833333333336"/>
    <n v="46112.833333333336"/>
    <n v="46142.833333333336"/>
    <s v="Amazon Relational Database Service"/>
    <s v="Databases"/>
    <s v="InstanceUsage:db.m5.large"/>
    <s v="db-1111-03-01"/>
    <s v="us-east-1"/>
    <s v=""/>
    <n v="203.655"/>
    <s v="Hrs"/>
    <n v="0.192"/>
    <s v="Standard"/>
    <s v="USD"/>
    <n v="39.101799999999997"/>
    <n v="34.621400000000001"/>
    <n v="34.6214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6"/>
    <s v="Allocated"/>
    <x v="1"/>
    <s v="Source tags/labels"/>
    <n v="1"/>
    <s v="aws-2026-04-05-111111111111-03-01-alloc-39fdaba7eb0d"/>
    <d v="2026-04-01T00:00:00"/>
    <d v="2026-04-01T00:00:00"/>
  </r>
  <r>
    <x v="85"/>
    <x v="0"/>
    <n v="999999999999"/>
    <n v="111111111111"/>
    <s v="production-account"/>
    <n v="46116.833333333336"/>
    <n v="46117.833333333336"/>
    <n v="46112.833333333336"/>
    <n v="46142.833333333336"/>
    <s v="Amazon Relational Database Service"/>
    <s v="Databases"/>
    <s v="InstanceUsage:db.m5.large"/>
    <s v="db-1111-03-02"/>
    <s v="us-east-1"/>
    <s v=""/>
    <n v="234.8142"/>
    <s v="Hrs"/>
    <n v="0.192"/>
    <s v="Standard"/>
    <s v="USD"/>
    <n v="45.084299999999999"/>
    <n v="39.918399999999998"/>
    <n v="39.9183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7"/>
    <s v="Allocated"/>
    <x v="1"/>
    <s v="Source tags/labels"/>
    <n v="1"/>
    <s v="aws-2026-04-05-111111111111-03-02-alloc-8ffb9ad6b21d"/>
    <d v="2026-04-01T00:00:00"/>
    <d v="2026-04-01T00:00:00"/>
  </r>
  <r>
    <x v="86"/>
    <x v="0"/>
    <n v="999999999999"/>
    <n v="111111111111"/>
    <s v="production-account"/>
    <n v="46116.833333333336"/>
    <n v="46117.833333333336"/>
    <n v="46112.833333333336"/>
    <n v="46142.833333333336"/>
    <s v="AWS Lambda"/>
    <s v="Compute"/>
    <s v="Lambda-GB-Second"/>
    <s v="function-1111-04-01"/>
    <s v="us-east-1"/>
    <s v=""/>
    <n v="4475403.9237000002"/>
    <s v="GB-Seconds"/>
    <n v="1.6666700000000001E-5"/>
    <s v="Standard"/>
    <s v="USD"/>
    <n v="74.590199999999996"/>
    <n v="69.368799999999993"/>
    <n v="69.36879999999999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8"/>
    <s v="Allocated"/>
    <x v="1"/>
    <s v="Source tags/labels"/>
    <n v="1"/>
    <s v="aws-2026-04-05-111111111111-04-01-alloc-3ac5e1a2f100"/>
    <d v="2026-04-01T00:00:00"/>
    <d v="2026-04-01T00:00:00"/>
  </r>
  <r>
    <x v="87"/>
    <x v="0"/>
    <n v="999999999999"/>
    <n v="111111111111"/>
    <s v="production-account"/>
    <n v="46116.833333333336"/>
    <n v="46117.833333333336"/>
    <n v="46112.833333333336"/>
    <n v="46142.833333333336"/>
    <s v="AWS Lambda"/>
    <s v="Compute"/>
    <s v="Lambda-GB-Second"/>
    <s v="function-1111-04-02"/>
    <s v="us-east-1"/>
    <s v=""/>
    <n v="4776747.2980000004"/>
    <s v="GB-Seconds"/>
    <n v="1.6666700000000001E-5"/>
    <s v="Standard"/>
    <s v="USD"/>
    <n v="79.6126"/>
    <n v="74.039599999999993"/>
    <n v="74.03959999999999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9"/>
    <s v="Allocated"/>
    <x v="1"/>
    <s v="Source tags/labels"/>
    <n v="1"/>
    <s v="aws-2026-04-05-111111111111-04-02-alloc-93c4b086b245"/>
    <d v="2026-04-01T00:00:00"/>
    <d v="2026-04-01T00:00:00"/>
  </r>
  <r>
    <x v="88"/>
    <x v="0"/>
    <n v="999999999999"/>
    <n v="111111111111"/>
    <s v="production-account"/>
    <n v="46116.833333333336"/>
    <n v="46117.833333333336"/>
    <n v="46112.833333333336"/>
    <n v="46142.833333333336"/>
    <s v="AmazonCloudWatch"/>
    <s v="Management and Governance"/>
    <s v="DataProcessing-Bytes"/>
    <s v="log-group-1111-05-01"/>
    <s v="us-east-1"/>
    <s v=""/>
    <n v="206.86189999999999"/>
    <s v="GB"/>
    <n v="0.5"/>
    <s v="Standard"/>
    <s v="USD"/>
    <n v="103.43089999999999"/>
    <n v="95.156499999999994"/>
    <n v="95.15649999999999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90"/>
    <s v="Shared"/>
    <x v="2"/>
    <s v="Direct spend: provider + billing month + sub-account"/>
    <n v="1"/>
    <s v="aws-2026-04-05-111111111111-05-01-alloc-93ca5e01ada7"/>
    <d v="2026-04-01T00:00:00"/>
    <d v="2026-04-01T00:00:00"/>
  </r>
  <r>
    <x v="89"/>
    <x v="0"/>
    <n v="999999999999"/>
    <n v="111111111111"/>
    <s v="production-account"/>
    <n v="46116.833333333336"/>
    <n v="46117.833333333336"/>
    <n v="46112.833333333336"/>
    <n v="46142.833333333336"/>
    <s v="AmazonCloudWatch"/>
    <s v="Management and Governance"/>
    <s v="DataProcessing-Bytes"/>
    <s v="log-group-1111-05-02"/>
    <s v="us-east-1"/>
    <s v=""/>
    <n v="221.56100000000001"/>
    <s v="GB"/>
    <n v="0.5"/>
    <s v="Standard"/>
    <s v="USD"/>
    <n v="110.7805"/>
    <n v="101.9181"/>
    <n v="101.918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91"/>
    <s v="Shared"/>
    <x v="2"/>
    <s v="Direct spend: provider + billing month + sub-account"/>
    <n v="1"/>
    <s v="aws-2026-04-05-111111111111-05-02-alloc-e46d0040e115"/>
    <d v="2026-04-01T00:00:00"/>
    <d v="2026-04-01T00:00:00"/>
  </r>
  <r>
    <x v="90"/>
    <x v="0"/>
    <n v="999999999999"/>
    <n v="222222222222"/>
    <s v="development-account"/>
    <n v="46116.833333333336"/>
    <n v="46117.833333333336"/>
    <n v="46112.833333333336"/>
    <n v="46142.833333333336"/>
    <s v="Amazon Elastic Compute Cloud - Compute"/>
    <s v="Compute"/>
    <s v="BoxUsage:m5.large"/>
    <s v="i-2222-01-01"/>
    <s v="us-east-1"/>
    <s v=""/>
    <n v="439.24239999999998"/>
    <s v="Hrs"/>
    <n v="9.6000000000000002E-2"/>
    <s v="Standard"/>
    <s v="USD"/>
    <n v="42.167299999999997"/>
    <n v="36.8964"/>
    <n v="36.8964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2"/>
    <s v="Allocated"/>
    <x v="1"/>
    <s v="Source tags/labels"/>
    <n v="1"/>
    <s v="aws-2026-04-05-222222222222-01-01-alloc-a08f1912751b"/>
    <d v="2026-04-01T00:00:00"/>
    <d v="2026-04-01T00:00:00"/>
  </r>
  <r>
    <x v="91"/>
    <x v="0"/>
    <n v="999999999999"/>
    <n v="222222222222"/>
    <s v="development-account"/>
    <n v="46116.833333333336"/>
    <n v="46117.833333333336"/>
    <n v="46112.833333333336"/>
    <n v="46142.833333333336"/>
    <s v="Amazon Elastic Compute Cloud - Compute"/>
    <s v="Compute"/>
    <s v="BoxUsage:m5.large"/>
    <s v="i-2222-01-02"/>
    <s v="us-east-1"/>
    <s v=""/>
    <n v="460.66989999999998"/>
    <s v="Hrs"/>
    <n v="9.6000000000000002E-2"/>
    <s v="Standard"/>
    <s v="USD"/>
    <n v="44.224299999999999"/>
    <n v="38.696300000000001"/>
    <n v="38.6963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3"/>
    <s v="Allocated"/>
    <x v="1"/>
    <s v="Source tags/labels"/>
    <n v="1"/>
    <s v="aws-2026-04-05-222222222222-01-02-alloc-90944c1d115f"/>
    <d v="2026-04-01T00:00:00"/>
    <d v="2026-04-01T00:00:00"/>
  </r>
  <r>
    <x v="92"/>
    <x v="0"/>
    <n v="999999999999"/>
    <n v="222222222222"/>
    <s v="development-account"/>
    <n v="46116.833333333336"/>
    <n v="46117.833333333336"/>
    <n v="46112.833333333336"/>
    <n v="46142.833333333336"/>
    <s v="Amazon Simple Storage Service"/>
    <s v="Storage"/>
    <s v="TimedStorage-ByteHrs"/>
    <s v="bucket-2222-02-01"/>
    <s v="us-east-1"/>
    <s v=""/>
    <n v="89.227699999999999"/>
    <s v="GB-Mo"/>
    <n v="2.3E-2"/>
    <s v="Standard"/>
    <s v="USD"/>
    <n v="2.0522"/>
    <n v="1.9184000000000001"/>
    <n v="1.9184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4"/>
    <s v="Allocated"/>
    <x v="1"/>
    <s v="Source tags/labels"/>
    <n v="1"/>
    <s v="aws-2026-04-05-222222222222-02-01-alloc-535fdad484d0"/>
    <d v="2026-04-01T00:00:00"/>
    <d v="2026-04-01T00:00:00"/>
  </r>
  <r>
    <x v="93"/>
    <x v="0"/>
    <n v="999999999999"/>
    <n v="222222222222"/>
    <s v="development-account"/>
    <n v="46116.833333333336"/>
    <n v="46117.833333333336"/>
    <n v="46112.833333333336"/>
    <n v="46142.833333333336"/>
    <s v="Amazon Simple Storage Service"/>
    <s v="Storage"/>
    <s v="TimedStorage-ByteHrs"/>
    <s v="bucket-2222-02-02"/>
    <s v="us-east-1"/>
    <s v=""/>
    <n v="97.582400000000007"/>
    <s v="GB-Mo"/>
    <n v="2.3E-2"/>
    <s v="Standard"/>
    <s v="USD"/>
    <n v="2.2444000000000002"/>
    <n v="2.0979999999999999"/>
    <n v="2.0979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5"/>
    <s v="Allocated"/>
    <x v="1"/>
    <s v="Source tags/labels"/>
    <n v="1"/>
    <s v="aws-2026-04-05-222222222222-02-02-alloc-920cc934aad0"/>
    <d v="2026-04-01T00:00:00"/>
    <d v="2026-04-01T00:00:00"/>
  </r>
  <r>
    <x v="94"/>
    <x v="0"/>
    <n v="999999999999"/>
    <n v="222222222222"/>
    <s v="development-account"/>
    <n v="46116.833333333336"/>
    <n v="46117.833333333336"/>
    <n v="46112.833333333336"/>
    <n v="46142.833333333336"/>
    <s v="Amazon Relational Database Service"/>
    <s v="Databases"/>
    <s v="InstanceUsage:db.m5.large"/>
    <s v="db-2222-03-01"/>
    <s v="us-east-1"/>
    <s v=""/>
    <n v="78.795500000000004"/>
    <s v="Hrs"/>
    <n v="0.192"/>
    <s v="Standard"/>
    <s v="USD"/>
    <n v="15.1287"/>
    <n v="13.395200000000001"/>
    <n v="13.3952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6"/>
    <s v="Allocated"/>
    <x v="1"/>
    <s v="Source tags/labels"/>
    <n v="1"/>
    <s v="aws-2026-04-05-222222222222-03-01-alloc-fbac3db049b1"/>
    <d v="2026-04-01T00:00:00"/>
    <d v="2026-04-01T00:00:00"/>
  </r>
  <r>
    <x v="95"/>
    <x v="0"/>
    <n v="999999999999"/>
    <n v="222222222222"/>
    <s v="development-account"/>
    <n v="46116.833333333336"/>
    <n v="46117.833333333336"/>
    <n v="46112.833333333336"/>
    <n v="46142.833333333336"/>
    <s v="Amazon Relational Database Service"/>
    <s v="Databases"/>
    <s v="InstanceUsage:db.m5.large"/>
    <s v="db-2222-03-02"/>
    <s v="us-east-1"/>
    <s v=""/>
    <n v="82.687600000000003"/>
    <s v="Hrs"/>
    <n v="0.192"/>
    <s v="Standard"/>
    <s v="USD"/>
    <n v="15.875999999999999"/>
    <n v="14.056900000000001"/>
    <n v="14.0569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7"/>
    <s v="Allocated"/>
    <x v="1"/>
    <s v="Source tags/labels"/>
    <n v="1"/>
    <s v="aws-2026-04-05-222222222222-03-02-alloc-4b391323704b"/>
    <d v="2026-04-01T00:00:00"/>
    <d v="2026-04-01T00:00:00"/>
  </r>
  <r>
    <x v="96"/>
    <x v="0"/>
    <n v="999999999999"/>
    <n v="222222222222"/>
    <s v="development-account"/>
    <n v="46116.833333333336"/>
    <n v="46117.833333333336"/>
    <n v="46112.833333333336"/>
    <n v="46142.833333333336"/>
    <s v="AWS Lambda"/>
    <s v="Compute"/>
    <s v="Lambda-GB-Second"/>
    <s v="function-2222-04-01"/>
    <s v="us-east-1"/>
    <s v=""/>
    <n v="1662432.2568000001"/>
    <s v="GB-Seconds"/>
    <n v="1.6666700000000001E-5"/>
    <s v="Standard"/>
    <s v="USD"/>
    <n v="27.7073"/>
    <n v="25.767700000000001"/>
    <n v="25.7677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8"/>
    <s v="Allocated"/>
    <x v="1"/>
    <s v="Source tags/labels"/>
    <n v="1"/>
    <s v="aws-2026-04-05-222222222222-04-01-alloc-98888c2ff837"/>
    <d v="2026-04-01T00:00:00"/>
    <d v="2026-04-01T00:00:00"/>
  </r>
  <r>
    <x v="97"/>
    <x v="0"/>
    <n v="999999999999"/>
    <n v="222222222222"/>
    <s v="development-account"/>
    <n v="46116.833333333336"/>
    <n v="46117.833333333336"/>
    <n v="46112.833333333336"/>
    <n v="46142.833333333336"/>
    <s v="AWS Lambda"/>
    <s v="Compute"/>
    <s v="Lambda-GB-Second"/>
    <s v="function-2222-04-02"/>
    <s v="us-east-1"/>
    <s v=""/>
    <n v="1730095.7608"/>
    <s v="GB-Seconds"/>
    <n v="1.6666700000000001E-5"/>
    <s v="Standard"/>
    <s v="USD"/>
    <n v="28.835000000000001"/>
    <n v="26.816500000000001"/>
    <n v="26.8165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9"/>
    <s v="Allocated"/>
    <x v="1"/>
    <s v="Source tags/labels"/>
    <n v="1"/>
    <s v="aws-2026-04-05-222222222222-04-02-alloc-ef373f281d3a"/>
    <d v="2026-04-01T00:00:00"/>
    <d v="2026-04-01T00:00:00"/>
  </r>
  <r>
    <x v="98"/>
    <x v="0"/>
    <n v="999999999999"/>
    <n v="222222222222"/>
    <s v="development-account"/>
    <n v="46116.833333333336"/>
    <n v="46117.833333333336"/>
    <n v="46112.833333333336"/>
    <n v="46142.833333333336"/>
    <s v="AmazonCloudWatch"/>
    <s v="Management and Governance"/>
    <s v="DataProcessing-Bytes"/>
    <s v="log-group-2222-05-01"/>
    <s v="us-east-1"/>
    <s v=""/>
    <n v="88.380700000000004"/>
    <s v="GB"/>
    <n v="0.5"/>
    <s v="Standard"/>
    <s v="USD"/>
    <n v="44.190300000000001"/>
    <n v="40.655099999999997"/>
    <n v="40.655099999999997"/>
    <s v="Usage"/>
    <s v=""/>
    <s v="DataProcessing-Bytes | PutLogEvents | Usage"/>
    <s v="{}"/>
    <x v="0"/>
    <x v="0"/>
    <x v="0"/>
    <x v="0"/>
    <s v="Unallocated"/>
    <s v="aws_billing_sample.csv"/>
    <n v="100"/>
    <s v="Unallocated"/>
    <x v="0"/>
    <s v="Missing allocation metadata"/>
    <n v="1"/>
    <s v="aws-2026-04-05-222222222222-05-01-alloc-4e539d5e258b"/>
    <d v="2026-04-01T00:00:00"/>
    <d v="2026-04-01T00:00:00"/>
  </r>
  <r>
    <x v="99"/>
    <x v="0"/>
    <n v="999999999999"/>
    <n v="222222222222"/>
    <s v="development-account"/>
    <n v="46116.833333333336"/>
    <n v="46117.833333333336"/>
    <n v="46112.833333333336"/>
    <n v="46142.833333333336"/>
    <s v="AmazonCloudWatch"/>
    <s v="Management and Governance"/>
    <s v="DataProcessing-Bytes"/>
    <s v="log-group-2222-05-02"/>
    <s v="us-east-1"/>
    <s v=""/>
    <n v="96.237399999999994"/>
    <s v="GB"/>
    <n v="0.5"/>
    <s v="Standard"/>
    <s v="USD"/>
    <n v="48.118699999999997"/>
    <n v="44.269199999999998"/>
    <n v="44.2691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01"/>
    <s v="Shared"/>
    <x v="2"/>
    <s v="Direct spend: provider + billing month + sub-account"/>
    <n v="1"/>
    <s v="aws-2026-04-05-222222222222-05-02-alloc-df6bdd7ceaba"/>
    <d v="2026-04-01T00:00:00"/>
    <d v="2026-04-01T00:00:00"/>
  </r>
  <r>
    <x v="100"/>
    <x v="0"/>
    <n v="999999999999"/>
    <n v="111111111111"/>
    <s v="production-account"/>
    <n v="46117.833333333336"/>
    <n v="46118.833333333336"/>
    <n v="46112.833333333336"/>
    <n v="46142.833333333336"/>
    <s v="Amazon Elastic Compute Cloud - Compute"/>
    <s v="Compute"/>
    <s v="BoxUsage:m5.large"/>
    <s v="i-1111-01-01"/>
    <s v="us-east-1"/>
    <s v=""/>
    <n v="1181.3032000000001"/>
    <s v="Hrs"/>
    <n v="9.6000000000000002E-2"/>
    <s v="Standard"/>
    <s v="USD"/>
    <n v="113.4051"/>
    <n v="99.229500000000002"/>
    <n v="99.229500000000002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2"/>
    <s v="Allocated"/>
    <x v="1"/>
    <s v="Source tags/labels"/>
    <n v="1"/>
    <s v="aws-2026-04-06-111111111111-01-01-alloc-e9594ab37c1a"/>
    <d v="2026-04-01T00:00:00"/>
    <d v="2026-04-01T00:00:00"/>
  </r>
  <r>
    <x v="101"/>
    <x v="0"/>
    <n v="999999999999"/>
    <n v="111111111111"/>
    <s v="production-account"/>
    <n v="46117.833333333336"/>
    <n v="46118.833333333336"/>
    <n v="46112.833333333336"/>
    <n v="46142.833333333336"/>
    <s v="Amazon Elastic Compute Cloud - Compute"/>
    <s v="Compute"/>
    <s v="BoxUsage:m5.large"/>
    <s v="i-1111-01-02"/>
    <s v="us-east-1"/>
    <s v=""/>
    <n v="1155.3182999999999"/>
    <s v="Hrs"/>
    <n v="9.6000000000000002E-2"/>
    <s v="Standard"/>
    <s v="USD"/>
    <n v="110.9106"/>
    <n v="97.046700000000001"/>
    <n v="97.046700000000001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3"/>
    <s v="Allocated"/>
    <x v="1"/>
    <s v="Source tags/labels"/>
    <n v="1"/>
    <s v="aws-2026-04-06-111111111111-01-02-alloc-5a7f701a442d"/>
    <d v="2026-04-01T00:00:00"/>
    <d v="2026-04-01T00:00:00"/>
  </r>
  <r>
    <x v="102"/>
    <x v="0"/>
    <n v="999999999999"/>
    <n v="111111111111"/>
    <s v="production-account"/>
    <n v="46117.833333333336"/>
    <n v="46118.833333333336"/>
    <n v="46112.833333333336"/>
    <n v="46142.833333333336"/>
    <s v="Amazon Simple Storage Service"/>
    <s v="Storage"/>
    <s v="TimedStorage-ByteHrs"/>
    <s v="bucket-1111-02-01"/>
    <s v="us-east-1"/>
    <s v=""/>
    <n v="233.328"/>
    <s v="GB-Mo"/>
    <n v="2.3E-2"/>
    <s v="Standard"/>
    <s v="USD"/>
    <n v="5.3665000000000003"/>
    <n v="5.0166000000000004"/>
    <n v="5.0166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4"/>
    <s v="Allocated"/>
    <x v="1"/>
    <s v="Source tags/labels"/>
    <n v="1"/>
    <s v="aws-2026-04-06-111111111111-02-01-alloc-644efc39b1d0"/>
    <d v="2026-04-01T00:00:00"/>
    <d v="2026-04-01T00:00:00"/>
  </r>
  <r>
    <x v="103"/>
    <x v="0"/>
    <n v="999999999999"/>
    <n v="111111111111"/>
    <s v="production-account"/>
    <n v="46117.833333333336"/>
    <n v="46118.833333333336"/>
    <n v="46112.833333333336"/>
    <n v="46142.833333333336"/>
    <s v="Amazon Simple Storage Service"/>
    <s v="Storage"/>
    <s v="TimedStorage-ByteHrs"/>
    <s v="bucket-1111-02-02"/>
    <s v="us-east-1"/>
    <s v=""/>
    <n v="229.36869999999999"/>
    <s v="GB-Mo"/>
    <n v="2.3E-2"/>
    <s v="Standard"/>
    <s v="USD"/>
    <n v="5.2755000000000001"/>
    <n v="4.9314"/>
    <n v="4.9314"/>
    <s v="Usage"/>
    <s v=""/>
    <s v="TimedStorage-ByteHrs | StandardStorage | Usage"/>
    <s v="{}"/>
    <x v="0"/>
    <x v="0"/>
    <x v="0"/>
    <x v="0"/>
    <s v="Unallocated"/>
    <s v="aws_billing_sample.csv"/>
    <n v="105"/>
    <s v="Unallocated"/>
    <x v="0"/>
    <s v="Missing allocation metadata"/>
    <n v="1"/>
    <s v="aws-2026-04-06-111111111111-02-02-alloc-42f564831f5c"/>
    <d v="2026-04-01T00:00:00"/>
    <d v="2026-04-01T00:00:00"/>
  </r>
  <r>
    <x v="104"/>
    <x v="0"/>
    <n v="999999999999"/>
    <n v="111111111111"/>
    <s v="production-account"/>
    <n v="46117.833333333336"/>
    <n v="46118.833333333336"/>
    <n v="46112.833333333336"/>
    <n v="46142.833333333336"/>
    <s v="Amazon Relational Database Service"/>
    <s v="Databases"/>
    <s v="InstanceUsage:db.m5.large"/>
    <s v="db-1111-03-01"/>
    <s v="us-east-1"/>
    <s v=""/>
    <n v="210.77160000000001"/>
    <s v="Hrs"/>
    <n v="0.192"/>
    <s v="Standard"/>
    <s v="USD"/>
    <n v="40.468200000000003"/>
    <n v="35.831200000000003"/>
    <n v="35.8312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6"/>
    <s v="Allocated"/>
    <x v="1"/>
    <s v="Source tags/labels"/>
    <n v="1"/>
    <s v="aws-2026-04-06-111111111111-03-01-alloc-061feb0672fa"/>
    <d v="2026-04-01T00:00:00"/>
    <d v="2026-04-01T00:00:00"/>
  </r>
  <r>
    <x v="105"/>
    <x v="0"/>
    <n v="999999999999"/>
    <n v="111111111111"/>
    <s v="production-account"/>
    <n v="46117.833333333336"/>
    <n v="46118.833333333336"/>
    <n v="46112.833333333336"/>
    <n v="46142.833333333336"/>
    <s v="Amazon Relational Database Service"/>
    <s v="Databases"/>
    <s v="InstanceUsage:db.m5.large"/>
    <s v="db-1111-03-02"/>
    <s v="us-east-1"/>
    <s v=""/>
    <n v="205.85679999999999"/>
    <s v="Hrs"/>
    <n v="0.192"/>
    <s v="Standard"/>
    <s v="USD"/>
    <n v="39.524500000000003"/>
    <n v="34.995699999999999"/>
    <n v="34.9956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7"/>
    <s v="Allocated"/>
    <x v="1"/>
    <s v="Source tags/labels"/>
    <n v="1"/>
    <s v="aws-2026-04-06-111111111111-03-02-alloc-a22f13c1359f"/>
    <d v="2026-04-01T00:00:00"/>
    <d v="2026-04-01T00:00:00"/>
  </r>
  <r>
    <x v="106"/>
    <x v="0"/>
    <n v="999999999999"/>
    <n v="111111111111"/>
    <s v="production-account"/>
    <n v="46117.833333333336"/>
    <n v="46118.833333333336"/>
    <n v="46112.833333333336"/>
    <n v="46142.833333333336"/>
    <s v="AWS Lambda"/>
    <s v="Compute"/>
    <s v="Lambda-GB-Second"/>
    <s v="function-1111-04-01"/>
    <s v="us-east-1"/>
    <s v=""/>
    <n v="4459507.5306000002"/>
    <s v="GB-Seconds"/>
    <n v="1.6666700000000001E-5"/>
    <s v="Standard"/>
    <s v="USD"/>
    <n v="74.325299999999999"/>
    <n v="69.122399999999999"/>
    <n v="69.122399999999999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8"/>
    <s v="Allocated"/>
    <x v="1"/>
    <s v="Source tags/labels"/>
    <n v="1"/>
    <s v="aws-2026-04-06-111111111111-04-01-alloc-5d1b69d047af"/>
    <d v="2026-04-01T00:00:00"/>
    <d v="2026-04-01T00:00:00"/>
  </r>
  <r>
    <x v="107"/>
    <x v="0"/>
    <n v="999999999999"/>
    <n v="111111111111"/>
    <s v="production-account"/>
    <n v="46117.833333333336"/>
    <n v="46118.833333333336"/>
    <n v="46112.833333333336"/>
    <n v="46142.833333333336"/>
    <s v="AWS Lambda"/>
    <s v="Compute"/>
    <s v="Lambda-GB-Second"/>
    <s v="function-1111-04-02"/>
    <s v="us-east-1"/>
    <s v=""/>
    <n v="4911585.8767999997"/>
    <s v="GB-Seconds"/>
    <n v="1.6666700000000001E-5"/>
    <s v="Standard"/>
    <s v="USD"/>
    <n v="81.859899999999996"/>
    <n v="76.129599999999996"/>
    <n v="76.129599999999996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9"/>
    <s v="Allocated"/>
    <x v="1"/>
    <s v="Source tags/labels"/>
    <n v="1"/>
    <s v="aws-2026-04-06-111111111111-04-02-alloc-1169913a05cb"/>
    <d v="2026-04-01T00:00:00"/>
    <d v="2026-04-01T00:00:00"/>
  </r>
  <r>
    <x v="108"/>
    <x v="0"/>
    <n v="999999999999"/>
    <n v="111111111111"/>
    <s v="production-account"/>
    <n v="46117.833333333336"/>
    <n v="46118.833333333336"/>
    <n v="46112.833333333336"/>
    <n v="46142.833333333336"/>
    <s v="AmazonCloudWatch"/>
    <s v="Management and Governance"/>
    <s v="DataProcessing-Bytes"/>
    <s v="log-group-1111-05-01"/>
    <s v="us-east-1"/>
    <s v=""/>
    <n v="227.50960000000001"/>
    <s v="GB"/>
    <n v="0.5"/>
    <s v="Standard"/>
    <s v="USD"/>
    <n v="113.7548"/>
    <n v="104.6544"/>
    <n v="104.654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10"/>
    <s v="Shared"/>
    <x v="2"/>
    <s v="Direct spend: provider + billing month + sub-account"/>
    <n v="1"/>
    <s v="aws-2026-04-06-111111111111-05-01-alloc-a45150d52bc6"/>
    <d v="2026-04-01T00:00:00"/>
    <d v="2026-04-01T00:00:00"/>
  </r>
  <r>
    <x v="109"/>
    <x v="0"/>
    <n v="999999999999"/>
    <n v="111111111111"/>
    <s v="production-account"/>
    <n v="46117.833333333336"/>
    <n v="46118.833333333336"/>
    <n v="46112.833333333336"/>
    <n v="46142.833333333336"/>
    <s v="AmazonCloudWatch"/>
    <s v="Management and Governance"/>
    <s v="DataProcessing-Bytes"/>
    <s v="log-group-1111-05-02"/>
    <s v="us-east-1"/>
    <s v=""/>
    <n v="209.4659"/>
    <s v="GB"/>
    <n v="0.5"/>
    <s v="Standard"/>
    <s v="USD"/>
    <n v="104.7329"/>
    <n v="96.354299999999995"/>
    <n v="96.354299999999995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11"/>
    <s v="Shared"/>
    <x v="2"/>
    <s v="Direct spend: provider + billing month + sub-account"/>
    <n v="1"/>
    <s v="aws-2026-04-06-111111111111-05-02-alloc-a6ddd1a88dfc"/>
    <d v="2026-04-01T00:00:00"/>
    <d v="2026-04-01T00:00:00"/>
  </r>
  <r>
    <x v="110"/>
    <x v="0"/>
    <n v="999999999999"/>
    <n v="222222222222"/>
    <s v="development-account"/>
    <n v="46117.833333333336"/>
    <n v="46118.833333333336"/>
    <n v="46112.833333333336"/>
    <n v="46142.833333333336"/>
    <s v="Amazon Elastic Compute Cloud - Compute"/>
    <s v="Compute"/>
    <s v="BoxUsage:m5.large"/>
    <s v="i-2222-01-01"/>
    <s v="us-east-1"/>
    <s v=""/>
    <n v="459.3716"/>
    <s v="Hrs"/>
    <n v="9.6000000000000002E-2"/>
    <s v="Standard"/>
    <s v="USD"/>
    <n v="44.099699999999999"/>
    <n v="38.587200000000003"/>
    <n v="38.5872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2"/>
    <s v="Allocated"/>
    <x v="1"/>
    <s v="Source tags/labels"/>
    <n v="1"/>
    <s v="aws-2026-04-06-222222222222-01-01-alloc-dd285ff09b51"/>
    <d v="2026-04-01T00:00:00"/>
    <d v="2026-04-01T00:00:00"/>
  </r>
  <r>
    <x v="111"/>
    <x v="0"/>
    <n v="999999999999"/>
    <n v="222222222222"/>
    <s v="development-account"/>
    <n v="46117.833333333336"/>
    <n v="46118.833333333336"/>
    <n v="46112.833333333336"/>
    <n v="46142.833333333336"/>
    <s v="Amazon Elastic Compute Cloud - Compute"/>
    <s v="Compute"/>
    <s v="BoxUsage:m5.large"/>
    <s v="i-2222-01-02"/>
    <s v="us-east-1"/>
    <s v=""/>
    <n v="423.5444"/>
    <s v="Hrs"/>
    <n v="9.6000000000000002E-2"/>
    <s v="Standard"/>
    <s v="USD"/>
    <n v="40.660299999999999"/>
    <n v="35.5777"/>
    <n v="35.577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3"/>
    <s v="Allocated"/>
    <x v="1"/>
    <s v="Source tags/labels"/>
    <n v="1"/>
    <s v="aws-2026-04-06-222222222222-01-02-alloc-528badc3c7b4"/>
    <d v="2026-04-01T00:00:00"/>
    <d v="2026-04-01T00:00:00"/>
  </r>
  <r>
    <x v="112"/>
    <x v="0"/>
    <n v="999999999999"/>
    <n v="222222222222"/>
    <s v="development-account"/>
    <n v="46117.833333333336"/>
    <n v="46118.833333333336"/>
    <n v="46112.833333333336"/>
    <n v="46142.833333333336"/>
    <s v="Amazon Simple Storage Service"/>
    <s v="Storage"/>
    <s v="TimedStorage-ByteHrs"/>
    <s v="bucket-2222-02-01"/>
    <s v="us-east-1"/>
    <s v=""/>
    <n v="82.940399999999997"/>
    <s v="GB-Mo"/>
    <n v="2.3E-2"/>
    <s v="Standard"/>
    <s v="USD"/>
    <n v="1.9076"/>
    <n v="1.7831999999999999"/>
    <n v="1.7831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4"/>
    <s v="Allocated"/>
    <x v="1"/>
    <s v="Source tags/labels"/>
    <n v="1"/>
    <s v="aws-2026-04-06-222222222222-02-01-alloc-d9fe95ea2c8e"/>
    <d v="2026-04-01T00:00:00"/>
    <d v="2026-04-01T00:00:00"/>
  </r>
  <r>
    <x v="113"/>
    <x v="0"/>
    <n v="999999999999"/>
    <n v="222222222222"/>
    <s v="development-account"/>
    <n v="46117.833333333336"/>
    <n v="46118.833333333336"/>
    <n v="46112.833333333336"/>
    <n v="46142.833333333336"/>
    <s v="Amazon Simple Storage Service"/>
    <s v="Storage"/>
    <s v="TimedStorage-ByteHrs"/>
    <s v="bucket-2222-02-02"/>
    <s v="us-east-1"/>
    <s v=""/>
    <n v="91.051900000000003"/>
    <s v="GB-Mo"/>
    <n v="2.3E-2"/>
    <s v="Standard"/>
    <s v="USD"/>
    <n v="2.0941999999999998"/>
    <n v="1.9576"/>
    <n v="1.9576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5"/>
    <s v="Allocated"/>
    <x v="1"/>
    <s v="Source tags/labels"/>
    <n v="1"/>
    <s v="aws-2026-04-06-222222222222-02-02-alloc-d03079b4d359"/>
    <d v="2026-04-01T00:00:00"/>
    <d v="2026-04-01T00:00:00"/>
  </r>
  <r>
    <x v="114"/>
    <x v="0"/>
    <n v="999999999999"/>
    <n v="222222222222"/>
    <s v="development-account"/>
    <n v="46117.833333333336"/>
    <n v="46118.833333333336"/>
    <n v="46112.833333333336"/>
    <n v="46142.833333333336"/>
    <s v="Amazon Relational Database Service"/>
    <s v="Databases"/>
    <s v="InstanceUsage:db.m5.large"/>
    <s v="db-2222-03-01"/>
    <s v="us-east-1"/>
    <s v=""/>
    <n v="78.244900000000001"/>
    <s v="Hrs"/>
    <n v="0.192"/>
    <s v="Standard"/>
    <s v="USD"/>
    <n v="15.023"/>
    <n v="13.301600000000001"/>
    <n v="13.3016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6"/>
    <s v="Allocated"/>
    <x v="1"/>
    <s v="Source tags/labels"/>
    <n v="1"/>
    <s v="aws-2026-04-06-222222222222-03-01-alloc-5ebfc781f258"/>
    <d v="2026-04-01T00:00:00"/>
    <d v="2026-04-01T00:00:00"/>
  </r>
  <r>
    <x v="115"/>
    <x v="0"/>
    <n v="999999999999"/>
    <n v="222222222222"/>
    <s v="development-account"/>
    <n v="46117.833333333336"/>
    <n v="46118.833333333336"/>
    <n v="46112.833333333336"/>
    <n v="46142.833333333336"/>
    <s v="Amazon Relational Database Service"/>
    <s v="Databases"/>
    <s v="InstanceUsage:db.m5.large"/>
    <s v="db-2222-03-02"/>
    <s v="us-east-1"/>
    <s v=""/>
    <n v="76.945899999999995"/>
    <s v="Hrs"/>
    <n v="0.192"/>
    <s v="Standard"/>
    <s v="USD"/>
    <n v="14.7736"/>
    <n v="13.0808"/>
    <n v="13.0808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7"/>
    <s v="Allocated"/>
    <x v="1"/>
    <s v="Source tags/labels"/>
    <n v="1"/>
    <s v="aws-2026-04-06-222222222222-03-02-alloc-117f2573572c"/>
    <d v="2026-04-01T00:00:00"/>
    <d v="2026-04-01T00:00:00"/>
  </r>
  <r>
    <x v="116"/>
    <x v="0"/>
    <n v="999999999999"/>
    <n v="222222222222"/>
    <s v="development-account"/>
    <n v="46117.833333333336"/>
    <n v="46118.833333333336"/>
    <n v="46112.833333333336"/>
    <n v="46142.833333333336"/>
    <s v="AWS Lambda"/>
    <s v="Compute"/>
    <s v="Lambda-GB-Second"/>
    <s v="function-2222-04-01"/>
    <s v="us-east-1"/>
    <s v=""/>
    <n v="1783262.2873"/>
    <s v="GB-Seconds"/>
    <n v="1.6666700000000001E-5"/>
    <s v="Standard"/>
    <s v="USD"/>
    <n v="29.7211"/>
    <n v="27.640599999999999"/>
    <n v="27.6405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8"/>
    <s v="Allocated"/>
    <x v="1"/>
    <s v="Source tags/labels"/>
    <n v="1"/>
    <s v="aws-2026-04-06-222222222222-04-01-alloc-e5570355cf2c"/>
    <d v="2026-04-01T00:00:00"/>
    <d v="2026-04-01T00:00:00"/>
  </r>
  <r>
    <x v="117"/>
    <x v="0"/>
    <n v="999999999999"/>
    <n v="222222222222"/>
    <s v="development-account"/>
    <n v="46117.833333333336"/>
    <n v="46118.833333333336"/>
    <n v="46112.833333333336"/>
    <n v="46142.833333333336"/>
    <s v="AWS Lambda"/>
    <s v="Compute"/>
    <s v="Lambda-GB-Second"/>
    <s v="function-2222-04-02"/>
    <s v="us-east-1"/>
    <s v=""/>
    <n v="1657321.3633000001"/>
    <s v="GB-Seconds"/>
    <n v="1.6666700000000001E-5"/>
    <s v="Standard"/>
    <s v="USD"/>
    <n v="27.6221"/>
    <n v="25.688500000000001"/>
    <n v="25.6885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9"/>
    <s v="Allocated"/>
    <x v="1"/>
    <s v="Source tags/labels"/>
    <n v="1"/>
    <s v="aws-2026-04-06-222222222222-04-02-alloc-516db54fbc22"/>
    <d v="2026-04-01T00:00:00"/>
    <d v="2026-04-01T00:00:00"/>
  </r>
  <r>
    <x v="118"/>
    <x v="0"/>
    <n v="999999999999"/>
    <n v="222222222222"/>
    <s v="development-account"/>
    <n v="46117.833333333336"/>
    <n v="46118.833333333336"/>
    <n v="46112.833333333336"/>
    <n v="46142.833333333336"/>
    <s v="AmazonCloudWatch"/>
    <s v="Management and Governance"/>
    <s v="DataProcessing-Bytes"/>
    <s v="log-group-2222-05-01"/>
    <s v="us-east-1"/>
    <s v=""/>
    <n v="94.33"/>
    <s v="GB"/>
    <n v="0.5"/>
    <s v="Standard"/>
    <s v="USD"/>
    <n v="47.164999999999999"/>
    <n v="43.391800000000003"/>
    <n v="43.3918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20"/>
    <s v="Shared"/>
    <x v="2"/>
    <s v="Direct spend: provider + billing month + sub-account"/>
    <n v="1"/>
    <s v="aws-2026-04-06-222222222222-05-01-alloc-094039bac6a5"/>
    <d v="2026-04-01T00:00:00"/>
    <d v="2026-04-01T00:00:00"/>
  </r>
  <r>
    <x v="119"/>
    <x v="0"/>
    <n v="999999999999"/>
    <n v="222222222222"/>
    <s v="development-account"/>
    <n v="46117.833333333336"/>
    <n v="46118.833333333336"/>
    <n v="46112.833333333336"/>
    <n v="46142.833333333336"/>
    <s v="AmazonCloudWatch"/>
    <s v="Management and Governance"/>
    <s v="DataProcessing-Bytes"/>
    <s v="log-group-2222-05-02"/>
    <s v="us-east-1"/>
    <s v=""/>
    <n v="89.1541"/>
    <s v="GB"/>
    <n v="0.5"/>
    <s v="Standard"/>
    <s v="USD"/>
    <n v="44.576999999999998"/>
    <n v="41.010899999999999"/>
    <n v="41.0108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21"/>
    <s v="Shared"/>
    <x v="2"/>
    <s v="Direct spend: provider + billing month + sub-account"/>
    <n v="1"/>
    <s v="aws-2026-04-06-222222222222-05-02-alloc-2e44bb499c6b"/>
    <d v="2026-04-01T00:00:00"/>
    <d v="2026-04-01T00:00:00"/>
  </r>
  <r>
    <x v="120"/>
    <x v="0"/>
    <n v="999999999999"/>
    <n v="111111111111"/>
    <s v="production-account"/>
    <n v="46118.833333333336"/>
    <n v="46119.833333333336"/>
    <n v="46112.833333333336"/>
    <n v="46142.833333333336"/>
    <s v="Amazon Elastic Compute Cloud - Compute"/>
    <s v="Compute"/>
    <s v="BoxUsage:m5.large"/>
    <s v="i-1111-01-01"/>
    <s v="us-east-1"/>
    <s v=""/>
    <n v="1062.5526"/>
    <s v="Hrs"/>
    <n v="9.6000000000000002E-2"/>
    <s v="Standard"/>
    <s v="USD"/>
    <n v="102.005"/>
    <n v="89.254400000000004"/>
    <n v="89.25440000000000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2"/>
    <s v="Allocated"/>
    <x v="1"/>
    <s v="Source tags/labels"/>
    <n v="1"/>
    <s v="aws-2026-04-07-111111111111-01-01-alloc-b8019d360c2a"/>
    <d v="2026-04-01T00:00:00"/>
    <d v="2026-04-01T00:00:00"/>
  </r>
  <r>
    <x v="121"/>
    <x v="0"/>
    <n v="999999999999"/>
    <n v="111111111111"/>
    <s v="production-account"/>
    <n v="46118.833333333336"/>
    <n v="46119.833333333336"/>
    <n v="46112.833333333336"/>
    <n v="46142.833333333336"/>
    <s v="Amazon Elastic Compute Cloud - Compute"/>
    <s v="Compute"/>
    <s v="BoxUsage:m5.large"/>
    <s v="i-1111-01-02"/>
    <s v="us-east-1"/>
    <s v=""/>
    <n v="1084.9211"/>
    <s v="Hrs"/>
    <n v="9.6000000000000002E-2"/>
    <s v="Standard"/>
    <s v="USD"/>
    <n v="104.1524"/>
    <n v="91.133399999999995"/>
    <n v="91.13339999999999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3"/>
    <s v="Allocated"/>
    <x v="1"/>
    <s v="Source tags/labels"/>
    <n v="1"/>
    <s v="aws-2026-04-07-111111111111-01-02-alloc-81b1b047039d"/>
    <d v="2026-04-01T00:00:00"/>
    <d v="2026-04-01T00:00:00"/>
  </r>
  <r>
    <x v="122"/>
    <x v="0"/>
    <n v="999999999999"/>
    <n v="111111111111"/>
    <s v="production-account"/>
    <n v="46118.833333333336"/>
    <n v="46119.833333333336"/>
    <n v="46112.833333333336"/>
    <n v="46142.833333333336"/>
    <s v="Amazon Simple Storage Service"/>
    <s v="Storage"/>
    <s v="TimedStorage-ByteHrs"/>
    <s v="bucket-1111-02-01"/>
    <s v="us-east-1"/>
    <s v=""/>
    <n v="220.1593"/>
    <s v="GB-Mo"/>
    <n v="2.3E-2"/>
    <s v="Standard"/>
    <s v="USD"/>
    <n v="5.0636999999999999"/>
    <n v="4.7333999999999996"/>
    <n v="4.7333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4"/>
    <s v="Allocated"/>
    <x v="1"/>
    <s v="Source tags/labels"/>
    <n v="1"/>
    <s v="aws-2026-04-07-111111111111-02-01-alloc-8e5568d0369f"/>
    <d v="2026-04-01T00:00:00"/>
    <d v="2026-04-01T00:00:00"/>
  </r>
  <r>
    <x v="123"/>
    <x v="0"/>
    <n v="999999999999"/>
    <n v="111111111111"/>
    <s v="production-account"/>
    <n v="46118.833333333336"/>
    <n v="46119.833333333336"/>
    <n v="46112.833333333336"/>
    <n v="46142.833333333336"/>
    <s v="Amazon Simple Storage Service"/>
    <s v="Storage"/>
    <s v="TimedStorage-ByteHrs"/>
    <s v="bucket-1111-02-02"/>
    <s v="us-east-1"/>
    <s v=""/>
    <n v="221.7705"/>
    <s v="GB-Mo"/>
    <n v="2.3E-2"/>
    <s v="Standard"/>
    <s v="USD"/>
    <n v="5.1006999999999998"/>
    <n v="4.7680999999999996"/>
    <n v="4.7680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5"/>
    <s v="Allocated"/>
    <x v="1"/>
    <s v="Source tags/labels"/>
    <n v="1"/>
    <s v="aws-2026-04-07-111111111111-02-02-alloc-26db9c737afc"/>
    <d v="2026-04-01T00:00:00"/>
    <d v="2026-04-01T00:00:00"/>
  </r>
  <r>
    <x v="124"/>
    <x v="0"/>
    <n v="999999999999"/>
    <n v="111111111111"/>
    <s v="production-account"/>
    <n v="46118.833333333336"/>
    <n v="46119.833333333336"/>
    <n v="46112.833333333336"/>
    <n v="46142.833333333336"/>
    <s v="Amazon Relational Database Service"/>
    <s v="Databases"/>
    <s v="InstanceUsage:db.m5.large"/>
    <s v="db-1111-03-01"/>
    <s v="us-east-1"/>
    <s v=""/>
    <n v="223.417"/>
    <s v="Hrs"/>
    <n v="0.192"/>
    <s v="Standard"/>
    <s v="USD"/>
    <n v="42.896099999999997"/>
    <n v="37.980899999999998"/>
    <n v="37.9808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6"/>
    <s v="Allocated"/>
    <x v="1"/>
    <s v="Source tags/labels"/>
    <n v="1"/>
    <s v="aws-2026-04-07-111111111111-03-01-alloc-41e17b6a3f39"/>
    <d v="2026-04-01T00:00:00"/>
    <d v="2026-04-01T00:00:00"/>
  </r>
  <r>
    <x v="125"/>
    <x v="0"/>
    <n v="999999999999"/>
    <n v="111111111111"/>
    <s v="production-account"/>
    <n v="46118.833333333336"/>
    <n v="46119.833333333336"/>
    <n v="46112.833333333336"/>
    <n v="46142.833333333336"/>
    <s v="Amazon Relational Database Service"/>
    <s v="Databases"/>
    <s v="InstanceUsage:db.m5.large"/>
    <s v="db-1111-03-02"/>
    <s v="us-east-1"/>
    <s v=""/>
    <n v="208.05889999999999"/>
    <s v="Hrs"/>
    <n v="0.192"/>
    <s v="Standard"/>
    <s v="USD"/>
    <n v="39.947299999999998"/>
    <n v="35.369999999999997"/>
    <n v="35.3699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7"/>
    <s v="Allocated"/>
    <x v="1"/>
    <s v="Source tags/labels"/>
    <n v="1"/>
    <s v="aws-2026-04-07-111111111111-03-02-alloc-ec3cbf377c49"/>
    <d v="2026-04-01T00:00:00"/>
    <d v="2026-04-01T00:00:00"/>
  </r>
  <r>
    <x v="126"/>
    <x v="0"/>
    <n v="999999999999"/>
    <n v="111111111111"/>
    <s v="production-account"/>
    <n v="46118.833333333336"/>
    <n v="46119.833333333336"/>
    <n v="46112.833333333336"/>
    <n v="46142.833333333336"/>
    <s v="AWS Lambda"/>
    <s v="Compute"/>
    <s v="Lambda-GB-Second"/>
    <s v="function-1111-04-01"/>
    <s v="us-east-1"/>
    <s v=""/>
    <n v="4115288.8029999998"/>
    <s v="GB-Seconds"/>
    <n v="1.6666700000000001E-5"/>
    <s v="Standard"/>
    <s v="USD"/>
    <n v="68.588300000000004"/>
    <n v="63.786999999999999"/>
    <n v="63.786999999999999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8"/>
    <s v="Allocated"/>
    <x v="1"/>
    <s v="Source tags/labels"/>
    <n v="1"/>
    <s v="aws-2026-04-07-111111111111-04-01-alloc-1562b44115c2"/>
    <d v="2026-04-01T00:00:00"/>
    <d v="2026-04-01T00:00:00"/>
  </r>
  <r>
    <x v="127"/>
    <x v="0"/>
    <n v="999999999999"/>
    <n v="111111111111"/>
    <s v="production-account"/>
    <n v="46118.833333333336"/>
    <n v="46119.833333333336"/>
    <n v="46112.833333333336"/>
    <n v="46142.833333333336"/>
    <s v="AWS Lambda"/>
    <s v="Compute"/>
    <s v="Lambda-GB-Second"/>
    <s v="function-1111-04-02"/>
    <s v="us-east-1"/>
    <s v=""/>
    <n v="4948608.9967999998"/>
    <s v="GB-Seconds"/>
    <n v="1.6666700000000001E-5"/>
    <s v="Standard"/>
    <s v="USD"/>
    <n v="82.477000000000004"/>
    <n v="76.703400000000002"/>
    <n v="76.703400000000002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9"/>
    <s v="Allocated"/>
    <x v="1"/>
    <s v="Source tags/labels"/>
    <n v="1"/>
    <s v="aws-2026-04-07-111111111111-04-02-alloc-37924d7145c0"/>
    <d v="2026-04-01T00:00:00"/>
    <d v="2026-04-01T00:00:00"/>
  </r>
  <r>
    <x v="128"/>
    <x v="0"/>
    <n v="999999999999"/>
    <n v="111111111111"/>
    <s v="production-account"/>
    <n v="46118.833333333336"/>
    <n v="46119.833333333336"/>
    <n v="46112.833333333336"/>
    <n v="46142.833333333336"/>
    <s v="AmazonCloudWatch"/>
    <s v="Management and Governance"/>
    <s v="DataProcessing-Bytes"/>
    <s v="log-group-1111-05-01"/>
    <s v="us-east-1"/>
    <s v=""/>
    <n v="205.79669999999999"/>
    <s v="GB"/>
    <n v="0.5"/>
    <s v="Standard"/>
    <s v="USD"/>
    <n v="102.8984"/>
    <n v="94.666499999999999"/>
    <n v="94.66649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30"/>
    <s v="Shared"/>
    <x v="2"/>
    <s v="Direct spend: provider + billing month + sub-account"/>
    <n v="1"/>
    <s v="aws-2026-04-07-111111111111-05-01-alloc-7c4ffa3e9edf"/>
    <d v="2026-04-01T00:00:00"/>
    <d v="2026-04-01T00:00:00"/>
  </r>
  <r>
    <x v="129"/>
    <x v="0"/>
    <n v="999999999999"/>
    <n v="111111111111"/>
    <s v="production-account"/>
    <n v="46118.833333333336"/>
    <n v="46119.833333333336"/>
    <n v="46112.833333333336"/>
    <n v="46142.833333333336"/>
    <s v="AmazonCloudWatch"/>
    <s v="Management and Governance"/>
    <s v="DataProcessing-Bytes"/>
    <s v="log-group-1111-05-02"/>
    <s v="us-east-1"/>
    <s v=""/>
    <n v="214.434"/>
    <s v="GB"/>
    <n v="0.5"/>
    <s v="Standard"/>
    <s v="USD"/>
    <n v="107.217"/>
    <n v="98.639600000000002"/>
    <n v="98.639600000000002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31"/>
    <s v="Shared"/>
    <x v="2"/>
    <s v="Direct spend: provider + billing month + sub-account"/>
    <n v="1"/>
    <s v="aws-2026-04-07-111111111111-05-02-alloc-14dc4313cc0d"/>
    <d v="2026-04-01T00:00:00"/>
    <d v="2026-04-01T00:00:00"/>
  </r>
  <r>
    <x v="130"/>
    <x v="0"/>
    <n v="999999999999"/>
    <n v="222222222222"/>
    <s v="development-account"/>
    <n v="46118.833333333336"/>
    <n v="46119.833333333336"/>
    <n v="46112.833333333336"/>
    <n v="46142.833333333336"/>
    <s v="Amazon Elastic Compute Cloud - Compute"/>
    <s v="Compute"/>
    <s v="BoxUsage:m5.large"/>
    <s v="i-2222-01-01"/>
    <s v="us-east-1"/>
    <s v=""/>
    <n v="451.99259999999998"/>
    <s v="Hrs"/>
    <n v="9.6000000000000002E-2"/>
    <s v="Standard"/>
    <s v="USD"/>
    <n v="43.391300000000001"/>
    <n v="37.967399999999998"/>
    <n v="37.9673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2"/>
    <s v="Allocated"/>
    <x v="1"/>
    <s v="Source tags/labels"/>
    <n v="1"/>
    <s v="aws-2026-04-07-222222222222-01-01-alloc-425c239146e5"/>
    <d v="2026-04-01T00:00:00"/>
    <d v="2026-04-01T00:00:00"/>
  </r>
  <r>
    <x v="131"/>
    <x v="0"/>
    <n v="999999999999"/>
    <n v="222222222222"/>
    <s v="development-account"/>
    <n v="46118.833333333336"/>
    <n v="46119.833333333336"/>
    <n v="46112.833333333336"/>
    <n v="46142.833333333336"/>
    <s v="Amazon Elastic Compute Cloud - Compute"/>
    <s v="Compute"/>
    <s v="BoxUsage:m5.large"/>
    <s v="i-2222-01-02"/>
    <s v="us-east-1"/>
    <s v=""/>
    <n v="409.0403"/>
    <s v="Hrs"/>
    <n v="9.6000000000000002E-2"/>
    <s v="Standard"/>
    <s v="USD"/>
    <n v="39.267899999999997"/>
    <n v="34.359400000000001"/>
    <n v="34.3594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3"/>
    <s v="Allocated"/>
    <x v="1"/>
    <s v="Source tags/labels"/>
    <n v="1"/>
    <s v="aws-2026-04-07-222222222222-01-02-alloc-5cfa71cb156f"/>
    <d v="2026-04-01T00:00:00"/>
    <d v="2026-04-01T00:00:00"/>
  </r>
  <r>
    <x v="132"/>
    <x v="0"/>
    <n v="999999999999"/>
    <n v="222222222222"/>
    <s v="development-account"/>
    <n v="46118.833333333336"/>
    <n v="46119.833333333336"/>
    <n v="46112.833333333336"/>
    <n v="46142.833333333336"/>
    <s v="Amazon Simple Storage Service"/>
    <s v="Storage"/>
    <s v="TimedStorage-ByteHrs"/>
    <s v="bucket-2222-02-01"/>
    <s v="us-east-1"/>
    <s v=""/>
    <n v="97.074200000000005"/>
    <s v="GB-Mo"/>
    <n v="2.3E-2"/>
    <s v="Standard"/>
    <s v="USD"/>
    <n v="2.2326999999999999"/>
    <n v="2.0871"/>
    <n v="2.087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4"/>
    <s v="Allocated"/>
    <x v="1"/>
    <s v="Source tags/labels"/>
    <n v="1"/>
    <s v="aws-2026-04-07-222222222222-02-01-alloc-968e0cea9241"/>
    <d v="2026-04-01T00:00:00"/>
    <d v="2026-04-01T00:00:00"/>
  </r>
  <r>
    <x v="133"/>
    <x v="0"/>
    <n v="999999999999"/>
    <n v="222222222222"/>
    <s v="development-account"/>
    <n v="46118.833333333336"/>
    <n v="46119.833333333336"/>
    <n v="46112.833333333336"/>
    <n v="46142.833333333336"/>
    <s v="Amazon Simple Storage Service"/>
    <s v="Storage"/>
    <s v="TimedStorage-ByteHrs"/>
    <s v="bucket-2222-02-02"/>
    <s v="us-east-1"/>
    <s v=""/>
    <n v="93.032499999999999"/>
    <s v="GB-Mo"/>
    <n v="2.3E-2"/>
    <s v="Standard"/>
    <s v="USD"/>
    <n v="2.1396999999999999"/>
    <n v="2.0002"/>
    <n v="2.0002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5"/>
    <s v="Allocated"/>
    <x v="1"/>
    <s v="Source tags/labels"/>
    <n v="1"/>
    <s v="aws-2026-04-07-222222222222-02-02-alloc-9894247d505e"/>
    <d v="2026-04-01T00:00:00"/>
    <d v="2026-04-01T00:00:00"/>
  </r>
  <r>
    <x v="134"/>
    <x v="0"/>
    <n v="999999999999"/>
    <n v="222222222222"/>
    <s v="development-account"/>
    <n v="46118.833333333336"/>
    <n v="46119.833333333336"/>
    <n v="46112.833333333336"/>
    <n v="46142.833333333336"/>
    <s v="Amazon Relational Database Service"/>
    <s v="Databases"/>
    <s v="InstanceUsage:db.m5.large"/>
    <s v="db-2222-03-01"/>
    <s v="us-east-1"/>
    <s v=""/>
    <n v="86.586799999999997"/>
    <s v="Hrs"/>
    <n v="0.192"/>
    <s v="Standard"/>
    <s v="USD"/>
    <n v="16.624700000000001"/>
    <n v="14.719799999999999"/>
    <n v="14.719799999999999"/>
    <s v="Usage"/>
    <s v=""/>
    <s v="InstanceUsage:db.m5.large | CreateDBInstance | Usage"/>
    <s v="{}"/>
    <x v="0"/>
    <x v="0"/>
    <x v="0"/>
    <x v="0"/>
    <s v="Unallocated"/>
    <s v="aws_billing_sample.csv"/>
    <n v="136"/>
    <s v="Unallocated"/>
    <x v="0"/>
    <s v="Missing allocation metadata"/>
    <n v="1"/>
    <s v="aws-2026-04-07-222222222222-03-01-alloc-3f433b7fce68"/>
    <d v="2026-04-01T00:00:00"/>
    <d v="2026-04-01T00:00:00"/>
  </r>
  <r>
    <x v="135"/>
    <x v="0"/>
    <n v="999999999999"/>
    <n v="222222222222"/>
    <s v="development-account"/>
    <n v="46118.833333333336"/>
    <n v="46119.833333333336"/>
    <n v="46112.833333333336"/>
    <n v="46142.833333333336"/>
    <s v="Amazon Relational Database Service"/>
    <s v="Databases"/>
    <s v="InstanceUsage:db.m5.large"/>
    <s v="db-2222-03-02"/>
    <s v="us-east-1"/>
    <s v=""/>
    <n v="89.327299999999994"/>
    <s v="Hrs"/>
    <n v="0.192"/>
    <s v="Standard"/>
    <s v="USD"/>
    <n v="17.1509"/>
    <n v="15.185600000000001"/>
    <n v="15.1856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7"/>
    <s v="Allocated"/>
    <x v="1"/>
    <s v="Source tags/labels"/>
    <n v="1"/>
    <s v="aws-2026-04-07-222222222222-03-02-alloc-6d4aa3450b51"/>
    <d v="2026-04-01T00:00:00"/>
    <d v="2026-04-01T00:00:00"/>
  </r>
  <r>
    <x v="136"/>
    <x v="0"/>
    <n v="999999999999"/>
    <n v="222222222222"/>
    <s v="development-account"/>
    <n v="46118.833333333336"/>
    <n v="46119.833333333336"/>
    <n v="46112.833333333336"/>
    <n v="46142.833333333336"/>
    <s v="AWS Lambda"/>
    <s v="Compute"/>
    <s v="Lambda-GB-Second"/>
    <s v="function-2222-04-01"/>
    <s v="us-east-1"/>
    <s v=""/>
    <n v="1807186.0501999999"/>
    <s v="GB-Seconds"/>
    <n v="1.6666700000000001E-5"/>
    <s v="Standard"/>
    <s v="USD"/>
    <n v="30.119800000000001"/>
    <n v="28.011399999999998"/>
    <n v="28.01139999999999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8"/>
    <s v="Allocated"/>
    <x v="1"/>
    <s v="Source tags/labels"/>
    <n v="1"/>
    <s v="aws-2026-04-07-222222222222-04-01-alloc-43cb9b6af2e4"/>
    <d v="2026-04-01T00:00:00"/>
    <d v="2026-04-01T00:00:00"/>
  </r>
  <r>
    <x v="137"/>
    <x v="0"/>
    <n v="999999999999"/>
    <n v="222222222222"/>
    <s v="development-account"/>
    <n v="46118.833333333336"/>
    <n v="46119.833333333336"/>
    <n v="46112.833333333336"/>
    <n v="46142.833333333336"/>
    <s v="AWS Lambda"/>
    <s v="Compute"/>
    <s v="Lambda-GB-Second"/>
    <s v="function-2222-04-02"/>
    <s v="us-east-1"/>
    <s v=""/>
    <n v="1622001.89"/>
    <s v="GB-Seconds"/>
    <n v="1.6666700000000001E-5"/>
    <s v="Standard"/>
    <s v="USD"/>
    <n v="27.0334"/>
    <n v="25.140999999999998"/>
    <n v="25.14099999999999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9"/>
    <s v="Allocated"/>
    <x v="1"/>
    <s v="Source tags/labels"/>
    <n v="1"/>
    <s v="aws-2026-04-07-222222222222-04-02-alloc-41384f5aff1c"/>
    <d v="2026-04-01T00:00:00"/>
    <d v="2026-04-01T00:00:00"/>
  </r>
  <r>
    <x v="138"/>
    <x v="0"/>
    <n v="999999999999"/>
    <n v="222222222222"/>
    <s v="development-account"/>
    <n v="46118.833333333336"/>
    <n v="46119.833333333336"/>
    <n v="46112.833333333336"/>
    <n v="46142.833333333336"/>
    <s v="AmazonCloudWatch"/>
    <s v="Management and Governance"/>
    <s v="DataProcessing-Bytes"/>
    <s v="log-group-2222-05-01"/>
    <s v="us-east-1"/>
    <s v=""/>
    <n v="80.623099999999994"/>
    <s v="GB"/>
    <n v="0.5"/>
    <s v="Standard"/>
    <s v="USD"/>
    <n v="40.311599999999999"/>
    <n v="37.086599999999997"/>
    <n v="37.0865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40"/>
    <s v="Shared"/>
    <x v="2"/>
    <s v="Direct spend: provider + billing month + sub-account"/>
    <n v="1"/>
    <s v="aws-2026-04-07-222222222222-05-01-alloc-9769e5b7ef32"/>
    <d v="2026-04-01T00:00:00"/>
    <d v="2026-04-01T00:00:00"/>
  </r>
  <r>
    <x v="139"/>
    <x v="0"/>
    <n v="999999999999"/>
    <n v="222222222222"/>
    <s v="development-account"/>
    <n v="46118.833333333336"/>
    <n v="46119.833333333336"/>
    <n v="46112.833333333336"/>
    <n v="46142.833333333336"/>
    <s v="AmazonCloudWatch"/>
    <s v="Management and Governance"/>
    <s v="DataProcessing-Bytes"/>
    <s v="log-group-2222-05-02"/>
    <s v="us-east-1"/>
    <s v=""/>
    <n v="83.516099999999994"/>
    <s v="GB"/>
    <n v="0.5"/>
    <s v="Standard"/>
    <s v="USD"/>
    <n v="41.758000000000003"/>
    <n v="38.417400000000001"/>
    <n v="38.4174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41"/>
    <s v="Shared"/>
    <x v="2"/>
    <s v="Direct spend: provider + billing month + sub-account"/>
    <n v="1"/>
    <s v="aws-2026-04-07-222222222222-05-02-alloc-0ce76ad3882e"/>
    <d v="2026-04-01T00:00:00"/>
    <d v="2026-04-01T00:00:00"/>
  </r>
  <r>
    <x v="140"/>
    <x v="0"/>
    <n v="999999999999"/>
    <n v="111111111111"/>
    <s v="production-account"/>
    <n v="46119.833333333336"/>
    <n v="46120.833333333336"/>
    <n v="46112.833333333336"/>
    <n v="46142.833333333336"/>
    <s v="Amazon Elastic Compute Cloud - Compute"/>
    <s v="Compute"/>
    <s v="BoxUsage:m5.large"/>
    <s v="i-1111-01-01"/>
    <s v="us-east-1"/>
    <s v=""/>
    <n v="1127.0042000000001"/>
    <s v="Hrs"/>
    <n v="9.6000000000000002E-2"/>
    <s v="Standard"/>
    <s v="USD"/>
    <n v="108.19240000000001"/>
    <n v="94.668400000000005"/>
    <n v="94.66840000000000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2"/>
    <s v="Allocated"/>
    <x v="1"/>
    <s v="Source tags/labels"/>
    <n v="1"/>
    <s v="aws-2026-04-08-111111111111-01-01-alloc-7c326b78bf11"/>
    <d v="2026-04-01T00:00:00"/>
    <d v="2026-04-01T00:00:00"/>
  </r>
  <r>
    <x v="141"/>
    <x v="0"/>
    <n v="999999999999"/>
    <n v="111111111111"/>
    <s v="production-account"/>
    <n v="46119.833333333336"/>
    <n v="46120.833333333336"/>
    <n v="46112.833333333336"/>
    <n v="46142.833333333336"/>
    <s v="Amazon Elastic Compute Cloud - Compute"/>
    <s v="Compute"/>
    <s v="BoxUsage:m5.large"/>
    <s v="i-1111-01-02"/>
    <s v="us-east-1"/>
    <s v=""/>
    <n v="1108.9954"/>
    <s v="Hrs"/>
    <n v="9.6000000000000002E-2"/>
    <s v="Standard"/>
    <s v="USD"/>
    <n v="106.4636"/>
    <n v="93.155600000000007"/>
    <n v="93.15560000000000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3"/>
    <s v="Allocated"/>
    <x v="1"/>
    <s v="Source tags/labels"/>
    <n v="1"/>
    <s v="aws-2026-04-08-111111111111-01-02-alloc-1ca05a00fe96"/>
    <d v="2026-04-01T00:00:00"/>
    <d v="2026-04-01T00:00:00"/>
  </r>
  <r>
    <x v="142"/>
    <x v="0"/>
    <n v="999999999999"/>
    <n v="111111111111"/>
    <s v="production-account"/>
    <n v="46119.833333333336"/>
    <n v="46120.833333333336"/>
    <n v="46112.833333333336"/>
    <n v="46142.833333333336"/>
    <s v="Amazon Simple Storage Service"/>
    <s v="Storage"/>
    <s v="TimedStorage-ByteHrs"/>
    <s v="bucket-1111-02-01"/>
    <s v="us-east-1"/>
    <s v=""/>
    <n v="233.4633"/>
    <s v="GB-Mo"/>
    <n v="2.3E-2"/>
    <s v="Standard"/>
    <s v="USD"/>
    <n v="5.3696999999999999"/>
    <n v="5.0194999999999999"/>
    <n v="5.019499999999999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4"/>
    <s v="Allocated"/>
    <x v="1"/>
    <s v="Source tags/labels"/>
    <n v="1"/>
    <s v="aws-2026-04-08-111111111111-02-01-alloc-6890f64b34a6"/>
    <d v="2026-04-01T00:00:00"/>
    <d v="2026-04-01T00:00:00"/>
  </r>
  <r>
    <x v="143"/>
    <x v="0"/>
    <n v="999999999999"/>
    <n v="111111111111"/>
    <s v="production-account"/>
    <n v="46119.833333333336"/>
    <n v="46120.833333333336"/>
    <n v="46112.833333333336"/>
    <n v="46142.833333333336"/>
    <s v="Amazon Simple Storage Service"/>
    <s v="Storage"/>
    <s v="TimedStorage-ByteHrs"/>
    <s v="bucket-1111-02-02"/>
    <s v="us-east-1"/>
    <s v=""/>
    <n v="250.1977"/>
    <s v="GB-Mo"/>
    <n v="2.3E-2"/>
    <s v="Standard"/>
    <s v="USD"/>
    <n v="5.7545000000000002"/>
    <n v="5.3792"/>
    <n v="5.3792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5"/>
    <s v="Allocated"/>
    <x v="1"/>
    <s v="Source tags/labels"/>
    <n v="1"/>
    <s v="aws-2026-04-08-111111111111-02-02-alloc-f2cae0f3c4a6"/>
    <d v="2026-04-01T00:00:00"/>
    <d v="2026-04-01T00:00:00"/>
  </r>
  <r>
    <x v="144"/>
    <x v="0"/>
    <n v="999999999999"/>
    <n v="111111111111"/>
    <s v="production-account"/>
    <n v="46119.833333333336"/>
    <n v="46120.833333333336"/>
    <n v="46112.833333333336"/>
    <n v="46142.833333333336"/>
    <s v="Amazon Relational Database Service"/>
    <s v="Databases"/>
    <s v="InstanceUsage:db.m5.large"/>
    <s v="db-1111-03-01"/>
    <s v="us-east-1"/>
    <s v=""/>
    <n v="212.6985"/>
    <s v="Hrs"/>
    <n v="0.192"/>
    <s v="Standard"/>
    <s v="USD"/>
    <n v="40.838099999999997"/>
    <n v="36.158700000000003"/>
    <n v="36.1587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6"/>
    <s v="Allocated"/>
    <x v="1"/>
    <s v="Source tags/labels"/>
    <n v="1"/>
    <s v="aws-2026-04-08-111111111111-03-01-alloc-46735995b34a"/>
    <d v="2026-04-01T00:00:00"/>
    <d v="2026-04-01T00:00:00"/>
  </r>
  <r>
    <x v="145"/>
    <x v="0"/>
    <n v="999999999999"/>
    <n v="111111111111"/>
    <s v="production-account"/>
    <n v="46119.833333333336"/>
    <n v="46120.833333333336"/>
    <n v="46112.833333333336"/>
    <n v="46142.833333333336"/>
    <s v="Amazon Relational Database Service"/>
    <s v="Databases"/>
    <s v="InstanceUsage:db.m5.large"/>
    <s v="db-1111-03-02"/>
    <s v="us-east-1"/>
    <s v=""/>
    <n v="194.5532"/>
    <s v="Hrs"/>
    <n v="0.192"/>
    <s v="Standard"/>
    <s v="USD"/>
    <n v="37.354199999999999"/>
    <n v="33.073999999999998"/>
    <n v="33.0739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7"/>
    <s v="Allocated"/>
    <x v="1"/>
    <s v="Source tags/labels"/>
    <n v="1"/>
    <s v="aws-2026-04-08-111111111111-03-02-alloc-61f6e86154a0"/>
    <d v="2026-04-01T00:00:00"/>
    <d v="2026-04-01T00:00:00"/>
  </r>
  <r>
    <x v="146"/>
    <x v="0"/>
    <n v="999999999999"/>
    <n v="111111111111"/>
    <s v="production-account"/>
    <n v="46119.833333333336"/>
    <n v="46120.833333333336"/>
    <n v="46112.833333333336"/>
    <n v="46142.833333333336"/>
    <s v="AWS Lambda"/>
    <s v="Compute"/>
    <s v="Lambda-GB-Second"/>
    <s v="function-1111-04-01"/>
    <s v="us-east-1"/>
    <s v=""/>
    <n v="4623402.0395999998"/>
    <s v="GB-Seconds"/>
    <n v="1.6666700000000001E-5"/>
    <s v="Standard"/>
    <s v="USD"/>
    <n v="77.056899999999999"/>
    <n v="71.662700000000001"/>
    <n v="71.662700000000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8"/>
    <s v="Allocated"/>
    <x v="1"/>
    <s v="Source tags/labels"/>
    <n v="1"/>
    <s v="aws-2026-04-08-111111111111-04-01-alloc-68bb74e3e59f"/>
    <d v="2026-04-01T00:00:00"/>
    <d v="2026-04-01T00:00:00"/>
  </r>
  <r>
    <x v="147"/>
    <x v="0"/>
    <n v="999999999999"/>
    <n v="111111111111"/>
    <s v="production-account"/>
    <n v="46119.833333333336"/>
    <n v="46120.833333333336"/>
    <n v="46112.833333333336"/>
    <n v="46142.833333333336"/>
    <s v="AWS Lambda"/>
    <s v="Compute"/>
    <s v="Lambda-GB-Second"/>
    <s v="function-1111-04-02"/>
    <s v="us-east-1"/>
    <s v=""/>
    <n v="4717107.8174999999"/>
    <s v="GB-Seconds"/>
    <n v="1.6666700000000001E-5"/>
    <s v="Standard"/>
    <s v="USD"/>
    <n v="78.618600000000001"/>
    <n v="73.115200000000002"/>
    <n v="73.115200000000002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9"/>
    <s v="Allocated"/>
    <x v="1"/>
    <s v="Source tags/labels"/>
    <n v="1"/>
    <s v="aws-2026-04-08-111111111111-04-02-alloc-2cba60787663"/>
    <d v="2026-04-01T00:00:00"/>
    <d v="2026-04-01T00:00:00"/>
  </r>
  <r>
    <x v="148"/>
    <x v="0"/>
    <n v="999999999999"/>
    <n v="111111111111"/>
    <s v="production-account"/>
    <n v="46119.833333333336"/>
    <n v="46120.833333333336"/>
    <n v="46112.833333333336"/>
    <n v="46142.833333333336"/>
    <s v="AmazonCloudWatch"/>
    <s v="Management and Governance"/>
    <s v="DataProcessing-Bytes"/>
    <s v="log-group-1111-05-01"/>
    <s v="us-east-1"/>
    <s v=""/>
    <n v="221.74590000000001"/>
    <s v="GB"/>
    <n v="0.5"/>
    <s v="Standard"/>
    <s v="USD"/>
    <n v="110.873"/>
    <n v="102.0031"/>
    <n v="102.0031"/>
    <s v="Usage"/>
    <s v=""/>
    <s v="DataProcessing-Bytes | PutLogEvents | Usage"/>
    <s v="{}"/>
    <x v="0"/>
    <x v="0"/>
    <x v="0"/>
    <x v="0"/>
    <s v="Unallocated"/>
    <s v="aws_billing_sample.csv"/>
    <n v="150"/>
    <s v="Unallocated"/>
    <x v="0"/>
    <s v="Missing allocation metadata"/>
    <n v="1"/>
    <s v="aws-2026-04-08-111111111111-05-01-alloc-eefba7144948"/>
    <d v="2026-04-01T00:00:00"/>
    <d v="2026-04-01T00:00:00"/>
  </r>
  <r>
    <x v="149"/>
    <x v="0"/>
    <n v="999999999999"/>
    <n v="111111111111"/>
    <s v="production-account"/>
    <n v="46119.833333333336"/>
    <n v="46120.833333333336"/>
    <n v="46112.833333333336"/>
    <n v="46142.833333333336"/>
    <s v="AmazonCloudWatch"/>
    <s v="Management and Governance"/>
    <s v="DataProcessing-Bytes"/>
    <s v="log-group-1111-05-02"/>
    <s v="us-east-1"/>
    <s v=""/>
    <n v="205.886"/>
    <s v="GB"/>
    <n v="0.5"/>
    <s v="Standard"/>
    <s v="USD"/>
    <n v="102.943"/>
    <n v="94.707499999999996"/>
    <n v="94.707499999999996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51"/>
    <s v="Shared"/>
    <x v="2"/>
    <s v="Direct spend: provider + billing month + sub-account"/>
    <n v="1"/>
    <s v="aws-2026-04-08-111111111111-05-02-alloc-7dab3fd995cc"/>
    <d v="2026-04-01T00:00:00"/>
    <d v="2026-04-01T00:00:00"/>
  </r>
  <r>
    <x v="150"/>
    <x v="0"/>
    <n v="999999999999"/>
    <n v="222222222222"/>
    <s v="development-account"/>
    <n v="46119.833333333336"/>
    <n v="46120.833333333336"/>
    <n v="46112.833333333336"/>
    <n v="46142.833333333336"/>
    <s v="Amazon Elastic Compute Cloud - Compute"/>
    <s v="Compute"/>
    <s v="BoxUsage:m5.large"/>
    <s v="i-2222-01-01"/>
    <s v="us-east-1"/>
    <s v=""/>
    <n v="453.93"/>
    <s v="Hrs"/>
    <n v="9.6000000000000002E-2"/>
    <s v="Standard"/>
    <s v="USD"/>
    <n v="43.577300000000001"/>
    <n v="38.130099999999999"/>
    <n v="38.1300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2"/>
    <s v="Allocated"/>
    <x v="1"/>
    <s v="Source tags/labels"/>
    <n v="1"/>
    <s v="aws-2026-04-08-222222222222-01-01-alloc-07129efb0928"/>
    <d v="2026-04-01T00:00:00"/>
    <d v="2026-04-01T00:00:00"/>
  </r>
  <r>
    <x v="151"/>
    <x v="0"/>
    <n v="999999999999"/>
    <n v="222222222222"/>
    <s v="development-account"/>
    <n v="46119.833333333336"/>
    <n v="46120.833333333336"/>
    <n v="46112.833333333336"/>
    <n v="46142.833333333336"/>
    <s v="Amazon Elastic Compute Cloud - Compute"/>
    <s v="Compute"/>
    <s v="BoxUsage:m5.large"/>
    <s v="i-2222-01-02"/>
    <s v="us-east-1"/>
    <s v=""/>
    <n v="448.10599999999999"/>
    <s v="Hrs"/>
    <n v="9.6000000000000002E-2"/>
    <s v="Standard"/>
    <s v="USD"/>
    <n v="43.0182"/>
    <n v="37.640900000000002"/>
    <n v="37.640900000000002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3"/>
    <s v="Allocated"/>
    <x v="1"/>
    <s v="Source tags/labels"/>
    <n v="1"/>
    <s v="aws-2026-04-08-222222222222-01-02-alloc-a7ef59ede958"/>
    <d v="2026-04-01T00:00:00"/>
    <d v="2026-04-01T00:00:00"/>
  </r>
  <r>
    <x v="152"/>
    <x v="0"/>
    <n v="999999999999"/>
    <n v="222222222222"/>
    <s v="development-account"/>
    <n v="46119.833333333336"/>
    <n v="46120.833333333336"/>
    <n v="46112.833333333336"/>
    <n v="46142.833333333336"/>
    <s v="Amazon Simple Storage Service"/>
    <s v="Storage"/>
    <s v="TimedStorage-ByteHrs"/>
    <s v="bucket-2222-02-01"/>
    <s v="us-east-1"/>
    <s v=""/>
    <n v="84.595299999999995"/>
    <s v="GB-Mo"/>
    <n v="2.3E-2"/>
    <s v="Standard"/>
    <s v="USD"/>
    <n v="1.9457"/>
    <n v="1.8188"/>
    <n v="1.8188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4"/>
    <s v="Allocated"/>
    <x v="1"/>
    <s v="Source tags/labels"/>
    <n v="1"/>
    <s v="aws-2026-04-08-222222222222-02-01-alloc-752ec5dcc4ad"/>
    <d v="2026-04-01T00:00:00"/>
    <d v="2026-04-01T00:00:00"/>
  </r>
  <r>
    <x v="153"/>
    <x v="0"/>
    <n v="999999999999"/>
    <n v="222222222222"/>
    <s v="development-account"/>
    <n v="46119.833333333336"/>
    <n v="46120.833333333336"/>
    <n v="46112.833333333336"/>
    <n v="46142.833333333336"/>
    <s v="Amazon Simple Storage Service"/>
    <s v="Storage"/>
    <s v="TimedStorage-ByteHrs"/>
    <s v="bucket-2222-02-02"/>
    <s v="us-east-1"/>
    <s v=""/>
    <n v="87.510300000000001"/>
    <s v="GB-Mo"/>
    <n v="2.3E-2"/>
    <s v="Standard"/>
    <s v="USD"/>
    <n v="2.0127000000000002"/>
    <n v="1.8815"/>
    <n v="1.8815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5"/>
    <s v="Allocated"/>
    <x v="1"/>
    <s v="Source tags/labels"/>
    <n v="1"/>
    <s v="aws-2026-04-08-222222222222-02-02-alloc-41796662a6ed"/>
    <d v="2026-04-01T00:00:00"/>
    <d v="2026-04-01T00:00:00"/>
  </r>
  <r>
    <x v="154"/>
    <x v="0"/>
    <n v="999999999999"/>
    <n v="222222222222"/>
    <s v="development-account"/>
    <n v="46119.833333333336"/>
    <n v="46120.833333333336"/>
    <n v="46112.833333333336"/>
    <n v="46142.833333333336"/>
    <s v="Amazon Relational Database Service"/>
    <s v="Databases"/>
    <s v="InstanceUsage:db.m5.large"/>
    <s v="db-2222-03-01"/>
    <s v="us-east-1"/>
    <s v=""/>
    <n v="88.974900000000005"/>
    <s v="Hrs"/>
    <n v="0.192"/>
    <s v="Standard"/>
    <s v="USD"/>
    <n v="17.083200000000001"/>
    <n v="15.1257"/>
    <n v="15.1257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6"/>
    <s v="Allocated"/>
    <x v="1"/>
    <s v="Source tags/labels"/>
    <n v="1"/>
    <s v="aws-2026-04-08-222222222222-03-01-alloc-1df4d962ef56"/>
    <d v="2026-04-01T00:00:00"/>
    <d v="2026-04-01T00:00:00"/>
  </r>
  <r>
    <x v="155"/>
    <x v="0"/>
    <n v="999999999999"/>
    <n v="222222222222"/>
    <s v="development-account"/>
    <n v="46119.833333333336"/>
    <n v="46120.833333333336"/>
    <n v="46112.833333333336"/>
    <n v="46142.833333333336"/>
    <s v="Amazon Relational Database Service"/>
    <s v="Databases"/>
    <s v="InstanceUsage:db.m5.large"/>
    <s v="db-2222-03-02"/>
    <s v="us-east-1"/>
    <s v=""/>
    <n v="90.701899999999995"/>
    <s v="Hrs"/>
    <n v="0.192"/>
    <s v="Standard"/>
    <s v="USD"/>
    <n v="17.4148"/>
    <n v="15.4193"/>
    <n v="15.4193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7"/>
    <s v="Allocated"/>
    <x v="1"/>
    <s v="Source tags/labels"/>
    <n v="1"/>
    <s v="aws-2026-04-08-222222222222-03-02-alloc-1c2d61952ab2"/>
    <d v="2026-04-01T00:00:00"/>
    <d v="2026-04-01T00:00:00"/>
  </r>
  <r>
    <x v="156"/>
    <x v="0"/>
    <n v="999999999999"/>
    <n v="222222222222"/>
    <s v="development-account"/>
    <n v="46119.833333333336"/>
    <n v="46120.833333333336"/>
    <n v="46112.833333333336"/>
    <n v="46142.833333333336"/>
    <s v="AWS Lambda"/>
    <s v="Compute"/>
    <s v="Lambda-GB-Second"/>
    <s v="function-2222-04-01"/>
    <s v="us-east-1"/>
    <s v=""/>
    <n v="1662335.4087"/>
    <s v="GB-Seconds"/>
    <n v="1.6666700000000001E-5"/>
    <s v="Standard"/>
    <s v="USD"/>
    <n v="27.7056"/>
    <n v="25.766200000000001"/>
    <n v="25.7662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8"/>
    <s v="Allocated"/>
    <x v="1"/>
    <s v="Source tags/labels"/>
    <n v="1"/>
    <s v="aws-2026-04-08-222222222222-04-01-alloc-e1be1bcd02f0"/>
    <d v="2026-04-01T00:00:00"/>
    <d v="2026-04-01T00:00:00"/>
  </r>
  <r>
    <x v="157"/>
    <x v="0"/>
    <n v="999999999999"/>
    <n v="222222222222"/>
    <s v="development-account"/>
    <n v="46119.833333333336"/>
    <n v="46120.833333333336"/>
    <n v="46112.833333333336"/>
    <n v="46142.833333333336"/>
    <s v="AWS Lambda"/>
    <s v="Compute"/>
    <s v="Lambda-GB-Second"/>
    <s v="function-2222-04-02"/>
    <s v="us-east-1"/>
    <s v=""/>
    <n v="1848040.6847000001"/>
    <s v="GB-Seconds"/>
    <n v="1.6666700000000001E-5"/>
    <s v="Standard"/>
    <s v="USD"/>
    <n v="30.800699999999999"/>
    <n v="28.644600000000001"/>
    <n v="28.6446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9"/>
    <s v="Allocated"/>
    <x v="1"/>
    <s v="Source tags/labels"/>
    <n v="1"/>
    <s v="aws-2026-04-08-222222222222-04-02-alloc-c0f12ddc53db"/>
    <d v="2026-04-01T00:00:00"/>
    <d v="2026-04-01T00:00:00"/>
  </r>
  <r>
    <x v="158"/>
    <x v="0"/>
    <n v="999999999999"/>
    <n v="222222222222"/>
    <s v="development-account"/>
    <n v="46119.833333333336"/>
    <n v="46120.833333333336"/>
    <n v="46112.833333333336"/>
    <n v="46142.833333333336"/>
    <s v="AmazonCloudWatch"/>
    <s v="Management and Governance"/>
    <s v="DataProcessing-Bytes"/>
    <s v="log-group-2222-05-01"/>
    <s v="us-east-1"/>
    <s v=""/>
    <n v="85.861599999999996"/>
    <s v="GB"/>
    <n v="0.5"/>
    <s v="Standard"/>
    <s v="USD"/>
    <n v="42.930799999999998"/>
    <n v="39.496299999999998"/>
    <n v="39.4962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60"/>
    <s v="Shared"/>
    <x v="2"/>
    <s v="Direct spend: provider + billing month + sub-account"/>
    <n v="1"/>
    <s v="aws-2026-04-08-222222222222-05-01-alloc-24b7a8cb6b69"/>
    <d v="2026-04-01T00:00:00"/>
    <d v="2026-04-01T00:00:00"/>
  </r>
  <r>
    <x v="159"/>
    <x v="0"/>
    <n v="999999999999"/>
    <n v="222222222222"/>
    <s v="development-account"/>
    <n v="46119.833333333336"/>
    <n v="46120.833333333336"/>
    <n v="46112.833333333336"/>
    <n v="46142.833333333336"/>
    <s v="AmazonCloudWatch"/>
    <s v="Management and Governance"/>
    <s v="DataProcessing-Bytes"/>
    <s v="log-group-2222-05-02"/>
    <s v="us-east-1"/>
    <s v=""/>
    <n v="81.454700000000003"/>
    <s v="GB"/>
    <n v="0.5"/>
    <s v="Standard"/>
    <s v="USD"/>
    <n v="40.7273"/>
    <n v="37.469200000000001"/>
    <n v="37.4692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61"/>
    <s v="Shared"/>
    <x v="2"/>
    <s v="Direct spend: provider + billing month + sub-account"/>
    <n v="1"/>
    <s v="aws-2026-04-08-222222222222-05-02-alloc-864d7b9116c4"/>
    <d v="2026-04-01T00:00:00"/>
    <d v="2026-04-01T00:00:00"/>
  </r>
  <r>
    <x v="160"/>
    <x v="0"/>
    <n v="999999999999"/>
    <n v="111111111111"/>
    <s v="production-account"/>
    <n v="46120.833333333336"/>
    <n v="46121.833333333336"/>
    <n v="46112.833333333336"/>
    <n v="46142.833333333336"/>
    <s v="Amazon Elastic Compute Cloud - Compute"/>
    <s v="Compute"/>
    <s v="BoxUsage:m5.large"/>
    <s v="i-1111-01-01"/>
    <s v="us-east-1"/>
    <s v=""/>
    <n v="1158.7547999999999"/>
    <s v="Hrs"/>
    <n v="9.6000000000000002E-2"/>
    <s v="Standard"/>
    <s v="USD"/>
    <n v="111.2405"/>
    <n v="97.335400000000007"/>
    <n v="97.33540000000000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2"/>
    <s v="Allocated"/>
    <x v="1"/>
    <s v="Source tags/labels"/>
    <n v="1"/>
    <s v="aws-2026-04-09-111111111111-01-01-alloc-fc29adc43ed0"/>
    <d v="2026-04-01T00:00:00"/>
    <d v="2026-04-01T00:00:00"/>
  </r>
  <r>
    <x v="161"/>
    <x v="0"/>
    <n v="999999999999"/>
    <n v="111111111111"/>
    <s v="production-account"/>
    <n v="46120.833333333336"/>
    <n v="46121.833333333336"/>
    <n v="46112.833333333336"/>
    <n v="46142.833333333336"/>
    <s v="Amazon Elastic Compute Cloud - Compute"/>
    <s v="Compute"/>
    <s v="BoxUsage:m5.large"/>
    <s v="i-1111-01-02"/>
    <s v="us-east-1"/>
    <s v=""/>
    <n v="1147.1267"/>
    <s v="Hrs"/>
    <n v="9.6000000000000002E-2"/>
    <s v="Standard"/>
    <s v="USD"/>
    <n v="110.1242"/>
    <n v="96.358599999999996"/>
    <n v="96.35859999999999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3"/>
    <s v="Allocated"/>
    <x v="1"/>
    <s v="Source tags/labels"/>
    <n v="1"/>
    <s v="aws-2026-04-09-111111111111-01-02-alloc-8d2617546d7d"/>
    <d v="2026-04-01T00:00:00"/>
    <d v="2026-04-01T00:00:00"/>
  </r>
  <r>
    <x v="162"/>
    <x v="0"/>
    <n v="999999999999"/>
    <n v="111111111111"/>
    <s v="production-account"/>
    <n v="46120.833333333336"/>
    <n v="46121.833333333336"/>
    <n v="46112.833333333336"/>
    <n v="46142.833333333336"/>
    <s v="Amazon Simple Storage Service"/>
    <s v="Storage"/>
    <s v="TimedStorage-ByteHrs"/>
    <s v="bucket-1111-02-01"/>
    <s v="us-east-1"/>
    <s v=""/>
    <n v="211.76"/>
    <s v="GB-Mo"/>
    <n v="2.3E-2"/>
    <s v="Standard"/>
    <s v="USD"/>
    <n v="4.8704999999999998"/>
    <n v="4.5528000000000004"/>
    <n v="4.5528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4"/>
    <s v="Allocated"/>
    <x v="1"/>
    <s v="Source tags/labels"/>
    <n v="1"/>
    <s v="aws-2026-04-09-111111111111-02-01-alloc-ce7891cba3e3"/>
    <d v="2026-04-01T00:00:00"/>
    <d v="2026-04-01T00:00:00"/>
  </r>
  <r>
    <x v="163"/>
    <x v="0"/>
    <n v="999999999999"/>
    <n v="111111111111"/>
    <s v="production-account"/>
    <n v="46120.833333333336"/>
    <n v="46121.833333333336"/>
    <n v="46112.833333333336"/>
    <n v="46142.833333333336"/>
    <s v="Amazon Simple Storage Service"/>
    <s v="Storage"/>
    <s v="TimedStorage-ByteHrs"/>
    <s v="bucket-1111-02-02"/>
    <s v="us-east-1"/>
    <s v=""/>
    <n v="226.1463"/>
    <s v="GB-Mo"/>
    <n v="2.3E-2"/>
    <s v="Standard"/>
    <s v="USD"/>
    <n v="5.2013999999999996"/>
    <n v="4.8620999999999999"/>
    <n v="4.862099999999999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5"/>
    <s v="Allocated"/>
    <x v="1"/>
    <s v="Source tags/labels"/>
    <n v="1"/>
    <s v="aws-2026-04-09-111111111111-02-02-alloc-0fa1a419f69b"/>
    <d v="2026-04-01T00:00:00"/>
    <d v="2026-04-01T00:00:00"/>
  </r>
  <r>
    <x v="164"/>
    <x v="0"/>
    <n v="999999999999"/>
    <n v="111111111111"/>
    <s v="production-account"/>
    <n v="46120.833333333336"/>
    <n v="46121.833333333336"/>
    <n v="46112.833333333336"/>
    <n v="46142.833333333336"/>
    <s v="Amazon Relational Database Service"/>
    <s v="Databases"/>
    <s v="InstanceUsage:db.m5.large"/>
    <s v="db-1111-03-01"/>
    <s v="us-east-1"/>
    <s v=""/>
    <n v="229.0566"/>
    <s v="Hrs"/>
    <n v="0.192"/>
    <s v="Standard"/>
    <s v="USD"/>
    <n v="43.978900000000003"/>
    <n v="38.939599999999999"/>
    <n v="38.9395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6"/>
    <s v="Allocated"/>
    <x v="1"/>
    <s v="Source tags/labels"/>
    <n v="1"/>
    <s v="aws-2026-04-09-111111111111-03-01-alloc-4aac69e90c37"/>
    <d v="2026-04-01T00:00:00"/>
    <d v="2026-04-01T00:00:00"/>
  </r>
  <r>
    <x v="165"/>
    <x v="0"/>
    <n v="999999999999"/>
    <n v="111111111111"/>
    <s v="production-account"/>
    <n v="46120.833333333336"/>
    <n v="46121.833333333336"/>
    <n v="46112.833333333336"/>
    <n v="46142.833333333336"/>
    <s v="Amazon Relational Database Service"/>
    <s v="Databases"/>
    <s v="InstanceUsage:db.m5.large"/>
    <s v="db-1111-03-02"/>
    <s v="us-east-1"/>
    <s v=""/>
    <n v="229.42439999999999"/>
    <s v="Hrs"/>
    <n v="0.192"/>
    <s v="Standard"/>
    <s v="USD"/>
    <n v="44.049500000000002"/>
    <n v="39.002099999999999"/>
    <n v="39.0020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7"/>
    <s v="Allocated"/>
    <x v="1"/>
    <s v="Source tags/labels"/>
    <n v="1"/>
    <s v="aws-2026-04-09-111111111111-03-02-alloc-9020de320562"/>
    <d v="2026-04-01T00:00:00"/>
    <d v="2026-04-01T00:00:00"/>
  </r>
  <r>
    <x v="166"/>
    <x v="0"/>
    <n v="999999999999"/>
    <n v="111111111111"/>
    <s v="production-account"/>
    <n v="46120.833333333336"/>
    <n v="46121.833333333336"/>
    <n v="46112.833333333336"/>
    <n v="46142.833333333336"/>
    <s v="AWS Lambda"/>
    <s v="Compute"/>
    <s v="Lambda-GB-Second"/>
    <s v="function-1111-04-01"/>
    <s v="us-east-1"/>
    <s v=""/>
    <n v="4758637.0581999999"/>
    <s v="GB-Seconds"/>
    <n v="1.6666700000000001E-5"/>
    <s v="Standard"/>
    <s v="USD"/>
    <n v="79.3108"/>
    <n v="73.758899999999997"/>
    <n v="73.75889999999999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8"/>
    <s v="Allocated"/>
    <x v="1"/>
    <s v="Source tags/labels"/>
    <n v="1"/>
    <s v="aws-2026-04-09-111111111111-04-01-alloc-f3f879ab2e3f"/>
    <d v="2026-04-01T00:00:00"/>
    <d v="2026-04-01T00:00:00"/>
  </r>
  <r>
    <x v="167"/>
    <x v="0"/>
    <n v="999999999999"/>
    <n v="111111111111"/>
    <s v="production-account"/>
    <n v="46120.833333333336"/>
    <n v="46121.833333333336"/>
    <n v="46112.833333333336"/>
    <n v="46142.833333333336"/>
    <s v="AWS Lambda"/>
    <s v="Compute"/>
    <s v="Lambda-GB-Second"/>
    <s v="function-1111-04-02"/>
    <s v="us-east-1"/>
    <s v=""/>
    <n v="4834950.1046000002"/>
    <s v="GB-Seconds"/>
    <n v="1.6666700000000001E-5"/>
    <s v="Standard"/>
    <s v="USD"/>
    <n v="80.582700000000003"/>
    <n v="74.941699999999997"/>
    <n v="74.94169999999999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9"/>
    <s v="Allocated"/>
    <x v="1"/>
    <s v="Source tags/labels"/>
    <n v="1"/>
    <s v="aws-2026-04-09-111111111111-04-02-alloc-05e330c399f8"/>
    <d v="2026-04-01T00:00:00"/>
    <d v="2026-04-01T00:00:00"/>
  </r>
  <r>
    <x v="168"/>
    <x v="0"/>
    <n v="999999999999"/>
    <n v="111111111111"/>
    <s v="production-account"/>
    <n v="46120.833333333336"/>
    <n v="46121.833333333336"/>
    <n v="46112.833333333336"/>
    <n v="46142.833333333336"/>
    <s v="AmazonCloudWatch"/>
    <s v="Management and Governance"/>
    <s v="DataProcessing-Bytes"/>
    <s v="log-group-1111-05-01"/>
    <s v="us-east-1"/>
    <s v=""/>
    <n v="212.5095"/>
    <s v="GB"/>
    <n v="0.5"/>
    <s v="Standard"/>
    <s v="USD"/>
    <n v="106.2548"/>
    <n v="97.754400000000004"/>
    <n v="97.75440000000000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70"/>
    <s v="Shared"/>
    <x v="2"/>
    <s v="Direct spend: provider + billing month + sub-account"/>
    <n v="1"/>
    <s v="aws-2026-04-09-111111111111-05-01-alloc-74330d617add"/>
    <d v="2026-04-01T00:00:00"/>
    <d v="2026-04-01T00:00:00"/>
  </r>
  <r>
    <x v="169"/>
    <x v="0"/>
    <n v="999999999999"/>
    <n v="111111111111"/>
    <s v="production-account"/>
    <n v="46120.833333333336"/>
    <n v="46121.833333333336"/>
    <n v="46112.833333333336"/>
    <n v="46142.833333333336"/>
    <s v="AmazonCloudWatch"/>
    <s v="Management and Governance"/>
    <s v="DataProcessing-Bytes"/>
    <s v="log-group-1111-05-02"/>
    <s v="us-east-1"/>
    <s v=""/>
    <n v="223.21360000000001"/>
    <s v="GB"/>
    <n v="0.5"/>
    <s v="Standard"/>
    <s v="USD"/>
    <n v="111.60680000000001"/>
    <n v="102.67829999999999"/>
    <n v="102.6782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71"/>
    <s v="Shared"/>
    <x v="2"/>
    <s v="Direct spend: provider + billing month + sub-account"/>
    <n v="1"/>
    <s v="aws-2026-04-09-111111111111-05-02-alloc-a74cd41467f9"/>
    <d v="2026-04-01T00:00:00"/>
    <d v="2026-04-01T00:00:00"/>
  </r>
  <r>
    <x v="170"/>
    <x v="0"/>
    <n v="999999999999"/>
    <n v="222222222222"/>
    <s v="development-account"/>
    <n v="46120.833333333336"/>
    <n v="46121.833333333336"/>
    <n v="46112.833333333336"/>
    <n v="46142.833333333336"/>
    <s v="Amazon Elastic Compute Cloud - Compute"/>
    <s v="Compute"/>
    <s v="BoxUsage:m5.large"/>
    <s v="i-2222-01-01"/>
    <s v="us-east-1"/>
    <s v=""/>
    <n v="444.80900000000003"/>
    <s v="Hrs"/>
    <n v="9.6000000000000002E-2"/>
    <s v="Standard"/>
    <s v="USD"/>
    <n v="42.701700000000002"/>
    <n v="37.363999999999997"/>
    <n v="37.3639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2"/>
    <s v="Allocated"/>
    <x v="1"/>
    <s v="Source tags/labels"/>
    <n v="1"/>
    <s v="aws-2026-04-09-222222222222-01-01-alloc-02d602053192"/>
    <d v="2026-04-01T00:00:00"/>
    <d v="2026-04-01T00:00:00"/>
  </r>
  <r>
    <x v="171"/>
    <x v="0"/>
    <n v="999999999999"/>
    <n v="222222222222"/>
    <s v="development-account"/>
    <n v="46120.833333333336"/>
    <n v="46121.833333333336"/>
    <n v="46112.833333333336"/>
    <n v="46142.833333333336"/>
    <s v="Amazon Elastic Compute Cloud - Compute"/>
    <s v="Compute"/>
    <s v="BoxUsage:m5.large"/>
    <s v="i-2222-01-02"/>
    <s v="us-east-1"/>
    <s v=""/>
    <n v="379.98779999999999"/>
    <s v="Hrs"/>
    <n v="9.6000000000000002E-2"/>
    <s v="Standard"/>
    <s v="USD"/>
    <n v="36.4788"/>
    <n v="31.919"/>
    <n v="31.91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3"/>
    <s v="Allocated"/>
    <x v="1"/>
    <s v="Source tags/labels"/>
    <n v="1"/>
    <s v="aws-2026-04-09-222222222222-01-02-alloc-d238fa2f5433"/>
    <d v="2026-04-01T00:00:00"/>
    <d v="2026-04-01T00:00:00"/>
  </r>
  <r>
    <x v="172"/>
    <x v="0"/>
    <n v="999999999999"/>
    <n v="222222222222"/>
    <s v="development-account"/>
    <n v="46120.833333333336"/>
    <n v="46121.833333333336"/>
    <n v="46112.833333333336"/>
    <n v="46142.833333333336"/>
    <s v="Amazon Simple Storage Service"/>
    <s v="Storage"/>
    <s v="TimedStorage-ByteHrs"/>
    <s v="bucket-2222-02-01"/>
    <s v="us-east-1"/>
    <s v=""/>
    <n v="87.874399999999994"/>
    <s v="GB-Mo"/>
    <n v="2.3E-2"/>
    <s v="Standard"/>
    <s v="USD"/>
    <n v="2.0211000000000001"/>
    <n v="1.8893"/>
    <n v="1.8893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4"/>
    <s v="Allocated"/>
    <x v="1"/>
    <s v="Source tags/labels"/>
    <n v="1"/>
    <s v="aws-2026-04-09-222222222222-02-01-alloc-69245c6a0d3d"/>
    <d v="2026-04-01T00:00:00"/>
    <d v="2026-04-01T00:00:00"/>
  </r>
  <r>
    <x v="173"/>
    <x v="0"/>
    <n v="999999999999"/>
    <n v="222222222222"/>
    <s v="development-account"/>
    <n v="46120.833333333336"/>
    <n v="46121.833333333336"/>
    <n v="46112.833333333336"/>
    <n v="46142.833333333336"/>
    <s v="Amazon Simple Storage Service"/>
    <s v="Storage"/>
    <s v="TimedStorage-ByteHrs"/>
    <s v="bucket-2222-02-02"/>
    <s v="us-east-1"/>
    <s v=""/>
    <n v="99.497399999999999"/>
    <s v="GB-Mo"/>
    <n v="2.3E-2"/>
    <s v="Standard"/>
    <s v="USD"/>
    <n v="2.2884000000000002"/>
    <n v="2.1392000000000002"/>
    <n v="2.1392000000000002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5"/>
    <s v="Allocated"/>
    <x v="1"/>
    <s v="Source tags/labels"/>
    <n v="1"/>
    <s v="aws-2026-04-09-222222222222-02-02-alloc-1cc5d8aa6078"/>
    <d v="2026-04-01T00:00:00"/>
    <d v="2026-04-01T00:00:00"/>
  </r>
  <r>
    <x v="174"/>
    <x v="0"/>
    <n v="999999999999"/>
    <n v="222222222222"/>
    <s v="development-account"/>
    <n v="46120.833333333336"/>
    <n v="46121.833333333336"/>
    <n v="46112.833333333336"/>
    <n v="46142.833333333336"/>
    <s v="Amazon Relational Database Service"/>
    <s v="Databases"/>
    <s v="InstanceUsage:db.m5.large"/>
    <s v="db-2222-03-01"/>
    <s v="us-east-1"/>
    <s v=""/>
    <n v="86.376900000000006"/>
    <s v="Hrs"/>
    <n v="0.192"/>
    <s v="Standard"/>
    <s v="USD"/>
    <n v="16.584399999999999"/>
    <n v="14.684100000000001"/>
    <n v="14.6841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6"/>
    <s v="Allocated"/>
    <x v="1"/>
    <s v="Source tags/labels"/>
    <n v="1"/>
    <s v="aws-2026-04-09-222222222222-03-01-alloc-f187bee05d85"/>
    <d v="2026-04-01T00:00:00"/>
    <d v="2026-04-01T00:00:00"/>
  </r>
  <r>
    <x v="175"/>
    <x v="0"/>
    <n v="999999999999"/>
    <n v="222222222222"/>
    <s v="development-account"/>
    <n v="46120.833333333336"/>
    <n v="46121.833333333336"/>
    <n v="46112.833333333336"/>
    <n v="46142.833333333336"/>
    <s v="Amazon Relational Database Service"/>
    <s v="Databases"/>
    <s v="InstanceUsage:db.m5.large"/>
    <s v="db-2222-03-02"/>
    <s v="us-east-1"/>
    <s v=""/>
    <n v="92.083299999999994"/>
    <s v="Hrs"/>
    <n v="0.192"/>
    <s v="Standard"/>
    <s v="USD"/>
    <n v="17.68"/>
    <n v="15.654199999999999"/>
    <n v="15.6541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7"/>
    <s v="Allocated"/>
    <x v="1"/>
    <s v="Source tags/labels"/>
    <n v="1"/>
    <s v="aws-2026-04-09-222222222222-03-02-alloc-44e48db7b827"/>
    <d v="2026-04-01T00:00:00"/>
    <d v="2026-04-01T00:00:00"/>
  </r>
  <r>
    <x v="176"/>
    <x v="0"/>
    <n v="999999999999"/>
    <n v="222222222222"/>
    <s v="development-account"/>
    <n v="46120.833333333336"/>
    <n v="46121.833333333336"/>
    <n v="46112.833333333336"/>
    <n v="46142.833333333336"/>
    <s v="AWS Lambda"/>
    <s v="Compute"/>
    <s v="Lambda-GB-Second"/>
    <s v="function-2222-04-01"/>
    <s v="us-east-1"/>
    <s v=""/>
    <n v="1903732.9990999999"/>
    <s v="GB-Seconds"/>
    <n v="1.6666700000000001E-5"/>
    <s v="Standard"/>
    <s v="USD"/>
    <n v="31.728899999999999"/>
    <n v="29.507899999999999"/>
    <n v="29.5078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8"/>
    <s v="Allocated"/>
    <x v="1"/>
    <s v="Source tags/labels"/>
    <n v="1"/>
    <s v="aws-2026-04-09-222222222222-04-01-alloc-6583edafc8b6"/>
    <d v="2026-04-01T00:00:00"/>
    <d v="2026-04-01T00:00:00"/>
  </r>
  <r>
    <x v="177"/>
    <x v="0"/>
    <n v="999999999999"/>
    <n v="222222222222"/>
    <s v="development-account"/>
    <n v="46120.833333333336"/>
    <n v="46121.833333333336"/>
    <n v="46112.833333333336"/>
    <n v="46142.833333333336"/>
    <s v="AWS Lambda"/>
    <s v="Compute"/>
    <s v="Lambda-GB-Second"/>
    <s v="function-2222-04-02"/>
    <s v="us-east-1"/>
    <s v=""/>
    <n v="1914640.2139000001"/>
    <s v="GB-Seconds"/>
    <n v="1.6666700000000001E-5"/>
    <s v="Standard"/>
    <s v="USD"/>
    <n v="31.910699999999999"/>
    <n v="29.6769"/>
    <n v="29.676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9"/>
    <s v="Allocated"/>
    <x v="1"/>
    <s v="Source tags/labels"/>
    <n v="1"/>
    <s v="aws-2026-04-09-222222222222-04-02-alloc-fdca35836508"/>
    <d v="2026-04-01T00:00:00"/>
    <d v="2026-04-01T00:00:00"/>
  </r>
  <r>
    <x v="178"/>
    <x v="0"/>
    <n v="999999999999"/>
    <n v="222222222222"/>
    <s v="development-account"/>
    <n v="46120.833333333336"/>
    <n v="46121.833333333336"/>
    <n v="46112.833333333336"/>
    <n v="46142.833333333336"/>
    <s v="AmazonCloudWatch"/>
    <s v="Management and Governance"/>
    <s v="DataProcessing-Bytes"/>
    <s v="log-group-2222-05-01"/>
    <s v="us-east-1"/>
    <s v=""/>
    <n v="95.594399999999993"/>
    <s v="GB"/>
    <n v="0.5"/>
    <s v="Standard"/>
    <s v="USD"/>
    <n v="47.797199999999997"/>
    <n v="43.973399999999998"/>
    <n v="43.9733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80"/>
    <s v="Shared"/>
    <x v="2"/>
    <s v="Direct spend: provider + billing month + sub-account"/>
    <n v="1"/>
    <s v="aws-2026-04-09-222222222222-05-01-alloc-8160d89c4075"/>
    <d v="2026-04-01T00:00:00"/>
    <d v="2026-04-01T00:00:00"/>
  </r>
  <r>
    <x v="179"/>
    <x v="0"/>
    <n v="999999999999"/>
    <n v="222222222222"/>
    <s v="development-account"/>
    <n v="46120.833333333336"/>
    <n v="46121.833333333336"/>
    <n v="46112.833333333336"/>
    <n v="46142.833333333336"/>
    <s v="AmazonCloudWatch"/>
    <s v="Management and Governance"/>
    <s v="DataProcessing-Bytes"/>
    <s v="log-group-2222-05-02"/>
    <s v="us-east-1"/>
    <s v=""/>
    <n v="80.647000000000006"/>
    <s v="GB"/>
    <n v="0.5"/>
    <s v="Standard"/>
    <s v="USD"/>
    <n v="40.323500000000003"/>
    <n v="37.0976"/>
    <n v="37.0976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81"/>
    <s v="Shared"/>
    <x v="2"/>
    <s v="Direct spend: provider + billing month + sub-account"/>
    <n v="1"/>
    <s v="aws-2026-04-09-222222222222-05-02-alloc-b46d274dd67b"/>
    <d v="2026-04-01T00:00:00"/>
    <d v="2026-04-01T00:00:00"/>
  </r>
  <r>
    <x v="180"/>
    <x v="0"/>
    <n v="999999999999"/>
    <n v="111111111111"/>
    <s v="production-account"/>
    <n v="46121.833333333336"/>
    <n v="46122.833333333336"/>
    <n v="46112.833333333336"/>
    <n v="46142.833333333336"/>
    <s v="Amazon Elastic Compute Cloud - Compute"/>
    <s v="Compute"/>
    <s v="BoxUsage:m5.large"/>
    <s v="i-1111-01-01"/>
    <s v="us-east-1"/>
    <s v=""/>
    <n v="1129.3657000000001"/>
    <s v="Hrs"/>
    <n v="9.6000000000000002E-2"/>
    <s v="Standard"/>
    <s v="USD"/>
    <n v="108.4191"/>
    <n v="94.866699999999994"/>
    <n v="94.86669999999999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82"/>
    <s v="Allocated"/>
    <x v="1"/>
    <s v="Source tags/labels"/>
    <n v="1"/>
    <s v="aws-2026-04-10-111111111111-01-01-alloc-5af8defb8b54"/>
    <d v="2026-04-01T00:00:00"/>
    <d v="2026-04-01T00:00:00"/>
  </r>
  <r>
    <x v="181"/>
    <x v="0"/>
    <n v="999999999999"/>
    <n v="111111111111"/>
    <s v="production-account"/>
    <n v="46121.833333333336"/>
    <n v="46122.833333333336"/>
    <n v="46112.833333333336"/>
    <n v="46142.833333333336"/>
    <s v="Amazon Elastic Compute Cloud - Compute"/>
    <s v="Compute"/>
    <s v="BoxUsage:m5.large"/>
    <s v="i-1111-01-02"/>
    <s v="us-east-1"/>
    <s v=""/>
    <n v="1102.9411"/>
    <s v="Hrs"/>
    <n v="9.6000000000000002E-2"/>
    <s v="Standard"/>
    <s v="USD"/>
    <n v="105.8823"/>
    <n v="92.647099999999995"/>
    <n v="92.64709999999999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83"/>
    <s v="Allocated"/>
    <x v="1"/>
    <s v="Source tags/labels"/>
    <n v="1"/>
    <s v="aws-2026-04-10-111111111111-01-02-alloc-ae211fba923f"/>
    <d v="2026-04-01T00:00:00"/>
    <d v="2026-04-01T00:00:00"/>
  </r>
  <r>
    <x v="182"/>
    <x v="0"/>
    <n v="999999999999"/>
    <n v="111111111111"/>
    <s v="production-account"/>
    <n v="46121.833333333336"/>
    <n v="46122.833333333336"/>
    <n v="46112.833333333336"/>
    <n v="46142.833333333336"/>
    <s v="Amazon Simple Storage Service"/>
    <s v="Storage"/>
    <s v="TimedStorage-ByteHrs"/>
    <s v="bucket-1111-02-01"/>
    <s v="us-east-1"/>
    <s v=""/>
    <n v="228.62710000000001"/>
    <s v="GB-Mo"/>
    <n v="2.3E-2"/>
    <s v="Standard"/>
    <s v="USD"/>
    <n v="5.2584"/>
    <n v="4.9154999999999998"/>
    <n v="4.9154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84"/>
    <s v="Allocated"/>
    <x v="1"/>
    <s v="Source tags/labels"/>
    <n v="1"/>
    <s v="aws-2026-04-10-111111111111-02-01-alloc-a11665dc3c2e"/>
    <d v="2026-04-01T00:00:00"/>
    <d v="2026-04-01T00:00:00"/>
  </r>
  <r>
    <x v="183"/>
    <x v="0"/>
    <n v="999999999999"/>
    <n v="111111111111"/>
    <s v="production-account"/>
    <n v="46121.833333333336"/>
    <n v="46122.833333333336"/>
    <n v="46112.833333333336"/>
    <n v="46142.833333333336"/>
    <s v="Amazon Simple Storage Service"/>
    <s v="Storage"/>
    <s v="TimedStorage-ByteHrs"/>
    <s v="bucket-1111-02-02"/>
    <s v="us-east-1"/>
    <s v=""/>
    <n v="222.52099999999999"/>
    <s v="GB-Mo"/>
    <n v="2.3E-2"/>
    <s v="Standard"/>
    <s v="USD"/>
    <n v="5.1180000000000003"/>
    <n v="4.7842000000000002"/>
    <n v="4.7842000000000002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85"/>
    <s v="Allocated"/>
    <x v="1"/>
    <s v="Source tags/labels"/>
    <n v="1"/>
    <s v="aws-2026-04-10-111111111111-02-02-alloc-cf312c6ac6b6"/>
    <d v="2026-04-01T00:00:00"/>
    <d v="2026-04-01T00:00:00"/>
  </r>
  <r>
    <x v="184"/>
    <x v="0"/>
    <n v="999999999999"/>
    <n v="111111111111"/>
    <s v="production-account"/>
    <n v="46121.833333333336"/>
    <n v="46122.833333333336"/>
    <n v="46112.833333333336"/>
    <n v="46142.833333333336"/>
    <s v="Amazon Relational Database Service"/>
    <s v="Databases"/>
    <s v="InstanceUsage:db.m5.large"/>
    <s v="db-1111-03-01"/>
    <s v="us-east-1"/>
    <s v=""/>
    <n v="194.47309999999999"/>
    <s v="Hrs"/>
    <n v="0.192"/>
    <s v="Standard"/>
    <s v="USD"/>
    <n v="37.338799999999999"/>
    <n v="33.060400000000001"/>
    <n v="33.0604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86"/>
    <s v="Allocated"/>
    <x v="1"/>
    <s v="Source tags/labels"/>
    <n v="1"/>
    <s v="aws-2026-04-10-111111111111-03-01-alloc-91250a6a07ec"/>
    <d v="2026-04-01T00:00:00"/>
    <d v="2026-04-01T00:00:00"/>
  </r>
  <r>
    <x v="185"/>
    <x v="0"/>
    <n v="999999999999"/>
    <n v="111111111111"/>
    <s v="production-account"/>
    <n v="46121.833333333336"/>
    <n v="46122.833333333336"/>
    <n v="46112.833333333336"/>
    <n v="46142.833333333336"/>
    <s v="Amazon Relational Database Service"/>
    <s v="Databases"/>
    <s v="InstanceUsage:db.m5.large"/>
    <s v="db-1111-03-02"/>
    <s v="us-east-1"/>
    <s v=""/>
    <n v="217.6611"/>
    <s v="Hrs"/>
    <n v="0.192"/>
    <s v="Standard"/>
    <s v="USD"/>
    <n v="41.790900000000001"/>
    <n v="37.002400000000002"/>
    <n v="37.0024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87"/>
    <s v="Allocated"/>
    <x v="1"/>
    <s v="Source tags/labels"/>
    <n v="1"/>
    <s v="aws-2026-04-10-111111111111-03-02-alloc-8c05af101d15"/>
    <d v="2026-04-01T00:00:00"/>
    <d v="2026-04-01T00:00:00"/>
  </r>
  <r>
    <x v="186"/>
    <x v="0"/>
    <n v="999999999999"/>
    <n v="111111111111"/>
    <s v="production-account"/>
    <n v="46121.833333333336"/>
    <n v="46122.833333333336"/>
    <n v="46112.833333333336"/>
    <n v="46142.833333333336"/>
    <s v="AWS Lambda"/>
    <s v="Compute"/>
    <s v="Lambda-GB-Second"/>
    <s v="function-1111-04-01"/>
    <s v="us-east-1"/>
    <s v=""/>
    <n v="4717755.0701000001"/>
    <s v="GB-Seconds"/>
    <n v="1.6666700000000001E-5"/>
    <s v="Standard"/>
    <s v="USD"/>
    <n v="78.629400000000004"/>
    <n v="73.125200000000007"/>
    <n v="73.12520000000000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88"/>
    <s v="Allocated"/>
    <x v="1"/>
    <s v="Source tags/labels"/>
    <n v="1"/>
    <s v="aws-2026-04-10-111111111111-04-01-alloc-bf83298c3e54"/>
    <d v="2026-04-01T00:00:00"/>
    <d v="2026-04-01T00:00:00"/>
  </r>
  <r>
    <x v="187"/>
    <x v="0"/>
    <n v="999999999999"/>
    <n v="111111111111"/>
    <s v="production-account"/>
    <n v="46121.833333333336"/>
    <n v="46122.833333333336"/>
    <n v="46112.833333333336"/>
    <n v="46142.833333333336"/>
    <s v="AWS Lambda"/>
    <s v="Compute"/>
    <s v="Lambda-GB-Second"/>
    <s v="function-1111-04-02"/>
    <s v="us-east-1"/>
    <s v=""/>
    <n v="4377799.3245999999"/>
    <s v="GB-Seconds"/>
    <n v="1.6666700000000001E-5"/>
    <s v="Standard"/>
    <s v="USD"/>
    <n v="72.963499999999996"/>
    <n v="67.855900000000005"/>
    <n v="67.855900000000005"/>
    <s v="Usage"/>
    <s v=""/>
    <s v="Lambda-GB-Second | Invoke | Usage"/>
    <s v="{}"/>
    <x v="0"/>
    <x v="0"/>
    <x v="0"/>
    <x v="0"/>
    <s v="Unallocated"/>
    <s v="aws_billing_sample.csv"/>
    <n v="189"/>
    <s v="Unallocated"/>
    <x v="0"/>
    <s v="Missing allocation metadata"/>
    <n v="1"/>
    <s v="aws-2026-04-10-111111111111-04-02-alloc-e850e29e6465"/>
    <d v="2026-04-01T00:00:00"/>
    <d v="2026-04-01T00:00:00"/>
  </r>
  <r>
    <x v="188"/>
    <x v="0"/>
    <n v="999999999999"/>
    <n v="111111111111"/>
    <s v="production-account"/>
    <n v="46121.833333333336"/>
    <n v="46122.833333333336"/>
    <n v="46112.833333333336"/>
    <n v="46142.833333333336"/>
    <s v="AmazonCloudWatch"/>
    <s v="Management and Governance"/>
    <s v="DataProcessing-Bytes"/>
    <s v="log-group-1111-05-01"/>
    <s v="us-east-1"/>
    <s v=""/>
    <n v="232.39070000000001"/>
    <s v="GB"/>
    <n v="0.5"/>
    <s v="Standard"/>
    <s v="USD"/>
    <n v="116.1953"/>
    <n v="106.8997"/>
    <n v="106.8997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90"/>
    <s v="Shared"/>
    <x v="2"/>
    <s v="Direct spend: provider + billing month + sub-account"/>
    <n v="1"/>
    <s v="aws-2026-04-10-111111111111-05-01-alloc-ca5c2fadf39a"/>
    <d v="2026-04-01T00:00:00"/>
    <d v="2026-04-01T00:00:00"/>
  </r>
  <r>
    <x v="189"/>
    <x v="0"/>
    <n v="999999999999"/>
    <n v="111111111111"/>
    <s v="production-account"/>
    <n v="46121.833333333336"/>
    <n v="46122.833333333336"/>
    <n v="46112.833333333336"/>
    <n v="46142.833333333336"/>
    <s v="AmazonCloudWatch"/>
    <s v="Management and Governance"/>
    <s v="DataProcessing-Bytes"/>
    <s v="log-group-1111-05-02"/>
    <s v="us-east-1"/>
    <s v=""/>
    <n v="216.62620000000001"/>
    <s v="GB"/>
    <n v="0.5"/>
    <s v="Standard"/>
    <s v="USD"/>
    <n v="108.31310000000001"/>
    <n v="99.648099999999999"/>
    <n v="99.64809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91"/>
    <s v="Shared"/>
    <x v="2"/>
    <s v="Direct spend: provider + billing month + sub-account"/>
    <n v="1"/>
    <s v="aws-2026-04-10-111111111111-05-02-alloc-7fb710a735e8"/>
    <d v="2026-04-01T00:00:00"/>
    <d v="2026-04-01T00:00:00"/>
  </r>
  <r>
    <x v="190"/>
    <x v="0"/>
    <n v="999999999999"/>
    <n v="222222222222"/>
    <s v="development-account"/>
    <n v="46121.833333333336"/>
    <n v="46122.833333333336"/>
    <n v="46112.833333333336"/>
    <n v="46142.833333333336"/>
    <s v="Amazon Elastic Compute Cloud - Compute"/>
    <s v="Compute"/>
    <s v="BoxUsage:m5.large"/>
    <s v="i-2222-01-01"/>
    <s v="us-east-1"/>
    <s v=""/>
    <n v="438.45940000000002"/>
    <s v="Hrs"/>
    <n v="9.6000000000000002E-2"/>
    <s v="Standard"/>
    <s v="USD"/>
    <n v="42.092100000000002"/>
    <n v="36.830599999999997"/>
    <n v="36.8305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92"/>
    <s v="Allocated"/>
    <x v="1"/>
    <s v="Source tags/labels"/>
    <n v="1"/>
    <s v="aws-2026-04-10-222222222222-01-01-alloc-e89688f002b3"/>
    <d v="2026-04-01T00:00:00"/>
    <d v="2026-04-01T00:00:00"/>
  </r>
  <r>
    <x v="191"/>
    <x v="0"/>
    <n v="999999999999"/>
    <n v="222222222222"/>
    <s v="development-account"/>
    <n v="46121.833333333336"/>
    <n v="46122.833333333336"/>
    <n v="46112.833333333336"/>
    <n v="46142.833333333336"/>
    <s v="Amazon Elastic Compute Cloud - Compute"/>
    <s v="Compute"/>
    <s v="BoxUsage:m5.large"/>
    <s v="i-2222-01-02"/>
    <s v="us-east-1"/>
    <s v=""/>
    <n v="403.97989999999999"/>
    <s v="Hrs"/>
    <n v="9.6000000000000002E-2"/>
    <s v="Standard"/>
    <s v="USD"/>
    <n v="38.7821"/>
    <n v="33.9343"/>
    <n v="33.934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93"/>
    <s v="Allocated"/>
    <x v="1"/>
    <s v="Source tags/labels"/>
    <n v="1"/>
    <s v="aws-2026-04-10-222222222222-01-02-alloc-2bad73378750"/>
    <d v="2026-04-01T00:00:00"/>
    <d v="2026-04-01T00:00:00"/>
  </r>
  <r>
    <x v="192"/>
    <x v="0"/>
    <n v="999999999999"/>
    <n v="222222222222"/>
    <s v="development-account"/>
    <n v="46121.833333333336"/>
    <n v="46122.833333333336"/>
    <n v="46112.833333333336"/>
    <n v="46142.833333333336"/>
    <s v="Amazon Simple Storage Service"/>
    <s v="Storage"/>
    <s v="TimedStorage-ByteHrs"/>
    <s v="bucket-2222-02-01"/>
    <s v="us-east-1"/>
    <s v=""/>
    <n v="89.223699999999994"/>
    <s v="GB-Mo"/>
    <n v="2.3E-2"/>
    <s v="Standard"/>
    <s v="USD"/>
    <n v="2.0520999999999998"/>
    <n v="1.9182999999999999"/>
    <n v="1.9182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94"/>
    <s v="Allocated"/>
    <x v="1"/>
    <s v="Source tags/labels"/>
    <n v="1"/>
    <s v="aws-2026-04-10-222222222222-02-01-alloc-c434033e5299"/>
    <d v="2026-04-01T00:00:00"/>
    <d v="2026-04-01T00:00:00"/>
  </r>
  <r>
    <x v="193"/>
    <x v="0"/>
    <n v="999999999999"/>
    <n v="222222222222"/>
    <s v="development-account"/>
    <n v="46121.833333333336"/>
    <n v="46122.833333333336"/>
    <n v="46112.833333333336"/>
    <n v="46142.833333333336"/>
    <s v="Amazon Simple Storage Service"/>
    <s v="Storage"/>
    <s v="TimedStorage-ByteHrs"/>
    <s v="bucket-2222-02-02"/>
    <s v="us-east-1"/>
    <s v=""/>
    <n v="84.2166"/>
    <s v="GB-Mo"/>
    <n v="2.3E-2"/>
    <s v="Standard"/>
    <s v="USD"/>
    <n v="1.9370000000000001"/>
    <n v="1.8107"/>
    <n v="1.8107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95"/>
    <s v="Allocated"/>
    <x v="1"/>
    <s v="Source tags/labels"/>
    <n v="1"/>
    <s v="aws-2026-04-10-222222222222-02-02-alloc-d41b6a8b8f37"/>
    <d v="2026-04-01T00:00:00"/>
    <d v="2026-04-01T00:00:00"/>
  </r>
  <r>
    <x v="194"/>
    <x v="0"/>
    <n v="999999999999"/>
    <n v="222222222222"/>
    <s v="development-account"/>
    <n v="46121.833333333336"/>
    <n v="46122.833333333336"/>
    <n v="46112.833333333336"/>
    <n v="46142.833333333336"/>
    <s v="Amazon Relational Database Service"/>
    <s v="Databases"/>
    <s v="InstanceUsage:db.m5.large"/>
    <s v="db-2222-03-01"/>
    <s v="us-east-1"/>
    <s v=""/>
    <n v="91.398099999999999"/>
    <s v="Hrs"/>
    <n v="0.192"/>
    <s v="Standard"/>
    <s v="USD"/>
    <n v="17.548400000000001"/>
    <n v="15.537699999999999"/>
    <n v="15.5376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96"/>
    <s v="Allocated"/>
    <x v="1"/>
    <s v="Source tags/labels"/>
    <n v="1"/>
    <s v="aws-2026-04-10-222222222222-03-01-alloc-8f0ac9d849eb"/>
    <d v="2026-04-01T00:00:00"/>
    <d v="2026-04-01T00:00:00"/>
  </r>
  <r>
    <x v="195"/>
    <x v="0"/>
    <n v="999999999999"/>
    <n v="222222222222"/>
    <s v="development-account"/>
    <n v="46121.833333333336"/>
    <n v="46122.833333333336"/>
    <n v="46112.833333333336"/>
    <n v="46142.833333333336"/>
    <s v="Amazon Relational Database Service"/>
    <s v="Databases"/>
    <s v="InstanceUsage:db.m5.large"/>
    <s v="db-2222-03-02"/>
    <s v="us-east-1"/>
    <s v=""/>
    <n v="90.767099999999999"/>
    <s v="Hrs"/>
    <n v="0.192"/>
    <s v="Standard"/>
    <s v="USD"/>
    <n v="17.427299999999999"/>
    <n v="15.430400000000001"/>
    <n v="15.4304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97"/>
    <s v="Allocated"/>
    <x v="1"/>
    <s v="Source tags/labels"/>
    <n v="1"/>
    <s v="aws-2026-04-10-222222222222-03-02-alloc-ccb448fb0961"/>
    <d v="2026-04-01T00:00:00"/>
    <d v="2026-04-01T00:00:00"/>
  </r>
  <r>
    <x v="196"/>
    <x v="0"/>
    <n v="999999999999"/>
    <n v="222222222222"/>
    <s v="development-account"/>
    <n v="46121.833333333336"/>
    <n v="46122.833333333336"/>
    <n v="46112.833333333336"/>
    <n v="46142.833333333336"/>
    <s v="AWS Lambda"/>
    <s v="Compute"/>
    <s v="Lambda-GB-Second"/>
    <s v="function-2222-04-01"/>
    <s v="us-east-1"/>
    <s v=""/>
    <n v="1680332.4561000001"/>
    <s v="GB-Seconds"/>
    <n v="1.6666700000000001E-5"/>
    <s v="Standard"/>
    <s v="USD"/>
    <n v="28.005600000000001"/>
    <n v="26.045200000000001"/>
    <n v="26.0452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98"/>
    <s v="Allocated"/>
    <x v="1"/>
    <s v="Source tags/labels"/>
    <n v="1"/>
    <s v="aws-2026-04-10-222222222222-04-01-alloc-8fc8223a5fa6"/>
    <d v="2026-04-01T00:00:00"/>
    <d v="2026-04-01T00:00:00"/>
  </r>
  <r>
    <x v="197"/>
    <x v="0"/>
    <n v="999999999999"/>
    <n v="222222222222"/>
    <s v="development-account"/>
    <n v="46121.833333333336"/>
    <n v="46122.833333333336"/>
    <n v="46112.833333333336"/>
    <n v="46142.833333333336"/>
    <s v="AWS Lambda"/>
    <s v="Compute"/>
    <s v="Lambda-GB-Second"/>
    <s v="function-2222-04-02"/>
    <s v="us-east-1"/>
    <s v=""/>
    <n v="1575142.0789000001"/>
    <s v="GB-Seconds"/>
    <n v="1.6666700000000001E-5"/>
    <s v="Standard"/>
    <s v="USD"/>
    <n v="26.252400000000002"/>
    <n v="24.4147"/>
    <n v="24.4147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99"/>
    <s v="Allocated"/>
    <x v="1"/>
    <s v="Source tags/labels"/>
    <n v="1"/>
    <s v="aws-2026-04-10-222222222222-04-02-alloc-a5d1758eaadc"/>
    <d v="2026-04-01T00:00:00"/>
    <d v="2026-04-01T00:00:00"/>
  </r>
  <r>
    <x v="198"/>
    <x v="0"/>
    <n v="999999999999"/>
    <n v="222222222222"/>
    <s v="development-account"/>
    <n v="46121.833333333336"/>
    <n v="46122.833333333336"/>
    <n v="46112.833333333336"/>
    <n v="46142.833333333336"/>
    <s v="AmazonCloudWatch"/>
    <s v="Management and Governance"/>
    <s v="DataProcessing-Bytes"/>
    <s v="log-group-2222-05-01"/>
    <s v="us-east-1"/>
    <s v=""/>
    <n v="86.272999999999996"/>
    <s v="GB"/>
    <n v="0.5"/>
    <s v="Standard"/>
    <s v="USD"/>
    <n v="43.136499999999998"/>
    <n v="39.685600000000001"/>
    <n v="39.6856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200"/>
    <s v="Shared"/>
    <x v="2"/>
    <s v="Direct spend: provider + billing month + sub-account"/>
    <n v="1"/>
    <s v="aws-2026-04-10-222222222222-05-01-alloc-25d53bd67f86"/>
    <d v="2026-04-01T00:00:00"/>
    <d v="2026-04-01T00:00:00"/>
  </r>
  <r>
    <x v="199"/>
    <x v="0"/>
    <n v="999999999999"/>
    <n v="222222222222"/>
    <s v="development-account"/>
    <n v="46121.833333333336"/>
    <n v="46122.833333333336"/>
    <n v="46112.833333333336"/>
    <n v="46142.833333333336"/>
    <s v="AmazonCloudWatch"/>
    <s v="Management and Governance"/>
    <s v="DataProcessing-Bytes"/>
    <s v="log-group-2222-05-02"/>
    <s v="us-east-1"/>
    <s v=""/>
    <n v="90.207300000000004"/>
    <s v="GB"/>
    <n v="0.5"/>
    <s v="Standard"/>
    <s v="USD"/>
    <n v="45.103700000000003"/>
    <n v="41.495399999999997"/>
    <n v="41.4953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201"/>
    <s v="Shared"/>
    <x v="2"/>
    <s v="Direct spend: provider + billing month + sub-account"/>
    <n v="1"/>
    <s v="aws-2026-04-10-222222222222-05-02-alloc-d2659b598637"/>
    <d v="2026-04-01T00:00:00"/>
    <d v="2026-04-01T00:00:00"/>
  </r>
  <r>
    <x v="200"/>
    <x v="0"/>
    <n v="999999999999"/>
    <n v="111111111111"/>
    <s v="production-account"/>
    <n v="46122.833333333336"/>
    <n v="46123.833333333336"/>
    <n v="46112.833333333336"/>
    <n v="46142.833333333336"/>
    <s v="Amazon Elastic Compute Cloud - Compute"/>
    <s v="Compute"/>
    <s v="BoxUsage:m5.large"/>
    <s v="i-1111-01-01"/>
    <s v="us-east-1"/>
    <s v=""/>
    <n v="1067.5065"/>
    <s v="Hrs"/>
    <n v="9.6000000000000002E-2"/>
    <s v="Standard"/>
    <s v="USD"/>
    <n v="102.4806"/>
    <n v="89.670500000000004"/>
    <n v="89.67050000000000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02"/>
    <s v="Allocated"/>
    <x v="1"/>
    <s v="Source tags/labels"/>
    <n v="1"/>
    <s v="aws-2026-04-11-111111111111-01-01-alloc-9c4140570f11"/>
    <d v="2026-04-01T00:00:00"/>
    <d v="2026-04-01T00:00:00"/>
  </r>
  <r>
    <x v="201"/>
    <x v="0"/>
    <n v="999999999999"/>
    <n v="111111111111"/>
    <s v="production-account"/>
    <n v="46122.833333333336"/>
    <n v="46123.833333333336"/>
    <n v="46112.833333333336"/>
    <n v="46142.833333333336"/>
    <s v="Amazon Elastic Compute Cloud - Compute"/>
    <s v="Compute"/>
    <s v="BoxUsage:m5.large"/>
    <s v="i-1111-01-02"/>
    <s v="us-east-1"/>
    <s v=""/>
    <n v="1074.2082"/>
    <s v="Hrs"/>
    <n v="9.6000000000000002E-2"/>
    <s v="Standard"/>
    <s v="USD"/>
    <n v="103.124"/>
    <n v="90.233500000000006"/>
    <n v="90.23350000000000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03"/>
    <s v="Allocated"/>
    <x v="1"/>
    <s v="Source tags/labels"/>
    <n v="1"/>
    <s v="aws-2026-04-11-111111111111-01-02-alloc-7f74589e082f"/>
    <d v="2026-04-01T00:00:00"/>
    <d v="2026-04-01T00:00:00"/>
  </r>
  <r>
    <x v="202"/>
    <x v="0"/>
    <n v="999999999999"/>
    <n v="111111111111"/>
    <s v="production-account"/>
    <n v="46122.833333333336"/>
    <n v="46123.833333333336"/>
    <n v="46112.833333333336"/>
    <n v="46142.833333333336"/>
    <s v="Amazon Simple Storage Service"/>
    <s v="Storage"/>
    <s v="TimedStorage-ByteHrs"/>
    <s v="bucket-1111-02-01"/>
    <s v="us-east-1"/>
    <s v=""/>
    <n v="247.85400000000001"/>
    <s v="GB-Mo"/>
    <n v="2.3E-2"/>
    <s v="Standard"/>
    <s v="USD"/>
    <n v="5.7005999999999997"/>
    <n v="5.3289"/>
    <n v="5.328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04"/>
    <s v="Allocated"/>
    <x v="1"/>
    <s v="Source tags/labels"/>
    <n v="1"/>
    <s v="aws-2026-04-11-111111111111-02-01-alloc-527bff3a00c7"/>
    <d v="2026-04-01T00:00:00"/>
    <d v="2026-04-01T00:00:00"/>
  </r>
  <r>
    <x v="203"/>
    <x v="0"/>
    <n v="999999999999"/>
    <n v="111111111111"/>
    <s v="production-account"/>
    <n v="46122.833333333336"/>
    <n v="46123.833333333336"/>
    <n v="46112.833333333336"/>
    <n v="46142.833333333336"/>
    <s v="Amazon Simple Storage Service"/>
    <s v="Storage"/>
    <s v="TimedStorage-ByteHrs"/>
    <s v="bucket-1111-02-02"/>
    <s v="us-east-1"/>
    <s v=""/>
    <n v="214.5684"/>
    <s v="GB-Mo"/>
    <n v="2.3E-2"/>
    <s v="Standard"/>
    <s v="USD"/>
    <n v="4.9351000000000003"/>
    <n v="4.6132"/>
    <n v="4.6132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05"/>
    <s v="Allocated"/>
    <x v="1"/>
    <s v="Source tags/labels"/>
    <n v="1"/>
    <s v="aws-2026-04-11-111111111111-02-02-alloc-488f56a3bffa"/>
    <d v="2026-04-01T00:00:00"/>
    <d v="2026-04-01T00:00:00"/>
  </r>
  <r>
    <x v="204"/>
    <x v="0"/>
    <n v="999999999999"/>
    <n v="111111111111"/>
    <s v="production-account"/>
    <n v="46122.833333333336"/>
    <n v="46123.833333333336"/>
    <n v="46112.833333333336"/>
    <n v="46142.833333333336"/>
    <s v="Amazon Relational Database Service"/>
    <s v="Databases"/>
    <s v="InstanceUsage:db.m5.large"/>
    <s v="db-1111-03-01"/>
    <s v="us-east-1"/>
    <s v=""/>
    <n v="221.74299999999999"/>
    <s v="Hrs"/>
    <n v="0.192"/>
    <s v="Standard"/>
    <s v="USD"/>
    <n v="42.5747"/>
    <n v="37.696300000000001"/>
    <n v="37.6963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06"/>
    <s v="Allocated"/>
    <x v="1"/>
    <s v="Source tags/labels"/>
    <n v="1"/>
    <s v="aws-2026-04-11-111111111111-03-01-alloc-17ccbffb7d14"/>
    <d v="2026-04-01T00:00:00"/>
    <d v="2026-04-01T00:00:00"/>
  </r>
  <r>
    <x v="205"/>
    <x v="0"/>
    <n v="999999999999"/>
    <n v="111111111111"/>
    <s v="production-account"/>
    <n v="46122.833333333336"/>
    <n v="46123.833333333336"/>
    <n v="46112.833333333336"/>
    <n v="46142.833333333336"/>
    <s v="Amazon Relational Database Service"/>
    <s v="Databases"/>
    <s v="InstanceUsage:db.m5.large"/>
    <s v="db-1111-03-02"/>
    <s v="us-east-1"/>
    <s v=""/>
    <n v="229.7559"/>
    <s v="Hrs"/>
    <n v="0.192"/>
    <s v="Standard"/>
    <s v="USD"/>
    <n v="44.113100000000003"/>
    <n v="39.058500000000002"/>
    <n v="39.0585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07"/>
    <s v="Allocated"/>
    <x v="1"/>
    <s v="Source tags/labels"/>
    <n v="1"/>
    <s v="aws-2026-04-11-111111111111-03-02-alloc-674a0d5b6182"/>
    <d v="2026-04-01T00:00:00"/>
    <d v="2026-04-01T00:00:00"/>
  </r>
  <r>
    <x v="206"/>
    <x v="0"/>
    <n v="999999999999"/>
    <n v="111111111111"/>
    <s v="production-account"/>
    <n v="46122.833333333336"/>
    <n v="46123.833333333336"/>
    <n v="46112.833333333336"/>
    <n v="46142.833333333336"/>
    <s v="AWS Lambda"/>
    <s v="Compute"/>
    <s v="Lambda-GB-Second"/>
    <s v="function-1111-04-01"/>
    <s v="us-east-1"/>
    <s v=""/>
    <n v="4655516.1035000002"/>
    <s v="GB-Seconds"/>
    <n v="1.6666700000000001E-5"/>
    <s v="Standard"/>
    <s v="USD"/>
    <n v="77.592100000000002"/>
    <n v="72.160499999999999"/>
    <n v="72.160499999999999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08"/>
    <s v="Allocated"/>
    <x v="1"/>
    <s v="Source tags/labels"/>
    <n v="1"/>
    <s v="aws-2026-04-11-111111111111-04-01-alloc-e8dd4e3f0fc7"/>
    <d v="2026-04-01T00:00:00"/>
    <d v="2026-04-01T00:00:00"/>
  </r>
  <r>
    <x v="207"/>
    <x v="0"/>
    <n v="999999999999"/>
    <n v="111111111111"/>
    <s v="production-account"/>
    <n v="46122.833333333336"/>
    <n v="46123.833333333336"/>
    <n v="46112.833333333336"/>
    <n v="46142.833333333336"/>
    <s v="AWS Lambda"/>
    <s v="Compute"/>
    <s v="Lambda-GB-Second"/>
    <s v="function-1111-04-02"/>
    <s v="us-east-1"/>
    <s v=""/>
    <n v="4229216.9395000003"/>
    <s v="GB-Seconds"/>
    <n v="1.6666700000000001E-5"/>
    <s v="Standard"/>
    <s v="USD"/>
    <n v="70.487099999999998"/>
    <n v="65.552899999999994"/>
    <n v="65.552899999999994"/>
    <s v="Usage"/>
    <s v=""/>
    <s v="Lambda-GB-Second | Invoke | Usage"/>
    <s v="{}"/>
    <x v="0"/>
    <x v="0"/>
    <x v="0"/>
    <x v="0"/>
    <s v="Unallocated"/>
    <s v="aws_billing_sample.csv"/>
    <n v="209"/>
    <s v="Unallocated"/>
    <x v="0"/>
    <s v="Missing allocation metadata"/>
    <n v="1"/>
    <s v="aws-2026-04-11-111111111111-04-02-alloc-a0e4a8ebfa43"/>
    <d v="2026-04-01T00:00:00"/>
    <d v="2026-04-01T00:00:00"/>
  </r>
  <r>
    <x v="208"/>
    <x v="0"/>
    <n v="999999999999"/>
    <n v="111111111111"/>
    <s v="production-account"/>
    <n v="46122.833333333336"/>
    <n v="46123.833333333336"/>
    <n v="46112.833333333336"/>
    <n v="46142.833333333336"/>
    <s v="AmazonCloudWatch"/>
    <s v="Management and Governance"/>
    <s v="DataProcessing-Bytes"/>
    <s v="log-group-1111-05-01"/>
    <s v="us-east-1"/>
    <s v=""/>
    <n v="213.5179"/>
    <s v="GB"/>
    <n v="0.5"/>
    <s v="Standard"/>
    <s v="USD"/>
    <n v="106.759"/>
    <n v="98.218199999999996"/>
    <n v="98.218199999999996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210"/>
    <s v="Shared"/>
    <x v="2"/>
    <s v="Direct spend: provider + billing month + sub-account"/>
    <n v="1"/>
    <s v="aws-2026-04-11-111111111111-05-01-alloc-bdc3b26834aa"/>
    <d v="2026-04-01T00:00:00"/>
    <d v="2026-04-01T00:00:00"/>
  </r>
  <r>
    <x v="209"/>
    <x v="0"/>
    <n v="999999999999"/>
    <n v="111111111111"/>
    <s v="production-account"/>
    <n v="46122.833333333336"/>
    <n v="46123.833333333336"/>
    <n v="46112.833333333336"/>
    <n v="46142.833333333336"/>
    <s v="AmazonCloudWatch"/>
    <s v="Management and Governance"/>
    <s v="DataProcessing-Bytes"/>
    <s v="log-group-1111-05-02"/>
    <s v="us-east-1"/>
    <s v=""/>
    <n v="240.73820000000001"/>
    <s v="GB"/>
    <n v="0.5"/>
    <s v="Standard"/>
    <s v="USD"/>
    <n v="120.3691"/>
    <n v="110.7396"/>
    <n v="110.7396"/>
    <s v="Usage"/>
    <s v=""/>
    <s v="DataProcessing-Bytes | PutLogEvents | Usage"/>
    <s v="{}"/>
    <x v="0"/>
    <x v="0"/>
    <x v="0"/>
    <x v="0"/>
    <s v="Unallocated"/>
    <s v="aws_billing_sample.csv"/>
    <n v="211"/>
    <s v="Unallocated"/>
    <x v="0"/>
    <s v="Missing allocation metadata"/>
    <n v="1"/>
    <s v="aws-2026-04-11-111111111111-05-02-alloc-7bd13ef0c074"/>
    <d v="2026-04-01T00:00:00"/>
    <d v="2026-04-01T00:00:00"/>
  </r>
  <r>
    <x v="210"/>
    <x v="0"/>
    <n v="999999999999"/>
    <n v="222222222222"/>
    <s v="development-account"/>
    <n v="46122.833333333336"/>
    <n v="46123.833333333336"/>
    <n v="46112.833333333336"/>
    <n v="46142.833333333336"/>
    <s v="Amazon Elastic Compute Cloud - Compute"/>
    <s v="Compute"/>
    <s v="BoxUsage:m5.large"/>
    <s v="i-2222-01-01"/>
    <s v="us-east-1"/>
    <s v=""/>
    <n v="412.81299999999999"/>
    <s v="Hrs"/>
    <n v="9.6000000000000002E-2"/>
    <s v="Standard"/>
    <s v="USD"/>
    <n v="39.630099999999999"/>
    <n v="34.676299999999998"/>
    <n v="34.6762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12"/>
    <s v="Allocated"/>
    <x v="1"/>
    <s v="Source tags/labels"/>
    <n v="1"/>
    <s v="aws-2026-04-11-222222222222-01-01-alloc-72c6b61f11ad"/>
    <d v="2026-04-01T00:00:00"/>
    <d v="2026-04-01T00:00:00"/>
  </r>
  <r>
    <x v="211"/>
    <x v="0"/>
    <n v="999999999999"/>
    <n v="222222222222"/>
    <s v="development-account"/>
    <n v="46122.833333333336"/>
    <n v="46123.833333333336"/>
    <n v="46112.833333333336"/>
    <n v="46142.833333333336"/>
    <s v="Amazon Elastic Compute Cloud - Compute"/>
    <s v="Compute"/>
    <s v="BoxUsage:m5.large"/>
    <s v="i-2222-01-02"/>
    <s v="us-east-1"/>
    <s v=""/>
    <n v="394.33260000000001"/>
    <s v="Hrs"/>
    <n v="9.6000000000000002E-2"/>
    <s v="Standard"/>
    <s v="USD"/>
    <n v="37.855899999999998"/>
    <n v="33.123899999999999"/>
    <n v="33.1238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13"/>
    <s v="Allocated"/>
    <x v="1"/>
    <s v="Source tags/labels"/>
    <n v="1"/>
    <s v="aws-2026-04-11-222222222222-01-02-alloc-145b43fdd958"/>
    <d v="2026-04-01T00:00:00"/>
    <d v="2026-04-01T00:00:00"/>
  </r>
  <r>
    <x v="212"/>
    <x v="0"/>
    <n v="999999999999"/>
    <n v="222222222222"/>
    <s v="development-account"/>
    <n v="46122.833333333336"/>
    <n v="46123.833333333336"/>
    <n v="46112.833333333336"/>
    <n v="46142.833333333336"/>
    <s v="Amazon Simple Storage Service"/>
    <s v="Storage"/>
    <s v="TimedStorage-ByteHrs"/>
    <s v="bucket-2222-02-01"/>
    <s v="us-east-1"/>
    <s v=""/>
    <n v="90.8977"/>
    <s v="GB-Mo"/>
    <n v="2.3E-2"/>
    <s v="Standard"/>
    <s v="USD"/>
    <n v="2.0905999999999998"/>
    <n v="1.9542999999999999"/>
    <n v="1.9542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14"/>
    <s v="Allocated"/>
    <x v="1"/>
    <s v="Source tags/labels"/>
    <n v="1"/>
    <s v="aws-2026-04-11-222222222222-02-01-alloc-57a3d2bc169b"/>
    <d v="2026-04-01T00:00:00"/>
    <d v="2026-04-01T00:00:00"/>
  </r>
  <r>
    <x v="213"/>
    <x v="0"/>
    <n v="999999999999"/>
    <n v="222222222222"/>
    <s v="development-account"/>
    <n v="46122.833333333336"/>
    <n v="46123.833333333336"/>
    <n v="46112.833333333336"/>
    <n v="46142.833333333336"/>
    <s v="Amazon Simple Storage Service"/>
    <s v="Storage"/>
    <s v="TimedStorage-ByteHrs"/>
    <s v="bucket-2222-02-02"/>
    <s v="us-east-1"/>
    <s v=""/>
    <n v="93.840299999999999"/>
    <s v="GB-Mo"/>
    <n v="2.3E-2"/>
    <s v="Standard"/>
    <s v="USD"/>
    <n v="2.1583000000000001"/>
    <n v="2.0175999999999998"/>
    <n v="2.0175999999999998"/>
    <s v="Usage"/>
    <s v=""/>
    <s v="TimedStorage-ByteHrs | StandardStorage | Usage"/>
    <s v="{}"/>
    <x v="0"/>
    <x v="0"/>
    <x v="0"/>
    <x v="0"/>
    <s v="Unallocated"/>
    <s v="aws_billing_sample.csv"/>
    <n v="215"/>
    <s v="Unallocated"/>
    <x v="0"/>
    <s v="Missing allocation metadata"/>
    <n v="1"/>
    <s v="aws-2026-04-11-222222222222-02-02-alloc-5250a4ad5915"/>
    <d v="2026-04-01T00:00:00"/>
    <d v="2026-04-01T00:00:00"/>
  </r>
  <r>
    <x v="214"/>
    <x v="0"/>
    <n v="999999999999"/>
    <n v="222222222222"/>
    <s v="development-account"/>
    <n v="46122.833333333336"/>
    <n v="46123.833333333336"/>
    <n v="46112.833333333336"/>
    <n v="46142.833333333336"/>
    <s v="Amazon Relational Database Service"/>
    <s v="Databases"/>
    <s v="InstanceUsage:db.m5.large"/>
    <s v="db-2222-03-01"/>
    <s v="us-east-1"/>
    <s v=""/>
    <n v="88.216200000000001"/>
    <s v="Hrs"/>
    <n v="0.192"/>
    <s v="Standard"/>
    <s v="USD"/>
    <n v="16.9375"/>
    <n v="14.9968"/>
    <n v="14.9968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16"/>
    <s v="Allocated"/>
    <x v="1"/>
    <s v="Source tags/labels"/>
    <n v="1"/>
    <s v="aws-2026-04-11-222222222222-03-01-alloc-801fd344368c"/>
    <d v="2026-04-01T00:00:00"/>
    <d v="2026-04-01T00:00:00"/>
  </r>
  <r>
    <x v="215"/>
    <x v="0"/>
    <n v="999999999999"/>
    <n v="222222222222"/>
    <s v="development-account"/>
    <n v="46122.833333333336"/>
    <n v="46123.833333333336"/>
    <n v="46112.833333333336"/>
    <n v="46142.833333333336"/>
    <s v="Amazon Relational Database Service"/>
    <s v="Databases"/>
    <s v="InstanceUsage:db.m5.large"/>
    <s v="db-2222-03-02"/>
    <s v="us-east-1"/>
    <s v=""/>
    <n v="77.390699999999995"/>
    <s v="Hrs"/>
    <n v="0.192"/>
    <s v="Standard"/>
    <s v="USD"/>
    <n v="14.859"/>
    <n v="13.1564"/>
    <n v="13.1564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17"/>
    <s v="Allocated"/>
    <x v="1"/>
    <s v="Source tags/labels"/>
    <n v="1"/>
    <s v="aws-2026-04-11-222222222222-03-02-alloc-e567f5a8e20d"/>
    <d v="2026-04-01T00:00:00"/>
    <d v="2026-04-01T00:00:00"/>
  </r>
  <r>
    <x v="216"/>
    <x v="0"/>
    <n v="999999999999"/>
    <n v="222222222222"/>
    <s v="development-account"/>
    <n v="46122.833333333336"/>
    <n v="46123.833333333336"/>
    <n v="46112.833333333336"/>
    <n v="46142.833333333336"/>
    <s v="AWS Lambda"/>
    <s v="Compute"/>
    <s v="Lambda-GB-Second"/>
    <s v="function-2222-04-01"/>
    <s v="us-east-1"/>
    <s v=""/>
    <n v="1636560.3385999999"/>
    <s v="GB-Seconds"/>
    <n v="1.6666700000000001E-5"/>
    <s v="Standard"/>
    <s v="USD"/>
    <n v="27.2761"/>
    <n v="25.366700000000002"/>
    <n v="25.36670000000000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18"/>
    <s v="Allocated"/>
    <x v="1"/>
    <s v="Source tags/labels"/>
    <n v="1"/>
    <s v="aws-2026-04-11-222222222222-04-01-alloc-2203c9c26ee9"/>
    <d v="2026-04-01T00:00:00"/>
    <d v="2026-04-01T00:00:00"/>
  </r>
  <r>
    <x v="217"/>
    <x v="0"/>
    <n v="999999999999"/>
    <n v="222222222222"/>
    <s v="development-account"/>
    <n v="46122.833333333336"/>
    <n v="46123.833333333336"/>
    <n v="46112.833333333336"/>
    <n v="46142.833333333336"/>
    <s v="AWS Lambda"/>
    <s v="Compute"/>
    <s v="Lambda-GB-Second"/>
    <s v="function-2222-04-02"/>
    <s v="us-east-1"/>
    <s v=""/>
    <n v="1756285.2127"/>
    <s v="GB-Seconds"/>
    <n v="1.6666700000000001E-5"/>
    <s v="Standard"/>
    <s v="USD"/>
    <n v="29.2715"/>
    <n v="27.2224"/>
    <n v="27.2224"/>
    <s v="Usage"/>
    <s v=""/>
    <s v="Lambda-GB-Second | Invoke | Usage"/>
    <s v="{}"/>
    <x v="0"/>
    <x v="0"/>
    <x v="0"/>
    <x v="0"/>
    <s v="Unallocated"/>
    <s v="aws_billing_sample.csv"/>
    <n v="219"/>
    <s v="Unallocated"/>
    <x v="0"/>
    <s v="Missing allocation metadata"/>
    <n v="1"/>
    <s v="aws-2026-04-11-222222222222-04-02-alloc-fd2e64fe0ec3"/>
    <d v="2026-04-01T00:00:00"/>
    <d v="2026-04-01T00:00:00"/>
  </r>
  <r>
    <x v="218"/>
    <x v="0"/>
    <n v="999999999999"/>
    <n v="222222222222"/>
    <s v="development-account"/>
    <n v="46122.833333333336"/>
    <n v="46123.833333333336"/>
    <n v="46112.833333333336"/>
    <n v="46142.833333333336"/>
    <s v="AmazonCloudWatch"/>
    <s v="Management and Governance"/>
    <s v="DataProcessing-Bytes"/>
    <s v="log-group-2222-05-01"/>
    <s v="us-east-1"/>
    <s v=""/>
    <n v="83.111000000000004"/>
    <s v="GB"/>
    <n v="0.5"/>
    <s v="Standard"/>
    <s v="USD"/>
    <n v="41.555500000000002"/>
    <n v="38.231000000000002"/>
    <n v="38.2310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220"/>
    <s v="Shared"/>
    <x v="2"/>
    <s v="Direct spend: provider + billing month + sub-account"/>
    <n v="1"/>
    <s v="aws-2026-04-11-222222222222-05-01-alloc-643fa0aead47"/>
    <d v="2026-04-01T00:00:00"/>
    <d v="2026-04-01T00:00:00"/>
  </r>
  <r>
    <x v="219"/>
    <x v="0"/>
    <n v="999999999999"/>
    <n v="222222222222"/>
    <s v="development-account"/>
    <n v="46122.833333333336"/>
    <n v="46123.833333333336"/>
    <n v="46112.833333333336"/>
    <n v="46142.833333333336"/>
    <s v="AmazonCloudWatch"/>
    <s v="Management and Governance"/>
    <s v="DataProcessing-Bytes"/>
    <s v="log-group-2222-05-02"/>
    <s v="us-east-1"/>
    <s v=""/>
    <n v="86.738100000000003"/>
    <s v="GB"/>
    <n v="0.5"/>
    <s v="Standard"/>
    <s v="USD"/>
    <n v="43.369"/>
    <n v="39.899500000000003"/>
    <n v="39.8995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221"/>
    <s v="Shared"/>
    <x v="2"/>
    <s v="Direct spend: provider + billing month + sub-account"/>
    <n v="1"/>
    <s v="aws-2026-04-11-222222222222-05-02-alloc-99e5f96d80ee"/>
    <d v="2026-04-01T00:00:00"/>
    <d v="2026-04-01T00:00:00"/>
  </r>
  <r>
    <x v="220"/>
    <x v="0"/>
    <n v="999999999999"/>
    <n v="111111111111"/>
    <s v="production-account"/>
    <n v="46123.833333333336"/>
    <n v="46124.833333333336"/>
    <n v="46112.833333333336"/>
    <n v="46142.833333333336"/>
    <s v="Amazon Elastic Compute Cloud - Compute"/>
    <s v="Compute"/>
    <s v="BoxUsage:m5.large"/>
    <s v="i-1111-01-01"/>
    <s v="us-east-1"/>
    <s v=""/>
    <n v="1116.1967999999999"/>
    <s v="Hrs"/>
    <n v="9.6000000000000002E-2"/>
    <s v="Standard"/>
    <s v="USD"/>
    <n v="107.1549"/>
    <n v="93.760499999999993"/>
    <n v="93.760499999999993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22"/>
    <s v="Allocated"/>
    <x v="1"/>
    <s v="Source tags/labels"/>
    <n v="1"/>
    <s v="aws-2026-04-12-111111111111-01-01-alloc-92b7302d9454"/>
    <d v="2026-04-01T00:00:00"/>
    <d v="2026-04-01T00:00:00"/>
  </r>
  <r>
    <x v="221"/>
    <x v="0"/>
    <n v="999999999999"/>
    <n v="111111111111"/>
    <s v="production-account"/>
    <n v="46123.833333333336"/>
    <n v="46124.833333333336"/>
    <n v="46112.833333333336"/>
    <n v="46142.833333333336"/>
    <s v="Amazon Elastic Compute Cloud - Compute"/>
    <s v="Compute"/>
    <s v="BoxUsage:m5.large"/>
    <s v="i-1111-01-02"/>
    <s v="us-east-1"/>
    <s v=""/>
    <n v="1100.6177"/>
    <s v="Hrs"/>
    <n v="9.6000000000000002E-2"/>
    <s v="Standard"/>
    <s v="USD"/>
    <n v="105.6593"/>
    <n v="92.451899999999995"/>
    <n v="92.45189999999999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23"/>
    <s v="Allocated"/>
    <x v="1"/>
    <s v="Source tags/labels"/>
    <n v="1"/>
    <s v="aws-2026-04-12-111111111111-01-02-alloc-69766bf13181"/>
    <d v="2026-04-01T00:00:00"/>
    <d v="2026-04-01T00:00:00"/>
  </r>
  <r>
    <x v="222"/>
    <x v="0"/>
    <n v="999999999999"/>
    <n v="111111111111"/>
    <s v="production-account"/>
    <n v="46123.833333333336"/>
    <n v="46124.833333333336"/>
    <n v="46112.833333333336"/>
    <n v="46142.833333333336"/>
    <s v="Amazon Simple Storage Service"/>
    <s v="Storage"/>
    <s v="TimedStorage-ByteHrs"/>
    <s v="bucket-1111-02-01"/>
    <s v="us-east-1"/>
    <s v=""/>
    <n v="252.31870000000001"/>
    <s v="GB-Mo"/>
    <n v="2.3E-2"/>
    <s v="Standard"/>
    <s v="USD"/>
    <n v="5.8033000000000001"/>
    <n v="5.4249000000000001"/>
    <n v="5.424900000000000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24"/>
    <s v="Allocated"/>
    <x v="1"/>
    <s v="Source tags/labels"/>
    <n v="1"/>
    <s v="aws-2026-04-12-111111111111-02-01-alloc-298ea795e118"/>
    <d v="2026-04-01T00:00:00"/>
    <d v="2026-04-01T00:00:00"/>
  </r>
  <r>
    <x v="223"/>
    <x v="0"/>
    <n v="999999999999"/>
    <n v="111111111111"/>
    <s v="production-account"/>
    <n v="46123.833333333336"/>
    <n v="46124.833333333336"/>
    <n v="46112.833333333336"/>
    <n v="46142.833333333336"/>
    <s v="Amazon Simple Storage Service"/>
    <s v="Storage"/>
    <s v="TimedStorage-ByteHrs"/>
    <s v="bucket-1111-02-02"/>
    <s v="us-east-1"/>
    <s v=""/>
    <n v="244.262"/>
    <s v="GB-Mo"/>
    <n v="2.3E-2"/>
    <s v="Standard"/>
    <s v="USD"/>
    <n v="5.6180000000000003"/>
    <n v="5.2515999999999998"/>
    <n v="5.2515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25"/>
    <s v="Allocated"/>
    <x v="1"/>
    <s v="Source tags/labels"/>
    <n v="1"/>
    <s v="aws-2026-04-12-111111111111-02-02-alloc-cafd78e98717"/>
    <d v="2026-04-01T00:00:00"/>
    <d v="2026-04-01T00:00:00"/>
  </r>
  <r>
    <x v="224"/>
    <x v="0"/>
    <n v="999999999999"/>
    <n v="111111111111"/>
    <s v="production-account"/>
    <n v="46123.833333333336"/>
    <n v="46124.833333333336"/>
    <n v="46112.833333333336"/>
    <n v="46142.833333333336"/>
    <s v="Amazon Relational Database Service"/>
    <s v="Databases"/>
    <s v="InstanceUsage:db.m5.large"/>
    <s v="db-1111-03-01"/>
    <s v="us-east-1"/>
    <s v=""/>
    <n v="230.28059999999999"/>
    <s v="Hrs"/>
    <n v="0.192"/>
    <s v="Standard"/>
    <s v="USD"/>
    <n v="44.213900000000002"/>
    <n v="39.1477"/>
    <n v="39.147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26"/>
    <s v="Allocated"/>
    <x v="1"/>
    <s v="Source tags/labels"/>
    <n v="1"/>
    <s v="aws-2026-04-12-111111111111-03-01-alloc-35c7d10de436"/>
    <d v="2026-04-01T00:00:00"/>
    <d v="2026-04-01T00:00:00"/>
  </r>
  <r>
    <x v="225"/>
    <x v="0"/>
    <n v="999999999999"/>
    <n v="111111111111"/>
    <s v="production-account"/>
    <n v="46123.833333333336"/>
    <n v="46124.833333333336"/>
    <n v="46112.833333333336"/>
    <n v="46142.833333333336"/>
    <s v="Amazon Relational Database Service"/>
    <s v="Databases"/>
    <s v="InstanceUsage:db.m5.large"/>
    <s v="db-1111-03-02"/>
    <s v="us-east-1"/>
    <s v=""/>
    <n v="233.15940000000001"/>
    <s v="Hrs"/>
    <n v="0.192"/>
    <s v="Standard"/>
    <s v="USD"/>
    <n v="44.766599999999997"/>
    <n v="39.637099999999997"/>
    <n v="39.6370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27"/>
    <s v="Allocated"/>
    <x v="1"/>
    <s v="Source tags/labels"/>
    <n v="1"/>
    <s v="aws-2026-04-12-111111111111-03-02-alloc-571cca26b750"/>
    <d v="2026-04-01T00:00:00"/>
    <d v="2026-04-01T00:00:00"/>
  </r>
  <r>
    <x v="226"/>
    <x v="0"/>
    <n v="999999999999"/>
    <n v="111111111111"/>
    <s v="production-account"/>
    <n v="46123.833333333336"/>
    <n v="46124.833333333336"/>
    <n v="46112.833333333336"/>
    <n v="46142.833333333336"/>
    <s v="AWS Lambda"/>
    <s v="Compute"/>
    <s v="Lambda-GB-Second"/>
    <s v="function-1111-04-01"/>
    <s v="us-east-1"/>
    <s v=""/>
    <n v="4477206.9930999996"/>
    <s v="GB-Seconds"/>
    <n v="1.6666700000000001E-5"/>
    <s v="Standard"/>
    <s v="USD"/>
    <n v="74.6203"/>
    <n v="69.396699999999996"/>
    <n v="69.396699999999996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28"/>
    <s v="Allocated"/>
    <x v="1"/>
    <s v="Source tags/labels"/>
    <n v="1"/>
    <s v="aws-2026-04-12-111111111111-04-01-alloc-ce746790c1fb"/>
    <d v="2026-04-01T00:00:00"/>
    <d v="2026-04-01T00:00:00"/>
  </r>
  <r>
    <x v="227"/>
    <x v="0"/>
    <n v="999999999999"/>
    <n v="111111111111"/>
    <s v="production-account"/>
    <n v="46123.833333333336"/>
    <n v="46124.833333333336"/>
    <n v="46112.833333333336"/>
    <n v="46142.833333333336"/>
    <s v="AWS Lambda"/>
    <s v="Compute"/>
    <s v="Lambda-GB-Second"/>
    <s v="function-1111-04-02"/>
    <s v="us-east-1"/>
    <s v=""/>
    <n v="4272515.7637999998"/>
    <s v="GB-Seconds"/>
    <n v="1.6666700000000001E-5"/>
    <s v="Standard"/>
    <s v="USD"/>
    <n v="71.208699999999993"/>
    <n v="66.224000000000004"/>
    <n v="66.22400000000000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29"/>
    <s v="Allocated"/>
    <x v="1"/>
    <s v="Source tags/labels"/>
    <n v="1"/>
    <s v="aws-2026-04-12-111111111111-04-02-alloc-31d4bd2877b1"/>
    <d v="2026-04-01T00:00:00"/>
    <d v="2026-04-01T00:00:00"/>
  </r>
  <r>
    <x v="228"/>
    <x v="0"/>
    <n v="999999999999"/>
    <n v="111111111111"/>
    <s v="production-account"/>
    <n v="46123.833333333336"/>
    <n v="46124.833333333336"/>
    <n v="46112.833333333336"/>
    <n v="46142.833333333336"/>
    <s v="AmazonCloudWatch"/>
    <s v="Management and Governance"/>
    <s v="DataProcessing-Bytes"/>
    <s v="log-group-1111-05-01"/>
    <s v="us-east-1"/>
    <s v=""/>
    <n v="236.9616"/>
    <s v="GB"/>
    <n v="0.5"/>
    <s v="Standard"/>
    <s v="USD"/>
    <n v="118.4808"/>
    <n v="109.00230000000001"/>
    <n v="109.0023000000000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230"/>
    <s v="Shared"/>
    <x v="2"/>
    <s v="Direct spend: provider + billing month + sub-account"/>
    <n v="1"/>
    <s v="aws-2026-04-12-111111111111-05-01-alloc-373a99d25861"/>
    <d v="2026-04-01T00:00:00"/>
    <d v="2026-04-01T00:00:00"/>
  </r>
  <r>
    <x v="229"/>
    <x v="0"/>
    <n v="999999999999"/>
    <n v="111111111111"/>
    <s v="production-account"/>
    <n v="46123.833333333336"/>
    <n v="46124.833333333336"/>
    <n v="46112.833333333336"/>
    <n v="46142.833333333336"/>
    <s v="AmazonCloudWatch"/>
    <s v="Management and Governance"/>
    <s v="DataProcessing-Bytes"/>
    <s v="log-group-1111-05-02"/>
    <s v="us-east-1"/>
    <s v=""/>
    <n v="230.7037"/>
    <s v="GB"/>
    <n v="0.5"/>
    <s v="Standard"/>
    <s v="USD"/>
    <n v="115.3518"/>
    <n v="106.1237"/>
    <n v="106.1237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231"/>
    <s v="Shared"/>
    <x v="2"/>
    <s v="Direct spend: provider + billing month + sub-account"/>
    <n v="1"/>
    <s v="aws-2026-04-12-111111111111-05-02-alloc-c709189a482a"/>
    <d v="2026-04-01T00:00:00"/>
    <d v="2026-04-01T00:00:00"/>
  </r>
  <r>
    <x v="230"/>
    <x v="0"/>
    <n v="999999999999"/>
    <n v="222222222222"/>
    <s v="development-account"/>
    <n v="46123.833333333336"/>
    <n v="46124.833333333336"/>
    <n v="46112.833333333336"/>
    <n v="46142.833333333336"/>
    <s v="Amazon Elastic Compute Cloud - Compute"/>
    <s v="Compute"/>
    <s v="BoxUsage:m5.large"/>
    <s v="i-2222-01-01"/>
    <s v="us-east-1"/>
    <s v=""/>
    <n v="384.5086"/>
    <s v="Hrs"/>
    <n v="9.6000000000000002E-2"/>
    <s v="Standard"/>
    <s v="USD"/>
    <n v="36.912799999999997"/>
    <n v="32.298699999999997"/>
    <n v="32.2986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32"/>
    <s v="Allocated"/>
    <x v="1"/>
    <s v="Source tags/labels"/>
    <n v="1"/>
    <s v="aws-2026-04-12-222222222222-01-01-alloc-4c4672970aa7"/>
    <d v="2026-04-01T00:00:00"/>
    <d v="2026-04-01T00:00:00"/>
  </r>
  <r>
    <x v="231"/>
    <x v="0"/>
    <n v="999999999999"/>
    <n v="222222222222"/>
    <s v="development-account"/>
    <n v="46123.833333333336"/>
    <n v="46124.833333333336"/>
    <n v="46112.833333333336"/>
    <n v="46142.833333333336"/>
    <s v="Amazon Elastic Compute Cloud - Compute"/>
    <s v="Compute"/>
    <s v="BoxUsage:m5.large"/>
    <s v="i-2222-01-02"/>
    <s v="us-east-1"/>
    <s v=""/>
    <n v="400.82409999999999"/>
    <s v="Hrs"/>
    <n v="9.6000000000000002E-2"/>
    <s v="Standard"/>
    <s v="USD"/>
    <n v="38.479100000000003"/>
    <n v="33.669199999999996"/>
    <n v="33.669199999999996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33"/>
    <s v="Allocated"/>
    <x v="1"/>
    <s v="Source tags/labels"/>
    <n v="1"/>
    <s v="aws-2026-04-12-222222222222-01-02-alloc-07a971bd48fb"/>
    <d v="2026-04-01T00:00:00"/>
    <d v="2026-04-01T00:00:00"/>
  </r>
  <r>
    <x v="232"/>
    <x v="0"/>
    <n v="999999999999"/>
    <n v="222222222222"/>
    <s v="development-account"/>
    <n v="46123.833333333336"/>
    <n v="46124.833333333336"/>
    <n v="46112.833333333336"/>
    <n v="46142.833333333336"/>
    <s v="Amazon Simple Storage Service"/>
    <s v="Storage"/>
    <s v="TimedStorage-ByteHrs"/>
    <s v="bucket-2222-02-01"/>
    <s v="us-east-1"/>
    <s v=""/>
    <n v="91.730800000000002"/>
    <s v="GB-Mo"/>
    <n v="2.3E-2"/>
    <s v="Standard"/>
    <s v="USD"/>
    <n v="2.1097999999999999"/>
    <n v="1.9722"/>
    <n v="1.9722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34"/>
    <s v="Allocated"/>
    <x v="1"/>
    <s v="Source tags/labels"/>
    <n v="1"/>
    <s v="aws-2026-04-12-222222222222-02-01-alloc-d8706f179d06"/>
    <d v="2026-04-01T00:00:00"/>
    <d v="2026-04-01T00:00:00"/>
  </r>
  <r>
    <x v="233"/>
    <x v="0"/>
    <n v="999999999999"/>
    <n v="222222222222"/>
    <s v="development-account"/>
    <n v="46123.833333333336"/>
    <n v="46124.833333333336"/>
    <n v="46112.833333333336"/>
    <n v="46142.833333333336"/>
    <s v="Amazon Simple Storage Service"/>
    <s v="Storage"/>
    <s v="TimedStorage-ByteHrs"/>
    <s v="bucket-2222-02-02"/>
    <s v="us-east-1"/>
    <s v=""/>
    <n v="86.108999999999995"/>
    <s v="GB-Mo"/>
    <n v="2.3E-2"/>
    <s v="Standard"/>
    <s v="USD"/>
    <n v="1.9804999999999999"/>
    <n v="1.8512999999999999"/>
    <n v="1.8512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35"/>
    <s v="Allocated"/>
    <x v="1"/>
    <s v="Source tags/labels"/>
    <n v="1"/>
    <s v="aws-2026-04-12-222222222222-02-02-alloc-71e6f6a12be3"/>
    <d v="2026-04-01T00:00:00"/>
    <d v="2026-04-01T00:00:00"/>
  </r>
  <r>
    <x v="234"/>
    <x v="0"/>
    <n v="999999999999"/>
    <n v="222222222222"/>
    <s v="development-account"/>
    <n v="46123.833333333336"/>
    <n v="46124.833333333336"/>
    <n v="46112.833333333336"/>
    <n v="46142.833333333336"/>
    <s v="Amazon Relational Database Service"/>
    <s v="Databases"/>
    <s v="InstanceUsage:db.m5.large"/>
    <s v="db-2222-03-01"/>
    <s v="us-east-1"/>
    <s v=""/>
    <n v="87.467799999999997"/>
    <s v="Hrs"/>
    <n v="0.192"/>
    <s v="Standard"/>
    <s v="USD"/>
    <n v="16.793800000000001"/>
    <n v="14.8695"/>
    <n v="14.8695"/>
    <s v="Usage"/>
    <s v=""/>
    <s v="InstanceUsage:db.m5.large | CreateDBInstance | Usage"/>
    <s v="{}"/>
    <x v="0"/>
    <x v="0"/>
    <x v="0"/>
    <x v="0"/>
    <s v="Unallocated"/>
    <s v="aws_billing_sample.csv"/>
    <n v="236"/>
    <s v="Unallocated"/>
    <x v="0"/>
    <s v="Missing allocation metadata"/>
    <n v="1"/>
    <s v="aws-2026-04-12-222222222222-03-01-alloc-96ec0597c47d"/>
    <d v="2026-04-01T00:00:00"/>
    <d v="2026-04-01T00:00:00"/>
  </r>
  <r>
    <x v="235"/>
    <x v="0"/>
    <n v="999999999999"/>
    <n v="222222222222"/>
    <s v="development-account"/>
    <n v="46123.833333333336"/>
    <n v="46124.833333333336"/>
    <n v="46112.833333333336"/>
    <n v="46142.833333333336"/>
    <s v="Amazon Relational Database Service"/>
    <s v="Databases"/>
    <s v="InstanceUsage:db.m5.large"/>
    <s v="db-2222-03-02"/>
    <s v="us-east-1"/>
    <s v=""/>
    <n v="82.447699999999998"/>
    <s v="Hrs"/>
    <n v="0.192"/>
    <s v="Standard"/>
    <s v="USD"/>
    <n v="15.83"/>
    <n v="14.0161"/>
    <n v="14.016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37"/>
    <s v="Allocated"/>
    <x v="1"/>
    <s v="Source tags/labels"/>
    <n v="1"/>
    <s v="aws-2026-04-12-222222222222-03-02-alloc-ac4cb5639f60"/>
    <d v="2026-04-01T00:00:00"/>
    <d v="2026-04-01T00:00:00"/>
  </r>
  <r>
    <x v="236"/>
    <x v="0"/>
    <n v="999999999999"/>
    <n v="222222222222"/>
    <s v="development-account"/>
    <n v="46123.833333333336"/>
    <n v="46124.833333333336"/>
    <n v="46112.833333333336"/>
    <n v="46142.833333333336"/>
    <s v="AWS Lambda"/>
    <s v="Compute"/>
    <s v="Lambda-GB-Second"/>
    <s v="function-2222-04-01"/>
    <s v="us-east-1"/>
    <s v=""/>
    <n v="1720520.9819"/>
    <s v="GB-Seconds"/>
    <n v="1.6666700000000001E-5"/>
    <s v="Standard"/>
    <s v="USD"/>
    <n v="28.6754"/>
    <n v="26.668099999999999"/>
    <n v="26.6680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38"/>
    <s v="Allocated"/>
    <x v="1"/>
    <s v="Source tags/labels"/>
    <n v="1"/>
    <s v="aws-2026-04-12-222222222222-04-01-alloc-351141699901"/>
    <d v="2026-04-01T00:00:00"/>
    <d v="2026-04-01T00:00:00"/>
  </r>
  <r>
    <x v="237"/>
    <x v="0"/>
    <n v="999999999999"/>
    <n v="222222222222"/>
    <s v="development-account"/>
    <n v="46123.833333333336"/>
    <n v="46124.833333333336"/>
    <n v="46112.833333333336"/>
    <n v="46142.833333333336"/>
    <s v="AWS Lambda"/>
    <s v="Compute"/>
    <s v="Lambda-GB-Second"/>
    <s v="function-2222-04-02"/>
    <s v="us-east-1"/>
    <s v=""/>
    <n v="1722050.2312"/>
    <s v="GB-Seconds"/>
    <n v="1.6666700000000001E-5"/>
    <s v="Standard"/>
    <s v="USD"/>
    <n v="28.700900000000001"/>
    <n v="26.691800000000001"/>
    <n v="26.6918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39"/>
    <s v="Allocated"/>
    <x v="1"/>
    <s v="Source tags/labels"/>
    <n v="1"/>
    <s v="aws-2026-04-12-222222222222-04-02-alloc-8845ead392e2"/>
    <d v="2026-04-01T00:00:00"/>
    <d v="2026-04-01T00:00:00"/>
  </r>
  <r>
    <x v="238"/>
    <x v="0"/>
    <n v="999999999999"/>
    <n v="222222222222"/>
    <s v="development-account"/>
    <n v="46123.833333333336"/>
    <n v="46124.833333333336"/>
    <n v="46112.833333333336"/>
    <n v="46142.833333333336"/>
    <s v="AmazonCloudWatch"/>
    <s v="Management and Governance"/>
    <s v="DataProcessing-Bytes"/>
    <s v="log-group-2222-05-01"/>
    <s v="us-east-1"/>
    <s v=""/>
    <n v="88.971400000000003"/>
    <s v="GB"/>
    <n v="0.5"/>
    <s v="Standard"/>
    <s v="USD"/>
    <n v="44.485700000000001"/>
    <n v="40.9268"/>
    <n v="40.926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240"/>
    <s v="Shared"/>
    <x v="2"/>
    <s v="Direct spend: provider + billing month + sub-account"/>
    <n v="1"/>
    <s v="aws-2026-04-12-222222222222-05-01-alloc-270966e86ced"/>
    <d v="2026-04-01T00:00:00"/>
    <d v="2026-04-01T00:00:00"/>
  </r>
  <r>
    <x v="239"/>
    <x v="0"/>
    <n v="999999999999"/>
    <n v="222222222222"/>
    <s v="development-account"/>
    <n v="46123.833333333336"/>
    <n v="46124.833333333336"/>
    <n v="46112.833333333336"/>
    <n v="46142.833333333336"/>
    <s v="AmazonCloudWatch"/>
    <s v="Management and Governance"/>
    <s v="DataProcessing-Bytes"/>
    <s v="log-group-2222-05-02"/>
    <s v="us-east-1"/>
    <s v=""/>
    <n v="93.742800000000003"/>
    <s v="GB"/>
    <n v="0.5"/>
    <s v="Standard"/>
    <s v="USD"/>
    <n v="46.871400000000001"/>
    <n v="43.121699999999997"/>
    <n v="43.1216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241"/>
    <s v="Shared"/>
    <x v="2"/>
    <s v="Direct spend: provider + billing month + sub-account"/>
    <n v="1"/>
    <s v="aws-2026-04-12-222222222222-05-02-alloc-5ba28756ae4c"/>
    <d v="2026-04-01T00:00:00"/>
    <d v="2026-04-01T00:00:00"/>
  </r>
  <r>
    <x v="240"/>
    <x v="0"/>
    <n v="999999999999"/>
    <n v="111111111111"/>
    <s v="production-account"/>
    <n v="46124.833333333336"/>
    <n v="46125.833333333336"/>
    <n v="46112.833333333336"/>
    <n v="46142.833333333336"/>
    <s v="Amazon Elastic Compute Cloud - Compute"/>
    <s v="Compute"/>
    <s v="BoxUsage:m5.large"/>
    <s v="i-1111-01-01"/>
    <s v="us-east-1"/>
    <s v=""/>
    <n v="1054.1623"/>
    <s v="Hrs"/>
    <n v="9.6000000000000002E-2"/>
    <s v="Standard"/>
    <s v="USD"/>
    <n v="101.1996"/>
    <n v="88.549599999999998"/>
    <n v="88.549599999999998"/>
    <s v="Usage"/>
    <s v=""/>
    <s v="BoxUsage:m5.large | RunInstances | Usage"/>
    <s v="{}"/>
    <x v="0"/>
    <x v="0"/>
    <x v="0"/>
    <x v="0"/>
    <s v="Unallocated"/>
    <s v="aws_billing_sample.csv"/>
    <n v="242"/>
    <s v="Unallocated"/>
    <x v="0"/>
    <s v="Missing allocation metadata"/>
    <n v="1"/>
    <s v="aws-2026-04-13-111111111111-01-01-alloc-e42a7fd77b46"/>
    <d v="2026-04-01T00:00:00"/>
    <d v="2026-04-01T00:00:00"/>
  </r>
  <r>
    <x v="241"/>
    <x v="0"/>
    <n v="999999999999"/>
    <n v="111111111111"/>
    <s v="production-account"/>
    <n v="46124.833333333336"/>
    <n v="46125.833333333336"/>
    <n v="46112.833333333336"/>
    <n v="46142.833333333336"/>
    <s v="Amazon Elastic Compute Cloud - Compute"/>
    <s v="Compute"/>
    <s v="BoxUsage:m5.large"/>
    <s v="i-1111-01-02"/>
    <s v="us-east-1"/>
    <s v=""/>
    <n v="1047.9799"/>
    <s v="Hrs"/>
    <n v="9.6000000000000002E-2"/>
    <s v="Standard"/>
    <s v="USD"/>
    <n v="100.6061"/>
    <n v="88.030299999999997"/>
    <n v="88.03029999999999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43"/>
    <s v="Allocated"/>
    <x v="1"/>
    <s v="Source tags/labels"/>
    <n v="1"/>
    <s v="aws-2026-04-13-111111111111-01-02-alloc-0cd407b04401"/>
    <d v="2026-04-01T00:00:00"/>
    <d v="2026-04-01T00:00:00"/>
  </r>
  <r>
    <x v="242"/>
    <x v="0"/>
    <n v="999999999999"/>
    <n v="111111111111"/>
    <s v="production-account"/>
    <n v="46124.833333333336"/>
    <n v="46125.833333333336"/>
    <n v="46112.833333333336"/>
    <n v="46142.833333333336"/>
    <s v="Amazon Simple Storage Service"/>
    <s v="Storage"/>
    <s v="TimedStorage-ByteHrs"/>
    <s v="bucket-1111-02-01"/>
    <s v="us-east-1"/>
    <s v=""/>
    <n v="250.54140000000001"/>
    <s v="GB-Mo"/>
    <n v="2.3E-2"/>
    <s v="Standard"/>
    <s v="USD"/>
    <n v="5.7625000000000002"/>
    <n v="5.3865999999999996"/>
    <n v="5.3865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44"/>
    <s v="Allocated"/>
    <x v="1"/>
    <s v="Source tags/labels"/>
    <n v="1"/>
    <s v="aws-2026-04-13-111111111111-02-01-alloc-f209b6d0b387"/>
    <d v="2026-04-01T00:00:00"/>
    <d v="2026-04-01T00:00:00"/>
  </r>
  <r>
    <x v="243"/>
    <x v="0"/>
    <n v="999999999999"/>
    <n v="111111111111"/>
    <s v="production-account"/>
    <n v="46124.833333333336"/>
    <n v="46125.833333333336"/>
    <n v="46112.833333333336"/>
    <n v="46142.833333333336"/>
    <s v="Amazon Simple Storage Service"/>
    <s v="Storage"/>
    <s v="TimedStorage-ByteHrs"/>
    <s v="bucket-1111-02-02"/>
    <s v="us-east-1"/>
    <s v=""/>
    <n v="230.21019999999999"/>
    <s v="GB-Mo"/>
    <n v="2.3E-2"/>
    <s v="Standard"/>
    <s v="USD"/>
    <n v="5.2948000000000004"/>
    <n v="4.9494999999999996"/>
    <n v="4.9494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45"/>
    <s v="Allocated"/>
    <x v="1"/>
    <s v="Source tags/labels"/>
    <n v="1"/>
    <s v="aws-2026-04-13-111111111111-02-02-alloc-7d09af006799"/>
    <d v="2026-04-01T00:00:00"/>
    <d v="2026-04-01T00:00:00"/>
  </r>
  <r>
    <x v="244"/>
    <x v="0"/>
    <n v="999999999999"/>
    <n v="111111111111"/>
    <s v="production-account"/>
    <n v="46124.833333333336"/>
    <n v="46125.833333333336"/>
    <n v="46112.833333333336"/>
    <n v="46142.833333333336"/>
    <s v="Amazon Relational Database Service"/>
    <s v="Databases"/>
    <s v="InstanceUsage:db.m5.large"/>
    <s v="db-1111-03-01"/>
    <s v="us-east-1"/>
    <s v=""/>
    <n v="217.99289999999999"/>
    <s v="Hrs"/>
    <n v="0.192"/>
    <s v="Standard"/>
    <s v="USD"/>
    <n v="41.854599999999998"/>
    <n v="37.058799999999998"/>
    <n v="37.0587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46"/>
    <s v="Allocated"/>
    <x v="1"/>
    <s v="Source tags/labels"/>
    <n v="1"/>
    <s v="aws-2026-04-13-111111111111-03-01-alloc-ae0353f3104f"/>
    <d v="2026-04-01T00:00:00"/>
    <d v="2026-04-01T00:00:00"/>
  </r>
  <r>
    <x v="245"/>
    <x v="0"/>
    <n v="999999999999"/>
    <n v="111111111111"/>
    <s v="production-account"/>
    <n v="46124.833333333336"/>
    <n v="46125.833333333336"/>
    <n v="46112.833333333336"/>
    <n v="46142.833333333336"/>
    <s v="Amazon Relational Database Service"/>
    <s v="Databases"/>
    <s v="InstanceUsage:db.m5.large"/>
    <s v="db-1111-03-02"/>
    <s v="us-east-1"/>
    <s v=""/>
    <n v="203.9273"/>
    <s v="Hrs"/>
    <n v="0.192"/>
    <s v="Standard"/>
    <s v="USD"/>
    <n v="39.154000000000003"/>
    <n v="34.6676"/>
    <n v="34.6676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47"/>
    <s v="Allocated"/>
    <x v="1"/>
    <s v="Source tags/labels"/>
    <n v="1"/>
    <s v="aws-2026-04-13-111111111111-03-02-alloc-1185b77d825a"/>
    <d v="2026-04-01T00:00:00"/>
    <d v="2026-04-01T00:00:00"/>
  </r>
  <r>
    <x v="246"/>
    <x v="0"/>
    <n v="999999999999"/>
    <n v="111111111111"/>
    <s v="production-account"/>
    <n v="46124.833333333336"/>
    <n v="46125.833333333336"/>
    <n v="46112.833333333336"/>
    <n v="46142.833333333336"/>
    <s v="AWS Lambda"/>
    <s v="Compute"/>
    <s v="Lambda-GB-Second"/>
    <s v="function-1111-04-01"/>
    <s v="us-east-1"/>
    <s v=""/>
    <n v="4442252.3783999998"/>
    <s v="GB-Seconds"/>
    <n v="1.6666700000000001E-5"/>
    <s v="Standard"/>
    <s v="USD"/>
    <n v="74.037700000000001"/>
    <n v="68.854900000000001"/>
    <n v="68.854900000000001"/>
    <s v="Usage"/>
    <s v=""/>
    <s v="Lambda-GB-Second | Invoke | Usage"/>
    <s v="{}"/>
    <x v="0"/>
    <x v="0"/>
    <x v="0"/>
    <x v="0"/>
    <s v="Unallocated"/>
    <s v="aws_billing_sample.csv"/>
    <n v="248"/>
    <s v="Unallocated"/>
    <x v="0"/>
    <s v="Missing allocation metadata"/>
    <n v="1"/>
    <s v="aws-2026-04-13-111111111111-04-01-alloc-c52c85e57c7d"/>
    <d v="2026-04-01T00:00:00"/>
    <d v="2026-04-01T00:00:00"/>
  </r>
  <r>
    <x v="247"/>
    <x v="0"/>
    <n v="999999999999"/>
    <n v="111111111111"/>
    <s v="production-account"/>
    <n v="46124.833333333336"/>
    <n v="46125.833333333336"/>
    <n v="46112.833333333336"/>
    <n v="46142.833333333336"/>
    <s v="AWS Lambda"/>
    <s v="Compute"/>
    <s v="Lambda-GB-Second"/>
    <s v="function-1111-04-02"/>
    <s v="us-east-1"/>
    <s v=""/>
    <n v="4352516.5893000001"/>
    <s v="GB-Seconds"/>
    <n v="1.6666700000000001E-5"/>
    <s v="Standard"/>
    <s v="USD"/>
    <n v="72.542100000000005"/>
    <n v="67.463999999999999"/>
    <n v="67.463999999999999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49"/>
    <s v="Allocated"/>
    <x v="1"/>
    <s v="Source tags/labels"/>
    <n v="1"/>
    <s v="aws-2026-04-13-111111111111-04-02-alloc-0923cda52123"/>
    <d v="2026-04-01T00:00:00"/>
    <d v="2026-04-01T00:00:00"/>
  </r>
  <r>
    <x v="248"/>
    <x v="0"/>
    <n v="999999999999"/>
    <n v="111111111111"/>
    <s v="production-account"/>
    <n v="46124.833333333336"/>
    <n v="46125.833333333336"/>
    <n v="46112.833333333336"/>
    <n v="46142.833333333336"/>
    <s v="AmazonCloudWatch"/>
    <s v="Management and Governance"/>
    <s v="DataProcessing-Bytes"/>
    <s v="log-group-1111-05-01"/>
    <s v="us-east-1"/>
    <s v=""/>
    <n v="220.6943"/>
    <s v="GB"/>
    <n v="0.5"/>
    <s v="Standard"/>
    <s v="USD"/>
    <n v="110.3471"/>
    <n v="101.5194"/>
    <n v="101.519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250"/>
    <s v="Shared"/>
    <x v="2"/>
    <s v="Direct spend: provider + billing month + sub-account"/>
    <n v="1"/>
    <s v="aws-2026-04-13-111111111111-05-01-alloc-9fea405c920b"/>
    <d v="2026-04-01T00:00:00"/>
    <d v="2026-04-01T00:00:00"/>
  </r>
  <r>
    <x v="249"/>
    <x v="0"/>
    <n v="999999999999"/>
    <n v="111111111111"/>
    <s v="production-account"/>
    <n v="46124.833333333336"/>
    <n v="46125.833333333336"/>
    <n v="46112.833333333336"/>
    <n v="46142.833333333336"/>
    <s v="AmazonCloudWatch"/>
    <s v="Management and Governance"/>
    <s v="DataProcessing-Bytes"/>
    <s v="log-group-1111-05-02"/>
    <s v="us-east-1"/>
    <s v=""/>
    <n v="223.5326"/>
    <s v="GB"/>
    <n v="0.5"/>
    <s v="Standard"/>
    <s v="USD"/>
    <n v="111.7663"/>
    <n v="102.825"/>
    <n v="102.825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251"/>
    <s v="Shared"/>
    <x v="2"/>
    <s v="Direct spend: provider + billing month + sub-account"/>
    <n v="1"/>
    <s v="aws-2026-04-13-111111111111-05-02-alloc-bee4b75ee32f"/>
    <d v="2026-04-01T00:00:00"/>
    <d v="2026-04-01T00:00:00"/>
  </r>
  <r>
    <x v="250"/>
    <x v="0"/>
    <n v="999999999999"/>
    <n v="222222222222"/>
    <s v="development-account"/>
    <n v="46124.833333333336"/>
    <n v="46125.833333333336"/>
    <n v="46112.833333333336"/>
    <n v="46142.833333333336"/>
    <s v="Amazon Elastic Compute Cloud - Compute"/>
    <s v="Compute"/>
    <s v="BoxUsage:m5.large"/>
    <s v="i-2222-01-01"/>
    <s v="us-east-1"/>
    <s v=""/>
    <n v="430.26960000000003"/>
    <s v="Hrs"/>
    <n v="9.6000000000000002E-2"/>
    <s v="Standard"/>
    <s v="USD"/>
    <n v="41.305900000000001"/>
    <n v="36.142600000000002"/>
    <n v="36.142600000000002"/>
    <s v="Usage"/>
    <s v=""/>
    <s v="BoxUsage:m5.large | RunInstances | Usage"/>
    <s v="{}"/>
    <x v="0"/>
    <x v="0"/>
    <x v="0"/>
    <x v="0"/>
    <s v="Unallocated"/>
    <s v="aws_billing_sample.csv"/>
    <n v="252"/>
    <s v="Unallocated"/>
    <x v="0"/>
    <s v="Missing allocation metadata"/>
    <n v="1"/>
    <s v="aws-2026-04-13-222222222222-01-01-alloc-a4d0afc6bb7d"/>
    <d v="2026-04-01T00:00:00"/>
    <d v="2026-04-01T00:00:00"/>
  </r>
  <r>
    <x v="251"/>
    <x v="0"/>
    <n v="999999999999"/>
    <n v="222222222222"/>
    <s v="development-account"/>
    <n v="46124.833333333336"/>
    <n v="46125.833333333336"/>
    <n v="46112.833333333336"/>
    <n v="46142.833333333336"/>
    <s v="Amazon Elastic Compute Cloud - Compute"/>
    <s v="Compute"/>
    <s v="BoxUsage:m5.large"/>
    <s v="i-2222-01-02"/>
    <s v="us-east-1"/>
    <s v=""/>
    <n v="411.09769999999997"/>
    <s v="Hrs"/>
    <n v="9.6000000000000002E-2"/>
    <s v="Standard"/>
    <s v="USD"/>
    <n v="39.465400000000002"/>
    <n v="34.532200000000003"/>
    <n v="34.5322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53"/>
    <s v="Allocated"/>
    <x v="1"/>
    <s v="Source tags/labels"/>
    <n v="1"/>
    <s v="aws-2026-04-13-222222222222-01-02-alloc-d638768ed9c1"/>
    <d v="2026-04-01T00:00:00"/>
    <d v="2026-04-01T00:00:00"/>
  </r>
  <r>
    <x v="252"/>
    <x v="0"/>
    <n v="999999999999"/>
    <n v="222222222222"/>
    <s v="development-account"/>
    <n v="46124.833333333336"/>
    <n v="46125.833333333336"/>
    <n v="46112.833333333336"/>
    <n v="46142.833333333336"/>
    <s v="Amazon Simple Storage Service"/>
    <s v="Storage"/>
    <s v="TimedStorage-ByteHrs"/>
    <s v="bucket-2222-02-01"/>
    <s v="us-east-1"/>
    <s v=""/>
    <n v="82.393299999999996"/>
    <s v="GB-Mo"/>
    <n v="2.3E-2"/>
    <s v="Standard"/>
    <s v="USD"/>
    <n v="1.895"/>
    <n v="1.7715000000000001"/>
    <n v="1.7715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54"/>
    <s v="Allocated"/>
    <x v="1"/>
    <s v="Source tags/labels"/>
    <n v="1"/>
    <s v="aws-2026-04-13-222222222222-02-01-alloc-afc1cd471745"/>
    <d v="2026-04-01T00:00:00"/>
    <d v="2026-04-01T00:00:00"/>
  </r>
  <r>
    <x v="253"/>
    <x v="0"/>
    <n v="999999999999"/>
    <n v="222222222222"/>
    <s v="development-account"/>
    <n v="46124.833333333336"/>
    <n v="46125.833333333336"/>
    <n v="46112.833333333336"/>
    <n v="46142.833333333336"/>
    <s v="Amazon Simple Storage Service"/>
    <s v="Storage"/>
    <s v="TimedStorage-ByteHrs"/>
    <s v="bucket-2222-02-02"/>
    <s v="us-east-1"/>
    <s v=""/>
    <n v="84.369699999999995"/>
    <s v="GB-Mo"/>
    <n v="2.3E-2"/>
    <s v="Standard"/>
    <s v="USD"/>
    <n v="1.9404999999999999"/>
    <n v="1.8139000000000001"/>
    <n v="1.8139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55"/>
    <s v="Allocated"/>
    <x v="1"/>
    <s v="Source tags/labels"/>
    <n v="1"/>
    <s v="aws-2026-04-13-222222222222-02-02-alloc-0e0fd1996133"/>
    <d v="2026-04-01T00:00:00"/>
    <d v="2026-04-01T00:00:00"/>
  </r>
  <r>
    <x v="254"/>
    <x v="0"/>
    <n v="999999999999"/>
    <n v="222222222222"/>
    <s v="development-account"/>
    <n v="46124.833333333336"/>
    <n v="46125.833333333336"/>
    <n v="46112.833333333336"/>
    <n v="46142.833333333336"/>
    <s v="Amazon Relational Database Service"/>
    <s v="Databases"/>
    <s v="InstanceUsage:db.m5.large"/>
    <s v="db-2222-03-01"/>
    <s v="us-east-1"/>
    <s v=""/>
    <n v="76.444800000000001"/>
    <s v="Hrs"/>
    <n v="0.192"/>
    <s v="Standard"/>
    <s v="USD"/>
    <n v="14.6774"/>
    <n v="12.9956"/>
    <n v="12.9956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56"/>
    <s v="Allocated"/>
    <x v="1"/>
    <s v="Source tags/labels"/>
    <n v="1"/>
    <s v="aws-2026-04-13-222222222222-03-01-alloc-d46d7aaa7fcb"/>
    <d v="2026-04-01T00:00:00"/>
    <d v="2026-04-01T00:00:00"/>
  </r>
  <r>
    <x v="255"/>
    <x v="0"/>
    <n v="999999999999"/>
    <n v="222222222222"/>
    <s v="development-account"/>
    <n v="46124.833333333336"/>
    <n v="46125.833333333336"/>
    <n v="46112.833333333336"/>
    <n v="46142.833333333336"/>
    <s v="Amazon Relational Database Service"/>
    <s v="Databases"/>
    <s v="InstanceUsage:db.m5.large"/>
    <s v="db-2222-03-02"/>
    <s v="us-east-1"/>
    <s v=""/>
    <n v="79.155900000000003"/>
    <s v="Hrs"/>
    <n v="0.192"/>
    <s v="Standard"/>
    <s v="USD"/>
    <n v="15.197900000000001"/>
    <n v="13.4565"/>
    <n v="13.4565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57"/>
    <s v="Allocated"/>
    <x v="1"/>
    <s v="Source tags/labels"/>
    <n v="1"/>
    <s v="aws-2026-04-13-222222222222-03-02-alloc-cc976ca3db30"/>
    <d v="2026-04-01T00:00:00"/>
    <d v="2026-04-01T00:00:00"/>
  </r>
  <r>
    <x v="256"/>
    <x v="0"/>
    <n v="999999999999"/>
    <n v="222222222222"/>
    <s v="development-account"/>
    <n v="46124.833333333336"/>
    <n v="46125.833333333336"/>
    <n v="46112.833333333336"/>
    <n v="46142.833333333336"/>
    <s v="AWS Lambda"/>
    <s v="Compute"/>
    <s v="Lambda-GB-Second"/>
    <s v="function-2222-04-01"/>
    <s v="us-east-1"/>
    <s v=""/>
    <n v="1841430.3977999999"/>
    <s v="GB-Seconds"/>
    <n v="1.6666700000000001E-5"/>
    <s v="Standard"/>
    <s v="USD"/>
    <n v="30.6906"/>
    <n v="28.542200000000001"/>
    <n v="28.5422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58"/>
    <s v="Allocated"/>
    <x v="1"/>
    <s v="Source tags/labels"/>
    <n v="1"/>
    <s v="aws-2026-04-13-222222222222-04-01-alloc-d227b611f398"/>
    <d v="2026-04-01T00:00:00"/>
    <d v="2026-04-01T00:00:00"/>
  </r>
  <r>
    <x v="257"/>
    <x v="0"/>
    <n v="999999999999"/>
    <n v="222222222222"/>
    <s v="development-account"/>
    <n v="46124.833333333336"/>
    <n v="46125.833333333336"/>
    <n v="46112.833333333336"/>
    <n v="46142.833333333336"/>
    <s v="AWS Lambda"/>
    <s v="Compute"/>
    <s v="Lambda-GB-Second"/>
    <s v="function-2222-04-02"/>
    <s v="us-east-1"/>
    <s v=""/>
    <n v="1838203.4382"/>
    <s v="GB-Seconds"/>
    <n v="1.6666700000000001E-5"/>
    <s v="Standard"/>
    <s v="USD"/>
    <n v="30.636800000000001"/>
    <n v="28.4922"/>
    <n v="28.492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59"/>
    <s v="Allocated"/>
    <x v="1"/>
    <s v="Source tags/labels"/>
    <n v="1"/>
    <s v="aws-2026-04-13-222222222222-04-02-alloc-3a3ca1e1e73c"/>
    <d v="2026-04-01T00:00:00"/>
    <d v="2026-04-01T00:00:00"/>
  </r>
  <r>
    <x v="258"/>
    <x v="0"/>
    <n v="999999999999"/>
    <n v="222222222222"/>
    <s v="development-account"/>
    <n v="46124.833333333336"/>
    <n v="46125.833333333336"/>
    <n v="46112.833333333336"/>
    <n v="46142.833333333336"/>
    <s v="AmazonCloudWatch"/>
    <s v="Management and Governance"/>
    <s v="DataProcessing-Bytes"/>
    <s v="log-group-2222-05-01"/>
    <s v="us-east-1"/>
    <s v=""/>
    <n v="83.1648"/>
    <s v="GB"/>
    <n v="0.5"/>
    <s v="Standard"/>
    <s v="USD"/>
    <n v="41.5824"/>
    <n v="38.255800000000001"/>
    <n v="38.2558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260"/>
    <s v="Shared"/>
    <x v="2"/>
    <s v="Direct spend: provider + billing month + sub-account"/>
    <n v="1"/>
    <s v="aws-2026-04-13-222222222222-05-01-alloc-853cb1d06cb7"/>
    <d v="2026-04-01T00:00:00"/>
    <d v="2026-04-01T00:00:00"/>
  </r>
  <r>
    <x v="259"/>
    <x v="0"/>
    <n v="999999999999"/>
    <n v="222222222222"/>
    <s v="development-account"/>
    <n v="46124.833333333336"/>
    <n v="46125.833333333336"/>
    <n v="46112.833333333336"/>
    <n v="46142.833333333336"/>
    <s v="AmazonCloudWatch"/>
    <s v="Management and Governance"/>
    <s v="DataProcessing-Bytes"/>
    <s v="log-group-2222-05-02"/>
    <s v="us-east-1"/>
    <s v=""/>
    <n v="79.089200000000005"/>
    <s v="GB"/>
    <n v="0.5"/>
    <s v="Standard"/>
    <s v="USD"/>
    <n v="39.544600000000003"/>
    <n v="36.381"/>
    <n v="36.38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261"/>
    <s v="Shared"/>
    <x v="2"/>
    <s v="Direct spend: provider + billing month + sub-account"/>
    <n v="1"/>
    <s v="aws-2026-04-13-222222222222-05-02-alloc-bf2134c87173"/>
    <d v="2026-04-01T00:00:00"/>
    <d v="2026-04-01T00:00:00"/>
  </r>
  <r>
    <x v="260"/>
    <x v="0"/>
    <n v="999999999999"/>
    <n v="111111111111"/>
    <s v="production-account"/>
    <n v="46125.833333333336"/>
    <n v="46126.833333333336"/>
    <n v="46112.833333333336"/>
    <n v="46142.833333333336"/>
    <s v="Amazon Elastic Compute Cloud - Compute"/>
    <s v="Compute"/>
    <s v="BoxUsage:m5.large"/>
    <s v="i-1111-01-01"/>
    <s v="us-east-1"/>
    <s v=""/>
    <n v="1187.9801"/>
    <s v="Hrs"/>
    <n v="9.6000000000000002E-2"/>
    <s v="Standard"/>
    <s v="USD"/>
    <n v="114.0461"/>
    <n v="99.790300000000002"/>
    <n v="99.790300000000002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62"/>
    <s v="Allocated"/>
    <x v="1"/>
    <s v="Source tags/labels"/>
    <n v="1"/>
    <s v="aws-2026-04-14-111111111111-01-01-alloc-fae0ba868f78"/>
    <d v="2026-04-01T00:00:00"/>
    <d v="2026-04-01T00:00:00"/>
  </r>
  <r>
    <x v="261"/>
    <x v="0"/>
    <n v="999999999999"/>
    <n v="111111111111"/>
    <s v="production-account"/>
    <n v="46125.833333333336"/>
    <n v="46126.833333333336"/>
    <n v="46112.833333333336"/>
    <n v="46142.833333333336"/>
    <s v="Amazon Elastic Compute Cloud - Compute"/>
    <s v="Compute"/>
    <s v="BoxUsage:m5.large"/>
    <s v="i-1111-01-02"/>
    <s v="us-east-1"/>
    <s v=""/>
    <n v="1112.4311"/>
    <s v="Hrs"/>
    <n v="9.6000000000000002E-2"/>
    <s v="Standard"/>
    <s v="USD"/>
    <n v="106.79340000000001"/>
    <n v="93.444199999999995"/>
    <n v="93.44419999999999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63"/>
    <s v="Allocated"/>
    <x v="1"/>
    <s v="Source tags/labels"/>
    <n v="1"/>
    <s v="aws-2026-04-14-111111111111-01-02-alloc-aa414a67c511"/>
    <d v="2026-04-01T00:00:00"/>
    <d v="2026-04-01T00:00:00"/>
  </r>
  <r>
    <x v="262"/>
    <x v="0"/>
    <n v="999999999999"/>
    <n v="111111111111"/>
    <s v="production-account"/>
    <n v="46125.833333333336"/>
    <n v="46126.833333333336"/>
    <n v="46112.833333333336"/>
    <n v="46142.833333333336"/>
    <s v="Amazon Simple Storage Service"/>
    <s v="Storage"/>
    <s v="TimedStorage-ByteHrs"/>
    <s v="bucket-1111-02-01"/>
    <s v="us-east-1"/>
    <s v=""/>
    <n v="241.10210000000001"/>
    <s v="GB-Mo"/>
    <n v="2.3E-2"/>
    <s v="Standard"/>
    <s v="USD"/>
    <n v="5.5453000000000001"/>
    <n v="5.1837"/>
    <n v="5.1837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64"/>
    <s v="Allocated"/>
    <x v="1"/>
    <s v="Source tags/labels"/>
    <n v="1"/>
    <s v="aws-2026-04-14-111111111111-02-01-alloc-5442b8fb63d5"/>
    <d v="2026-04-01T00:00:00"/>
    <d v="2026-04-01T00:00:00"/>
  </r>
  <r>
    <x v="263"/>
    <x v="0"/>
    <n v="999999999999"/>
    <n v="111111111111"/>
    <s v="production-account"/>
    <n v="46125.833333333336"/>
    <n v="46126.833333333336"/>
    <n v="46112.833333333336"/>
    <n v="46142.833333333336"/>
    <s v="Amazon Simple Storage Service"/>
    <s v="Storage"/>
    <s v="TimedStorage-ByteHrs"/>
    <s v="bucket-1111-02-02"/>
    <s v="us-east-1"/>
    <s v=""/>
    <n v="255.04179999999999"/>
    <s v="GB-Mo"/>
    <n v="2.3E-2"/>
    <s v="Standard"/>
    <s v="USD"/>
    <n v="5.8659999999999997"/>
    <n v="5.4833999999999996"/>
    <n v="5.4833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65"/>
    <s v="Allocated"/>
    <x v="1"/>
    <s v="Source tags/labels"/>
    <n v="1"/>
    <s v="aws-2026-04-14-111111111111-02-02-alloc-a38aeeca63d8"/>
    <d v="2026-04-01T00:00:00"/>
    <d v="2026-04-01T00:00:00"/>
  </r>
  <r>
    <x v="264"/>
    <x v="0"/>
    <n v="999999999999"/>
    <n v="111111111111"/>
    <s v="production-account"/>
    <n v="46125.833333333336"/>
    <n v="46126.833333333336"/>
    <n v="46112.833333333336"/>
    <n v="46142.833333333336"/>
    <s v="Amazon Relational Database Service"/>
    <s v="Databases"/>
    <s v="InstanceUsage:db.m5.large"/>
    <s v="db-1111-03-01"/>
    <s v="us-east-1"/>
    <s v=""/>
    <n v="195.28039999999999"/>
    <s v="Hrs"/>
    <n v="0.192"/>
    <s v="Standard"/>
    <s v="USD"/>
    <n v="37.4938"/>
    <n v="33.197699999999998"/>
    <n v="33.1976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66"/>
    <s v="Allocated"/>
    <x v="1"/>
    <s v="Source tags/labels"/>
    <n v="1"/>
    <s v="aws-2026-04-14-111111111111-03-01-alloc-1b77b861bb3f"/>
    <d v="2026-04-01T00:00:00"/>
    <d v="2026-04-01T00:00:00"/>
  </r>
  <r>
    <x v="265"/>
    <x v="0"/>
    <n v="999999999999"/>
    <n v="111111111111"/>
    <s v="production-account"/>
    <n v="46125.833333333336"/>
    <n v="46126.833333333336"/>
    <n v="46112.833333333336"/>
    <n v="46142.833333333336"/>
    <s v="Amazon Relational Database Service"/>
    <s v="Databases"/>
    <s v="InstanceUsage:db.m5.large"/>
    <s v="db-1111-03-02"/>
    <s v="us-east-1"/>
    <s v=""/>
    <n v="199.8527"/>
    <s v="Hrs"/>
    <n v="0.192"/>
    <s v="Standard"/>
    <s v="USD"/>
    <n v="38.371699999999997"/>
    <n v="33.975000000000001"/>
    <n v="33.9750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67"/>
    <s v="Allocated"/>
    <x v="1"/>
    <s v="Source tags/labels"/>
    <n v="1"/>
    <s v="aws-2026-04-14-111111111111-03-02-alloc-3e0617d6bc52"/>
    <d v="2026-04-01T00:00:00"/>
    <d v="2026-04-01T00:00:00"/>
  </r>
  <r>
    <x v="266"/>
    <x v="0"/>
    <n v="999999999999"/>
    <n v="111111111111"/>
    <s v="production-account"/>
    <n v="46125.833333333336"/>
    <n v="46126.833333333336"/>
    <n v="46112.833333333336"/>
    <n v="46142.833333333336"/>
    <s v="AWS Lambda"/>
    <s v="Compute"/>
    <s v="Lambda-GB-Second"/>
    <s v="function-1111-04-01"/>
    <s v="us-east-1"/>
    <s v=""/>
    <n v="4557572.6237000003"/>
    <s v="GB-Seconds"/>
    <n v="1.6666700000000001E-5"/>
    <s v="Standard"/>
    <s v="USD"/>
    <n v="75.959699999999998"/>
    <n v="70.642399999999995"/>
    <n v="70.64239999999999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68"/>
    <s v="Allocated"/>
    <x v="1"/>
    <s v="Source tags/labels"/>
    <n v="1"/>
    <s v="aws-2026-04-14-111111111111-04-01-alloc-19ccd1ed75ba"/>
    <d v="2026-04-01T00:00:00"/>
    <d v="2026-04-01T00:00:00"/>
  </r>
  <r>
    <x v="267"/>
    <x v="0"/>
    <n v="999999999999"/>
    <n v="111111111111"/>
    <s v="production-account"/>
    <n v="46125.833333333336"/>
    <n v="46126.833333333336"/>
    <n v="46112.833333333336"/>
    <n v="46142.833333333336"/>
    <s v="AWS Lambda"/>
    <s v="Compute"/>
    <s v="Lambda-GB-Second"/>
    <s v="function-1111-04-02"/>
    <s v="us-east-1"/>
    <s v=""/>
    <n v="4679518.4741000002"/>
    <s v="GB-Seconds"/>
    <n v="1.6666700000000001E-5"/>
    <s v="Standard"/>
    <s v="USD"/>
    <n v="77.992099999999994"/>
    <n v="72.532499999999999"/>
    <n v="72.532499999999999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69"/>
    <s v="Allocated"/>
    <x v="1"/>
    <s v="Source tags/labels"/>
    <n v="1"/>
    <s v="aws-2026-04-14-111111111111-04-02-alloc-a4b7afb2f5a7"/>
    <d v="2026-04-01T00:00:00"/>
    <d v="2026-04-01T00:00:00"/>
  </r>
  <r>
    <x v="268"/>
    <x v="0"/>
    <n v="999999999999"/>
    <n v="111111111111"/>
    <s v="production-account"/>
    <n v="46125.833333333336"/>
    <n v="46126.833333333336"/>
    <n v="46112.833333333336"/>
    <n v="46142.833333333336"/>
    <s v="AmazonCloudWatch"/>
    <s v="Management and Governance"/>
    <s v="DataProcessing-Bytes"/>
    <s v="log-group-1111-05-01"/>
    <s v="us-east-1"/>
    <s v=""/>
    <n v="210.0505"/>
    <s v="GB"/>
    <n v="0.5"/>
    <s v="Standard"/>
    <s v="USD"/>
    <n v="105.0253"/>
    <n v="96.623199999999997"/>
    <n v="96.623199999999997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270"/>
    <s v="Shared"/>
    <x v="2"/>
    <s v="Direct spend: provider + billing month + sub-account"/>
    <n v="1"/>
    <s v="aws-2026-04-14-111111111111-05-01-alloc-2d509bbcbe13"/>
    <d v="2026-04-01T00:00:00"/>
    <d v="2026-04-01T00:00:00"/>
  </r>
  <r>
    <x v="269"/>
    <x v="0"/>
    <n v="999999999999"/>
    <n v="111111111111"/>
    <s v="production-account"/>
    <n v="46125.833333333336"/>
    <n v="46126.833333333336"/>
    <n v="46112.833333333336"/>
    <n v="46142.833333333336"/>
    <s v="AmazonCloudWatch"/>
    <s v="Management and Governance"/>
    <s v="DataProcessing-Bytes"/>
    <s v="log-group-1111-05-02"/>
    <s v="us-east-1"/>
    <s v=""/>
    <n v="236.1567"/>
    <s v="GB"/>
    <n v="0.5"/>
    <s v="Standard"/>
    <s v="USD"/>
    <n v="118.0783"/>
    <n v="108.63209999999999"/>
    <n v="108.6320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271"/>
    <s v="Shared"/>
    <x v="2"/>
    <s v="Direct spend: provider + billing month + sub-account"/>
    <n v="1"/>
    <s v="aws-2026-04-14-111111111111-05-02-alloc-2f522cd51c17"/>
    <d v="2026-04-01T00:00:00"/>
    <d v="2026-04-01T00:00:00"/>
  </r>
  <r>
    <x v="270"/>
    <x v="0"/>
    <n v="999999999999"/>
    <n v="222222222222"/>
    <s v="development-account"/>
    <n v="46125.833333333336"/>
    <n v="46126.833333333336"/>
    <n v="46112.833333333336"/>
    <n v="46142.833333333336"/>
    <s v="Amazon Elastic Compute Cloud - Compute"/>
    <s v="Compute"/>
    <s v="BoxUsage:m5.large"/>
    <s v="i-2222-01-01"/>
    <s v="us-east-1"/>
    <s v=""/>
    <n v="446.82130000000001"/>
    <s v="Hrs"/>
    <n v="9.6000000000000002E-2"/>
    <s v="Standard"/>
    <s v="USD"/>
    <n v="42.894799999999996"/>
    <n v="37.533000000000001"/>
    <n v="37.5330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72"/>
    <s v="Allocated"/>
    <x v="1"/>
    <s v="Source tags/labels"/>
    <n v="1"/>
    <s v="aws-2026-04-14-222222222222-01-01-alloc-a871bd0ddcfc"/>
    <d v="2026-04-01T00:00:00"/>
    <d v="2026-04-01T00:00:00"/>
  </r>
  <r>
    <x v="271"/>
    <x v="0"/>
    <n v="999999999999"/>
    <n v="222222222222"/>
    <s v="development-account"/>
    <n v="46125.833333333336"/>
    <n v="46126.833333333336"/>
    <n v="46112.833333333336"/>
    <n v="46142.833333333336"/>
    <s v="Amazon Elastic Compute Cloud - Compute"/>
    <s v="Compute"/>
    <s v="BoxUsage:m5.large"/>
    <s v="i-2222-01-02"/>
    <s v="us-east-1"/>
    <s v=""/>
    <n v="387.08030000000002"/>
    <s v="Hrs"/>
    <n v="9.6000000000000002E-2"/>
    <s v="Standard"/>
    <s v="USD"/>
    <n v="37.159700000000001"/>
    <n v="32.514699999999998"/>
    <n v="32.514699999999998"/>
    <s v="Usage"/>
    <s v=""/>
    <s v="BoxUsage:m5.large | RunInstances | Usage"/>
    <s v="{}"/>
    <x v="0"/>
    <x v="0"/>
    <x v="0"/>
    <x v="0"/>
    <s v="Unallocated"/>
    <s v="aws_billing_sample.csv"/>
    <n v="273"/>
    <s v="Unallocated"/>
    <x v="0"/>
    <s v="Missing allocation metadata"/>
    <n v="1"/>
    <s v="aws-2026-04-14-222222222222-01-02-alloc-a586b1bbc125"/>
    <d v="2026-04-01T00:00:00"/>
    <d v="2026-04-01T00:00:00"/>
  </r>
  <r>
    <x v="272"/>
    <x v="0"/>
    <n v="999999999999"/>
    <n v="222222222222"/>
    <s v="development-account"/>
    <n v="46125.833333333336"/>
    <n v="46126.833333333336"/>
    <n v="46112.833333333336"/>
    <n v="46142.833333333336"/>
    <s v="Amazon Simple Storage Service"/>
    <s v="Storage"/>
    <s v="TimedStorage-ByteHrs"/>
    <s v="bucket-2222-02-01"/>
    <s v="us-east-1"/>
    <s v=""/>
    <n v="87.577600000000004"/>
    <s v="GB-Mo"/>
    <n v="2.3E-2"/>
    <s v="Standard"/>
    <s v="USD"/>
    <n v="2.0143"/>
    <n v="1.8829"/>
    <n v="1.882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74"/>
    <s v="Allocated"/>
    <x v="1"/>
    <s v="Source tags/labels"/>
    <n v="1"/>
    <s v="aws-2026-04-14-222222222222-02-01-alloc-265b08819763"/>
    <d v="2026-04-01T00:00:00"/>
    <d v="2026-04-01T00:00:00"/>
  </r>
  <r>
    <x v="273"/>
    <x v="0"/>
    <n v="999999999999"/>
    <n v="222222222222"/>
    <s v="development-account"/>
    <n v="46125.833333333336"/>
    <n v="46126.833333333336"/>
    <n v="46112.833333333336"/>
    <n v="46142.833333333336"/>
    <s v="Amazon Simple Storage Service"/>
    <s v="Storage"/>
    <s v="TimedStorage-ByteHrs"/>
    <s v="bucket-2222-02-02"/>
    <s v="us-east-1"/>
    <s v=""/>
    <n v="99.338700000000003"/>
    <s v="GB-Mo"/>
    <n v="2.3E-2"/>
    <s v="Standard"/>
    <s v="USD"/>
    <n v="2.2848000000000002"/>
    <n v="2.1358000000000001"/>
    <n v="2.1358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75"/>
    <s v="Allocated"/>
    <x v="1"/>
    <s v="Source tags/labels"/>
    <n v="1"/>
    <s v="aws-2026-04-14-222222222222-02-02-alloc-8d7f10358a0e"/>
    <d v="2026-04-01T00:00:00"/>
    <d v="2026-04-01T00:00:00"/>
  </r>
  <r>
    <x v="274"/>
    <x v="0"/>
    <n v="999999999999"/>
    <n v="222222222222"/>
    <s v="development-account"/>
    <n v="46125.833333333336"/>
    <n v="46126.833333333336"/>
    <n v="46112.833333333336"/>
    <n v="46142.833333333336"/>
    <s v="Amazon Relational Database Service"/>
    <s v="Databases"/>
    <s v="InstanceUsage:db.m5.large"/>
    <s v="db-2222-03-01"/>
    <s v="us-east-1"/>
    <s v=""/>
    <n v="87.612200000000001"/>
    <s v="Hrs"/>
    <n v="0.192"/>
    <s v="Standard"/>
    <s v="USD"/>
    <n v="16.8216"/>
    <n v="14.8941"/>
    <n v="14.8941"/>
    <s v="Usage"/>
    <s v=""/>
    <s v="InstanceUsage:db.m5.large | CreateDBInstance | Usage"/>
    <s v="{}"/>
    <x v="0"/>
    <x v="0"/>
    <x v="0"/>
    <x v="0"/>
    <s v="Unallocated"/>
    <s v="aws_billing_sample.csv"/>
    <n v="276"/>
    <s v="Unallocated"/>
    <x v="0"/>
    <s v="Missing allocation metadata"/>
    <n v="1"/>
    <s v="aws-2026-04-14-222222222222-03-01-alloc-dbbc97a2c7f9"/>
    <d v="2026-04-01T00:00:00"/>
    <d v="2026-04-01T00:00:00"/>
  </r>
  <r>
    <x v="275"/>
    <x v="0"/>
    <n v="999999999999"/>
    <n v="222222222222"/>
    <s v="development-account"/>
    <n v="46125.833333333336"/>
    <n v="46126.833333333336"/>
    <n v="46112.833333333336"/>
    <n v="46142.833333333336"/>
    <s v="Amazon Relational Database Service"/>
    <s v="Databases"/>
    <s v="InstanceUsage:db.m5.large"/>
    <s v="db-2222-03-02"/>
    <s v="us-east-1"/>
    <s v=""/>
    <n v="87.202299999999994"/>
    <s v="Hrs"/>
    <n v="0.192"/>
    <s v="Standard"/>
    <s v="USD"/>
    <n v="16.742799999999999"/>
    <n v="14.824400000000001"/>
    <n v="14.8244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77"/>
    <s v="Allocated"/>
    <x v="1"/>
    <s v="Source tags/labels"/>
    <n v="1"/>
    <s v="aws-2026-04-14-222222222222-03-02-alloc-9b52fec3b5b4"/>
    <d v="2026-04-01T00:00:00"/>
    <d v="2026-04-01T00:00:00"/>
  </r>
  <r>
    <x v="276"/>
    <x v="0"/>
    <n v="999999999999"/>
    <n v="222222222222"/>
    <s v="development-account"/>
    <n v="46125.833333333336"/>
    <n v="46126.833333333336"/>
    <n v="46112.833333333336"/>
    <n v="46142.833333333336"/>
    <s v="AWS Lambda"/>
    <s v="Compute"/>
    <s v="Lambda-GB-Second"/>
    <s v="function-2222-04-01"/>
    <s v="us-east-1"/>
    <s v=""/>
    <n v="1610665.4569000001"/>
    <s v="GB-Seconds"/>
    <n v="1.6666700000000001E-5"/>
    <s v="Standard"/>
    <s v="USD"/>
    <n v="26.8445"/>
    <n v="24.965299999999999"/>
    <n v="24.9652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78"/>
    <s v="Allocated"/>
    <x v="1"/>
    <s v="Source tags/labels"/>
    <n v="1"/>
    <s v="aws-2026-04-14-222222222222-04-01-alloc-95cebfb41db1"/>
    <d v="2026-04-01T00:00:00"/>
    <d v="2026-04-01T00:00:00"/>
  </r>
  <r>
    <x v="277"/>
    <x v="0"/>
    <n v="999999999999"/>
    <n v="222222222222"/>
    <s v="development-account"/>
    <n v="46125.833333333336"/>
    <n v="46126.833333333336"/>
    <n v="46112.833333333336"/>
    <n v="46142.833333333336"/>
    <s v="AWS Lambda"/>
    <s v="Compute"/>
    <s v="Lambda-GB-Second"/>
    <s v="function-2222-04-02"/>
    <s v="us-east-1"/>
    <s v=""/>
    <n v="1872602.6336999999"/>
    <s v="GB-Seconds"/>
    <n v="1.6666700000000001E-5"/>
    <s v="Standard"/>
    <s v="USD"/>
    <n v="31.210100000000001"/>
    <n v="29.025300000000001"/>
    <n v="29.0253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79"/>
    <s v="Allocated"/>
    <x v="1"/>
    <s v="Source tags/labels"/>
    <n v="1"/>
    <s v="aws-2026-04-14-222222222222-04-02-alloc-a6b0b9abef21"/>
    <d v="2026-04-01T00:00:00"/>
    <d v="2026-04-01T00:00:00"/>
  </r>
  <r>
    <x v="278"/>
    <x v="0"/>
    <n v="999999999999"/>
    <n v="222222222222"/>
    <s v="development-account"/>
    <n v="46125.833333333336"/>
    <n v="46126.833333333336"/>
    <n v="46112.833333333336"/>
    <n v="46142.833333333336"/>
    <s v="AmazonCloudWatch"/>
    <s v="Management and Governance"/>
    <s v="DataProcessing-Bytes"/>
    <s v="log-group-2222-05-01"/>
    <s v="us-east-1"/>
    <s v=""/>
    <n v="80.868499999999997"/>
    <s v="GB"/>
    <n v="0.5"/>
    <s v="Standard"/>
    <s v="USD"/>
    <n v="40.434199999999997"/>
    <n v="37.1995"/>
    <n v="37.1995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280"/>
    <s v="Shared"/>
    <x v="2"/>
    <s v="Direct spend: provider + billing month + sub-account"/>
    <n v="1"/>
    <s v="aws-2026-04-14-222222222222-05-01-alloc-7bcaa96f0be9"/>
    <d v="2026-04-01T00:00:00"/>
    <d v="2026-04-01T00:00:00"/>
  </r>
  <r>
    <x v="279"/>
    <x v="0"/>
    <n v="999999999999"/>
    <n v="222222222222"/>
    <s v="development-account"/>
    <n v="46125.833333333336"/>
    <n v="46126.833333333336"/>
    <n v="46112.833333333336"/>
    <n v="46142.833333333336"/>
    <s v="AmazonCloudWatch"/>
    <s v="Management and Governance"/>
    <s v="DataProcessing-Bytes"/>
    <s v="log-group-2222-05-02"/>
    <s v="us-east-1"/>
    <s v=""/>
    <n v="92.446100000000001"/>
    <s v="GB"/>
    <n v="0.5"/>
    <s v="Standard"/>
    <s v="USD"/>
    <n v="46.223100000000002"/>
    <n v="42.525199999999998"/>
    <n v="42.5251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281"/>
    <s v="Shared"/>
    <x v="2"/>
    <s v="Direct spend: provider + billing month + sub-account"/>
    <n v="1"/>
    <s v="aws-2026-04-14-222222222222-05-02-alloc-524e0e061f77"/>
    <d v="2026-04-01T00:00:00"/>
    <d v="2026-04-01T00:00:00"/>
  </r>
  <r>
    <x v="280"/>
    <x v="0"/>
    <n v="999999999999"/>
    <n v="111111111111"/>
    <s v="production-account"/>
    <n v="46126.833333333336"/>
    <n v="46127.833333333336"/>
    <n v="46112.833333333336"/>
    <n v="46142.833333333336"/>
    <s v="Amazon Elastic Compute Cloud - Compute"/>
    <s v="Compute"/>
    <s v="BoxUsage:m5.large"/>
    <s v="i-1111-01-01"/>
    <s v="us-east-1"/>
    <s v=""/>
    <n v="1064.5297"/>
    <s v="Hrs"/>
    <n v="9.6000000000000002E-2"/>
    <s v="Standard"/>
    <s v="USD"/>
    <n v="102.1948"/>
    <n v="89.420500000000004"/>
    <n v="89.42050000000000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82"/>
    <s v="Allocated"/>
    <x v="1"/>
    <s v="Source tags/labels"/>
    <n v="1"/>
    <s v="aws-2026-04-15-111111111111-01-01-alloc-aecb5b525beb"/>
    <d v="2026-04-01T00:00:00"/>
    <d v="2026-04-01T00:00:00"/>
  </r>
  <r>
    <x v="281"/>
    <x v="0"/>
    <n v="999999999999"/>
    <n v="111111111111"/>
    <s v="production-account"/>
    <n v="46126.833333333336"/>
    <n v="46127.833333333336"/>
    <n v="46112.833333333336"/>
    <n v="46142.833333333336"/>
    <s v="Amazon Elastic Compute Cloud - Compute"/>
    <s v="Compute"/>
    <s v="BoxUsage:m5.large"/>
    <s v="i-1111-01-02"/>
    <s v="us-east-1"/>
    <s v=""/>
    <n v="1081.2874999999999"/>
    <s v="Hrs"/>
    <n v="9.6000000000000002E-2"/>
    <s v="Standard"/>
    <s v="USD"/>
    <n v="103.8036"/>
    <n v="90.828199999999995"/>
    <n v="90.82819999999999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83"/>
    <s v="Allocated"/>
    <x v="1"/>
    <s v="Source tags/labels"/>
    <n v="1"/>
    <s v="aws-2026-04-15-111111111111-01-02-alloc-ffb8fb943703"/>
    <d v="2026-04-01T00:00:00"/>
    <d v="2026-04-01T00:00:00"/>
  </r>
  <r>
    <x v="282"/>
    <x v="0"/>
    <n v="999999999999"/>
    <n v="111111111111"/>
    <s v="production-account"/>
    <n v="46126.833333333336"/>
    <n v="46127.833333333336"/>
    <n v="46112.833333333336"/>
    <n v="46142.833333333336"/>
    <s v="Amazon Simple Storage Service"/>
    <s v="Storage"/>
    <s v="TimedStorage-ByteHrs"/>
    <s v="bucket-1111-02-01"/>
    <s v="us-east-1"/>
    <s v=""/>
    <n v="250.36009999999999"/>
    <s v="GB-Mo"/>
    <n v="2.3E-2"/>
    <s v="Standard"/>
    <s v="USD"/>
    <n v="5.7583000000000002"/>
    <n v="5.3826999999999998"/>
    <n v="5.3826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84"/>
    <s v="Allocated"/>
    <x v="1"/>
    <s v="Source tags/labels"/>
    <n v="1"/>
    <s v="aws-2026-04-15-111111111111-02-01-alloc-e672d000aa0b"/>
    <d v="2026-04-01T00:00:00"/>
    <d v="2026-04-01T00:00:00"/>
  </r>
  <r>
    <x v="283"/>
    <x v="0"/>
    <n v="999999999999"/>
    <n v="111111111111"/>
    <s v="production-account"/>
    <n v="46126.833333333336"/>
    <n v="46127.833333333336"/>
    <n v="46112.833333333336"/>
    <n v="46142.833333333336"/>
    <s v="Amazon Simple Storage Service"/>
    <s v="Storage"/>
    <s v="TimedStorage-ByteHrs"/>
    <s v="bucket-1111-02-02"/>
    <s v="us-east-1"/>
    <s v=""/>
    <n v="215.53919999999999"/>
    <s v="GB-Mo"/>
    <n v="2.3E-2"/>
    <s v="Standard"/>
    <s v="USD"/>
    <n v="4.9573999999999998"/>
    <n v="4.6341000000000001"/>
    <n v="4.634100000000000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85"/>
    <s v="Allocated"/>
    <x v="1"/>
    <s v="Source tags/labels"/>
    <n v="1"/>
    <s v="aws-2026-04-15-111111111111-02-02-alloc-5528645142c6"/>
    <d v="2026-04-01T00:00:00"/>
    <d v="2026-04-01T00:00:00"/>
  </r>
  <r>
    <x v="284"/>
    <x v="0"/>
    <n v="999999999999"/>
    <n v="111111111111"/>
    <s v="production-account"/>
    <n v="46126.833333333336"/>
    <n v="46127.833333333336"/>
    <n v="46112.833333333336"/>
    <n v="46142.833333333336"/>
    <s v="Amazon Relational Database Service"/>
    <s v="Databases"/>
    <s v="InstanceUsage:db.m5.large"/>
    <s v="db-1111-03-01"/>
    <s v="us-east-1"/>
    <s v=""/>
    <n v="221.85730000000001"/>
    <s v="Hrs"/>
    <n v="0.192"/>
    <s v="Standard"/>
    <s v="USD"/>
    <n v="42.596600000000002"/>
    <n v="37.715699999999998"/>
    <n v="37.7156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86"/>
    <s v="Allocated"/>
    <x v="1"/>
    <s v="Source tags/labels"/>
    <n v="1"/>
    <s v="aws-2026-04-15-111111111111-03-01-alloc-0bd79237a9b9"/>
    <d v="2026-04-01T00:00:00"/>
    <d v="2026-04-01T00:00:00"/>
  </r>
  <r>
    <x v="285"/>
    <x v="0"/>
    <n v="999999999999"/>
    <n v="111111111111"/>
    <s v="production-account"/>
    <n v="46126.833333333336"/>
    <n v="46127.833333333336"/>
    <n v="46112.833333333336"/>
    <n v="46142.833333333336"/>
    <s v="Amazon Relational Database Service"/>
    <s v="Databases"/>
    <s v="InstanceUsage:db.m5.large"/>
    <s v="db-1111-03-02"/>
    <s v="us-east-1"/>
    <s v=""/>
    <n v="224.95570000000001"/>
    <s v="Hrs"/>
    <n v="0.192"/>
    <s v="Standard"/>
    <s v="USD"/>
    <n v="43.191499999999998"/>
    <n v="38.2425"/>
    <n v="38.2425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87"/>
    <s v="Allocated"/>
    <x v="1"/>
    <s v="Source tags/labels"/>
    <n v="1"/>
    <s v="aws-2026-04-15-111111111111-03-02-alloc-d95ae9026a58"/>
    <d v="2026-04-01T00:00:00"/>
    <d v="2026-04-01T00:00:00"/>
  </r>
  <r>
    <x v="286"/>
    <x v="0"/>
    <n v="999999999999"/>
    <n v="111111111111"/>
    <s v="production-account"/>
    <n v="46126.833333333336"/>
    <n v="46127.833333333336"/>
    <n v="46112.833333333336"/>
    <n v="46142.833333333336"/>
    <s v="AWS Lambda"/>
    <s v="Compute"/>
    <s v="Lambda-GB-Second"/>
    <s v="function-1111-04-01"/>
    <s v="us-east-1"/>
    <s v=""/>
    <n v="4710415.7736"/>
    <s v="GB-Seconds"/>
    <n v="1.6666700000000001E-5"/>
    <s v="Standard"/>
    <s v="USD"/>
    <n v="78.507099999999994"/>
    <n v="73.011399999999995"/>
    <n v="73.01139999999999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88"/>
    <s v="Allocated"/>
    <x v="1"/>
    <s v="Source tags/labels"/>
    <n v="1"/>
    <s v="aws-2026-04-15-111111111111-04-01-alloc-e51471df97de"/>
    <d v="2026-04-01T00:00:00"/>
    <d v="2026-04-01T00:00:00"/>
  </r>
  <r>
    <x v="287"/>
    <x v="0"/>
    <n v="999999999999"/>
    <n v="111111111111"/>
    <s v="production-account"/>
    <n v="46126.833333333336"/>
    <n v="46127.833333333336"/>
    <n v="46112.833333333336"/>
    <n v="46142.833333333336"/>
    <s v="AWS Lambda"/>
    <s v="Compute"/>
    <s v="Lambda-GB-Second"/>
    <s v="function-1111-04-02"/>
    <s v="us-east-1"/>
    <s v=""/>
    <n v="4293074.1567000002"/>
    <s v="GB-Seconds"/>
    <n v="1.6666700000000001E-5"/>
    <s v="Standard"/>
    <s v="USD"/>
    <n v="71.551400000000001"/>
    <n v="66.542599999999993"/>
    <n v="66.54259999999999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289"/>
    <s v="Allocated"/>
    <x v="1"/>
    <s v="Source tags/labels"/>
    <n v="1"/>
    <s v="aws-2026-04-15-111111111111-04-02-alloc-c420e2dac8e9"/>
    <d v="2026-04-01T00:00:00"/>
    <d v="2026-04-01T00:00:00"/>
  </r>
  <r>
    <x v="288"/>
    <x v="0"/>
    <n v="999999999999"/>
    <n v="111111111111"/>
    <s v="production-account"/>
    <n v="46126.833333333336"/>
    <n v="46127.833333333336"/>
    <n v="46112.833333333336"/>
    <n v="46142.833333333336"/>
    <s v="AmazonCloudWatch"/>
    <s v="Management and Governance"/>
    <s v="DataProcessing-Bytes"/>
    <s v="log-group-1111-05-01"/>
    <s v="us-east-1"/>
    <s v=""/>
    <n v="226.71780000000001"/>
    <s v="GB"/>
    <n v="0.5"/>
    <s v="Standard"/>
    <s v="USD"/>
    <n v="113.35890000000001"/>
    <n v="104.2902"/>
    <n v="104.2902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290"/>
    <s v="Shared"/>
    <x v="2"/>
    <s v="Direct spend: provider + billing month + sub-account"/>
    <n v="1"/>
    <s v="aws-2026-04-15-111111111111-05-01-alloc-1c9f016ddf24"/>
    <d v="2026-04-01T00:00:00"/>
    <d v="2026-04-01T00:00:00"/>
  </r>
  <r>
    <x v="289"/>
    <x v="0"/>
    <n v="999999999999"/>
    <n v="111111111111"/>
    <s v="production-account"/>
    <n v="46126.833333333336"/>
    <n v="46127.833333333336"/>
    <n v="46112.833333333336"/>
    <n v="46142.833333333336"/>
    <s v="AmazonCloudWatch"/>
    <s v="Management and Governance"/>
    <s v="DataProcessing-Bytes"/>
    <s v="log-group-1111-05-02"/>
    <s v="us-east-1"/>
    <s v=""/>
    <n v="222.1009"/>
    <s v="GB"/>
    <n v="0.5"/>
    <s v="Standard"/>
    <s v="USD"/>
    <n v="111.0504"/>
    <n v="102.1664"/>
    <n v="102.166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291"/>
    <s v="Shared"/>
    <x v="2"/>
    <s v="Direct spend: provider + billing month + sub-account"/>
    <n v="1"/>
    <s v="aws-2026-04-15-111111111111-05-02-alloc-299f6b6d1f22"/>
    <d v="2026-04-01T00:00:00"/>
    <d v="2026-04-01T00:00:00"/>
  </r>
  <r>
    <x v="290"/>
    <x v="0"/>
    <n v="999999999999"/>
    <n v="222222222222"/>
    <s v="development-account"/>
    <n v="46126.833333333336"/>
    <n v="46127.833333333336"/>
    <n v="46112.833333333336"/>
    <n v="46142.833333333336"/>
    <s v="Amazon Elastic Compute Cloud - Compute"/>
    <s v="Compute"/>
    <s v="BoxUsage:m5.large"/>
    <s v="i-2222-01-01"/>
    <s v="us-east-1"/>
    <s v=""/>
    <n v="400.54520000000002"/>
    <s v="Hrs"/>
    <n v="9.6000000000000002E-2"/>
    <s v="Standard"/>
    <s v="USD"/>
    <n v="38.452300000000001"/>
    <n v="33.645800000000001"/>
    <n v="33.6458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92"/>
    <s v="Allocated"/>
    <x v="1"/>
    <s v="Source tags/labels"/>
    <n v="1"/>
    <s v="aws-2026-04-15-222222222222-01-01-alloc-8d9cfee6ce34"/>
    <d v="2026-04-01T00:00:00"/>
    <d v="2026-04-01T00:00:00"/>
  </r>
  <r>
    <x v="291"/>
    <x v="0"/>
    <n v="999999999999"/>
    <n v="222222222222"/>
    <s v="development-account"/>
    <n v="46126.833333333336"/>
    <n v="46127.833333333336"/>
    <n v="46112.833333333336"/>
    <n v="46142.833333333336"/>
    <s v="Amazon Elastic Compute Cloud - Compute"/>
    <s v="Compute"/>
    <s v="BoxUsage:m5.large"/>
    <s v="i-2222-01-02"/>
    <s v="us-east-1"/>
    <s v=""/>
    <n v="447.78140000000002"/>
    <s v="Hrs"/>
    <n v="9.6000000000000002E-2"/>
    <s v="Standard"/>
    <s v="USD"/>
    <n v="42.987000000000002"/>
    <n v="37.613599999999998"/>
    <n v="37.6135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93"/>
    <s v="Allocated"/>
    <x v="1"/>
    <s v="Source tags/labels"/>
    <n v="1"/>
    <s v="aws-2026-04-15-222222222222-01-02-alloc-dd0e23e9c30a"/>
    <d v="2026-04-01T00:00:00"/>
    <d v="2026-04-01T00:00:00"/>
  </r>
  <r>
    <x v="292"/>
    <x v="0"/>
    <n v="999999999999"/>
    <n v="222222222222"/>
    <s v="development-account"/>
    <n v="46126.833333333336"/>
    <n v="46127.833333333336"/>
    <n v="46112.833333333336"/>
    <n v="46142.833333333336"/>
    <s v="Amazon Simple Storage Service"/>
    <s v="Storage"/>
    <s v="TimedStorage-ByteHrs"/>
    <s v="bucket-2222-02-01"/>
    <s v="us-east-1"/>
    <s v=""/>
    <n v="97.945700000000002"/>
    <s v="GB-Mo"/>
    <n v="2.3E-2"/>
    <s v="Standard"/>
    <s v="USD"/>
    <n v="2.2528000000000001"/>
    <n v="2.1057999999999999"/>
    <n v="2.1057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94"/>
    <s v="Allocated"/>
    <x v="1"/>
    <s v="Source tags/labels"/>
    <n v="1"/>
    <s v="aws-2026-04-15-222222222222-02-01-alloc-951786e3644e"/>
    <d v="2026-04-01T00:00:00"/>
    <d v="2026-04-01T00:00:00"/>
  </r>
  <r>
    <x v="293"/>
    <x v="0"/>
    <n v="999999999999"/>
    <n v="222222222222"/>
    <s v="development-account"/>
    <n v="46126.833333333336"/>
    <n v="46127.833333333336"/>
    <n v="46112.833333333336"/>
    <n v="46142.833333333336"/>
    <s v="Amazon Simple Storage Service"/>
    <s v="Storage"/>
    <s v="TimedStorage-ByteHrs"/>
    <s v="bucket-2222-02-02"/>
    <s v="us-east-1"/>
    <s v=""/>
    <n v="90.357699999999994"/>
    <s v="GB-Mo"/>
    <n v="2.3E-2"/>
    <s v="Standard"/>
    <s v="USD"/>
    <n v="2.0781999999999998"/>
    <n v="1.9427000000000001"/>
    <n v="1.9427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95"/>
    <s v="Allocated"/>
    <x v="1"/>
    <s v="Source tags/labels"/>
    <n v="1"/>
    <s v="aws-2026-04-15-222222222222-02-02-alloc-cf40d1678c02"/>
    <d v="2026-04-01T00:00:00"/>
    <d v="2026-04-01T00:00:00"/>
  </r>
  <r>
    <x v="294"/>
    <x v="0"/>
    <n v="999999999999"/>
    <n v="222222222222"/>
    <s v="development-account"/>
    <n v="46126.833333333336"/>
    <n v="46127.833333333336"/>
    <n v="46112.833333333336"/>
    <n v="46142.833333333336"/>
    <s v="Amazon Relational Database Service"/>
    <s v="Databases"/>
    <s v="InstanceUsage:db.m5.large"/>
    <s v="db-2222-03-01"/>
    <s v="us-east-1"/>
    <s v=""/>
    <n v="81.966999999999999"/>
    <s v="Hrs"/>
    <n v="0.192"/>
    <s v="Standard"/>
    <s v="USD"/>
    <n v="15.7377"/>
    <n v="13.9344"/>
    <n v="13.9344"/>
    <s v="Usage"/>
    <s v=""/>
    <s v="InstanceUsage:db.m5.large | CreateDBInstance | Usage"/>
    <s v="{}"/>
    <x v="0"/>
    <x v="0"/>
    <x v="0"/>
    <x v="0"/>
    <s v="Unallocated"/>
    <s v="aws_billing_sample.csv"/>
    <n v="296"/>
    <s v="Unallocated"/>
    <x v="0"/>
    <s v="Missing allocation metadata"/>
    <n v="1"/>
    <s v="aws-2026-04-15-222222222222-03-01-alloc-ed5777f05913"/>
    <d v="2026-04-01T00:00:00"/>
    <d v="2026-04-01T00:00:00"/>
  </r>
  <r>
    <x v="295"/>
    <x v="0"/>
    <n v="999999999999"/>
    <n v="222222222222"/>
    <s v="development-account"/>
    <n v="46126.833333333336"/>
    <n v="46127.833333333336"/>
    <n v="46112.833333333336"/>
    <n v="46142.833333333336"/>
    <s v="Amazon Relational Database Service"/>
    <s v="Databases"/>
    <s v="InstanceUsage:db.m5.large"/>
    <s v="db-2222-03-02"/>
    <s v="us-east-1"/>
    <s v=""/>
    <n v="89.896000000000001"/>
    <s v="Hrs"/>
    <n v="0.192"/>
    <s v="Standard"/>
    <s v="USD"/>
    <n v="17.260000000000002"/>
    <n v="15.282299999999999"/>
    <n v="15.2822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97"/>
    <s v="Allocated"/>
    <x v="1"/>
    <s v="Source tags/labels"/>
    <n v="1"/>
    <s v="aws-2026-04-15-222222222222-03-02-alloc-37326bfeb917"/>
    <d v="2026-04-01T00:00:00"/>
    <d v="2026-04-01T00:00:00"/>
  </r>
  <r>
    <x v="296"/>
    <x v="0"/>
    <n v="999999999999"/>
    <n v="222222222222"/>
    <s v="development-account"/>
    <n v="46126.833333333336"/>
    <n v="46127.833333333336"/>
    <n v="46112.833333333336"/>
    <n v="46142.833333333336"/>
    <s v="AWS Lambda"/>
    <s v="Compute"/>
    <s v="Lambda-GB-Second"/>
    <s v="function-2222-04-01"/>
    <s v="us-east-1"/>
    <s v=""/>
    <n v="1649241.9476000001"/>
    <s v="GB-Seconds"/>
    <n v="1.6666700000000001E-5"/>
    <s v="Standard"/>
    <s v="USD"/>
    <n v="27.487400000000001"/>
    <n v="25.563300000000002"/>
    <n v="25.56330000000000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98"/>
    <s v="Allocated"/>
    <x v="1"/>
    <s v="Source tags/labels"/>
    <n v="1"/>
    <s v="aws-2026-04-15-222222222222-04-01-alloc-e899fe808dfb"/>
    <d v="2026-04-01T00:00:00"/>
    <d v="2026-04-01T00:00:00"/>
  </r>
  <r>
    <x v="297"/>
    <x v="0"/>
    <n v="999999999999"/>
    <n v="222222222222"/>
    <s v="development-account"/>
    <n v="46126.833333333336"/>
    <n v="46127.833333333336"/>
    <n v="46112.833333333336"/>
    <n v="46142.833333333336"/>
    <s v="AWS Lambda"/>
    <s v="Compute"/>
    <s v="Lambda-GB-Second"/>
    <s v="function-2222-04-02"/>
    <s v="us-east-1"/>
    <s v=""/>
    <n v="1694118.5951"/>
    <s v="GB-Seconds"/>
    <n v="1.6666700000000001E-5"/>
    <s v="Standard"/>
    <s v="USD"/>
    <n v="28.235399999999998"/>
    <n v="26.258800000000001"/>
    <n v="26.2588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299"/>
    <s v="Allocated"/>
    <x v="1"/>
    <s v="Source tags/labels"/>
    <n v="1"/>
    <s v="aws-2026-04-15-222222222222-04-02-alloc-41996e39c58a"/>
    <d v="2026-04-01T00:00:00"/>
    <d v="2026-04-01T00:00:00"/>
  </r>
  <r>
    <x v="298"/>
    <x v="0"/>
    <n v="999999999999"/>
    <n v="222222222222"/>
    <s v="development-account"/>
    <n v="46126.833333333336"/>
    <n v="46127.833333333336"/>
    <n v="46112.833333333336"/>
    <n v="46142.833333333336"/>
    <s v="AmazonCloudWatch"/>
    <s v="Management and Governance"/>
    <s v="DataProcessing-Bytes"/>
    <s v="log-group-2222-05-01"/>
    <s v="us-east-1"/>
    <s v=""/>
    <n v="91.020700000000005"/>
    <s v="GB"/>
    <n v="0.5"/>
    <s v="Standard"/>
    <s v="USD"/>
    <n v="45.510399999999997"/>
    <n v="41.869500000000002"/>
    <n v="41.8695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300"/>
    <s v="Shared"/>
    <x v="2"/>
    <s v="Direct spend: provider + billing month + sub-account"/>
    <n v="1"/>
    <s v="aws-2026-04-15-222222222222-05-01-alloc-c392ba3dafd7"/>
    <d v="2026-04-01T00:00:00"/>
    <d v="2026-04-01T00:00:00"/>
  </r>
  <r>
    <x v="299"/>
    <x v="0"/>
    <n v="999999999999"/>
    <n v="222222222222"/>
    <s v="development-account"/>
    <n v="46126.833333333336"/>
    <n v="46127.833333333336"/>
    <n v="46112.833333333336"/>
    <n v="46142.833333333336"/>
    <s v="AmazonCloudWatch"/>
    <s v="Management and Governance"/>
    <s v="DataProcessing-Bytes"/>
    <s v="log-group-2222-05-02"/>
    <s v="us-east-1"/>
    <s v=""/>
    <n v="78.927599999999998"/>
    <s v="GB"/>
    <n v="0.5"/>
    <s v="Standard"/>
    <s v="USD"/>
    <n v="39.463799999999999"/>
    <n v="36.306699999999999"/>
    <n v="36.3066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301"/>
    <s v="Shared"/>
    <x v="2"/>
    <s v="Direct spend: provider + billing month + sub-account"/>
    <n v="1"/>
    <s v="aws-2026-04-15-222222222222-05-02-alloc-b8a3131c455e"/>
    <d v="2026-04-01T00:00:00"/>
    <d v="2026-04-01T00:00:00"/>
  </r>
  <r>
    <x v="300"/>
    <x v="0"/>
    <n v="999999999999"/>
    <n v="111111111111"/>
    <s v="production-account"/>
    <n v="46127.833333333336"/>
    <n v="46128.833333333336"/>
    <n v="46112.833333333336"/>
    <n v="46142.833333333336"/>
    <s v="Amazon Elastic Compute Cloud - Compute"/>
    <s v="Compute"/>
    <s v="BoxUsage:m5.large"/>
    <s v="i-1111-01-01"/>
    <s v="us-east-1"/>
    <s v=""/>
    <n v="990.49239999999998"/>
    <s v="Hrs"/>
    <n v="9.6000000000000002E-2"/>
    <s v="Standard"/>
    <s v="USD"/>
    <n v="95.087299999999999"/>
    <n v="83.201400000000007"/>
    <n v="83.20140000000000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02"/>
    <s v="Allocated"/>
    <x v="1"/>
    <s v="Source tags/labels"/>
    <n v="1"/>
    <s v="aws-2026-04-16-111111111111-01-01-alloc-44cb30a3bb4a"/>
    <d v="2026-04-01T00:00:00"/>
    <d v="2026-04-01T00:00:00"/>
  </r>
  <r>
    <x v="301"/>
    <x v="0"/>
    <n v="999999999999"/>
    <n v="111111111111"/>
    <s v="production-account"/>
    <n v="46127.833333333336"/>
    <n v="46128.833333333336"/>
    <n v="46112.833333333336"/>
    <n v="46142.833333333336"/>
    <s v="Amazon Elastic Compute Cloud - Compute"/>
    <s v="Compute"/>
    <s v="BoxUsage:m5.large"/>
    <s v="i-1111-01-02"/>
    <s v="us-east-1"/>
    <s v=""/>
    <n v="1077.5328"/>
    <s v="Hrs"/>
    <n v="9.6000000000000002E-2"/>
    <s v="Standard"/>
    <s v="USD"/>
    <n v="103.4432"/>
    <n v="90.512799999999999"/>
    <n v="90.512799999999999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03"/>
    <s v="Allocated"/>
    <x v="1"/>
    <s v="Source tags/labels"/>
    <n v="1"/>
    <s v="aws-2026-04-16-111111111111-01-02-alloc-3a0cb0a1960c"/>
    <d v="2026-04-01T00:00:00"/>
    <d v="2026-04-01T00:00:00"/>
  </r>
  <r>
    <x v="302"/>
    <x v="0"/>
    <n v="999999999999"/>
    <n v="111111111111"/>
    <s v="production-account"/>
    <n v="46127.833333333336"/>
    <n v="46128.833333333336"/>
    <n v="46112.833333333336"/>
    <n v="46142.833333333336"/>
    <s v="Amazon Simple Storage Service"/>
    <s v="Storage"/>
    <s v="TimedStorage-ByteHrs"/>
    <s v="bucket-1111-02-01"/>
    <s v="us-east-1"/>
    <s v=""/>
    <n v="242.9205"/>
    <s v="GB-Mo"/>
    <n v="2.3E-2"/>
    <s v="Standard"/>
    <s v="USD"/>
    <n v="5.5872000000000002"/>
    <n v="5.2228000000000003"/>
    <n v="5.222800000000000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04"/>
    <s v="Allocated"/>
    <x v="1"/>
    <s v="Source tags/labels"/>
    <n v="1"/>
    <s v="aws-2026-04-16-111111111111-02-01-alloc-35d40e3dd033"/>
    <d v="2026-04-01T00:00:00"/>
    <d v="2026-04-01T00:00:00"/>
  </r>
  <r>
    <x v="303"/>
    <x v="0"/>
    <n v="999999999999"/>
    <n v="111111111111"/>
    <s v="production-account"/>
    <n v="46127.833333333336"/>
    <n v="46128.833333333336"/>
    <n v="46112.833333333336"/>
    <n v="46142.833333333336"/>
    <s v="Amazon Simple Storage Service"/>
    <s v="Storage"/>
    <s v="TimedStorage-ByteHrs"/>
    <s v="bucket-1111-02-02"/>
    <s v="us-east-1"/>
    <s v=""/>
    <n v="233.57040000000001"/>
    <s v="GB-Mo"/>
    <n v="2.3E-2"/>
    <s v="Standard"/>
    <s v="USD"/>
    <n v="5.3720999999999997"/>
    <n v="5.0217999999999998"/>
    <n v="5.0217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05"/>
    <s v="Allocated"/>
    <x v="1"/>
    <s v="Source tags/labels"/>
    <n v="1"/>
    <s v="aws-2026-04-16-111111111111-02-02-alloc-3358a6afbabf"/>
    <d v="2026-04-01T00:00:00"/>
    <d v="2026-04-01T00:00:00"/>
  </r>
  <r>
    <x v="304"/>
    <x v="0"/>
    <n v="999999999999"/>
    <n v="111111111111"/>
    <s v="production-account"/>
    <n v="46127.833333333336"/>
    <n v="46128.833333333336"/>
    <n v="46112.833333333336"/>
    <n v="46142.833333333336"/>
    <s v="Amazon Relational Database Service"/>
    <s v="Databases"/>
    <s v="InstanceUsage:db.m5.large"/>
    <s v="db-1111-03-01"/>
    <s v="us-east-1"/>
    <s v=""/>
    <n v="198.41990000000001"/>
    <s v="Hrs"/>
    <n v="0.192"/>
    <s v="Standard"/>
    <s v="USD"/>
    <n v="38.096600000000002"/>
    <n v="33.731400000000001"/>
    <n v="33.7314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06"/>
    <s v="Allocated"/>
    <x v="1"/>
    <s v="Source tags/labels"/>
    <n v="1"/>
    <s v="aws-2026-04-16-111111111111-03-01-alloc-16ea5ddbb89d"/>
    <d v="2026-04-01T00:00:00"/>
    <d v="2026-04-01T00:00:00"/>
  </r>
  <r>
    <x v="305"/>
    <x v="0"/>
    <n v="999999999999"/>
    <n v="111111111111"/>
    <s v="production-account"/>
    <n v="46127.833333333336"/>
    <n v="46128.833333333336"/>
    <n v="46112.833333333336"/>
    <n v="46142.833333333336"/>
    <s v="Amazon Relational Database Service"/>
    <s v="Databases"/>
    <s v="InstanceUsage:db.m5.large"/>
    <s v="db-1111-03-02"/>
    <s v="us-east-1"/>
    <s v=""/>
    <n v="224.2852"/>
    <s v="Hrs"/>
    <n v="0.192"/>
    <s v="Standard"/>
    <s v="USD"/>
    <n v="43.062800000000003"/>
    <n v="38.128500000000003"/>
    <n v="38.1285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07"/>
    <s v="Allocated"/>
    <x v="1"/>
    <s v="Source tags/labels"/>
    <n v="1"/>
    <s v="aws-2026-04-16-111111111111-03-02-alloc-f8f2c273267c"/>
    <d v="2026-04-01T00:00:00"/>
    <d v="2026-04-01T00:00:00"/>
  </r>
  <r>
    <x v="306"/>
    <x v="0"/>
    <n v="999999999999"/>
    <n v="111111111111"/>
    <s v="production-account"/>
    <n v="46127.833333333336"/>
    <n v="46128.833333333336"/>
    <n v="46112.833333333336"/>
    <n v="46142.833333333336"/>
    <s v="AWS Lambda"/>
    <s v="Compute"/>
    <s v="Lambda-GB-Second"/>
    <s v="function-1111-04-01"/>
    <s v="us-east-1"/>
    <s v=""/>
    <n v="4573400.0268000001"/>
    <s v="GB-Seconds"/>
    <n v="1.6666700000000001E-5"/>
    <s v="Standard"/>
    <s v="USD"/>
    <n v="76.223500000000001"/>
    <n v="70.887699999999995"/>
    <n v="70.88769999999999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08"/>
    <s v="Allocated"/>
    <x v="1"/>
    <s v="Source tags/labels"/>
    <n v="1"/>
    <s v="aws-2026-04-16-111111111111-04-01-alloc-bc5a5b1b90e6"/>
    <d v="2026-04-01T00:00:00"/>
    <d v="2026-04-01T00:00:00"/>
  </r>
  <r>
    <x v="307"/>
    <x v="0"/>
    <n v="999999999999"/>
    <n v="111111111111"/>
    <s v="production-account"/>
    <n v="46127.833333333336"/>
    <n v="46128.833333333336"/>
    <n v="46112.833333333336"/>
    <n v="46142.833333333336"/>
    <s v="AWS Lambda"/>
    <s v="Compute"/>
    <s v="Lambda-GB-Second"/>
    <s v="function-1111-04-02"/>
    <s v="us-east-1"/>
    <s v=""/>
    <n v="4527829.7379999999"/>
    <s v="GB-Seconds"/>
    <n v="1.6666700000000001E-5"/>
    <s v="Standard"/>
    <s v="USD"/>
    <n v="75.463999999999999"/>
    <n v="70.181399999999996"/>
    <n v="70.181399999999996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09"/>
    <s v="Allocated"/>
    <x v="1"/>
    <s v="Source tags/labels"/>
    <n v="1"/>
    <s v="aws-2026-04-16-111111111111-04-02-alloc-503fce026d9f"/>
    <d v="2026-04-01T00:00:00"/>
    <d v="2026-04-01T00:00:00"/>
  </r>
  <r>
    <x v="308"/>
    <x v="0"/>
    <n v="999999999999"/>
    <n v="111111111111"/>
    <s v="production-account"/>
    <n v="46127.833333333336"/>
    <n v="46128.833333333336"/>
    <n v="46112.833333333336"/>
    <n v="46142.833333333336"/>
    <s v="AmazonCloudWatch"/>
    <s v="Management and Governance"/>
    <s v="DataProcessing-Bytes"/>
    <s v="log-group-1111-05-01"/>
    <s v="us-east-1"/>
    <s v=""/>
    <n v="236.06710000000001"/>
    <s v="GB"/>
    <n v="0.5"/>
    <s v="Standard"/>
    <s v="USD"/>
    <n v="118.0335"/>
    <n v="108.5909"/>
    <n v="108.590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310"/>
    <s v="Shared"/>
    <x v="2"/>
    <s v="Direct spend: provider + billing month + sub-account"/>
    <n v="1"/>
    <s v="aws-2026-04-16-111111111111-05-01-alloc-0e8290ddc893"/>
    <d v="2026-04-01T00:00:00"/>
    <d v="2026-04-01T00:00:00"/>
  </r>
  <r>
    <x v="309"/>
    <x v="0"/>
    <n v="999999999999"/>
    <n v="111111111111"/>
    <s v="production-account"/>
    <n v="46127.833333333336"/>
    <n v="46128.833333333336"/>
    <n v="46112.833333333336"/>
    <n v="46142.833333333336"/>
    <s v="AmazonCloudWatch"/>
    <s v="Management and Governance"/>
    <s v="DataProcessing-Bytes"/>
    <s v="log-group-1111-05-02"/>
    <s v="us-east-1"/>
    <s v=""/>
    <n v="234.1285"/>
    <s v="GB"/>
    <n v="0.5"/>
    <s v="Standard"/>
    <s v="USD"/>
    <n v="117.0642"/>
    <n v="107.6991"/>
    <n v="107.699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311"/>
    <s v="Shared"/>
    <x v="2"/>
    <s v="Direct spend: provider + billing month + sub-account"/>
    <n v="1"/>
    <s v="aws-2026-04-16-111111111111-05-02-alloc-751ccf6aeca7"/>
    <d v="2026-04-01T00:00:00"/>
    <d v="2026-04-01T00:00:00"/>
  </r>
  <r>
    <x v="310"/>
    <x v="0"/>
    <n v="999999999999"/>
    <n v="222222222222"/>
    <s v="development-account"/>
    <n v="46127.833333333336"/>
    <n v="46128.833333333336"/>
    <n v="46112.833333333336"/>
    <n v="46142.833333333336"/>
    <s v="Amazon Elastic Compute Cloud - Compute"/>
    <s v="Compute"/>
    <s v="BoxUsage:m5.large"/>
    <s v="i-2222-01-01"/>
    <s v="us-east-1"/>
    <s v=""/>
    <n v="399.11790000000002"/>
    <s v="Hrs"/>
    <n v="9.6000000000000002E-2"/>
    <s v="Standard"/>
    <s v="USD"/>
    <n v="38.315300000000001"/>
    <n v="33.5259"/>
    <n v="33.525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12"/>
    <s v="Allocated"/>
    <x v="1"/>
    <s v="Source tags/labels"/>
    <n v="1"/>
    <s v="aws-2026-04-16-222222222222-01-01-alloc-d58dc552b9cd"/>
    <d v="2026-04-01T00:00:00"/>
    <d v="2026-04-01T00:00:00"/>
  </r>
  <r>
    <x v="311"/>
    <x v="0"/>
    <n v="999999999999"/>
    <n v="222222222222"/>
    <s v="development-account"/>
    <n v="46127.833333333336"/>
    <n v="46128.833333333336"/>
    <n v="46112.833333333336"/>
    <n v="46142.833333333336"/>
    <s v="Amazon Elastic Compute Cloud - Compute"/>
    <s v="Compute"/>
    <s v="BoxUsage:m5.large"/>
    <s v="i-2222-01-02"/>
    <s v="us-east-1"/>
    <s v=""/>
    <n v="394.1771"/>
    <s v="Hrs"/>
    <n v="9.6000000000000002E-2"/>
    <s v="Standard"/>
    <s v="USD"/>
    <n v="37.841000000000001"/>
    <n v="33.110900000000001"/>
    <n v="33.1109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13"/>
    <s v="Allocated"/>
    <x v="1"/>
    <s v="Source tags/labels"/>
    <n v="1"/>
    <s v="aws-2026-04-16-222222222222-01-02-alloc-539c72266cca"/>
    <d v="2026-04-01T00:00:00"/>
    <d v="2026-04-01T00:00:00"/>
  </r>
  <r>
    <x v="312"/>
    <x v="0"/>
    <n v="999999999999"/>
    <n v="222222222222"/>
    <s v="development-account"/>
    <n v="46127.833333333336"/>
    <n v="46128.833333333336"/>
    <n v="46112.833333333336"/>
    <n v="46142.833333333336"/>
    <s v="Amazon Simple Storage Service"/>
    <s v="Storage"/>
    <s v="TimedStorage-ByteHrs"/>
    <s v="bucket-2222-02-01"/>
    <s v="us-east-1"/>
    <s v=""/>
    <n v="91.652699999999996"/>
    <s v="GB-Mo"/>
    <n v="2.3E-2"/>
    <s v="Standard"/>
    <s v="USD"/>
    <n v="2.1080000000000001"/>
    <n v="1.9704999999999999"/>
    <n v="1.9704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14"/>
    <s v="Allocated"/>
    <x v="1"/>
    <s v="Source tags/labels"/>
    <n v="1"/>
    <s v="aws-2026-04-16-222222222222-02-01-alloc-b27b9f010aae"/>
    <d v="2026-04-01T00:00:00"/>
    <d v="2026-04-01T00:00:00"/>
  </r>
  <r>
    <x v="313"/>
    <x v="0"/>
    <n v="999999999999"/>
    <n v="222222222222"/>
    <s v="development-account"/>
    <n v="46127.833333333336"/>
    <n v="46128.833333333336"/>
    <n v="46112.833333333336"/>
    <n v="46142.833333333336"/>
    <s v="Amazon Simple Storage Service"/>
    <s v="Storage"/>
    <s v="TimedStorage-ByteHrs"/>
    <s v="bucket-2222-02-02"/>
    <s v="us-east-1"/>
    <s v=""/>
    <n v="85.2697"/>
    <s v="GB-Mo"/>
    <n v="2.3E-2"/>
    <s v="Standard"/>
    <s v="USD"/>
    <n v="1.9612000000000001"/>
    <n v="1.8332999999999999"/>
    <n v="1.8332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15"/>
    <s v="Allocated"/>
    <x v="1"/>
    <s v="Source tags/labels"/>
    <n v="1"/>
    <s v="aws-2026-04-16-222222222222-02-02-alloc-4ee22ad5c040"/>
    <d v="2026-04-01T00:00:00"/>
    <d v="2026-04-01T00:00:00"/>
  </r>
  <r>
    <x v="314"/>
    <x v="0"/>
    <n v="999999999999"/>
    <n v="222222222222"/>
    <s v="development-account"/>
    <n v="46127.833333333336"/>
    <n v="46128.833333333336"/>
    <n v="46112.833333333336"/>
    <n v="46142.833333333336"/>
    <s v="Amazon Relational Database Service"/>
    <s v="Databases"/>
    <s v="InstanceUsage:db.m5.large"/>
    <s v="db-2222-03-01"/>
    <s v="us-east-1"/>
    <s v=""/>
    <n v="83.734499999999997"/>
    <s v="Hrs"/>
    <n v="0.192"/>
    <s v="Standard"/>
    <s v="USD"/>
    <n v="16.077000000000002"/>
    <n v="14.2349"/>
    <n v="14.234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16"/>
    <s v="Allocated"/>
    <x v="1"/>
    <s v="Source tags/labels"/>
    <n v="1"/>
    <s v="aws-2026-04-16-222222222222-03-01-alloc-12f573a88543"/>
    <d v="2026-04-01T00:00:00"/>
    <d v="2026-04-01T00:00:00"/>
  </r>
  <r>
    <x v="315"/>
    <x v="0"/>
    <n v="999999999999"/>
    <n v="222222222222"/>
    <s v="development-account"/>
    <n v="46127.833333333336"/>
    <n v="46128.833333333336"/>
    <n v="46112.833333333336"/>
    <n v="46142.833333333336"/>
    <s v="Amazon Relational Database Service"/>
    <s v="Databases"/>
    <s v="InstanceUsage:db.m5.large"/>
    <s v="db-2222-03-02"/>
    <s v="us-east-1"/>
    <s v=""/>
    <n v="92.007000000000005"/>
    <s v="Hrs"/>
    <n v="0.192"/>
    <s v="Standard"/>
    <s v="USD"/>
    <n v="17.665299999999998"/>
    <n v="15.6412"/>
    <n v="15.6412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17"/>
    <s v="Allocated"/>
    <x v="1"/>
    <s v="Source tags/labels"/>
    <n v="1"/>
    <s v="aws-2026-04-16-222222222222-03-02-alloc-ae81f181e4e9"/>
    <d v="2026-04-01T00:00:00"/>
    <d v="2026-04-01T00:00:00"/>
  </r>
  <r>
    <x v="316"/>
    <x v="0"/>
    <n v="999999999999"/>
    <n v="222222222222"/>
    <s v="development-account"/>
    <n v="46127.833333333336"/>
    <n v="46128.833333333336"/>
    <n v="46112.833333333336"/>
    <n v="46142.833333333336"/>
    <s v="AWS Lambda"/>
    <s v="Compute"/>
    <s v="Lambda-GB-Second"/>
    <s v="function-2222-04-01"/>
    <s v="us-east-1"/>
    <s v=""/>
    <n v="1674049.5460999999"/>
    <s v="GB-Seconds"/>
    <n v="1.6666700000000001E-5"/>
    <s v="Standard"/>
    <s v="USD"/>
    <n v="27.9009"/>
    <n v="25.947800000000001"/>
    <n v="25.9478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18"/>
    <s v="Allocated"/>
    <x v="1"/>
    <s v="Source tags/labels"/>
    <n v="1"/>
    <s v="aws-2026-04-16-222222222222-04-01-alloc-f6671482a67a"/>
    <d v="2026-04-01T00:00:00"/>
    <d v="2026-04-01T00:00:00"/>
  </r>
  <r>
    <x v="317"/>
    <x v="0"/>
    <n v="999999999999"/>
    <n v="222222222222"/>
    <s v="development-account"/>
    <n v="46127.833333333336"/>
    <n v="46128.833333333336"/>
    <n v="46112.833333333336"/>
    <n v="46142.833333333336"/>
    <s v="AWS Lambda"/>
    <s v="Compute"/>
    <s v="Lambda-GB-Second"/>
    <s v="function-2222-04-02"/>
    <s v="us-east-1"/>
    <s v=""/>
    <n v="1642941.1523"/>
    <s v="GB-Seconds"/>
    <n v="1.6666700000000001E-5"/>
    <s v="Standard"/>
    <s v="USD"/>
    <n v="27.382400000000001"/>
    <n v="25.465599999999998"/>
    <n v="25.46559999999999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19"/>
    <s v="Allocated"/>
    <x v="1"/>
    <s v="Source tags/labels"/>
    <n v="1"/>
    <s v="aws-2026-04-16-222222222222-04-02-alloc-4ef51c1d58e4"/>
    <d v="2026-04-01T00:00:00"/>
    <d v="2026-04-01T00:00:00"/>
  </r>
  <r>
    <x v="318"/>
    <x v="0"/>
    <n v="999999999999"/>
    <n v="222222222222"/>
    <s v="development-account"/>
    <n v="46127.833333333336"/>
    <n v="46128.833333333336"/>
    <n v="46112.833333333336"/>
    <n v="46142.833333333336"/>
    <s v="AmazonCloudWatch"/>
    <s v="Management and Governance"/>
    <s v="DataProcessing-Bytes"/>
    <s v="log-group-2222-05-01"/>
    <s v="us-east-1"/>
    <s v=""/>
    <n v="81.890199999999993"/>
    <s v="GB"/>
    <n v="0.5"/>
    <s v="Standard"/>
    <s v="USD"/>
    <n v="40.945099999999996"/>
    <n v="37.669499999999999"/>
    <n v="37.669499999999999"/>
    <s v="Usage"/>
    <s v=""/>
    <s v="DataProcessing-Bytes | PutLogEvents | Usage"/>
    <s v="{}"/>
    <x v="0"/>
    <x v="0"/>
    <x v="0"/>
    <x v="0"/>
    <s v="Unallocated"/>
    <s v="aws_billing_sample.csv"/>
    <n v="320"/>
    <s v="Unallocated"/>
    <x v="0"/>
    <s v="Missing allocation metadata"/>
    <n v="1"/>
    <s v="aws-2026-04-16-222222222222-05-01-alloc-16a4a51cf0b9"/>
    <d v="2026-04-01T00:00:00"/>
    <d v="2026-04-01T00:00:00"/>
  </r>
  <r>
    <x v="319"/>
    <x v="0"/>
    <n v="999999999999"/>
    <n v="222222222222"/>
    <s v="development-account"/>
    <n v="46127.833333333336"/>
    <n v="46128.833333333336"/>
    <n v="46112.833333333336"/>
    <n v="46142.833333333336"/>
    <s v="AmazonCloudWatch"/>
    <s v="Management and Governance"/>
    <s v="DataProcessing-Bytes"/>
    <s v="log-group-2222-05-02"/>
    <s v="us-east-1"/>
    <s v=""/>
    <n v="88.097399999999993"/>
    <s v="GB"/>
    <n v="0.5"/>
    <s v="Standard"/>
    <s v="USD"/>
    <n v="44.048699999999997"/>
    <n v="40.524799999999999"/>
    <n v="40.5247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321"/>
    <s v="Shared"/>
    <x v="2"/>
    <s v="Direct spend: provider + billing month + sub-account"/>
    <n v="1"/>
    <s v="aws-2026-04-16-222222222222-05-02-alloc-a63c22878cac"/>
    <d v="2026-04-01T00:00:00"/>
    <d v="2026-04-01T00:00:00"/>
  </r>
  <r>
    <x v="320"/>
    <x v="0"/>
    <n v="999999999999"/>
    <n v="111111111111"/>
    <s v="production-account"/>
    <n v="46128.833333333336"/>
    <n v="46129.833333333336"/>
    <n v="46112.833333333336"/>
    <n v="46142.833333333336"/>
    <s v="Amazon Elastic Compute Cloud - Compute"/>
    <s v="Compute"/>
    <s v="BoxUsage:m5.large"/>
    <s v="i-1111-01-01"/>
    <s v="us-east-1"/>
    <s v=""/>
    <n v="1182.4476999999999"/>
    <s v="Hrs"/>
    <n v="9.6000000000000002E-2"/>
    <s v="Standard"/>
    <s v="USD"/>
    <n v="113.515"/>
    <n v="99.325599999999994"/>
    <n v="99.32559999999999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22"/>
    <s v="Allocated"/>
    <x v="1"/>
    <s v="Source tags/labels"/>
    <n v="1"/>
    <s v="aws-2026-04-17-111111111111-01-01-alloc-99aeaf36d3f9"/>
    <d v="2026-04-01T00:00:00"/>
    <d v="2026-04-01T00:00:00"/>
  </r>
  <r>
    <x v="321"/>
    <x v="0"/>
    <n v="999999999999"/>
    <n v="111111111111"/>
    <s v="production-account"/>
    <n v="46128.833333333336"/>
    <n v="46129.833333333336"/>
    <n v="46112.833333333336"/>
    <n v="46142.833333333336"/>
    <s v="Amazon Elastic Compute Cloud - Compute"/>
    <s v="Compute"/>
    <s v="BoxUsage:m5.large"/>
    <s v="i-1111-01-02"/>
    <s v="us-east-1"/>
    <s v=""/>
    <n v="1122.6422"/>
    <s v="Hrs"/>
    <n v="9.6000000000000002E-2"/>
    <s v="Standard"/>
    <s v="USD"/>
    <n v="107.7736"/>
    <n v="94.301900000000003"/>
    <n v="94.301900000000003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23"/>
    <s v="Allocated"/>
    <x v="1"/>
    <s v="Source tags/labels"/>
    <n v="1"/>
    <s v="aws-2026-04-17-111111111111-01-02-alloc-c598e6220e47"/>
    <d v="2026-04-01T00:00:00"/>
    <d v="2026-04-01T00:00:00"/>
  </r>
  <r>
    <x v="322"/>
    <x v="0"/>
    <n v="999999999999"/>
    <n v="111111111111"/>
    <s v="production-account"/>
    <n v="46128.833333333336"/>
    <n v="46129.833333333336"/>
    <n v="46112.833333333336"/>
    <n v="46142.833333333336"/>
    <s v="Amazon Simple Storage Service"/>
    <s v="Storage"/>
    <s v="TimedStorage-ByteHrs"/>
    <s v="bucket-1111-02-01"/>
    <s v="us-east-1"/>
    <s v=""/>
    <n v="251.244"/>
    <s v="GB-Mo"/>
    <n v="2.3E-2"/>
    <s v="Standard"/>
    <s v="USD"/>
    <n v="5.7786"/>
    <n v="5.4016999999999999"/>
    <n v="5.401699999999999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24"/>
    <s v="Allocated"/>
    <x v="1"/>
    <s v="Source tags/labels"/>
    <n v="1"/>
    <s v="aws-2026-04-17-111111111111-02-01-alloc-dbe0d20243b7"/>
    <d v="2026-04-01T00:00:00"/>
    <d v="2026-04-01T00:00:00"/>
  </r>
  <r>
    <x v="323"/>
    <x v="0"/>
    <n v="999999999999"/>
    <n v="111111111111"/>
    <s v="production-account"/>
    <n v="46128.833333333336"/>
    <n v="46129.833333333336"/>
    <n v="46112.833333333336"/>
    <n v="46142.833333333336"/>
    <s v="Amazon Simple Storage Service"/>
    <s v="Storage"/>
    <s v="TimedStorage-ByteHrs"/>
    <s v="bucket-1111-02-02"/>
    <s v="us-east-1"/>
    <s v=""/>
    <n v="251.44329999999999"/>
    <s v="GB-Mo"/>
    <n v="2.3E-2"/>
    <s v="Standard"/>
    <s v="USD"/>
    <n v="5.7831999999999999"/>
    <n v="5.4059999999999997"/>
    <n v="5.4059999999999997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25"/>
    <s v="Allocated"/>
    <x v="1"/>
    <s v="Source tags/labels"/>
    <n v="1"/>
    <s v="aws-2026-04-17-111111111111-02-02-alloc-9bd47ddd838d"/>
    <d v="2026-04-01T00:00:00"/>
    <d v="2026-04-01T00:00:00"/>
  </r>
  <r>
    <x v="324"/>
    <x v="0"/>
    <n v="999999999999"/>
    <n v="111111111111"/>
    <s v="production-account"/>
    <n v="46128.833333333336"/>
    <n v="46129.833333333336"/>
    <n v="46112.833333333336"/>
    <n v="46142.833333333336"/>
    <s v="Amazon Relational Database Service"/>
    <s v="Databases"/>
    <s v="InstanceUsage:db.m5.large"/>
    <s v="db-1111-03-01"/>
    <s v="us-east-1"/>
    <s v=""/>
    <n v="214.67789999999999"/>
    <s v="Hrs"/>
    <n v="0.192"/>
    <s v="Standard"/>
    <s v="USD"/>
    <n v="41.218200000000003"/>
    <n v="36.4953"/>
    <n v="36.495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26"/>
    <s v="Allocated"/>
    <x v="1"/>
    <s v="Source tags/labels"/>
    <n v="1"/>
    <s v="aws-2026-04-17-111111111111-03-01-alloc-1d023418d8e2"/>
    <d v="2026-04-01T00:00:00"/>
    <d v="2026-04-01T00:00:00"/>
  </r>
  <r>
    <x v="325"/>
    <x v="0"/>
    <n v="999999999999"/>
    <n v="111111111111"/>
    <s v="production-account"/>
    <n v="46128.833333333336"/>
    <n v="46129.833333333336"/>
    <n v="46112.833333333336"/>
    <n v="46142.833333333336"/>
    <s v="Amazon Relational Database Service"/>
    <s v="Databases"/>
    <s v="InstanceUsage:db.m5.large"/>
    <s v="db-1111-03-02"/>
    <s v="us-east-1"/>
    <s v=""/>
    <n v="202.36449999999999"/>
    <s v="Hrs"/>
    <n v="0.192"/>
    <s v="Standard"/>
    <s v="USD"/>
    <n v="38.853999999999999"/>
    <n v="34.402000000000001"/>
    <n v="34.402000000000001"/>
    <s v="Usage"/>
    <s v=""/>
    <s v="InstanceUsage:db.m5.large | CreateDBInstance | Usage"/>
    <s v="{}"/>
    <x v="0"/>
    <x v="0"/>
    <x v="0"/>
    <x v="0"/>
    <s v="Unallocated"/>
    <s v="aws_billing_sample.csv"/>
    <n v="327"/>
    <s v="Unallocated"/>
    <x v="0"/>
    <s v="Missing allocation metadata"/>
    <n v="1"/>
    <s v="aws-2026-04-17-111111111111-03-02-alloc-1f11d5fee2c4"/>
    <d v="2026-04-01T00:00:00"/>
    <d v="2026-04-01T00:00:00"/>
  </r>
  <r>
    <x v="326"/>
    <x v="0"/>
    <n v="999999999999"/>
    <n v="111111111111"/>
    <s v="production-account"/>
    <n v="46128.833333333336"/>
    <n v="46129.833333333336"/>
    <n v="46112.833333333336"/>
    <n v="46142.833333333336"/>
    <s v="AWS Lambda"/>
    <s v="Compute"/>
    <s v="Lambda-GB-Second"/>
    <s v="function-1111-04-01"/>
    <s v="us-east-1"/>
    <s v=""/>
    <n v="4896957.2370999996"/>
    <s v="GB-Seconds"/>
    <n v="1.6666700000000001E-5"/>
    <s v="Standard"/>
    <s v="USD"/>
    <n v="81.616100000000003"/>
    <n v="75.902799999999999"/>
    <n v="75.902799999999999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28"/>
    <s v="Allocated"/>
    <x v="1"/>
    <s v="Source tags/labels"/>
    <n v="1"/>
    <s v="aws-2026-04-17-111111111111-04-01-alloc-2c225c8786ce"/>
    <d v="2026-04-01T00:00:00"/>
    <d v="2026-04-01T00:00:00"/>
  </r>
  <r>
    <x v="327"/>
    <x v="0"/>
    <n v="999999999999"/>
    <n v="111111111111"/>
    <s v="production-account"/>
    <n v="46128.833333333336"/>
    <n v="46129.833333333336"/>
    <n v="46112.833333333336"/>
    <n v="46142.833333333336"/>
    <s v="AWS Lambda"/>
    <s v="Compute"/>
    <s v="Lambda-GB-Second"/>
    <s v="function-1111-04-02"/>
    <s v="us-east-1"/>
    <s v=""/>
    <n v="4789904.0807999996"/>
    <s v="GB-Seconds"/>
    <n v="1.6666700000000001E-5"/>
    <s v="Standard"/>
    <s v="USD"/>
    <n v="79.831900000000005"/>
    <n v="74.243499999999997"/>
    <n v="74.24349999999999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29"/>
    <s v="Allocated"/>
    <x v="1"/>
    <s v="Source tags/labels"/>
    <n v="1"/>
    <s v="aws-2026-04-17-111111111111-04-02-alloc-f82181122c70"/>
    <d v="2026-04-01T00:00:00"/>
    <d v="2026-04-01T00:00:00"/>
  </r>
  <r>
    <x v="328"/>
    <x v="0"/>
    <n v="999999999999"/>
    <n v="111111111111"/>
    <s v="production-account"/>
    <n v="46128.833333333336"/>
    <n v="46129.833333333336"/>
    <n v="46112.833333333336"/>
    <n v="46142.833333333336"/>
    <s v="AmazonCloudWatch"/>
    <s v="Management and Governance"/>
    <s v="DataProcessing-Bytes"/>
    <s v="log-group-1111-05-01"/>
    <s v="us-east-1"/>
    <s v=""/>
    <n v="205.83369999999999"/>
    <s v="GB"/>
    <n v="0.5"/>
    <s v="Standard"/>
    <s v="USD"/>
    <n v="102.91679999999999"/>
    <n v="94.683499999999995"/>
    <n v="94.683499999999995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330"/>
    <s v="Shared"/>
    <x v="2"/>
    <s v="Direct spend: provider + billing month + sub-account"/>
    <n v="1"/>
    <s v="aws-2026-04-17-111111111111-05-01-alloc-410a478f682e"/>
    <d v="2026-04-01T00:00:00"/>
    <d v="2026-04-01T00:00:00"/>
  </r>
  <r>
    <x v="329"/>
    <x v="0"/>
    <n v="999999999999"/>
    <n v="111111111111"/>
    <s v="production-account"/>
    <n v="46128.833333333336"/>
    <n v="46129.833333333336"/>
    <n v="46112.833333333336"/>
    <n v="46142.833333333336"/>
    <s v="AmazonCloudWatch"/>
    <s v="Management and Governance"/>
    <s v="DataProcessing-Bytes"/>
    <s v="log-group-1111-05-02"/>
    <s v="us-east-1"/>
    <s v=""/>
    <n v="204.91239999999999"/>
    <s v="GB"/>
    <n v="0.5"/>
    <s v="Standard"/>
    <s v="USD"/>
    <n v="102.4562"/>
    <n v="94.259699999999995"/>
    <n v="94.259699999999995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331"/>
    <s v="Shared"/>
    <x v="2"/>
    <s v="Direct spend: provider + billing month + sub-account"/>
    <n v="1"/>
    <s v="aws-2026-04-17-111111111111-05-02-alloc-a44cc8c67b4a"/>
    <d v="2026-04-01T00:00:00"/>
    <d v="2026-04-01T00:00:00"/>
  </r>
  <r>
    <x v="330"/>
    <x v="0"/>
    <n v="999999999999"/>
    <n v="222222222222"/>
    <s v="development-account"/>
    <n v="46128.833333333336"/>
    <n v="46129.833333333336"/>
    <n v="46112.833333333336"/>
    <n v="46142.833333333336"/>
    <s v="Amazon Elastic Compute Cloud - Compute"/>
    <s v="Compute"/>
    <s v="BoxUsage:m5.large"/>
    <s v="i-2222-01-01"/>
    <s v="us-east-1"/>
    <s v=""/>
    <n v="425.27850000000001"/>
    <s v="Hrs"/>
    <n v="9.6000000000000002E-2"/>
    <s v="Standard"/>
    <s v="USD"/>
    <n v="40.826700000000002"/>
    <n v="35.723399999999998"/>
    <n v="35.7233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32"/>
    <s v="Allocated"/>
    <x v="1"/>
    <s v="Source tags/labels"/>
    <n v="1"/>
    <s v="aws-2026-04-17-222222222222-01-01-alloc-beeb713242e2"/>
    <d v="2026-04-01T00:00:00"/>
    <d v="2026-04-01T00:00:00"/>
  </r>
  <r>
    <x v="331"/>
    <x v="0"/>
    <n v="999999999999"/>
    <n v="222222222222"/>
    <s v="development-account"/>
    <n v="46128.833333333336"/>
    <n v="46129.833333333336"/>
    <n v="46112.833333333336"/>
    <n v="46142.833333333336"/>
    <s v="Amazon Elastic Compute Cloud - Compute"/>
    <s v="Compute"/>
    <s v="BoxUsage:m5.large"/>
    <s v="i-2222-01-02"/>
    <s v="us-east-1"/>
    <s v=""/>
    <n v="461.48910000000001"/>
    <s v="Hrs"/>
    <n v="9.6000000000000002E-2"/>
    <s v="Standard"/>
    <s v="USD"/>
    <n v="44.302999999999997"/>
    <n v="38.765099999999997"/>
    <n v="38.7650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33"/>
    <s v="Allocated"/>
    <x v="1"/>
    <s v="Source tags/labels"/>
    <n v="1"/>
    <s v="aws-2026-04-17-222222222222-01-02-alloc-96425a8f96f3"/>
    <d v="2026-04-01T00:00:00"/>
    <d v="2026-04-01T00:00:00"/>
  </r>
  <r>
    <x v="332"/>
    <x v="0"/>
    <n v="999999999999"/>
    <n v="222222222222"/>
    <s v="development-account"/>
    <n v="46128.833333333336"/>
    <n v="46129.833333333336"/>
    <n v="46112.833333333336"/>
    <n v="46142.833333333336"/>
    <s v="Amazon Simple Storage Service"/>
    <s v="Storage"/>
    <s v="TimedStorage-ByteHrs"/>
    <s v="bucket-2222-02-01"/>
    <s v="us-east-1"/>
    <s v=""/>
    <n v="95.812899999999999"/>
    <s v="GB-Mo"/>
    <n v="2.3E-2"/>
    <s v="Standard"/>
    <s v="USD"/>
    <n v="2.2037"/>
    <n v="2.06"/>
    <n v="2.06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34"/>
    <s v="Allocated"/>
    <x v="1"/>
    <s v="Source tags/labels"/>
    <n v="1"/>
    <s v="aws-2026-04-17-222222222222-02-01-alloc-757a2de36fc1"/>
    <d v="2026-04-01T00:00:00"/>
    <d v="2026-04-01T00:00:00"/>
  </r>
  <r>
    <x v="333"/>
    <x v="0"/>
    <n v="999999999999"/>
    <n v="222222222222"/>
    <s v="development-account"/>
    <n v="46128.833333333336"/>
    <n v="46129.833333333336"/>
    <n v="46112.833333333336"/>
    <n v="46142.833333333336"/>
    <s v="Amazon Simple Storage Service"/>
    <s v="Storage"/>
    <s v="TimedStorage-ByteHrs"/>
    <s v="bucket-2222-02-02"/>
    <s v="us-east-1"/>
    <s v=""/>
    <n v="96.291499999999999"/>
    <s v="GB-Mo"/>
    <n v="2.3E-2"/>
    <s v="Standard"/>
    <s v="USD"/>
    <n v="2.2147000000000001"/>
    <n v="2.0703"/>
    <n v="2.0703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35"/>
    <s v="Allocated"/>
    <x v="1"/>
    <s v="Source tags/labels"/>
    <n v="1"/>
    <s v="aws-2026-04-17-222222222222-02-02-alloc-2d19120bb315"/>
    <d v="2026-04-01T00:00:00"/>
    <d v="2026-04-01T00:00:00"/>
  </r>
  <r>
    <x v="334"/>
    <x v="0"/>
    <n v="999999999999"/>
    <n v="222222222222"/>
    <s v="development-account"/>
    <n v="46128.833333333336"/>
    <n v="46129.833333333336"/>
    <n v="46112.833333333336"/>
    <n v="46142.833333333336"/>
    <s v="Amazon Relational Database Service"/>
    <s v="Databases"/>
    <s v="InstanceUsage:db.m5.large"/>
    <s v="db-2222-03-01"/>
    <s v="us-east-1"/>
    <s v=""/>
    <n v="84.379199999999997"/>
    <s v="Hrs"/>
    <n v="0.192"/>
    <s v="Standard"/>
    <s v="USD"/>
    <n v="16.200800000000001"/>
    <n v="14.3445"/>
    <n v="14.3445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36"/>
    <s v="Allocated"/>
    <x v="1"/>
    <s v="Source tags/labels"/>
    <n v="1"/>
    <s v="aws-2026-04-17-222222222222-03-01-alloc-97bf13221823"/>
    <d v="2026-04-01T00:00:00"/>
    <d v="2026-04-01T00:00:00"/>
  </r>
  <r>
    <x v="335"/>
    <x v="0"/>
    <n v="999999999999"/>
    <n v="222222222222"/>
    <s v="development-account"/>
    <n v="46128.833333333336"/>
    <n v="46129.833333333336"/>
    <n v="46112.833333333336"/>
    <n v="46142.833333333336"/>
    <s v="Amazon Relational Database Service"/>
    <s v="Databases"/>
    <s v="InstanceUsage:db.m5.large"/>
    <s v="db-2222-03-02"/>
    <s v="us-east-1"/>
    <s v=""/>
    <n v="83.037700000000001"/>
    <s v="Hrs"/>
    <n v="0.192"/>
    <s v="Standard"/>
    <s v="USD"/>
    <n v="15.943199999999999"/>
    <n v="14.116400000000001"/>
    <n v="14.1164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37"/>
    <s v="Allocated"/>
    <x v="1"/>
    <s v="Source tags/labels"/>
    <n v="1"/>
    <s v="aws-2026-04-17-222222222222-03-02-alloc-046064c2381b"/>
    <d v="2026-04-01T00:00:00"/>
    <d v="2026-04-01T00:00:00"/>
  </r>
  <r>
    <x v="336"/>
    <x v="0"/>
    <n v="999999999999"/>
    <n v="222222222222"/>
    <s v="development-account"/>
    <n v="46128.833333333336"/>
    <n v="46129.833333333336"/>
    <n v="46112.833333333336"/>
    <n v="46142.833333333336"/>
    <s v="AWS Lambda"/>
    <s v="Compute"/>
    <s v="Lambda-GB-Second"/>
    <s v="function-2222-04-01"/>
    <s v="us-east-1"/>
    <s v=""/>
    <n v="1921510.9412"/>
    <s v="GB-Seconds"/>
    <n v="1.6666700000000001E-5"/>
    <s v="Standard"/>
    <s v="USD"/>
    <n v="32.025199999999998"/>
    <n v="29.7834"/>
    <n v="29.7834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38"/>
    <s v="Allocated"/>
    <x v="1"/>
    <s v="Source tags/labels"/>
    <n v="1"/>
    <s v="aws-2026-04-17-222222222222-04-01-alloc-48d2776e3972"/>
    <d v="2026-04-01T00:00:00"/>
    <d v="2026-04-01T00:00:00"/>
  </r>
  <r>
    <x v="337"/>
    <x v="0"/>
    <n v="999999999999"/>
    <n v="222222222222"/>
    <s v="development-account"/>
    <n v="46128.833333333336"/>
    <n v="46129.833333333336"/>
    <n v="46112.833333333336"/>
    <n v="46142.833333333336"/>
    <s v="AWS Lambda"/>
    <s v="Compute"/>
    <s v="Lambda-GB-Second"/>
    <s v="function-2222-04-02"/>
    <s v="us-east-1"/>
    <s v=""/>
    <n v="1792359.5623999999"/>
    <s v="GB-Seconds"/>
    <n v="1.6666700000000001E-5"/>
    <s v="Standard"/>
    <s v="USD"/>
    <n v="29.872699999999998"/>
    <n v="27.781600000000001"/>
    <n v="27.7816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39"/>
    <s v="Allocated"/>
    <x v="1"/>
    <s v="Source tags/labels"/>
    <n v="1"/>
    <s v="aws-2026-04-17-222222222222-04-02-alloc-5c8332dd0053"/>
    <d v="2026-04-01T00:00:00"/>
    <d v="2026-04-01T00:00:00"/>
  </r>
  <r>
    <x v="338"/>
    <x v="0"/>
    <n v="999999999999"/>
    <n v="222222222222"/>
    <s v="development-account"/>
    <n v="46128.833333333336"/>
    <n v="46129.833333333336"/>
    <n v="46112.833333333336"/>
    <n v="46142.833333333336"/>
    <s v="AmazonCloudWatch"/>
    <s v="Management and Governance"/>
    <s v="DataProcessing-Bytes"/>
    <s v="log-group-2222-05-01"/>
    <s v="us-east-1"/>
    <s v=""/>
    <n v="91.701599999999999"/>
    <s v="GB"/>
    <n v="0.5"/>
    <s v="Standard"/>
    <s v="USD"/>
    <n v="45.8508"/>
    <n v="42.182699999999997"/>
    <n v="42.1826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340"/>
    <s v="Shared"/>
    <x v="2"/>
    <s v="Direct spend: provider + billing month + sub-account"/>
    <n v="1"/>
    <s v="aws-2026-04-17-222222222222-05-01-alloc-efe66f4058da"/>
    <d v="2026-04-01T00:00:00"/>
    <d v="2026-04-01T00:00:00"/>
  </r>
  <r>
    <x v="339"/>
    <x v="0"/>
    <n v="999999999999"/>
    <n v="222222222222"/>
    <s v="development-account"/>
    <n v="46128.833333333336"/>
    <n v="46129.833333333336"/>
    <n v="46112.833333333336"/>
    <n v="46142.833333333336"/>
    <s v="AmazonCloudWatch"/>
    <s v="Management and Governance"/>
    <s v="DataProcessing-Bytes"/>
    <s v="log-group-2222-05-02"/>
    <s v="us-east-1"/>
    <s v=""/>
    <n v="82.386300000000006"/>
    <s v="GB"/>
    <n v="0.5"/>
    <s v="Standard"/>
    <s v="USD"/>
    <n v="41.193100000000001"/>
    <n v="37.8977"/>
    <n v="37.897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341"/>
    <s v="Shared"/>
    <x v="2"/>
    <s v="Direct spend: provider + billing month + sub-account"/>
    <n v="1"/>
    <s v="aws-2026-04-17-222222222222-05-02-alloc-51e35923a2d3"/>
    <d v="2026-04-01T00:00:00"/>
    <d v="2026-04-01T00:00:00"/>
  </r>
  <r>
    <x v="340"/>
    <x v="0"/>
    <n v="999999999999"/>
    <n v="111111111111"/>
    <s v="production-account"/>
    <n v="46129.833333333336"/>
    <n v="46130.833333333336"/>
    <n v="46112.833333333336"/>
    <n v="46142.833333333336"/>
    <s v="Amazon Elastic Compute Cloud - Compute"/>
    <s v="Compute"/>
    <s v="BoxUsage:m5.large"/>
    <s v="i-1111-01-01"/>
    <s v="us-east-1"/>
    <s v=""/>
    <n v="1114.6524999999999"/>
    <s v="Hrs"/>
    <n v="9.6000000000000002E-2"/>
    <s v="Standard"/>
    <s v="USD"/>
    <n v="107.00660000000001"/>
    <n v="93.630799999999994"/>
    <n v="93.63079999999999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42"/>
    <s v="Allocated"/>
    <x v="1"/>
    <s v="Source tags/labels"/>
    <n v="1"/>
    <s v="aws-2026-04-18-111111111111-01-01-alloc-50d7c5042b68"/>
    <d v="2026-04-01T00:00:00"/>
    <d v="2026-04-01T00:00:00"/>
  </r>
  <r>
    <x v="341"/>
    <x v="0"/>
    <n v="999999999999"/>
    <n v="111111111111"/>
    <s v="production-account"/>
    <n v="46129.833333333336"/>
    <n v="46130.833333333336"/>
    <n v="46112.833333333336"/>
    <n v="46142.833333333336"/>
    <s v="Amazon Elastic Compute Cloud - Compute"/>
    <s v="Compute"/>
    <s v="BoxUsage:m5.large"/>
    <s v="i-1111-01-02"/>
    <s v="us-east-1"/>
    <s v=""/>
    <n v="1009.5436999999999"/>
    <s v="Hrs"/>
    <n v="9.6000000000000002E-2"/>
    <s v="Standard"/>
    <s v="USD"/>
    <n v="96.916200000000003"/>
    <n v="84.801699999999997"/>
    <n v="84.801699999999997"/>
    <s v="Usage"/>
    <s v=""/>
    <s v="BoxUsage:m5.large | RunInstances | Usage"/>
    <s v="{}"/>
    <x v="0"/>
    <x v="0"/>
    <x v="0"/>
    <x v="0"/>
    <s v="Unallocated"/>
    <s v="aws_billing_sample.csv"/>
    <n v="343"/>
    <s v="Unallocated"/>
    <x v="0"/>
    <s v="Missing allocation metadata"/>
    <n v="1"/>
    <s v="aws-2026-04-18-111111111111-01-02-alloc-10f0086bd103"/>
    <d v="2026-04-01T00:00:00"/>
    <d v="2026-04-01T00:00:00"/>
  </r>
  <r>
    <x v="342"/>
    <x v="0"/>
    <n v="999999999999"/>
    <n v="111111111111"/>
    <s v="production-account"/>
    <n v="46129.833333333336"/>
    <n v="46130.833333333336"/>
    <n v="46112.833333333336"/>
    <n v="46142.833333333336"/>
    <s v="Amazon Simple Storage Service"/>
    <s v="Storage"/>
    <s v="TimedStorage-ByteHrs"/>
    <s v="bucket-1111-02-01"/>
    <s v="us-east-1"/>
    <s v=""/>
    <n v="210.7252"/>
    <s v="GB-Mo"/>
    <n v="2.3E-2"/>
    <s v="Standard"/>
    <s v="USD"/>
    <n v="4.8467000000000002"/>
    <n v="4.5305999999999997"/>
    <n v="4.5305999999999997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44"/>
    <s v="Allocated"/>
    <x v="1"/>
    <s v="Source tags/labels"/>
    <n v="1"/>
    <s v="aws-2026-04-18-111111111111-02-01-alloc-22d3309bea1d"/>
    <d v="2026-04-01T00:00:00"/>
    <d v="2026-04-01T00:00:00"/>
  </r>
  <r>
    <x v="343"/>
    <x v="0"/>
    <n v="999999999999"/>
    <n v="111111111111"/>
    <s v="production-account"/>
    <n v="46129.833333333336"/>
    <n v="46130.833333333336"/>
    <n v="46112.833333333336"/>
    <n v="46142.833333333336"/>
    <s v="Amazon Simple Storage Service"/>
    <s v="Storage"/>
    <s v="TimedStorage-ByteHrs"/>
    <s v="bucket-1111-02-02"/>
    <s v="us-east-1"/>
    <s v=""/>
    <n v="238.3904"/>
    <s v="GB-Mo"/>
    <n v="2.3E-2"/>
    <s v="Standard"/>
    <s v="USD"/>
    <n v="5.4829999999999997"/>
    <n v="5.1254"/>
    <n v="5.125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45"/>
    <s v="Allocated"/>
    <x v="1"/>
    <s v="Source tags/labels"/>
    <n v="1"/>
    <s v="aws-2026-04-18-111111111111-02-02-alloc-b7687b1277a7"/>
    <d v="2026-04-01T00:00:00"/>
    <d v="2026-04-01T00:00:00"/>
  </r>
  <r>
    <x v="344"/>
    <x v="0"/>
    <n v="999999999999"/>
    <n v="111111111111"/>
    <s v="production-account"/>
    <n v="46129.833333333336"/>
    <n v="46130.833333333336"/>
    <n v="46112.833333333336"/>
    <n v="46142.833333333336"/>
    <s v="Amazon Relational Database Service"/>
    <s v="Databases"/>
    <s v="InstanceUsage:db.m5.large"/>
    <s v="db-1111-03-01"/>
    <s v="us-east-1"/>
    <s v=""/>
    <n v="204.3998"/>
    <s v="Hrs"/>
    <n v="0.192"/>
    <s v="Standard"/>
    <s v="USD"/>
    <n v="39.244799999999998"/>
    <n v="34.747999999999998"/>
    <n v="34.7479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46"/>
    <s v="Allocated"/>
    <x v="1"/>
    <s v="Source tags/labels"/>
    <n v="1"/>
    <s v="aws-2026-04-18-111111111111-03-01-alloc-47ee9b4bb361"/>
    <d v="2026-04-01T00:00:00"/>
    <d v="2026-04-01T00:00:00"/>
  </r>
  <r>
    <x v="345"/>
    <x v="0"/>
    <n v="999999999999"/>
    <n v="111111111111"/>
    <s v="production-account"/>
    <n v="46129.833333333336"/>
    <n v="46130.833333333336"/>
    <n v="46112.833333333336"/>
    <n v="46142.833333333336"/>
    <s v="Amazon Relational Database Service"/>
    <s v="Databases"/>
    <s v="InstanceUsage:db.m5.large"/>
    <s v="db-1111-03-02"/>
    <s v="us-east-1"/>
    <s v=""/>
    <n v="224.76910000000001"/>
    <s v="Hrs"/>
    <n v="0.192"/>
    <s v="Standard"/>
    <s v="USD"/>
    <n v="43.155700000000003"/>
    <n v="38.210700000000003"/>
    <n v="38.2107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47"/>
    <s v="Allocated"/>
    <x v="1"/>
    <s v="Source tags/labels"/>
    <n v="1"/>
    <s v="aws-2026-04-18-111111111111-03-02-alloc-2877583c75bc"/>
    <d v="2026-04-01T00:00:00"/>
    <d v="2026-04-01T00:00:00"/>
  </r>
  <r>
    <x v="346"/>
    <x v="0"/>
    <n v="999999999999"/>
    <n v="111111111111"/>
    <s v="production-account"/>
    <n v="46129.833333333336"/>
    <n v="46130.833333333336"/>
    <n v="46112.833333333336"/>
    <n v="46142.833333333336"/>
    <s v="AWS Lambda"/>
    <s v="Compute"/>
    <s v="Lambda-GB-Second"/>
    <s v="function-1111-04-01"/>
    <s v="us-east-1"/>
    <s v=""/>
    <n v="4668646.4281000001"/>
    <s v="GB-Seconds"/>
    <n v="1.6666700000000001E-5"/>
    <s v="Standard"/>
    <s v="USD"/>
    <n v="77.810900000000004"/>
    <n v="72.364000000000004"/>
    <n v="72.36400000000000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48"/>
    <s v="Allocated"/>
    <x v="1"/>
    <s v="Source tags/labels"/>
    <n v="1"/>
    <s v="aws-2026-04-18-111111111111-04-01-alloc-46adb371b1c0"/>
    <d v="2026-04-01T00:00:00"/>
    <d v="2026-04-01T00:00:00"/>
  </r>
  <r>
    <x v="347"/>
    <x v="0"/>
    <n v="999999999999"/>
    <n v="111111111111"/>
    <s v="production-account"/>
    <n v="46129.833333333336"/>
    <n v="46130.833333333336"/>
    <n v="46112.833333333336"/>
    <n v="46142.833333333336"/>
    <s v="AWS Lambda"/>
    <s v="Compute"/>
    <s v="Lambda-GB-Second"/>
    <s v="function-1111-04-02"/>
    <s v="us-east-1"/>
    <s v=""/>
    <n v="4759045.2240000004"/>
    <s v="GB-Seconds"/>
    <n v="1.6666700000000001E-5"/>
    <s v="Standard"/>
    <s v="USD"/>
    <n v="79.317599999999999"/>
    <n v="73.765199999999993"/>
    <n v="73.76519999999999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49"/>
    <s v="Allocated"/>
    <x v="1"/>
    <s v="Source tags/labels"/>
    <n v="1"/>
    <s v="aws-2026-04-18-111111111111-04-02-alloc-8477d6e2df54"/>
    <d v="2026-04-01T00:00:00"/>
    <d v="2026-04-01T00:00:00"/>
  </r>
  <r>
    <x v="348"/>
    <x v="0"/>
    <n v="999999999999"/>
    <n v="111111111111"/>
    <s v="production-account"/>
    <n v="46129.833333333336"/>
    <n v="46130.833333333336"/>
    <n v="46112.833333333336"/>
    <n v="46142.833333333336"/>
    <s v="AmazonCloudWatch"/>
    <s v="Management and Governance"/>
    <s v="DataProcessing-Bytes"/>
    <s v="log-group-1111-05-01"/>
    <s v="us-east-1"/>
    <s v=""/>
    <n v="232.25319999999999"/>
    <s v="GB"/>
    <n v="0.5"/>
    <s v="Standard"/>
    <s v="USD"/>
    <n v="116.1266"/>
    <n v="106.8365"/>
    <n v="106.8365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350"/>
    <s v="Shared"/>
    <x v="2"/>
    <s v="Direct spend: provider + billing month + sub-account"/>
    <n v="1"/>
    <s v="aws-2026-04-18-111111111111-05-01-alloc-5b82b9b49e8a"/>
    <d v="2026-04-01T00:00:00"/>
    <d v="2026-04-01T00:00:00"/>
  </r>
  <r>
    <x v="349"/>
    <x v="0"/>
    <n v="999999999999"/>
    <n v="111111111111"/>
    <s v="production-account"/>
    <n v="46129.833333333336"/>
    <n v="46130.833333333336"/>
    <n v="46112.833333333336"/>
    <n v="46142.833333333336"/>
    <s v="AmazonCloudWatch"/>
    <s v="Management and Governance"/>
    <s v="DataProcessing-Bytes"/>
    <s v="log-group-1111-05-02"/>
    <s v="us-east-1"/>
    <s v=""/>
    <n v="221.63130000000001"/>
    <s v="GB"/>
    <n v="0.5"/>
    <s v="Standard"/>
    <s v="USD"/>
    <n v="110.8156"/>
    <n v="101.9504"/>
    <n v="101.950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351"/>
    <s v="Shared"/>
    <x v="2"/>
    <s v="Direct spend: provider + billing month + sub-account"/>
    <n v="1"/>
    <s v="aws-2026-04-18-111111111111-05-02-alloc-9c2f8bf80ddb"/>
    <d v="2026-04-01T00:00:00"/>
    <d v="2026-04-01T00:00:00"/>
  </r>
  <r>
    <x v="350"/>
    <x v="0"/>
    <n v="999999999999"/>
    <n v="222222222222"/>
    <s v="development-account"/>
    <n v="46129.833333333336"/>
    <n v="46130.833333333336"/>
    <n v="46112.833333333336"/>
    <n v="46142.833333333336"/>
    <s v="Amazon Elastic Compute Cloud - Compute"/>
    <s v="Compute"/>
    <s v="BoxUsage:m5.large"/>
    <s v="i-2222-01-01"/>
    <s v="us-east-1"/>
    <s v=""/>
    <n v="432.40129999999999"/>
    <s v="Hrs"/>
    <n v="9.6000000000000002E-2"/>
    <s v="Standard"/>
    <s v="USD"/>
    <n v="41.5105"/>
    <n v="36.3217"/>
    <n v="36.321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52"/>
    <s v="Allocated"/>
    <x v="1"/>
    <s v="Source tags/labels"/>
    <n v="1"/>
    <s v="aws-2026-04-18-222222222222-01-01-alloc-7befd9e48f5c"/>
    <d v="2026-04-01T00:00:00"/>
    <d v="2026-04-01T00:00:00"/>
  </r>
  <r>
    <x v="351"/>
    <x v="0"/>
    <n v="999999999999"/>
    <n v="222222222222"/>
    <s v="development-account"/>
    <n v="46129.833333333336"/>
    <n v="46130.833333333336"/>
    <n v="46112.833333333336"/>
    <n v="46142.833333333336"/>
    <s v="Amazon Elastic Compute Cloud - Compute"/>
    <s v="Compute"/>
    <s v="BoxUsage:m5.large"/>
    <s v="i-2222-01-02"/>
    <s v="us-east-1"/>
    <s v=""/>
    <n v="447.43700000000001"/>
    <s v="Hrs"/>
    <n v="9.6000000000000002E-2"/>
    <s v="Standard"/>
    <s v="USD"/>
    <n v="42.954000000000001"/>
    <n v="37.584699999999998"/>
    <n v="37.584699999999998"/>
    <s v="Usage"/>
    <s v=""/>
    <s v="BoxUsage:m5.large | RunInstances | Usage"/>
    <s v="{}"/>
    <x v="0"/>
    <x v="0"/>
    <x v="0"/>
    <x v="0"/>
    <s v="Unallocated"/>
    <s v="aws_billing_sample.csv"/>
    <n v="353"/>
    <s v="Unallocated"/>
    <x v="0"/>
    <s v="Missing allocation metadata"/>
    <n v="1"/>
    <s v="aws-2026-04-18-222222222222-01-02-alloc-b74c07f66c83"/>
    <d v="2026-04-01T00:00:00"/>
    <d v="2026-04-01T00:00:00"/>
  </r>
  <r>
    <x v="352"/>
    <x v="0"/>
    <n v="999999999999"/>
    <n v="222222222222"/>
    <s v="development-account"/>
    <n v="46129.833333333336"/>
    <n v="46130.833333333336"/>
    <n v="46112.833333333336"/>
    <n v="46142.833333333336"/>
    <s v="Amazon Simple Storage Service"/>
    <s v="Storage"/>
    <s v="TimedStorage-ByteHrs"/>
    <s v="bucket-2222-02-01"/>
    <s v="us-east-1"/>
    <s v=""/>
    <n v="84.919799999999995"/>
    <s v="GB-Mo"/>
    <n v="2.3E-2"/>
    <s v="Standard"/>
    <s v="USD"/>
    <n v="1.9532"/>
    <n v="1.8258000000000001"/>
    <n v="1.8258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54"/>
    <s v="Allocated"/>
    <x v="1"/>
    <s v="Source tags/labels"/>
    <n v="1"/>
    <s v="aws-2026-04-18-222222222222-02-01-alloc-2c363b7150c7"/>
    <d v="2026-04-01T00:00:00"/>
    <d v="2026-04-01T00:00:00"/>
  </r>
  <r>
    <x v="353"/>
    <x v="0"/>
    <n v="999999999999"/>
    <n v="222222222222"/>
    <s v="development-account"/>
    <n v="46129.833333333336"/>
    <n v="46130.833333333336"/>
    <n v="46112.833333333336"/>
    <n v="46142.833333333336"/>
    <s v="Amazon Simple Storage Service"/>
    <s v="Storage"/>
    <s v="TimedStorage-ByteHrs"/>
    <s v="bucket-2222-02-02"/>
    <s v="us-east-1"/>
    <s v=""/>
    <n v="95.531000000000006"/>
    <s v="GB-Mo"/>
    <n v="2.3E-2"/>
    <s v="Standard"/>
    <s v="USD"/>
    <n v="2.1972"/>
    <n v="2.0539000000000001"/>
    <n v="2.0539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55"/>
    <s v="Allocated"/>
    <x v="1"/>
    <s v="Source tags/labels"/>
    <n v="1"/>
    <s v="aws-2026-04-18-222222222222-02-02-alloc-3de39b3c000d"/>
    <d v="2026-04-01T00:00:00"/>
    <d v="2026-04-01T00:00:00"/>
  </r>
  <r>
    <x v="354"/>
    <x v="0"/>
    <n v="999999999999"/>
    <n v="222222222222"/>
    <s v="development-account"/>
    <n v="46129.833333333336"/>
    <n v="46130.833333333336"/>
    <n v="46112.833333333336"/>
    <n v="46142.833333333336"/>
    <s v="Amazon Relational Database Service"/>
    <s v="Databases"/>
    <s v="InstanceUsage:db.m5.large"/>
    <s v="db-2222-03-01"/>
    <s v="us-east-1"/>
    <s v=""/>
    <n v="80.448700000000002"/>
    <s v="Hrs"/>
    <n v="0.192"/>
    <s v="Standard"/>
    <s v="USD"/>
    <n v="15.446099999999999"/>
    <n v="13.676299999999999"/>
    <n v="13.6762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56"/>
    <s v="Allocated"/>
    <x v="1"/>
    <s v="Source tags/labels"/>
    <n v="1"/>
    <s v="aws-2026-04-18-222222222222-03-01-alloc-f609d553488b"/>
    <d v="2026-04-01T00:00:00"/>
    <d v="2026-04-01T00:00:00"/>
  </r>
  <r>
    <x v="355"/>
    <x v="0"/>
    <n v="999999999999"/>
    <n v="222222222222"/>
    <s v="development-account"/>
    <n v="46129.833333333336"/>
    <n v="46130.833333333336"/>
    <n v="46112.833333333336"/>
    <n v="46142.833333333336"/>
    <s v="Amazon Relational Database Service"/>
    <s v="Databases"/>
    <s v="InstanceUsage:db.m5.large"/>
    <s v="db-2222-03-02"/>
    <s v="us-east-1"/>
    <s v=""/>
    <n v="87.169799999999995"/>
    <s v="Hrs"/>
    <n v="0.192"/>
    <s v="Standard"/>
    <s v="USD"/>
    <n v="16.736599999999999"/>
    <n v="14.818899999999999"/>
    <n v="14.8188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57"/>
    <s v="Allocated"/>
    <x v="1"/>
    <s v="Source tags/labels"/>
    <n v="1"/>
    <s v="aws-2026-04-18-222222222222-03-02-alloc-8dc5fab4c125"/>
    <d v="2026-04-01T00:00:00"/>
    <d v="2026-04-01T00:00:00"/>
  </r>
  <r>
    <x v="356"/>
    <x v="0"/>
    <n v="999999999999"/>
    <n v="222222222222"/>
    <s v="development-account"/>
    <n v="46129.833333333336"/>
    <n v="46130.833333333336"/>
    <n v="46112.833333333336"/>
    <n v="46142.833333333336"/>
    <s v="AWS Lambda"/>
    <s v="Compute"/>
    <s v="Lambda-GB-Second"/>
    <s v="function-2222-04-01"/>
    <s v="us-east-1"/>
    <s v=""/>
    <n v="1904936.6843000001"/>
    <s v="GB-Seconds"/>
    <n v="1.6666700000000001E-5"/>
    <s v="Standard"/>
    <s v="USD"/>
    <n v="31.748999999999999"/>
    <n v="29.526499999999999"/>
    <n v="29.5264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58"/>
    <s v="Allocated"/>
    <x v="1"/>
    <s v="Source tags/labels"/>
    <n v="1"/>
    <s v="aws-2026-04-18-222222222222-04-01-alloc-ade79bca8326"/>
    <d v="2026-04-01T00:00:00"/>
    <d v="2026-04-01T00:00:00"/>
  </r>
  <r>
    <x v="357"/>
    <x v="0"/>
    <n v="999999999999"/>
    <n v="222222222222"/>
    <s v="development-account"/>
    <n v="46129.833333333336"/>
    <n v="46130.833333333336"/>
    <n v="46112.833333333336"/>
    <n v="46142.833333333336"/>
    <s v="AWS Lambda"/>
    <s v="Compute"/>
    <s v="Lambda-GB-Second"/>
    <s v="function-2222-04-02"/>
    <s v="us-east-1"/>
    <s v=""/>
    <n v="1747828.3267999999"/>
    <s v="GB-Seconds"/>
    <n v="1.6666700000000001E-5"/>
    <s v="Standard"/>
    <s v="USD"/>
    <n v="29.130500000000001"/>
    <n v="27.0913"/>
    <n v="27.0913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59"/>
    <s v="Allocated"/>
    <x v="1"/>
    <s v="Source tags/labels"/>
    <n v="1"/>
    <s v="aws-2026-04-18-222222222222-04-02-alloc-7a2870994ae2"/>
    <d v="2026-04-01T00:00:00"/>
    <d v="2026-04-01T00:00:00"/>
  </r>
  <r>
    <x v="358"/>
    <x v="0"/>
    <n v="999999999999"/>
    <n v="222222222222"/>
    <s v="development-account"/>
    <n v="46129.833333333336"/>
    <n v="46130.833333333336"/>
    <n v="46112.833333333336"/>
    <n v="46142.833333333336"/>
    <s v="AmazonCloudWatch"/>
    <s v="Management and Governance"/>
    <s v="DataProcessing-Bytes"/>
    <s v="log-group-2222-05-01"/>
    <s v="us-east-1"/>
    <s v=""/>
    <n v="79.447599999999994"/>
    <s v="GB"/>
    <n v="0.5"/>
    <s v="Standard"/>
    <s v="USD"/>
    <n v="39.723799999999997"/>
    <n v="36.545900000000003"/>
    <n v="36.5459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360"/>
    <s v="Shared"/>
    <x v="2"/>
    <s v="Direct spend: provider + billing month + sub-account"/>
    <n v="1"/>
    <s v="aws-2026-04-18-222222222222-05-01-alloc-4121aab943ff"/>
    <d v="2026-04-01T00:00:00"/>
    <d v="2026-04-01T00:00:00"/>
  </r>
  <r>
    <x v="359"/>
    <x v="0"/>
    <n v="999999999999"/>
    <n v="222222222222"/>
    <s v="development-account"/>
    <n v="46129.833333333336"/>
    <n v="46130.833333333336"/>
    <n v="46112.833333333336"/>
    <n v="46142.833333333336"/>
    <s v="AmazonCloudWatch"/>
    <s v="Management and Governance"/>
    <s v="DataProcessing-Bytes"/>
    <s v="log-group-2222-05-02"/>
    <s v="us-east-1"/>
    <s v=""/>
    <n v="84.390600000000006"/>
    <s v="GB"/>
    <n v="0.5"/>
    <s v="Standard"/>
    <s v="USD"/>
    <n v="42.195300000000003"/>
    <n v="38.819699999999997"/>
    <n v="38.8196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361"/>
    <s v="Shared"/>
    <x v="2"/>
    <s v="Direct spend: provider + billing month + sub-account"/>
    <n v="1"/>
    <s v="aws-2026-04-18-222222222222-05-02-alloc-b612a2334495"/>
    <d v="2026-04-01T00:00:00"/>
    <d v="2026-04-01T00:00:00"/>
  </r>
  <r>
    <x v="360"/>
    <x v="0"/>
    <n v="999999999999"/>
    <n v="111111111111"/>
    <s v="production-account"/>
    <n v="46130.833333333336"/>
    <n v="46131.833333333336"/>
    <n v="46112.833333333336"/>
    <n v="46142.833333333336"/>
    <s v="Amazon Elastic Compute Cloud - Compute"/>
    <s v="Compute"/>
    <s v="BoxUsage:m5.large"/>
    <s v="i-1111-01-01"/>
    <s v="us-east-1"/>
    <s v=""/>
    <n v="991.72659999999996"/>
    <s v="Hrs"/>
    <n v="9.6000000000000002E-2"/>
    <s v="Standard"/>
    <s v="USD"/>
    <n v="95.205799999999996"/>
    <n v="83.305000000000007"/>
    <n v="83.30500000000000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62"/>
    <s v="Allocated"/>
    <x v="1"/>
    <s v="Source tags/labels"/>
    <n v="1"/>
    <s v="aws-2026-04-19-111111111111-01-01-alloc-192dbde18534"/>
    <d v="2026-04-01T00:00:00"/>
    <d v="2026-04-01T00:00:00"/>
  </r>
  <r>
    <x v="361"/>
    <x v="0"/>
    <n v="999999999999"/>
    <n v="111111111111"/>
    <s v="production-account"/>
    <n v="46130.833333333336"/>
    <n v="46131.833333333336"/>
    <n v="46112.833333333336"/>
    <n v="46142.833333333336"/>
    <s v="Amazon Elastic Compute Cloud - Compute"/>
    <s v="Compute"/>
    <s v="BoxUsage:m5.large"/>
    <s v="i-1111-01-02"/>
    <s v="us-east-1"/>
    <s v=""/>
    <n v="1152.5671"/>
    <s v="Hrs"/>
    <n v="9.6000000000000002E-2"/>
    <s v="Standard"/>
    <s v="USD"/>
    <n v="110.6464"/>
    <n v="96.815600000000003"/>
    <n v="96.815600000000003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63"/>
    <s v="Allocated"/>
    <x v="1"/>
    <s v="Source tags/labels"/>
    <n v="1"/>
    <s v="aws-2026-04-19-111111111111-01-02-alloc-74aaa7c8cebb"/>
    <d v="2026-04-01T00:00:00"/>
    <d v="2026-04-01T00:00:00"/>
  </r>
  <r>
    <x v="362"/>
    <x v="0"/>
    <n v="999999999999"/>
    <n v="111111111111"/>
    <s v="production-account"/>
    <n v="46130.833333333336"/>
    <n v="46131.833333333336"/>
    <n v="46112.833333333336"/>
    <n v="46142.833333333336"/>
    <s v="Amazon Simple Storage Service"/>
    <s v="Storage"/>
    <s v="TimedStorage-ByteHrs"/>
    <s v="bucket-1111-02-01"/>
    <s v="us-east-1"/>
    <s v=""/>
    <n v="255.0968"/>
    <s v="GB-Mo"/>
    <n v="2.3E-2"/>
    <s v="Standard"/>
    <s v="USD"/>
    <n v="5.8672000000000004"/>
    <n v="5.4846000000000004"/>
    <n v="5.4846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64"/>
    <s v="Allocated"/>
    <x v="1"/>
    <s v="Source tags/labels"/>
    <n v="1"/>
    <s v="aws-2026-04-19-111111111111-02-01-alloc-1f10799b2988"/>
    <d v="2026-04-01T00:00:00"/>
    <d v="2026-04-01T00:00:00"/>
  </r>
  <r>
    <x v="363"/>
    <x v="0"/>
    <n v="999999999999"/>
    <n v="111111111111"/>
    <s v="production-account"/>
    <n v="46130.833333333336"/>
    <n v="46131.833333333336"/>
    <n v="46112.833333333336"/>
    <n v="46142.833333333336"/>
    <s v="Amazon Simple Storage Service"/>
    <s v="Storage"/>
    <s v="TimedStorage-ByteHrs"/>
    <s v="bucket-1111-02-02"/>
    <s v="us-east-1"/>
    <s v=""/>
    <n v="242.06280000000001"/>
    <s v="GB-Mo"/>
    <n v="2.3E-2"/>
    <s v="Standard"/>
    <s v="USD"/>
    <n v="5.5674000000000001"/>
    <n v="5.2042999999999999"/>
    <n v="5.204299999999999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65"/>
    <s v="Allocated"/>
    <x v="1"/>
    <s v="Source tags/labels"/>
    <n v="1"/>
    <s v="aws-2026-04-19-111111111111-02-02-alloc-a84351797ca6"/>
    <d v="2026-04-01T00:00:00"/>
    <d v="2026-04-01T00:00:00"/>
  </r>
  <r>
    <x v="364"/>
    <x v="0"/>
    <n v="999999999999"/>
    <n v="111111111111"/>
    <s v="production-account"/>
    <n v="46130.833333333336"/>
    <n v="46131.833333333336"/>
    <n v="46112.833333333336"/>
    <n v="46142.833333333336"/>
    <s v="Amazon Relational Database Service"/>
    <s v="Databases"/>
    <s v="InstanceUsage:db.m5.large"/>
    <s v="db-1111-03-01"/>
    <s v="us-east-1"/>
    <s v=""/>
    <n v="196.13800000000001"/>
    <s v="Hrs"/>
    <n v="0.192"/>
    <s v="Standard"/>
    <s v="USD"/>
    <n v="37.658499999999997"/>
    <n v="33.343499999999999"/>
    <n v="33.3434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66"/>
    <s v="Allocated"/>
    <x v="1"/>
    <s v="Source tags/labels"/>
    <n v="1"/>
    <s v="aws-2026-04-19-111111111111-03-01-alloc-8c9976ce0fbe"/>
    <d v="2026-04-01T00:00:00"/>
    <d v="2026-04-01T00:00:00"/>
  </r>
  <r>
    <x v="365"/>
    <x v="0"/>
    <n v="999999999999"/>
    <n v="111111111111"/>
    <s v="production-account"/>
    <n v="46130.833333333336"/>
    <n v="46131.833333333336"/>
    <n v="46112.833333333336"/>
    <n v="46142.833333333336"/>
    <s v="Amazon Relational Database Service"/>
    <s v="Databases"/>
    <s v="InstanceUsage:db.m5.large"/>
    <s v="db-1111-03-02"/>
    <s v="us-east-1"/>
    <s v=""/>
    <n v="214.72559999999999"/>
    <s v="Hrs"/>
    <n v="0.192"/>
    <s v="Standard"/>
    <s v="USD"/>
    <n v="41.2273"/>
    <n v="36.503399999999999"/>
    <n v="36.5033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67"/>
    <s v="Allocated"/>
    <x v="1"/>
    <s v="Source tags/labels"/>
    <n v="1"/>
    <s v="aws-2026-04-19-111111111111-03-02-alloc-0b5bfc4e0947"/>
    <d v="2026-04-01T00:00:00"/>
    <d v="2026-04-01T00:00:00"/>
  </r>
  <r>
    <x v="366"/>
    <x v="0"/>
    <n v="999999999999"/>
    <n v="111111111111"/>
    <s v="production-account"/>
    <n v="46130.833333333336"/>
    <n v="46131.833333333336"/>
    <n v="46112.833333333336"/>
    <n v="46142.833333333336"/>
    <s v="AWS Lambda"/>
    <s v="Compute"/>
    <s v="Lambda-GB-Second"/>
    <s v="function-1111-04-01"/>
    <s v="us-east-1"/>
    <s v=""/>
    <n v="4874465.5091000004"/>
    <s v="GB-Seconds"/>
    <n v="1.6666700000000001E-5"/>
    <s v="Standard"/>
    <s v="USD"/>
    <n v="81.241299999999995"/>
    <n v="75.554199999999994"/>
    <n v="75.55419999999999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68"/>
    <s v="Allocated"/>
    <x v="1"/>
    <s v="Source tags/labels"/>
    <n v="1"/>
    <s v="aws-2026-04-19-111111111111-04-01-alloc-e40346f08a53"/>
    <d v="2026-04-01T00:00:00"/>
    <d v="2026-04-01T00:00:00"/>
  </r>
  <r>
    <x v="367"/>
    <x v="0"/>
    <n v="999999999999"/>
    <n v="111111111111"/>
    <s v="production-account"/>
    <n v="46130.833333333336"/>
    <n v="46131.833333333336"/>
    <n v="46112.833333333336"/>
    <n v="46142.833333333336"/>
    <s v="AWS Lambda"/>
    <s v="Compute"/>
    <s v="Lambda-GB-Second"/>
    <s v="function-1111-04-02"/>
    <s v="us-east-1"/>
    <s v=""/>
    <n v="4576796.6628"/>
    <s v="GB-Seconds"/>
    <n v="1.6666700000000001E-5"/>
    <s v="Standard"/>
    <s v="USD"/>
    <n v="76.280100000000004"/>
    <n v="70.940299999999993"/>
    <n v="70.94029999999999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69"/>
    <s v="Allocated"/>
    <x v="1"/>
    <s v="Source tags/labels"/>
    <n v="1"/>
    <s v="aws-2026-04-19-111111111111-04-02-alloc-ad835f913adf"/>
    <d v="2026-04-01T00:00:00"/>
    <d v="2026-04-01T00:00:00"/>
  </r>
  <r>
    <x v="368"/>
    <x v="0"/>
    <n v="999999999999"/>
    <n v="111111111111"/>
    <s v="production-account"/>
    <n v="46130.833333333336"/>
    <n v="46131.833333333336"/>
    <n v="46112.833333333336"/>
    <n v="46142.833333333336"/>
    <s v="AmazonCloudWatch"/>
    <s v="Management and Governance"/>
    <s v="DataProcessing-Bytes"/>
    <s v="log-group-1111-05-01"/>
    <s v="us-east-1"/>
    <s v=""/>
    <n v="224.6277"/>
    <s v="GB"/>
    <n v="0.5"/>
    <s v="Standard"/>
    <s v="USD"/>
    <n v="112.3138"/>
    <n v="103.3287"/>
    <n v="103.3287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370"/>
    <s v="Shared"/>
    <x v="2"/>
    <s v="Direct spend: provider + billing month + sub-account"/>
    <n v="1"/>
    <s v="aws-2026-04-19-111111111111-05-01-alloc-5434601a6fb2"/>
    <d v="2026-04-01T00:00:00"/>
    <d v="2026-04-01T00:00:00"/>
  </r>
  <r>
    <x v="369"/>
    <x v="0"/>
    <n v="999999999999"/>
    <n v="111111111111"/>
    <s v="production-account"/>
    <n v="46130.833333333336"/>
    <n v="46131.833333333336"/>
    <n v="46112.833333333336"/>
    <n v="46142.833333333336"/>
    <s v="AmazonCloudWatch"/>
    <s v="Management and Governance"/>
    <s v="DataProcessing-Bytes"/>
    <s v="log-group-1111-05-02"/>
    <s v="us-east-1"/>
    <s v=""/>
    <n v="218.15819999999999"/>
    <s v="GB"/>
    <n v="0.5"/>
    <s v="Standard"/>
    <s v="USD"/>
    <n v="109.0791"/>
    <n v="100.3528"/>
    <n v="100.3528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371"/>
    <s v="Shared"/>
    <x v="2"/>
    <s v="Direct spend: provider + billing month + sub-account"/>
    <n v="1"/>
    <s v="aws-2026-04-19-111111111111-05-02-alloc-bb2a05150c09"/>
    <d v="2026-04-01T00:00:00"/>
    <d v="2026-04-01T00:00:00"/>
  </r>
  <r>
    <x v="370"/>
    <x v="0"/>
    <n v="999999999999"/>
    <n v="222222222222"/>
    <s v="development-account"/>
    <n v="46130.833333333336"/>
    <n v="46131.833333333336"/>
    <n v="46112.833333333336"/>
    <n v="46142.833333333336"/>
    <s v="Amazon Elastic Compute Cloud - Compute"/>
    <s v="Compute"/>
    <s v="BoxUsage:m5.large"/>
    <s v="i-2222-01-01"/>
    <s v="us-east-1"/>
    <s v=""/>
    <n v="434.2912"/>
    <s v="Hrs"/>
    <n v="9.6000000000000002E-2"/>
    <s v="Standard"/>
    <s v="USD"/>
    <n v="41.692"/>
    <n v="36.480499999999999"/>
    <n v="36.4804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72"/>
    <s v="Allocated"/>
    <x v="1"/>
    <s v="Source tags/labels"/>
    <n v="1"/>
    <s v="aws-2026-04-19-222222222222-01-01-alloc-c9b572602504"/>
    <d v="2026-04-01T00:00:00"/>
    <d v="2026-04-01T00:00:00"/>
  </r>
  <r>
    <x v="371"/>
    <x v="0"/>
    <n v="999999999999"/>
    <n v="222222222222"/>
    <s v="development-account"/>
    <n v="46130.833333333336"/>
    <n v="46131.833333333336"/>
    <n v="46112.833333333336"/>
    <n v="46142.833333333336"/>
    <s v="Amazon Elastic Compute Cloud - Compute"/>
    <s v="Compute"/>
    <s v="BoxUsage:m5.large"/>
    <s v="i-2222-01-02"/>
    <s v="us-east-1"/>
    <s v=""/>
    <n v="405.70350000000002"/>
    <s v="Hrs"/>
    <n v="9.6000000000000002E-2"/>
    <s v="Standard"/>
    <s v="USD"/>
    <n v="38.947499999999998"/>
    <n v="34.079099999999997"/>
    <n v="34.0790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73"/>
    <s v="Allocated"/>
    <x v="1"/>
    <s v="Source tags/labels"/>
    <n v="1"/>
    <s v="aws-2026-04-19-222222222222-01-02-alloc-804ae7a5d875"/>
    <d v="2026-04-01T00:00:00"/>
    <d v="2026-04-01T00:00:00"/>
  </r>
  <r>
    <x v="372"/>
    <x v="0"/>
    <n v="999999999999"/>
    <n v="222222222222"/>
    <s v="development-account"/>
    <n v="46130.833333333336"/>
    <n v="46131.833333333336"/>
    <n v="46112.833333333336"/>
    <n v="46142.833333333336"/>
    <s v="Amazon Simple Storage Service"/>
    <s v="Storage"/>
    <s v="TimedStorage-ByteHrs"/>
    <s v="bucket-2222-02-01"/>
    <s v="us-east-1"/>
    <s v=""/>
    <n v="87.145600000000002"/>
    <s v="GB-Mo"/>
    <n v="2.3E-2"/>
    <s v="Standard"/>
    <s v="USD"/>
    <n v="2.0043000000000002"/>
    <n v="1.8735999999999999"/>
    <n v="1.8735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74"/>
    <s v="Allocated"/>
    <x v="1"/>
    <s v="Source tags/labels"/>
    <n v="1"/>
    <s v="aws-2026-04-19-222222222222-02-01-alloc-c7641ca4f030"/>
    <d v="2026-04-01T00:00:00"/>
    <d v="2026-04-01T00:00:00"/>
  </r>
  <r>
    <x v="373"/>
    <x v="0"/>
    <n v="999999999999"/>
    <n v="222222222222"/>
    <s v="development-account"/>
    <n v="46130.833333333336"/>
    <n v="46131.833333333336"/>
    <n v="46112.833333333336"/>
    <n v="46142.833333333336"/>
    <s v="Amazon Simple Storage Service"/>
    <s v="Storage"/>
    <s v="TimedStorage-ByteHrs"/>
    <s v="bucket-2222-02-02"/>
    <s v="us-east-1"/>
    <s v=""/>
    <n v="96.706900000000005"/>
    <s v="GB-Mo"/>
    <n v="2.3E-2"/>
    <s v="Standard"/>
    <s v="USD"/>
    <n v="2.2242999999999999"/>
    <n v="2.0792000000000002"/>
    <n v="2.0792000000000002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75"/>
    <s v="Allocated"/>
    <x v="1"/>
    <s v="Source tags/labels"/>
    <n v="1"/>
    <s v="aws-2026-04-19-222222222222-02-02-alloc-39175428b7cf"/>
    <d v="2026-04-01T00:00:00"/>
    <d v="2026-04-01T00:00:00"/>
  </r>
  <r>
    <x v="374"/>
    <x v="0"/>
    <n v="999999999999"/>
    <n v="222222222222"/>
    <s v="development-account"/>
    <n v="46130.833333333336"/>
    <n v="46131.833333333336"/>
    <n v="46112.833333333336"/>
    <n v="46142.833333333336"/>
    <s v="Amazon Relational Database Service"/>
    <s v="Databases"/>
    <s v="InstanceUsage:db.m5.large"/>
    <s v="db-2222-03-01"/>
    <s v="us-east-1"/>
    <s v=""/>
    <n v="83.241100000000003"/>
    <s v="Hrs"/>
    <n v="0.192"/>
    <s v="Standard"/>
    <s v="USD"/>
    <n v="15.9823"/>
    <n v="14.151"/>
    <n v="14.15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76"/>
    <s v="Allocated"/>
    <x v="1"/>
    <s v="Source tags/labels"/>
    <n v="1"/>
    <s v="aws-2026-04-19-222222222222-03-01-alloc-c4d72ddbe204"/>
    <d v="2026-04-01T00:00:00"/>
    <d v="2026-04-01T00:00:00"/>
  </r>
  <r>
    <x v="375"/>
    <x v="0"/>
    <n v="999999999999"/>
    <n v="222222222222"/>
    <s v="development-account"/>
    <n v="46130.833333333336"/>
    <n v="46131.833333333336"/>
    <n v="46112.833333333336"/>
    <n v="46142.833333333336"/>
    <s v="Amazon Relational Database Service"/>
    <s v="Databases"/>
    <s v="InstanceUsage:db.m5.large"/>
    <s v="db-2222-03-02"/>
    <s v="us-east-1"/>
    <s v=""/>
    <n v="81.031000000000006"/>
    <s v="Hrs"/>
    <n v="0.192"/>
    <s v="Standard"/>
    <s v="USD"/>
    <n v="15.558"/>
    <n v="13.7753"/>
    <n v="13.7753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77"/>
    <s v="Allocated"/>
    <x v="1"/>
    <s v="Source tags/labels"/>
    <n v="1"/>
    <s v="aws-2026-04-19-222222222222-03-02-alloc-2d0934ed8cc3"/>
    <d v="2026-04-01T00:00:00"/>
    <d v="2026-04-01T00:00:00"/>
  </r>
  <r>
    <x v="376"/>
    <x v="0"/>
    <n v="999999999999"/>
    <n v="222222222222"/>
    <s v="development-account"/>
    <n v="46130.833333333336"/>
    <n v="46131.833333333336"/>
    <n v="46112.833333333336"/>
    <n v="46142.833333333336"/>
    <s v="AWS Lambda"/>
    <s v="Compute"/>
    <s v="Lambda-GB-Second"/>
    <s v="function-2222-04-01"/>
    <s v="us-east-1"/>
    <s v=""/>
    <n v="1716461.27"/>
    <s v="GB-Seconds"/>
    <n v="1.6666700000000001E-5"/>
    <s v="Standard"/>
    <s v="USD"/>
    <n v="28.607700000000001"/>
    <n v="26.6051"/>
    <n v="26.605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78"/>
    <s v="Allocated"/>
    <x v="1"/>
    <s v="Source tags/labels"/>
    <n v="1"/>
    <s v="aws-2026-04-19-222222222222-04-01-alloc-cfcb5b43054d"/>
    <d v="2026-04-01T00:00:00"/>
    <d v="2026-04-01T00:00:00"/>
  </r>
  <r>
    <x v="377"/>
    <x v="0"/>
    <n v="999999999999"/>
    <n v="222222222222"/>
    <s v="development-account"/>
    <n v="46130.833333333336"/>
    <n v="46131.833333333336"/>
    <n v="46112.833333333336"/>
    <n v="46142.833333333336"/>
    <s v="AWS Lambda"/>
    <s v="Compute"/>
    <s v="Lambda-GB-Second"/>
    <s v="function-2222-04-02"/>
    <s v="us-east-1"/>
    <s v=""/>
    <n v="1920841.7252"/>
    <s v="GB-Seconds"/>
    <n v="1.6666700000000001E-5"/>
    <s v="Standard"/>
    <s v="USD"/>
    <n v="32.014099999999999"/>
    <n v="29.773"/>
    <n v="29.773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79"/>
    <s v="Allocated"/>
    <x v="1"/>
    <s v="Source tags/labels"/>
    <n v="1"/>
    <s v="aws-2026-04-19-222222222222-04-02-alloc-84bc9df742f3"/>
    <d v="2026-04-01T00:00:00"/>
    <d v="2026-04-01T00:00:00"/>
  </r>
  <r>
    <x v="378"/>
    <x v="0"/>
    <n v="999999999999"/>
    <n v="222222222222"/>
    <s v="development-account"/>
    <n v="46130.833333333336"/>
    <n v="46131.833333333336"/>
    <n v="46112.833333333336"/>
    <n v="46142.833333333336"/>
    <s v="AmazonCloudWatch"/>
    <s v="Management and Governance"/>
    <s v="DataProcessing-Bytes"/>
    <s v="log-group-2222-05-01"/>
    <s v="us-east-1"/>
    <s v=""/>
    <n v="88.245400000000004"/>
    <s v="GB"/>
    <n v="0.5"/>
    <s v="Standard"/>
    <s v="USD"/>
    <n v="44.122700000000002"/>
    <n v="40.5929"/>
    <n v="40.592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380"/>
    <s v="Shared"/>
    <x v="2"/>
    <s v="Direct spend: provider + billing month + sub-account"/>
    <n v="1"/>
    <s v="aws-2026-04-19-222222222222-05-01-alloc-51e878a5bd4a"/>
    <d v="2026-04-01T00:00:00"/>
    <d v="2026-04-01T00:00:00"/>
  </r>
  <r>
    <x v="379"/>
    <x v="0"/>
    <n v="999999999999"/>
    <n v="222222222222"/>
    <s v="development-account"/>
    <n v="46130.833333333336"/>
    <n v="46131.833333333336"/>
    <n v="46112.833333333336"/>
    <n v="46142.833333333336"/>
    <s v="AmazonCloudWatch"/>
    <s v="Management and Governance"/>
    <s v="DataProcessing-Bytes"/>
    <s v="log-group-2222-05-02"/>
    <s v="us-east-1"/>
    <s v=""/>
    <n v="82.032700000000006"/>
    <s v="GB"/>
    <n v="0.5"/>
    <s v="Standard"/>
    <s v="USD"/>
    <n v="41.016300000000001"/>
    <n v="37.734999999999999"/>
    <n v="37.7349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381"/>
    <s v="Shared"/>
    <x v="2"/>
    <s v="Direct spend: provider + billing month + sub-account"/>
    <n v="1"/>
    <s v="aws-2026-04-19-222222222222-05-02-alloc-7c1caf8c4d46"/>
    <d v="2026-04-01T00:00:00"/>
    <d v="2026-04-01T00:00:00"/>
  </r>
  <r>
    <x v="380"/>
    <x v="0"/>
    <n v="999999999999"/>
    <n v="111111111111"/>
    <s v="production-account"/>
    <n v="46131.833333333336"/>
    <n v="46132.833333333336"/>
    <n v="46112.833333333336"/>
    <n v="46142.833333333336"/>
    <s v="Amazon Elastic Compute Cloud - Compute"/>
    <s v="Compute"/>
    <s v="BoxUsage:m5.large"/>
    <s v="i-1111-01-01"/>
    <s v="us-east-1"/>
    <s v=""/>
    <n v="1135.3916999999999"/>
    <s v="Hrs"/>
    <n v="9.6000000000000002E-2"/>
    <s v="Standard"/>
    <s v="USD"/>
    <n v="108.99760000000001"/>
    <n v="95.372900000000001"/>
    <n v="95.372900000000001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82"/>
    <s v="Allocated"/>
    <x v="1"/>
    <s v="Source tags/labels"/>
    <n v="1"/>
    <s v="aws-2026-04-20-111111111111-01-01-alloc-3abb0d0744f0"/>
    <d v="2026-04-01T00:00:00"/>
    <d v="2026-04-01T00:00:00"/>
  </r>
  <r>
    <x v="381"/>
    <x v="0"/>
    <n v="999999999999"/>
    <n v="111111111111"/>
    <s v="production-account"/>
    <n v="46131.833333333336"/>
    <n v="46132.833333333336"/>
    <n v="46112.833333333336"/>
    <n v="46142.833333333336"/>
    <s v="Amazon Elastic Compute Cloud - Compute"/>
    <s v="Compute"/>
    <s v="BoxUsage:m5.large"/>
    <s v="i-1111-01-02"/>
    <s v="us-east-1"/>
    <s v=""/>
    <n v="1136.1579999999999"/>
    <s v="Hrs"/>
    <n v="9.6000000000000002E-2"/>
    <s v="Standard"/>
    <s v="USD"/>
    <n v="109.0712"/>
    <n v="95.437299999999993"/>
    <n v="95.437299999999993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83"/>
    <s v="Allocated"/>
    <x v="1"/>
    <s v="Source tags/labels"/>
    <n v="1"/>
    <s v="aws-2026-04-20-111111111111-01-02-alloc-ffb2075cb957"/>
    <d v="2026-04-01T00:00:00"/>
    <d v="2026-04-01T00:00:00"/>
  </r>
  <r>
    <x v="382"/>
    <x v="0"/>
    <n v="999999999999"/>
    <n v="111111111111"/>
    <s v="production-account"/>
    <n v="46131.833333333336"/>
    <n v="46132.833333333336"/>
    <n v="46112.833333333336"/>
    <n v="46142.833333333336"/>
    <s v="Amazon Simple Storage Service"/>
    <s v="Storage"/>
    <s v="TimedStorage-ByteHrs"/>
    <s v="bucket-1111-02-01"/>
    <s v="us-east-1"/>
    <s v=""/>
    <n v="236.30350000000001"/>
    <s v="GB-Mo"/>
    <n v="2.3E-2"/>
    <s v="Standard"/>
    <s v="USD"/>
    <n v="5.4349999999999996"/>
    <n v="5.0804999999999998"/>
    <n v="5.0804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84"/>
    <s v="Allocated"/>
    <x v="1"/>
    <s v="Source tags/labels"/>
    <n v="1"/>
    <s v="aws-2026-04-20-111111111111-02-01-alloc-793417722ddf"/>
    <d v="2026-04-01T00:00:00"/>
    <d v="2026-04-01T00:00:00"/>
  </r>
  <r>
    <x v="383"/>
    <x v="0"/>
    <n v="999999999999"/>
    <n v="111111111111"/>
    <s v="production-account"/>
    <n v="46131.833333333336"/>
    <n v="46132.833333333336"/>
    <n v="46112.833333333336"/>
    <n v="46142.833333333336"/>
    <s v="Amazon Simple Storage Service"/>
    <s v="Storage"/>
    <s v="TimedStorage-ByteHrs"/>
    <s v="bucket-1111-02-02"/>
    <s v="us-east-1"/>
    <s v=""/>
    <n v="231.10380000000001"/>
    <s v="GB-Mo"/>
    <n v="2.3E-2"/>
    <s v="Standard"/>
    <s v="USD"/>
    <n v="5.3154000000000003"/>
    <n v="4.9687000000000001"/>
    <n v="4.968700000000000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85"/>
    <s v="Allocated"/>
    <x v="1"/>
    <s v="Source tags/labels"/>
    <n v="1"/>
    <s v="aws-2026-04-20-111111111111-02-02-alloc-974a3bee27f0"/>
    <d v="2026-04-01T00:00:00"/>
    <d v="2026-04-01T00:00:00"/>
  </r>
  <r>
    <x v="384"/>
    <x v="0"/>
    <n v="999999999999"/>
    <n v="111111111111"/>
    <s v="production-account"/>
    <n v="46131.833333333336"/>
    <n v="46132.833333333336"/>
    <n v="46112.833333333336"/>
    <n v="46142.833333333336"/>
    <s v="Amazon Relational Database Service"/>
    <s v="Databases"/>
    <s v="InstanceUsage:db.m5.large"/>
    <s v="db-1111-03-01"/>
    <s v="us-east-1"/>
    <s v=""/>
    <n v="199.6456"/>
    <s v="Hrs"/>
    <n v="0.192"/>
    <s v="Standard"/>
    <s v="USD"/>
    <n v="38.332000000000001"/>
    <n v="33.939799999999998"/>
    <n v="33.9397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86"/>
    <s v="Allocated"/>
    <x v="1"/>
    <s v="Source tags/labels"/>
    <n v="1"/>
    <s v="aws-2026-04-20-111111111111-03-01-alloc-ffa1f8744130"/>
    <d v="2026-04-01T00:00:00"/>
    <d v="2026-04-01T00:00:00"/>
  </r>
  <r>
    <x v="385"/>
    <x v="0"/>
    <n v="999999999999"/>
    <n v="111111111111"/>
    <s v="production-account"/>
    <n v="46131.833333333336"/>
    <n v="46132.833333333336"/>
    <n v="46112.833333333336"/>
    <n v="46142.833333333336"/>
    <s v="Amazon Relational Database Service"/>
    <s v="Databases"/>
    <s v="InstanceUsage:db.m5.large"/>
    <s v="db-1111-03-02"/>
    <s v="us-east-1"/>
    <s v=""/>
    <n v="220.70330000000001"/>
    <s v="Hrs"/>
    <n v="0.192"/>
    <s v="Standard"/>
    <s v="USD"/>
    <n v="42.375"/>
    <n v="37.519599999999997"/>
    <n v="37.5195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87"/>
    <s v="Allocated"/>
    <x v="1"/>
    <s v="Source tags/labels"/>
    <n v="1"/>
    <s v="aws-2026-04-20-111111111111-03-02-alloc-11b8e3816d5d"/>
    <d v="2026-04-01T00:00:00"/>
    <d v="2026-04-01T00:00:00"/>
  </r>
  <r>
    <x v="386"/>
    <x v="0"/>
    <n v="999999999999"/>
    <n v="111111111111"/>
    <s v="production-account"/>
    <n v="46131.833333333336"/>
    <n v="46132.833333333336"/>
    <n v="46112.833333333336"/>
    <n v="46142.833333333336"/>
    <s v="AWS Lambda"/>
    <s v="Compute"/>
    <s v="Lambda-GB-Second"/>
    <s v="function-1111-04-01"/>
    <s v="us-east-1"/>
    <s v=""/>
    <n v="4192540.3473999999"/>
    <s v="GB-Seconds"/>
    <n v="1.6666700000000001E-5"/>
    <s v="Standard"/>
    <s v="USD"/>
    <n v="69.875799999999998"/>
    <n v="64.984399999999994"/>
    <n v="64.98439999999999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88"/>
    <s v="Allocated"/>
    <x v="1"/>
    <s v="Source tags/labels"/>
    <n v="1"/>
    <s v="aws-2026-04-20-111111111111-04-01-alloc-a88ca6154d23"/>
    <d v="2026-04-01T00:00:00"/>
    <d v="2026-04-01T00:00:00"/>
  </r>
  <r>
    <x v="387"/>
    <x v="0"/>
    <n v="999999999999"/>
    <n v="111111111111"/>
    <s v="production-account"/>
    <n v="46131.833333333336"/>
    <n v="46132.833333333336"/>
    <n v="46112.833333333336"/>
    <n v="46142.833333333336"/>
    <s v="AWS Lambda"/>
    <s v="Compute"/>
    <s v="Lambda-GB-Second"/>
    <s v="function-1111-04-02"/>
    <s v="us-east-1"/>
    <s v=""/>
    <n v="4547026.2681"/>
    <s v="GB-Seconds"/>
    <n v="1.6666700000000001E-5"/>
    <s v="Standard"/>
    <s v="USD"/>
    <n v="75.783900000000003"/>
    <n v="70.478899999999996"/>
    <n v="70.478899999999996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389"/>
    <s v="Allocated"/>
    <x v="1"/>
    <s v="Source tags/labels"/>
    <n v="1"/>
    <s v="aws-2026-04-20-111111111111-04-02-alloc-a303637c262e"/>
    <d v="2026-04-01T00:00:00"/>
    <d v="2026-04-01T00:00:00"/>
  </r>
  <r>
    <x v="388"/>
    <x v="0"/>
    <n v="999999999999"/>
    <n v="111111111111"/>
    <s v="production-account"/>
    <n v="46131.833333333336"/>
    <n v="46132.833333333336"/>
    <n v="46112.833333333336"/>
    <n v="46142.833333333336"/>
    <s v="AmazonCloudWatch"/>
    <s v="Management and Governance"/>
    <s v="DataProcessing-Bytes"/>
    <s v="log-group-1111-05-01"/>
    <s v="us-east-1"/>
    <s v=""/>
    <n v="247.1516"/>
    <s v="GB"/>
    <n v="0.5"/>
    <s v="Standard"/>
    <s v="USD"/>
    <n v="123.5758"/>
    <n v="113.6897"/>
    <n v="113.6897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390"/>
    <s v="Shared"/>
    <x v="2"/>
    <s v="Direct spend: provider + billing month + sub-account"/>
    <n v="1"/>
    <s v="aws-2026-04-20-111111111111-05-01-alloc-63944fc1d142"/>
    <d v="2026-04-01T00:00:00"/>
    <d v="2026-04-01T00:00:00"/>
  </r>
  <r>
    <x v="389"/>
    <x v="0"/>
    <n v="999999999999"/>
    <n v="111111111111"/>
    <s v="production-account"/>
    <n v="46131.833333333336"/>
    <n v="46132.833333333336"/>
    <n v="46112.833333333336"/>
    <n v="46142.833333333336"/>
    <s v="AmazonCloudWatch"/>
    <s v="Management and Governance"/>
    <s v="DataProcessing-Bytes"/>
    <s v="log-group-1111-05-02"/>
    <s v="us-east-1"/>
    <s v=""/>
    <n v="223.26519999999999"/>
    <s v="GB"/>
    <n v="0.5"/>
    <s v="Standard"/>
    <s v="USD"/>
    <n v="111.6326"/>
    <n v="102.702"/>
    <n v="102.702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391"/>
    <s v="Shared"/>
    <x v="2"/>
    <s v="Direct spend: provider + billing month + sub-account"/>
    <n v="1"/>
    <s v="aws-2026-04-20-111111111111-05-02-alloc-a51d9be85812"/>
    <d v="2026-04-01T00:00:00"/>
    <d v="2026-04-01T00:00:00"/>
  </r>
  <r>
    <x v="390"/>
    <x v="0"/>
    <n v="999999999999"/>
    <n v="222222222222"/>
    <s v="development-account"/>
    <n v="46131.833333333336"/>
    <n v="46132.833333333336"/>
    <n v="46112.833333333336"/>
    <n v="46142.833333333336"/>
    <s v="Amazon Elastic Compute Cloud - Compute"/>
    <s v="Compute"/>
    <s v="BoxUsage:m5.large"/>
    <s v="i-2222-01-01"/>
    <s v="us-east-1"/>
    <s v=""/>
    <n v="447.9"/>
    <s v="Hrs"/>
    <n v="9.6000000000000002E-2"/>
    <s v="Standard"/>
    <s v="USD"/>
    <n v="42.998399999999997"/>
    <n v="37.623600000000003"/>
    <n v="37.6236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92"/>
    <s v="Allocated"/>
    <x v="1"/>
    <s v="Source tags/labels"/>
    <n v="1"/>
    <s v="aws-2026-04-20-222222222222-01-01-alloc-83585bff78e9"/>
    <d v="2026-04-01T00:00:00"/>
    <d v="2026-04-01T00:00:00"/>
  </r>
  <r>
    <x v="391"/>
    <x v="0"/>
    <n v="999999999999"/>
    <n v="222222222222"/>
    <s v="development-account"/>
    <n v="46131.833333333336"/>
    <n v="46132.833333333336"/>
    <n v="46112.833333333336"/>
    <n v="46142.833333333336"/>
    <s v="Amazon Elastic Compute Cloud - Compute"/>
    <s v="Compute"/>
    <s v="BoxUsage:m5.large"/>
    <s v="i-2222-01-02"/>
    <s v="us-east-1"/>
    <s v=""/>
    <n v="438.19470000000001"/>
    <s v="Hrs"/>
    <n v="9.6000000000000002E-2"/>
    <s v="Standard"/>
    <s v="USD"/>
    <n v="42.066699999999997"/>
    <n v="36.808399999999999"/>
    <n v="36.8083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93"/>
    <s v="Allocated"/>
    <x v="1"/>
    <s v="Source tags/labels"/>
    <n v="1"/>
    <s v="aws-2026-04-20-222222222222-01-02-alloc-0999cbe38276"/>
    <d v="2026-04-01T00:00:00"/>
    <d v="2026-04-01T00:00:00"/>
  </r>
  <r>
    <x v="392"/>
    <x v="0"/>
    <n v="999999999999"/>
    <n v="222222222222"/>
    <s v="development-account"/>
    <n v="46131.833333333336"/>
    <n v="46132.833333333336"/>
    <n v="46112.833333333336"/>
    <n v="46142.833333333336"/>
    <s v="Amazon Simple Storage Service"/>
    <s v="Storage"/>
    <s v="TimedStorage-ByteHrs"/>
    <s v="bucket-2222-02-01"/>
    <s v="us-east-1"/>
    <s v=""/>
    <n v="86.876300000000001"/>
    <s v="GB-Mo"/>
    <n v="2.3E-2"/>
    <s v="Standard"/>
    <s v="USD"/>
    <n v="1.9982"/>
    <n v="1.8677999999999999"/>
    <n v="1.8677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94"/>
    <s v="Allocated"/>
    <x v="1"/>
    <s v="Source tags/labels"/>
    <n v="1"/>
    <s v="aws-2026-04-20-222222222222-02-01-alloc-c51302e64cca"/>
    <d v="2026-04-01T00:00:00"/>
    <d v="2026-04-01T00:00:00"/>
  </r>
  <r>
    <x v="393"/>
    <x v="0"/>
    <n v="999999999999"/>
    <n v="222222222222"/>
    <s v="development-account"/>
    <n v="46131.833333333336"/>
    <n v="46132.833333333336"/>
    <n v="46112.833333333336"/>
    <n v="46142.833333333336"/>
    <s v="Amazon Simple Storage Service"/>
    <s v="Storage"/>
    <s v="TimedStorage-ByteHrs"/>
    <s v="bucket-2222-02-02"/>
    <s v="us-east-1"/>
    <s v=""/>
    <n v="99.740499999999997"/>
    <s v="GB-Mo"/>
    <n v="2.3E-2"/>
    <s v="Standard"/>
    <s v="USD"/>
    <n v="2.294"/>
    <n v="2.1444000000000001"/>
    <n v="2.1444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95"/>
    <s v="Allocated"/>
    <x v="1"/>
    <s v="Source tags/labels"/>
    <n v="1"/>
    <s v="aws-2026-04-20-222222222222-02-02-alloc-7d9f265ca16e"/>
    <d v="2026-04-01T00:00:00"/>
    <d v="2026-04-01T00:00:00"/>
  </r>
  <r>
    <x v="394"/>
    <x v="0"/>
    <n v="999999999999"/>
    <n v="222222222222"/>
    <s v="development-account"/>
    <n v="46131.833333333336"/>
    <n v="46132.833333333336"/>
    <n v="46112.833333333336"/>
    <n v="46142.833333333336"/>
    <s v="Amazon Relational Database Service"/>
    <s v="Databases"/>
    <s v="InstanceUsage:db.m5.large"/>
    <s v="db-2222-03-01"/>
    <s v="us-east-1"/>
    <s v=""/>
    <n v="84.8613"/>
    <s v="Hrs"/>
    <n v="0.192"/>
    <s v="Standard"/>
    <s v="USD"/>
    <n v="16.293399999999998"/>
    <n v="14.426399999999999"/>
    <n v="14.4263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96"/>
    <s v="Allocated"/>
    <x v="1"/>
    <s v="Source tags/labels"/>
    <n v="1"/>
    <s v="aws-2026-04-20-222222222222-03-01-alloc-efa960cdaff7"/>
    <d v="2026-04-01T00:00:00"/>
    <d v="2026-04-01T00:00:00"/>
  </r>
  <r>
    <x v="395"/>
    <x v="0"/>
    <n v="999999999999"/>
    <n v="222222222222"/>
    <s v="development-account"/>
    <n v="46131.833333333336"/>
    <n v="46132.833333333336"/>
    <n v="46112.833333333336"/>
    <n v="46142.833333333336"/>
    <s v="Amazon Relational Database Service"/>
    <s v="Databases"/>
    <s v="InstanceUsage:db.m5.large"/>
    <s v="db-2222-03-02"/>
    <s v="us-east-1"/>
    <s v=""/>
    <n v="91.087400000000002"/>
    <s v="Hrs"/>
    <n v="0.192"/>
    <s v="Standard"/>
    <s v="USD"/>
    <n v="17.488800000000001"/>
    <n v="15.4849"/>
    <n v="15.484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97"/>
    <s v="Allocated"/>
    <x v="1"/>
    <s v="Source tags/labels"/>
    <n v="1"/>
    <s v="aws-2026-04-20-222222222222-03-02-alloc-e72b103ca769"/>
    <d v="2026-04-01T00:00:00"/>
    <d v="2026-04-01T00:00:00"/>
  </r>
  <r>
    <x v="396"/>
    <x v="0"/>
    <n v="999999999999"/>
    <n v="222222222222"/>
    <s v="development-account"/>
    <n v="46131.833333333336"/>
    <n v="46132.833333333336"/>
    <n v="46112.833333333336"/>
    <n v="46142.833333333336"/>
    <s v="AWS Lambda"/>
    <s v="Compute"/>
    <s v="Lambda-GB-Second"/>
    <s v="function-2222-04-01"/>
    <s v="us-east-1"/>
    <s v=""/>
    <n v="1882764.1893"/>
    <s v="GB-Seconds"/>
    <n v="1.6666700000000001E-5"/>
    <s v="Standard"/>
    <s v="USD"/>
    <n v="31.3795"/>
    <n v="29.1828"/>
    <n v="29.182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98"/>
    <s v="Allocated"/>
    <x v="1"/>
    <s v="Source tags/labels"/>
    <n v="1"/>
    <s v="aws-2026-04-20-222222222222-04-01-alloc-9007bfe5f119"/>
    <d v="2026-04-01T00:00:00"/>
    <d v="2026-04-01T00:00:00"/>
  </r>
  <r>
    <x v="397"/>
    <x v="0"/>
    <n v="999999999999"/>
    <n v="222222222222"/>
    <s v="development-account"/>
    <n v="46131.833333333336"/>
    <n v="46132.833333333336"/>
    <n v="46112.833333333336"/>
    <n v="46142.833333333336"/>
    <s v="AWS Lambda"/>
    <s v="Compute"/>
    <s v="Lambda-GB-Second"/>
    <s v="function-2222-04-02"/>
    <s v="us-east-1"/>
    <s v=""/>
    <n v="1671686.591"/>
    <s v="GB-Seconds"/>
    <n v="1.6666700000000001E-5"/>
    <s v="Standard"/>
    <s v="USD"/>
    <n v="27.861499999999999"/>
    <n v="25.911100000000001"/>
    <n v="25.9111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399"/>
    <s v="Allocated"/>
    <x v="1"/>
    <s v="Source tags/labels"/>
    <n v="1"/>
    <s v="aws-2026-04-20-222222222222-04-02-alloc-28cbd7b76187"/>
    <d v="2026-04-01T00:00:00"/>
    <d v="2026-04-01T00:00:00"/>
  </r>
  <r>
    <x v="398"/>
    <x v="0"/>
    <n v="999999999999"/>
    <n v="222222222222"/>
    <s v="development-account"/>
    <n v="46131.833333333336"/>
    <n v="46132.833333333336"/>
    <n v="46112.833333333336"/>
    <n v="46142.833333333336"/>
    <s v="AmazonCloudWatch"/>
    <s v="Management and Governance"/>
    <s v="DataProcessing-Bytes"/>
    <s v="log-group-2222-05-01"/>
    <s v="us-east-1"/>
    <s v=""/>
    <n v="86.011499999999998"/>
    <s v="GB"/>
    <n v="0.5"/>
    <s v="Standard"/>
    <s v="USD"/>
    <n v="43.005699999999997"/>
    <n v="39.565300000000001"/>
    <n v="39.5653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400"/>
    <s v="Shared"/>
    <x v="2"/>
    <s v="Direct spend: provider + billing month + sub-account"/>
    <n v="1"/>
    <s v="aws-2026-04-20-222222222222-05-01-alloc-152278f7c9b6"/>
    <d v="2026-04-01T00:00:00"/>
    <d v="2026-04-01T00:00:00"/>
  </r>
  <r>
    <x v="399"/>
    <x v="0"/>
    <n v="999999999999"/>
    <n v="222222222222"/>
    <s v="development-account"/>
    <n v="46131.833333333336"/>
    <n v="46132.833333333336"/>
    <n v="46112.833333333336"/>
    <n v="46142.833333333336"/>
    <s v="AmazonCloudWatch"/>
    <s v="Management and Governance"/>
    <s v="DataProcessing-Bytes"/>
    <s v="log-group-2222-05-02"/>
    <s v="us-east-1"/>
    <s v=""/>
    <n v="87.635400000000004"/>
    <s v="GB"/>
    <n v="0.5"/>
    <s v="Standard"/>
    <s v="USD"/>
    <n v="43.817700000000002"/>
    <n v="40.3123"/>
    <n v="40.312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401"/>
    <s v="Shared"/>
    <x v="2"/>
    <s v="Direct spend: provider + billing month + sub-account"/>
    <n v="1"/>
    <s v="aws-2026-04-20-222222222222-05-02-alloc-c9685b208585"/>
    <d v="2026-04-01T00:00:00"/>
    <d v="2026-04-01T00:00:00"/>
  </r>
  <r>
    <x v="400"/>
    <x v="0"/>
    <n v="999999999999"/>
    <n v="111111111111"/>
    <s v="production-account"/>
    <n v="46132.833333333336"/>
    <n v="46133.833333333336"/>
    <n v="46112.833333333336"/>
    <n v="46142.833333333336"/>
    <s v="Amazon Elastic Compute Cloud - Compute"/>
    <s v="Compute"/>
    <s v="BoxUsage:m5.large"/>
    <s v="i-1111-01-01"/>
    <s v="us-east-1"/>
    <s v=""/>
    <n v="1033.0932"/>
    <s v="Hrs"/>
    <n v="9.6000000000000002E-2"/>
    <s v="Standard"/>
    <s v="USD"/>
    <n v="99.176900000000003"/>
    <n v="86.779799999999994"/>
    <n v="86.77979999999999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02"/>
    <s v="Allocated"/>
    <x v="1"/>
    <s v="Source tags/labels"/>
    <n v="1"/>
    <s v="aws-2026-04-21-111111111111-01-01-alloc-cde2debadf11"/>
    <d v="2026-04-01T00:00:00"/>
    <d v="2026-04-01T00:00:00"/>
  </r>
  <r>
    <x v="401"/>
    <x v="0"/>
    <n v="999999999999"/>
    <n v="111111111111"/>
    <s v="production-account"/>
    <n v="46132.833333333336"/>
    <n v="46133.833333333336"/>
    <n v="46112.833333333336"/>
    <n v="46142.833333333336"/>
    <s v="Amazon Elastic Compute Cloud - Compute"/>
    <s v="Compute"/>
    <s v="BoxUsage:m5.large"/>
    <s v="i-1111-01-02"/>
    <s v="us-east-1"/>
    <s v=""/>
    <n v="1098.7784999999999"/>
    <s v="Hrs"/>
    <n v="9.6000000000000002E-2"/>
    <s v="Standard"/>
    <s v="USD"/>
    <n v="105.48269999999999"/>
    <n v="92.297399999999996"/>
    <n v="92.29739999999999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03"/>
    <s v="Allocated"/>
    <x v="1"/>
    <s v="Source tags/labels"/>
    <n v="1"/>
    <s v="aws-2026-04-21-111111111111-01-02-alloc-8fccaafb75c5"/>
    <d v="2026-04-01T00:00:00"/>
    <d v="2026-04-01T00:00:00"/>
  </r>
  <r>
    <x v="402"/>
    <x v="0"/>
    <n v="999999999999"/>
    <n v="111111111111"/>
    <s v="production-account"/>
    <n v="46132.833333333336"/>
    <n v="46133.833333333336"/>
    <n v="46112.833333333336"/>
    <n v="46142.833333333336"/>
    <s v="Amazon Simple Storage Service"/>
    <s v="Storage"/>
    <s v="TimedStorage-ByteHrs"/>
    <s v="bucket-1111-02-01"/>
    <s v="us-east-1"/>
    <s v=""/>
    <n v="233.51519999999999"/>
    <s v="GB-Mo"/>
    <n v="2.3E-2"/>
    <s v="Standard"/>
    <s v="USD"/>
    <n v="5.3708"/>
    <n v="5.0206"/>
    <n v="5.020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04"/>
    <s v="Allocated"/>
    <x v="1"/>
    <s v="Source tags/labels"/>
    <n v="1"/>
    <s v="aws-2026-04-21-111111111111-02-01-alloc-1668fa1f4b5f"/>
    <d v="2026-04-01T00:00:00"/>
    <d v="2026-04-01T00:00:00"/>
  </r>
  <r>
    <x v="403"/>
    <x v="0"/>
    <n v="999999999999"/>
    <n v="111111111111"/>
    <s v="production-account"/>
    <n v="46132.833333333336"/>
    <n v="46133.833333333336"/>
    <n v="46112.833333333336"/>
    <n v="46142.833333333336"/>
    <s v="Amazon Simple Storage Service"/>
    <s v="Storage"/>
    <s v="TimedStorage-ByteHrs"/>
    <s v="bucket-1111-02-02"/>
    <s v="us-east-1"/>
    <s v=""/>
    <n v="235.8056"/>
    <s v="GB-Mo"/>
    <n v="2.3E-2"/>
    <s v="Standard"/>
    <s v="USD"/>
    <n v="5.4234999999999998"/>
    <n v="5.0697999999999999"/>
    <n v="5.069799999999999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05"/>
    <s v="Allocated"/>
    <x v="1"/>
    <s v="Source tags/labels"/>
    <n v="1"/>
    <s v="aws-2026-04-21-111111111111-02-02-alloc-3d2f0ff7c4d6"/>
    <d v="2026-04-01T00:00:00"/>
    <d v="2026-04-01T00:00:00"/>
  </r>
  <r>
    <x v="404"/>
    <x v="0"/>
    <n v="999999999999"/>
    <n v="111111111111"/>
    <s v="production-account"/>
    <n v="46132.833333333336"/>
    <n v="46133.833333333336"/>
    <n v="46112.833333333336"/>
    <n v="46142.833333333336"/>
    <s v="Amazon Relational Database Service"/>
    <s v="Databases"/>
    <s v="InstanceUsage:db.m5.large"/>
    <s v="db-1111-03-01"/>
    <s v="us-east-1"/>
    <s v=""/>
    <n v="218.24279999999999"/>
    <s v="Hrs"/>
    <n v="0.192"/>
    <s v="Standard"/>
    <s v="USD"/>
    <n v="41.9026"/>
    <n v="37.101300000000002"/>
    <n v="37.1013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06"/>
    <s v="Allocated"/>
    <x v="1"/>
    <s v="Source tags/labels"/>
    <n v="1"/>
    <s v="aws-2026-04-21-111111111111-03-01-alloc-7ff66a04502e"/>
    <d v="2026-04-01T00:00:00"/>
    <d v="2026-04-01T00:00:00"/>
  </r>
  <r>
    <x v="405"/>
    <x v="0"/>
    <n v="999999999999"/>
    <n v="111111111111"/>
    <s v="production-account"/>
    <n v="46132.833333333336"/>
    <n v="46133.833333333336"/>
    <n v="46112.833333333336"/>
    <n v="46142.833333333336"/>
    <s v="Amazon Relational Database Service"/>
    <s v="Databases"/>
    <s v="InstanceUsage:db.m5.large"/>
    <s v="db-1111-03-02"/>
    <s v="us-east-1"/>
    <s v=""/>
    <n v="214.07089999999999"/>
    <s v="Hrs"/>
    <n v="0.192"/>
    <s v="Standard"/>
    <s v="USD"/>
    <n v="41.101599999999998"/>
    <n v="36.392099999999999"/>
    <n v="36.3920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07"/>
    <s v="Allocated"/>
    <x v="1"/>
    <s v="Source tags/labels"/>
    <n v="1"/>
    <s v="aws-2026-04-21-111111111111-03-02-alloc-36dfd840a204"/>
    <d v="2026-04-01T00:00:00"/>
    <d v="2026-04-01T00:00:00"/>
  </r>
  <r>
    <x v="406"/>
    <x v="0"/>
    <n v="999999999999"/>
    <n v="111111111111"/>
    <s v="production-account"/>
    <n v="46132.833333333336"/>
    <n v="46133.833333333336"/>
    <n v="46112.833333333336"/>
    <n v="46142.833333333336"/>
    <s v="AWS Lambda"/>
    <s v="Compute"/>
    <s v="Lambda-GB-Second"/>
    <s v="function-1111-04-01"/>
    <s v="us-east-1"/>
    <s v=""/>
    <n v="4219787.1363000004"/>
    <s v="GB-Seconds"/>
    <n v="1.6666700000000001E-5"/>
    <s v="Standard"/>
    <s v="USD"/>
    <n v="70.329899999999995"/>
    <n v="65.406700000000001"/>
    <n v="65.406700000000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08"/>
    <s v="Allocated"/>
    <x v="1"/>
    <s v="Source tags/labels"/>
    <n v="1"/>
    <s v="aws-2026-04-21-111111111111-04-01-alloc-eb3de75726de"/>
    <d v="2026-04-01T00:00:00"/>
    <d v="2026-04-01T00:00:00"/>
  </r>
  <r>
    <x v="407"/>
    <x v="0"/>
    <n v="999999999999"/>
    <n v="111111111111"/>
    <s v="production-account"/>
    <n v="46132.833333333336"/>
    <n v="46133.833333333336"/>
    <n v="46112.833333333336"/>
    <n v="46142.833333333336"/>
    <s v="AWS Lambda"/>
    <s v="Compute"/>
    <s v="Lambda-GB-Second"/>
    <s v="function-1111-04-02"/>
    <s v="us-east-1"/>
    <s v=""/>
    <n v="4564617.8777999999"/>
    <s v="GB-Seconds"/>
    <n v="1.6666700000000001E-5"/>
    <s v="Standard"/>
    <s v="USD"/>
    <n v="76.077100000000002"/>
    <n v="70.751599999999996"/>
    <n v="70.751599999999996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09"/>
    <s v="Allocated"/>
    <x v="1"/>
    <s v="Source tags/labels"/>
    <n v="1"/>
    <s v="aws-2026-04-21-111111111111-04-02-alloc-55e361aa0684"/>
    <d v="2026-04-01T00:00:00"/>
    <d v="2026-04-01T00:00:00"/>
  </r>
  <r>
    <x v="408"/>
    <x v="0"/>
    <n v="999999999999"/>
    <n v="111111111111"/>
    <s v="production-account"/>
    <n v="46132.833333333336"/>
    <n v="46133.833333333336"/>
    <n v="46112.833333333336"/>
    <n v="46142.833333333336"/>
    <s v="AmazonCloudWatch"/>
    <s v="Management and Governance"/>
    <s v="DataProcessing-Bytes"/>
    <s v="log-group-1111-05-01"/>
    <s v="us-east-1"/>
    <s v=""/>
    <n v="237.39949999999999"/>
    <s v="GB"/>
    <n v="0.5"/>
    <s v="Standard"/>
    <s v="USD"/>
    <n v="118.6998"/>
    <n v="109.2038"/>
    <n v="109.2038"/>
    <s v="Usage"/>
    <s v=""/>
    <s v="DataProcessing-Bytes | PutLogEvents | Usage"/>
    <s v="{}"/>
    <x v="0"/>
    <x v="0"/>
    <x v="0"/>
    <x v="0"/>
    <s v="Unallocated"/>
    <s v="aws_billing_sample.csv"/>
    <n v="410"/>
    <s v="Unallocated"/>
    <x v="0"/>
    <s v="Missing allocation metadata"/>
    <n v="1"/>
    <s v="aws-2026-04-21-111111111111-05-01-alloc-59251ca6c55e"/>
    <d v="2026-04-01T00:00:00"/>
    <d v="2026-04-01T00:00:00"/>
  </r>
  <r>
    <x v="409"/>
    <x v="0"/>
    <n v="999999999999"/>
    <n v="111111111111"/>
    <s v="production-account"/>
    <n v="46132.833333333336"/>
    <n v="46133.833333333336"/>
    <n v="46112.833333333336"/>
    <n v="46142.833333333336"/>
    <s v="AmazonCloudWatch"/>
    <s v="Management and Governance"/>
    <s v="DataProcessing-Bytes"/>
    <s v="log-group-1111-05-02"/>
    <s v="us-east-1"/>
    <s v=""/>
    <n v="236.01169999999999"/>
    <s v="GB"/>
    <n v="0.5"/>
    <s v="Standard"/>
    <s v="USD"/>
    <n v="118.0059"/>
    <n v="108.5654"/>
    <n v="108.565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411"/>
    <s v="Shared"/>
    <x v="2"/>
    <s v="Direct spend: provider + billing month + sub-account"/>
    <n v="1"/>
    <s v="aws-2026-04-21-111111111111-05-02-alloc-c8856a0ac805"/>
    <d v="2026-04-01T00:00:00"/>
    <d v="2026-04-01T00:00:00"/>
  </r>
  <r>
    <x v="410"/>
    <x v="0"/>
    <n v="999999999999"/>
    <n v="222222222222"/>
    <s v="development-account"/>
    <n v="46132.833333333336"/>
    <n v="46133.833333333336"/>
    <n v="46112.833333333336"/>
    <n v="46142.833333333336"/>
    <s v="Amazon Elastic Compute Cloud - Compute"/>
    <s v="Compute"/>
    <s v="BoxUsage:m5.large"/>
    <s v="i-2222-01-01"/>
    <s v="us-east-1"/>
    <s v=""/>
    <n v="446.1583"/>
    <s v="Hrs"/>
    <n v="9.6000000000000002E-2"/>
    <s v="Standard"/>
    <s v="USD"/>
    <n v="42.831200000000003"/>
    <n v="37.4773"/>
    <n v="37.477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12"/>
    <s v="Allocated"/>
    <x v="1"/>
    <s v="Source tags/labels"/>
    <n v="1"/>
    <s v="aws-2026-04-21-222222222222-01-01-alloc-09162f2d8408"/>
    <d v="2026-04-01T00:00:00"/>
    <d v="2026-04-01T00:00:00"/>
  </r>
  <r>
    <x v="411"/>
    <x v="0"/>
    <n v="999999999999"/>
    <n v="222222222222"/>
    <s v="development-account"/>
    <n v="46132.833333333336"/>
    <n v="46133.833333333336"/>
    <n v="46112.833333333336"/>
    <n v="46142.833333333336"/>
    <s v="Amazon Elastic Compute Cloud - Compute"/>
    <s v="Compute"/>
    <s v="BoxUsage:m5.large"/>
    <s v="i-2222-01-02"/>
    <s v="us-east-1"/>
    <s v=""/>
    <n v="433.74990000000003"/>
    <s v="Hrs"/>
    <n v="9.6000000000000002E-2"/>
    <s v="Standard"/>
    <s v="USD"/>
    <n v="41.64"/>
    <n v="36.435000000000002"/>
    <n v="36.435000000000002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13"/>
    <s v="Allocated"/>
    <x v="1"/>
    <s v="Source tags/labels"/>
    <n v="1"/>
    <s v="aws-2026-04-21-222222222222-01-02-alloc-d654661310fa"/>
    <d v="2026-04-01T00:00:00"/>
    <d v="2026-04-01T00:00:00"/>
  </r>
  <r>
    <x v="412"/>
    <x v="0"/>
    <n v="999999999999"/>
    <n v="222222222222"/>
    <s v="development-account"/>
    <n v="46132.833333333336"/>
    <n v="46133.833333333336"/>
    <n v="46112.833333333336"/>
    <n v="46142.833333333336"/>
    <s v="Amazon Simple Storage Service"/>
    <s v="Storage"/>
    <s v="TimedStorage-ByteHrs"/>
    <s v="bucket-2222-02-01"/>
    <s v="us-east-1"/>
    <s v=""/>
    <n v="99.750900000000001"/>
    <s v="GB-Mo"/>
    <n v="2.3E-2"/>
    <s v="Standard"/>
    <s v="USD"/>
    <n v="2.2942999999999998"/>
    <n v="2.1446000000000001"/>
    <n v="2.1446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14"/>
    <s v="Allocated"/>
    <x v="1"/>
    <s v="Source tags/labels"/>
    <n v="1"/>
    <s v="aws-2026-04-21-222222222222-02-01-alloc-db70c62b3f6d"/>
    <d v="2026-04-01T00:00:00"/>
    <d v="2026-04-01T00:00:00"/>
  </r>
  <r>
    <x v="413"/>
    <x v="0"/>
    <n v="999999999999"/>
    <n v="222222222222"/>
    <s v="development-account"/>
    <n v="46132.833333333336"/>
    <n v="46133.833333333336"/>
    <n v="46112.833333333336"/>
    <n v="46142.833333333336"/>
    <s v="Amazon Simple Storage Service"/>
    <s v="Storage"/>
    <s v="TimedStorage-ByteHrs"/>
    <s v="bucket-2222-02-02"/>
    <s v="us-east-1"/>
    <s v=""/>
    <n v="82.573800000000006"/>
    <s v="GB-Mo"/>
    <n v="2.3E-2"/>
    <s v="Standard"/>
    <s v="USD"/>
    <n v="1.8992"/>
    <n v="1.7753000000000001"/>
    <n v="1.7753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15"/>
    <s v="Allocated"/>
    <x v="1"/>
    <s v="Source tags/labels"/>
    <n v="1"/>
    <s v="aws-2026-04-21-222222222222-02-02-alloc-7a3718cc4ac3"/>
    <d v="2026-04-01T00:00:00"/>
    <d v="2026-04-01T00:00:00"/>
  </r>
  <r>
    <x v="414"/>
    <x v="0"/>
    <n v="999999999999"/>
    <n v="222222222222"/>
    <s v="development-account"/>
    <n v="46132.833333333336"/>
    <n v="46133.833333333336"/>
    <n v="46112.833333333336"/>
    <n v="46142.833333333336"/>
    <s v="Amazon Relational Database Service"/>
    <s v="Databases"/>
    <s v="InstanceUsage:db.m5.large"/>
    <s v="db-2222-03-01"/>
    <s v="us-east-1"/>
    <s v=""/>
    <n v="85.515000000000001"/>
    <s v="Hrs"/>
    <n v="0.192"/>
    <s v="Standard"/>
    <s v="USD"/>
    <n v="16.418900000000001"/>
    <n v="14.537599999999999"/>
    <n v="14.5375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16"/>
    <s v="Allocated"/>
    <x v="1"/>
    <s v="Source tags/labels"/>
    <n v="1"/>
    <s v="aws-2026-04-21-222222222222-03-01-alloc-b22ccd19fc13"/>
    <d v="2026-04-01T00:00:00"/>
    <d v="2026-04-01T00:00:00"/>
  </r>
  <r>
    <x v="415"/>
    <x v="0"/>
    <n v="999999999999"/>
    <n v="222222222222"/>
    <s v="development-account"/>
    <n v="46132.833333333336"/>
    <n v="46133.833333333336"/>
    <n v="46112.833333333336"/>
    <n v="46142.833333333336"/>
    <s v="Amazon Relational Database Service"/>
    <s v="Databases"/>
    <s v="InstanceUsage:db.m5.large"/>
    <s v="db-2222-03-02"/>
    <s v="us-east-1"/>
    <s v=""/>
    <n v="90.2864"/>
    <s v="Hrs"/>
    <n v="0.192"/>
    <s v="Standard"/>
    <s v="USD"/>
    <n v="17.335000000000001"/>
    <n v="15.348699999999999"/>
    <n v="15.3486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17"/>
    <s v="Allocated"/>
    <x v="1"/>
    <s v="Source tags/labels"/>
    <n v="1"/>
    <s v="aws-2026-04-21-222222222222-03-02-alloc-45826b7e911c"/>
    <d v="2026-04-01T00:00:00"/>
    <d v="2026-04-01T00:00:00"/>
  </r>
  <r>
    <x v="416"/>
    <x v="0"/>
    <n v="999999999999"/>
    <n v="222222222222"/>
    <s v="development-account"/>
    <n v="46132.833333333336"/>
    <n v="46133.833333333336"/>
    <n v="46112.833333333336"/>
    <n v="46142.833333333336"/>
    <s v="AWS Lambda"/>
    <s v="Compute"/>
    <s v="Lambda-GB-Second"/>
    <s v="function-2222-04-01"/>
    <s v="us-east-1"/>
    <s v=""/>
    <n v="1759082.8803999999"/>
    <s v="GB-Seconds"/>
    <n v="1.6666700000000001E-5"/>
    <s v="Standard"/>
    <s v="USD"/>
    <n v="29.318100000000001"/>
    <n v="27.265799999999999"/>
    <n v="27.2657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18"/>
    <s v="Allocated"/>
    <x v="1"/>
    <s v="Source tags/labels"/>
    <n v="1"/>
    <s v="aws-2026-04-21-222222222222-04-01-alloc-86ec4305bf15"/>
    <d v="2026-04-01T00:00:00"/>
    <d v="2026-04-01T00:00:00"/>
  </r>
  <r>
    <x v="417"/>
    <x v="0"/>
    <n v="999999999999"/>
    <n v="222222222222"/>
    <s v="development-account"/>
    <n v="46132.833333333336"/>
    <n v="46133.833333333336"/>
    <n v="46112.833333333336"/>
    <n v="46142.833333333336"/>
    <s v="AWS Lambda"/>
    <s v="Compute"/>
    <s v="Lambda-GB-Second"/>
    <s v="function-2222-04-02"/>
    <s v="us-east-1"/>
    <s v=""/>
    <n v="1827855.3396000001"/>
    <s v="GB-Seconds"/>
    <n v="1.6666700000000001E-5"/>
    <s v="Standard"/>
    <s v="USD"/>
    <n v="30.464300000000001"/>
    <n v="28.331800000000001"/>
    <n v="28.3318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19"/>
    <s v="Allocated"/>
    <x v="1"/>
    <s v="Source tags/labels"/>
    <n v="1"/>
    <s v="aws-2026-04-21-222222222222-04-02-alloc-af2a686741a0"/>
    <d v="2026-04-01T00:00:00"/>
    <d v="2026-04-01T00:00:00"/>
  </r>
  <r>
    <x v="418"/>
    <x v="0"/>
    <n v="999999999999"/>
    <n v="222222222222"/>
    <s v="development-account"/>
    <n v="46132.833333333336"/>
    <n v="46133.833333333336"/>
    <n v="46112.833333333336"/>
    <n v="46142.833333333336"/>
    <s v="AmazonCloudWatch"/>
    <s v="Management and Governance"/>
    <s v="DataProcessing-Bytes"/>
    <s v="log-group-2222-05-01"/>
    <s v="us-east-1"/>
    <s v=""/>
    <n v="90.208699999999993"/>
    <s v="GB"/>
    <n v="0.5"/>
    <s v="Standard"/>
    <s v="USD"/>
    <n v="45.104300000000002"/>
    <n v="41.496000000000002"/>
    <n v="41.4960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420"/>
    <s v="Shared"/>
    <x v="2"/>
    <s v="Direct spend: provider + billing month + sub-account"/>
    <n v="1"/>
    <s v="aws-2026-04-21-222222222222-05-01-alloc-662bbb1ed02a"/>
    <d v="2026-04-01T00:00:00"/>
    <d v="2026-04-01T00:00:00"/>
  </r>
  <r>
    <x v="419"/>
    <x v="0"/>
    <n v="999999999999"/>
    <n v="222222222222"/>
    <s v="development-account"/>
    <n v="46132.833333333336"/>
    <n v="46133.833333333336"/>
    <n v="46112.833333333336"/>
    <n v="46142.833333333336"/>
    <s v="AmazonCloudWatch"/>
    <s v="Management and Governance"/>
    <s v="DataProcessing-Bytes"/>
    <s v="log-group-2222-05-02"/>
    <s v="us-east-1"/>
    <s v=""/>
    <n v="86.966099999999997"/>
    <s v="GB"/>
    <n v="0.5"/>
    <s v="Standard"/>
    <s v="USD"/>
    <n v="43.482999999999997"/>
    <n v="40.004399999999997"/>
    <n v="40.0043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421"/>
    <s v="Shared"/>
    <x v="2"/>
    <s v="Direct spend: provider + billing month + sub-account"/>
    <n v="1"/>
    <s v="aws-2026-04-21-222222222222-05-02-alloc-f0c46849a20e"/>
    <d v="2026-04-01T00:00:00"/>
    <d v="2026-04-01T00:00:00"/>
  </r>
  <r>
    <x v="420"/>
    <x v="0"/>
    <n v="999999999999"/>
    <n v="111111111111"/>
    <s v="production-account"/>
    <n v="46133.833333333336"/>
    <n v="46134.833333333336"/>
    <n v="46112.833333333336"/>
    <n v="46142.833333333336"/>
    <s v="Amazon Elastic Compute Cloud - Compute"/>
    <s v="Compute"/>
    <s v="BoxUsage:m5.large"/>
    <s v="i-1111-01-01"/>
    <s v="us-east-1"/>
    <s v=""/>
    <n v="1045.1292000000001"/>
    <s v="Hrs"/>
    <n v="9.6000000000000002E-2"/>
    <s v="Standard"/>
    <s v="USD"/>
    <n v="100.33240000000001"/>
    <n v="87.790899999999993"/>
    <n v="87.790899999999993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22"/>
    <s v="Allocated"/>
    <x v="1"/>
    <s v="Source tags/labels"/>
    <n v="1"/>
    <s v="aws-2026-04-22-111111111111-01-01-alloc-711a27874c59"/>
    <d v="2026-04-01T00:00:00"/>
    <d v="2026-04-01T00:00:00"/>
  </r>
  <r>
    <x v="421"/>
    <x v="0"/>
    <n v="999999999999"/>
    <n v="111111111111"/>
    <s v="production-account"/>
    <n v="46133.833333333336"/>
    <n v="46134.833333333336"/>
    <n v="46112.833333333336"/>
    <n v="46142.833333333336"/>
    <s v="Amazon Elastic Compute Cloud - Compute"/>
    <s v="Compute"/>
    <s v="BoxUsage:m5.large"/>
    <s v="i-1111-01-02"/>
    <s v="us-east-1"/>
    <s v=""/>
    <n v="1112.3647000000001"/>
    <s v="Hrs"/>
    <n v="9.6000000000000002E-2"/>
    <s v="Standard"/>
    <s v="USD"/>
    <n v="106.78700000000001"/>
    <n v="93.438599999999994"/>
    <n v="93.43859999999999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23"/>
    <s v="Allocated"/>
    <x v="1"/>
    <s v="Source tags/labels"/>
    <n v="1"/>
    <s v="aws-2026-04-22-111111111111-01-02-alloc-1183ac9035d1"/>
    <d v="2026-04-01T00:00:00"/>
    <d v="2026-04-01T00:00:00"/>
  </r>
  <r>
    <x v="422"/>
    <x v="0"/>
    <n v="999999999999"/>
    <n v="111111111111"/>
    <s v="production-account"/>
    <n v="46133.833333333336"/>
    <n v="46134.833333333336"/>
    <n v="46112.833333333336"/>
    <n v="46142.833333333336"/>
    <s v="Amazon Simple Storage Service"/>
    <s v="Storage"/>
    <s v="TimedStorage-ByteHrs"/>
    <s v="bucket-1111-02-01"/>
    <s v="us-east-1"/>
    <s v=""/>
    <n v="250.4896"/>
    <s v="GB-Mo"/>
    <n v="2.3E-2"/>
    <s v="Standard"/>
    <s v="USD"/>
    <n v="5.7613000000000003"/>
    <n v="5.3855000000000004"/>
    <n v="5.3855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24"/>
    <s v="Allocated"/>
    <x v="1"/>
    <s v="Source tags/labels"/>
    <n v="1"/>
    <s v="aws-2026-04-22-111111111111-02-01-alloc-5afda9719868"/>
    <d v="2026-04-01T00:00:00"/>
    <d v="2026-04-01T00:00:00"/>
  </r>
  <r>
    <x v="423"/>
    <x v="0"/>
    <n v="999999999999"/>
    <n v="111111111111"/>
    <s v="production-account"/>
    <n v="46133.833333333336"/>
    <n v="46134.833333333336"/>
    <n v="46112.833333333336"/>
    <n v="46142.833333333336"/>
    <s v="Amazon Simple Storage Service"/>
    <s v="Storage"/>
    <s v="TimedStorage-ByteHrs"/>
    <s v="bucket-1111-02-02"/>
    <s v="us-east-1"/>
    <s v=""/>
    <n v="228.3844"/>
    <s v="GB-Mo"/>
    <n v="2.3E-2"/>
    <s v="Standard"/>
    <s v="USD"/>
    <n v="5.2527999999999997"/>
    <n v="4.9103000000000003"/>
    <n v="4.910300000000000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25"/>
    <s v="Allocated"/>
    <x v="1"/>
    <s v="Source tags/labels"/>
    <n v="1"/>
    <s v="aws-2026-04-22-111111111111-02-02-alloc-887d9d4c48b7"/>
    <d v="2026-04-01T00:00:00"/>
    <d v="2026-04-01T00:00:00"/>
  </r>
  <r>
    <x v="424"/>
    <x v="0"/>
    <n v="999999999999"/>
    <n v="111111111111"/>
    <s v="production-account"/>
    <n v="46133.833333333336"/>
    <n v="46134.833333333336"/>
    <n v="46112.833333333336"/>
    <n v="46142.833333333336"/>
    <s v="Amazon Relational Database Service"/>
    <s v="Databases"/>
    <s v="InstanceUsage:db.m5.large"/>
    <s v="db-1111-03-01"/>
    <s v="us-east-1"/>
    <s v=""/>
    <n v="225.4486"/>
    <s v="Hrs"/>
    <n v="0.192"/>
    <s v="Standard"/>
    <s v="USD"/>
    <n v="43.286099999999998"/>
    <n v="38.326300000000003"/>
    <n v="38.3263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26"/>
    <s v="Allocated"/>
    <x v="1"/>
    <s v="Source tags/labels"/>
    <n v="1"/>
    <s v="aws-2026-04-22-111111111111-03-01-alloc-06a668582ab7"/>
    <d v="2026-04-01T00:00:00"/>
    <d v="2026-04-01T00:00:00"/>
  </r>
  <r>
    <x v="425"/>
    <x v="0"/>
    <n v="999999999999"/>
    <n v="111111111111"/>
    <s v="production-account"/>
    <n v="46133.833333333336"/>
    <n v="46134.833333333336"/>
    <n v="46112.833333333336"/>
    <n v="46142.833333333336"/>
    <s v="Amazon Relational Database Service"/>
    <s v="Databases"/>
    <s v="InstanceUsage:db.m5.large"/>
    <s v="db-1111-03-02"/>
    <s v="us-east-1"/>
    <s v=""/>
    <n v="232.08690000000001"/>
    <s v="Hrs"/>
    <n v="0.192"/>
    <s v="Standard"/>
    <s v="USD"/>
    <n v="44.560699999999997"/>
    <n v="39.454799999999999"/>
    <n v="39.454799999999999"/>
    <s v="Usage"/>
    <s v=""/>
    <s v="InstanceUsage:db.m5.large | CreateDBInstance | Usage"/>
    <s v="{}"/>
    <x v="0"/>
    <x v="0"/>
    <x v="0"/>
    <x v="0"/>
    <s v="Unallocated"/>
    <s v="aws_billing_sample.csv"/>
    <n v="427"/>
    <s v="Unallocated"/>
    <x v="0"/>
    <s v="Missing allocation metadata"/>
    <n v="1"/>
    <s v="aws-2026-04-22-111111111111-03-02-alloc-13208a66dafa"/>
    <d v="2026-04-01T00:00:00"/>
    <d v="2026-04-01T00:00:00"/>
  </r>
  <r>
    <x v="426"/>
    <x v="0"/>
    <n v="999999999999"/>
    <n v="111111111111"/>
    <s v="production-account"/>
    <n v="46133.833333333336"/>
    <n v="46134.833333333336"/>
    <n v="46112.833333333336"/>
    <n v="46142.833333333336"/>
    <s v="AWS Lambda"/>
    <s v="Compute"/>
    <s v="Lambda-GB-Second"/>
    <s v="function-1111-04-01"/>
    <s v="us-east-1"/>
    <s v=""/>
    <n v="4111578.6724999999"/>
    <s v="GB-Seconds"/>
    <n v="1.6666700000000001E-5"/>
    <s v="Standard"/>
    <s v="USD"/>
    <n v="68.526399999999995"/>
    <n v="63.729500000000002"/>
    <n v="63.729500000000002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28"/>
    <s v="Allocated"/>
    <x v="1"/>
    <s v="Source tags/labels"/>
    <n v="1"/>
    <s v="aws-2026-04-22-111111111111-04-01-alloc-e34983fa1f6d"/>
    <d v="2026-04-01T00:00:00"/>
    <d v="2026-04-01T00:00:00"/>
  </r>
  <r>
    <x v="427"/>
    <x v="0"/>
    <n v="999999999999"/>
    <n v="111111111111"/>
    <s v="production-account"/>
    <n v="46133.833333333336"/>
    <n v="46134.833333333336"/>
    <n v="46112.833333333336"/>
    <n v="46142.833333333336"/>
    <s v="AWS Lambda"/>
    <s v="Compute"/>
    <s v="Lambda-GB-Second"/>
    <s v="function-1111-04-02"/>
    <s v="us-east-1"/>
    <s v=""/>
    <n v="4878836.1889000004"/>
    <s v="GB-Seconds"/>
    <n v="1.6666700000000001E-5"/>
    <s v="Standard"/>
    <s v="USD"/>
    <n v="81.314099999999996"/>
    <n v="75.622"/>
    <n v="75.622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29"/>
    <s v="Allocated"/>
    <x v="1"/>
    <s v="Source tags/labels"/>
    <n v="1"/>
    <s v="aws-2026-04-22-111111111111-04-02-alloc-b8dd993a99e3"/>
    <d v="2026-04-01T00:00:00"/>
    <d v="2026-04-01T00:00:00"/>
  </r>
  <r>
    <x v="428"/>
    <x v="0"/>
    <n v="999999999999"/>
    <n v="111111111111"/>
    <s v="production-account"/>
    <n v="46133.833333333336"/>
    <n v="46134.833333333336"/>
    <n v="46112.833333333336"/>
    <n v="46142.833333333336"/>
    <s v="AmazonCloudWatch"/>
    <s v="Management and Governance"/>
    <s v="DataProcessing-Bytes"/>
    <s v="log-group-1111-05-01"/>
    <s v="us-east-1"/>
    <s v=""/>
    <n v="236.1045"/>
    <s v="GB"/>
    <n v="0.5"/>
    <s v="Standard"/>
    <s v="USD"/>
    <n v="118.0522"/>
    <n v="108.60809999999999"/>
    <n v="108.6080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430"/>
    <s v="Shared"/>
    <x v="2"/>
    <s v="Direct spend: provider + billing month + sub-account"/>
    <n v="1"/>
    <s v="aws-2026-04-22-111111111111-05-01-alloc-c6a0f893d4c5"/>
    <d v="2026-04-01T00:00:00"/>
    <d v="2026-04-01T00:00:00"/>
  </r>
  <r>
    <x v="429"/>
    <x v="0"/>
    <n v="999999999999"/>
    <n v="111111111111"/>
    <s v="production-account"/>
    <n v="46133.833333333336"/>
    <n v="46134.833333333336"/>
    <n v="46112.833333333336"/>
    <n v="46142.833333333336"/>
    <s v="AmazonCloudWatch"/>
    <s v="Management and Governance"/>
    <s v="DataProcessing-Bytes"/>
    <s v="log-group-1111-05-02"/>
    <s v="us-east-1"/>
    <s v=""/>
    <n v="206.9299"/>
    <s v="GB"/>
    <n v="0.5"/>
    <s v="Standard"/>
    <s v="USD"/>
    <n v="103.465"/>
    <n v="95.187799999999996"/>
    <n v="95.187799999999996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431"/>
    <s v="Shared"/>
    <x v="2"/>
    <s v="Direct spend: provider + billing month + sub-account"/>
    <n v="1"/>
    <s v="aws-2026-04-22-111111111111-05-02-alloc-623c0d893bf4"/>
    <d v="2026-04-01T00:00:00"/>
    <d v="2026-04-01T00:00:00"/>
  </r>
  <r>
    <x v="430"/>
    <x v="0"/>
    <n v="999999999999"/>
    <n v="222222222222"/>
    <s v="development-account"/>
    <n v="46133.833333333336"/>
    <n v="46134.833333333336"/>
    <n v="46112.833333333336"/>
    <n v="46142.833333333336"/>
    <s v="Amazon Elastic Compute Cloud - Compute"/>
    <s v="Compute"/>
    <s v="BoxUsage:m5.large"/>
    <s v="i-2222-01-01"/>
    <s v="us-east-1"/>
    <s v=""/>
    <n v="451.29669999999999"/>
    <s v="Hrs"/>
    <n v="9.6000000000000002E-2"/>
    <s v="Standard"/>
    <s v="USD"/>
    <n v="43.3245"/>
    <n v="37.908900000000003"/>
    <n v="37.9089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32"/>
    <s v="Allocated"/>
    <x v="1"/>
    <s v="Source tags/labels"/>
    <n v="1"/>
    <s v="aws-2026-04-22-222222222222-01-01-alloc-47284864f814"/>
    <d v="2026-04-01T00:00:00"/>
    <d v="2026-04-01T00:00:00"/>
  </r>
  <r>
    <x v="431"/>
    <x v="0"/>
    <n v="999999999999"/>
    <n v="222222222222"/>
    <s v="development-account"/>
    <n v="46133.833333333336"/>
    <n v="46134.833333333336"/>
    <n v="46112.833333333336"/>
    <n v="46142.833333333336"/>
    <s v="Amazon Elastic Compute Cloud - Compute"/>
    <s v="Compute"/>
    <s v="BoxUsage:m5.large"/>
    <s v="i-2222-01-02"/>
    <s v="us-east-1"/>
    <s v=""/>
    <n v="436.29610000000002"/>
    <s v="Hrs"/>
    <n v="9.6000000000000002E-2"/>
    <s v="Standard"/>
    <s v="USD"/>
    <n v="41.884399999999999"/>
    <n v="36.648899999999998"/>
    <n v="36.6488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33"/>
    <s v="Allocated"/>
    <x v="1"/>
    <s v="Source tags/labels"/>
    <n v="1"/>
    <s v="aws-2026-04-22-222222222222-01-02-alloc-ca536d55253b"/>
    <d v="2026-04-01T00:00:00"/>
    <d v="2026-04-01T00:00:00"/>
  </r>
  <r>
    <x v="432"/>
    <x v="0"/>
    <n v="999999999999"/>
    <n v="222222222222"/>
    <s v="development-account"/>
    <n v="46133.833333333336"/>
    <n v="46134.833333333336"/>
    <n v="46112.833333333336"/>
    <n v="46142.833333333336"/>
    <s v="Amazon Simple Storage Service"/>
    <s v="Storage"/>
    <s v="TimedStorage-ByteHrs"/>
    <s v="bucket-2222-02-01"/>
    <s v="us-east-1"/>
    <s v=""/>
    <n v="82.736999999999995"/>
    <s v="GB-Mo"/>
    <n v="2.3E-2"/>
    <s v="Standard"/>
    <s v="USD"/>
    <n v="1.903"/>
    <n v="1.7787999999999999"/>
    <n v="1.7787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34"/>
    <s v="Allocated"/>
    <x v="1"/>
    <s v="Source tags/labels"/>
    <n v="1"/>
    <s v="aws-2026-04-22-222222222222-02-01-alloc-6a05c36aa2ee"/>
    <d v="2026-04-01T00:00:00"/>
    <d v="2026-04-01T00:00:00"/>
  </r>
  <r>
    <x v="433"/>
    <x v="0"/>
    <n v="999999999999"/>
    <n v="222222222222"/>
    <s v="development-account"/>
    <n v="46133.833333333336"/>
    <n v="46134.833333333336"/>
    <n v="46112.833333333336"/>
    <n v="46142.833333333336"/>
    <s v="Amazon Simple Storage Service"/>
    <s v="Storage"/>
    <s v="TimedStorage-ByteHrs"/>
    <s v="bucket-2222-02-02"/>
    <s v="us-east-1"/>
    <s v=""/>
    <n v="87.2393"/>
    <s v="GB-Mo"/>
    <n v="2.3E-2"/>
    <s v="Standard"/>
    <s v="USD"/>
    <n v="2.0065"/>
    <n v="1.8755999999999999"/>
    <n v="1.8755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35"/>
    <s v="Allocated"/>
    <x v="1"/>
    <s v="Source tags/labels"/>
    <n v="1"/>
    <s v="aws-2026-04-22-222222222222-02-02-alloc-0865bb16cc0e"/>
    <d v="2026-04-01T00:00:00"/>
    <d v="2026-04-01T00:00:00"/>
  </r>
  <r>
    <x v="434"/>
    <x v="0"/>
    <n v="999999999999"/>
    <n v="222222222222"/>
    <s v="development-account"/>
    <n v="46133.833333333336"/>
    <n v="46134.833333333336"/>
    <n v="46112.833333333336"/>
    <n v="46142.833333333336"/>
    <s v="Amazon Relational Database Service"/>
    <s v="Databases"/>
    <s v="InstanceUsage:db.m5.large"/>
    <s v="db-2222-03-01"/>
    <s v="us-east-1"/>
    <s v=""/>
    <n v="78.045599999999993"/>
    <s v="Hrs"/>
    <n v="0.192"/>
    <s v="Standard"/>
    <s v="USD"/>
    <n v="14.9847"/>
    <n v="13.2677"/>
    <n v="13.2677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36"/>
    <s v="Allocated"/>
    <x v="1"/>
    <s v="Source tags/labels"/>
    <n v="1"/>
    <s v="aws-2026-04-22-222222222222-03-01-alloc-29ddac125094"/>
    <d v="2026-04-01T00:00:00"/>
    <d v="2026-04-01T00:00:00"/>
  </r>
  <r>
    <x v="435"/>
    <x v="0"/>
    <n v="999999999999"/>
    <n v="222222222222"/>
    <s v="development-account"/>
    <n v="46133.833333333336"/>
    <n v="46134.833333333336"/>
    <n v="46112.833333333336"/>
    <n v="46142.833333333336"/>
    <s v="Amazon Relational Database Service"/>
    <s v="Databases"/>
    <s v="InstanceUsage:db.m5.large"/>
    <s v="db-2222-03-02"/>
    <s v="us-east-1"/>
    <s v=""/>
    <n v="85.107600000000005"/>
    <s v="Hrs"/>
    <n v="0.192"/>
    <s v="Standard"/>
    <s v="USD"/>
    <n v="16.340699999999998"/>
    <n v="14.468299999999999"/>
    <n v="14.4682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37"/>
    <s v="Allocated"/>
    <x v="1"/>
    <s v="Source tags/labels"/>
    <n v="1"/>
    <s v="aws-2026-04-22-222222222222-03-02-alloc-305c6a1d5309"/>
    <d v="2026-04-01T00:00:00"/>
    <d v="2026-04-01T00:00:00"/>
  </r>
  <r>
    <x v="436"/>
    <x v="0"/>
    <n v="999999999999"/>
    <n v="222222222222"/>
    <s v="development-account"/>
    <n v="46133.833333333336"/>
    <n v="46134.833333333336"/>
    <n v="46112.833333333336"/>
    <n v="46142.833333333336"/>
    <s v="AWS Lambda"/>
    <s v="Compute"/>
    <s v="Lambda-GB-Second"/>
    <s v="function-2222-04-01"/>
    <s v="us-east-1"/>
    <s v=""/>
    <n v="1634494.2771999999"/>
    <s v="GB-Seconds"/>
    <n v="1.6666700000000001E-5"/>
    <s v="Standard"/>
    <s v="USD"/>
    <n v="27.241599999999998"/>
    <n v="25.334700000000002"/>
    <n v="25.334700000000002"/>
    <s v="Usage"/>
    <s v=""/>
    <s v="Lambda-GB-Second | Invoke | Usage"/>
    <s v="{}"/>
    <x v="0"/>
    <x v="0"/>
    <x v="0"/>
    <x v="0"/>
    <s v="Unallocated"/>
    <s v="aws_billing_sample.csv"/>
    <n v="438"/>
    <s v="Unallocated"/>
    <x v="0"/>
    <s v="Missing allocation metadata"/>
    <n v="1"/>
    <s v="aws-2026-04-22-222222222222-04-01-alloc-d5c4fa7e80c9"/>
    <d v="2026-04-01T00:00:00"/>
    <d v="2026-04-01T00:00:00"/>
  </r>
  <r>
    <x v="437"/>
    <x v="0"/>
    <n v="999999999999"/>
    <n v="222222222222"/>
    <s v="development-account"/>
    <n v="46133.833333333336"/>
    <n v="46134.833333333336"/>
    <n v="46112.833333333336"/>
    <n v="46142.833333333336"/>
    <s v="AWS Lambda"/>
    <s v="Compute"/>
    <s v="Lambda-GB-Second"/>
    <s v="function-2222-04-02"/>
    <s v="us-east-1"/>
    <s v=""/>
    <n v="1879793.8595"/>
    <s v="GB-Seconds"/>
    <n v="1.6666700000000001E-5"/>
    <s v="Standard"/>
    <s v="USD"/>
    <n v="31.33"/>
    <n v="29.136800000000001"/>
    <n v="29.1368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39"/>
    <s v="Allocated"/>
    <x v="1"/>
    <s v="Source tags/labels"/>
    <n v="1"/>
    <s v="aws-2026-04-22-222222222222-04-02-alloc-8ec997f9f31d"/>
    <d v="2026-04-01T00:00:00"/>
    <d v="2026-04-01T00:00:00"/>
  </r>
  <r>
    <x v="438"/>
    <x v="0"/>
    <n v="999999999999"/>
    <n v="222222222222"/>
    <s v="development-account"/>
    <n v="46133.833333333336"/>
    <n v="46134.833333333336"/>
    <n v="46112.833333333336"/>
    <n v="46142.833333333336"/>
    <s v="AmazonCloudWatch"/>
    <s v="Management and Governance"/>
    <s v="DataProcessing-Bytes"/>
    <s v="log-group-2222-05-01"/>
    <s v="us-east-1"/>
    <s v=""/>
    <n v="82.964500000000001"/>
    <s v="GB"/>
    <n v="0.5"/>
    <s v="Standard"/>
    <s v="USD"/>
    <n v="41.482300000000002"/>
    <n v="38.163699999999999"/>
    <n v="38.1636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440"/>
    <s v="Shared"/>
    <x v="2"/>
    <s v="Direct spend: provider + billing month + sub-account"/>
    <n v="1"/>
    <s v="aws-2026-04-22-222222222222-05-01-alloc-f7ca8af2b861"/>
    <d v="2026-04-01T00:00:00"/>
    <d v="2026-04-01T00:00:00"/>
  </r>
  <r>
    <x v="439"/>
    <x v="0"/>
    <n v="999999999999"/>
    <n v="222222222222"/>
    <s v="development-account"/>
    <n v="46133.833333333336"/>
    <n v="46134.833333333336"/>
    <n v="46112.833333333336"/>
    <n v="46142.833333333336"/>
    <s v="AmazonCloudWatch"/>
    <s v="Management and Governance"/>
    <s v="DataProcessing-Bytes"/>
    <s v="log-group-2222-05-02"/>
    <s v="us-east-1"/>
    <s v=""/>
    <n v="81.254599999999996"/>
    <s v="GB"/>
    <n v="0.5"/>
    <s v="Standard"/>
    <s v="USD"/>
    <n v="40.627299999999998"/>
    <n v="37.377099999999999"/>
    <n v="37.3770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441"/>
    <s v="Shared"/>
    <x v="2"/>
    <s v="Direct spend: provider + billing month + sub-account"/>
    <n v="1"/>
    <s v="aws-2026-04-22-222222222222-05-02-alloc-2f055ec8578c"/>
    <d v="2026-04-01T00:00:00"/>
    <d v="2026-04-01T00:00:00"/>
  </r>
  <r>
    <x v="440"/>
    <x v="0"/>
    <n v="999999999999"/>
    <n v="111111111111"/>
    <s v="production-account"/>
    <n v="46134.833333333336"/>
    <n v="46135.833333333336"/>
    <n v="46112.833333333336"/>
    <n v="46142.833333333336"/>
    <s v="Amazon Elastic Compute Cloud - Compute"/>
    <s v="Compute"/>
    <s v="BoxUsage:m5.large"/>
    <s v="i-1111-01-01"/>
    <s v="us-east-1"/>
    <s v=""/>
    <n v="1026.8590999999999"/>
    <s v="Hrs"/>
    <n v="9.6000000000000002E-2"/>
    <s v="Standard"/>
    <s v="USD"/>
    <n v="98.578500000000005"/>
    <n v="86.256200000000007"/>
    <n v="86.25620000000000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42"/>
    <s v="Allocated"/>
    <x v="1"/>
    <s v="Source tags/labels"/>
    <n v="1"/>
    <s v="aws-2026-04-23-111111111111-01-01-alloc-fc551472dbf1"/>
    <d v="2026-04-01T00:00:00"/>
    <d v="2026-04-01T00:00:00"/>
  </r>
  <r>
    <x v="441"/>
    <x v="0"/>
    <n v="999999999999"/>
    <n v="111111111111"/>
    <s v="production-account"/>
    <n v="46134.833333333336"/>
    <n v="46135.833333333336"/>
    <n v="46112.833333333336"/>
    <n v="46142.833333333336"/>
    <s v="Amazon Elastic Compute Cloud - Compute"/>
    <s v="Compute"/>
    <s v="BoxUsage:m5.large"/>
    <s v="i-1111-01-02"/>
    <s v="us-east-1"/>
    <s v=""/>
    <n v="974.02980000000002"/>
    <s v="Hrs"/>
    <n v="9.6000000000000002E-2"/>
    <s v="Standard"/>
    <s v="USD"/>
    <n v="93.506900000000002"/>
    <n v="81.8185"/>
    <n v="81.818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43"/>
    <s v="Allocated"/>
    <x v="1"/>
    <s v="Source tags/labels"/>
    <n v="1"/>
    <s v="aws-2026-04-23-111111111111-01-02-alloc-e969b6cedb04"/>
    <d v="2026-04-01T00:00:00"/>
    <d v="2026-04-01T00:00:00"/>
  </r>
  <r>
    <x v="442"/>
    <x v="0"/>
    <n v="999999999999"/>
    <n v="111111111111"/>
    <s v="production-account"/>
    <n v="46134.833333333336"/>
    <n v="46135.833333333336"/>
    <n v="46112.833333333336"/>
    <n v="46142.833333333336"/>
    <s v="Amazon Simple Storage Service"/>
    <s v="Storage"/>
    <s v="TimedStorage-ByteHrs"/>
    <s v="bucket-1111-02-01"/>
    <s v="us-east-1"/>
    <s v=""/>
    <n v="252.7766"/>
    <s v="GB-Mo"/>
    <n v="2.3E-2"/>
    <s v="Standard"/>
    <s v="USD"/>
    <n v="5.8139000000000003"/>
    <n v="5.4347000000000003"/>
    <n v="5.434700000000000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44"/>
    <s v="Allocated"/>
    <x v="1"/>
    <s v="Source tags/labels"/>
    <n v="1"/>
    <s v="aws-2026-04-23-111111111111-02-01-alloc-2ae9130f82e9"/>
    <d v="2026-04-01T00:00:00"/>
    <d v="2026-04-01T00:00:00"/>
  </r>
  <r>
    <x v="443"/>
    <x v="0"/>
    <n v="999999999999"/>
    <n v="111111111111"/>
    <s v="production-account"/>
    <n v="46134.833333333336"/>
    <n v="46135.833333333336"/>
    <n v="46112.833333333336"/>
    <n v="46142.833333333336"/>
    <s v="Amazon Simple Storage Service"/>
    <s v="Storage"/>
    <s v="TimedStorage-ByteHrs"/>
    <s v="bucket-1111-02-02"/>
    <s v="us-east-1"/>
    <s v=""/>
    <n v="217.9933"/>
    <s v="GB-Mo"/>
    <n v="2.3E-2"/>
    <s v="Standard"/>
    <s v="USD"/>
    <n v="5.0137999999999998"/>
    <n v="4.6868999999999996"/>
    <n v="4.6868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45"/>
    <s v="Allocated"/>
    <x v="1"/>
    <s v="Source tags/labels"/>
    <n v="1"/>
    <s v="aws-2026-04-23-111111111111-02-02-alloc-44ff6cbc7020"/>
    <d v="2026-04-01T00:00:00"/>
    <d v="2026-04-01T00:00:00"/>
  </r>
  <r>
    <x v="444"/>
    <x v="0"/>
    <n v="999999999999"/>
    <n v="111111111111"/>
    <s v="production-account"/>
    <n v="46134.833333333336"/>
    <n v="46135.833333333336"/>
    <n v="46112.833333333336"/>
    <n v="46142.833333333336"/>
    <s v="Amazon Relational Database Service"/>
    <s v="Databases"/>
    <s v="InstanceUsage:db.m5.large"/>
    <s v="db-1111-03-01"/>
    <s v="us-east-1"/>
    <s v=""/>
    <n v="209.32839999999999"/>
    <s v="Hrs"/>
    <n v="0.192"/>
    <s v="Standard"/>
    <s v="USD"/>
    <n v="40.191099999999999"/>
    <n v="35.585799999999999"/>
    <n v="35.5857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46"/>
    <s v="Allocated"/>
    <x v="1"/>
    <s v="Source tags/labels"/>
    <n v="1"/>
    <s v="aws-2026-04-23-111111111111-03-01-alloc-7191f5364dd3"/>
    <d v="2026-04-01T00:00:00"/>
    <d v="2026-04-01T00:00:00"/>
  </r>
  <r>
    <x v="445"/>
    <x v="0"/>
    <n v="999999999999"/>
    <n v="111111111111"/>
    <s v="production-account"/>
    <n v="46134.833333333336"/>
    <n v="46135.833333333336"/>
    <n v="46112.833333333336"/>
    <n v="46142.833333333336"/>
    <s v="Amazon Relational Database Service"/>
    <s v="Databases"/>
    <s v="InstanceUsage:db.m5.large"/>
    <s v="db-1111-03-02"/>
    <s v="us-east-1"/>
    <s v=""/>
    <n v="222.00219999999999"/>
    <s v="Hrs"/>
    <n v="0.192"/>
    <s v="Standard"/>
    <s v="USD"/>
    <n v="42.624400000000001"/>
    <n v="37.740400000000001"/>
    <n v="37.7404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47"/>
    <s v="Allocated"/>
    <x v="1"/>
    <s v="Source tags/labels"/>
    <n v="1"/>
    <s v="aws-2026-04-23-111111111111-03-02-alloc-4a2de7b1419c"/>
    <d v="2026-04-01T00:00:00"/>
    <d v="2026-04-01T00:00:00"/>
  </r>
  <r>
    <x v="446"/>
    <x v="0"/>
    <n v="999999999999"/>
    <n v="111111111111"/>
    <s v="production-account"/>
    <n v="46134.833333333336"/>
    <n v="46135.833333333336"/>
    <n v="46112.833333333336"/>
    <n v="46142.833333333336"/>
    <s v="AWS Lambda"/>
    <s v="Compute"/>
    <s v="Lambda-GB-Second"/>
    <s v="function-1111-04-01"/>
    <s v="us-east-1"/>
    <s v=""/>
    <n v="4275088.4019999998"/>
    <s v="GB-Seconds"/>
    <n v="1.6666700000000001E-5"/>
    <s v="Standard"/>
    <s v="USD"/>
    <n v="71.251599999999996"/>
    <n v="66.263900000000007"/>
    <n v="66.26390000000000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48"/>
    <s v="Allocated"/>
    <x v="1"/>
    <s v="Source tags/labels"/>
    <n v="1"/>
    <s v="aws-2026-04-23-111111111111-04-01-alloc-108bd5a60b8a"/>
    <d v="2026-04-01T00:00:00"/>
    <d v="2026-04-01T00:00:00"/>
  </r>
  <r>
    <x v="447"/>
    <x v="0"/>
    <n v="999999999999"/>
    <n v="111111111111"/>
    <s v="production-account"/>
    <n v="46134.833333333336"/>
    <n v="46135.833333333336"/>
    <n v="46112.833333333336"/>
    <n v="46142.833333333336"/>
    <s v="AWS Lambda"/>
    <s v="Compute"/>
    <s v="Lambda-GB-Second"/>
    <s v="function-1111-04-02"/>
    <s v="us-east-1"/>
    <s v=""/>
    <n v="4229295.2992000002"/>
    <s v="GB-Seconds"/>
    <n v="1.6666700000000001E-5"/>
    <s v="Standard"/>
    <s v="USD"/>
    <n v="70.488399999999999"/>
    <n v="65.554100000000005"/>
    <n v="65.55410000000000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49"/>
    <s v="Allocated"/>
    <x v="1"/>
    <s v="Source tags/labels"/>
    <n v="1"/>
    <s v="aws-2026-04-23-111111111111-04-02-alloc-37611539d9d1"/>
    <d v="2026-04-01T00:00:00"/>
    <d v="2026-04-01T00:00:00"/>
  </r>
  <r>
    <x v="448"/>
    <x v="0"/>
    <n v="999999999999"/>
    <n v="111111111111"/>
    <s v="production-account"/>
    <n v="46134.833333333336"/>
    <n v="46135.833333333336"/>
    <n v="46112.833333333336"/>
    <n v="46142.833333333336"/>
    <s v="AmazonCloudWatch"/>
    <s v="Management and Governance"/>
    <s v="DataProcessing-Bytes"/>
    <s v="log-group-1111-05-01"/>
    <s v="us-east-1"/>
    <s v=""/>
    <n v="224.24440000000001"/>
    <s v="GB"/>
    <n v="0.5"/>
    <s v="Standard"/>
    <s v="USD"/>
    <n v="112.12220000000001"/>
    <n v="103.1524"/>
    <n v="103.152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450"/>
    <s v="Shared"/>
    <x v="2"/>
    <s v="Direct spend: provider + billing month + sub-account"/>
    <n v="1"/>
    <s v="aws-2026-04-23-111111111111-05-01-alloc-f77d3051818f"/>
    <d v="2026-04-01T00:00:00"/>
    <d v="2026-04-01T00:00:00"/>
  </r>
  <r>
    <x v="449"/>
    <x v="0"/>
    <n v="999999999999"/>
    <n v="111111111111"/>
    <s v="production-account"/>
    <n v="46134.833333333336"/>
    <n v="46135.833333333336"/>
    <n v="46112.833333333336"/>
    <n v="46142.833333333336"/>
    <s v="AmazonCloudWatch"/>
    <s v="Management and Governance"/>
    <s v="DataProcessing-Bytes"/>
    <s v="log-group-1111-05-02"/>
    <s v="us-east-1"/>
    <s v=""/>
    <n v="228.23650000000001"/>
    <s v="GB"/>
    <n v="0.5"/>
    <s v="Standard"/>
    <s v="USD"/>
    <n v="114.1183"/>
    <n v="104.9888"/>
    <n v="104.9888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451"/>
    <s v="Shared"/>
    <x v="2"/>
    <s v="Direct spend: provider + billing month + sub-account"/>
    <n v="1"/>
    <s v="aws-2026-04-23-111111111111-05-02-alloc-b9694498d1e3"/>
    <d v="2026-04-01T00:00:00"/>
    <d v="2026-04-01T00:00:00"/>
  </r>
  <r>
    <x v="450"/>
    <x v="0"/>
    <n v="999999999999"/>
    <n v="222222222222"/>
    <s v="development-account"/>
    <n v="46134.833333333336"/>
    <n v="46135.833333333336"/>
    <n v="46112.833333333336"/>
    <n v="46142.833333333336"/>
    <s v="Amazon Elastic Compute Cloud - Compute"/>
    <s v="Compute"/>
    <s v="BoxUsage:m5.large"/>
    <s v="i-2222-01-01"/>
    <s v="us-east-1"/>
    <s v=""/>
    <n v="461.3861"/>
    <s v="Hrs"/>
    <n v="9.6000000000000002E-2"/>
    <s v="Standard"/>
    <s v="USD"/>
    <n v="44.293100000000003"/>
    <n v="38.756399999999999"/>
    <n v="38.7563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52"/>
    <s v="Allocated"/>
    <x v="1"/>
    <s v="Source tags/labels"/>
    <n v="1"/>
    <s v="aws-2026-04-23-222222222222-01-01-alloc-f6f465bcfb22"/>
    <d v="2026-04-01T00:00:00"/>
    <d v="2026-04-01T00:00:00"/>
  </r>
  <r>
    <x v="451"/>
    <x v="0"/>
    <n v="999999999999"/>
    <n v="222222222222"/>
    <s v="development-account"/>
    <n v="46134.833333333336"/>
    <n v="46135.833333333336"/>
    <n v="46112.833333333336"/>
    <n v="46142.833333333336"/>
    <s v="Amazon Elastic Compute Cloud - Compute"/>
    <s v="Compute"/>
    <s v="BoxUsage:m5.large"/>
    <s v="i-2222-01-02"/>
    <s v="us-east-1"/>
    <s v=""/>
    <n v="460.14729999999997"/>
    <s v="Hrs"/>
    <n v="9.6000000000000002E-2"/>
    <s v="Standard"/>
    <s v="USD"/>
    <n v="44.174100000000003"/>
    <n v="38.6524"/>
    <n v="38.6524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53"/>
    <s v="Allocated"/>
    <x v="1"/>
    <s v="Source tags/labels"/>
    <n v="1"/>
    <s v="aws-2026-04-23-222222222222-01-02-alloc-d1fd1ce9a969"/>
    <d v="2026-04-01T00:00:00"/>
    <d v="2026-04-01T00:00:00"/>
  </r>
  <r>
    <x v="452"/>
    <x v="0"/>
    <n v="999999999999"/>
    <n v="222222222222"/>
    <s v="development-account"/>
    <n v="46134.833333333336"/>
    <n v="46135.833333333336"/>
    <n v="46112.833333333336"/>
    <n v="46142.833333333336"/>
    <s v="Amazon Simple Storage Service"/>
    <s v="Storage"/>
    <s v="TimedStorage-ByteHrs"/>
    <s v="bucket-2222-02-01"/>
    <s v="us-east-1"/>
    <s v=""/>
    <n v="86.895499999999998"/>
    <s v="GB-Mo"/>
    <n v="2.3E-2"/>
    <s v="Standard"/>
    <s v="USD"/>
    <n v="1.9985999999999999"/>
    <n v="1.8683000000000001"/>
    <n v="1.8683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54"/>
    <s v="Allocated"/>
    <x v="1"/>
    <s v="Source tags/labels"/>
    <n v="1"/>
    <s v="aws-2026-04-23-222222222222-02-01-alloc-c0926a0af853"/>
    <d v="2026-04-01T00:00:00"/>
    <d v="2026-04-01T00:00:00"/>
  </r>
  <r>
    <x v="453"/>
    <x v="0"/>
    <n v="999999999999"/>
    <n v="222222222222"/>
    <s v="development-account"/>
    <n v="46134.833333333336"/>
    <n v="46135.833333333336"/>
    <n v="46112.833333333336"/>
    <n v="46142.833333333336"/>
    <s v="Amazon Simple Storage Service"/>
    <s v="Storage"/>
    <s v="TimedStorage-ByteHrs"/>
    <s v="bucket-2222-02-02"/>
    <s v="us-east-1"/>
    <s v=""/>
    <n v="94.381600000000006"/>
    <s v="GB-Mo"/>
    <n v="2.3E-2"/>
    <s v="Standard"/>
    <s v="USD"/>
    <n v="2.1707999999999998"/>
    <n v="2.0291999999999999"/>
    <n v="2.0291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55"/>
    <s v="Allocated"/>
    <x v="1"/>
    <s v="Source tags/labels"/>
    <n v="1"/>
    <s v="aws-2026-04-23-222222222222-02-02-alloc-51cc3de53dd2"/>
    <d v="2026-04-01T00:00:00"/>
    <d v="2026-04-01T00:00:00"/>
  </r>
  <r>
    <x v="454"/>
    <x v="0"/>
    <n v="999999999999"/>
    <n v="222222222222"/>
    <s v="development-account"/>
    <n v="46134.833333333336"/>
    <n v="46135.833333333336"/>
    <n v="46112.833333333336"/>
    <n v="46142.833333333336"/>
    <s v="Amazon Relational Database Service"/>
    <s v="Databases"/>
    <s v="InstanceUsage:db.m5.large"/>
    <s v="db-2222-03-01"/>
    <s v="us-east-1"/>
    <s v=""/>
    <n v="76.423900000000003"/>
    <s v="Hrs"/>
    <n v="0.192"/>
    <s v="Standard"/>
    <s v="USD"/>
    <n v="14.673400000000001"/>
    <n v="12.992100000000001"/>
    <n v="12.9921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56"/>
    <s v="Allocated"/>
    <x v="1"/>
    <s v="Source tags/labels"/>
    <n v="1"/>
    <s v="aws-2026-04-23-222222222222-03-01-alloc-50d4e7bb6d96"/>
    <d v="2026-04-01T00:00:00"/>
    <d v="2026-04-01T00:00:00"/>
  </r>
  <r>
    <x v="455"/>
    <x v="0"/>
    <n v="999999999999"/>
    <n v="222222222222"/>
    <s v="development-account"/>
    <n v="46134.833333333336"/>
    <n v="46135.833333333336"/>
    <n v="46112.833333333336"/>
    <n v="46142.833333333336"/>
    <s v="Amazon Relational Database Service"/>
    <s v="Databases"/>
    <s v="InstanceUsage:db.m5.large"/>
    <s v="db-2222-03-02"/>
    <s v="us-east-1"/>
    <s v=""/>
    <n v="83.944999999999993"/>
    <s v="Hrs"/>
    <n v="0.192"/>
    <s v="Standard"/>
    <s v="USD"/>
    <n v="16.1174"/>
    <n v="14.2707"/>
    <n v="14.2707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57"/>
    <s v="Allocated"/>
    <x v="1"/>
    <s v="Source tags/labels"/>
    <n v="1"/>
    <s v="aws-2026-04-23-222222222222-03-02-alloc-6eef9d9ef51a"/>
    <d v="2026-04-01T00:00:00"/>
    <d v="2026-04-01T00:00:00"/>
  </r>
  <r>
    <x v="456"/>
    <x v="0"/>
    <n v="999999999999"/>
    <n v="222222222222"/>
    <s v="development-account"/>
    <n v="46134.833333333336"/>
    <n v="46135.833333333336"/>
    <n v="46112.833333333336"/>
    <n v="46142.833333333336"/>
    <s v="AWS Lambda"/>
    <s v="Compute"/>
    <s v="Lambda-GB-Second"/>
    <s v="function-2222-04-01"/>
    <s v="us-east-1"/>
    <s v=""/>
    <n v="1675167.953"/>
    <s v="GB-Seconds"/>
    <n v="1.6666700000000001E-5"/>
    <s v="Standard"/>
    <s v="USD"/>
    <n v="27.919499999999999"/>
    <n v="25.9651"/>
    <n v="25.965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58"/>
    <s v="Allocated"/>
    <x v="1"/>
    <s v="Source tags/labels"/>
    <n v="1"/>
    <s v="aws-2026-04-23-222222222222-04-01-alloc-ed7b1c457621"/>
    <d v="2026-04-01T00:00:00"/>
    <d v="2026-04-01T00:00:00"/>
  </r>
  <r>
    <x v="457"/>
    <x v="0"/>
    <n v="999999999999"/>
    <n v="222222222222"/>
    <s v="development-account"/>
    <n v="46134.833333333336"/>
    <n v="46135.833333333336"/>
    <n v="46112.833333333336"/>
    <n v="46142.833333333336"/>
    <s v="AWS Lambda"/>
    <s v="Compute"/>
    <s v="Lambda-GB-Second"/>
    <s v="function-2222-04-02"/>
    <s v="us-east-1"/>
    <s v=""/>
    <n v="1787472.7494000001"/>
    <s v="GB-Seconds"/>
    <n v="1.6666700000000001E-5"/>
    <s v="Standard"/>
    <s v="USD"/>
    <n v="29.7913"/>
    <n v="27.7058"/>
    <n v="27.705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59"/>
    <s v="Allocated"/>
    <x v="1"/>
    <s v="Source tags/labels"/>
    <n v="1"/>
    <s v="aws-2026-04-23-222222222222-04-02-alloc-ae0416a84ebd"/>
    <d v="2026-04-01T00:00:00"/>
    <d v="2026-04-01T00:00:00"/>
  </r>
  <r>
    <x v="458"/>
    <x v="0"/>
    <n v="999999999999"/>
    <n v="222222222222"/>
    <s v="development-account"/>
    <n v="46134.833333333336"/>
    <n v="46135.833333333336"/>
    <n v="46112.833333333336"/>
    <n v="46142.833333333336"/>
    <s v="AmazonCloudWatch"/>
    <s v="Management and Governance"/>
    <s v="DataProcessing-Bytes"/>
    <s v="log-group-2222-05-01"/>
    <s v="us-east-1"/>
    <s v=""/>
    <n v="89.890799999999999"/>
    <s v="GB"/>
    <n v="0.5"/>
    <s v="Standard"/>
    <s v="USD"/>
    <n v="44.945399999999999"/>
    <n v="41.349800000000002"/>
    <n v="41.3498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460"/>
    <s v="Shared"/>
    <x v="2"/>
    <s v="Direct spend: provider + billing month + sub-account"/>
    <n v="1"/>
    <s v="aws-2026-04-23-222222222222-05-01-alloc-d470d4d33017"/>
    <d v="2026-04-01T00:00:00"/>
    <d v="2026-04-01T00:00:00"/>
  </r>
  <r>
    <x v="459"/>
    <x v="0"/>
    <n v="999999999999"/>
    <n v="222222222222"/>
    <s v="development-account"/>
    <n v="46134.833333333336"/>
    <n v="46135.833333333336"/>
    <n v="46112.833333333336"/>
    <n v="46142.833333333336"/>
    <s v="AmazonCloudWatch"/>
    <s v="Management and Governance"/>
    <s v="DataProcessing-Bytes"/>
    <s v="log-group-2222-05-02"/>
    <s v="us-east-1"/>
    <s v=""/>
    <n v="90.610900000000001"/>
    <s v="GB"/>
    <n v="0.5"/>
    <s v="Standard"/>
    <s v="USD"/>
    <n v="45.305399999999999"/>
    <n v="41.680999999999997"/>
    <n v="41.6809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461"/>
    <s v="Shared"/>
    <x v="2"/>
    <s v="Direct spend: provider + billing month + sub-account"/>
    <n v="1"/>
    <s v="aws-2026-04-23-222222222222-05-02-alloc-a635ed068451"/>
    <d v="2026-04-01T00:00:00"/>
    <d v="2026-04-01T00:00:00"/>
  </r>
  <r>
    <x v="460"/>
    <x v="0"/>
    <n v="999999999999"/>
    <n v="111111111111"/>
    <s v="production-account"/>
    <n v="46135.833333333336"/>
    <n v="46136.833333333336"/>
    <n v="46112.833333333336"/>
    <n v="46142.833333333336"/>
    <s v="Amazon Elastic Compute Cloud - Compute"/>
    <s v="Compute"/>
    <s v="BoxUsage:m5.large"/>
    <s v="i-1111-01-01"/>
    <s v="us-east-1"/>
    <s v=""/>
    <n v="1114.3832"/>
    <s v="Hrs"/>
    <n v="9.6000000000000002E-2"/>
    <s v="Standard"/>
    <s v="USD"/>
    <n v="106.9808"/>
    <n v="93.608199999999997"/>
    <n v="93.60819999999999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62"/>
    <s v="Allocated"/>
    <x v="1"/>
    <s v="Source tags/labels"/>
    <n v="1"/>
    <s v="aws-2026-04-24-111111111111-01-01-alloc-4fa7c7d9410f"/>
    <d v="2026-04-01T00:00:00"/>
    <d v="2026-04-01T00:00:00"/>
  </r>
  <r>
    <x v="461"/>
    <x v="0"/>
    <n v="999999999999"/>
    <n v="111111111111"/>
    <s v="production-account"/>
    <n v="46135.833333333336"/>
    <n v="46136.833333333336"/>
    <n v="46112.833333333336"/>
    <n v="46142.833333333336"/>
    <s v="Amazon Elastic Compute Cloud - Compute"/>
    <s v="Compute"/>
    <s v="BoxUsage:m5.large"/>
    <s v="i-1111-01-02"/>
    <s v="us-east-1"/>
    <s v=""/>
    <n v="1107.7016000000001"/>
    <s v="Hrs"/>
    <n v="9.6000000000000002E-2"/>
    <s v="Standard"/>
    <s v="USD"/>
    <n v="106.3394"/>
    <n v="93.046899999999994"/>
    <n v="93.04689999999999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63"/>
    <s v="Allocated"/>
    <x v="1"/>
    <s v="Source tags/labels"/>
    <n v="1"/>
    <s v="aws-2026-04-24-111111111111-01-02-alloc-590e480cbd50"/>
    <d v="2026-04-01T00:00:00"/>
    <d v="2026-04-01T00:00:00"/>
  </r>
  <r>
    <x v="462"/>
    <x v="0"/>
    <n v="999999999999"/>
    <n v="111111111111"/>
    <s v="production-account"/>
    <n v="46135.833333333336"/>
    <n v="46136.833333333336"/>
    <n v="46112.833333333336"/>
    <n v="46142.833333333336"/>
    <s v="Amazon Simple Storage Service"/>
    <s v="Storage"/>
    <s v="TimedStorage-ByteHrs"/>
    <s v="bucket-1111-02-01"/>
    <s v="us-east-1"/>
    <s v=""/>
    <n v="240.84870000000001"/>
    <s v="GB-Mo"/>
    <n v="2.3E-2"/>
    <s v="Standard"/>
    <s v="USD"/>
    <n v="5.5395000000000003"/>
    <n v="5.1782000000000004"/>
    <n v="5.1782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64"/>
    <s v="Allocated"/>
    <x v="1"/>
    <s v="Source tags/labels"/>
    <n v="1"/>
    <s v="aws-2026-04-24-111111111111-02-01-alloc-a6a88a27eb27"/>
    <d v="2026-04-01T00:00:00"/>
    <d v="2026-04-01T00:00:00"/>
  </r>
  <r>
    <x v="463"/>
    <x v="0"/>
    <n v="999999999999"/>
    <n v="111111111111"/>
    <s v="production-account"/>
    <n v="46135.833333333336"/>
    <n v="46136.833333333336"/>
    <n v="46112.833333333336"/>
    <n v="46142.833333333336"/>
    <s v="Amazon Simple Storage Service"/>
    <s v="Storage"/>
    <s v="TimedStorage-ByteHrs"/>
    <s v="bucket-1111-02-02"/>
    <s v="us-east-1"/>
    <s v=""/>
    <n v="231.23050000000001"/>
    <s v="GB-Mo"/>
    <n v="2.3E-2"/>
    <s v="Standard"/>
    <s v="USD"/>
    <n v="5.3182999999999998"/>
    <n v="4.9714999999999998"/>
    <n v="4.9714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65"/>
    <s v="Allocated"/>
    <x v="1"/>
    <s v="Source tags/labels"/>
    <n v="1"/>
    <s v="aws-2026-04-24-111111111111-02-02-alloc-e4291b587cf2"/>
    <d v="2026-04-01T00:00:00"/>
    <d v="2026-04-01T00:00:00"/>
  </r>
  <r>
    <x v="464"/>
    <x v="0"/>
    <n v="999999999999"/>
    <n v="111111111111"/>
    <s v="production-account"/>
    <n v="46135.833333333336"/>
    <n v="46136.833333333336"/>
    <n v="46112.833333333336"/>
    <n v="46142.833333333336"/>
    <s v="Amazon Relational Database Service"/>
    <s v="Databases"/>
    <s v="InstanceUsage:db.m5.large"/>
    <s v="db-1111-03-01"/>
    <s v="us-east-1"/>
    <s v=""/>
    <n v="226.03790000000001"/>
    <s v="Hrs"/>
    <n v="0.192"/>
    <s v="Standard"/>
    <s v="USD"/>
    <n v="43.399299999999997"/>
    <n v="38.426499999999997"/>
    <n v="38.4264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66"/>
    <s v="Allocated"/>
    <x v="1"/>
    <s v="Source tags/labels"/>
    <n v="1"/>
    <s v="aws-2026-04-24-111111111111-03-01-alloc-15cba11b619c"/>
    <d v="2026-04-01T00:00:00"/>
    <d v="2026-04-01T00:00:00"/>
  </r>
  <r>
    <x v="465"/>
    <x v="0"/>
    <n v="999999999999"/>
    <n v="111111111111"/>
    <s v="production-account"/>
    <n v="46135.833333333336"/>
    <n v="46136.833333333336"/>
    <n v="46112.833333333336"/>
    <n v="46142.833333333336"/>
    <s v="Amazon Relational Database Service"/>
    <s v="Databases"/>
    <s v="InstanceUsage:db.m5.large"/>
    <s v="db-1111-03-02"/>
    <s v="us-east-1"/>
    <s v=""/>
    <n v="207.14879999999999"/>
    <s v="Hrs"/>
    <n v="0.192"/>
    <s v="Standard"/>
    <s v="USD"/>
    <n v="39.772599999999997"/>
    <n v="35.215299999999999"/>
    <n v="35.2152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67"/>
    <s v="Allocated"/>
    <x v="1"/>
    <s v="Source tags/labels"/>
    <n v="1"/>
    <s v="aws-2026-04-24-111111111111-03-02-alloc-c3dda3236345"/>
    <d v="2026-04-01T00:00:00"/>
    <d v="2026-04-01T00:00:00"/>
  </r>
  <r>
    <x v="466"/>
    <x v="0"/>
    <n v="999999999999"/>
    <n v="111111111111"/>
    <s v="production-account"/>
    <n v="46135.833333333336"/>
    <n v="46136.833333333336"/>
    <n v="46112.833333333336"/>
    <n v="46142.833333333336"/>
    <s v="AWS Lambda"/>
    <s v="Compute"/>
    <s v="Lambda-GB-Second"/>
    <s v="function-1111-04-01"/>
    <s v="us-east-1"/>
    <s v=""/>
    <n v="4208076.0634000003"/>
    <s v="GB-Seconds"/>
    <n v="1.6666700000000001E-5"/>
    <s v="Standard"/>
    <s v="USD"/>
    <n v="70.134699999999995"/>
    <n v="65.225200000000001"/>
    <n v="65.225200000000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68"/>
    <s v="Allocated"/>
    <x v="1"/>
    <s v="Source tags/labels"/>
    <n v="1"/>
    <s v="aws-2026-04-24-111111111111-04-01-alloc-09273cd321b4"/>
    <d v="2026-04-01T00:00:00"/>
    <d v="2026-04-01T00:00:00"/>
  </r>
  <r>
    <x v="467"/>
    <x v="0"/>
    <n v="999999999999"/>
    <n v="111111111111"/>
    <s v="production-account"/>
    <n v="46135.833333333336"/>
    <n v="46136.833333333336"/>
    <n v="46112.833333333336"/>
    <n v="46142.833333333336"/>
    <s v="AWS Lambda"/>
    <s v="Compute"/>
    <s v="Lambda-GB-Second"/>
    <s v="function-1111-04-02"/>
    <s v="us-east-1"/>
    <s v=""/>
    <n v="4535466.9830999998"/>
    <s v="GB-Seconds"/>
    <n v="1.6666700000000001E-5"/>
    <s v="Standard"/>
    <s v="USD"/>
    <n v="75.591300000000004"/>
    <n v="70.299700000000001"/>
    <n v="70.299700000000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69"/>
    <s v="Allocated"/>
    <x v="1"/>
    <s v="Source tags/labels"/>
    <n v="1"/>
    <s v="aws-2026-04-24-111111111111-04-02-alloc-e626d611e26f"/>
    <d v="2026-04-01T00:00:00"/>
    <d v="2026-04-01T00:00:00"/>
  </r>
  <r>
    <x v="468"/>
    <x v="0"/>
    <n v="999999999999"/>
    <n v="111111111111"/>
    <s v="production-account"/>
    <n v="46135.833333333336"/>
    <n v="46136.833333333336"/>
    <n v="46112.833333333336"/>
    <n v="46142.833333333336"/>
    <s v="AmazonCloudWatch"/>
    <s v="Management and Governance"/>
    <s v="DataProcessing-Bytes"/>
    <s v="log-group-1111-05-01"/>
    <s v="us-east-1"/>
    <s v=""/>
    <n v="226.38839999999999"/>
    <s v="GB"/>
    <n v="0.5"/>
    <s v="Standard"/>
    <s v="USD"/>
    <n v="113.1942"/>
    <n v="104.1386"/>
    <n v="104.1386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470"/>
    <s v="Shared"/>
    <x v="2"/>
    <s v="Direct spend: provider + billing month + sub-account"/>
    <n v="1"/>
    <s v="aws-2026-04-24-111111111111-05-01-alloc-c5e372eac17f"/>
    <d v="2026-04-01T00:00:00"/>
    <d v="2026-04-01T00:00:00"/>
  </r>
  <r>
    <x v="469"/>
    <x v="0"/>
    <n v="999999999999"/>
    <n v="111111111111"/>
    <s v="production-account"/>
    <n v="46135.833333333336"/>
    <n v="46136.833333333336"/>
    <n v="46112.833333333336"/>
    <n v="46142.833333333336"/>
    <s v="AmazonCloudWatch"/>
    <s v="Management and Governance"/>
    <s v="DataProcessing-Bytes"/>
    <s v="log-group-1111-05-02"/>
    <s v="us-east-1"/>
    <s v=""/>
    <n v="239.87129999999999"/>
    <s v="GB"/>
    <n v="0.5"/>
    <s v="Standard"/>
    <s v="USD"/>
    <n v="119.93559999999999"/>
    <n v="110.3408"/>
    <n v="110.3408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471"/>
    <s v="Shared"/>
    <x v="2"/>
    <s v="Direct spend: provider + billing month + sub-account"/>
    <n v="1"/>
    <s v="aws-2026-04-24-111111111111-05-02-alloc-6148c18662bf"/>
    <d v="2026-04-01T00:00:00"/>
    <d v="2026-04-01T00:00:00"/>
  </r>
  <r>
    <x v="470"/>
    <x v="0"/>
    <n v="999999999999"/>
    <n v="222222222222"/>
    <s v="development-account"/>
    <n v="46135.833333333336"/>
    <n v="46136.833333333336"/>
    <n v="46112.833333333336"/>
    <n v="46142.833333333336"/>
    <s v="Amazon Elastic Compute Cloud - Compute"/>
    <s v="Compute"/>
    <s v="BoxUsage:m5.large"/>
    <s v="i-2222-01-01"/>
    <s v="us-east-1"/>
    <s v=""/>
    <n v="447.27390000000003"/>
    <s v="Hrs"/>
    <n v="9.6000000000000002E-2"/>
    <s v="Standard"/>
    <s v="USD"/>
    <n v="42.938299999999998"/>
    <n v="37.570999999999998"/>
    <n v="37.5709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72"/>
    <s v="Allocated"/>
    <x v="1"/>
    <s v="Source tags/labels"/>
    <n v="1"/>
    <s v="aws-2026-04-24-222222222222-01-01-alloc-44de6a48cb11"/>
    <d v="2026-04-01T00:00:00"/>
    <d v="2026-04-01T00:00:00"/>
  </r>
  <r>
    <x v="471"/>
    <x v="0"/>
    <n v="999999999999"/>
    <n v="222222222222"/>
    <s v="development-account"/>
    <n v="46135.833333333336"/>
    <n v="46136.833333333336"/>
    <n v="46112.833333333336"/>
    <n v="46142.833333333336"/>
    <s v="Amazon Elastic Compute Cloud - Compute"/>
    <s v="Compute"/>
    <s v="BoxUsage:m5.large"/>
    <s v="i-2222-01-02"/>
    <s v="us-east-1"/>
    <s v=""/>
    <n v="445.745"/>
    <s v="Hrs"/>
    <n v="9.6000000000000002E-2"/>
    <s v="Standard"/>
    <s v="USD"/>
    <n v="42.791499999999999"/>
    <n v="37.442599999999999"/>
    <n v="37.4425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73"/>
    <s v="Allocated"/>
    <x v="1"/>
    <s v="Source tags/labels"/>
    <n v="1"/>
    <s v="aws-2026-04-24-222222222222-01-02-alloc-317fa6b47577"/>
    <d v="2026-04-01T00:00:00"/>
    <d v="2026-04-01T00:00:00"/>
  </r>
  <r>
    <x v="472"/>
    <x v="0"/>
    <n v="999999999999"/>
    <n v="222222222222"/>
    <s v="development-account"/>
    <n v="46135.833333333336"/>
    <n v="46136.833333333336"/>
    <n v="46112.833333333336"/>
    <n v="46142.833333333336"/>
    <s v="Amazon Simple Storage Service"/>
    <s v="Storage"/>
    <s v="TimedStorage-ByteHrs"/>
    <s v="bucket-2222-02-01"/>
    <s v="us-east-1"/>
    <s v=""/>
    <n v="88.064599999999999"/>
    <s v="GB-Mo"/>
    <n v="2.3E-2"/>
    <s v="Standard"/>
    <s v="USD"/>
    <n v="2.0255000000000001"/>
    <n v="1.8934"/>
    <n v="1.8934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74"/>
    <s v="Allocated"/>
    <x v="1"/>
    <s v="Source tags/labels"/>
    <n v="1"/>
    <s v="aws-2026-04-24-222222222222-02-01-alloc-c4c8b890c8dd"/>
    <d v="2026-04-01T00:00:00"/>
    <d v="2026-04-01T00:00:00"/>
  </r>
  <r>
    <x v="473"/>
    <x v="0"/>
    <n v="999999999999"/>
    <n v="222222222222"/>
    <s v="development-account"/>
    <n v="46135.833333333336"/>
    <n v="46136.833333333336"/>
    <n v="46112.833333333336"/>
    <n v="46142.833333333336"/>
    <s v="Amazon Simple Storage Service"/>
    <s v="Storage"/>
    <s v="TimedStorage-ByteHrs"/>
    <s v="bucket-2222-02-02"/>
    <s v="us-east-1"/>
    <s v=""/>
    <n v="99.424700000000001"/>
    <s v="GB-Mo"/>
    <n v="2.3E-2"/>
    <s v="Standard"/>
    <s v="USD"/>
    <n v="2.2867999999999999"/>
    <n v="2.1375999999999999"/>
    <n v="2.1375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75"/>
    <s v="Allocated"/>
    <x v="1"/>
    <s v="Source tags/labels"/>
    <n v="1"/>
    <s v="aws-2026-04-24-222222222222-02-02-alloc-1a6595ad1d09"/>
    <d v="2026-04-01T00:00:00"/>
    <d v="2026-04-01T00:00:00"/>
  </r>
  <r>
    <x v="474"/>
    <x v="0"/>
    <n v="999999999999"/>
    <n v="222222222222"/>
    <s v="development-account"/>
    <n v="46135.833333333336"/>
    <n v="46136.833333333336"/>
    <n v="46112.833333333336"/>
    <n v="46142.833333333336"/>
    <s v="Amazon Relational Database Service"/>
    <s v="Databases"/>
    <s v="InstanceUsage:db.m5.large"/>
    <s v="db-2222-03-01"/>
    <s v="us-east-1"/>
    <s v=""/>
    <n v="91.837199999999996"/>
    <s v="Hrs"/>
    <n v="0.192"/>
    <s v="Standard"/>
    <s v="USD"/>
    <n v="17.6327"/>
    <n v="15.612299999999999"/>
    <n v="15.6122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76"/>
    <s v="Allocated"/>
    <x v="1"/>
    <s v="Source tags/labels"/>
    <n v="1"/>
    <s v="aws-2026-04-24-222222222222-03-01-alloc-9c14aa37db25"/>
    <d v="2026-04-01T00:00:00"/>
    <d v="2026-04-01T00:00:00"/>
  </r>
  <r>
    <x v="475"/>
    <x v="0"/>
    <n v="999999999999"/>
    <n v="222222222222"/>
    <s v="development-account"/>
    <n v="46135.833333333336"/>
    <n v="46136.833333333336"/>
    <n v="46112.833333333336"/>
    <n v="46142.833333333336"/>
    <s v="Amazon Relational Database Service"/>
    <s v="Databases"/>
    <s v="InstanceUsage:db.m5.large"/>
    <s v="db-2222-03-02"/>
    <s v="us-east-1"/>
    <s v=""/>
    <n v="87.766800000000003"/>
    <s v="Hrs"/>
    <n v="0.192"/>
    <s v="Standard"/>
    <s v="USD"/>
    <n v="16.851199999999999"/>
    <n v="14.920400000000001"/>
    <n v="14.9204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77"/>
    <s v="Allocated"/>
    <x v="1"/>
    <s v="Source tags/labels"/>
    <n v="1"/>
    <s v="aws-2026-04-24-222222222222-03-02-alloc-09761f58f9db"/>
    <d v="2026-04-01T00:00:00"/>
    <d v="2026-04-01T00:00:00"/>
  </r>
  <r>
    <x v="476"/>
    <x v="0"/>
    <n v="999999999999"/>
    <n v="222222222222"/>
    <s v="development-account"/>
    <n v="46135.833333333336"/>
    <n v="46136.833333333336"/>
    <n v="46112.833333333336"/>
    <n v="46142.833333333336"/>
    <s v="AWS Lambda"/>
    <s v="Compute"/>
    <s v="Lambda-GB-Second"/>
    <s v="function-2222-04-01"/>
    <s v="us-east-1"/>
    <s v=""/>
    <n v="1913544.4116"/>
    <s v="GB-Seconds"/>
    <n v="1.6666700000000001E-5"/>
    <s v="Standard"/>
    <s v="USD"/>
    <n v="31.892499999999998"/>
    <n v="29.6599"/>
    <n v="29.65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78"/>
    <s v="Allocated"/>
    <x v="1"/>
    <s v="Source tags/labels"/>
    <n v="1"/>
    <s v="aws-2026-04-24-222222222222-04-01-alloc-fe508f296976"/>
    <d v="2026-04-01T00:00:00"/>
    <d v="2026-04-01T00:00:00"/>
  </r>
  <r>
    <x v="477"/>
    <x v="0"/>
    <n v="999999999999"/>
    <n v="222222222222"/>
    <s v="development-account"/>
    <n v="46135.833333333336"/>
    <n v="46136.833333333336"/>
    <n v="46112.833333333336"/>
    <n v="46142.833333333336"/>
    <s v="AWS Lambda"/>
    <s v="Compute"/>
    <s v="Lambda-GB-Second"/>
    <s v="function-2222-04-02"/>
    <s v="us-east-1"/>
    <s v=""/>
    <n v="1703021.2672999999"/>
    <s v="GB-Seconds"/>
    <n v="1.6666700000000001E-5"/>
    <s v="Standard"/>
    <s v="USD"/>
    <n v="28.383700000000001"/>
    <n v="26.396799999999999"/>
    <n v="26.3967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79"/>
    <s v="Allocated"/>
    <x v="1"/>
    <s v="Source tags/labels"/>
    <n v="1"/>
    <s v="aws-2026-04-24-222222222222-04-02-alloc-b364a3f22933"/>
    <d v="2026-04-01T00:00:00"/>
    <d v="2026-04-01T00:00:00"/>
  </r>
  <r>
    <x v="478"/>
    <x v="0"/>
    <n v="999999999999"/>
    <n v="222222222222"/>
    <s v="development-account"/>
    <n v="46135.833333333336"/>
    <n v="46136.833333333336"/>
    <n v="46112.833333333336"/>
    <n v="46142.833333333336"/>
    <s v="AmazonCloudWatch"/>
    <s v="Management and Governance"/>
    <s v="DataProcessing-Bytes"/>
    <s v="log-group-2222-05-01"/>
    <s v="us-east-1"/>
    <s v=""/>
    <n v="78.993600000000001"/>
    <s v="GB"/>
    <n v="0.5"/>
    <s v="Standard"/>
    <s v="USD"/>
    <n v="39.4968"/>
    <n v="36.337000000000003"/>
    <n v="36.3370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480"/>
    <s v="Shared"/>
    <x v="2"/>
    <s v="Direct spend: provider + billing month + sub-account"/>
    <n v="1"/>
    <s v="aws-2026-04-24-222222222222-05-01-alloc-b2d04431956b"/>
    <d v="2026-04-01T00:00:00"/>
    <d v="2026-04-01T00:00:00"/>
  </r>
  <r>
    <x v="479"/>
    <x v="0"/>
    <n v="999999999999"/>
    <n v="222222222222"/>
    <s v="development-account"/>
    <n v="46135.833333333336"/>
    <n v="46136.833333333336"/>
    <n v="46112.833333333336"/>
    <n v="46142.833333333336"/>
    <s v="AmazonCloudWatch"/>
    <s v="Management and Governance"/>
    <s v="DataProcessing-Bytes"/>
    <s v="log-group-2222-05-02"/>
    <s v="us-east-1"/>
    <s v=""/>
    <n v="86.708799999999997"/>
    <s v="GB"/>
    <n v="0.5"/>
    <s v="Standard"/>
    <s v="USD"/>
    <n v="43.354399999999998"/>
    <n v="39.886000000000003"/>
    <n v="39.8860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481"/>
    <s v="Shared"/>
    <x v="2"/>
    <s v="Direct spend: provider + billing month + sub-account"/>
    <n v="1"/>
    <s v="aws-2026-04-24-222222222222-05-02-alloc-74251c137875"/>
    <d v="2026-04-01T00:00:00"/>
    <d v="2026-04-01T00:00:00"/>
  </r>
  <r>
    <x v="480"/>
    <x v="0"/>
    <n v="999999999999"/>
    <n v="111111111111"/>
    <s v="production-account"/>
    <n v="46136.833333333336"/>
    <n v="46137.833333333336"/>
    <n v="46112.833333333336"/>
    <n v="46142.833333333336"/>
    <s v="Amazon Elastic Compute Cloud - Compute"/>
    <s v="Compute"/>
    <s v="BoxUsage:m5.large"/>
    <s v="i-1111-01-01"/>
    <s v="us-east-1"/>
    <s v=""/>
    <n v="1117.2256"/>
    <s v="Hrs"/>
    <n v="9.6000000000000002E-2"/>
    <s v="Standard"/>
    <s v="USD"/>
    <n v="107.25369999999999"/>
    <n v="93.846999999999994"/>
    <n v="93.84699999999999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82"/>
    <s v="Allocated"/>
    <x v="1"/>
    <s v="Source tags/labels"/>
    <n v="1"/>
    <s v="aws-2026-04-25-111111111111-01-01-alloc-890d031d0710"/>
    <d v="2026-04-01T00:00:00"/>
    <d v="2026-04-01T00:00:00"/>
  </r>
  <r>
    <x v="481"/>
    <x v="0"/>
    <n v="999999999999"/>
    <n v="111111111111"/>
    <s v="production-account"/>
    <n v="46136.833333333336"/>
    <n v="46137.833333333336"/>
    <n v="46112.833333333336"/>
    <n v="46142.833333333336"/>
    <s v="Amazon Elastic Compute Cloud - Compute"/>
    <s v="Compute"/>
    <s v="BoxUsage:m5.large"/>
    <s v="i-1111-01-02"/>
    <s v="us-east-1"/>
    <s v=""/>
    <n v="1149.6421"/>
    <s v="Hrs"/>
    <n v="9.6000000000000002E-2"/>
    <s v="Standard"/>
    <s v="USD"/>
    <n v="110.3656"/>
    <n v="96.569900000000004"/>
    <n v="96.56990000000000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83"/>
    <s v="Allocated"/>
    <x v="1"/>
    <s v="Source tags/labels"/>
    <n v="1"/>
    <s v="aws-2026-04-25-111111111111-01-02-alloc-7003f130932e"/>
    <d v="2026-04-01T00:00:00"/>
    <d v="2026-04-01T00:00:00"/>
  </r>
  <r>
    <x v="482"/>
    <x v="0"/>
    <n v="999999999999"/>
    <n v="111111111111"/>
    <s v="production-account"/>
    <n v="46136.833333333336"/>
    <n v="46137.833333333336"/>
    <n v="46112.833333333336"/>
    <n v="46142.833333333336"/>
    <s v="Amazon Simple Storage Service"/>
    <s v="Storage"/>
    <s v="TimedStorage-ByteHrs"/>
    <s v="bucket-1111-02-01"/>
    <s v="us-east-1"/>
    <s v=""/>
    <n v="215.67060000000001"/>
    <s v="GB-Mo"/>
    <n v="2.3E-2"/>
    <s v="Standard"/>
    <s v="USD"/>
    <n v="4.9603999999999999"/>
    <n v="4.6368999999999998"/>
    <n v="4.6368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84"/>
    <s v="Allocated"/>
    <x v="1"/>
    <s v="Source tags/labels"/>
    <n v="1"/>
    <s v="aws-2026-04-25-111111111111-02-01-alloc-0f88b2c1d933"/>
    <d v="2026-04-01T00:00:00"/>
    <d v="2026-04-01T00:00:00"/>
  </r>
  <r>
    <x v="483"/>
    <x v="0"/>
    <n v="999999999999"/>
    <n v="111111111111"/>
    <s v="production-account"/>
    <n v="46136.833333333336"/>
    <n v="46137.833333333336"/>
    <n v="46112.833333333336"/>
    <n v="46142.833333333336"/>
    <s v="Amazon Simple Storage Service"/>
    <s v="Storage"/>
    <s v="TimedStorage-ByteHrs"/>
    <s v="bucket-1111-02-02"/>
    <s v="us-east-1"/>
    <s v=""/>
    <n v="211.77119999999999"/>
    <s v="GB-Mo"/>
    <n v="2.3E-2"/>
    <s v="Standard"/>
    <s v="USD"/>
    <n v="4.8707000000000003"/>
    <n v="4.5530999999999997"/>
    <n v="4.5530999999999997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85"/>
    <s v="Allocated"/>
    <x v="1"/>
    <s v="Source tags/labels"/>
    <n v="1"/>
    <s v="aws-2026-04-25-111111111111-02-02-alloc-832b143c82c0"/>
    <d v="2026-04-01T00:00:00"/>
    <d v="2026-04-01T00:00:00"/>
  </r>
  <r>
    <x v="484"/>
    <x v="0"/>
    <n v="999999999999"/>
    <n v="111111111111"/>
    <s v="production-account"/>
    <n v="46136.833333333336"/>
    <n v="46137.833333333336"/>
    <n v="46112.833333333336"/>
    <n v="46142.833333333336"/>
    <s v="Amazon Relational Database Service"/>
    <s v="Databases"/>
    <s v="InstanceUsage:db.m5.large"/>
    <s v="db-1111-03-01"/>
    <s v="us-east-1"/>
    <s v=""/>
    <n v="218.65280000000001"/>
    <s v="Hrs"/>
    <n v="0.192"/>
    <s v="Standard"/>
    <s v="USD"/>
    <n v="41.981299999999997"/>
    <n v="37.170999999999999"/>
    <n v="37.1709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86"/>
    <s v="Allocated"/>
    <x v="1"/>
    <s v="Source tags/labels"/>
    <n v="1"/>
    <s v="aws-2026-04-25-111111111111-03-01-alloc-c30b6492f351"/>
    <d v="2026-04-01T00:00:00"/>
    <d v="2026-04-01T00:00:00"/>
  </r>
  <r>
    <x v="485"/>
    <x v="0"/>
    <n v="999999999999"/>
    <n v="111111111111"/>
    <s v="production-account"/>
    <n v="46136.833333333336"/>
    <n v="46137.833333333336"/>
    <n v="46112.833333333336"/>
    <n v="46142.833333333336"/>
    <s v="Amazon Relational Database Service"/>
    <s v="Databases"/>
    <s v="InstanceUsage:db.m5.large"/>
    <s v="db-1111-03-02"/>
    <s v="us-east-1"/>
    <s v=""/>
    <n v="203.9631"/>
    <s v="Hrs"/>
    <n v="0.192"/>
    <s v="Standard"/>
    <s v="USD"/>
    <n v="39.160899999999998"/>
    <n v="34.673699999999997"/>
    <n v="34.673699999999997"/>
    <s v="Usage"/>
    <s v=""/>
    <s v="InstanceUsage:db.m5.large | CreateDBInstance | Usage"/>
    <s v="{}"/>
    <x v="0"/>
    <x v="0"/>
    <x v="0"/>
    <x v="0"/>
    <s v="Unallocated"/>
    <s v="aws_billing_sample.csv"/>
    <n v="487"/>
    <s v="Unallocated"/>
    <x v="0"/>
    <s v="Missing allocation metadata"/>
    <n v="1"/>
    <s v="aws-2026-04-25-111111111111-03-02-alloc-a32e7c21b8e3"/>
    <d v="2026-04-01T00:00:00"/>
    <d v="2026-04-01T00:00:00"/>
  </r>
  <r>
    <x v="486"/>
    <x v="0"/>
    <n v="999999999999"/>
    <n v="111111111111"/>
    <s v="production-account"/>
    <n v="46136.833333333336"/>
    <n v="46137.833333333336"/>
    <n v="46112.833333333336"/>
    <n v="46142.833333333336"/>
    <s v="AWS Lambda"/>
    <s v="Compute"/>
    <s v="Lambda-GB-Second"/>
    <s v="function-1111-04-01"/>
    <s v="us-east-1"/>
    <s v=""/>
    <n v="4791469.8163000001"/>
    <s v="GB-Seconds"/>
    <n v="1.6666700000000001E-5"/>
    <s v="Standard"/>
    <s v="USD"/>
    <n v="79.858000000000004"/>
    <n v="74.267799999999994"/>
    <n v="74.26779999999999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88"/>
    <s v="Allocated"/>
    <x v="1"/>
    <s v="Source tags/labels"/>
    <n v="1"/>
    <s v="aws-2026-04-25-111111111111-04-01-alloc-9bcc9f62b839"/>
    <d v="2026-04-01T00:00:00"/>
    <d v="2026-04-01T00:00:00"/>
  </r>
  <r>
    <x v="487"/>
    <x v="0"/>
    <n v="999999999999"/>
    <n v="111111111111"/>
    <s v="production-account"/>
    <n v="46136.833333333336"/>
    <n v="46137.833333333336"/>
    <n v="46112.833333333336"/>
    <n v="46142.833333333336"/>
    <s v="AWS Lambda"/>
    <s v="Compute"/>
    <s v="Lambda-GB-Second"/>
    <s v="function-1111-04-02"/>
    <s v="us-east-1"/>
    <s v=""/>
    <n v="4321971.1571000004"/>
    <s v="GB-Seconds"/>
    <n v="1.6666700000000001E-5"/>
    <s v="Standard"/>
    <s v="USD"/>
    <n v="72.033000000000001"/>
    <n v="66.990600000000001"/>
    <n v="66.990600000000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489"/>
    <s v="Allocated"/>
    <x v="1"/>
    <s v="Source tags/labels"/>
    <n v="1"/>
    <s v="aws-2026-04-25-111111111111-04-02-alloc-6206e1682c80"/>
    <d v="2026-04-01T00:00:00"/>
    <d v="2026-04-01T00:00:00"/>
  </r>
  <r>
    <x v="488"/>
    <x v="0"/>
    <n v="999999999999"/>
    <n v="111111111111"/>
    <s v="production-account"/>
    <n v="46136.833333333336"/>
    <n v="46137.833333333336"/>
    <n v="46112.833333333336"/>
    <n v="46142.833333333336"/>
    <s v="AmazonCloudWatch"/>
    <s v="Management and Governance"/>
    <s v="DataProcessing-Bytes"/>
    <s v="log-group-1111-05-01"/>
    <s v="us-east-1"/>
    <s v=""/>
    <n v="208.79"/>
    <s v="GB"/>
    <n v="0.5"/>
    <s v="Standard"/>
    <s v="USD"/>
    <n v="104.395"/>
    <n v="96.043400000000005"/>
    <n v="96.043400000000005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490"/>
    <s v="Shared"/>
    <x v="2"/>
    <s v="Direct spend: provider + billing month + sub-account"/>
    <n v="1"/>
    <s v="aws-2026-04-25-111111111111-05-01-alloc-e8b84af92b54"/>
    <d v="2026-04-01T00:00:00"/>
    <d v="2026-04-01T00:00:00"/>
  </r>
  <r>
    <x v="489"/>
    <x v="0"/>
    <n v="999999999999"/>
    <n v="111111111111"/>
    <s v="production-account"/>
    <n v="46136.833333333336"/>
    <n v="46137.833333333336"/>
    <n v="46112.833333333336"/>
    <n v="46142.833333333336"/>
    <s v="AmazonCloudWatch"/>
    <s v="Management and Governance"/>
    <s v="DataProcessing-Bytes"/>
    <s v="log-group-1111-05-02"/>
    <s v="us-east-1"/>
    <s v=""/>
    <n v="216.19640000000001"/>
    <s v="GB"/>
    <n v="0.5"/>
    <s v="Standard"/>
    <s v="USD"/>
    <n v="108.09820000000001"/>
    <n v="99.450299999999999"/>
    <n v="99.45029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491"/>
    <s v="Shared"/>
    <x v="2"/>
    <s v="Direct spend: provider + billing month + sub-account"/>
    <n v="1"/>
    <s v="aws-2026-04-25-111111111111-05-02-alloc-665051341c04"/>
    <d v="2026-04-01T00:00:00"/>
    <d v="2026-04-01T00:00:00"/>
  </r>
  <r>
    <x v="490"/>
    <x v="0"/>
    <n v="999999999999"/>
    <n v="222222222222"/>
    <s v="development-account"/>
    <n v="46136.833333333336"/>
    <n v="46137.833333333336"/>
    <n v="46112.833333333336"/>
    <n v="46142.833333333336"/>
    <s v="Amazon Elastic Compute Cloud - Compute"/>
    <s v="Compute"/>
    <s v="BoxUsage:m5.large"/>
    <s v="i-2222-01-01"/>
    <s v="us-east-1"/>
    <s v=""/>
    <n v="386.16410000000002"/>
    <s v="Hrs"/>
    <n v="9.6000000000000002E-2"/>
    <s v="Standard"/>
    <s v="USD"/>
    <n v="37.071800000000003"/>
    <n v="32.437800000000003"/>
    <n v="32.4378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92"/>
    <s v="Allocated"/>
    <x v="1"/>
    <s v="Source tags/labels"/>
    <n v="1"/>
    <s v="aws-2026-04-25-222222222222-01-01-alloc-54c33a7e72dc"/>
    <d v="2026-04-01T00:00:00"/>
    <d v="2026-04-01T00:00:00"/>
  </r>
  <r>
    <x v="491"/>
    <x v="0"/>
    <n v="999999999999"/>
    <n v="222222222222"/>
    <s v="development-account"/>
    <n v="46136.833333333336"/>
    <n v="46137.833333333336"/>
    <n v="46112.833333333336"/>
    <n v="46142.833333333336"/>
    <s v="Amazon Elastic Compute Cloud - Compute"/>
    <s v="Compute"/>
    <s v="BoxUsage:m5.large"/>
    <s v="i-2222-01-02"/>
    <s v="us-east-1"/>
    <s v=""/>
    <n v="389.39580000000001"/>
    <s v="Hrs"/>
    <n v="9.6000000000000002E-2"/>
    <s v="Standard"/>
    <s v="USD"/>
    <n v="37.381999999999998"/>
    <n v="32.709200000000003"/>
    <n v="32.7092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93"/>
    <s v="Allocated"/>
    <x v="1"/>
    <s v="Source tags/labels"/>
    <n v="1"/>
    <s v="aws-2026-04-25-222222222222-01-02-alloc-1862342e78ca"/>
    <d v="2026-04-01T00:00:00"/>
    <d v="2026-04-01T00:00:00"/>
  </r>
  <r>
    <x v="492"/>
    <x v="0"/>
    <n v="999999999999"/>
    <n v="222222222222"/>
    <s v="development-account"/>
    <n v="46136.833333333336"/>
    <n v="46137.833333333336"/>
    <n v="46112.833333333336"/>
    <n v="46142.833333333336"/>
    <s v="Amazon Simple Storage Service"/>
    <s v="Storage"/>
    <s v="TimedStorage-ByteHrs"/>
    <s v="bucket-2222-02-01"/>
    <s v="us-east-1"/>
    <s v=""/>
    <n v="94.102800000000002"/>
    <s v="GB-Mo"/>
    <n v="2.3E-2"/>
    <s v="Standard"/>
    <s v="USD"/>
    <n v="2.1644000000000001"/>
    <n v="2.0232000000000001"/>
    <n v="2.0232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94"/>
    <s v="Allocated"/>
    <x v="1"/>
    <s v="Source tags/labels"/>
    <n v="1"/>
    <s v="aws-2026-04-25-222222222222-02-01-alloc-d3829626a520"/>
    <d v="2026-04-01T00:00:00"/>
    <d v="2026-04-01T00:00:00"/>
  </r>
  <r>
    <x v="493"/>
    <x v="0"/>
    <n v="999999999999"/>
    <n v="222222222222"/>
    <s v="development-account"/>
    <n v="46136.833333333336"/>
    <n v="46137.833333333336"/>
    <n v="46112.833333333336"/>
    <n v="46142.833333333336"/>
    <s v="Amazon Simple Storage Service"/>
    <s v="Storage"/>
    <s v="TimedStorage-ByteHrs"/>
    <s v="bucket-2222-02-02"/>
    <s v="us-east-1"/>
    <s v=""/>
    <n v="99.116699999999994"/>
    <s v="GB-Mo"/>
    <n v="2.3E-2"/>
    <s v="Standard"/>
    <s v="USD"/>
    <n v="2.2797000000000001"/>
    <n v="2.1309999999999998"/>
    <n v="2.1309999999999998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95"/>
    <s v="Allocated"/>
    <x v="1"/>
    <s v="Source tags/labels"/>
    <n v="1"/>
    <s v="aws-2026-04-25-222222222222-02-02-alloc-9b6493a5bd5e"/>
    <d v="2026-04-01T00:00:00"/>
    <d v="2026-04-01T00:00:00"/>
  </r>
  <r>
    <x v="494"/>
    <x v="0"/>
    <n v="999999999999"/>
    <n v="222222222222"/>
    <s v="development-account"/>
    <n v="46136.833333333336"/>
    <n v="46137.833333333336"/>
    <n v="46112.833333333336"/>
    <n v="46142.833333333336"/>
    <s v="Amazon Relational Database Service"/>
    <s v="Databases"/>
    <s v="InstanceUsage:db.m5.large"/>
    <s v="db-2222-03-01"/>
    <s v="us-east-1"/>
    <s v=""/>
    <n v="88.070099999999996"/>
    <s v="Hrs"/>
    <n v="0.192"/>
    <s v="Standard"/>
    <s v="USD"/>
    <n v="16.909500000000001"/>
    <n v="14.9719"/>
    <n v="14.971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96"/>
    <s v="Allocated"/>
    <x v="1"/>
    <s v="Source tags/labels"/>
    <n v="1"/>
    <s v="aws-2026-04-25-222222222222-03-01-alloc-f8cab8faba20"/>
    <d v="2026-04-01T00:00:00"/>
    <d v="2026-04-01T00:00:00"/>
  </r>
  <r>
    <x v="495"/>
    <x v="0"/>
    <n v="999999999999"/>
    <n v="222222222222"/>
    <s v="development-account"/>
    <n v="46136.833333333336"/>
    <n v="46137.833333333336"/>
    <n v="46112.833333333336"/>
    <n v="46142.833333333336"/>
    <s v="Amazon Relational Database Service"/>
    <s v="Databases"/>
    <s v="InstanceUsage:db.m5.large"/>
    <s v="db-2222-03-02"/>
    <s v="us-east-1"/>
    <s v=""/>
    <n v="82.570099999999996"/>
    <s v="Hrs"/>
    <n v="0.192"/>
    <s v="Standard"/>
    <s v="USD"/>
    <n v="15.8535"/>
    <n v="14.036899999999999"/>
    <n v="14.0368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97"/>
    <s v="Allocated"/>
    <x v="1"/>
    <s v="Source tags/labels"/>
    <n v="1"/>
    <s v="aws-2026-04-25-222222222222-03-02-alloc-8e64aa49d586"/>
    <d v="2026-04-01T00:00:00"/>
    <d v="2026-04-01T00:00:00"/>
  </r>
  <r>
    <x v="496"/>
    <x v="0"/>
    <n v="999999999999"/>
    <n v="222222222222"/>
    <s v="development-account"/>
    <n v="46136.833333333336"/>
    <n v="46137.833333333336"/>
    <n v="46112.833333333336"/>
    <n v="46142.833333333336"/>
    <s v="AWS Lambda"/>
    <s v="Compute"/>
    <s v="Lambda-GB-Second"/>
    <s v="function-2222-04-01"/>
    <s v="us-east-1"/>
    <s v=""/>
    <n v="1746271.4632000001"/>
    <s v="GB-Seconds"/>
    <n v="1.6666700000000001E-5"/>
    <s v="Standard"/>
    <s v="USD"/>
    <n v="29.104600000000001"/>
    <n v="27.0672"/>
    <n v="27.067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498"/>
    <s v="Allocated"/>
    <x v="1"/>
    <s v="Source tags/labels"/>
    <n v="1"/>
    <s v="aws-2026-04-25-222222222222-04-01-alloc-d110ad7ca95b"/>
    <d v="2026-04-01T00:00:00"/>
    <d v="2026-04-01T00:00:00"/>
  </r>
  <r>
    <x v="497"/>
    <x v="0"/>
    <n v="999999999999"/>
    <n v="222222222222"/>
    <s v="development-account"/>
    <n v="46136.833333333336"/>
    <n v="46137.833333333336"/>
    <n v="46112.833333333336"/>
    <n v="46142.833333333336"/>
    <s v="AWS Lambda"/>
    <s v="Compute"/>
    <s v="Lambda-GB-Second"/>
    <s v="function-2222-04-02"/>
    <s v="us-east-1"/>
    <s v=""/>
    <n v="1908032.5338999999"/>
    <s v="GB-Seconds"/>
    <n v="1.6666700000000001E-5"/>
    <s v="Standard"/>
    <s v="USD"/>
    <n v="31.800599999999999"/>
    <n v="29.5745"/>
    <n v="29.5745"/>
    <s v="Usage"/>
    <s v=""/>
    <s v="Lambda-GB-Second | Invoke | Usage"/>
    <s v="{}"/>
    <x v="0"/>
    <x v="0"/>
    <x v="0"/>
    <x v="0"/>
    <s v="Unallocated"/>
    <s v="aws_billing_sample.csv"/>
    <n v="499"/>
    <s v="Unallocated"/>
    <x v="0"/>
    <s v="Missing allocation metadata"/>
    <n v="1"/>
    <s v="aws-2026-04-25-222222222222-04-02-alloc-48d2ab3f8c26"/>
    <d v="2026-04-01T00:00:00"/>
    <d v="2026-04-01T00:00:00"/>
  </r>
  <r>
    <x v="498"/>
    <x v="0"/>
    <n v="999999999999"/>
    <n v="222222222222"/>
    <s v="development-account"/>
    <n v="46136.833333333336"/>
    <n v="46137.833333333336"/>
    <n v="46112.833333333336"/>
    <n v="46142.833333333336"/>
    <s v="AmazonCloudWatch"/>
    <s v="Management and Governance"/>
    <s v="DataProcessing-Bytes"/>
    <s v="log-group-2222-05-01"/>
    <s v="us-east-1"/>
    <s v=""/>
    <n v="85.234300000000005"/>
    <s v="GB"/>
    <n v="0.5"/>
    <s v="Standard"/>
    <s v="USD"/>
    <n v="42.617100000000001"/>
    <n v="39.207799999999999"/>
    <n v="39.2077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500"/>
    <s v="Shared"/>
    <x v="2"/>
    <s v="Direct spend: provider + billing month + sub-account"/>
    <n v="1"/>
    <s v="aws-2026-04-25-222222222222-05-01-alloc-1c5139eb4ffb"/>
    <d v="2026-04-01T00:00:00"/>
    <d v="2026-04-01T00:00:00"/>
  </r>
  <r>
    <x v="499"/>
    <x v="0"/>
    <n v="999999999999"/>
    <n v="222222222222"/>
    <s v="development-account"/>
    <n v="46136.833333333336"/>
    <n v="46137.833333333336"/>
    <n v="46112.833333333336"/>
    <n v="46142.833333333336"/>
    <s v="AmazonCloudWatch"/>
    <s v="Management and Governance"/>
    <s v="DataProcessing-Bytes"/>
    <s v="log-group-2222-05-02"/>
    <s v="us-east-1"/>
    <s v=""/>
    <n v="95.384699999999995"/>
    <s v="GB"/>
    <n v="0.5"/>
    <s v="Standard"/>
    <s v="USD"/>
    <n v="47.692399999999999"/>
    <n v="43.877000000000002"/>
    <n v="43.8770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501"/>
    <s v="Shared"/>
    <x v="2"/>
    <s v="Direct spend: provider + billing month + sub-account"/>
    <n v="1"/>
    <s v="aws-2026-04-25-222222222222-05-02-alloc-3333dde5c1da"/>
    <d v="2026-04-01T00:00:00"/>
    <d v="2026-04-01T00:00:00"/>
  </r>
  <r>
    <x v="500"/>
    <x v="0"/>
    <n v="999999999999"/>
    <n v="111111111111"/>
    <s v="production-account"/>
    <n v="46137.833333333336"/>
    <n v="46138.833333333336"/>
    <n v="46112.833333333336"/>
    <n v="46142.833333333336"/>
    <s v="Amazon Elastic Compute Cloud - Compute"/>
    <s v="Compute"/>
    <s v="BoxUsage:m5.large"/>
    <s v="i-1111-01-01"/>
    <s v="us-east-1"/>
    <s v=""/>
    <n v="993.4606"/>
    <s v="Hrs"/>
    <n v="9.6000000000000002E-2"/>
    <s v="Standard"/>
    <s v="USD"/>
    <n v="95.372200000000007"/>
    <n v="83.450699999999998"/>
    <n v="83.450699999999998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02"/>
    <s v="Allocated"/>
    <x v="1"/>
    <s v="Source tags/labels"/>
    <n v="1"/>
    <s v="aws-2026-04-26-111111111111-01-01-alloc-5044c46b5b70"/>
    <d v="2026-04-01T00:00:00"/>
    <d v="2026-04-01T00:00:00"/>
  </r>
  <r>
    <x v="501"/>
    <x v="0"/>
    <n v="999999999999"/>
    <n v="111111111111"/>
    <s v="production-account"/>
    <n v="46137.833333333336"/>
    <n v="46138.833333333336"/>
    <n v="46112.833333333336"/>
    <n v="46142.833333333336"/>
    <s v="Amazon Elastic Compute Cloud - Compute"/>
    <s v="Compute"/>
    <s v="BoxUsage:m5.large"/>
    <s v="i-1111-01-02"/>
    <s v="us-east-1"/>
    <s v=""/>
    <n v="1089.6045999999999"/>
    <s v="Hrs"/>
    <n v="9.6000000000000002E-2"/>
    <s v="Standard"/>
    <s v="USD"/>
    <n v="104.602"/>
    <n v="91.526799999999994"/>
    <n v="91.52679999999999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03"/>
    <s v="Allocated"/>
    <x v="1"/>
    <s v="Source tags/labels"/>
    <n v="1"/>
    <s v="aws-2026-04-26-111111111111-01-02-alloc-cad1a8419308"/>
    <d v="2026-04-01T00:00:00"/>
    <d v="2026-04-01T00:00:00"/>
  </r>
  <r>
    <x v="502"/>
    <x v="0"/>
    <n v="999999999999"/>
    <n v="111111111111"/>
    <s v="production-account"/>
    <n v="46137.833333333336"/>
    <n v="46138.833333333336"/>
    <n v="46112.833333333336"/>
    <n v="46142.833333333336"/>
    <s v="Amazon Simple Storage Service"/>
    <s v="Storage"/>
    <s v="TimedStorage-ByteHrs"/>
    <s v="bucket-1111-02-01"/>
    <s v="us-east-1"/>
    <s v=""/>
    <n v="227.38589999999999"/>
    <s v="GB-Mo"/>
    <n v="2.3E-2"/>
    <s v="Standard"/>
    <s v="USD"/>
    <n v="5.2298999999999998"/>
    <n v="4.8887999999999998"/>
    <n v="4.8887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04"/>
    <s v="Allocated"/>
    <x v="1"/>
    <s v="Source tags/labels"/>
    <n v="1"/>
    <s v="aws-2026-04-26-111111111111-02-01-alloc-6558a4bce724"/>
    <d v="2026-04-01T00:00:00"/>
    <d v="2026-04-01T00:00:00"/>
  </r>
  <r>
    <x v="503"/>
    <x v="0"/>
    <n v="999999999999"/>
    <n v="111111111111"/>
    <s v="production-account"/>
    <n v="46137.833333333336"/>
    <n v="46138.833333333336"/>
    <n v="46112.833333333336"/>
    <n v="46142.833333333336"/>
    <s v="Amazon Simple Storage Service"/>
    <s v="Storage"/>
    <s v="TimedStorage-ByteHrs"/>
    <s v="bucket-1111-02-02"/>
    <s v="us-east-1"/>
    <s v=""/>
    <n v="219.483"/>
    <s v="GB-Mo"/>
    <n v="2.3E-2"/>
    <s v="Standard"/>
    <s v="USD"/>
    <n v="5.0480999999999998"/>
    <n v="4.7188999999999997"/>
    <n v="4.7188999999999997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05"/>
    <s v="Allocated"/>
    <x v="1"/>
    <s v="Source tags/labels"/>
    <n v="1"/>
    <s v="aws-2026-04-26-111111111111-02-02-alloc-3bf125052cac"/>
    <d v="2026-04-01T00:00:00"/>
    <d v="2026-04-01T00:00:00"/>
  </r>
  <r>
    <x v="504"/>
    <x v="0"/>
    <n v="999999999999"/>
    <n v="111111111111"/>
    <s v="production-account"/>
    <n v="46137.833333333336"/>
    <n v="46138.833333333336"/>
    <n v="46112.833333333336"/>
    <n v="46142.833333333336"/>
    <s v="Amazon Relational Database Service"/>
    <s v="Databases"/>
    <s v="InstanceUsage:db.m5.large"/>
    <s v="db-1111-03-01"/>
    <s v="us-east-1"/>
    <s v=""/>
    <n v="231.035"/>
    <s v="Hrs"/>
    <n v="0.192"/>
    <s v="Standard"/>
    <s v="USD"/>
    <n v="44.358699999999999"/>
    <n v="39.276000000000003"/>
    <n v="39.2760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06"/>
    <s v="Allocated"/>
    <x v="1"/>
    <s v="Source tags/labels"/>
    <n v="1"/>
    <s v="aws-2026-04-26-111111111111-03-01-alloc-581543e1b5e4"/>
    <d v="2026-04-01T00:00:00"/>
    <d v="2026-04-01T00:00:00"/>
  </r>
  <r>
    <x v="505"/>
    <x v="0"/>
    <n v="999999999999"/>
    <n v="111111111111"/>
    <s v="production-account"/>
    <n v="46137.833333333336"/>
    <n v="46138.833333333336"/>
    <n v="46112.833333333336"/>
    <n v="46142.833333333336"/>
    <s v="Amazon Relational Database Service"/>
    <s v="Databases"/>
    <s v="InstanceUsage:db.m5.large"/>
    <s v="db-1111-03-02"/>
    <s v="us-east-1"/>
    <s v=""/>
    <n v="223.0316"/>
    <s v="Hrs"/>
    <n v="0.192"/>
    <s v="Standard"/>
    <s v="USD"/>
    <n v="42.822099999999999"/>
    <n v="37.915399999999998"/>
    <n v="37.9153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07"/>
    <s v="Allocated"/>
    <x v="1"/>
    <s v="Source tags/labels"/>
    <n v="1"/>
    <s v="aws-2026-04-26-111111111111-03-02-alloc-2d03f56722ce"/>
    <d v="2026-04-01T00:00:00"/>
    <d v="2026-04-01T00:00:00"/>
  </r>
  <r>
    <x v="506"/>
    <x v="0"/>
    <n v="999999999999"/>
    <n v="111111111111"/>
    <s v="production-account"/>
    <n v="46137.833333333336"/>
    <n v="46138.833333333336"/>
    <n v="46112.833333333336"/>
    <n v="46142.833333333336"/>
    <s v="AWS Lambda"/>
    <s v="Compute"/>
    <s v="Lambda-GB-Second"/>
    <s v="function-1111-04-01"/>
    <s v="us-east-1"/>
    <s v=""/>
    <n v="4587431.3635999998"/>
    <s v="GB-Seconds"/>
    <n v="1.6666700000000001E-5"/>
    <s v="Standard"/>
    <s v="USD"/>
    <n v="76.457300000000004"/>
    <n v="71.105199999999996"/>
    <n v="71.105199999999996"/>
    <s v="Usage"/>
    <s v=""/>
    <s v="Lambda-GB-Second | Invoke | Usage"/>
    <s v="{}"/>
    <x v="0"/>
    <x v="0"/>
    <x v="0"/>
    <x v="0"/>
    <s v="Unallocated"/>
    <s v="aws_billing_sample.csv"/>
    <n v="508"/>
    <s v="Unallocated"/>
    <x v="0"/>
    <s v="Missing allocation metadata"/>
    <n v="1"/>
    <s v="aws-2026-04-26-111111111111-04-01-alloc-904a43fb5225"/>
    <d v="2026-04-01T00:00:00"/>
    <d v="2026-04-01T00:00:00"/>
  </r>
  <r>
    <x v="507"/>
    <x v="0"/>
    <n v="999999999999"/>
    <n v="111111111111"/>
    <s v="production-account"/>
    <n v="46137.833333333336"/>
    <n v="46138.833333333336"/>
    <n v="46112.833333333336"/>
    <n v="46142.833333333336"/>
    <s v="AWS Lambda"/>
    <s v="Compute"/>
    <s v="Lambda-GB-Second"/>
    <s v="function-1111-04-02"/>
    <s v="us-east-1"/>
    <s v=""/>
    <n v="4758115.1314000003"/>
    <s v="GB-Seconds"/>
    <n v="1.6666700000000001E-5"/>
    <s v="Standard"/>
    <s v="USD"/>
    <n v="79.302099999999996"/>
    <n v="73.750799999999998"/>
    <n v="73.750799999999998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09"/>
    <s v="Allocated"/>
    <x v="1"/>
    <s v="Source tags/labels"/>
    <n v="1"/>
    <s v="aws-2026-04-26-111111111111-04-02-alloc-5ed06152d819"/>
    <d v="2026-04-01T00:00:00"/>
    <d v="2026-04-01T00:00:00"/>
  </r>
  <r>
    <x v="508"/>
    <x v="0"/>
    <n v="999999999999"/>
    <n v="111111111111"/>
    <s v="production-account"/>
    <n v="46137.833333333336"/>
    <n v="46138.833333333336"/>
    <n v="46112.833333333336"/>
    <n v="46142.833333333336"/>
    <s v="AmazonCloudWatch"/>
    <s v="Management and Governance"/>
    <s v="DataProcessing-Bytes"/>
    <s v="log-group-1111-05-01"/>
    <s v="us-east-1"/>
    <s v=""/>
    <n v="208.16659999999999"/>
    <s v="GB"/>
    <n v="0.5"/>
    <s v="Standard"/>
    <s v="USD"/>
    <n v="104.08329999999999"/>
    <n v="95.756600000000006"/>
    <n v="95.756600000000006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510"/>
    <s v="Shared"/>
    <x v="2"/>
    <s v="Direct spend: provider + billing month + sub-account"/>
    <n v="1"/>
    <s v="aws-2026-04-26-111111111111-05-01-alloc-74561252aa68"/>
    <d v="2026-04-01T00:00:00"/>
    <d v="2026-04-01T00:00:00"/>
  </r>
  <r>
    <x v="509"/>
    <x v="0"/>
    <n v="999999999999"/>
    <n v="111111111111"/>
    <s v="production-account"/>
    <n v="46137.833333333336"/>
    <n v="46138.833333333336"/>
    <n v="46112.833333333336"/>
    <n v="46142.833333333336"/>
    <s v="AmazonCloudWatch"/>
    <s v="Management and Governance"/>
    <s v="DataProcessing-Bytes"/>
    <s v="log-group-1111-05-02"/>
    <s v="us-east-1"/>
    <s v=""/>
    <n v="205.58750000000001"/>
    <s v="GB"/>
    <n v="0.5"/>
    <s v="Standard"/>
    <s v="USD"/>
    <n v="102.7937"/>
    <n v="94.5702"/>
    <n v="94.5702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511"/>
    <s v="Shared"/>
    <x v="2"/>
    <s v="Direct spend: provider + billing month + sub-account"/>
    <n v="1"/>
    <s v="aws-2026-04-26-111111111111-05-02-alloc-191767261f17"/>
    <d v="2026-04-01T00:00:00"/>
    <d v="2026-04-01T00:00:00"/>
  </r>
  <r>
    <x v="510"/>
    <x v="0"/>
    <n v="999999999999"/>
    <n v="222222222222"/>
    <s v="development-account"/>
    <n v="46137.833333333336"/>
    <n v="46138.833333333336"/>
    <n v="46112.833333333336"/>
    <n v="46142.833333333336"/>
    <s v="Amazon Elastic Compute Cloud - Compute"/>
    <s v="Compute"/>
    <s v="BoxUsage:m5.large"/>
    <s v="i-2222-01-01"/>
    <s v="us-east-1"/>
    <s v=""/>
    <n v="395.40120000000002"/>
    <s v="Hrs"/>
    <n v="9.6000000000000002E-2"/>
    <s v="Standard"/>
    <s v="USD"/>
    <n v="37.958500000000001"/>
    <n v="33.213700000000003"/>
    <n v="33.2137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12"/>
    <s v="Allocated"/>
    <x v="1"/>
    <s v="Source tags/labels"/>
    <n v="1"/>
    <s v="aws-2026-04-26-222222222222-01-01-alloc-9ab18d560f0f"/>
    <d v="2026-04-01T00:00:00"/>
    <d v="2026-04-01T00:00:00"/>
  </r>
  <r>
    <x v="511"/>
    <x v="0"/>
    <n v="999999999999"/>
    <n v="222222222222"/>
    <s v="development-account"/>
    <n v="46137.833333333336"/>
    <n v="46138.833333333336"/>
    <n v="46112.833333333336"/>
    <n v="46142.833333333336"/>
    <s v="Amazon Elastic Compute Cloud - Compute"/>
    <s v="Compute"/>
    <s v="BoxUsage:m5.large"/>
    <s v="i-2222-01-02"/>
    <s v="us-east-1"/>
    <s v=""/>
    <n v="451.05439999999999"/>
    <s v="Hrs"/>
    <n v="9.6000000000000002E-2"/>
    <s v="Standard"/>
    <s v="USD"/>
    <n v="43.301200000000001"/>
    <n v="37.888599999999997"/>
    <n v="37.8885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13"/>
    <s v="Allocated"/>
    <x v="1"/>
    <s v="Source tags/labels"/>
    <n v="1"/>
    <s v="aws-2026-04-26-222222222222-01-02-alloc-e26fbec4abb3"/>
    <d v="2026-04-01T00:00:00"/>
    <d v="2026-04-01T00:00:00"/>
  </r>
  <r>
    <x v="512"/>
    <x v="0"/>
    <n v="999999999999"/>
    <n v="222222222222"/>
    <s v="development-account"/>
    <n v="46137.833333333336"/>
    <n v="46138.833333333336"/>
    <n v="46112.833333333336"/>
    <n v="46142.833333333336"/>
    <s v="Amazon Simple Storage Service"/>
    <s v="Storage"/>
    <s v="TimedStorage-ByteHrs"/>
    <s v="bucket-2222-02-01"/>
    <s v="us-east-1"/>
    <s v=""/>
    <n v="84.585499999999996"/>
    <s v="GB-Mo"/>
    <n v="2.3E-2"/>
    <s v="Standard"/>
    <s v="USD"/>
    <n v="1.9455"/>
    <n v="1.8186"/>
    <n v="1.8186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14"/>
    <s v="Allocated"/>
    <x v="1"/>
    <s v="Source tags/labels"/>
    <n v="1"/>
    <s v="aws-2026-04-26-222222222222-02-01-alloc-aef98053b8f1"/>
    <d v="2026-04-01T00:00:00"/>
    <d v="2026-04-01T00:00:00"/>
  </r>
  <r>
    <x v="513"/>
    <x v="0"/>
    <n v="999999999999"/>
    <n v="222222222222"/>
    <s v="development-account"/>
    <n v="46137.833333333336"/>
    <n v="46138.833333333336"/>
    <n v="46112.833333333336"/>
    <n v="46142.833333333336"/>
    <s v="Amazon Simple Storage Service"/>
    <s v="Storage"/>
    <s v="TimedStorage-ByteHrs"/>
    <s v="bucket-2222-02-02"/>
    <s v="us-east-1"/>
    <s v=""/>
    <n v="81.951599999999999"/>
    <s v="GB-Mo"/>
    <n v="2.3E-2"/>
    <s v="Standard"/>
    <s v="USD"/>
    <n v="1.8849"/>
    <n v="1.762"/>
    <n v="1.762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15"/>
    <s v="Allocated"/>
    <x v="1"/>
    <s v="Source tags/labels"/>
    <n v="1"/>
    <s v="aws-2026-04-26-222222222222-02-02-alloc-0836358d8146"/>
    <d v="2026-04-01T00:00:00"/>
    <d v="2026-04-01T00:00:00"/>
  </r>
  <r>
    <x v="514"/>
    <x v="0"/>
    <n v="999999999999"/>
    <n v="222222222222"/>
    <s v="development-account"/>
    <n v="46137.833333333336"/>
    <n v="46138.833333333336"/>
    <n v="46112.833333333336"/>
    <n v="46142.833333333336"/>
    <s v="Amazon Relational Database Service"/>
    <s v="Databases"/>
    <s v="InstanceUsage:db.m5.large"/>
    <s v="db-2222-03-01"/>
    <s v="us-east-1"/>
    <s v=""/>
    <n v="78.030799999999999"/>
    <s v="Hrs"/>
    <n v="0.192"/>
    <s v="Standard"/>
    <s v="USD"/>
    <n v="14.9819"/>
    <n v="13.2652"/>
    <n v="13.2652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16"/>
    <s v="Allocated"/>
    <x v="1"/>
    <s v="Source tags/labels"/>
    <n v="1"/>
    <s v="aws-2026-04-26-222222222222-03-01-alloc-43e731fe89e1"/>
    <d v="2026-04-01T00:00:00"/>
    <d v="2026-04-01T00:00:00"/>
  </r>
  <r>
    <x v="515"/>
    <x v="0"/>
    <n v="999999999999"/>
    <n v="222222222222"/>
    <s v="development-account"/>
    <n v="46137.833333333336"/>
    <n v="46138.833333333336"/>
    <n v="46112.833333333336"/>
    <n v="46142.833333333336"/>
    <s v="Amazon Relational Database Service"/>
    <s v="Databases"/>
    <s v="InstanceUsage:db.m5.large"/>
    <s v="db-2222-03-02"/>
    <s v="us-east-1"/>
    <s v=""/>
    <n v="79.811000000000007"/>
    <s v="Hrs"/>
    <n v="0.192"/>
    <s v="Standard"/>
    <s v="USD"/>
    <n v="15.323700000000001"/>
    <n v="13.5679"/>
    <n v="13.567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17"/>
    <s v="Allocated"/>
    <x v="1"/>
    <s v="Source tags/labels"/>
    <n v="1"/>
    <s v="aws-2026-04-26-222222222222-03-02-alloc-19442fe97208"/>
    <d v="2026-04-01T00:00:00"/>
    <d v="2026-04-01T00:00:00"/>
  </r>
  <r>
    <x v="516"/>
    <x v="0"/>
    <n v="999999999999"/>
    <n v="222222222222"/>
    <s v="development-account"/>
    <n v="46137.833333333336"/>
    <n v="46138.833333333336"/>
    <n v="46112.833333333336"/>
    <n v="46142.833333333336"/>
    <s v="AWS Lambda"/>
    <s v="Compute"/>
    <s v="Lambda-GB-Second"/>
    <s v="function-2222-04-01"/>
    <s v="us-east-1"/>
    <s v=""/>
    <n v="1806370.1749"/>
    <s v="GB-Seconds"/>
    <n v="1.6666700000000001E-5"/>
    <s v="Standard"/>
    <s v="USD"/>
    <n v="30.106200000000001"/>
    <n v="27.998699999999999"/>
    <n v="27.998699999999999"/>
    <s v="Usage"/>
    <s v=""/>
    <s v="Lambda-GB-Second | Invoke | Usage"/>
    <s v="{}"/>
    <x v="0"/>
    <x v="0"/>
    <x v="0"/>
    <x v="0"/>
    <s v="Unallocated"/>
    <s v="aws_billing_sample.csv"/>
    <n v="518"/>
    <s v="Unallocated"/>
    <x v="0"/>
    <s v="Missing allocation metadata"/>
    <n v="1"/>
    <s v="aws-2026-04-26-222222222222-04-01-alloc-806606551ecd"/>
    <d v="2026-04-01T00:00:00"/>
    <d v="2026-04-01T00:00:00"/>
  </r>
  <r>
    <x v="517"/>
    <x v="0"/>
    <n v="999999999999"/>
    <n v="222222222222"/>
    <s v="development-account"/>
    <n v="46137.833333333336"/>
    <n v="46138.833333333336"/>
    <n v="46112.833333333336"/>
    <n v="46142.833333333336"/>
    <s v="AWS Lambda"/>
    <s v="Compute"/>
    <s v="Lambda-GB-Second"/>
    <s v="function-2222-04-02"/>
    <s v="us-east-1"/>
    <s v=""/>
    <n v="1580201.1144999999"/>
    <s v="GB-Seconds"/>
    <n v="1.6666700000000001E-5"/>
    <s v="Standard"/>
    <s v="USD"/>
    <n v="26.3367"/>
    <n v="24.493099999999998"/>
    <n v="24.49309999999999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19"/>
    <s v="Allocated"/>
    <x v="1"/>
    <s v="Source tags/labels"/>
    <n v="1"/>
    <s v="aws-2026-04-26-222222222222-04-02-alloc-654803f56a65"/>
    <d v="2026-04-01T00:00:00"/>
    <d v="2026-04-01T00:00:00"/>
  </r>
  <r>
    <x v="518"/>
    <x v="0"/>
    <n v="999999999999"/>
    <n v="222222222222"/>
    <s v="development-account"/>
    <n v="46137.833333333336"/>
    <n v="46138.833333333336"/>
    <n v="46112.833333333336"/>
    <n v="46142.833333333336"/>
    <s v="AmazonCloudWatch"/>
    <s v="Management and Governance"/>
    <s v="DataProcessing-Bytes"/>
    <s v="log-group-2222-05-01"/>
    <s v="us-east-1"/>
    <s v=""/>
    <n v="82.913799999999995"/>
    <s v="GB"/>
    <n v="0.5"/>
    <s v="Standard"/>
    <s v="USD"/>
    <n v="41.456899999999997"/>
    <n v="38.140300000000003"/>
    <n v="38.1403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520"/>
    <s v="Shared"/>
    <x v="2"/>
    <s v="Direct spend: provider + billing month + sub-account"/>
    <n v="1"/>
    <s v="aws-2026-04-26-222222222222-05-01-alloc-f59971213567"/>
    <d v="2026-04-01T00:00:00"/>
    <d v="2026-04-01T00:00:00"/>
  </r>
  <r>
    <x v="519"/>
    <x v="0"/>
    <n v="999999999999"/>
    <n v="222222222222"/>
    <s v="development-account"/>
    <n v="46137.833333333336"/>
    <n v="46138.833333333336"/>
    <n v="46112.833333333336"/>
    <n v="46142.833333333336"/>
    <s v="AmazonCloudWatch"/>
    <s v="Management and Governance"/>
    <s v="DataProcessing-Bytes"/>
    <s v="log-group-2222-05-02"/>
    <s v="us-east-1"/>
    <s v=""/>
    <n v="81.799300000000002"/>
    <s v="GB"/>
    <n v="0.5"/>
    <s v="Standard"/>
    <s v="USD"/>
    <n v="40.899700000000003"/>
    <n v="37.627699999999997"/>
    <n v="37.627699999999997"/>
    <s v="Usage"/>
    <s v=""/>
    <s v="DataProcessing-Bytes | PutLogEvents | Usage"/>
    <s v="{}"/>
    <x v="0"/>
    <x v="0"/>
    <x v="0"/>
    <x v="0"/>
    <s v="Unallocated"/>
    <s v="aws_billing_sample.csv"/>
    <n v="521"/>
    <s v="Unallocated"/>
    <x v="0"/>
    <s v="Missing allocation metadata"/>
    <n v="1"/>
    <s v="aws-2026-04-26-222222222222-05-02-alloc-2a9f8204384a"/>
    <d v="2026-04-01T00:00:00"/>
    <d v="2026-04-01T00:00:00"/>
  </r>
  <r>
    <x v="520"/>
    <x v="0"/>
    <n v="999999999999"/>
    <n v="111111111111"/>
    <s v="production-account"/>
    <n v="46138.833333333336"/>
    <n v="46139.833333333336"/>
    <n v="46112.833333333336"/>
    <n v="46142.833333333336"/>
    <s v="Amazon Elastic Compute Cloud - Compute"/>
    <s v="Compute"/>
    <s v="BoxUsage:m5.large"/>
    <s v="i-1111-01-01"/>
    <s v="us-east-1"/>
    <s v=""/>
    <n v="1132.2111"/>
    <s v="Hrs"/>
    <n v="9.6000000000000002E-2"/>
    <s v="Standard"/>
    <s v="USD"/>
    <n v="108.6923"/>
    <n v="95.105699999999999"/>
    <n v="95.105699999999999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22"/>
    <s v="Allocated"/>
    <x v="1"/>
    <s v="Source tags/labels"/>
    <n v="1"/>
    <s v="aws-2026-04-27-111111111111-01-01-alloc-6c49a8deb14a"/>
    <d v="2026-04-01T00:00:00"/>
    <d v="2026-04-01T00:00:00"/>
  </r>
  <r>
    <x v="521"/>
    <x v="0"/>
    <n v="999999999999"/>
    <n v="111111111111"/>
    <s v="production-account"/>
    <n v="46138.833333333336"/>
    <n v="46139.833333333336"/>
    <n v="46112.833333333336"/>
    <n v="46142.833333333336"/>
    <s v="Amazon Elastic Compute Cloud - Compute"/>
    <s v="Compute"/>
    <s v="BoxUsage:m5.large"/>
    <s v="i-1111-01-02"/>
    <s v="us-east-1"/>
    <s v=""/>
    <n v="1133.0636999999999"/>
    <s v="Hrs"/>
    <n v="9.6000000000000002E-2"/>
    <s v="Standard"/>
    <s v="USD"/>
    <n v="108.7741"/>
    <n v="95.177400000000006"/>
    <n v="95.17740000000000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23"/>
    <s v="Allocated"/>
    <x v="1"/>
    <s v="Source tags/labels"/>
    <n v="1"/>
    <s v="aws-2026-04-27-111111111111-01-02-alloc-fb670ea811cd"/>
    <d v="2026-04-01T00:00:00"/>
    <d v="2026-04-01T00:00:00"/>
  </r>
  <r>
    <x v="522"/>
    <x v="0"/>
    <n v="999999999999"/>
    <n v="111111111111"/>
    <s v="production-account"/>
    <n v="46138.833333333336"/>
    <n v="46139.833333333336"/>
    <n v="46112.833333333336"/>
    <n v="46142.833333333336"/>
    <s v="Amazon Simple Storage Service"/>
    <s v="Storage"/>
    <s v="TimedStorage-ByteHrs"/>
    <s v="bucket-1111-02-01"/>
    <s v="us-east-1"/>
    <s v=""/>
    <n v="247.0112"/>
    <s v="GB-Mo"/>
    <n v="2.3E-2"/>
    <s v="Standard"/>
    <s v="USD"/>
    <n v="5.6813000000000002"/>
    <n v="5.3106999999999998"/>
    <n v="5.3106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24"/>
    <s v="Allocated"/>
    <x v="1"/>
    <s v="Source tags/labels"/>
    <n v="1"/>
    <s v="aws-2026-04-27-111111111111-02-01-alloc-dcc985d4a1c8"/>
    <d v="2026-04-01T00:00:00"/>
    <d v="2026-04-01T00:00:00"/>
  </r>
  <r>
    <x v="523"/>
    <x v="0"/>
    <n v="999999999999"/>
    <n v="111111111111"/>
    <s v="production-account"/>
    <n v="46138.833333333336"/>
    <n v="46139.833333333336"/>
    <n v="46112.833333333336"/>
    <n v="46142.833333333336"/>
    <s v="Amazon Simple Storage Service"/>
    <s v="Storage"/>
    <s v="TimedStorage-ByteHrs"/>
    <s v="bucket-1111-02-02"/>
    <s v="us-east-1"/>
    <s v=""/>
    <n v="215.7037"/>
    <s v="GB-Mo"/>
    <n v="2.3E-2"/>
    <s v="Standard"/>
    <s v="USD"/>
    <n v="4.9611999999999998"/>
    <n v="4.6375999999999999"/>
    <n v="4.637599999999999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25"/>
    <s v="Allocated"/>
    <x v="1"/>
    <s v="Source tags/labels"/>
    <n v="1"/>
    <s v="aws-2026-04-27-111111111111-02-02-alloc-a31b58559d37"/>
    <d v="2026-04-01T00:00:00"/>
    <d v="2026-04-01T00:00:00"/>
  </r>
  <r>
    <x v="524"/>
    <x v="0"/>
    <n v="999999999999"/>
    <n v="111111111111"/>
    <s v="production-account"/>
    <n v="46138.833333333336"/>
    <n v="46139.833333333336"/>
    <n v="46112.833333333336"/>
    <n v="46142.833333333336"/>
    <s v="Amazon Relational Database Service"/>
    <s v="Databases"/>
    <s v="InstanceUsage:db.m5.large"/>
    <s v="db-1111-03-01"/>
    <s v="us-east-1"/>
    <s v=""/>
    <n v="235.24199999999999"/>
    <s v="Hrs"/>
    <n v="0.192"/>
    <s v="Standard"/>
    <s v="USD"/>
    <n v="45.166499999999999"/>
    <n v="39.991100000000003"/>
    <n v="39.991100000000003"/>
    <s v="Usage"/>
    <s v=""/>
    <s v="InstanceUsage:db.m5.large | CreateDBInstance | Usage"/>
    <s v="{}"/>
    <x v="0"/>
    <x v="0"/>
    <x v="0"/>
    <x v="0"/>
    <s v="Unallocated"/>
    <s v="aws_billing_sample.csv"/>
    <n v="526"/>
    <s v="Unallocated"/>
    <x v="0"/>
    <s v="Missing allocation metadata"/>
    <n v="1"/>
    <s v="aws-2026-04-27-111111111111-03-01-alloc-57f49367d306"/>
    <d v="2026-04-01T00:00:00"/>
    <d v="2026-04-01T00:00:00"/>
  </r>
  <r>
    <x v="525"/>
    <x v="0"/>
    <n v="999999999999"/>
    <n v="111111111111"/>
    <s v="production-account"/>
    <n v="46138.833333333336"/>
    <n v="46139.833333333336"/>
    <n v="46112.833333333336"/>
    <n v="46142.833333333336"/>
    <s v="Amazon Relational Database Service"/>
    <s v="Databases"/>
    <s v="InstanceUsage:db.m5.large"/>
    <s v="db-1111-03-02"/>
    <s v="us-east-1"/>
    <s v=""/>
    <n v="228.2354"/>
    <s v="Hrs"/>
    <n v="0.192"/>
    <s v="Standard"/>
    <s v="USD"/>
    <n v="43.821199999999997"/>
    <n v="38.799999999999997"/>
    <n v="38.7999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27"/>
    <s v="Allocated"/>
    <x v="1"/>
    <s v="Source tags/labels"/>
    <n v="1"/>
    <s v="aws-2026-04-27-111111111111-03-02-alloc-eb06a9ad2441"/>
    <d v="2026-04-01T00:00:00"/>
    <d v="2026-04-01T00:00:00"/>
  </r>
  <r>
    <x v="526"/>
    <x v="0"/>
    <n v="999999999999"/>
    <n v="111111111111"/>
    <s v="production-account"/>
    <n v="46138.833333333336"/>
    <n v="46139.833333333336"/>
    <n v="46112.833333333336"/>
    <n v="46142.833333333336"/>
    <s v="AWS Lambda"/>
    <s v="Compute"/>
    <s v="Lambda-GB-Second"/>
    <s v="function-1111-04-01"/>
    <s v="us-east-1"/>
    <s v=""/>
    <n v="4519306.0932"/>
    <s v="GB-Seconds"/>
    <n v="1.6666700000000001E-5"/>
    <s v="Standard"/>
    <s v="USD"/>
    <n v="75.321899999999999"/>
    <n v="70.049199999999999"/>
    <n v="70.049199999999999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28"/>
    <s v="Allocated"/>
    <x v="1"/>
    <s v="Source tags/labels"/>
    <n v="1"/>
    <s v="aws-2026-04-27-111111111111-04-01-alloc-b785746fa692"/>
    <d v="2026-04-01T00:00:00"/>
    <d v="2026-04-01T00:00:00"/>
  </r>
  <r>
    <x v="527"/>
    <x v="0"/>
    <n v="999999999999"/>
    <n v="111111111111"/>
    <s v="production-account"/>
    <n v="46138.833333333336"/>
    <n v="46139.833333333336"/>
    <n v="46112.833333333336"/>
    <n v="46142.833333333336"/>
    <s v="AWS Lambda"/>
    <s v="Compute"/>
    <s v="Lambda-GB-Second"/>
    <s v="function-1111-04-02"/>
    <s v="us-east-1"/>
    <s v=""/>
    <n v="4917623.5647999998"/>
    <s v="GB-Seconds"/>
    <n v="1.6666700000000001E-5"/>
    <s v="Standard"/>
    <s v="USD"/>
    <n v="81.960599999999999"/>
    <n v="76.223200000000006"/>
    <n v="76.223200000000006"/>
    <s v="Usage"/>
    <s v=""/>
    <s v="Lambda-GB-Second | Invoke | Usage"/>
    <s v="{}"/>
    <x v="0"/>
    <x v="0"/>
    <x v="0"/>
    <x v="0"/>
    <s v="Unallocated"/>
    <s v="aws_billing_sample.csv"/>
    <n v="529"/>
    <s v="Unallocated"/>
    <x v="0"/>
    <s v="Missing allocation metadata"/>
    <n v="1"/>
    <s v="aws-2026-04-27-111111111111-04-02-alloc-5203e0aad057"/>
    <d v="2026-04-01T00:00:00"/>
    <d v="2026-04-01T00:00:00"/>
  </r>
  <r>
    <x v="528"/>
    <x v="0"/>
    <n v="999999999999"/>
    <n v="111111111111"/>
    <s v="production-account"/>
    <n v="46138.833333333336"/>
    <n v="46139.833333333336"/>
    <n v="46112.833333333336"/>
    <n v="46142.833333333336"/>
    <s v="AmazonCloudWatch"/>
    <s v="Management and Governance"/>
    <s v="DataProcessing-Bytes"/>
    <s v="log-group-1111-05-01"/>
    <s v="us-east-1"/>
    <s v=""/>
    <n v="224.05420000000001"/>
    <s v="GB"/>
    <n v="0.5"/>
    <s v="Standard"/>
    <s v="USD"/>
    <n v="112.0271"/>
    <n v="103.06489999999999"/>
    <n v="103.0648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530"/>
    <s v="Shared"/>
    <x v="2"/>
    <s v="Direct spend: provider + billing month + sub-account"/>
    <n v="1"/>
    <s v="aws-2026-04-27-111111111111-05-01-alloc-ff48ea870cdb"/>
    <d v="2026-04-01T00:00:00"/>
    <d v="2026-04-01T00:00:00"/>
  </r>
  <r>
    <x v="529"/>
    <x v="0"/>
    <n v="999999999999"/>
    <n v="111111111111"/>
    <s v="production-account"/>
    <n v="46138.833333333336"/>
    <n v="46139.833333333336"/>
    <n v="46112.833333333336"/>
    <n v="46142.833333333336"/>
    <s v="AmazonCloudWatch"/>
    <s v="Management and Governance"/>
    <s v="DataProcessing-Bytes"/>
    <s v="log-group-1111-05-02"/>
    <s v="us-east-1"/>
    <s v=""/>
    <n v="233.37440000000001"/>
    <s v="GB"/>
    <n v="0.5"/>
    <s v="Standard"/>
    <s v="USD"/>
    <n v="116.6872"/>
    <n v="107.3522"/>
    <n v="107.3522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531"/>
    <s v="Shared"/>
    <x v="2"/>
    <s v="Direct spend: provider + billing month + sub-account"/>
    <n v="1"/>
    <s v="aws-2026-04-27-111111111111-05-02-alloc-c50757358ee7"/>
    <d v="2026-04-01T00:00:00"/>
    <d v="2026-04-01T00:00:00"/>
  </r>
  <r>
    <x v="530"/>
    <x v="0"/>
    <n v="999999999999"/>
    <n v="222222222222"/>
    <s v="development-account"/>
    <n v="46138.833333333336"/>
    <n v="46139.833333333336"/>
    <n v="46112.833333333336"/>
    <n v="46142.833333333336"/>
    <s v="Amazon Elastic Compute Cloud - Compute"/>
    <s v="Compute"/>
    <s v="BoxUsage:m5.large"/>
    <s v="i-2222-01-01"/>
    <s v="us-east-1"/>
    <s v=""/>
    <n v="454.41489999999999"/>
    <s v="Hrs"/>
    <n v="9.6000000000000002E-2"/>
    <s v="Standard"/>
    <s v="USD"/>
    <n v="43.623800000000003"/>
    <n v="38.1708"/>
    <n v="38.1708"/>
    <s v="Usage"/>
    <s v=""/>
    <s v="BoxUsage:m5.large | RunInstances | Usage"/>
    <s v="{}"/>
    <x v="0"/>
    <x v="0"/>
    <x v="0"/>
    <x v="0"/>
    <s v="Unallocated"/>
    <s v="aws_billing_sample.csv"/>
    <n v="532"/>
    <s v="Unallocated"/>
    <x v="0"/>
    <s v="Missing allocation metadata"/>
    <n v="1"/>
    <s v="aws-2026-04-27-222222222222-01-01-alloc-c8b78511d567"/>
    <d v="2026-04-01T00:00:00"/>
    <d v="2026-04-01T00:00:00"/>
  </r>
  <r>
    <x v="531"/>
    <x v="0"/>
    <n v="999999999999"/>
    <n v="222222222222"/>
    <s v="development-account"/>
    <n v="46138.833333333336"/>
    <n v="46139.833333333336"/>
    <n v="46112.833333333336"/>
    <n v="46142.833333333336"/>
    <s v="Amazon Elastic Compute Cloud - Compute"/>
    <s v="Compute"/>
    <s v="BoxUsage:m5.large"/>
    <s v="i-2222-01-02"/>
    <s v="us-east-1"/>
    <s v=""/>
    <n v="384.78640000000001"/>
    <s v="Hrs"/>
    <n v="9.6000000000000002E-2"/>
    <s v="Standard"/>
    <s v="USD"/>
    <n v="36.939500000000002"/>
    <n v="32.322099999999999"/>
    <n v="32.3220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33"/>
    <s v="Allocated"/>
    <x v="1"/>
    <s v="Source tags/labels"/>
    <n v="1"/>
    <s v="aws-2026-04-27-222222222222-01-02-alloc-bad71a08d48b"/>
    <d v="2026-04-01T00:00:00"/>
    <d v="2026-04-01T00:00:00"/>
  </r>
  <r>
    <x v="532"/>
    <x v="0"/>
    <n v="999999999999"/>
    <n v="222222222222"/>
    <s v="development-account"/>
    <n v="46138.833333333336"/>
    <n v="46139.833333333336"/>
    <n v="46112.833333333336"/>
    <n v="46142.833333333336"/>
    <s v="Amazon Simple Storage Service"/>
    <s v="Storage"/>
    <s v="TimedStorage-ByteHrs"/>
    <s v="bucket-2222-02-01"/>
    <s v="us-east-1"/>
    <s v=""/>
    <n v="83.095399999999998"/>
    <s v="GB-Mo"/>
    <n v="2.3E-2"/>
    <s v="Standard"/>
    <s v="USD"/>
    <n v="1.9112"/>
    <n v="1.7866"/>
    <n v="1.7866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34"/>
    <s v="Allocated"/>
    <x v="1"/>
    <s v="Source tags/labels"/>
    <n v="1"/>
    <s v="aws-2026-04-27-222222222222-02-01-alloc-88dafca8cec6"/>
    <d v="2026-04-01T00:00:00"/>
    <d v="2026-04-01T00:00:00"/>
  </r>
  <r>
    <x v="533"/>
    <x v="0"/>
    <n v="999999999999"/>
    <n v="222222222222"/>
    <s v="development-account"/>
    <n v="46138.833333333336"/>
    <n v="46139.833333333336"/>
    <n v="46112.833333333336"/>
    <n v="46142.833333333336"/>
    <s v="Amazon Simple Storage Service"/>
    <s v="Storage"/>
    <s v="TimedStorage-ByteHrs"/>
    <s v="bucket-2222-02-02"/>
    <s v="us-east-1"/>
    <s v=""/>
    <n v="93.421999999999997"/>
    <s v="GB-Mo"/>
    <n v="2.3E-2"/>
    <s v="Standard"/>
    <s v="USD"/>
    <n v="2.1486999999999998"/>
    <n v="2.0085999999999999"/>
    <n v="2.0085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35"/>
    <s v="Allocated"/>
    <x v="1"/>
    <s v="Source tags/labels"/>
    <n v="1"/>
    <s v="aws-2026-04-27-222222222222-02-02-alloc-a5e47ea95a61"/>
    <d v="2026-04-01T00:00:00"/>
    <d v="2026-04-01T00:00:00"/>
  </r>
  <r>
    <x v="534"/>
    <x v="0"/>
    <n v="999999999999"/>
    <n v="222222222222"/>
    <s v="development-account"/>
    <n v="46138.833333333336"/>
    <n v="46139.833333333336"/>
    <n v="46112.833333333336"/>
    <n v="46142.833333333336"/>
    <s v="Amazon Relational Database Service"/>
    <s v="Databases"/>
    <s v="InstanceUsage:db.m5.large"/>
    <s v="db-2222-03-01"/>
    <s v="us-east-1"/>
    <s v=""/>
    <n v="81.063100000000006"/>
    <s v="Hrs"/>
    <n v="0.192"/>
    <s v="Standard"/>
    <s v="USD"/>
    <n v="15.5641"/>
    <n v="13.7807"/>
    <n v="13.7807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36"/>
    <s v="Allocated"/>
    <x v="1"/>
    <s v="Source tags/labels"/>
    <n v="1"/>
    <s v="aws-2026-04-27-222222222222-03-01-alloc-1e501898c282"/>
    <d v="2026-04-01T00:00:00"/>
    <d v="2026-04-01T00:00:00"/>
  </r>
  <r>
    <x v="535"/>
    <x v="0"/>
    <n v="999999999999"/>
    <n v="222222222222"/>
    <s v="development-account"/>
    <n v="46138.833333333336"/>
    <n v="46139.833333333336"/>
    <n v="46112.833333333336"/>
    <n v="46142.833333333336"/>
    <s v="Amazon Relational Database Service"/>
    <s v="Databases"/>
    <s v="InstanceUsage:db.m5.large"/>
    <s v="db-2222-03-02"/>
    <s v="us-east-1"/>
    <s v=""/>
    <n v="84.513400000000004"/>
    <s v="Hrs"/>
    <n v="0.192"/>
    <s v="Standard"/>
    <s v="USD"/>
    <n v="16.226600000000001"/>
    <n v="14.3673"/>
    <n v="14.3673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37"/>
    <s v="Allocated"/>
    <x v="1"/>
    <s v="Source tags/labels"/>
    <n v="1"/>
    <s v="aws-2026-04-27-222222222222-03-02-alloc-de1ee3649292"/>
    <d v="2026-04-01T00:00:00"/>
    <d v="2026-04-01T00:00:00"/>
  </r>
  <r>
    <x v="536"/>
    <x v="0"/>
    <n v="999999999999"/>
    <n v="222222222222"/>
    <s v="development-account"/>
    <n v="46138.833333333336"/>
    <n v="46139.833333333336"/>
    <n v="46112.833333333336"/>
    <n v="46142.833333333336"/>
    <s v="AWS Lambda"/>
    <s v="Compute"/>
    <s v="Lambda-GB-Second"/>
    <s v="function-2222-04-01"/>
    <s v="us-east-1"/>
    <s v=""/>
    <n v="1786899.3770000001"/>
    <s v="GB-Seconds"/>
    <n v="1.6666700000000001E-5"/>
    <s v="Standard"/>
    <s v="USD"/>
    <n v="29.781700000000001"/>
    <n v="27.696899999999999"/>
    <n v="27.6968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38"/>
    <s v="Allocated"/>
    <x v="1"/>
    <s v="Source tags/labels"/>
    <n v="1"/>
    <s v="aws-2026-04-27-222222222222-04-01-alloc-09d81d40bd1d"/>
    <d v="2026-04-01T00:00:00"/>
    <d v="2026-04-01T00:00:00"/>
  </r>
  <r>
    <x v="537"/>
    <x v="0"/>
    <n v="999999999999"/>
    <n v="222222222222"/>
    <s v="development-account"/>
    <n v="46138.833333333336"/>
    <n v="46139.833333333336"/>
    <n v="46112.833333333336"/>
    <n v="46142.833333333336"/>
    <s v="AWS Lambda"/>
    <s v="Compute"/>
    <s v="Lambda-GB-Second"/>
    <s v="function-2222-04-02"/>
    <s v="us-east-1"/>
    <s v=""/>
    <n v="1820622.7964999999"/>
    <s v="GB-Seconds"/>
    <n v="1.6666700000000001E-5"/>
    <s v="Standard"/>
    <s v="USD"/>
    <n v="30.343800000000002"/>
    <n v="28.2197"/>
    <n v="28.2197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39"/>
    <s v="Allocated"/>
    <x v="1"/>
    <s v="Source tags/labels"/>
    <n v="1"/>
    <s v="aws-2026-04-27-222222222222-04-02-alloc-b55c772259e5"/>
    <d v="2026-04-01T00:00:00"/>
    <d v="2026-04-01T00:00:00"/>
  </r>
  <r>
    <x v="538"/>
    <x v="0"/>
    <n v="999999999999"/>
    <n v="222222222222"/>
    <s v="development-account"/>
    <n v="46138.833333333336"/>
    <n v="46139.833333333336"/>
    <n v="46112.833333333336"/>
    <n v="46142.833333333336"/>
    <s v="AmazonCloudWatch"/>
    <s v="Management and Governance"/>
    <s v="DataProcessing-Bytes"/>
    <s v="log-group-2222-05-01"/>
    <s v="us-east-1"/>
    <s v=""/>
    <n v="90.141000000000005"/>
    <s v="GB"/>
    <n v="0.5"/>
    <s v="Standard"/>
    <s v="USD"/>
    <n v="45.070500000000003"/>
    <n v="41.4649"/>
    <n v="41.464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540"/>
    <s v="Shared"/>
    <x v="2"/>
    <s v="Direct spend: provider + billing month + sub-account"/>
    <n v="1"/>
    <s v="aws-2026-04-27-222222222222-05-01-alloc-c896b7a83f4e"/>
    <d v="2026-04-01T00:00:00"/>
    <d v="2026-04-01T00:00:00"/>
  </r>
  <r>
    <x v="539"/>
    <x v="0"/>
    <n v="999999999999"/>
    <n v="222222222222"/>
    <s v="development-account"/>
    <n v="46138.833333333336"/>
    <n v="46139.833333333336"/>
    <n v="46112.833333333336"/>
    <n v="46142.833333333336"/>
    <s v="AmazonCloudWatch"/>
    <s v="Management and Governance"/>
    <s v="DataProcessing-Bytes"/>
    <s v="log-group-2222-05-02"/>
    <s v="us-east-1"/>
    <s v=""/>
    <n v="91.364699999999999"/>
    <s v="GB"/>
    <n v="0.5"/>
    <s v="Standard"/>
    <s v="USD"/>
    <n v="45.682299999999998"/>
    <n v="42.027799999999999"/>
    <n v="42.0277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541"/>
    <s v="Shared"/>
    <x v="2"/>
    <s v="Direct spend: provider + billing month + sub-account"/>
    <n v="1"/>
    <s v="aws-2026-04-27-222222222222-05-02-alloc-76f2fea2768f"/>
    <d v="2026-04-01T00:00:00"/>
    <d v="2026-04-01T00:00:00"/>
  </r>
  <r>
    <x v="540"/>
    <x v="0"/>
    <n v="999999999999"/>
    <n v="111111111111"/>
    <s v="production-account"/>
    <n v="46139.833333333336"/>
    <n v="46140.833333333336"/>
    <n v="46112.833333333336"/>
    <n v="46142.833333333336"/>
    <s v="Amazon Elastic Compute Cloud - Compute"/>
    <s v="Compute"/>
    <s v="BoxUsage:m5.large"/>
    <s v="i-1111-01-01"/>
    <s v="us-east-1"/>
    <s v=""/>
    <n v="1069.5359000000001"/>
    <s v="Hrs"/>
    <n v="9.6000000000000002E-2"/>
    <s v="Standard"/>
    <s v="USD"/>
    <n v="102.6754"/>
    <n v="89.840999999999994"/>
    <n v="89.84099999999999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42"/>
    <s v="Allocated"/>
    <x v="1"/>
    <s v="Source tags/labels"/>
    <n v="1"/>
    <s v="aws-2026-04-28-111111111111-01-01-alloc-19297743fe2f"/>
    <d v="2026-04-01T00:00:00"/>
    <d v="2026-04-01T00:00:00"/>
  </r>
  <r>
    <x v="541"/>
    <x v="0"/>
    <n v="999999999999"/>
    <n v="111111111111"/>
    <s v="production-account"/>
    <n v="46139.833333333336"/>
    <n v="46140.833333333336"/>
    <n v="46112.833333333336"/>
    <n v="46142.833333333336"/>
    <s v="Amazon Elastic Compute Cloud - Compute"/>
    <s v="Compute"/>
    <s v="BoxUsage:m5.large"/>
    <s v="i-1111-01-02"/>
    <s v="us-east-1"/>
    <s v=""/>
    <n v="1045.2092"/>
    <s v="Hrs"/>
    <n v="9.6000000000000002E-2"/>
    <s v="Standard"/>
    <s v="USD"/>
    <n v="100.34010000000001"/>
    <n v="87.797600000000003"/>
    <n v="87.797600000000003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43"/>
    <s v="Allocated"/>
    <x v="1"/>
    <s v="Source tags/labels"/>
    <n v="1"/>
    <s v="aws-2026-04-28-111111111111-01-02-alloc-3fcd2e970c82"/>
    <d v="2026-04-01T00:00:00"/>
    <d v="2026-04-01T00:00:00"/>
  </r>
  <r>
    <x v="542"/>
    <x v="0"/>
    <n v="999999999999"/>
    <n v="111111111111"/>
    <s v="production-account"/>
    <n v="46139.833333333336"/>
    <n v="46140.833333333336"/>
    <n v="46112.833333333336"/>
    <n v="46142.833333333336"/>
    <s v="Amazon Simple Storage Service"/>
    <s v="Storage"/>
    <s v="TimedStorage-ByteHrs"/>
    <s v="bucket-1111-02-01"/>
    <s v="us-east-1"/>
    <s v=""/>
    <n v="230.06829999999999"/>
    <s v="GB-Mo"/>
    <n v="2.3E-2"/>
    <s v="Standard"/>
    <s v="USD"/>
    <n v="5.2915999999999999"/>
    <n v="4.9465000000000003"/>
    <n v="4.946500000000000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44"/>
    <s v="Allocated"/>
    <x v="1"/>
    <s v="Source tags/labels"/>
    <n v="1"/>
    <s v="aws-2026-04-28-111111111111-02-01-alloc-946e93213185"/>
    <d v="2026-04-01T00:00:00"/>
    <d v="2026-04-01T00:00:00"/>
  </r>
  <r>
    <x v="543"/>
    <x v="0"/>
    <n v="999999999999"/>
    <n v="111111111111"/>
    <s v="production-account"/>
    <n v="46139.833333333336"/>
    <n v="46140.833333333336"/>
    <n v="46112.833333333336"/>
    <n v="46142.833333333336"/>
    <s v="Amazon Simple Storage Service"/>
    <s v="Storage"/>
    <s v="TimedStorage-ByteHrs"/>
    <s v="bucket-1111-02-02"/>
    <s v="us-east-1"/>
    <s v=""/>
    <n v="230.57259999999999"/>
    <s v="GB-Mo"/>
    <n v="2.3E-2"/>
    <s v="Standard"/>
    <s v="USD"/>
    <n v="5.3032000000000004"/>
    <n v="4.9573"/>
    <n v="4.957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45"/>
    <s v="Allocated"/>
    <x v="1"/>
    <s v="Source tags/labels"/>
    <n v="1"/>
    <s v="aws-2026-04-28-111111111111-02-02-alloc-f9f95d4215cd"/>
    <d v="2026-04-01T00:00:00"/>
    <d v="2026-04-01T00:00:00"/>
  </r>
  <r>
    <x v="544"/>
    <x v="0"/>
    <n v="999999999999"/>
    <n v="111111111111"/>
    <s v="production-account"/>
    <n v="46139.833333333336"/>
    <n v="46140.833333333336"/>
    <n v="46112.833333333336"/>
    <n v="46142.833333333336"/>
    <s v="Amazon Relational Database Service"/>
    <s v="Databases"/>
    <s v="InstanceUsage:db.m5.large"/>
    <s v="db-1111-03-01"/>
    <s v="us-east-1"/>
    <s v=""/>
    <n v="210.56979999999999"/>
    <s v="Hrs"/>
    <n v="0.192"/>
    <s v="Standard"/>
    <s v="USD"/>
    <n v="40.429400000000001"/>
    <n v="35.796900000000001"/>
    <n v="35.7969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46"/>
    <s v="Allocated"/>
    <x v="1"/>
    <s v="Source tags/labels"/>
    <n v="1"/>
    <s v="aws-2026-04-28-111111111111-03-01-alloc-c42659e4191f"/>
    <d v="2026-04-01T00:00:00"/>
    <d v="2026-04-01T00:00:00"/>
  </r>
  <r>
    <x v="545"/>
    <x v="0"/>
    <n v="999999999999"/>
    <n v="111111111111"/>
    <s v="production-account"/>
    <n v="46139.833333333336"/>
    <n v="46140.833333333336"/>
    <n v="46112.833333333336"/>
    <n v="46142.833333333336"/>
    <s v="Amazon Relational Database Service"/>
    <s v="Databases"/>
    <s v="InstanceUsage:db.m5.large"/>
    <s v="db-1111-03-02"/>
    <s v="us-east-1"/>
    <s v=""/>
    <n v="234.273"/>
    <s v="Hrs"/>
    <n v="0.192"/>
    <s v="Standard"/>
    <s v="USD"/>
    <n v="44.980400000000003"/>
    <n v="39.8264"/>
    <n v="39.8264"/>
    <s v="Usage"/>
    <s v=""/>
    <s v="InstanceUsage:db.m5.large | CreateDBInstance | Usage"/>
    <s v="{}"/>
    <x v="0"/>
    <x v="0"/>
    <x v="0"/>
    <x v="0"/>
    <s v="Unallocated"/>
    <s v="aws_billing_sample.csv"/>
    <n v="547"/>
    <s v="Unallocated"/>
    <x v="0"/>
    <s v="Missing allocation metadata"/>
    <n v="1"/>
    <s v="aws-2026-04-28-111111111111-03-02-alloc-cc709cd0b189"/>
    <d v="2026-04-01T00:00:00"/>
    <d v="2026-04-01T00:00:00"/>
  </r>
  <r>
    <x v="546"/>
    <x v="0"/>
    <n v="999999999999"/>
    <n v="111111111111"/>
    <s v="production-account"/>
    <n v="46139.833333333336"/>
    <n v="46140.833333333336"/>
    <n v="46112.833333333336"/>
    <n v="46142.833333333336"/>
    <s v="AWS Lambda"/>
    <s v="Compute"/>
    <s v="Lambda-GB-Second"/>
    <s v="function-1111-04-01"/>
    <s v="us-east-1"/>
    <s v=""/>
    <n v="4798594.6995999999"/>
    <s v="GB-Seconds"/>
    <n v="1.6666700000000001E-5"/>
    <s v="Standard"/>
    <s v="USD"/>
    <n v="79.976699999999994"/>
    <n v="74.378200000000007"/>
    <n v="74.37820000000000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48"/>
    <s v="Allocated"/>
    <x v="1"/>
    <s v="Source tags/labels"/>
    <n v="1"/>
    <s v="aws-2026-04-28-111111111111-04-01-alloc-d37e2ef56c89"/>
    <d v="2026-04-01T00:00:00"/>
    <d v="2026-04-01T00:00:00"/>
  </r>
  <r>
    <x v="547"/>
    <x v="0"/>
    <n v="999999999999"/>
    <n v="111111111111"/>
    <s v="production-account"/>
    <n v="46139.833333333336"/>
    <n v="46140.833333333336"/>
    <n v="46112.833333333336"/>
    <n v="46142.833333333336"/>
    <s v="AWS Lambda"/>
    <s v="Compute"/>
    <s v="Lambda-GB-Second"/>
    <s v="function-1111-04-02"/>
    <s v="us-east-1"/>
    <s v=""/>
    <n v="4136907.9893"/>
    <s v="GB-Seconds"/>
    <n v="1.6666700000000001E-5"/>
    <s v="Standard"/>
    <s v="USD"/>
    <n v="68.948599999999999"/>
    <n v="64.122100000000003"/>
    <n v="64.12210000000000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49"/>
    <s v="Allocated"/>
    <x v="1"/>
    <s v="Source tags/labels"/>
    <n v="1"/>
    <s v="aws-2026-04-28-111111111111-04-02-alloc-3e5f39815a6d"/>
    <d v="2026-04-01T00:00:00"/>
    <d v="2026-04-01T00:00:00"/>
  </r>
  <r>
    <x v="548"/>
    <x v="0"/>
    <n v="999999999999"/>
    <n v="111111111111"/>
    <s v="production-account"/>
    <n v="46139.833333333336"/>
    <n v="46140.833333333336"/>
    <n v="46112.833333333336"/>
    <n v="46142.833333333336"/>
    <s v="AmazonCloudWatch"/>
    <s v="Management and Governance"/>
    <s v="DataProcessing-Bytes"/>
    <s v="log-group-1111-05-01"/>
    <s v="us-east-1"/>
    <s v=""/>
    <n v="239.02959999999999"/>
    <s v="GB"/>
    <n v="0.5"/>
    <s v="Standard"/>
    <s v="USD"/>
    <n v="119.51479999999999"/>
    <n v="109.95359999999999"/>
    <n v="109.9535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550"/>
    <s v="Shared"/>
    <x v="2"/>
    <s v="Direct spend: provider + billing month + sub-account"/>
    <n v="1"/>
    <s v="aws-2026-04-28-111111111111-05-01-alloc-b5465b49e8fe"/>
    <d v="2026-04-01T00:00:00"/>
    <d v="2026-04-01T00:00:00"/>
  </r>
  <r>
    <x v="549"/>
    <x v="0"/>
    <n v="999999999999"/>
    <n v="111111111111"/>
    <s v="production-account"/>
    <n v="46139.833333333336"/>
    <n v="46140.833333333336"/>
    <n v="46112.833333333336"/>
    <n v="46142.833333333336"/>
    <s v="AmazonCloudWatch"/>
    <s v="Management and Governance"/>
    <s v="DataProcessing-Bytes"/>
    <s v="log-group-1111-05-02"/>
    <s v="us-east-1"/>
    <s v=""/>
    <n v="228.89089999999999"/>
    <s v="GB"/>
    <n v="0.5"/>
    <s v="Standard"/>
    <s v="USD"/>
    <n v="114.4455"/>
    <n v="105.2898"/>
    <n v="105.2898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551"/>
    <s v="Shared"/>
    <x v="2"/>
    <s v="Direct spend: provider + billing month + sub-account"/>
    <n v="1"/>
    <s v="aws-2026-04-28-111111111111-05-02-alloc-e282bbce220c"/>
    <d v="2026-04-01T00:00:00"/>
    <d v="2026-04-01T00:00:00"/>
  </r>
  <r>
    <x v="550"/>
    <x v="0"/>
    <n v="999999999999"/>
    <n v="222222222222"/>
    <s v="development-account"/>
    <n v="46139.833333333336"/>
    <n v="46140.833333333336"/>
    <n v="46112.833333333336"/>
    <n v="46142.833333333336"/>
    <s v="Amazon Elastic Compute Cloud - Compute"/>
    <s v="Compute"/>
    <s v="BoxUsage:m5.large"/>
    <s v="i-2222-01-01"/>
    <s v="us-east-1"/>
    <s v=""/>
    <n v="405.69029999999998"/>
    <s v="Hrs"/>
    <n v="9.6000000000000002E-2"/>
    <s v="Standard"/>
    <s v="USD"/>
    <n v="38.946300000000001"/>
    <n v="34.078000000000003"/>
    <n v="34.0780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52"/>
    <s v="Allocated"/>
    <x v="1"/>
    <s v="Source tags/labels"/>
    <n v="1"/>
    <s v="aws-2026-04-28-222222222222-01-01-alloc-990f1ac65301"/>
    <d v="2026-04-01T00:00:00"/>
    <d v="2026-04-01T00:00:00"/>
  </r>
  <r>
    <x v="551"/>
    <x v="0"/>
    <n v="999999999999"/>
    <n v="222222222222"/>
    <s v="development-account"/>
    <n v="46139.833333333336"/>
    <n v="46140.833333333336"/>
    <n v="46112.833333333336"/>
    <n v="46142.833333333336"/>
    <s v="Amazon Elastic Compute Cloud - Compute"/>
    <s v="Compute"/>
    <s v="BoxUsage:m5.large"/>
    <s v="i-2222-01-02"/>
    <s v="us-east-1"/>
    <s v=""/>
    <n v="407.7022"/>
    <s v="Hrs"/>
    <n v="9.6000000000000002E-2"/>
    <s v="Standard"/>
    <s v="USD"/>
    <n v="39.139400000000002"/>
    <n v="34.247"/>
    <n v="34.24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53"/>
    <s v="Allocated"/>
    <x v="1"/>
    <s v="Source tags/labels"/>
    <n v="1"/>
    <s v="aws-2026-04-28-222222222222-01-02-alloc-80817e2e5c89"/>
    <d v="2026-04-01T00:00:00"/>
    <d v="2026-04-01T00:00:00"/>
  </r>
  <r>
    <x v="552"/>
    <x v="0"/>
    <n v="999999999999"/>
    <n v="222222222222"/>
    <s v="development-account"/>
    <n v="46139.833333333336"/>
    <n v="46140.833333333336"/>
    <n v="46112.833333333336"/>
    <n v="46142.833333333336"/>
    <s v="Amazon Simple Storage Service"/>
    <s v="Storage"/>
    <s v="TimedStorage-ByteHrs"/>
    <s v="bucket-2222-02-01"/>
    <s v="us-east-1"/>
    <s v=""/>
    <n v="95.555199999999999"/>
    <s v="GB-Mo"/>
    <n v="2.3E-2"/>
    <s v="Standard"/>
    <s v="USD"/>
    <n v="2.1978"/>
    <n v="2.0543999999999998"/>
    <n v="2.0543999999999998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54"/>
    <s v="Allocated"/>
    <x v="1"/>
    <s v="Source tags/labels"/>
    <n v="1"/>
    <s v="aws-2026-04-28-222222222222-02-01-alloc-045c4d6fab24"/>
    <d v="2026-04-01T00:00:00"/>
    <d v="2026-04-01T00:00:00"/>
  </r>
  <r>
    <x v="553"/>
    <x v="0"/>
    <n v="999999999999"/>
    <n v="222222222222"/>
    <s v="development-account"/>
    <n v="46139.833333333336"/>
    <n v="46140.833333333336"/>
    <n v="46112.833333333336"/>
    <n v="46142.833333333336"/>
    <s v="Amazon Simple Storage Service"/>
    <s v="Storage"/>
    <s v="TimedStorage-ByteHrs"/>
    <s v="bucket-2222-02-02"/>
    <s v="us-east-1"/>
    <s v=""/>
    <n v="95.023300000000006"/>
    <s v="GB-Mo"/>
    <n v="2.3E-2"/>
    <s v="Standard"/>
    <s v="USD"/>
    <n v="2.1855000000000002"/>
    <n v="2.0430000000000001"/>
    <n v="2.0430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55"/>
    <s v="Allocated"/>
    <x v="1"/>
    <s v="Source tags/labels"/>
    <n v="1"/>
    <s v="aws-2026-04-28-222222222222-02-02-alloc-6e3aa2df4436"/>
    <d v="2026-04-01T00:00:00"/>
    <d v="2026-04-01T00:00:00"/>
  </r>
  <r>
    <x v="554"/>
    <x v="0"/>
    <n v="999999999999"/>
    <n v="222222222222"/>
    <s v="development-account"/>
    <n v="46139.833333333336"/>
    <n v="46140.833333333336"/>
    <n v="46112.833333333336"/>
    <n v="46142.833333333336"/>
    <s v="Amazon Relational Database Service"/>
    <s v="Databases"/>
    <s v="InstanceUsage:db.m5.large"/>
    <s v="db-2222-03-01"/>
    <s v="us-east-1"/>
    <s v=""/>
    <n v="85.686899999999994"/>
    <s v="Hrs"/>
    <n v="0.192"/>
    <s v="Standard"/>
    <s v="USD"/>
    <n v="16.451899999999998"/>
    <n v="14.566800000000001"/>
    <n v="14.5668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56"/>
    <s v="Allocated"/>
    <x v="1"/>
    <s v="Source tags/labels"/>
    <n v="1"/>
    <s v="aws-2026-04-28-222222222222-03-01-alloc-307b834b7059"/>
    <d v="2026-04-01T00:00:00"/>
    <d v="2026-04-01T00:00:00"/>
  </r>
  <r>
    <x v="555"/>
    <x v="0"/>
    <n v="999999999999"/>
    <n v="222222222222"/>
    <s v="development-account"/>
    <n v="46139.833333333336"/>
    <n v="46140.833333333336"/>
    <n v="46112.833333333336"/>
    <n v="46142.833333333336"/>
    <s v="Amazon Relational Database Service"/>
    <s v="Databases"/>
    <s v="InstanceUsage:db.m5.large"/>
    <s v="db-2222-03-02"/>
    <s v="us-east-1"/>
    <s v=""/>
    <n v="85.308999999999997"/>
    <s v="Hrs"/>
    <n v="0.192"/>
    <s v="Standard"/>
    <s v="USD"/>
    <n v="16.379300000000001"/>
    <n v="14.5025"/>
    <n v="14.5025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57"/>
    <s v="Allocated"/>
    <x v="1"/>
    <s v="Source tags/labels"/>
    <n v="1"/>
    <s v="aws-2026-04-28-222222222222-03-02-alloc-4aba37fa849a"/>
    <d v="2026-04-01T00:00:00"/>
    <d v="2026-04-01T00:00:00"/>
  </r>
  <r>
    <x v="556"/>
    <x v="0"/>
    <n v="999999999999"/>
    <n v="222222222222"/>
    <s v="development-account"/>
    <n v="46139.833333333336"/>
    <n v="46140.833333333336"/>
    <n v="46112.833333333336"/>
    <n v="46142.833333333336"/>
    <s v="AWS Lambda"/>
    <s v="Compute"/>
    <s v="Lambda-GB-Second"/>
    <s v="function-2222-04-01"/>
    <s v="us-east-1"/>
    <s v=""/>
    <n v="1804857.706"/>
    <s v="GB-Seconds"/>
    <n v="1.6666700000000001E-5"/>
    <s v="Standard"/>
    <s v="USD"/>
    <n v="30.081"/>
    <n v="27.975300000000001"/>
    <n v="27.9753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58"/>
    <s v="Allocated"/>
    <x v="1"/>
    <s v="Source tags/labels"/>
    <n v="1"/>
    <s v="aws-2026-04-28-222222222222-04-01-alloc-88e97ef8af60"/>
    <d v="2026-04-01T00:00:00"/>
    <d v="2026-04-01T00:00:00"/>
  </r>
  <r>
    <x v="557"/>
    <x v="0"/>
    <n v="999999999999"/>
    <n v="222222222222"/>
    <s v="development-account"/>
    <n v="46139.833333333336"/>
    <n v="46140.833333333336"/>
    <n v="46112.833333333336"/>
    <n v="46142.833333333336"/>
    <s v="AWS Lambda"/>
    <s v="Compute"/>
    <s v="Lambda-GB-Second"/>
    <s v="function-2222-04-02"/>
    <s v="us-east-1"/>
    <s v=""/>
    <n v="1612876.4336999999"/>
    <s v="GB-Seconds"/>
    <n v="1.6666700000000001E-5"/>
    <s v="Standard"/>
    <s v="USD"/>
    <n v="26.8813"/>
    <n v="24.999600000000001"/>
    <n v="24.9996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59"/>
    <s v="Allocated"/>
    <x v="1"/>
    <s v="Source tags/labels"/>
    <n v="1"/>
    <s v="aws-2026-04-28-222222222222-04-02-alloc-e31fced8e4b5"/>
    <d v="2026-04-01T00:00:00"/>
    <d v="2026-04-01T00:00:00"/>
  </r>
  <r>
    <x v="558"/>
    <x v="0"/>
    <n v="999999999999"/>
    <n v="222222222222"/>
    <s v="development-account"/>
    <n v="46139.833333333336"/>
    <n v="46140.833333333336"/>
    <n v="46112.833333333336"/>
    <n v="46142.833333333336"/>
    <s v="AmazonCloudWatch"/>
    <s v="Management and Governance"/>
    <s v="DataProcessing-Bytes"/>
    <s v="log-group-2222-05-01"/>
    <s v="us-east-1"/>
    <s v=""/>
    <n v="85.182299999999998"/>
    <s v="GB"/>
    <n v="0.5"/>
    <s v="Standard"/>
    <s v="USD"/>
    <n v="42.591200000000001"/>
    <n v="39.183900000000001"/>
    <n v="39.1839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560"/>
    <s v="Shared"/>
    <x v="2"/>
    <s v="Direct spend: provider + billing month + sub-account"/>
    <n v="1"/>
    <s v="aws-2026-04-28-222222222222-05-01-alloc-5b1e898f82d1"/>
    <d v="2026-04-01T00:00:00"/>
    <d v="2026-04-01T00:00:00"/>
  </r>
  <r>
    <x v="559"/>
    <x v="0"/>
    <n v="999999999999"/>
    <n v="222222222222"/>
    <s v="development-account"/>
    <n v="46139.833333333336"/>
    <n v="46140.833333333336"/>
    <n v="46112.833333333336"/>
    <n v="46142.833333333336"/>
    <s v="AmazonCloudWatch"/>
    <s v="Management and Governance"/>
    <s v="DataProcessing-Bytes"/>
    <s v="log-group-2222-05-02"/>
    <s v="us-east-1"/>
    <s v=""/>
    <n v="88.796800000000005"/>
    <s v="GB"/>
    <n v="0.5"/>
    <s v="Standard"/>
    <s v="USD"/>
    <n v="44.398400000000002"/>
    <n v="40.846499999999999"/>
    <n v="40.8464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561"/>
    <s v="Shared"/>
    <x v="2"/>
    <s v="Direct spend: provider + billing month + sub-account"/>
    <n v="1"/>
    <s v="aws-2026-04-28-222222222222-05-02-alloc-95d5d8f2453b"/>
    <d v="2026-04-01T00:00:00"/>
    <d v="2026-04-01T00:00:00"/>
  </r>
  <r>
    <x v="560"/>
    <x v="0"/>
    <n v="999999999999"/>
    <n v="111111111111"/>
    <s v="production-account"/>
    <n v="46140.833333333336"/>
    <n v="46141.833333333336"/>
    <n v="46112.833333333336"/>
    <n v="46142.833333333336"/>
    <s v="Amazon Elastic Compute Cloud - Compute"/>
    <s v="Compute"/>
    <s v="BoxUsage:m5.large"/>
    <s v="i-1111-01-01"/>
    <s v="us-east-1"/>
    <s v=""/>
    <n v="1154.5535"/>
    <s v="Hrs"/>
    <n v="9.6000000000000002E-2"/>
    <s v="Standard"/>
    <s v="USD"/>
    <n v="110.83710000000001"/>
    <n v="96.982500000000002"/>
    <n v="96.982500000000002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62"/>
    <s v="Allocated"/>
    <x v="1"/>
    <s v="Source tags/labels"/>
    <n v="1"/>
    <s v="aws-2026-04-29-111111111111-01-01-alloc-d54948394d20"/>
    <d v="2026-04-01T00:00:00"/>
    <d v="2026-04-01T00:00:00"/>
  </r>
  <r>
    <x v="561"/>
    <x v="0"/>
    <n v="999999999999"/>
    <n v="111111111111"/>
    <s v="production-account"/>
    <n v="46140.833333333336"/>
    <n v="46141.833333333336"/>
    <n v="46112.833333333336"/>
    <n v="46142.833333333336"/>
    <s v="Amazon Elastic Compute Cloud - Compute"/>
    <s v="Compute"/>
    <s v="BoxUsage:m5.large"/>
    <s v="i-1111-01-02"/>
    <s v="us-east-1"/>
    <s v=""/>
    <n v="1148.7801999999999"/>
    <s v="Hrs"/>
    <n v="9.6000000000000002E-2"/>
    <s v="Standard"/>
    <s v="USD"/>
    <n v="110.2829"/>
    <n v="96.497500000000002"/>
    <n v="96.497500000000002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63"/>
    <s v="Allocated"/>
    <x v="1"/>
    <s v="Source tags/labels"/>
    <n v="1"/>
    <s v="aws-2026-04-29-111111111111-01-02-alloc-d247dbb24c20"/>
    <d v="2026-04-01T00:00:00"/>
    <d v="2026-04-01T00:00:00"/>
  </r>
  <r>
    <x v="562"/>
    <x v="0"/>
    <n v="999999999999"/>
    <n v="111111111111"/>
    <s v="production-account"/>
    <n v="46140.833333333336"/>
    <n v="46141.833333333336"/>
    <n v="46112.833333333336"/>
    <n v="46142.833333333336"/>
    <s v="Amazon Simple Storage Service"/>
    <s v="Storage"/>
    <s v="TimedStorage-ByteHrs"/>
    <s v="bucket-1111-02-01"/>
    <s v="us-east-1"/>
    <s v=""/>
    <n v="240.67830000000001"/>
    <s v="GB-Mo"/>
    <n v="2.3E-2"/>
    <s v="Standard"/>
    <s v="USD"/>
    <n v="5.5355999999999996"/>
    <n v="5.1745999999999999"/>
    <n v="5.1745999999999999"/>
    <s v="Usage"/>
    <s v=""/>
    <s v="TimedStorage-ByteHrs | StandardStorage | Usage"/>
    <s v="{}"/>
    <x v="0"/>
    <x v="0"/>
    <x v="0"/>
    <x v="0"/>
    <s v="Unallocated"/>
    <s v="aws_billing_sample.csv"/>
    <n v="564"/>
    <s v="Unallocated"/>
    <x v="0"/>
    <s v="Missing allocation metadata"/>
    <n v="1"/>
    <s v="aws-2026-04-29-111111111111-02-01-alloc-7f5d286d089b"/>
    <d v="2026-04-01T00:00:00"/>
    <d v="2026-04-01T00:00:00"/>
  </r>
  <r>
    <x v="563"/>
    <x v="0"/>
    <n v="999999999999"/>
    <n v="111111111111"/>
    <s v="production-account"/>
    <n v="46140.833333333336"/>
    <n v="46141.833333333336"/>
    <n v="46112.833333333336"/>
    <n v="46142.833333333336"/>
    <s v="Amazon Simple Storage Service"/>
    <s v="Storage"/>
    <s v="TimedStorage-ByteHrs"/>
    <s v="bucket-1111-02-02"/>
    <s v="us-east-1"/>
    <s v=""/>
    <n v="254.08109999999999"/>
    <s v="GB-Mo"/>
    <n v="2.3E-2"/>
    <s v="Standard"/>
    <s v="USD"/>
    <n v="5.8438999999999997"/>
    <n v="5.4626999999999999"/>
    <n v="5.462699999999999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65"/>
    <s v="Allocated"/>
    <x v="1"/>
    <s v="Source tags/labels"/>
    <n v="1"/>
    <s v="aws-2026-04-29-111111111111-02-02-alloc-a154be9b3d27"/>
    <d v="2026-04-01T00:00:00"/>
    <d v="2026-04-01T00:00:00"/>
  </r>
  <r>
    <x v="564"/>
    <x v="0"/>
    <n v="999999999999"/>
    <n v="111111111111"/>
    <s v="production-account"/>
    <n v="46140.833333333336"/>
    <n v="46141.833333333336"/>
    <n v="46112.833333333336"/>
    <n v="46142.833333333336"/>
    <s v="Amazon Relational Database Service"/>
    <s v="Databases"/>
    <s v="InstanceUsage:db.m5.large"/>
    <s v="db-1111-03-01"/>
    <s v="us-east-1"/>
    <s v=""/>
    <n v="205.9537"/>
    <s v="Hrs"/>
    <n v="0.192"/>
    <s v="Standard"/>
    <s v="USD"/>
    <n v="39.543100000000003"/>
    <n v="35.012099999999997"/>
    <n v="35.0120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66"/>
    <s v="Allocated"/>
    <x v="1"/>
    <s v="Source tags/labels"/>
    <n v="1"/>
    <s v="aws-2026-04-29-111111111111-03-01-alloc-f5e6d923aff8"/>
    <d v="2026-04-01T00:00:00"/>
    <d v="2026-04-01T00:00:00"/>
  </r>
  <r>
    <x v="565"/>
    <x v="0"/>
    <n v="999999999999"/>
    <n v="111111111111"/>
    <s v="production-account"/>
    <n v="46140.833333333336"/>
    <n v="46141.833333333336"/>
    <n v="46112.833333333336"/>
    <n v="46142.833333333336"/>
    <s v="Amazon Relational Database Service"/>
    <s v="Databases"/>
    <s v="InstanceUsage:db.m5.large"/>
    <s v="db-1111-03-02"/>
    <s v="us-east-1"/>
    <s v=""/>
    <n v="224.75659999999999"/>
    <s v="Hrs"/>
    <n v="0.192"/>
    <s v="Standard"/>
    <s v="USD"/>
    <n v="43.153300000000002"/>
    <n v="38.208599999999997"/>
    <n v="38.2085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67"/>
    <s v="Allocated"/>
    <x v="1"/>
    <s v="Source tags/labels"/>
    <n v="1"/>
    <s v="aws-2026-04-29-111111111111-03-02-alloc-1efec0f9a420"/>
    <d v="2026-04-01T00:00:00"/>
    <d v="2026-04-01T00:00:00"/>
  </r>
  <r>
    <x v="566"/>
    <x v="0"/>
    <n v="999999999999"/>
    <n v="111111111111"/>
    <s v="production-account"/>
    <n v="46140.833333333336"/>
    <n v="46141.833333333336"/>
    <n v="46112.833333333336"/>
    <n v="46142.833333333336"/>
    <s v="AWS Lambda"/>
    <s v="Compute"/>
    <s v="Lambda-GB-Second"/>
    <s v="function-1111-04-01"/>
    <s v="us-east-1"/>
    <s v=""/>
    <n v="4355842.1911000004"/>
    <s v="GB-Seconds"/>
    <n v="1.6666700000000001E-5"/>
    <s v="Standard"/>
    <s v="USD"/>
    <n v="72.597499999999997"/>
    <n v="67.515600000000006"/>
    <n v="67.515600000000006"/>
    <s v="Usage"/>
    <s v=""/>
    <s v="Lambda-GB-Second | Invoke | Usage"/>
    <s v="{}"/>
    <x v="0"/>
    <x v="0"/>
    <x v="0"/>
    <x v="0"/>
    <s v="Unallocated"/>
    <s v="aws_billing_sample.csv"/>
    <n v="568"/>
    <s v="Unallocated"/>
    <x v="0"/>
    <s v="Missing allocation metadata"/>
    <n v="1"/>
    <s v="aws-2026-04-29-111111111111-04-01-alloc-efd80837b596"/>
    <d v="2026-04-01T00:00:00"/>
    <d v="2026-04-01T00:00:00"/>
  </r>
  <r>
    <x v="567"/>
    <x v="0"/>
    <n v="999999999999"/>
    <n v="111111111111"/>
    <s v="production-account"/>
    <n v="46140.833333333336"/>
    <n v="46141.833333333336"/>
    <n v="46112.833333333336"/>
    <n v="46142.833333333336"/>
    <s v="AWS Lambda"/>
    <s v="Compute"/>
    <s v="Lambda-GB-Second"/>
    <s v="function-1111-04-02"/>
    <s v="us-east-1"/>
    <s v=""/>
    <n v="4832876.4358999999"/>
    <s v="GB-Seconds"/>
    <n v="1.6666700000000001E-5"/>
    <s v="Standard"/>
    <s v="USD"/>
    <n v="80.548100000000005"/>
    <n v="74.909599999999998"/>
    <n v="74.909599999999998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69"/>
    <s v="Allocated"/>
    <x v="1"/>
    <s v="Source tags/labels"/>
    <n v="1"/>
    <s v="aws-2026-04-29-111111111111-04-02-alloc-84c79d4f7175"/>
    <d v="2026-04-01T00:00:00"/>
    <d v="2026-04-01T00:00:00"/>
  </r>
  <r>
    <x v="568"/>
    <x v="0"/>
    <n v="999999999999"/>
    <n v="111111111111"/>
    <s v="production-account"/>
    <n v="46140.833333333336"/>
    <n v="46141.833333333336"/>
    <n v="46112.833333333336"/>
    <n v="46142.833333333336"/>
    <s v="AmazonCloudWatch"/>
    <s v="Management and Governance"/>
    <s v="DataProcessing-Bytes"/>
    <s v="log-group-1111-05-01"/>
    <s v="us-east-1"/>
    <s v=""/>
    <n v="220.53530000000001"/>
    <s v="GB"/>
    <n v="0.5"/>
    <s v="Standard"/>
    <s v="USD"/>
    <n v="110.2676"/>
    <n v="101.4462"/>
    <n v="101.4462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570"/>
    <s v="Shared"/>
    <x v="2"/>
    <s v="Direct spend: provider + billing month + sub-account"/>
    <n v="1"/>
    <s v="aws-2026-04-29-111111111111-05-01-alloc-2840d1298586"/>
    <d v="2026-04-01T00:00:00"/>
    <d v="2026-04-01T00:00:00"/>
  </r>
  <r>
    <x v="569"/>
    <x v="0"/>
    <n v="999999999999"/>
    <n v="111111111111"/>
    <s v="production-account"/>
    <n v="46140.833333333336"/>
    <n v="46141.833333333336"/>
    <n v="46112.833333333336"/>
    <n v="46142.833333333336"/>
    <s v="AmazonCloudWatch"/>
    <s v="Management and Governance"/>
    <s v="DataProcessing-Bytes"/>
    <s v="log-group-1111-05-02"/>
    <s v="us-east-1"/>
    <s v=""/>
    <n v="230.99270000000001"/>
    <s v="GB"/>
    <n v="0.5"/>
    <s v="Standard"/>
    <s v="USD"/>
    <n v="115.49639999999999"/>
    <n v="106.2567"/>
    <n v="106.2567"/>
    <s v="Usage"/>
    <s v=""/>
    <s v="DataProcessing-Bytes | PutLogEvents | Usage"/>
    <s v="{}"/>
    <x v="0"/>
    <x v="0"/>
    <x v="0"/>
    <x v="0"/>
    <s v="Unallocated"/>
    <s v="aws_billing_sample.csv"/>
    <n v="571"/>
    <s v="Unallocated"/>
    <x v="0"/>
    <s v="Missing allocation metadata"/>
    <n v="1"/>
    <s v="aws-2026-04-29-111111111111-05-02-alloc-16b7d034879f"/>
    <d v="2026-04-01T00:00:00"/>
    <d v="2026-04-01T00:00:00"/>
  </r>
  <r>
    <x v="570"/>
    <x v="0"/>
    <n v="999999999999"/>
    <n v="222222222222"/>
    <s v="development-account"/>
    <n v="46140.833333333336"/>
    <n v="46141.833333333336"/>
    <n v="46112.833333333336"/>
    <n v="46142.833333333336"/>
    <s v="Amazon Elastic Compute Cloud - Compute"/>
    <s v="Compute"/>
    <s v="BoxUsage:m5.large"/>
    <s v="i-2222-01-01"/>
    <s v="us-east-1"/>
    <s v=""/>
    <n v="440.67340000000002"/>
    <s v="Hrs"/>
    <n v="9.6000000000000002E-2"/>
    <s v="Standard"/>
    <s v="USD"/>
    <n v="42.304600000000001"/>
    <n v="37.016599999999997"/>
    <n v="37.0165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72"/>
    <s v="Allocated"/>
    <x v="1"/>
    <s v="Source tags/labels"/>
    <n v="1"/>
    <s v="aws-2026-04-29-222222222222-01-01-alloc-17a3cced7476"/>
    <d v="2026-04-01T00:00:00"/>
    <d v="2026-04-01T00:00:00"/>
  </r>
  <r>
    <x v="571"/>
    <x v="0"/>
    <n v="999999999999"/>
    <n v="222222222222"/>
    <s v="development-account"/>
    <n v="46140.833333333336"/>
    <n v="46141.833333333336"/>
    <n v="46112.833333333336"/>
    <n v="46142.833333333336"/>
    <s v="Amazon Elastic Compute Cloud - Compute"/>
    <s v="Compute"/>
    <s v="BoxUsage:m5.large"/>
    <s v="i-2222-01-02"/>
    <s v="us-east-1"/>
    <s v=""/>
    <n v="413.26589999999999"/>
    <s v="Hrs"/>
    <n v="9.6000000000000002E-2"/>
    <s v="Standard"/>
    <s v="USD"/>
    <n v="39.673499999999997"/>
    <n v="34.714300000000001"/>
    <n v="34.7143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73"/>
    <s v="Allocated"/>
    <x v="1"/>
    <s v="Source tags/labels"/>
    <n v="1"/>
    <s v="aws-2026-04-29-222222222222-01-02-alloc-01c0d6778669"/>
    <d v="2026-04-01T00:00:00"/>
    <d v="2026-04-01T00:00:00"/>
  </r>
  <r>
    <x v="572"/>
    <x v="0"/>
    <n v="999999999999"/>
    <n v="222222222222"/>
    <s v="development-account"/>
    <n v="46140.833333333336"/>
    <n v="46141.833333333336"/>
    <n v="46112.833333333336"/>
    <n v="46142.833333333336"/>
    <s v="Amazon Simple Storage Service"/>
    <s v="Storage"/>
    <s v="TimedStorage-ByteHrs"/>
    <s v="bucket-2222-02-01"/>
    <s v="us-east-1"/>
    <s v=""/>
    <n v="88.635000000000005"/>
    <s v="GB-Mo"/>
    <n v="2.3E-2"/>
    <s v="Standard"/>
    <s v="USD"/>
    <n v="2.0386000000000002"/>
    <n v="1.9056999999999999"/>
    <n v="1.9056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74"/>
    <s v="Allocated"/>
    <x v="1"/>
    <s v="Source tags/labels"/>
    <n v="1"/>
    <s v="aws-2026-04-29-222222222222-02-01-alloc-2993c931b05e"/>
    <d v="2026-04-01T00:00:00"/>
    <d v="2026-04-01T00:00:00"/>
  </r>
  <r>
    <x v="573"/>
    <x v="0"/>
    <n v="999999999999"/>
    <n v="222222222222"/>
    <s v="development-account"/>
    <n v="46140.833333333336"/>
    <n v="46141.833333333336"/>
    <n v="46112.833333333336"/>
    <n v="46142.833333333336"/>
    <s v="Amazon Simple Storage Service"/>
    <s v="Storage"/>
    <s v="TimedStorage-ByteHrs"/>
    <s v="bucket-2222-02-02"/>
    <s v="us-east-1"/>
    <s v=""/>
    <n v="96.038399999999996"/>
    <s v="GB-Mo"/>
    <n v="2.3E-2"/>
    <s v="Standard"/>
    <s v="USD"/>
    <n v="2.2088999999999999"/>
    <n v="2.0648"/>
    <n v="2.0648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75"/>
    <s v="Allocated"/>
    <x v="1"/>
    <s v="Source tags/labels"/>
    <n v="1"/>
    <s v="aws-2026-04-29-222222222222-02-02-alloc-5e58ade28e19"/>
    <d v="2026-04-01T00:00:00"/>
    <d v="2026-04-01T00:00:00"/>
  </r>
  <r>
    <x v="574"/>
    <x v="0"/>
    <n v="999999999999"/>
    <n v="222222222222"/>
    <s v="development-account"/>
    <n v="46140.833333333336"/>
    <n v="46141.833333333336"/>
    <n v="46112.833333333336"/>
    <n v="46142.833333333336"/>
    <s v="Amazon Relational Database Service"/>
    <s v="Databases"/>
    <s v="InstanceUsage:db.m5.large"/>
    <s v="db-2222-03-01"/>
    <s v="us-east-1"/>
    <s v=""/>
    <n v="77.027299999999997"/>
    <s v="Hrs"/>
    <n v="0.192"/>
    <s v="Standard"/>
    <s v="USD"/>
    <n v="14.789199999999999"/>
    <n v="13.0946"/>
    <n v="13.0946"/>
    <s v="Usage"/>
    <s v=""/>
    <s v="InstanceUsage:db.m5.large | CreateDBInstance | Usage"/>
    <s v="{}"/>
    <x v="0"/>
    <x v="0"/>
    <x v="0"/>
    <x v="0"/>
    <s v="Unallocated"/>
    <s v="aws_billing_sample.csv"/>
    <n v="576"/>
    <s v="Unallocated"/>
    <x v="0"/>
    <s v="Missing allocation metadata"/>
    <n v="1"/>
    <s v="aws-2026-04-29-222222222222-03-01-alloc-03917a00f072"/>
    <d v="2026-04-01T00:00:00"/>
    <d v="2026-04-01T00:00:00"/>
  </r>
  <r>
    <x v="575"/>
    <x v="0"/>
    <n v="999999999999"/>
    <n v="222222222222"/>
    <s v="development-account"/>
    <n v="46140.833333333336"/>
    <n v="46141.833333333336"/>
    <n v="46112.833333333336"/>
    <n v="46142.833333333336"/>
    <s v="Amazon Relational Database Service"/>
    <s v="Databases"/>
    <s v="InstanceUsage:db.m5.large"/>
    <s v="db-2222-03-02"/>
    <s v="us-east-1"/>
    <s v=""/>
    <n v="78.244500000000002"/>
    <s v="Hrs"/>
    <n v="0.192"/>
    <s v="Standard"/>
    <s v="USD"/>
    <n v="15.0229"/>
    <n v="13.301600000000001"/>
    <n v="13.3016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77"/>
    <s v="Allocated"/>
    <x v="1"/>
    <s v="Source tags/labels"/>
    <n v="1"/>
    <s v="aws-2026-04-29-222222222222-03-02-alloc-85d5fcc94dbb"/>
    <d v="2026-04-01T00:00:00"/>
    <d v="2026-04-01T00:00:00"/>
  </r>
  <r>
    <x v="576"/>
    <x v="0"/>
    <n v="999999999999"/>
    <n v="222222222222"/>
    <s v="development-account"/>
    <n v="46140.833333333336"/>
    <n v="46141.833333333336"/>
    <n v="46112.833333333336"/>
    <n v="46142.833333333336"/>
    <s v="AWS Lambda"/>
    <s v="Compute"/>
    <s v="Lambda-GB-Second"/>
    <s v="function-2222-04-01"/>
    <s v="us-east-1"/>
    <s v=""/>
    <n v="1810889.0486999999"/>
    <s v="GB-Seconds"/>
    <n v="1.6666700000000001E-5"/>
    <s v="Standard"/>
    <s v="USD"/>
    <n v="30.1815"/>
    <n v="28.0688"/>
    <n v="28.068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78"/>
    <s v="Allocated"/>
    <x v="1"/>
    <s v="Source tags/labels"/>
    <n v="1"/>
    <s v="aws-2026-04-29-222222222222-04-01-alloc-eb1c4b854759"/>
    <d v="2026-04-01T00:00:00"/>
    <d v="2026-04-01T00:00:00"/>
  </r>
  <r>
    <x v="577"/>
    <x v="0"/>
    <n v="999999999999"/>
    <n v="222222222222"/>
    <s v="development-account"/>
    <n v="46140.833333333336"/>
    <n v="46141.833333333336"/>
    <n v="46112.833333333336"/>
    <n v="46142.833333333336"/>
    <s v="AWS Lambda"/>
    <s v="Compute"/>
    <s v="Lambda-GB-Second"/>
    <s v="function-2222-04-02"/>
    <s v="us-east-1"/>
    <s v=""/>
    <n v="1806678.5425"/>
    <s v="GB-Seconds"/>
    <n v="1.6666700000000001E-5"/>
    <s v="Standard"/>
    <s v="USD"/>
    <n v="30.1114"/>
    <n v="28.003499999999999"/>
    <n v="28.0034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79"/>
    <s v="Allocated"/>
    <x v="1"/>
    <s v="Source tags/labels"/>
    <n v="1"/>
    <s v="aws-2026-04-29-222222222222-04-02-alloc-6515d9bddf72"/>
    <d v="2026-04-01T00:00:00"/>
    <d v="2026-04-01T00:00:00"/>
  </r>
  <r>
    <x v="578"/>
    <x v="0"/>
    <n v="999999999999"/>
    <n v="222222222222"/>
    <s v="development-account"/>
    <n v="46140.833333333336"/>
    <n v="46141.833333333336"/>
    <n v="46112.833333333336"/>
    <n v="46142.833333333336"/>
    <s v="AmazonCloudWatch"/>
    <s v="Management and Governance"/>
    <s v="DataProcessing-Bytes"/>
    <s v="log-group-2222-05-01"/>
    <s v="us-east-1"/>
    <s v=""/>
    <n v="86.485799999999998"/>
    <s v="GB"/>
    <n v="0.5"/>
    <s v="Standard"/>
    <s v="USD"/>
    <n v="43.242899999999999"/>
    <n v="39.783499999999997"/>
    <n v="39.7834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580"/>
    <s v="Shared"/>
    <x v="2"/>
    <s v="Direct spend: provider + billing month + sub-account"/>
    <n v="1"/>
    <s v="aws-2026-04-29-222222222222-05-01-alloc-1de15307344a"/>
    <d v="2026-04-01T00:00:00"/>
    <d v="2026-04-01T00:00:00"/>
  </r>
  <r>
    <x v="579"/>
    <x v="0"/>
    <n v="999999999999"/>
    <n v="222222222222"/>
    <s v="development-account"/>
    <n v="46140.833333333336"/>
    <n v="46141.833333333336"/>
    <n v="46112.833333333336"/>
    <n v="46142.833333333336"/>
    <s v="AmazonCloudWatch"/>
    <s v="Management and Governance"/>
    <s v="DataProcessing-Bytes"/>
    <s v="log-group-2222-05-02"/>
    <s v="us-east-1"/>
    <s v=""/>
    <n v="91.961500000000001"/>
    <s v="GB"/>
    <n v="0.5"/>
    <s v="Standard"/>
    <s v="USD"/>
    <n v="45.980800000000002"/>
    <n v="42.302300000000002"/>
    <n v="42.3023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581"/>
    <s v="Shared"/>
    <x v="2"/>
    <s v="Direct spend: provider + billing month + sub-account"/>
    <n v="1"/>
    <s v="aws-2026-04-29-222222222222-05-02-alloc-de80352ae6d5"/>
    <d v="2026-04-01T00:00:00"/>
    <d v="2026-04-01T00:00:00"/>
  </r>
  <r>
    <x v="580"/>
    <x v="0"/>
    <n v="999999999999"/>
    <n v="111111111111"/>
    <s v="production-account"/>
    <n v="46141.833333333336"/>
    <n v="46142.833333333336"/>
    <n v="46112.833333333336"/>
    <n v="46142.833333333336"/>
    <s v="Amazon Elastic Compute Cloud - Compute"/>
    <s v="Compute"/>
    <s v="BoxUsage:m5.large"/>
    <s v="i-1111-01-01"/>
    <s v="us-east-1"/>
    <s v=""/>
    <n v="1064.8613"/>
    <s v="Hrs"/>
    <n v="9.6000000000000002E-2"/>
    <s v="Standard"/>
    <s v="USD"/>
    <n v="102.22669999999999"/>
    <n v="89.448400000000007"/>
    <n v="89.44840000000000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82"/>
    <s v="Allocated"/>
    <x v="1"/>
    <s v="Source tags/labels"/>
    <n v="1"/>
    <s v="aws-2026-04-30-111111111111-01-01-alloc-30cd3117b4d0"/>
    <d v="2026-04-01T00:00:00"/>
    <d v="2026-04-01T00:00:00"/>
  </r>
  <r>
    <x v="581"/>
    <x v="0"/>
    <n v="999999999999"/>
    <n v="111111111111"/>
    <s v="production-account"/>
    <n v="46141.833333333336"/>
    <n v="46142.833333333336"/>
    <n v="46112.833333333336"/>
    <n v="46142.833333333336"/>
    <s v="Amazon Elastic Compute Cloud - Compute"/>
    <s v="Compute"/>
    <s v="BoxUsage:m5.large"/>
    <s v="i-1111-01-02"/>
    <s v="us-east-1"/>
    <s v=""/>
    <n v="1118.5530000000001"/>
    <s v="Hrs"/>
    <n v="9.6000000000000002E-2"/>
    <s v="Standard"/>
    <s v="USD"/>
    <n v="107.3811"/>
    <n v="93.958500000000001"/>
    <n v="93.958500000000001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83"/>
    <s v="Allocated"/>
    <x v="1"/>
    <s v="Source tags/labels"/>
    <n v="1"/>
    <s v="aws-2026-04-30-111111111111-01-02-alloc-7add4998f273"/>
    <d v="2026-04-01T00:00:00"/>
    <d v="2026-04-01T00:00:00"/>
  </r>
  <r>
    <x v="582"/>
    <x v="0"/>
    <n v="999999999999"/>
    <n v="111111111111"/>
    <s v="production-account"/>
    <n v="46141.833333333336"/>
    <n v="46142.833333333336"/>
    <n v="46112.833333333336"/>
    <n v="46142.833333333336"/>
    <s v="Amazon Simple Storage Service"/>
    <s v="Storage"/>
    <s v="TimedStorage-ByteHrs"/>
    <s v="bucket-1111-02-01"/>
    <s v="us-east-1"/>
    <s v=""/>
    <n v="241.8218"/>
    <s v="GB-Mo"/>
    <n v="2.3E-2"/>
    <s v="Standard"/>
    <s v="USD"/>
    <n v="5.5618999999999996"/>
    <n v="5.1992000000000003"/>
    <n v="5.1992000000000003"/>
    <s v="Usage"/>
    <s v=""/>
    <s v="TimedStorage-ByteHrs | StandardStorage | Usage"/>
    <s v="{}"/>
    <x v="0"/>
    <x v="0"/>
    <x v="0"/>
    <x v="0"/>
    <s v="Unallocated"/>
    <s v="aws_billing_sample.csv"/>
    <n v="584"/>
    <s v="Unallocated"/>
    <x v="0"/>
    <s v="Missing allocation metadata"/>
    <n v="1"/>
    <s v="aws-2026-04-30-111111111111-02-01-alloc-b872da93b807"/>
    <d v="2026-04-01T00:00:00"/>
    <d v="2026-04-01T00:00:00"/>
  </r>
  <r>
    <x v="583"/>
    <x v="0"/>
    <n v="999999999999"/>
    <n v="111111111111"/>
    <s v="production-account"/>
    <n v="46141.833333333336"/>
    <n v="46142.833333333336"/>
    <n v="46112.833333333336"/>
    <n v="46142.833333333336"/>
    <s v="Amazon Simple Storage Service"/>
    <s v="Storage"/>
    <s v="TimedStorage-ByteHrs"/>
    <s v="bucket-1111-02-02"/>
    <s v="us-east-1"/>
    <s v=""/>
    <n v="229.09829999999999"/>
    <s v="GB-Mo"/>
    <n v="2.3E-2"/>
    <s v="Standard"/>
    <s v="USD"/>
    <n v="5.2693000000000003"/>
    <n v="4.9256000000000002"/>
    <n v="4.9256000000000002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85"/>
    <s v="Allocated"/>
    <x v="1"/>
    <s v="Source tags/labels"/>
    <n v="1"/>
    <s v="aws-2026-04-30-111111111111-02-02-alloc-bc496b0a37b0"/>
    <d v="2026-04-01T00:00:00"/>
    <d v="2026-04-01T00:00:00"/>
  </r>
  <r>
    <x v="584"/>
    <x v="0"/>
    <n v="999999999999"/>
    <n v="111111111111"/>
    <s v="production-account"/>
    <n v="46141.833333333336"/>
    <n v="46142.833333333336"/>
    <n v="46112.833333333336"/>
    <n v="46142.833333333336"/>
    <s v="Amazon Relational Database Service"/>
    <s v="Databases"/>
    <s v="InstanceUsage:db.m5.large"/>
    <s v="db-1111-03-01"/>
    <s v="us-east-1"/>
    <s v=""/>
    <n v="194.7321"/>
    <s v="Hrs"/>
    <n v="0.192"/>
    <s v="Standard"/>
    <s v="USD"/>
    <n v="37.388599999999997"/>
    <n v="33.104500000000002"/>
    <n v="33.1045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86"/>
    <s v="Allocated"/>
    <x v="1"/>
    <s v="Source tags/labels"/>
    <n v="1"/>
    <s v="aws-2026-04-30-111111111111-03-01-alloc-d41d4b92f9bb"/>
    <d v="2026-04-01T00:00:00"/>
    <d v="2026-04-01T00:00:00"/>
  </r>
  <r>
    <x v="585"/>
    <x v="0"/>
    <n v="999999999999"/>
    <n v="111111111111"/>
    <s v="production-account"/>
    <n v="46141.833333333336"/>
    <n v="46142.833333333336"/>
    <n v="46112.833333333336"/>
    <n v="46142.833333333336"/>
    <s v="Amazon Relational Database Service"/>
    <s v="Databases"/>
    <s v="InstanceUsage:db.m5.large"/>
    <s v="db-1111-03-02"/>
    <s v="us-east-1"/>
    <s v=""/>
    <n v="203.52529999999999"/>
    <s v="Hrs"/>
    <n v="0.192"/>
    <s v="Standard"/>
    <s v="USD"/>
    <n v="39.076900000000002"/>
    <n v="34.599299999999999"/>
    <n v="34.5992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87"/>
    <s v="Allocated"/>
    <x v="1"/>
    <s v="Source tags/labels"/>
    <n v="1"/>
    <s v="aws-2026-04-30-111111111111-03-02-alloc-e1f04238d354"/>
    <d v="2026-04-01T00:00:00"/>
    <d v="2026-04-01T00:00:00"/>
  </r>
  <r>
    <x v="586"/>
    <x v="0"/>
    <n v="999999999999"/>
    <n v="111111111111"/>
    <s v="production-account"/>
    <n v="46141.833333333336"/>
    <n v="46142.833333333336"/>
    <n v="46112.833333333336"/>
    <n v="46142.833333333336"/>
    <s v="AWS Lambda"/>
    <s v="Compute"/>
    <s v="Lambda-GB-Second"/>
    <s v="function-1111-04-01"/>
    <s v="us-east-1"/>
    <s v=""/>
    <n v="4279967.5536000002"/>
    <s v="GB-Seconds"/>
    <n v="1.6666700000000001E-5"/>
    <s v="Standard"/>
    <s v="USD"/>
    <n v="71.332899999999995"/>
    <n v="66.339500000000001"/>
    <n v="66.339500000000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88"/>
    <s v="Allocated"/>
    <x v="1"/>
    <s v="Source tags/labels"/>
    <n v="1"/>
    <s v="aws-2026-04-30-111111111111-04-01-alloc-1a8c220d87a2"/>
    <d v="2026-04-01T00:00:00"/>
    <d v="2026-04-01T00:00:00"/>
  </r>
  <r>
    <x v="587"/>
    <x v="0"/>
    <n v="999999999999"/>
    <n v="111111111111"/>
    <s v="production-account"/>
    <n v="46141.833333333336"/>
    <n v="46142.833333333336"/>
    <n v="46112.833333333336"/>
    <n v="46142.833333333336"/>
    <s v="AWS Lambda"/>
    <s v="Compute"/>
    <s v="Lambda-GB-Second"/>
    <s v="function-1111-04-02"/>
    <s v="us-east-1"/>
    <s v=""/>
    <n v="4056956.9158999999"/>
    <s v="GB-Seconds"/>
    <n v="1.6666700000000001E-5"/>
    <s v="Standard"/>
    <s v="USD"/>
    <n v="67.616100000000003"/>
    <n v="62.882800000000003"/>
    <n v="62.88280000000000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589"/>
    <s v="Allocated"/>
    <x v="1"/>
    <s v="Source tags/labels"/>
    <n v="1"/>
    <s v="aws-2026-04-30-111111111111-04-02-alloc-d0d47fd06731"/>
    <d v="2026-04-01T00:00:00"/>
    <d v="2026-04-01T00:00:00"/>
  </r>
  <r>
    <x v="588"/>
    <x v="0"/>
    <n v="999999999999"/>
    <n v="111111111111"/>
    <s v="production-account"/>
    <n v="46141.833333333336"/>
    <n v="46142.833333333336"/>
    <n v="46112.833333333336"/>
    <n v="46142.833333333336"/>
    <s v="AmazonCloudWatch"/>
    <s v="Management and Governance"/>
    <s v="DataProcessing-Bytes"/>
    <s v="log-group-1111-05-01"/>
    <s v="us-east-1"/>
    <s v=""/>
    <n v="210.40629999999999"/>
    <s v="GB"/>
    <n v="0.5"/>
    <s v="Standard"/>
    <s v="USD"/>
    <n v="105.20310000000001"/>
    <n v="96.786900000000003"/>
    <n v="96.786900000000003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590"/>
    <s v="Shared"/>
    <x v="2"/>
    <s v="Direct spend: provider + billing month + sub-account"/>
    <n v="1"/>
    <s v="aws-2026-04-30-111111111111-05-01-alloc-f3812fbaa97a"/>
    <d v="2026-04-01T00:00:00"/>
    <d v="2026-04-01T00:00:00"/>
  </r>
  <r>
    <x v="589"/>
    <x v="0"/>
    <n v="999999999999"/>
    <n v="111111111111"/>
    <s v="production-account"/>
    <n v="46141.833333333336"/>
    <n v="46142.833333333336"/>
    <n v="46112.833333333336"/>
    <n v="46142.833333333336"/>
    <s v="AmazonCloudWatch"/>
    <s v="Management and Governance"/>
    <s v="DataProcessing-Bytes"/>
    <s v="log-group-1111-05-02"/>
    <s v="us-east-1"/>
    <s v=""/>
    <n v="234.1652"/>
    <s v="GB"/>
    <n v="0.5"/>
    <s v="Standard"/>
    <s v="USD"/>
    <n v="117.0826"/>
    <n v="107.71599999999999"/>
    <n v="107.7159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591"/>
    <s v="Shared"/>
    <x v="2"/>
    <s v="Direct spend: provider + billing month + sub-account"/>
    <n v="1"/>
    <s v="aws-2026-04-30-111111111111-05-02-alloc-2f8274d4dbf5"/>
    <d v="2026-04-01T00:00:00"/>
    <d v="2026-04-01T00:00:00"/>
  </r>
  <r>
    <x v="590"/>
    <x v="0"/>
    <n v="999999999999"/>
    <n v="222222222222"/>
    <s v="development-account"/>
    <n v="46141.833333333336"/>
    <n v="46142.833333333336"/>
    <n v="46112.833333333336"/>
    <n v="46142.833333333336"/>
    <s v="Amazon Elastic Compute Cloud - Compute"/>
    <s v="Compute"/>
    <s v="BoxUsage:m5.large"/>
    <s v="i-2222-01-01"/>
    <s v="us-east-1"/>
    <s v=""/>
    <n v="448.0018"/>
    <s v="Hrs"/>
    <n v="9.6000000000000002E-2"/>
    <s v="Standard"/>
    <s v="USD"/>
    <n v="43.008200000000002"/>
    <n v="37.632100000000001"/>
    <n v="37.6321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92"/>
    <s v="Allocated"/>
    <x v="1"/>
    <s v="Source tags/labels"/>
    <n v="1"/>
    <s v="aws-2026-04-30-222222222222-01-01-alloc-7021df140982"/>
    <d v="2026-04-01T00:00:00"/>
    <d v="2026-04-01T00:00:00"/>
  </r>
  <r>
    <x v="591"/>
    <x v="0"/>
    <n v="999999999999"/>
    <n v="222222222222"/>
    <s v="development-account"/>
    <n v="46141.833333333336"/>
    <n v="46142.833333333336"/>
    <n v="46112.833333333336"/>
    <n v="46142.833333333336"/>
    <s v="Amazon Elastic Compute Cloud - Compute"/>
    <s v="Compute"/>
    <s v="BoxUsage:m5.large"/>
    <s v="i-2222-01-02"/>
    <s v="us-east-1"/>
    <s v=""/>
    <n v="384.05430000000001"/>
    <s v="Hrs"/>
    <n v="9.6000000000000002E-2"/>
    <s v="Standard"/>
    <s v="USD"/>
    <n v="36.869199999999999"/>
    <n v="32.260599999999997"/>
    <n v="32.2605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93"/>
    <s v="Allocated"/>
    <x v="1"/>
    <s v="Source tags/labels"/>
    <n v="1"/>
    <s v="aws-2026-04-30-222222222222-01-02-alloc-25e7becc29e8"/>
    <d v="2026-04-01T00:00:00"/>
    <d v="2026-04-01T00:00:00"/>
  </r>
  <r>
    <x v="592"/>
    <x v="0"/>
    <n v="999999999999"/>
    <n v="222222222222"/>
    <s v="development-account"/>
    <n v="46141.833333333336"/>
    <n v="46142.833333333336"/>
    <n v="46112.833333333336"/>
    <n v="46142.833333333336"/>
    <s v="Amazon Simple Storage Service"/>
    <s v="Storage"/>
    <s v="TimedStorage-ByteHrs"/>
    <s v="bucket-2222-02-01"/>
    <s v="us-east-1"/>
    <s v=""/>
    <n v="82.669899999999998"/>
    <s v="GB-Mo"/>
    <n v="2.3E-2"/>
    <s v="Standard"/>
    <s v="USD"/>
    <n v="1.9014"/>
    <n v="1.7774000000000001"/>
    <n v="1.7774000000000001"/>
    <s v="Usage"/>
    <s v=""/>
    <s v="TimedStorage-ByteHrs | StandardStorage | Usage"/>
    <s v="{}"/>
    <x v="0"/>
    <x v="0"/>
    <x v="0"/>
    <x v="0"/>
    <s v="Unallocated"/>
    <s v="aws_billing_sample.csv"/>
    <n v="594"/>
    <s v="Unallocated"/>
    <x v="0"/>
    <s v="Missing allocation metadata"/>
    <n v="1"/>
    <s v="aws-2026-04-30-222222222222-02-01-alloc-2da795008780"/>
    <d v="2026-04-01T00:00:00"/>
    <d v="2026-04-01T00:00:00"/>
  </r>
  <r>
    <x v="593"/>
    <x v="0"/>
    <n v="999999999999"/>
    <n v="222222222222"/>
    <s v="development-account"/>
    <n v="46141.833333333336"/>
    <n v="46142.833333333336"/>
    <n v="46112.833333333336"/>
    <n v="46142.833333333336"/>
    <s v="Amazon Simple Storage Service"/>
    <s v="Storage"/>
    <s v="TimedStorage-ByteHrs"/>
    <s v="bucket-2222-02-02"/>
    <s v="us-east-1"/>
    <s v=""/>
    <n v="98.665199999999999"/>
    <s v="GB-Mo"/>
    <n v="2.3E-2"/>
    <s v="Standard"/>
    <s v="USD"/>
    <n v="2.2692999999999999"/>
    <n v="2.1213000000000002"/>
    <n v="2.1213000000000002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95"/>
    <s v="Allocated"/>
    <x v="1"/>
    <s v="Source tags/labels"/>
    <n v="1"/>
    <s v="aws-2026-04-30-222222222222-02-02-alloc-f533b0237bc9"/>
    <d v="2026-04-01T00:00:00"/>
    <d v="2026-04-01T00:00:00"/>
  </r>
  <r>
    <x v="594"/>
    <x v="0"/>
    <n v="999999999999"/>
    <n v="222222222222"/>
    <s v="development-account"/>
    <n v="46141.833333333336"/>
    <n v="46142.833333333336"/>
    <n v="46112.833333333336"/>
    <n v="46142.833333333336"/>
    <s v="Amazon Relational Database Service"/>
    <s v="Databases"/>
    <s v="InstanceUsage:db.m5.large"/>
    <s v="db-2222-03-01"/>
    <s v="us-east-1"/>
    <s v=""/>
    <n v="85.272800000000004"/>
    <s v="Hrs"/>
    <n v="0.192"/>
    <s v="Standard"/>
    <s v="USD"/>
    <n v="16.372399999999999"/>
    <n v="14.4964"/>
    <n v="14.4964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96"/>
    <s v="Allocated"/>
    <x v="1"/>
    <s v="Source tags/labels"/>
    <n v="1"/>
    <s v="aws-2026-04-30-222222222222-03-01-alloc-9fd0e4094ed6"/>
    <d v="2026-04-01T00:00:00"/>
    <d v="2026-04-01T00:00:00"/>
  </r>
  <r>
    <x v="595"/>
    <x v="0"/>
    <n v="999999999999"/>
    <n v="222222222222"/>
    <s v="development-account"/>
    <n v="46141.833333333336"/>
    <n v="46142.833333333336"/>
    <n v="46112.833333333336"/>
    <n v="46142.833333333336"/>
    <s v="Amazon Relational Database Service"/>
    <s v="Databases"/>
    <s v="InstanceUsage:db.m5.large"/>
    <s v="db-2222-03-02"/>
    <s v="us-east-1"/>
    <s v=""/>
    <n v="87.519599999999997"/>
    <s v="Hrs"/>
    <n v="0.192"/>
    <s v="Standard"/>
    <s v="USD"/>
    <n v="16.803799999999999"/>
    <n v="14.878299999999999"/>
    <n v="14.8782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97"/>
    <s v="Allocated"/>
    <x v="1"/>
    <s v="Source tags/labels"/>
    <n v="1"/>
    <s v="aws-2026-04-30-222222222222-03-02-alloc-97b43a0d7e36"/>
    <d v="2026-04-01T00:00:00"/>
    <d v="2026-04-01T00:00:00"/>
  </r>
  <r>
    <x v="596"/>
    <x v="0"/>
    <n v="999999999999"/>
    <n v="222222222222"/>
    <s v="development-account"/>
    <n v="46141.833333333336"/>
    <n v="46142.833333333336"/>
    <n v="46112.833333333336"/>
    <n v="46142.833333333336"/>
    <s v="AWS Lambda"/>
    <s v="Compute"/>
    <s v="Lambda-GB-Second"/>
    <s v="function-2222-04-01"/>
    <s v="us-east-1"/>
    <s v=""/>
    <n v="1615310.6804"/>
    <s v="GB-Seconds"/>
    <n v="1.6666700000000001E-5"/>
    <s v="Standard"/>
    <s v="USD"/>
    <n v="26.921900000000001"/>
    <n v="25.037299999999998"/>
    <n v="25.037299999999998"/>
    <s v="Usage"/>
    <s v=""/>
    <s v="Lambda-GB-Second | Invoke | Usage"/>
    <s v="{}"/>
    <x v="0"/>
    <x v="0"/>
    <x v="0"/>
    <x v="0"/>
    <s v="Unallocated"/>
    <s v="aws_billing_sample.csv"/>
    <n v="598"/>
    <s v="Unallocated"/>
    <x v="0"/>
    <s v="Missing allocation metadata"/>
    <n v="1"/>
    <s v="aws-2026-04-30-222222222222-04-01-alloc-4b817efb1b15"/>
    <d v="2026-04-01T00:00:00"/>
    <d v="2026-04-01T00:00:00"/>
  </r>
  <r>
    <x v="597"/>
    <x v="0"/>
    <n v="999999999999"/>
    <n v="222222222222"/>
    <s v="development-account"/>
    <n v="46141.833333333336"/>
    <n v="46142.833333333336"/>
    <n v="46112.833333333336"/>
    <n v="46142.833333333336"/>
    <s v="AWS Lambda"/>
    <s v="Compute"/>
    <s v="Lambda-GB-Second"/>
    <s v="function-2222-04-02"/>
    <s v="us-east-1"/>
    <s v=""/>
    <n v="1688668.8628"/>
    <s v="GB-Seconds"/>
    <n v="1.6666700000000001E-5"/>
    <s v="Standard"/>
    <s v="USD"/>
    <n v="28.144500000000001"/>
    <n v="26.174399999999999"/>
    <n v="26.1743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599"/>
    <s v="Allocated"/>
    <x v="1"/>
    <s v="Source tags/labels"/>
    <n v="1"/>
    <s v="aws-2026-04-30-222222222222-04-02-alloc-25b9ce6a721f"/>
    <d v="2026-04-01T00:00:00"/>
    <d v="2026-04-01T00:00:00"/>
  </r>
  <r>
    <x v="598"/>
    <x v="0"/>
    <n v="999999999999"/>
    <n v="222222222222"/>
    <s v="development-account"/>
    <n v="46141.833333333336"/>
    <n v="46142.833333333336"/>
    <n v="46112.833333333336"/>
    <n v="46142.833333333336"/>
    <s v="AmazonCloudWatch"/>
    <s v="Management and Governance"/>
    <s v="DataProcessing-Bytes"/>
    <s v="log-group-2222-05-01"/>
    <s v="us-east-1"/>
    <s v=""/>
    <n v="89.5672"/>
    <s v="GB"/>
    <n v="0.5"/>
    <s v="Standard"/>
    <s v="USD"/>
    <n v="44.7836"/>
    <n v="41.200899999999997"/>
    <n v="41.2008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600"/>
    <s v="Shared"/>
    <x v="2"/>
    <s v="Direct spend: provider + billing month + sub-account"/>
    <n v="1"/>
    <s v="aws-2026-04-30-222222222222-05-01-alloc-1028b8d0d83f"/>
    <d v="2026-04-01T00:00:00"/>
    <d v="2026-04-01T00:00:00"/>
  </r>
  <r>
    <x v="599"/>
    <x v="0"/>
    <n v="999999999999"/>
    <n v="222222222222"/>
    <s v="development-account"/>
    <n v="46141.833333333336"/>
    <n v="46142.833333333336"/>
    <n v="46112.833333333336"/>
    <n v="46142.833333333336"/>
    <s v="AmazonCloudWatch"/>
    <s v="Management and Governance"/>
    <s v="DataProcessing-Bytes"/>
    <s v="log-group-2222-05-02"/>
    <s v="us-east-1"/>
    <s v=""/>
    <n v="94.846000000000004"/>
    <s v="GB"/>
    <n v="0.5"/>
    <s v="Standard"/>
    <s v="USD"/>
    <n v="47.423000000000002"/>
    <n v="43.629100000000001"/>
    <n v="43.6291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601"/>
    <s v="Shared"/>
    <x v="2"/>
    <s v="Direct spend: provider + billing month + sub-account"/>
    <n v="1"/>
    <s v="aws-2026-04-30-222222222222-05-02-alloc-f61f5970e44e"/>
    <d v="2026-04-01T00:00:00"/>
    <d v="2026-04-01T00:00:00"/>
  </r>
  <r>
    <x v="600"/>
    <x v="0"/>
    <n v="999999999999"/>
    <n v="111111111111"/>
    <s v="production-account"/>
    <n v="46142.833333333336"/>
    <n v="46143.833333333336"/>
    <n v="46142.833333333336"/>
    <n v="46173.833333333336"/>
    <s v="Amazon Elastic Compute Cloud - Compute"/>
    <s v="Compute"/>
    <s v="BoxUsage:m5.large"/>
    <s v="i-1111-01-01"/>
    <s v="us-east-1"/>
    <s v=""/>
    <n v="1154.4086"/>
    <s v="Hrs"/>
    <n v="9.6000000000000002E-2"/>
    <s v="Standard"/>
    <s v="USD"/>
    <n v="110.8232"/>
    <n v="96.970299999999995"/>
    <n v="96.97029999999999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02"/>
    <s v="Allocated"/>
    <x v="1"/>
    <s v="Source tags/labels"/>
    <n v="1"/>
    <s v="aws-2026-05-01-111111111111-01-01-alloc-b36d20abd6ba"/>
    <d v="2026-04-01T00:00:00"/>
    <d v="2026-04-01T00:00:00"/>
  </r>
  <r>
    <x v="601"/>
    <x v="0"/>
    <n v="999999999999"/>
    <n v="111111111111"/>
    <s v="production-account"/>
    <n v="46142.833333333336"/>
    <n v="46143.833333333336"/>
    <n v="46142.833333333336"/>
    <n v="46173.833333333336"/>
    <s v="Amazon Elastic Compute Cloud - Compute"/>
    <s v="Compute"/>
    <s v="BoxUsage:m5.large"/>
    <s v="i-1111-01-02"/>
    <s v="us-east-1"/>
    <s v=""/>
    <n v="1099.1962000000001"/>
    <s v="Hrs"/>
    <n v="9.6000000000000002E-2"/>
    <s v="Standard"/>
    <s v="USD"/>
    <n v="105.5228"/>
    <n v="92.332499999999996"/>
    <n v="92.33249999999999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03"/>
    <s v="Allocated"/>
    <x v="1"/>
    <s v="Source tags/labels"/>
    <n v="1"/>
    <s v="aws-2026-05-01-111111111111-01-02-alloc-6a238b9282a5"/>
    <d v="2026-04-01T00:00:00"/>
    <d v="2026-04-01T00:00:00"/>
  </r>
  <r>
    <x v="602"/>
    <x v="0"/>
    <n v="999999999999"/>
    <n v="111111111111"/>
    <s v="production-account"/>
    <n v="46142.833333333336"/>
    <n v="46143.833333333336"/>
    <n v="46142.833333333336"/>
    <n v="46173.833333333336"/>
    <s v="Amazon Simple Storage Service"/>
    <s v="Storage"/>
    <s v="TimedStorage-ByteHrs"/>
    <s v="bucket-1111-02-01"/>
    <s v="us-east-1"/>
    <s v=""/>
    <n v="229.12190000000001"/>
    <s v="GB-Mo"/>
    <n v="2.3E-2"/>
    <s v="Standard"/>
    <s v="USD"/>
    <n v="5.2698"/>
    <n v="4.9260999999999999"/>
    <n v="4.926099999999999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04"/>
    <s v="Allocated"/>
    <x v="1"/>
    <s v="Source tags/labels"/>
    <n v="1"/>
    <s v="aws-2026-05-01-111111111111-02-01-alloc-70092f2a5ef2"/>
    <d v="2026-04-01T00:00:00"/>
    <d v="2026-04-01T00:00:00"/>
  </r>
  <r>
    <x v="603"/>
    <x v="0"/>
    <n v="999999999999"/>
    <n v="111111111111"/>
    <s v="production-account"/>
    <n v="46142.833333333336"/>
    <n v="46143.833333333336"/>
    <n v="46142.833333333336"/>
    <n v="46173.833333333336"/>
    <s v="Amazon Simple Storage Service"/>
    <s v="Storage"/>
    <s v="TimedStorage-ByteHrs"/>
    <s v="bucket-1111-02-02"/>
    <s v="us-east-1"/>
    <s v=""/>
    <n v="226.48920000000001"/>
    <s v="GB-Mo"/>
    <n v="2.3E-2"/>
    <s v="Standard"/>
    <s v="USD"/>
    <n v="5.2092999999999998"/>
    <n v="4.8695000000000004"/>
    <n v="4.8695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05"/>
    <s v="Allocated"/>
    <x v="1"/>
    <s v="Source tags/labels"/>
    <n v="1"/>
    <s v="aws-2026-05-01-111111111111-02-02-alloc-8ed26c3b1e4e"/>
    <d v="2026-04-01T00:00:00"/>
    <d v="2026-04-01T00:00:00"/>
  </r>
  <r>
    <x v="604"/>
    <x v="0"/>
    <n v="999999999999"/>
    <n v="111111111111"/>
    <s v="production-account"/>
    <n v="46142.833333333336"/>
    <n v="46143.833333333336"/>
    <n v="46142.833333333336"/>
    <n v="46173.833333333336"/>
    <s v="Amazon Relational Database Service"/>
    <s v="Databases"/>
    <s v="InstanceUsage:db.m5.large"/>
    <s v="db-1111-03-01"/>
    <s v="us-east-1"/>
    <s v=""/>
    <n v="201.66329999999999"/>
    <s v="Hrs"/>
    <n v="0.192"/>
    <s v="Standard"/>
    <s v="USD"/>
    <n v="38.7194"/>
    <n v="34.282800000000002"/>
    <n v="34.2828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06"/>
    <s v="Allocated"/>
    <x v="1"/>
    <s v="Source tags/labels"/>
    <n v="1"/>
    <s v="aws-2026-05-01-111111111111-03-01-alloc-9a101d798a30"/>
    <d v="2026-04-01T00:00:00"/>
    <d v="2026-04-01T00:00:00"/>
  </r>
  <r>
    <x v="605"/>
    <x v="0"/>
    <n v="999999999999"/>
    <n v="111111111111"/>
    <s v="production-account"/>
    <n v="46142.833333333336"/>
    <n v="46143.833333333336"/>
    <n v="46142.833333333336"/>
    <n v="46173.833333333336"/>
    <s v="Amazon Relational Database Service"/>
    <s v="Databases"/>
    <s v="InstanceUsage:db.m5.large"/>
    <s v="db-1111-03-02"/>
    <s v="us-east-1"/>
    <s v=""/>
    <n v="199.32599999999999"/>
    <s v="Hrs"/>
    <n v="0.192"/>
    <s v="Standard"/>
    <s v="USD"/>
    <n v="38.270600000000002"/>
    <n v="33.885399999999997"/>
    <n v="33.8853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07"/>
    <s v="Allocated"/>
    <x v="1"/>
    <s v="Source tags/labels"/>
    <n v="1"/>
    <s v="aws-2026-05-01-111111111111-03-02-alloc-7ecb3eedcb95"/>
    <d v="2026-04-01T00:00:00"/>
    <d v="2026-04-01T00:00:00"/>
  </r>
  <r>
    <x v="606"/>
    <x v="0"/>
    <n v="999999999999"/>
    <n v="111111111111"/>
    <s v="production-account"/>
    <n v="46142.833333333336"/>
    <n v="46143.833333333336"/>
    <n v="46142.833333333336"/>
    <n v="46173.833333333336"/>
    <s v="AWS Lambda"/>
    <s v="Compute"/>
    <s v="Lambda-GB-Second"/>
    <s v="function-1111-04-01"/>
    <s v="us-east-1"/>
    <s v=""/>
    <n v="4865330.4583999999"/>
    <s v="GB-Seconds"/>
    <n v="1.6666700000000001E-5"/>
    <s v="Standard"/>
    <s v="USD"/>
    <n v="81.088999999999999"/>
    <n v="75.412599999999998"/>
    <n v="75.412599999999998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08"/>
    <s v="Allocated"/>
    <x v="1"/>
    <s v="Source tags/labels"/>
    <n v="1"/>
    <s v="aws-2026-05-01-111111111111-04-01-alloc-05eadfc5d4bc"/>
    <d v="2026-04-01T00:00:00"/>
    <d v="2026-04-01T00:00:00"/>
  </r>
  <r>
    <x v="607"/>
    <x v="0"/>
    <n v="999999999999"/>
    <n v="111111111111"/>
    <s v="production-account"/>
    <n v="46142.833333333336"/>
    <n v="46143.833333333336"/>
    <n v="46142.833333333336"/>
    <n v="46173.833333333336"/>
    <s v="AWS Lambda"/>
    <s v="Compute"/>
    <s v="Lambda-GB-Second"/>
    <s v="function-1111-04-02"/>
    <s v="us-east-1"/>
    <s v=""/>
    <n v="4704641.1951000001"/>
    <s v="GB-Seconds"/>
    <n v="1.6666700000000001E-5"/>
    <s v="Standard"/>
    <s v="USD"/>
    <n v="78.410799999999995"/>
    <n v="72.921899999999994"/>
    <n v="72.92189999999999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09"/>
    <s v="Allocated"/>
    <x v="1"/>
    <s v="Source tags/labels"/>
    <n v="1"/>
    <s v="aws-2026-05-01-111111111111-04-02-alloc-07682e1ee99f"/>
    <d v="2026-04-01T00:00:00"/>
    <d v="2026-04-01T00:00:00"/>
  </r>
  <r>
    <x v="608"/>
    <x v="0"/>
    <n v="999999999999"/>
    <n v="111111111111"/>
    <s v="production-account"/>
    <n v="46142.833333333336"/>
    <n v="46143.833333333336"/>
    <n v="46142.833333333336"/>
    <n v="46173.833333333336"/>
    <s v="AmazonCloudWatch"/>
    <s v="Management and Governance"/>
    <s v="DataProcessing-Bytes"/>
    <s v="log-group-1111-05-01"/>
    <s v="us-east-1"/>
    <s v=""/>
    <n v="239.17670000000001"/>
    <s v="GB"/>
    <n v="0.5"/>
    <s v="Standard"/>
    <s v="USD"/>
    <n v="119.5883"/>
    <n v="110.0213"/>
    <n v="110.0213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610"/>
    <s v="Shared"/>
    <x v="2"/>
    <s v="Direct spend: provider + billing month + sub-account"/>
    <n v="1"/>
    <s v="aws-2026-05-01-111111111111-05-01-alloc-c341d921c8d2"/>
    <d v="2026-04-01T00:00:00"/>
    <d v="2026-04-01T00:00:00"/>
  </r>
  <r>
    <x v="609"/>
    <x v="0"/>
    <n v="999999999999"/>
    <n v="111111111111"/>
    <s v="production-account"/>
    <n v="46142.833333333336"/>
    <n v="46143.833333333336"/>
    <n v="46142.833333333336"/>
    <n v="46173.833333333336"/>
    <s v="AmazonCloudWatch"/>
    <s v="Management and Governance"/>
    <s v="DataProcessing-Bytes"/>
    <s v="log-group-1111-05-02"/>
    <s v="us-east-1"/>
    <s v=""/>
    <n v="209.09"/>
    <s v="GB"/>
    <n v="0.5"/>
    <s v="Standard"/>
    <s v="USD"/>
    <n v="104.545"/>
    <n v="96.181399999999996"/>
    <n v="96.181399999999996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611"/>
    <s v="Shared"/>
    <x v="2"/>
    <s v="Direct spend: provider + billing month + sub-account"/>
    <n v="1"/>
    <s v="aws-2026-05-01-111111111111-05-02-alloc-c8ff2a47ed09"/>
    <d v="2026-04-01T00:00:00"/>
    <d v="2026-04-01T00:00:00"/>
  </r>
  <r>
    <x v="610"/>
    <x v="0"/>
    <n v="999999999999"/>
    <n v="222222222222"/>
    <s v="development-account"/>
    <n v="46142.833333333336"/>
    <n v="46143.833333333336"/>
    <n v="46142.833333333336"/>
    <n v="46173.833333333336"/>
    <s v="Amazon Elastic Compute Cloud - Compute"/>
    <s v="Compute"/>
    <s v="BoxUsage:m5.large"/>
    <s v="i-2222-01-01"/>
    <s v="us-east-1"/>
    <s v=""/>
    <n v="428.60149999999999"/>
    <s v="Hrs"/>
    <n v="9.6000000000000002E-2"/>
    <s v="Standard"/>
    <s v="USD"/>
    <n v="41.145699999999998"/>
    <n v="36.002499999999998"/>
    <n v="36.0024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12"/>
    <s v="Allocated"/>
    <x v="1"/>
    <s v="Source tags/labels"/>
    <n v="1"/>
    <s v="aws-2026-05-01-222222222222-01-01-alloc-ce2f8c511bdd"/>
    <d v="2026-04-01T00:00:00"/>
    <d v="2026-04-01T00:00:00"/>
  </r>
  <r>
    <x v="611"/>
    <x v="0"/>
    <n v="999999999999"/>
    <n v="222222222222"/>
    <s v="development-account"/>
    <n v="46142.833333333336"/>
    <n v="46143.833333333336"/>
    <n v="46142.833333333336"/>
    <n v="46173.833333333336"/>
    <s v="Amazon Elastic Compute Cloud - Compute"/>
    <s v="Compute"/>
    <s v="BoxUsage:m5.large"/>
    <s v="i-2222-01-02"/>
    <s v="us-east-1"/>
    <s v=""/>
    <n v="433.06279999999998"/>
    <s v="Hrs"/>
    <n v="9.6000000000000002E-2"/>
    <s v="Standard"/>
    <s v="USD"/>
    <n v="41.573999999999998"/>
    <n v="36.377299999999998"/>
    <n v="36.3772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13"/>
    <s v="Allocated"/>
    <x v="1"/>
    <s v="Source tags/labels"/>
    <n v="1"/>
    <s v="aws-2026-05-01-222222222222-01-02-alloc-7bde16ba3562"/>
    <d v="2026-04-01T00:00:00"/>
    <d v="2026-04-01T00:00:00"/>
  </r>
  <r>
    <x v="612"/>
    <x v="0"/>
    <n v="999999999999"/>
    <n v="222222222222"/>
    <s v="development-account"/>
    <n v="46142.833333333336"/>
    <n v="46143.833333333336"/>
    <n v="46142.833333333336"/>
    <n v="46173.833333333336"/>
    <s v="Amazon Simple Storage Service"/>
    <s v="Storage"/>
    <s v="TimedStorage-ByteHrs"/>
    <s v="bucket-2222-02-01"/>
    <s v="us-east-1"/>
    <s v=""/>
    <n v="95.965800000000002"/>
    <s v="GB-Mo"/>
    <n v="2.3E-2"/>
    <s v="Standard"/>
    <s v="USD"/>
    <n v="2.2071999999999998"/>
    <n v="2.0632999999999999"/>
    <n v="2.0632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14"/>
    <s v="Allocated"/>
    <x v="1"/>
    <s v="Source tags/labels"/>
    <n v="1"/>
    <s v="aws-2026-05-01-222222222222-02-01-alloc-113bc0872131"/>
    <d v="2026-04-01T00:00:00"/>
    <d v="2026-04-01T00:00:00"/>
  </r>
  <r>
    <x v="613"/>
    <x v="0"/>
    <n v="999999999999"/>
    <n v="222222222222"/>
    <s v="development-account"/>
    <n v="46142.833333333336"/>
    <n v="46143.833333333336"/>
    <n v="46142.833333333336"/>
    <n v="46173.833333333336"/>
    <s v="Amazon Simple Storage Service"/>
    <s v="Storage"/>
    <s v="TimedStorage-ByteHrs"/>
    <s v="bucket-2222-02-02"/>
    <s v="us-east-1"/>
    <s v=""/>
    <n v="95.630899999999997"/>
    <s v="GB-Mo"/>
    <n v="2.3E-2"/>
    <s v="Standard"/>
    <s v="USD"/>
    <n v="2.1995"/>
    <n v="2.0560999999999998"/>
    <n v="2.0560999999999998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15"/>
    <s v="Allocated"/>
    <x v="1"/>
    <s v="Source tags/labels"/>
    <n v="1"/>
    <s v="aws-2026-05-01-222222222222-02-02-alloc-eedfd23a1b95"/>
    <d v="2026-04-01T00:00:00"/>
    <d v="2026-04-01T00:00:00"/>
  </r>
  <r>
    <x v="614"/>
    <x v="0"/>
    <n v="999999999999"/>
    <n v="222222222222"/>
    <s v="development-account"/>
    <n v="46142.833333333336"/>
    <n v="46143.833333333336"/>
    <n v="46142.833333333336"/>
    <n v="46173.833333333336"/>
    <s v="Amazon Relational Database Service"/>
    <s v="Databases"/>
    <s v="InstanceUsage:db.m5.large"/>
    <s v="db-2222-03-01"/>
    <s v="us-east-1"/>
    <s v=""/>
    <n v="83.141599999999997"/>
    <s v="Hrs"/>
    <n v="0.192"/>
    <s v="Standard"/>
    <s v="USD"/>
    <n v="15.963200000000001"/>
    <n v="14.1341"/>
    <n v="14.134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16"/>
    <s v="Allocated"/>
    <x v="1"/>
    <s v="Source tags/labels"/>
    <n v="1"/>
    <s v="aws-2026-05-01-222222222222-03-01-alloc-692c47de6ac4"/>
    <d v="2026-04-01T00:00:00"/>
    <d v="2026-04-01T00:00:00"/>
  </r>
  <r>
    <x v="615"/>
    <x v="0"/>
    <n v="999999999999"/>
    <n v="222222222222"/>
    <s v="development-account"/>
    <n v="46142.833333333336"/>
    <n v="46143.833333333336"/>
    <n v="46142.833333333336"/>
    <n v="46173.833333333336"/>
    <s v="Amazon Relational Database Service"/>
    <s v="Databases"/>
    <s v="InstanceUsage:db.m5.large"/>
    <s v="db-2222-03-02"/>
    <s v="us-east-1"/>
    <s v=""/>
    <n v="85.083500000000001"/>
    <s v="Hrs"/>
    <n v="0.192"/>
    <s v="Standard"/>
    <s v="USD"/>
    <n v="16.335999999999999"/>
    <n v="14.4642"/>
    <n v="14.4642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17"/>
    <s v="Allocated"/>
    <x v="1"/>
    <s v="Source tags/labels"/>
    <n v="1"/>
    <s v="aws-2026-05-01-222222222222-03-02-alloc-d05a76942dd9"/>
    <d v="2026-04-01T00:00:00"/>
    <d v="2026-04-01T00:00:00"/>
  </r>
  <r>
    <x v="616"/>
    <x v="0"/>
    <n v="999999999999"/>
    <n v="222222222222"/>
    <s v="development-account"/>
    <n v="46142.833333333336"/>
    <n v="46143.833333333336"/>
    <n v="46142.833333333336"/>
    <n v="46173.833333333336"/>
    <s v="AWS Lambda"/>
    <s v="Compute"/>
    <s v="Lambda-GB-Second"/>
    <s v="function-2222-04-01"/>
    <s v="us-east-1"/>
    <s v=""/>
    <n v="1793582.6228"/>
    <s v="GB-Seconds"/>
    <n v="1.6666700000000001E-5"/>
    <s v="Standard"/>
    <s v="USD"/>
    <n v="29.8931"/>
    <n v="27.8005"/>
    <n v="27.8005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18"/>
    <s v="Allocated"/>
    <x v="1"/>
    <s v="Source tags/labels"/>
    <n v="1"/>
    <s v="aws-2026-05-01-222222222222-04-01-alloc-c494f05b33da"/>
    <d v="2026-04-01T00:00:00"/>
    <d v="2026-04-01T00:00:00"/>
  </r>
  <r>
    <x v="617"/>
    <x v="0"/>
    <n v="999999999999"/>
    <n v="222222222222"/>
    <s v="development-account"/>
    <n v="46142.833333333336"/>
    <n v="46143.833333333336"/>
    <n v="46142.833333333336"/>
    <n v="46173.833333333336"/>
    <s v="AWS Lambda"/>
    <s v="Compute"/>
    <s v="Lambda-GB-Second"/>
    <s v="function-2222-04-02"/>
    <s v="us-east-1"/>
    <s v=""/>
    <n v="1794526.0924"/>
    <s v="GB-Seconds"/>
    <n v="1.6666700000000001E-5"/>
    <s v="Standard"/>
    <s v="USD"/>
    <n v="29.908799999999999"/>
    <n v="27.815200000000001"/>
    <n v="27.8152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19"/>
    <s v="Allocated"/>
    <x v="1"/>
    <s v="Source tags/labels"/>
    <n v="1"/>
    <s v="aws-2026-05-01-222222222222-04-02-alloc-251ccdfd2314"/>
    <d v="2026-04-01T00:00:00"/>
    <d v="2026-04-01T00:00:00"/>
  </r>
  <r>
    <x v="618"/>
    <x v="0"/>
    <n v="999999999999"/>
    <n v="222222222222"/>
    <s v="development-account"/>
    <n v="46142.833333333336"/>
    <n v="46143.833333333336"/>
    <n v="46142.833333333336"/>
    <n v="46173.833333333336"/>
    <s v="AmazonCloudWatch"/>
    <s v="Management and Governance"/>
    <s v="DataProcessing-Bytes"/>
    <s v="log-group-2222-05-01"/>
    <s v="us-east-1"/>
    <s v=""/>
    <n v="79.944999999999993"/>
    <s v="GB"/>
    <n v="0.5"/>
    <s v="Standard"/>
    <s v="USD"/>
    <n v="39.972499999999997"/>
    <n v="36.774700000000003"/>
    <n v="36.7747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620"/>
    <s v="Shared"/>
    <x v="2"/>
    <s v="Direct spend: provider + billing month + sub-account"/>
    <n v="1"/>
    <s v="aws-2026-05-01-222222222222-05-01-alloc-87bf8a1072f4"/>
    <d v="2026-04-01T00:00:00"/>
    <d v="2026-04-01T00:00:00"/>
  </r>
  <r>
    <x v="619"/>
    <x v="0"/>
    <n v="999999999999"/>
    <n v="222222222222"/>
    <s v="development-account"/>
    <n v="46142.833333333336"/>
    <n v="46143.833333333336"/>
    <n v="46142.833333333336"/>
    <n v="46173.833333333336"/>
    <s v="AmazonCloudWatch"/>
    <s v="Management and Governance"/>
    <s v="DataProcessing-Bytes"/>
    <s v="log-group-2222-05-02"/>
    <s v="us-east-1"/>
    <s v=""/>
    <n v="84.049400000000006"/>
    <s v="GB"/>
    <n v="0.5"/>
    <s v="Standard"/>
    <s v="USD"/>
    <n v="42.024700000000003"/>
    <n v="38.662700000000001"/>
    <n v="38.6627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621"/>
    <s v="Shared"/>
    <x v="2"/>
    <s v="Direct spend: provider + billing month + sub-account"/>
    <n v="1"/>
    <s v="aws-2026-05-01-222222222222-05-02-alloc-8c6abefaa9ce"/>
    <d v="2026-04-01T00:00:00"/>
    <d v="2026-04-01T00:00:00"/>
  </r>
  <r>
    <x v="620"/>
    <x v="0"/>
    <n v="999999999999"/>
    <n v="111111111111"/>
    <s v="production-account"/>
    <n v="46143.833333333336"/>
    <n v="46144.833333333336"/>
    <n v="46142.833333333336"/>
    <n v="46173.833333333336"/>
    <s v="Amazon Elastic Compute Cloud - Compute"/>
    <s v="Compute"/>
    <s v="BoxUsage:m5.large"/>
    <s v="i-1111-01-01"/>
    <s v="us-east-1"/>
    <s v=""/>
    <n v="984.13319999999999"/>
    <s v="Hrs"/>
    <n v="9.6000000000000002E-2"/>
    <s v="Standard"/>
    <s v="USD"/>
    <n v="94.476799999999997"/>
    <n v="82.667199999999994"/>
    <n v="82.66719999999999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22"/>
    <s v="Allocated"/>
    <x v="1"/>
    <s v="Source tags/labels"/>
    <n v="1"/>
    <s v="aws-2026-05-02-111111111111-01-01-alloc-e31c1f2d0d82"/>
    <d v="2026-05-01T00:00:00"/>
    <d v="2026-05-01T00:00:00"/>
  </r>
  <r>
    <x v="621"/>
    <x v="0"/>
    <n v="999999999999"/>
    <n v="111111111111"/>
    <s v="production-account"/>
    <n v="46143.833333333336"/>
    <n v="46144.833333333336"/>
    <n v="46142.833333333336"/>
    <n v="46173.833333333336"/>
    <s v="Amazon Elastic Compute Cloud - Compute"/>
    <s v="Compute"/>
    <s v="BoxUsage:m5.large"/>
    <s v="i-1111-01-02"/>
    <s v="us-east-1"/>
    <s v=""/>
    <n v="1039.0481"/>
    <s v="Hrs"/>
    <n v="9.6000000000000002E-2"/>
    <s v="Standard"/>
    <s v="USD"/>
    <n v="99.748599999999996"/>
    <n v="87.28"/>
    <n v="87.28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23"/>
    <s v="Allocated"/>
    <x v="1"/>
    <s v="Source tags/labels"/>
    <n v="1"/>
    <s v="aws-2026-05-02-111111111111-01-02-alloc-b1b37a9a3156"/>
    <d v="2026-05-01T00:00:00"/>
    <d v="2026-05-01T00:00:00"/>
  </r>
  <r>
    <x v="622"/>
    <x v="0"/>
    <n v="999999999999"/>
    <n v="111111111111"/>
    <s v="production-account"/>
    <n v="46143.833333333336"/>
    <n v="46144.833333333336"/>
    <n v="46142.833333333336"/>
    <n v="46173.833333333336"/>
    <s v="Amazon Simple Storage Service"/>
    <s v="Storage"/>
    <s v="TimedStorage-ByteHrs"/>
    <s v="bucket-1111-02-01"/>
    <s v="us-east-1"/>
    <s v=""/>
    <n v="213.26249999999999"/>
    <s v="GB-Mo"/>
    <n v="2.3E-2"/>
    <s v="Standard"/>
    <s v="USD"/>
    <n v="4.9050000000000002"/>
    <n v="4.5850999999999997"/>
    <n v="4.5850999999999997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24"/>
    <s v="Allocated"/>
    <x v="1"/>
    <s v="Source tags/labels"/>
    <n v="1"/>
    <s v="aws-2026-05-02-111111111111-02-01-alloc-6145ce56f6ee"/>
    <d v="2026-05-01T00:00:00"/>
    <d v="2026-05-01T00:00:00"/>
  </r>
  <r>
    <x v="623"/>
    <x v="0"/>
    <n v="999999999999"/>
    <n v="111111111111"/>
    <s v="production-account"/>
    <n v="46143.833333333336"/>
    <n v="46144.833333333336"/>
    <n v="46142.833333333336"/>
    <n v="46173.833333333336"/>
    <s v="Amazon Simple Storage Service"/>
    <s v="Storage"/>
    <s v="TimedStorage-ByteHrs"/>
    <s v="bucket-1111-02-02"/>
    <s v="us-east-1"/>
    <s v=""/>
    <n v="214.191"/>
    <s v="GB-Mo"/>
    <n v="2.3E-2"/>
    <s v="Standard"/>
    <s v="USD"/>
    <n v="4.9264000000000001"/>
    <n v="4.6051000000000002"/>
    <n v="4.6051000000000002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25"/>
    <s v="Allocated"/>
    <x v="1"/>
    <s v="Source tags/labels"/>
    <n v="1"/>
    <s v="aws-2026-05-02-111111111111-02-02-alloc-6bdb63598cc8"/>
    <d v="2026-05-01T00:00:00"/>
    <d v="2026-05-01T00:00:00"/>
  </r>
  <r>
    <x v="624"/>
    <x v="0"/>
    <n v="999999999999"/>
    <n v="111111111111"/>
    <s v="production-account"/>
    <n v="46143.833333333336"/>
    <n v="46144.833333333336"/>
    <n v="46142.833333333336"/>
    <n v="46173.833333333336"/>
    <s v="Amazon Relational Database Service"/>
    <s v="Databases"/>
    <s v="InstanceUsage:db.m5.large"/>
    <s v="db-1111-03-01"/>
    <s v="us-east-1"/>
    <s v=""/>
    <n v="231.34870000000001"/>
    <s v="Hrs"/>
    <n v="0.192"/>
    <s v="Standard"/>
    <s v="USD"/>
    <n v="44.418900000000001"/>
    <n v="39.329300000000003"/>
    <n v="39.3293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26"/>
    <s v="Allocated"/>
    <x v="1"/>
    <s v="Source tags/labels"/>
    <n v="1"/>
    <s v="aws-2026-05-02-111111111111-03-01-alloc-591cfb304548"/>
    <d v="2026-05-01T00:00:00"/>
    <d v="2026-05-01T00:00:00"/>
  </r>
  <r>
    <x v="625"/>
    <x v="0"/>
    <n v="999999999999"/>
    <n v="111111111111"/>
    <s v="production-account"/>
    <n v="46143.833333333336"/>
    <n v="46144.833333333336"/>
    <n v="46142.833333333336"/>
    <n v="46173.833333333336"/>
    <s v="Amazon Relational Database Service"/>
    <s v="Databases"/>
    <s v="InstanceUsage:db.m5.large"/>
    <s v="db-1111-03-02"/>
    <s v="us-east-1"/>
    <s v=""/>
    <n v="216.30529999999999"/>
    <s v="Hrs"/>
    <n v="0.192"/>
    <s v="Standard"/>
    <s v="USD"/>
    <n v="41.5306"/>
    <n v="36.771900000000002"/>
    <n v="36.7719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27"/>
    <s v="Allocated"/>
    <x v="1"/>
    <s v="Source tags/labels"/>
    <n v="1"/>
    <s v="aws-2026-05-02-111111111111-03-02-alloc-122df1589085"/>
    <d v="2026-05-01T00:00:00"/>
    <d v="2026-05-01T00:00:00"/>
  </r>
  <r>
    <x v="626"/>
    <x v="0"/>
    <n v="999999999999"/>
    <n v="111111111111"/>
    <s v="production-account"/>
    <n v="46143.833333333336"/>
    <n v="46144.833333333336"/>
    <n v="46142.833333333336"/>
    <n v="46173.833333333336"/>
    <s v="AWS Lambda"/>
    <s v="Compute"/>
    <s v="Lambda-GB-Second"/>
    <s v="function-1111-04-01"/>
    <s v="us-east-1"/>
    <s v=""/>
    <n v="4548884.7341999998"/>
    <s v="GB-Seconds"/>
    <n v="1.6666700000000001E-5"/>
    <s v="Standard"/>
    <s v="USD"/>
    <n v="75.814899999999994"/>
    <n v="70.5077"/>
    <n v="70.507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28"/>
    <s v="Allocated"/>
    <x v="1"/>
    <s v="Source tags/labels"/>
    <n v="1"/>
    <s v="aws-2026-05-02-111111111111-04-01-alloc-a35d6edcc98b"/>
    <d v="2026-05-01T00:00:00"/>
    <d v="2026-05-01T00:00:00"/>
  </r>
  <r>
    <x v="627"/>
    <x v="0"/>
    <n v="999999999999"/>
    <n v="111111111111"/>
    <s v="production-account"/>
    <n v="46143.833333333336"/>
    <n v="46144.833333333336"/>
    <n v="46142.833333333336"/>
    <n v="46173.833333333336"/>
    <s v="AWS Lambda"/>
    <s v="Compute"/>
    <s v="Lambda-GB-Second"/>
    <s v="function-1111-04-02"/>
    <s v="us-east-1"/>
    <s v=""/>
    <n v="4856289.0889999997"/>
    <s v="GB-Seconds"/>
    <n v="1.6666700000000001E-5"/>
    <s v="Standard"/>
    <s v="USD"/>
    <n v="80.938299999999998"/>
    <n v="75.272499999999994"/>
    <n v="75.27249999999999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29"/>
    <s v="Allocated"/>
    <x v="1"/>
    <s v="Source tags/labels"/>
    <n v="1"/>
    <s v="aws-2026-05-02-111111111111-04-02-alloc-025b2e7a63cd"/>
    <d v="2026-05-01T00:00:00"/>
    <d v="2026-05-01T00:00:00"/>
  </r>
  <r>
    <x v="628"/>
    <x v="0"/>
    <n v="999999999999"/>
    <n v="111111111111"/>
    <s v="production-account"/>
    <n v="46143.833333333336"/>
    <n v="46144.833333333336"/>
    <n v="46142.833333333336"/>
    <n v="46173.833333333336"/>
    <s v="AmazonCloudWatch"/>
    <s v="Management and Governance"/>
    <s v="DataProcessing-Bytes"/>
    <s v="log-group-1111-05-01"/>
    <s v="us-east-1"/>
    <s v=""/>
    <n v="238.9417"/>
    <s v="GB"/>
    <n v="0.5"/>
    <s v="Standard"/>
    <s v="USD"/>
    <n v="119.4709"/>
    <n v="109.9132"/>
    <n v="109.9132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630"/>
    <s v="Shared"/>
    <x v="2"/>
    <s v="Direct spend: provider + billing month + sub-account"/>
    <n v="1"/>
    <s v="aws-2026-05-02-111111111111-05-01-alloc-c0c7d56df315"/>
    <d v="2026-05-01T00:00:00"/>
    <d v="2026-05-01T00:00:00"/>
  </r>
  <r>
    <x v="629"/>
    <x v="0"/>
    <n v="999999999999"/>
    <n v="111111111111"/>
    <s v="production-account"/>
    <n v="46143.833333333336"/>
    <n v="46144.833333333336"/>
    <n v="46142.833333333336"/>
    <n v="46173.833333333336"/>
    <s v="AmazonCloudWatch"/>
    <s v="Management and Governance"/>
    <s v="DataProcessing-Bytes"/>
    <s v="log-group-1111-05-02"/>
    <s v="us-east-1"/>
    <s v=""/>
    <n v="216.96870000000001"/>
    <s v="GB"/>
    <n v="0.5"/>
    <s v="Standard"/>
    <s v="USD"/>
    <n v="108.48439999999999"/>
    <n v="99.805599999999998"/>
    <n v="99.805599999999998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631"/>
    <s v="Shared"/>
    <x v="2"/>
    <s v="Direct spend: provider + billing month + sub-account"/>
    <n v="1"/>
    <s v="aws-2026-05-02-111111111111-05-02-alloc-08edd2fac902"/>
    <d v="2026-05-01T00:00:00"/>
    <d v="2026-05-01T00:00:00"/>
  </r>
  <r>
    <x v="630"/>
    <x v="0"/>
    <n v="999999999999"/>
    <n v="222222222222"/>
    <s v="development-account"/>
    <n v="46143.833333333336"/>
    <n v="46144.833333333336"/>
    <n v="46142.833333333336"/>
    <n v="46173.833333333336"/>
    <s v="Amazon Elastic Compute Cloud - Compute"/>
    <s v="Compute"/>
    <s v="BoxUsage:m5.large"/>
    <s v="i-2222-01-01"/>
    <s v="us-east-1"/>
    <s v=""/>
    <n v="390.67230000000001"/>
    <s v="Hrs"/>
    <n v="9.6000000000000002E-2"/>
    <s v="Standard"/>
    <s v="USD"/>
    <n v="37.5045"/>
    <n v="32.816499999999998"/>
    <n v="32.816499999999998"/>
    <s v="Usage"/>
    <s v=""/>
    <s v="BoxUsage:m5.large | RunInstances | Usage"/>
    <s v="{}"/>
    <x v="0"/>
    <x v="0"/>
    <x v="0"/>
    <x v="0"/>
    <s v="Unallocated"/>
    <s v="aws_billing_sample.csv"/>
    <n v="632"/>
    <s v="Unallocated"/>
    <x v="0"/>
    <s v="Missing allocation metadata"/>
    <n v="1"/>
    <s v="aws-2026-05-02-222222222222-01-01-alloc-2383c0660875"/>
    <d v="2026-05-01T00:00:00"/>
    <d v="2026-05-01T00:00:00"/>
  </r>
  <r>
    <x v="631"/>
    <x v="0"/>
    <n v="999999999999"/>
    <n v="222222222222"/>
    <s v="development-account"/>
    <n v="46143.833333333336"/>
    <n v="46144.833333333336"/>
    <n v="46142.833333333336"/>
    <n v="46173.833333333336"/>
    <s v="Amazon Elastic Compute Cloud - Compute"/>
    <s v="Compute"/>
    <s v="BoxUsage:m5.large"/>
    <s v="i-2222-01-02"/>
    <s v="us-east-1"/>
    <s v=""/>
    <n v="386.69420000000002"/>
    <s v="Hrs"/>
    <n v="9.6000000000000002E-2"/>
    <s v="Standard"/>
    <s v="USD"/>
    <n v="37.122599999999998"/>
    <n v="32.482300000000002"/>
    <n v="32.482300000000002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33"/>
    <s v="Allocated"/>
    <x v="1"/>
    <s v="Source tags/labels"/>
    <n v="1"/>
    <s v="aws-2026-05-02-222222222222-01-02-alloc-e435d08ff3de"/>
    <d v="2026-05-01T00:00:00"/>
    <d v="2026-05-01T00:00:00"/>
  </r>
  <r>
    <x v="632"/>
    <x v="0"/>
    <n v="999999999999"/>
    <n v="222222222222"/>
    <s v="development-account"/>
    <n v="46143.833333333336"/>
    <n v="46144.833333333336"/>
    <n v="46142.833333333336"/>
    <n v="46173.833333333336"/>
    <s v="Amazon Simple Storage Service"/>
    <s v="Storage"/>
    <s v="TimedStorage-ByteHrs"/>
    <s v="bucket-2222-02-01"/>
    <s v="us-east-1"/>
    <s v=""/>
    <n v="88.150599999999997"/>
    <s v="GB-Mo"/>
    <n v="2.3E-2"/>
    <s v="Standard"/>
    <s v="USD"/>
    <n v="2.0274999999999999"/>
    <n v="1.8952"/>
    <n v="1.8952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34"/>
    <s v="Allocated"/>
    <x v="1"/>
    <s v="Source tags/labels"/>
    <n v="1"/>
    <s v="aws-2026-05-02-222222222222-02-01-alloc-dff4f7016553"/>
    <d v="2026-05-01T00:00:00"/>
    <d v="2026-05-01T00:00:00"/>
  </r>
  <r>
    <x v="633"/>
    <x v="0"/>
    <n v="999999999999"/>
    <n v="222222222222"/>
    <s v="development-account"/>
    <n v="46143.833333333336"/>
    <n v="46144.833333333336"/>
    <n v="46142.833333333336"/>
    <n v="46173.833333333336"/>
    <s v="Amazon Simple Storage Service"/>
    <s v="Storage"/>
    <s v="TimedStorage-ByteHrs"/>
    <s v="bucket-2222-02-02"/>
    <s v="us-east-1"/>
    <s v=""/>
    <n v="91.082800000000006"/>
    <s v="GB-Mo"/>
    <n v="2.3E-2"/>
    <s v="Standard"/>
    <s v="USD"/>
    <n v="2.0949"/>
    <n v="1.9582999999999999"/>
    <n v="1.9582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35"/>
    <s v="Allocated"/>
    <x v="1"/>
    <s v="Source tags/labels"/>
    <n v="1"/>
    <s v="aws-2026-05-02-222222222222-02-02-alloc-b4993e6f4a84"/>
    <d v="2026-05-01T00:00:00"/>
    <d v="2026-05-01T00:00:00"/>
  </r>
  <r>
    <x v="634"/>
    <x v="0"/>
    <n v="999999999999"/>
    <n v="222222222222"/>
    <s v="development-account"/>
    <n v="46143.833333333336"/>
    <n v="46144.833333333336"/>
    <n v="46142.833333333336"/>
    <n v="46173.833333333336"/>
    <s v="Amazon Relational Database Service"/>
    <s v="Databases"/>
    <s v="InstanceUsage:db.m5.large"/>
    <s v="db-2222-03-01"/>
    <s v="us-east-1"/>
    <s v=""/>
    <n v="79.762100000000004"/>
    <s v="Hrs"/>
    <n v="0.192"/>
    <s v="Standard"/>
    <s v="USD"/>
    <n v="15.314299999999999"/>
    <n v="13.5596"/>
    <n v="13.5596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36"/>
    <s v="Allocated"/>
    <x v="1"/>
    <s v="Source tags/labels"/>
    <n v="1"/>
    <s v="aws-2026-05-02-222222222222-03-01-alloc-c2008a4057bf"/>
    <d v="2026-05-01T00:00:00"/>
    <d v="2026-05-01T00:00:00"/>
  </r>
  <r>
    <x v="635"/>
    <x v="0"/>
    <n v="999999999999"/>
    <n v="222222222222"/>
    <s v="development-account"/>
    <n v="46143.833333333336"/>
    <n v="46144.833333333336"/>
    <n v="46142.833333333336"/>
    <n v="46173.833333333336"/>
    <s v="Amazon Relational Database Service"/>
    <s v="Databases"/>
    <s v="InstanceUsage:db.m5.large"/>
    <s v="db-2222-03-02"/>
    <s v="us-east-1"/>
    <s v=""/>
    <n v="82.982299999999995"/>
    <s v="Hrs"/>
    <n v="0.192"/>
    <s v="Standard"/>
    <s v="USD"/>
    <n v="15.932600000000001"/>
    <n v="14.106999999999999"/>
    <n v="14.1069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37"/>
    <s v="Allocated"/>
    <x v="1"/>
    <s v="Source tags/labels"/>
    <n v="1"/>
    <s v="aws-2026-05-02-222222222222-03-02-alloc-0c2f1b3320e8"/>
    <d v="2026-05-01T00:00:00"/>
    <d v="2026-05-01T00:00:00"/>
  </r>
  <r>
    <x v="636"/>
    <x v="0"/>
    <n v="999999999999"/>
    <n v="222222222222"/>
    <s v="development-account"/>
    <n v="46143.833333333336"/>
    <n v="46144.833333333336"/>
    <n v="46142.833333333336"/>
    <n v="46173.833333333336"/>
    <s v="AWS Lambda"/>
    <s v="Compute"/>
    <s v="Lambda-GB-Second"/>
    <s v="function-2222-04-01"/>
    <s v="us-east-1"/>
    <s v=""/>
    <n v="1630561.1728000001"/>
    <s v="GB-Seconds"/>
    <n v="1.6666700000000001E-5"/>
    <s v="Standard"/>
    <s v="USD"/>
    <n v="27.176100000000002"/>
    <n v="25.273700000000002"/>
    <n v="25.27370000000000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38"/>
    <s v="Allocated"/>
    <x v="1"/>
    <s v="Source tags/labels"/>
    <n v="1"/>
    <s v="aws-2026-05-02-222222222222-04-01-alloc-e2102c0051de"/>
    <d v="2026-05-01T00:00:00"/>
    <d v="2026-05-01T00:00:00"/>
  </r>
  <r>
    <x v="637"/>
    <x v="0"/>
    <n v="999999999999"/>
    <n v="222222222222"/>
    <s v="development-account"/>
    <n v="46143.833333333336"/>
    <n v="46144.833333333336"/>
    <n v="46142.833333333336"/>
    <n v="46173.833333333336"/>
    <s v="AWS Lambda"/>
    <s v="Compute"/>
    <s v="Lambda-GB-Second"/>
    <s v="function-2222-04-02"/>
    <s v="us-east-1"/>
    <s v=""/>
    <n v="1674012.7524999999"/>
    <s v="GB-Seconds"/>
    <n v="1.6666700000000001E-5"/>
    <s v="Standard"/>
    <s v="USD"/>
    <n v="27.900300000000001"/>
    <n v="25.947199999999999"/>
    <n v="25.9471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39"/>
    <s v="Allocated"/>
    <x v="1"/>
    <s v="Source tags/labels"/>
    <n v="1"/>
    <s v="aws-2026-05-02-222222222222-04-02-alloc-1e57187f2923"/>
    <d v="2026-05-01T00:00:00"/>
    <d v="2026-05-01T00:00:00"/>
  </r>
  <r>
    <x v="638"/>
    <x v="0"/>
    <n v="999999999999"/>
    <n v="222222222222"/>
    <s v="development-account"/>
    <n v="46143.833333333336"/>
    <n v="46144.833333333336"/>
    <n v="46142.833333333336"/>
    <n v="46173.833333333336"/>
    <s v="AmazonCloudWatch"/>
    <s v="Management and Governance"/>
    <s v="DataProcessing-Bytes"/>
    <s v="log-group-2222-05-01"/>
    <s v="us-east-1"/>
    <s v=""/>
    <n v="84.671400000000006"/>
    <s v="GB"/>
    <n v="0.5"/>
    <s v="Standard"/>
    <s v="USD"/>
    <n v="42.335700000000003"/>
    <n v="38.948900000000002"/>
    <n v="38.9489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640"/>
    <s v="Shared"/>
    <x v="2"/>
    <s v="Direct spend: provider + billing month + sub-account"/>
    <n v="1"/>
    <s v="aws-2026-05-02-222222222222-05-01-alloc-1a82dc5ded87"/>
    <d v="2026-05-01T00:00:00"/>
    <d v="2026-05-01T00:00:00"/>
  </r>
  <r>
    <x v="639"/>
    <x v="0"/>
    <n v="999999999999"/>
    <n v="222222222222"/>
    <s v="development-account"/>
    <n v="46143.833333333336"/>
    <n v="46144.833333333336"/>
    <n v="46142.833333333336"/>
    <n v="46173.833333333336"/>
    <s v="AmazonCloudWatch"/>
    <s v="Management and Governance"/>
    <s v="DataProcessing-Bytes"/>
    <s v="log-group-2222-05-02"/>
    <s v="us-east-1"/>
    <s v=""/>
    <n v="92.561499999999995"/>
    <s v="GB"/>
    <n v="0.5"/>
    <s v="Standard"/>
    <s v="USD"/>
    <n v="46.280700000000003"/>
    <n v="42.578299999999999"/>
    <n v="42.5782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641"/>
    <s v="Shared"/>
    <x v="2"/>
    <s v="Direct spend: provider + billing month + sub-account"/>
    <n v="1"/>
    <s v="aws-2026-05-02-222222222222-05-02-alloc-1f616e38be4b"/>
    <d v="2026-05-01T00:00:00"/>
    <d v="2026-05-01T00:00:00"/>
  </r>
  <r>
    <x v="640"/>
    <x v="0"/>
    <n v="999999999999"/>
    <n v="111111111111"/>
    <s v="production-account"/>
    <n v="46144.833333333336"/>
    <n v="46145.833333333336"/>
    <n v="46142.833333333336"/>
    <n v="46173.833333333336"/>
    <s v="Amazon Elastic Compute Cloud - Compute"/>
    <s v="Compute"/>
    <s v="BoxUsage:m5.large"/>
    <s v="i-1111-01-01"/>
    <s v="us-east-1"/>
    <s v=""/>
    <n v="986.23699999999997"/>
    <s v="Hrs"/>
    <n v="9.6000000000000002E-2"/>
    <s v="Standard"/>
    <s v="USD"/>
    <n v="94.678700000000006"/>
    <n v="82.843900000000005"/>
    <n v="82.84390000000000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42"/>
    <s v="Allocated"/>
    <x v="1"/>
    <s v="Source tags/labels"/>
    <n v="1"/>
    <s v="aws-2026-05-03-111111111111-01-01-alloc-19c6e1975931"/>
    <d v="2026-05-01T00:00:00"/>
    <d v="2026-05-01T00:00:00"/>
  </r>
  <r>
    <x v="641"/>
    <x v="0"/>
    <n v="999999999999"/>
    <n v="111111111111"/>
    <s v="production-account"/>
    <n v="46144.833333333336"/>
    <n v="46145.833333333336"/>
    <n v="46142.833333333336"/>
    <n v="46173.833333333336"/>
    <s v="Amazon Elastic Compute Cloud - Compute"/>
    <s v="Compute"/>
    <s v="BoxUsage:m5.large"/>
    <s v="i-1111-01-02"/>
    <s v="us-east-1"/>
    <s v=""/>
    <n v="1118.5299"/>
    <s v="Hrs"/>
    <n v="9.6000000000000002E-2"/>
    <s v="Standard"/>
    <s v="USD"/>
    <n v="107.3789"/>
    <n v="93.956500000000005"/>
    <n v="93.95650000000000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43"/>
    <s v="Allocated"/>
    <x v="1"/>
    <s v="Source tags/labels"/>
    <n v="1"/>
    <s v="aws-2026-05-03-111111111111-01-02-alloc-c9ca908e5256"/>
    <d v="2026-05-01T00:00:00"/>
    <d v="2026-05-01T00:00:00"/>
  </r>
  <r>
    <x v="642"/>
    <x v="0"/>
    <n v="999999999999"/>
    <n v="111111111111"/>
    <s v="production-account"/>
    <n v="46144.833333333336"/>
    <n v="46145.833333333336"/>
    <n v="46142.833333333336"/>
    <n v="46173.833333333336"/>
    <s v="Amazon Simple Storage Service"/>
    <s v="Storage"/>
    <s v="TimedStorage-ByteHrs"/>
    <s v="bucket-1111-02-01"/>
    <s v="us-east-1"/>
    <s v=""/>
    <n v="244.47069999999999"/>
    <s v="GB-Mo"/>
    <n v="2.3E-2"/>
    <s v="Standard"/>
    <s v="USD"/>
    <n v="5.6227999999999998"/>
    <n v="5.2561"/>
    <n v="5.256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44"/>
    <s v="Allocated"/>
    <x v="1"/>
    <s v="Source tags/labels"/>
    <n v="1"/>
    <s v="aws-2026-05-03-111111111111-02-01-alloc-b9fe22d28df2"/>
    <d v="2026-05-01T00:00:00"/>
    <d v="2026-05-01T00:00:00"/>
  </r>
  <r>
    <x v="643"/>
    <x v="0"/>
    <n v="999999999999"/>
    <n v="111111111111"/>
    <s v="production-account"/>
    <n v="46144.833333333336"/>
    <n v="46145.833333333336"/>
    <n v="46142.833333333336"/>
    <n v="46173.833333333336"/>
    <s v="Amazon Simple Storage Service"/>
    <s v="Storage"/>
    <s v="TimedStorage-ByteHrs"/>
    <s v="bucket-1111-02-02"/>
    <s v="us-east-1"/>
    <s v=""/>
    <n v="253.01679999999999"/>
    <s v="GB-Mo"/>
    <n v="2.3E-2"/>
    <s v="Standard"/>
    <s v="USD"/>
    <n v="5.8193999999999999"/>
    <n v="5.4398999999999997"/>
    <n v="5.4398999999999997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45"/>
    <s v="Allocated"/>
    <x v="1"/>
    <s v="Source tags/labels"/>
    <n v="1"/>
    <s v="aws-2026-05-03-111111111111-02-02-alloc-d0ec1120ff06"/>
    <d v="2026-05-01T00:00:00"/>
    <d v="2026-05-01T00:00:00"/>
  </r>
  <r>
    <x v="644"/>
    <x v="0"/>
    <n v="999999999999"/>
    <n v="111111111111"/>
    <s v="production-account"/>
    <n v="46144.833333333336"/>
    <n v="46145.833333333336"/>
    <n v="46142.833333333336"/>
    <n v="46173.833333333336"/>
    <s v="Amazon Relational Database Service"/>
    <s v="Databases"/>
    <s v="InstanceUsage:db.m5.large"/>
    <s v="db-1111-03-01"/>
    <s v="us-east-1"/>
    <s v=""/>
    <n v="208.80119999999999"/>
    <s v="Hrs"/>
    <n v="0.192"/>
    <s v="Standard"/>
    <s v="USD"/>
    <n v="40.089799999999997"/>
    <n v="35.496200000000002"/>
    <n v="35.4962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46"/>
    <s v="Allocated"/>
    <x v="1"/>
    <s v="Source tags/labels"/>
    <n v="1"/>
    <s v="aws-2026-05-03-111111111111-03-01-alloc-54f3618935aa"/>
    <d v="2026-05-01T00:00:00"/>
    <d v="2026-05-01T00:00:00"/>
  </r>
  <r>
    <x v="645"/>
    <x v="0"/>
    <n v="999999999999"/>
    <n v="111111111111"/>
    <s v="production-account"/>
    <n v="46144.833333333336"/>
    <n v="46145.833333333336"/>
    <n v="46142.833333333336"/>
    <n v="46173.833333333336"/>
    <s v="Amazon Relational Database Service"/>
    <s v="Databases"/>
    <s v="InstanceUsage:db.m5.large"/>
    <s v="db-1111-03-02"/>
    <s v="us-east-1"/>
    <s v=""/>
    <n v="200.50970000000001"/>
    <s v="Hrs"/>
    <n v="0.192"/>
    <s v="Standard"/>
    <s v="USD"/>
    <n v="38.497900000000001"/>
    <n v="34.0867"/>
    <n v="34.086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47"/>
    <s v="Allocated"/>
    <x v="1"/>
    <s v="Source tags/labels"/>
    <n v="1"/>
    <s v="aws-2026-05-03-111111111111-03-02-alloc-91643a817920"/>
    <d v="2026-05-01T00:00:00"/>
    <d v="2026-05-01T00:00:00"/>
  </r>
  <r>
    <x v="646"/>
    <x v="0"/>
    <n v="999999999999"/>
    <n v="111111111111"/>
    <s v="production-account"/>
    <n v="46144.833333333336"/>
    <n v="46145.833333333336"/>
    <n v="46142.833333333336"/>
    <n v="46173.833333333336"/>
    <s v="AWS Lambda"/>
    <s v="Compute"/>
    <s v="Lambda-GB-Second"/>
    <s v="function-1111-04-01"/>
    <s v="us-east-1"/>
    <s v=""/>
    <n v="4920926.8569"/>
    <s v="GB-Seconds"/>
    <n v="1.6666700000000001E-5"/>
    <s v="Standard"/>
    <s v="USD"/>
    <n v="82.015600000000006"/>
    <n v="76.2744"/>
    <n v="76.274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48"/>
    <s v="Allocated"/>
    <x v="1"/>
    <s v="Source tags/labels"/>
    <n v="1"/>
    <s v="aws-2026-05-03-111111111111-04-01-alloc-10c9459c320b"/>
    <d v="2026-05-01T00:00:00"/>
    <d v="2026-05-01T00:00:00"/>
  </r>
  <r>
    <x v="647"/>
    <x v="0"/>
    <n v="999999999999"/>
    <n v="111111111111"/>
    <s v="production-account"/>
    <n v="46144.833333333336"/>
    <n v="46145.833333333336"/>
    <n v="46142.833333333336"/>
    <n v="46173.833333333336"/>
    <s v="AWS Lambda"/>
    <s v="Compute"/>
    <s v="Lambda-GB-Second"/>
    <s v="function-1111-04-02"/>
    <s v="us-east-1"/>
    <s v=""/>
    <n v="4402762.1858999999"/>
    <s v="GB-Seconds"/>
    <n v="1.6666700000000001E-5"/>
    <s v="Standard"/>
    <s v="USD"/>
    <n v="73.379499999999993"/>
    <n v="68.242800000000003"/>
    <n v="68.24280000000000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49"/>
    <s v="Allocated"/>
    <x v="1"/>
    <s v="Source tags/labels"/>
    <n v="1"/>
    <s v="aws-2026-05-03-111111111111-04-02-alloc-1497671e9e5e"/>
    <d v="2026-05-01T00:00:00"/>
    <d v="2026-05-01T00:00:00"/>
  </r>
  <r>
    <x v="648"/>
    <x v="0"/>
    <n v="999999999999"/>
    <n v="111111111111"/>
    <s v="production-account"/>
    <n v="46144.833333333336"/>
    <n v="46145.833333333336"/>
    <n v="46142.833333333336"/>
    <n v="46173.833333333336"/>
    <s v="AmazonCloudWatch"/>
    <s v="Management and Governance"/>
    <s v="DataProcessing-Bytes"/>
    <s v="log-group-1111-05-01"/>
    <s v="us-east-1"/>
    <s v=""/>
    <n v="244.71010000000001"/>
    <s v="GB"/>
    <n v="0.5"/>
    <s v="Standard"/>
    <s v="USD"/>
    <n v="122.355"/>
    <n v="112.56659999999999"/>
    <n v="112.5665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650"/>
    <s v="Shared"/>
    <x v="2"/>
    <s v="Direct spend: provider + billing month + sub-account"/>
    <n v="1"/>
    <s v="aws-2026-05-03-111111111111-05-01-alloc-6c1c853bb055"/>
    <d v="2026-05-01T00:00:00"/>
    <d v="2026-05-01T00:00:00"/>
  </r>
  <r>
    <x v="649"/>
    <x v="0"/>
    <n v="999999999999"/>
    <n v="111111111111"/>
    <s v="production-account"/>
    <n v="46144.833333333336"/>
    <n v="46145.833333333336"/>
    <n v="46142.833333333336"/>
    <n v="46173.833333333336"/>
    <s v="AmazonCloudWatch"/>
    <s v="Management and Governance"/>
    <s v="DataProcessing-Bytes"/>
    <s v="log-group-1111-05-02"/>
    <s v="us-east-1"/>
    <s v=""/>
    <n v="219.45060000000001"/>
    <s v="GB"/>
    <n v="0.5"/>
    <s v="Standard"/>
    <s v="USD"/>
    <n v="109.7253"/>
    <n v="100.9473"/>
    <n v="100.9473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651"/>
    <s v="Shared"/>
    <x v="2"/>
    <s v="Direct spend: provider + billing month + sub-account"/>
    <n v="1"/>
    <s v="aws-2026-05-03-111111111111-05-02-alloc-a71e1f8313a8"/>
    <d v="2026-05-01T00:00:00"/>
    <d v="2026-05-01T00:00:00"/>
  </r>
  <r>
    <x v="650"/>
    <x v="0"/>
    <n v="999999999999"/>
    <n v="222222222222"/>
    <s v="development-account"/>
    <n v="46144.833333333336"/>
    <n v="46145.833333333336"/>
    <n v="46142.833333333336"/>
    <n v="46173.833333333336"/>
    <s v="Amazon Elastic Compute Cloud - Compute"/>
    <s v="Compute"/>
    <s v="BoxUsage:m5.large"/>
    <s v="i-2222-01-01"/>
    <s v="us-east-1"/>
    <s v=""/>
    <n v="446.3075"/>
    <s v="Hrs"/>
    <n v="9.6000000000000002E-2"/>
    <s v="Standard"/>
    <s v="USD"/>
    <n v="42.845500000000001"/>
    <n v="37.489800000000002"/>
    <n v="37.489800000000002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52"/>
    <s v="Allocated"/>
    <x v="1"/>
    <s v="Source tags/labels"/>
    <n v="1"/>
    <s v="aws-2026-05-03-222222222222-01-01-alloc-01f0fcfd2bfc"/>
    <d v="2026-05-01T00:00:00"/>
    <d v="2026-05-01T00:00:00"/>
  </r>
  <r>
    <x v="651"/>
    <x v="0"/>
    <n v="999999999999"/>
    <n v="222222222222"/>
    <s v="development-account"/>
    <n v="46144.833333333336"/>
    <n v="46145.833333333336"/>
    <n v="46142.833333333336"/>
    <n v="46173.833333333336"/>
    <s v="Amazon Elastic Compute Cloud - Compute"/>
    <s v="Compute"/>
    <s v="BoxUsage:m5.large"/>
    <s v="i-2222-01-02"/>
    <s v="us-east-1"/>
    <s v=""/>
    <n v="447.63260000000002"/>
    <s v="Hrs"/>
    <n v="9.6000000000000002E-2"/>
    <s v="Standard"/>
    <s v="USD"/>
    <n v="42.972700000000003"/>
    <n v="37.601100000000002"/>
    <n v="37.601100000000002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53"/>
    <s v="Allocated"/>
    <x v="1"/>
    <s v="Source tags/labels"/>
    <n v="1"/>
    <s v="aws-2026-05-03-222222222222-01-02-alloc-ddc405675cbc"/>
    <d v="2026-05-01T00:00:00"/>
    <d v="2026-05-01T00:00:00"/>
  </r>
  <r>
    <x v="652"/>
    <x v="0"/>
    <n v="999999999999"/>
    <n v="222222222222"/>
    <s v="development-account"/>
    <n v="46144.833333333336"/>
    <n v="46145.833333333336"/>
    <n v="46142.833333333336"/>
    <n v="46173.833333333336"/>
    <s v="Amazon Simple Storage Service"/>
    <s v="Storage"/>
    <s v="TimedStorage-ByteHrs"/>
    <s v="bucket-2222-02-01"/>
    <s v="us-east-1"/>
    <s v=""/>
    <n v="94.374499999999998"/>
    <s v="GB-Mo"/>
    <n v="2.3E-2"/>
    <s v="Standard"/>
    <s v="USD"/>
    <n v="2.1705999999999999"/>
    <n v="2.0291000000000001"/>
    <n v="2.0291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54"/>
    <s v="Allocated"/>
    <x v="1"/>
    <s v="Source tags/labels"/>
    <n v="1"/>
    <s v="aws-2026-05-03-222222222222-02-01-alloc-77a12c69270a"/>
    <d v="2026-05-01T00:00:00"/>
    <d v="2026-05-01T00:00:00"/>
  </r>
  <r>
    <x v="653"/>
    <x v="0"/>
    <n v="999999999999"/>
    <n v="222222222222"/>
    <s v="development-account"/>
    <n v="46144.833333333336"/>
    <n v="46145.833333333336"/>
    <n v="46142.833333333336"/>
    <n v="46173.833333333336"/>
    <s v="Amazon Simple Storage Service"/>
    <s v="Storage"/>
    <s v="TimedStorage-ByteHrs"/>
    <s v="bucket-2222-02-02"/>
    <s v="us-east-1"/>
    <s v=""/>
    <n v="93.657700000000006"/>
    <s v="GB-Mo"/>
    <n v="2.3E-2"/>
    <s v="Standard"/>
    <s v="USD"/>
    <n v="2.1541000000000001"/>
    <n v="2.0135999999999998"/>
    <n v="2.0135999999999998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55"/>
    <s v="Allocated"/>
    <x v="1"/>
    <s v="Source tags/labels"/>
    <n v="1"/>
    <s v="aws-2026-05-03-222222222222-02-02-alloc-3d9653c234c1"/>
    <d v="2026-05-01T00:00:00"/>
    <d v="2026-05-01T00:00:00"/>
  </r>
  <r>
    <x v="654"/>
    <x v="0"/>
    <n v="999999999999"/>
    <n v="222222222222"/>
    <s v="development-account"/>
    <n v="46144.833333333336"/>
    <n v="46145.833333333336"/>
    <n v="46142.833333333336"/>
    <n v="46173.833333333336"/>
    <s v="Amazon Relational Database Service"/>
    <s v="Databases"/>
    <s v="InstanceUsage:db.m5.large"/>
    <s v="db-2222-03-01"/>
    <s v="us-east-1"/>
    <s v=""/>
    <n v="81.678700000000006"/>
    <s v="Hrs"/>
    <n v="0.192"/>
    <s v="Standard"/>
    <s v="USD"/>
    <n v="15.6823"/>
    <n v="13.885400000000001"/>
    <n v="13.8854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56"/>
    <s v="Allocated"/>
    <x v="1"/>
    <s v="Source tags/labels"/>
    <n v="1"/>
    <s v="aws-2026-05-03-222222222222-03-01-alloc-24bfb689e73c"/>
    <d v="2026-05-01T00:00:00"/>
    <d v="2026-05-01T00:00:00"/>
  </r>
  <r>
    <x v="655"/>
    <x v="0"/>
    <n v="999999999999"/>
    <n v="222222222222"/>
    <s v="development-account"/>
    <n v="46144.833333333336"/>
    <n v="46145.833333333336"/>
    <n v="46142.833333333336"/>
    <n v="46173.833333333336"/>
    <s v="Amazon Relational Database Service"/>
    <s v="Databases"/>
    <s v="InstanceUsage:db.m5.large"/>
    <s v="db-2222-03-02"/>
    <s v="us-east-1"/>
    <s v=""/>
    <n v="78.628399999999999"/>
    <s v="Hrs"/>
    <n v="0.192"/>
    <s v="Standard"/>
    <s v="USD"/>
    <n v="15.0967"/>
    <n v="13.3668"/>
    <n v="13.3668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57"/>
    <s v="Allocated"/>
    <x v="1"/>
    <s v="Source tags/labels"/>
    <n v="1"/>
    <s v="aws-2026-05-03-222222222222-03-02-alloc-286cacc8a445"/>
    <d v="2026-05-01T00:00:00"/>
    <d v="2026-05-01T00:00:00"/>
  </r>
  <r>
    <x v="656"/>
    <x v="0"/>
    <n v="999999999999"/>
    <n v="222222222222"/>
    <s v="development-account"/>
    <n v="46144.833333333336"/>
    <n v="46145.833333333336"/>
    <n v="46142.833333333336"/>
    <n v="46173.833333333336"/>
    <s v="AWS Lambda"/>
    <s v="Compute"/>
    <s v="Lambda-GB-Second"/>
    <s v="function-2222-04-01"/>
    <s v="us-east-1"/>
    <s v=""/>
    <n v="1906683.8936000001"/>
    <s v="GB-Seconds"/>
    <n v="1.6666700000000001E-5"/>
    <s v="Standard"/>
    <s v="USD"/>
    <n v="31.778099999999998"/>
    <n v="29.553599999999999"/>
    <n v="29.5535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58"/>
    <s v="Allocated"/>
    <x v="1"/>
    <s v="Source tags/labels"/>
    <n v="1"/>
    <s v="aws-2026-05-03-222222222222-04-01-alloc-bedc40d6a08a"/>
    <d v="2026-05-01T00:00:00"/>
    <d v="2026-05-01T00:00:00"/>
  </r>
  <r>
    <x v="657"/>
    <x v="0"/>
    <n v="999999999999"/>
    <n v="222222222222"/>
    <s v="development-account"/>
    <n v="46144.833333333336"/>
    <n v="46145.833333333336"/>
    <n v="46142.833333333336"/>
    <n v="46173.833333333336"/>
    <s v="AWS Lambda"/>
    <s v="Compute"/>
    <s v="Lambda-GB-Second"/>
    <s v="function-2222-04-02"/>
    <s v="us-east-1"/>
    <s v=""/>
    <n v="1654290.0663000001"/>
    <s v="GB-Seconds"/>
    <n v="1.6666700000000001E-5"/>
    <s v="Standard"/>
    <s v="USD"/>
    <n v="27.5716"/>
    <n v="25.641500000000001"/>
    <n v="25.6415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59"/>
    <s v="Allocated"/>
    <x v="1"/>
    <s v="Source tags/labels"/>
    <n v="1"/>
    <s v="aws-2026-05-03-222222222222-04-02-alloc-4277af56d566"/>
    <d v="2026-05-01T00:00:00"/>
    <d v="2026-05-01T00:00:00"/>
  </r>
  <r>
    <x v="658"/>
    <x v="0"/>
    <n v="999999999999"/>
    <n v="222222222222"/>
    <s v="development-account"/>
    <n v="46144.833333333336"/>
    <n v="46145.833333333336"/>
    <n v="46142.833333333336"/>
    <n v="46173.833333333336"/>
    <s v="AmazonCloudWatch"/>
    <s v="Management and Governance"/>
    <s v="DataProcessing-Bytes"/>
    <s v="log-group-2222-05-01"/>
    <s v="us-east-1"/>
    <s v=""/>
    <n v="80.100399999999993"/>
    <s v="GB"/>
    <n v="0.5"/>
    <s v="Standard"/>
    <s v="USD"/>
    <n v="40.050199999999997"/>
    <n v="36.846200000000003"/>
    <n v="36.8462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660"/>
    <s v="Shared"/>
    <x v="2"/>
    <s v="Direct spend: provider + billing month + sub-account"/>
    <n v="1"/>
    <s v="aws-2026-05-03-222222222222-05-01-alloc-6ac984d2c83f"/>
    <d v="2026-05-01T00:00:00"/>
    <d v="2026-05-01T00:00:00"/>
  </r>
  <r>
    <x v="659"/>
    <x v="0"/>
    <n v="999999999999"/>
    <n v="222222222222"/>
    <s v="development-account"/>
    <n v="46144.833333333336"/>
    <n v="46145.833333333336"/>
    <n v="46142.833333333336"/>
    <n v="46173.833333333336"/>
    <s v="AmazonCloudWatch"/>
    <s v="Management and Governance"/>
    <s v="DataProcessing-Bytes"/>
    <s v="log-group-2222-05-02"/>
    <s v="us-east-1"/>
    <s v=""/>
    <n v="80.52"/>
    <s v="GB"/>
    <n v="0.5"/>
    <s v="Standard"/>
    <s v="USD"/>
    <n v="40.26"/>
    <n v="37.039200000000001"/>
    <n v="37.0392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661"/>
    <s v="Shared"/>
    <x v="2"/>
    <s v="Direct spend: provider + billing month + sub-account"/>
    <n v="1"/>
    <s v="aws-2026-05-03-222222222222-05-02-alloc-5e77ddf31450"/>
    <d v="2026-05-01T00:00:00"/>
    <d v="2026-05-01T00:00:00"/>
  </r>
  <r>
    <x v="660"/>
    <x v="0"/>
    <n v="999999999999"/>
    <n v="111111111111"/>
    <s v="production-account"/>
    <n v="46145.833333333336"/>
    <n v="46146.833333333336"/>
    <n v="46142.833333333336"/>
    <n v="46173.833333333336"/>
    <s v="Amazon Elastic Compute Cloud - Compute"/>
    <s v="Compute"/>
    <s v="BoxUsage:m5.large"/>
    <s v="i-1111-01-01"/>
    <s v="us-east-1"/>
    <s v=""/>
    <n v="1152.3859"/>
    <s v="Hrs"/>
    <n v="9.6000000000000002E-2"/>
    <s v="Standard"/>
    <s v="USD"/>
    <n v="110.629"/>
    <n v="96.800399999999996"/>
    <n v="96.80039999999999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62"/>
    <s v="Allocated"/>
    <x v="1"/>
    <s v="Source tags/labels"/>
    <n v="1"/>
    <s v="aws-2026-05-04-111111111111-01-01-alloc-568fadab2b96"/>
    <d v="2026-05-01T00:00:00"/>
    <d v="2026-05-01T00:00:00"/>
  </r>
  <r>
    <x v="661"/>
    <x v="0"/>
    <n v="999999999999"/>
    <n v="111111111111"/>
    <s v="production-account"/>
    <n v="46145.833333333336"/>
    <n v="46146.833333333336"/>
    <n v="46142.833333333336"/>
    <n v="46173.833333333336"/>
    <s v="Amazon Elastic Compute Cloud - Compute"/>
    <s v="Compute"/>
    <s v="BoxUsage:m5.large"/>
    <s v="i-1111-01-02"/>
    <s v="us-east-1"/>
    <s v=""/>
    <n v="980.15350000000001"/>
    <s v="Hrs"/>
    <n v="9.6000000000000002E-2"/>
    <s v="Standard"/>
    <s v="USD"/>
    <n v="94.094700000000003"/>
    <n v="82.332899999999995"/>
    <n v="82.33289999999999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63"/>
    <s v="Allocated"/>
    <x v="1"/>
    <s v="Source tags/labels"/>
    <n v="1"/>
    <s v="aws-2026-05-04-111111111111-01-02-alloc-5ed5c61bcc2a"/>
    <d v="2026-05-01T00:00:00"/>
    <d v="2026-05-01T00:00:00"/>
  </r>
  <r>
    <x v="662"/>
    <x v="0"/>
    <n v="999999999999"/>
    <n v="111111111111"/>
    <s v="production-account"/>
    <n v="46145.833333333336"/>
    <n v="46146.833333333336"/>
    <n v="46142.833333333336"/>
    <n v="46173.833333333336"/>
    <s v="Amazon Simple Storage Service"/>
    <s v="Storage"/>
    <s v="TimedStorage-ByteHrs"/>
    <s v="bucket-1111-02-01"/>
    <s v="us-east-1"/>
    <s v=""/>
    <n v="246.4632"/>
    <s v="GB-Mo"/>
    <n v="2.3E-2"/>
    <s v="Standard"/>
    <s v="USD"/>
    <n v="5.6687000000000003"/>
    <n v="5.2990000000000004"/>
    <n v="5.2990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64"/>
    <s v="Allocated"/>
    <x v="1"/>
    <s v="Source tags/labels"/>
    <n v="1"/>
    <s v="aws-2026-05-04-111111111111-02-01-alloc-7ebf1b0cfda9"/>
    <d v="2026-05-01T00:00:00"/>
    <d v="2026-05-01T00:00:00"/>
  </r>
  <r>
    <x v="663"/>
    <x v="0"/>
    <n v="999999999999"/>
    <n v="111111111111"/>
    <s v="production-account"/>
    <n v="46145.833333333336"/>
    <n v="46146.833333333336"/>
    <n v="46142.833333333336"/>
    <n v="46173.833333333336"/>
    <s v="Amazon Simple Storage Service"/>
    <s v="Storage"/>
    <s v="TimedStorage-ByteHrs"/>
    <s v="bucket-1111-02-02"/>
    <s v="us-east-1"/>
    <s v=""/>
    <n v="228.23050000000001"/>
    <s v="GB-Mo"/>
    <n v="2.3E-2"/>
    <s v="Standard"/>
    <s v="USD"/>
    <n v="5.2492999999999999"/>
    <n v="4.907"/>
    <n v="4.907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65"/>
    <s v="Allocated"/>
    <x v="1"/>
    <s v="Source tags/labels"/>
    <n v="1"/>
    <s v="aws-2026-05-04-111111111111-02-02-alloc-6e89d1b0e25c"/>
    <d v="2026-05-01T00:00:00"/>
    <d v="2026-05-01T00:00:00"/>
  </r>
  <r>
    <x v="664"/>
    <x v="0"/>
    <n v="999999999999"/>
    <n v="111111111111"/>
    <s v="production-account"/>
    <n v="46145.833333333336"/>
    <n v="46146.833333333336"/>
    <n v="46142.833333333336"/>
    <n v="46173.833333333336"/>
    <s v="Amazon Relational Database Service"/>
    <s v="Databases"/>
    <s v="InstanceUsage:db.m5.large"/>
    <s v="db-1111-03-01"/>
    <s v="us-east-1"/>
    <s v=""/>
    <n v="230.3141"/>
    <s v="Hrs"/>
    <n v="0.192"/>
    <s v="Standard"/>
    <s v="USD"/>
    <n v="44.220300000000002"/>
    <n v="39.153399999999998"/>
    <n v="39.1533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66"/>
    <s v="Allocated"/>
    <x v="1"/>
    <s v="Source tags/labels"/>
    <n v="1"/>
    <s v="aws-2026-05-04-111111111111-03-01-alloc-ade4e899fbbc"/>
    <d v="2026-05-01T00:00:00"/>
    <d v="2026-05-01T00:00:00"/>
  </r>
  <r>
    <x v="665"/>
    <x v="0"/>
    <n v="999999999999"/>
    <n v="111111111111"/>
    <s v="production-account"/>
    <n v="46145.833333333336"/>
    <n v="46146.833333333336"/>
    <n v="46142.833333333336"/>
    <n v="46173.833333333336"/>
    <s v="Amazon Relational Database Service"/>
    <s v="Databases"/>
    <s v="InstanceUsage:db.m5.large"/>
    <s v="db-1111-03-02"/>
    <s v="us-east-1"/>
    <s v=""/>
    <n v="229.35069999999999"/>
    <s v="Hrs"/>
    <n v="0.192"/>
    <s v="Standard"/>
    <s v="USD"/>
    <n v="44.035299999999999"/>
    <n v="38.989600000000003"/>
    <n v="38.9896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67"/>
    <s v="Allocated"/>
    <x v="1"/>
    <s v="Source tags/labels"/>
    <n v="1"/>
    <s v="aws-2026-05-04-111111111111-03-02-alloc-32e2c79a9660"/>
    <d v="2026-05-01T00:00:00"/>
    <d v="2026-05-01T00:00:00"/>
  </r>
  <r>
    <x v="666"/>
    <x v="0"/>
    <n v="999999999999"/>
    <n v="111111111111"/>
    <s v="production-account"/>
    <n v="46145.833333333336"/>
    <n v="46146.833333333336"/>
    <n v="46142.833333333336"/>
    <n v="46173.833333333336"/>
    <s v="AWS Lambda"/>
    <s v="Compute"/>
    <s v="Lambda-GB-Second"/>
    <s v="function-1111-04-01"/>
    <s v="us-east-1"/>
    <s v=""/>
    <n v="4443906.0646000002"/>
    <s v="GB-Seconds"/>
    <n v="1.6666700000000001E-5"/>
    <s v="Standard"/>
    <s v="USD"/>
    <n v="74.065200000000004"/>
    <n v="68.880499999999998"/>
    <n v="68.880499999999998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68"/>
    <s v="Allocated"/>
    <x v="1"/>
    <s v="Source tags/labels"/>
    <n v="1"/>
    <s v="aws-2026-05-04-111111111111-04-01-alloc-05765a0ba47b"/>
    <d v="2026-05-01T00:00:00"/>
    <d v="2026-05-01T00:00:00"/>
  </r>
  <r>
    <x v="667"/>
    <x v="0"/>
    <n v="999999999999"/>
    <n v="111111111111"/>
    <s v="production-account"/>
    <n v="46145.833333333336"/>
    <n v="46146.833333333336"/>
    <n v="46142.833333333336"/>
    <n v="46173.833333333336"/>
    <s v="AWS Lambda"/>
    <s v="Compute"/>
    <s v="Lambda-GB-Second"/>
    <s v="function-1111-04-02"/>
    <s v="us-east-1"/>
    <s v=""/>
    <n v="4658726.63"/>
    <s v="GB-Seconds"/>
    <n v="1.6666700000000001E-5"/>
    <s v="Standard"/>
    <s v="USD"/>
    <n v="77.645600000000002"/>
    <n v="72.210300000000004"/>
    <n v="72.21030000000000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69"/>
    <s v="Allocated"/>
    <x v="1"/>
    <s v="Source tags/labels"/>
    <n v="1"/>
    <s v="aws-2026-05-04-111111111111-04-02-alloc-5c9ee46cedaa"/>
    <d v="2026-05-01T00:00:00"/>
    <d v="2026-05-01T00:00:00"/>
  </r>
  <r>
    <x v="668"/>
    <x v="0"/>
    <n v="999999999999"/>
    <n v="111111111111"/>
    <s v="production-account"/>
    <n v="46145.833333333336"/>
    <n v="46146.833333333336"/>
    <n v="46142.833333333336"/>
    <n v="46173.833333333336"/>
    <s v="AmazonCloudWatch"/>
    <s v="Management and Governance"/>
    <s v="DataProcessing-Bytes"/>
    <s v="log-group-1111-05-01"/>
    <s v="us-east-1"/>
    <s v=""/>
    <n v="222.4889"/>
    <s v="GB"/>
    <n v="0.5"/>
    <s v="Standard"/>
    <s v="USD"/>
    <n v="111.2445"/>
    <n v="102.3449"/>
    <n v="102.344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670"/>
    <s v="Shared"/>
    <x v="2"/>
    <s v="Direct spend: provider + billing month + sub-account"/>
    <n v="1"/>
    <s v="aws-2026-05-04-111111111111-05-01-alloc-5d431c091c0f"/>
    <d v="2026-05-01T00:00:00"/>
    <d v="2026-05-01T00:00:00"/>
  </r>
  <r>
    <x v="669"/>
    <x v="0"/>
    <n v="999999999999"/>
    <n v="111111111111"/>
    <s v="production-account"/>
    <n v="46145.833333333336"/>
    <n v="46146.833333333336"/>
    <n v="46142.833333333336"/>
    <n v="46173.833333333336"/>
    <s v="AmazonCloudWatch"/>
    <s v="Management and Governance"/>
    <s v="DataProcessing-Bytes"/>
    <s v="log-group-1111-05-02"/>
    <s v="us-east-1"/>
    <s v=""/>
    <n v="236.1841"/>
    <s v="GB"/>
    <n v="0.5"/>
    <s v="Standard"/>
    <s v="USD"/>
    <n v="118.0921"/>
    <n v="108.6447"/>
    <n v="108.6447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671"/>
    <s v="Shared"/>
    <x v="2"/>
    <s v="Direct spend: provider + billing month + sub-account"/>
    <n v="1"/>
    <s v="aws-2026-05-04-111111111111-05-02-alloc-c37501167692"/>
    <d v="2026-05-01T00:00:00"/>
    <d v="2026-05-01T00:00:00"/>
  </r>
  <r>
    <x v="670"/>
    <x v="0"/>
    <n v="999999999999"/>
    <n v="222222222222"/>
    <s v="development-account"/>
    <n v="46145.833333333336"/>
    <n v="46146.833333333336"/>
    <n v="46142.833333333336"/>
    <n v="46173.833333333336"/>
    <s v="Amazon Elastic Compute Cloud - Compute"/>
    <s v="Compute"/>
    <s v="BoxUsage:m5.large"/>
    <s v="i-2222-01-01"/>
    <s v="us-east-1"/>
    <s v=""/>
    <n v="422.8569"/>
    <s v="Hrs"/>
    <n v="9.6000000000000002E-2"/>
    <s v="Standard"/>
    <s v="USD"/>
    <n v="40.594299999999997"/>
    <n v="35.520000000000003"/>
    <n v="35.5200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72"/>
    <s v="Allocated"/>
    <x v="1"/>
    <s v="Source tags/labels"/>
    <n v="1"/>
    <s v="aws-2026-05-04-222222222222-01-01-alloc-dd998f1193bf"/>
    <d v="2026-05-01T00:00:00"/>
    <d v="2026-05-01T00:00:00"/>
  </r>
  <r>
    <x v="671"/>
    <x v="0"/>
    <n v="999999999999"/>
    <n v="222222222222"/>
    <s v="development-account"/>
    <n v="46145.833333333336"/>
    <n v="46146.833333333336"/>
    <n v="46142.833333333336"/>
    <n v="46173.833333333336"/>
    <s v="Amazon Elastic Compute Cloud - Compute"/>
    <s v="Compute"/>
    <s v="BoxUsage:m5.large"/>
    <s v="i-2222-01-02"/>
    <s v="us-east-1"/>
    <s v=""/>
    <n v="445.92439999999999"/>
    <s v="Hrs"/>
    <n v="9.6000000000000002E-2"/>
    <s v="Standard"/>
    <s v="USD"/>
    <n v="42.808700000000002"/>
    <n v="37.457700000000003"/>
    <n v="37.4577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73"/>
    <s v="Allocated"/>
    <x v="1"/>
    <s v="Source tags/labels"/>
    <n v="1"/>
    <s v="aws-2026-05-04-222222222222-01-02-alloc-02493e98ec55"/>
    <d v="2026-05-01T00:00:00"/>
    <d v="2026-05-01T00:00:00"/>
  </r>
  <r>
    <x v="672"/>
    <x v="0"/>
    <n v="999999999999"/>
    <n v="222222222222"/>
    <s v="development-account"/>
    <n v="46145.833333333336"/>
    <n v="46146.833333333336"/>
    <n v="46142.833333333336"/>
    <n v="46173.833333333336"/>
    <s v="Amazon Simple Storage Service"/>
    <s v="Storage"/>
    <s v="TimedStorage-ByteHrs"/>
    <s v="bucket-2222-02-01"/>
    <s v="us-east-1"/>
    <s v=""/>
    <n v="97.099100000000007"/>
    <s v="GB-Mo"/>
    <n v="2.3E-2"/>
    <s v="Standard"/>
    <s v="USD"/>
    <n v="2.2332999999999998"/>
    <n v="2.0876000000000001"/>
    <n v="2.0876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74"/>
    <s v="Allocated"/>
    <x v="1"/>
    <s v="Source tags/labels"/>
    <n v="1"/>
    <s v="aws-2026-05-04-222222222222-02-01-alloc-ca8116543d7b"/>
    <d v="2026-05-01T00:00:00"/>
    <d v="2026-05-01T00:00:00"/>
  </r>
  <r>
    <x v="673"/>
    <x v="0"/>
    <n v="999999999999"/>
    <n v="222222222222"/>
    <s v="development-account"/>
    <n v="46145.833333333336"/>
    <n v="46146.833333333336"/>
    <n v="46142.833333333336"/>
    <n v="46173.833333333336"/>
    <s v="Amazon Simple Storage Service"/>
    <s v="Storage"/>
    <s v="TimedStorage-ByteHrs"/>
    <s v="bucket-2222-02-02"/>
    <s v="us-east-1"/>
    <s v=""/>
    <n v="99.137799999999999"/>
    <s v="GB-Mo"/>
    <n v="2.3E-2"/>
    <s v="Standard"/>
    <s v="USD"/>
    <n v="2.2801999999999998"/>
    <n v="2.1315"/>
    <n v="2.1315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75"/>
    <s v="Allocated"/>
    <x v="1"/>
    <s v="Source tags/labels"/>
    <n v="1"/>
    <s v="aws-2026-05-04-222222222222-02-02-alloc-3a5166e2a7ce"/>
    <d v="2026-05-01T00:00:00"/>
    <d v="2026-05-01T00:00:00"/>
  </r>
  <r>
    <x v="674"/>
    <x v="0"/>
    <n v="999999999999"/>
    <n v="222222222222"/>
    <s v="development-account"/>
    <n v="46145.833333333336"/>
    <n v="46146.833333333336"/>
    <n v="46142.833333333336"/>
    <n v="46173.833333333336"/>
    <s v="Amazon Relational Database Service"/>
    <s v="Databases"/>
    <s v="InstanceUsage:db.m5.large"/>
    <s v="db-2222-03-01"/>
    <s v="us-east-1"/>
    <s v=""/>
    <n v="83.356200000000001"/>
    <s v="Hrs"/>
    <n v="0.192"/>
    <s v="Standard"/>
    <s v="USD"/>
    <n v="16.0044"/>
    <n v="14.1706"/>
    <n v="14.1706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76"/>
    <s v="Allocated"/>
    <x v="1"/>
    <s v="Source tags/labels"/>
    <n v="1"/>
    <s v="aws-2026-05-04-222222222222-03-01-alloc-04329d486c90"/>
    <d v="2026-05-01T00:00:00"/>
    <d v="2026-05-01T00:00:00"/>
  </r>
  <r>
    <x v="675"/>
    <x v="0"/>
    <n v="999999999999"/>
    <n v="222222222222"/>
    <s v="development-account"/>
    <n v="46145.833333333336"/>
    <n v="46146.833333333336"/>
    <n v="46142.833333333336"/>
    <n v="46173.833333333336"/>
    <s v="Amazon Relational Database Service"/>
    <s v="Databases"/>
    <s v="InstanceUsage:db.m5.large"/>
    <s v="db-2222-03-02"/>
    <s v="us-east-1"/>
    <s v=""/>
    <n v="82.015500000000003"/>
    <s v="Hrs"/>
    <n v="0.192"/>
    <s v="Standard"/>
    <s v="USD"/>
    <n v="15.747"/>
    <n v="13.942600000000001"/>
    <n v="13.9426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77"/>
    <s v="Allocated"/>
    <x v="1"/>
    <s v="Source tags/labels"/>
    <n v="1"/>
    <s v="aws-2026-05-04-222222222222-03-02-alloc-b465a1d09177"/>
    <d v="2026-05-01T00:00:00"/>
    <d v="2026-05-01T00:00:00"/>
  </r>
  <r>
    <x v="676"/>
    <x v="0"/>
    <n v="999999999999"/>
    <n v="222222222222"/>
    <s v="development-account"/>
    <n v="46145.833333333336"/>
    <n v="46146.833333333336"/>
    <n v="46142.833333333336"/>
    <n v="46173.833333333336"/>
    <s v="AWS Lambda"/>
    <s v="Compute"/>
    <s v="Lambda-GB-Second"/>
    <s v="function-2222-04-01"/>
    <s v="us-east-1"/>
    <s v=""/>
    <n v="1913193.8536"/>
    <s v="GB-Seconds"/>
    <n v="1.6666700000000001E-5"/>
    <s v="Standard"/>
    <s v="USD"/>
    <n v="31.886600000000001"/>
    <n v="29.654499999999999"/>
    <n v="29.6544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78"/>
    <s v="Allocated"/>
    <x v="1"/>
    <s v="Source tags/labels"/>
    <n v="1"/>
    <s v="aws-2026-05-04-222222222222-04-01-alloc-8fb6f1db1519"/>
    <d v="2026-05-01T00:00:00"/>
    <d v="2026-05-01T00:00:00"/>
  </r>
  <r>
    <x v="677"/>
    <x v="0"/>
    <n v="999999999999"/>
    <n v="222222222222"/>
    <s v="development-account"/>
    <n v="46145.833333333336"/>
    <n v="46146.833333333336"/>
    <n v="46142.833333333336"/>
    <n v="46173.833333333336"/>
    <s v="AWS Lambda"/>
    <s v="Compute"/>
    <s v="Lambda-GB-Second"/>
    <s v="function-2222-04-02"/>
    <s v="us-east-1"/>
    <s v=""/>
    <n v="1855440.7285"/>
    <s v="GB-Seconds"/>
    <n v="1.6666700000000001E-5"/>
    <s v="Standard"/>
    <s v="USD"/>
    <n v="30.924099999999999"/>
    <n v="28.7593"/>
    <n v="28.7593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79"/>
    <s v="Allocated"/>
    <x v="1"/>
    <s v="Source tags/labels"/>
    <n v="1"/>
    <s v="aws-2026-05-04-222222222222-04-02-alloc-2ef9130d8b6c"/>
    <d v="2026-05-01T00:00:00"/>
    <d v="2026-05-01T00:00:00"/>
  </r>
  <r>
    <x v="678"/>
    <x v="0"/>
    <n v="999999999999"/>
    <n v="222222222222"/>
    <s v="development-account"/>
    <n v="46145.833333333336"/>
    <n v="46146.833333333336"/>
    <n v="46142.833333333336"/>
    <n v="46173.833333333336"/>
    <s v="AmazonCloudWatch"/>
    <s v="Management and Governance"/>
    <s v="DataProcessing-Bytes"/>
    <s v="log-group-2222-05-01"/>
    <s v="us-east-1"/>
    <s v=""/>
    <n v="83.125100000000003"/>
    <s v="GB"/>
    <n v="0.5"/>
    <s v="Standard"/>
    <s v="USD"/>
    <n v="41.5625"/>
    <n v="38.237499999999997"/>
    <n v="38.2374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680"/>
    <s v="Shared"/>
    <x v="2"/>
    <s v="Direct spend: provider + billing month + sub-account"/>
    <n v="1"/>
    <s v="aws-2026-05-04-222222222222-05-01-alloc-86b6a3da725b"/>
    <d v="2026-05-01T00:00:00"/>
    <d v="2026-05-01T00:00:00"/>
  </r>
  <r>
    <x v="679"/>
    <x v="0"/>
    <n v="999999999999"/>
    <n v="222222222222"/>
    <s v="development-account"/>
    <n v="46145.833333333336"/>
    <n v="46146.833333333336"/>
    <n v="46142.833333333336"/>
    <n v="46173.833333333336"/>
    <s v="AmazonCloudWatch"/>
    <s v="Management and Governance"/>
    <s v="DataProcessing-Bytes"/>
    <s v="log-group-2222-05-02"/>
    <s v="us-east-1"/>
    <s v=""/>
    <n v="94.046999999999997"/>
    <s v="GB"/>
    <n v="0.5"/>
    <s v="Standard"/>
    <s v="USD"/>
    <n v="47.023499999999999"/>
    <n v="43.261600000000001"/>
    <n v="43.2616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681"/>
    <s v="Shared"/>
    <x v="2"/>
    <s v="Direct spend: provider + billing month + sub-account"/>
    <n v="1"/>
    <s v="aws-2026-05-04-222222222222-05-02-alloc-d49534b48626"/>
    <d v="2026-05-01T00:00:00"/>
    <d v="2026-05-01T00:00:00"/>
  </r>
  <r>
    <x v="680"/>
    <x v="0"/>
    <n v="999999999999"/>
    <n v="111111111111"/>
    <s v="production-account"/>
    <n v="46146.833333333336"/>
    <n v="46147.833333333336"/>
    <n v="46142.833333333336"/>
    <n v="46173.833333333336"/>
    <s v="Amazon Elastic Compute Cloud - Compute"/>
    <s v="Compute"/>
    <s v="BoxUsage:m5.large"/>
    <s v="i-1111-01-01"/>
    <s v="us-east-1"/>
    <s v=""/>
    <n v="994.15940000000001"/>
    <s v="Hrs"/>
    <n v="9.6000000000000002E-2"/>
    <s v="Standard"/>
    <s v="USD"/>
    <n v="95.439300000000003"/>
    <n v="83.509399999999999"/>
    <n v="83.509399999999999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82"/>
    <s v="Allocated"/>
    <x v="1"/>
    <s v="Source tags/labels"/>
    <n v="1"/>
    <s v="aws-2026-05-05-111111111111-01-01-alloc-bf10f7780dd8"/>
    <d v="2026-05-01T00:00:00"/>
    <d v="2026-05-01T00:00:00"/>
  </r>
  <r>
    <x v="681"/>
    <x v="0"/>
    <n v="999999999999"/>
    <n v="111111111111"/>
    <s v="production-account"/>
    <n v="46146.833333333336"/>
    <n v="46147.833333333336"/>
    <n v="46142.833333333336"/>
    <n v="46173.833333333336"/>
    <s v="Amazon Elastic Compute Cloud - Compute"/>
    <s v="Compute"/>
    <s v="BoxUsage:m5.large"/>
    <s v="i-1111-01-02"/>
    <s v="us-east-1"/>
    <s v=""/>
    <n v="1155.8518999999999"/>
    <s v="Hrs"/>
    <n v="9.6000000000000002E-2"/>
    <s v="Standard"/>
    <s v="USD"/>
    <n v="110.9618"/>
    <n v="97.0916"/>
    <n v="97.091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83"/>
    <s v="Allocated"/>
    <x v="1"/>
    <s v="Source tags/labels"/>
    <n v="1"/>
    <s v="aws-2026-05-05-111111111111-01-02-alloc-6c4aebaad9cc"/>
    <d v="2026-05-01T00:00:00"/>
    <d v="2026-05-01T00:00:00"/>
  </r>
  <r>
    <x v="682"/>
    <x v="0"/>
    <n v="999999999999"/>
    <n v="111111111111"/>
    <s v="production-account"/>
    <n v="46146.833333333336"/>
    <n v="46147.833333333336"/>
    <n v="46142.833333333336"/>
    <n v="46173.833333333336"/>
    <s v="Amazon Simple Storage Service"/>
    <s v="Storage"/>
    <s v="TimedStorage-ByteHrs"/>
    <s v="bucket-1111-02-01"/>
    <s v="us-east-1"/>
    <s v=""/>
    <n v="246.31389999999999"/>
    <s v="GB-Mo"/>
    <n v="2.3E-2"/>
    <s v="Standard"/>
    <s v="USD"/>
    <n v="5.6651999999999996"/>
    <n v="5.2957000000000001"/>
    <n v="5.295700000000000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84"/>
    <s v="Allocated"/>
    <x v="1"/>
    <s v="Source tags/labels"/>
    <n v="1"/>
    <s v="aws-2026-05-05-111111111111-02-01-alloc-ec04288b9a87"/>
    <d v="2026-05-01T00:00:00"/>
    <d v="2026-05-01T00:00:00"/>
  </r>
  <r>
    <x v="683"/>
    <x v="0"/>
    <n v="999999999999"/>
    <n v="111111111111"/>
    <s v="production-account"/>
    <n v="46146.833333333336"/>
    <n v="46147.833333333336"/>
    <n v="46142.833333333336"/>
    <n v="46173.833333333336"/>
    <s v="Amazon Simple Storage Service"/>
    <s v="Storage"/>
    <s v="TimedStorage-ByteHrs"/>
    <s v="bucket-1111-02-02"/>
    <s v="us-east-1"/>
    <s v=""/>
    <n v="252.9683"/>
    <s v="GB-Mo"/>
    <n v="2.3E-2"/>
    <s v="Standard"/>
    <s v="USD"/>
    <n v="5.8182999999999998"/>
    <n v="5.4387999999999996"/>
    <n v="5.4387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85"/>
    <s v="Allocated"/>
    <x v="1"/>
    <s v="Source tags/labels"/>
    <n v="1"/>
    <s v="aws-2026-05-05-111111111111-02-02-alloc-e592520c79e0"/>
    <d v="2026-05-01T00:00:00"/>
    <d v="2026-05-01T00:00:00"/>
  </r>
  <r>
    <x v="684"/>
    <x v="0"/>
    <n v="999999999999"/>
    <n v="111111111111"/>
    <s v="production-account"/>
    <n v="46146.833333333336"/>
    <n v="46147.833333333336"/>
    <n v="46142.833333333336"/>
    <n v="46173.833333333336"/>
    <s v="Amazon Relational Database Service"/>
    <s v="Databases"/>
    <s v="InstanceUsage:db.m5.large"/>
    <s v="db-1111-03-01"/>
    <s v="us-east-1"/>
    <s v=""/>
    <n v="213.2988"/>
    <s v="Hrs"/>
    <n v="0.192"/>
    <s v="Standard"/>
    <s v="USD"/>
    <n v="40.953400000000002"/>
    <n v="36.260800000000003"/>
    <n v="36.2608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86"/>
    <s v="Allocated"/>
    <x v="1"/>
    <s v="Source tags/labels"/>
    <n v="1"/>
    <s v="aws-2026-05-05-111111111111-03-01-alloc-b43d9e5ccbfb"/>
    <d v="2026-05-01T00:00:00"/>
    <d v="2026-05-01T00:00:00"/>
  </r>
  <r>
    <x v="685"/>
    <x v="0"/>
    <n v="999999999999"/>
    <n v="111111111111"/>
    <s v="production-account"/>
    <n v="46146.833333333336"/>
    <n v="46147.833333333336"/>
    <n v="46142.833333333336"/>
    <n v="46173.833333333336"/>
    <s v="Amazon Relational Database Service"/>
    <s v="Databases"/>
    <s v="InstanceUsage:db.m5.large"/>
    <s v="db-1111-03-02"/>
    <s v="us-east-1"/>
    <s v=""/>
    <n v="203.99199999999999"/>
    <s v="Hrs"/>
    <n v="0.192"/>
    <s v="Standard"/>
    <s v="USD"/>
    <n v="39.166499999999999"/>
    <n v="34.678600000000003"/>
    <n v="34.6786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87"/>
    <s v="Allocated"/>
    <x v="1"/>
    <s v="Source tags/labels"/>
    <n v="1"/>
    <s v="aws-2026-05-05-111111111111-03-02-alloc-469e23dd4b95"/>
    <d v="2026-05-01T00:00:00"/>
    <d v="2026-05-01T00:00:00"/>
  </r>
  <r>
    <x v="686"/>
    <x v="0"/>
    <n v="999999999999"/>
    <n v="111111111111"/>
    <s v="production-account"/>
    <n v="46146.833333333336"/>
    <n v="46147.833333333336"/>
    <n v="46142.833333333336"/>
    <n v="46173.833333333336"/>
    <s v="AWS Lambda"/>
    <s v="Compute"/>
    <s v="Lambda-GB-Second"/>
    <s v="function-1111-04-01"/>
    <s v="us-east-1"/>
    <s v=""/>
    <n v="4364626.5702999998"/>
    <s v="GB-Seconds"/>
    <n v="1.6666700000000001E-5"/>
    <s v="Standard"/>
    <s v="USD"/>
    <n v="72.743899999999996"/>
    <n v="67.651700000000005"/>
    <n v="67.651700000000005"/>
    <s v="Usage"/>
    <s v=""/>
    <s v="Lambda-GB-Second | Invoke | Usage"/>
    <s v="{}"/>
    <x v="0"/>
    <x v="0"/>
    <x v="0"/>
    <x v="0"/>
    <s v="Unallocated"/>
    <s v="aws_billing_sample.csv"/>
    <n v="688"/>
    <s v="Unallocated"/>
    <x v="0"/>
    <s v="Missing allocation metadata"/>
    <n v="1"/>
    <s v="aws-2026-05-05-111111111111-04-01-alloc-acf2603253a5"/>
    <d v="2026-05-01T00:00:00"/>
    <d v="2026-05-01T00:00:00"/>
  </r>
  <r>
    <x v="687"/>
    <x v="0"/>
    <n v="999999999999"/>
    <n v="111111111111"/>
    <s v="production-account"/>
    <n v="46146.833333333336"/>
    <n v="46147.833333333336"/>
    <n v="46142.833333333336"/>
    <n v="46173.833333333336"/>
    <s v="AWS Lambda"/>
    <s v="Compute"/>
    <s v="Lambda-GB-Second"/>
    <s v="function-1111-04-02"/>
    <s v="us-east-1"/>
    <s v=""/>
    <n v="4097931.1984999999"/>
    <s v="GB-Seconds"/>
    <n v="1.6666700000000001E-5"/>
    <s v="Standard"/>
    <s v="USD"/>
    <n v="68.299000000000007"/>
    <n v="63.517899999999997"/>
    <n v="63.51789999999999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689"/>
    <s v="Allocated"/>
    <x v="1"/>
    <s v="Source tags/labels"/>
    <n v="1"/>
    <s v="aws-2026-05-05-111111111111-04-02-alloc-39ad358f4aeb"/>
    <d v="2026-05-01T00:00:00"/>
    <d v="2026-05-01T00:00:00"/>
  </r>
  <r>
    <x v="688"/>
    <x v="0"/>
    <n v="999999999999"/>
    <n v="111111111111"/>
    <s v="production-account"/>
    <n v="46146.833333333336"/>
    <n v="46147.833333333336"/>
    <n v="46142.833333333336"/>
    <n v="46173.833333333336"/>
    <s v="AmazonCloudWatch"/>
    <s v="Management and Governance"/>
    <s v="DataProcessing-Bytes"/>
    <s v="log-group-1111-05-01"/>
    <s v="us-east-1"/>
    <s v=""/>
    <n v="213.11"/>
    <s v="GB"/>
    <n v="0.5"/>
    <s v="Standard"/>
    <s v="USD"/>
    <n v="106.55500000000001"/>
    <n v="98.030600000000007"/>
    <n v="98.030600000000007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690"/>
    <s v="Shared"/>
    <x v="2"/>
    <s v="Direct spend: provider + billing month + sub-account"/>
    <n v="1"/>
    <s v="aws-2026-05-05-111111111111-05-01-alloc-385148b88f44"/>
    <d v="2026-05-01T00:00:00"/>
    <d v="2026-05-01T00:00:00"/>
  </r>
  <r>
    <x v="689"/>
    <x v="0"/>
    <n v="999999999999"/>
    <n v="111111111111"/>
    <s v="production-account"/>
    <n v="46146.833333333336"/>
    <n v="46147.833333333336"/>
    <n v="46142.833333333336"/>
    <n v="46173.833333333336"/>
    <s v="AmazonCloudWatch"/>
    <s v="Management and Governance"/>
    <s v="DataProcessing-Bytes"/>
    <s v="log-group-1111-05-02"/>
    <s v="us-east-1"/>
    <s v=""/>
    <n v="219.37110000000001"/>
    <s v="GB"/>
    <n v="0.5"/>
    <s v="Standard"/>
    <s v="USD"/>
    <n v="109.6855"/>
    <n v="100.91070000000001"/>
    <n v="100.91070000000001"/>
    <s v="Usage"/>
    <s v=""/>
    <s v="DataProcessing-Bytes | PutLogEvents | Usage"/>
    <s v="{}"/>
    <x v="0"/>
    <x v="0"/>
    <x v="0"/>
    <x v="0"/>
    <s v="Unallocated"/>
    <s v="aws_billing_sample.csv"/>
    <n v="691"/>
    <s v="Unallocated"/>
    <x v="0"/>
    <s v="Missing allocation metadata"/>
    <n v="1"/>
    <s v="aws-2026-05-05-111111111111-05-02-alloc-b8d0838a2bd9"/>
    <d v="2026-05-01T00:00:00"/>
    <d v="2026-05-01T00:00:00"/>
  </r>
  <r>
    <x v="690"/>
    <x v="0"/>
    <n v="999999999999"/>
    <n v="222222222222"/>
    <s v="development-account"/>
    <n v="46146.833333333336"/>
    <n v="46147.833333333336"/>
    <n v="46142.833333333336"/>
    <n v="46173.833333333336"/>
    <s v="Amazon Elastic Compute Cloud - Compute"/>
    <s v="Compute"/>
    <s v="BoxUsage:m5.large"/>
    <s v="i-2222-01-01"/>
    <s v="us-east-1"/>
    <s v=""/>
    <n v="456.18939999999998"/>
    <s v="Hrs"/>
    <n v="9.6000000000000002E-2"/>
    <s v="Standard"/>
    <s v="USD"/>
    <n v="43.794199999999996"/>
    <n v="38.319899999999997"/>
    <n v="38.3198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92"/>
    <s v="Allocated"/>
    <x v="1"/>
    <s v="Source tags/labels"/>
    <n v="1"/>
    <s v="aws-2026-05-05-222222222222-01-01-alloc-f608401678c3"/>
    <d v="2026-05-01T00:00:00"/>
    <d v="2026-05-01T00:00:00"/>
  </r>
  <r>
    <x v="691"/>
    <x v="0"/>
    <n v="999999999999"/>
    <n v="222222222222"/>
    <s v="development-account"/>
    <n v="46146.833333333336"/>
    <n v="46147.833333333336"/>
    <n v="46142.833333333336"/>
    <n v="46173.833333333336"/>
    <s v="Amazon Elastic Compute Cloud - Compute"/>
    <s v="Compute"/>
    <s v="BoxUsage:m5.large"/>
    <s v="i-2222-01-02"/>
    <s v="us-east-1"/>
    <s v=""/>
    <n v="432.5967"/>
    <s v="Hrs"/>
    <n v="9.6000000000000002E-2"/>
    <s v="Standard"/>
    <s v="USD"/>
    <n v="41.529299999999999"/>
    <n v="36.338099999999997"/>
    <n v="36.3380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93"/>
    <s v="Allocated"/>
    <x v="1"/>
    <s v="Source tags/labels"/>
    <n v="1"/>
    <s v="aws-2026-05-05-222222222222-01-02-alloc-757fd6112e39"/>
    <d v="2026-05-01T00:00:00"/>
    <d v="2026-05-01T00:00:00"/>
  </r>
  <r>
    <x v="692"/>
    <x v="0"/>
    <n v="999999999999"/>
    <n v="222222222222"/>
    <s v="development-account"/>
    <n v="46146.833333333336"/>
    <n v="46147.833333333336"/>
    <n v="46142.833333333336"/>
    <n v="46173.833333333336"/>
    <s v="Amazon Simple Storage Service"/>
    <s v="Storage"/>
    <s v="TimedStorage-ByteHrs"/>
    <s v="bucket-2222-02-01"/>
    <s v="us-east-1"/>
    <s v=""/>
    <n v="84.404300000000006"/>
    <s v="GB-Mo"/>
    <n v="2.3E-2"/>
    <s v="Standard"/>
    <s v="USD"/>
    <n v="1.9413"/>
    <n v="1.8147"/>
    <n v="1.8147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94"/>
    <s v="Allocated"/>
    <x v="1"/>
    <s v="Source tags/labels"/>
    <n v="1"/>
    <s v="aws-2026-05-05-222222222222-02-01-alloc-1c3a65d0d5fe"/>
    <d v="2026-05-01T00:00:00"/>
    <d v="2026-05-01T00:00:00"/>
  </r>
  <r>
    <x v="693"/>
    <x v="0"/>
    <n v="999999999999"/>
    <n v="222222222222"/>
    <s v="development-account"/>
    <n v="46146.833333333336"/>
    <n v="46147.833333333336"/>
    <n v="46142.833333333336"/>
    <n v="46173.833333333336"/>
    <s v="Amazon Simple Storage Service"/>
    <s v="Storage"/>
    <s v="TimedStorage-ByteHrs"/>
    <s v="bucket-2222-02-02"/>
    <s v="us-east-1"/>
    <s v=""/>
    <n v="97.0017"/>
    <s v="GB-Mo"/>
    <n v="2.3E-2"/>
    <s v="Standard"/>
    <s v="USD"/>
    <n v="2.2309999999999999"/>
    <n v="2.0855000000000001"/>
    <n v="2.0855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95"/>
    <s v="Allocated"/>
    <x v="1"/>
    <s v="Source tags/labels"/>
    <n v="1"/>
    <s v="aws-2026-05-05-222222222222-02-02-alloc-c66e1f1133cc"/>
    <d v="2026-05-01T00:00:00"/>
    <d v="2026-05-01T00:00:00"/>
  </r>
  <r>
    <x v="694"/>
    <x v="0"/>
    <n v="999999999999"/>
    <n v="222222222222"/>
    <s v="development-account"/>
    <n v="46146.833333333336"/>
    <n v="46147.833333333336"/>
    <n v="46142.833333333336"/>
    <n v="46173.833333333336"/>
    <s v="Amazon Relational Database Service"/>
    <s v="Databases"/>
    <s v="InstanceUsage:db.m5.large"/>
    <s v="db-2222-03-01"/>
    <s v="us-east-1"/>
    <s v=""/>
    <n v="77.931700000000006"/>
    <s v="Hrs"/>
    <n v="0.192"/>
    <s v="Standard"/>
    <s v="USD"/>
    <n v="14.962899999999999"/>
    <n v="13.2484"/>
    <n v="13.2484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96"/>
    <s v="Allocated"/>
    <x v="1"/>
    <s v="Source tags/labels"/>
    <n v="1"/>
    <s v="aws-2026-05-05-222222222222-03-01-alloc-2f0dbd1442e5"/>
    <d v="2026-05-01T00:00:00"/>
    <d v="2026-05-01T00:00:00"/>
  </r>
  <r>
    <x v="695"/>
    <x v="0"/>
    <n v="999999999999"/>
    <n v="222222222222"/>
    <s v="development-account"/>
    <n v="46146.833333333336"/>
    <n v="46147.833333333336"/>
    <n v="46142.833333333336"/>
    <n v="46173.833333333336"/>
    <s v="Amazon Relational Database Service"/>
    <s v="Databases"/>
    <s v="InstanceUsage:db.m5.large"/>
    <s v="db-2222-03-02"/>
    <s v="us-east-1"/>
    <s v=""/>
    <n v="83.136499999999998"/>
    <s v="Hrs"/>
    <n v="0.192"/>
    <s v="Standard"/>
    <s v="USD"/>
    <n v="15.962199999999999"/>
    <n v="14.1332"/>
    <n v="14.1332"/>
    <s v="Usage"/>
    <s v=""/>
    <s v="InstanceUsage:db.m5.large | CreateDBInstance | Usage"/>
    <s v="{}"/>
    <x v="0"/>
    <x v="0"/>
    <x v="0"/>
    <x v="0"/>
    <s v="Unallocated"/>
    <s v="aws_billing_sample.csv"/>
    <n v="697"/>
    <s v="Unallocated"/>
    <x v="0"/>
    <s v="Missing allocation metadata"/>
    <n v="1"/>
    <s v="aws-2026-05-05-222222222222-03-02-alloc-f04c8050d7d5"/>
    <d v="2026-05-01T00:00:00"/>
    <d v="2026-05-01T00:00:00"/>
  </r>
  <r>
    <x v="696"/>
    <x v="0"/>
    <n v="999999999999"/>
    <n v="222222222222"/>
    <s v="development-account"/>
    <n v="46146.833333333336"/>
    <n v="46147.833333333336"/>
    <n v="46142.833333333336"/>
    <n v="46173.833333333336"/>
    <s v="AWS Lambda"/>
    <s v="Compute"/>
    <s v="Lambda-GB-Second"/>
    <s v="function-2222-04-01"/>
    <s v="us-east-1"/>
    <s v=""/>
    <n v="1602729.0199"/>
    <s v="GB-Seconds"/>
    <n v="1.6666700000000001E-5"/>
    <s v="Standard"/>
    <s v="USD"/>
    <n v="26.712199999999999"/>
    <n v="24.842300000000002"/>
    <n v="24.84230000000000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98"/>
    <s v="Allocated"/>
    <x v="1"/>
    <s v="Source tags/labels"/>
    <n v="1"/>
    <s v="aws-2026-05-05-222222222222-04-01-alloc-af79802e07bb"/>
    <d v="2026-05-01T00:00:00"/>
    <d v="2026-05-01T00:00:00"/>
  </r>
  <r>
    <x v="697"/>
    <x v="0"/>
    <n v="999999999999"/>
    <n v="222222222222"/>
    <s v="development-account"/>
    <n v="46146.833333333336"/>
    <n v="46147.833333333336"/>
    <n v="46142.833333333336"/>
    <n v="46173.833333333336"/>
    <s v="AWS Lambda"/>
    <s v="Compute"/>
    <s v="Lambda-GB-Second"/>
    <s v="function-2222-04-02"/>
    <s v="us-east-1"/>
    <s v=""/>
    <n v="1867237.0847"/>
    <s v="GB-Seconds"/>
    <n v="1.6666700000000001E-5"/>
    <s v="Standard"/>
    <s v="USD"/>
    <n v="31.120699999999999"/>
    <n v="28.9422"/>
    <n v="28.942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699"/>
    <s v="Allocated"/>
    <x v="1"/>
    <s v="Source tags/labels"/>
    <n v="1"/>
    <s v="aws-2026-05-05-222222222222-04-02-alloc-06e116bcbd5d"/>
    <d v="2026-05-01T00:00:00"/>
    <d v="2026-05-01T00:00:00"/>
  </r>
  <r>
    <x v="698"/>
    <x v="0"/>
    <n v="999999999999"/>
    <n v="222222222222"/>
    <s v="development-account"/>
    <n v="46146.833333333336"/>
    <n v="46147.833333333336"/>
    <n v="46142.833333333336"/>
    <n v="46173.833333333336"/>
    <s v="AmazonCloudWatch"/>
    <s v="Management and Governance"/>
    <s v="DataProcessing-Bytes"/>
    <s v="log-group-2222-05-01"/>
    <s v="us-east-1"/>
    <s v=""/>
    <n v="91.476600000000005"/>
    <s v="GB"/>
    <n v="0.5"/>
    <s v="Standard"/>
    <s v="USD"/>
    <n v="45.738300000000002"/>
    <n v="42.0792"/>
    <n v="42.079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700"/>
    <s v="Shared"/>
    <x v="2"/>
    <s v="Direct spend: provider + billing month + sub-account"/>
    <n v="1"/>
    <s v="aws-2026-05-05-222222222222-05-01-alloc-8048a1a6ada8"/>
    <d v="2026-05-01T00:00:00"/>
    <d v="2026-05-01T00:00:00"/>
  </r>
  <r>
    <x v="699"/>
    <x v="0"/>
    <n v="999999999999"/>
    <n v="222222222222"/>
    <s v="development-account"/>
    <n v="46146.833333333336"/>
    <n v="46147.833333333336"/>
    <n v="46142.833333333336"/>
    <n v="46173.833333333336"/>
    <s v="AmazonCloudWatch"/>
    <s v="Management and Governance"/>
    <s v="DataProcessing-Bytes"/>
    <s v="log-group-2222-05-02"/>
    <s v="us-east-1"/>
    <s v=""/>
    <n v="80.695800000000006"/>
    <s v="GB"/>
    <n v="0.5"/>
    <s v="Standard"/>
    <s v="USD"/>
    <n v="40.347900000000003"/>
    <n v="37.120100000000001"/>
    <n v="37.1201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701"/>
    <s v="Shared"/>
    <x v="2"/>
    <s v="Direct spend: provider + billing month + sub-account"/>
    <n v="1"/>
    <s v="aws-2026-05-05-222222222222-05-02-alloc-7a0a2bc970ec"/>
    <d v="2026-05-01T00:00:00"/>
    <d v="2026-05-01T00:00:00"/>
  </r>
  <r>
    <x v="700"/>
    <x v="0"/>
    <n v="999999999999"/>
    <n v="111111111111"/>
    <s v="production-account"/>
    <n v="46147.833333333336"/>
    <n v="46148.833333333336"/>
    <n v="46142.833333333336"/>
    <n v="46173.833333333336"/>
    <s v="Amazon Elastic Compute Cloud - Compute"/>
    <s v="Compute"/>
    <s v="BoxUsage:m5.large"/>
    <s v="i-1111-01-01"/>
    <s v="us-east-1"/>
    <s v=""/>
    <n v="1037.0487000000001"/>
    <s v="Hrs"/>
    <n v="9.6000000000000002E-2"/>
    <s v="Standard"/>
    <s v="USD"/>
    <n v="99.556700000000006"/>
    <n v="87.112099999999998"/>
    <n v="87.112099999999998"/>
    <s v="Usage"/>
    <s v=""/>
    <s v="BoxUsage:m5.large | RunInstances | Usage"/>
    <s v="{}"/>
    <x v="0"/>
    <x v="0"/>
    <x v="0"/>
    <x v="0"/>
    <s v="Unallocated"/>
    <s v="aws_billing_sample.csv"/>
    <n v="702"/>
    <s v="Unallocated"/>
    <x v="0"/>
    <s v="Missing allocation metadata"/>
    <n v="1"/>
    <s v="aws-2026-05-06-111111111111-01-01-alloc-723cd33f37a7"/>
    <d v="2026-05-01T00:00:00"/>
    <d v="2026-05-01T00:00:00"/>
  </r>
  <r>
    <x v="701"/>
    <x v="0"/>
    <n v="999999999999"/>
    <n v="111111111111"/>
    <s v="production-account"/>
    <n v="46147.833333333336"/>
    <n v="46148.833333333336"/>
    <n v="46142.833333333336"/>
    <n v="46173.833333333336"/>
    <s v="Amazon Elastic Compute Cloud - Compute"/>
    <s v="Compute"/>
    <s v="BoxUsage:m5.large"/>
    <s v="i-1111-01-02"/>
    <s v="us-east-1"/>
    <s v=""/>
    <n v="1062.6822999999999"/>
    <s v="Hrs"/>
    <n v="9.6000000000000002E-2"/>
    <s v="Standard"/>
    <s v="USD"/>
    <n v="102.0175"/>
    <n v="89.265299999999996"/>
    <n v="89.26529999999999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03"/>
    <s v="Allocated"/>
    <x v="1"/>
    <s v="Source tags/labels"/>
    <n v="1"/>
    <s v="aws-2026-05-06-111111111111-01-02-alloc-da84d4fa6cb0"/>
    <d v="2026-05-01T00:00:00"/>
    <d v="2026-05-01T00:00:00"/>
  </r>
  <r>
    <x v="702"/>
    <x v="0"/>
    <n v="999999999999"/>
    <n v="111111111111"/>
    <s v="production-account"/>
    <n v="46147.833333333336"/>
    <n v="46148.833333333336"/>
    <n v="46142.833333333336"/>
    <n v="46173.833333333336"/>
    <s v="Amazon Simple Storage Service"/>
    <s v="Storage"/>
    <s v="TimedStorage-ByteHrs"/>
    <s v="bucket-1111-02-01"/>
    <s v="us-east-1"/>
    <s v=""/>
    <n v="231.99289999999999"/>
    <s v="GB-Mo"/>
    <n v="2.3E-2"/>
    <s v="Standard"/>
    <s v="USD"/>
    <n v="5.3357999999999999"/>
    <n v="4.9878"/>
    <n v="4.987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04"/>
    <s v="Allocated"/>
    <x v="1"/>
    <s v="Source tags/labels"/>
    <n v="1"/>
    <s v="aws-2026-05-06-111111111111-02-01-alloc-f8a3372c60f3"/>
    <d v="2026-05-01T00:00:00"/>
    <d v="2026-05-01T00:00:00"/>
  </r>
  <r>
    <x v="703"/>
    <x v="0"/>
    <n v="999999999999"/>
    <n v="111111111111"/>
    <s v="production-account"/>
    <n v="46147.833333333336"/>
    <n v="46148.833333333336"/>
    <n v="46142.833333333336"/>
    <n v="46173.833333333336"/>
    <s v="Amazon Simple Storage Service"/>
    <s v="Storage"/>
    <s v="TimedStorage-ByteHrs"/>
    <s v="bucket-1111-02-02"/>
    <s v="us-east-1"/>
    <s v=""/>
    <n v="252.96090000000001"/>
    <s v="GB-Mo"/>
    <n v="2.3E-2"/>
    <s v="Standard"/>
    <s v="USD"/>
    <n v="5.8181000000000003"/>
    <n v="5.4386999999999999"/>
    <n v="5.438699999999999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05"/>
    <s v="Allocated"/>
    <x v="1"/>
    <s v="Source tags/labels"/>
    <n v="1"/>
    <s v="aws-2026-05-06-111111111111-02-02-alloc-fe1ac0550355"/>
    <d v="2026-05-01T00:00:00"/>
    <d v="2026-05-01T00:00:00"/>
  </r>
  <r>
    <x v="704"/>
    <x v="0"/>
    <n v="999999999999"/>
    <n v="111111111111"/>
    <s v="production-account"/>
    <n v="46147.833333333336"/>
    <n v="46148.833333333336"/>
    <n v="46142.833333333336"/>
    <n v="46173.833333333336"/>
    <s v="Amazon Relational Database Service"/>
    <s v="Databases"/>
    <s v="InstanceUsage:db.m5.large"/>
    <s v="db-1111-03-01"/>
    <s v="us-east-1"/>
    <s v=""/>
    <n v="195.11"/>
    <s v="Hrs"/>
    <n v="0.192"/>
    <s v="Standard"/>
    <s v="USD"/>
    <n v="37.461100000000002"/>
    <n v="33.168700000000001"/>
    <n v="33.1687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06"/>
    <s v="Allocated"/>
    <x v="1"/>
    <s v="Source tags/labels"/>
    <n v="1"/>
    <s v="aws-2026-05-06-111111111111-03-01-alloc-ad7c7546e1fb"/>
    <d v="2026-05-01T00:00:00"/>
    <d v="2026-05-01T00:00:00"/>
  </r>
  <r>
    <x v="705"/>
    <x v="0"/>
    <n v="999999999999"/>
    <n v="111111111111"/>
    <s v="production-account"/>
    <n v="46147.833333333336"/>
    <n v="46148.833333333336"/>
    <n v="46142.833333333336"/>
    <n v="46173.833333333336"/>
    <s v="Amazon Relational Database Service"/>
    <s v="Databases"/>
    <s v="InstanceUsage:db.m5.large"/>
    <s v="db-1111-03-02"/>
    <s v="us-east-1"/>
    <s v=""/>
    <n v="204.85169999999999"/>
    <s v="Hrs"/>
    <n v="0.192"/>
    <s v="Standard"/>
    <s v="USD"/>
    <n v="39.331499999999998"/>
    <n v="34.824800000000003"/>
    <n v="34.8248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07"/>
    <s v="Allocated"/>
    <x v="1"/>
    <s v="Source tags/labels"/>
    <n v="1"/>
    <s v="aws-2026-05-06-111111111111-03-02-alloc-6b61649cf3f2"/>
    <d v="2026-05-01T00:00:00"/>
    <d v="2026-05-01T00:00:00"/>
  </r>
  <r>
    <x v="706"/>
    <x v="0"/>
    <n v="999999999999"/>
    <n v="111111111111"/>
    <s v="production-account"/>
    <n v="46147.833333333336"/>
    <n v="46148.833333333336"/>
    <n v="46142.833333333336"/>
    <n v="46173.833333333336"/>
    <s v="AWS Lambda"/>
    <s v="Compute"/>
    <s v="Lambda-GB-Second"/>
    <s v="function-1111-04-01"/>
    <s v="us-east-1"/>
    <s v=""/>
    <n v="4436315.0038000001"/>
    <s v="GB-Seconds"/>
    <n v="1.6666700000000001E-5"/>
    <s v="Standard"/>
    <s v="USD"/>
    <n v="73.938699999999997"/>
    <n v="68.762900000000002"/>
    <n v="68.762900000000002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08"/>
    <s v="Allocated"/>
    <x v="1"/>
    <s v="Source tags/labels"/>
    <n v="1"/>
    <s v="aws-2026-05-06-111111111111-04-01-alloc-968f94418c43"/>
    <d v="2026-05-01T00:00:00"/>
    <d v="2026-05-01T00:00:00"/>
  </r>
  <r>
    <x v="707"/>
    <x v="0"/>
    <n v="999999999999"/>
    <n v="111111111111"/>
    <s v="production-account"/>
    <n v="46147.833333333336"/>
    <n v="46148.833333333336"/>
    <n v="46142.833333333336"/>
    <n v="46173.833333333336"/>
    <s v="AWS Lambda"/>
    <s v="Compute"/>
    <s v="Lambda-GB-Second"/>
    <s v="function-1111-04-02"/>
    <s v="us-east-1"/>
    <s v=""/>
    <n v="4266507.8148999996"/>
    <s v="GB-Seconds"/>
    <n v="1.6666700000000001E-5"/>
    <s v="Standard"/>
    <s v="USD"/>
    <n v="71.108599999999996"/>
    <n v="66.130899999999997"/>
    <n v="66.13089999999999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09"/>
    <s v="Allocated"/>
    <x v="1"/>
    <s v="Source tags/labels"/>
    <n v="1"/>
    <s v="aws-2026-05-06-111111111111-04-02-alloc-62753d7bfe1a"/>
    <d v="2026-05-01T00:00:00"/>
    <d v="2026-05-01T00:00:00"/>
  </r>
  <r>
    <x v="708"/>
    <x v="0"/>
    <n v="999999999999"/>
    <n v="111111111111"/>
    <s v="production-account"/>
    <n v="46147.833333333336"/>
    <n v="46148.833333333336"/>
    <n v="46142.833333333336"/>
    <n v="46173.833333333336"/>
    <s v="AmazonCloudWatch"/>
    <s v="Management and Governance"/>
    <s v="DataProcessing-Bytes"/>
    <s v="log-group-1111-05-01"/>
    <s v="us-east-1"/>
    <s v=""/>
    <n v="232.39670000000001"/>
    <s v="GB"/>
    <n v="0.5"/>
    <s v="Standard"/>
    <s v="USD"/>
    <n v="116.19840000000001"/>
    <n v="106.9025"/>
    <n v="106.9025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710"/>
    <s v="Shared"/>
    <x v="2"/>
    <s v="Direct spend: provider + billing month + sub-account"/>
    <n v="1"/>
    <s v="aws-2026-05-06-111111111111-05-01-alloc-47d6176019e7"/>
    <d v="2026-05-01T00:00:00"/>
    <d v="2026-05-01T00:00:00"/>
  </r>
  <r>
    <x v="709"/>
    <x v="0"/>
    <n v="999999999999"/>
    <n v="111111111111"/>
    <s v="production-account"/>
    <n v="46147.833333333336"/>
    <n v="46148.833333333336"/>
    <n v="46142.833333333336"/>
    <n v="46173.833333333336"/>
    <s v="AmazonCloudWatch"/>
    <s v="Management and Governance"/>
    <s v="DataProcessing-Bytes"/>
    <s v="log-group-1111-05-02"/>
    <s v="us-east-1"/>
    <s v=""/>
    <n v="246.3595"/>
    <s v="GB"/>
    <n v="0.5"/>
    <s v="Standard"/>
    <s v="USD"/>
    <n v="123.1797"/>
    <n v="113.3253"/>
    <n v="113.3253"/>
    <s v="Usage"/>
    <s v=""/>
    <s v="DataProcessing-Bytes | PutLogEvents | Usage"/>
    <s v="{}"/>
    <x v="0"/>
    <x v="0"/>
    <x v="0"/>
    <x v="0"/>
    <s v="Unallocated"/>
    <s v="aws_billing_sample.csv"/>
    <n v="711"/>
    <s v="Unallocated"/>
    <x v="0"/>
    <s v="Missing allocation metadata"/>
    <n v="1"/>
    <s v="aws-2026-05-06-111111111111-05-02-alloc-e8df0e01b49a"/>
    <d v="2026-05-01T00:00:00"/>
    <d v="2026-05-01T00:00:00"/>
  </r>
  <r>
    <x v="710"/>
    <x v="0"/>
    <n v="999999999999"/>
    <n v="222222222222"/>
    <s v="development-account"/>
    <n v="46147.833333333336"/>
    <n v="46148.833333333336"/>
    <n v="46142.833333333336"/>
    <n v="46173.833333333336"/>
    <s v="Amazon Elastic Compute Cloud - Compute"/>
    <s v="Compute"/>
    <s v="BoxUsage:m5.large"/>
    <s v="i-2222-01-01"/>
    <s v="us-east-1"/>
    <s v=""/>
    <n v="422.18900000000002"/>
    <s v="Hrs"/>
    <n v="9.6000000000000002E-2"/>
    <s v="Standard"/>
    <s v="USD"/>
    <n v="40.530099999999997"/>
    <n v="35.463900000000002"/>
    <n v="35.463900000000002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12"/>
    <s v="Allocated"/>
    <x v="1"/>
    <s v="Source tags/labels"/>
    <n v="1"/>
    <s v="aws-2026-05-06-222222222222-01-01-alloc-049f5554def5"/>
    <d v="2026-05-01T00:00:00"/>
    <d v="2026-05-01T00:00:00"/>
  </r>
  <r>
    <x v="711"/>
    <x v="0"/>
    <n v="999999999999"/>
    <n v="222222222222"/>
    <s v="development-account"/>
    <n v="46147.833333333336"/>
    <n v="46148.833333333336"/>
    <n v="46142.833333333336"/>
    <n v="46173.833333333336"/>
    <s v="Amazon Elastic Compute Cloud - Compute"/>
    <s v="Compute"/>
    <s v="BoxUsage:m5.large"/>
    <s v="i-2222-01-02"/>
    <s v="us-east-1"/>
    <s v=""/>
    <n v="461.01979999999998"/>
    <s v="Hrs"/>
    <n v="9.6000000000000002E-2"/>
    <s v="Standard"/>
    <s v="USD"/>
    <n v="44.257899999999999"/>
    <n v="38.725700000000003"/>
    <n v="38.7257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13"/>
    <s v="Allocated"/>
    <x v="1"/>
    <s v="Source tags/labels"/>
    <n v="1"/>
    <s v="aws-2026-05-06-222222222222-01-02-alloc-b4b04ec711ab"/>
    <d v="2026-05-01T00:00:00"/>
    <d v="2026-05-01T00:00:00"/>
  </r>
  <r>
    <x v="712"/>
    <x v="0"/>
    <n v="999999999999"/>
    <n v="222222222222"/>
    <s v="development-account"/>
    <n v="46147.833333333336"/>
    <n v="46148.833333333336"/>
    <n v="46142.833333333336"/>
    <n v="46173.833333333336"/>
    <s v="Amazon Simple Storage Service"/>
    <s v="Storage"/>
    <s v="TimedStorage-ByteHrs"/>
    <s v="bucket-2222-02-01"/>
    <s v="us-east-1"/>
    <s v=""/>
    <n v="89.006299999999996"/>
    <s v="GB-Mo"/>
    <n v="2.3E-2"/>
    <s v="Standard"/>
    <s v="USD"/>
    <n v="2.0470999999999999"/>
    <n v="1.9136"/>
    <n v="1.9136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14"/>
    <s v="Allocated"/>
    <x v="1"/>
    <s v="Source tags/labels"/>
    <n v="1"/>
    <s v="aws-2026-05-06-222222222222-02-01-alloc-5198c6f061cc"/>
    <d v="2026-05-01T00:00:00"/>
    <d v="2026-05-01T00:00:00"/>
  </r>
  <r>
    <x v="713"/>
    <x v="0"/>
    <n v="999999999999"/>
    <n v="222222222222"/>
    <s v="development-account"/>
    <n v="46147.833333333336"/>
    <n v="46148.833333333336"/>
    <n v="46142.833333333336"/>
    <n v="46173.833333333336"/>
    <s v="Amazon Simple Storage Service"/>
    <s v="Storage"/>
    <s v="TimedStorage-ByteHrs"/>
    <s v="bucket-2222-02-02"/>
    <s v="us-east-1"/>
    <s v=""/>
    <n v="93.469200000000001"/>
    <s v="GB-Mo"/>
    <n v="2.3E-2"/>
    <s v="Standard"/>
    <s v="USD"/>
    <n v="2.1497999999999999"/>
    <n v="2.0095999999999998"/>
    <n v="2.0095999999999998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15"/>
    <s v="Allocated"/>
    <x v="1"/>
    <s v="Source tags/labels"/>
    <n v="1"/>
    <s v="aws-2026-05-06-222222222222-02-02-alloc-b1e55d665379"/>
    <d v="2026-05-01T00:00:00"/>
    <d v="2026-05-01T00:00:00"/>
  </r>
  <r>
    <x v="714"/>
    <x v="0"/>
    <n v="999999999999"/>
    <n v="222222222222"/>
    <s v="development-account"/>
    <n v="46147.833333333336"/>
    <n v="46148.833333333336"/>
    <n v="46142.833333333336"/>
    <n v="46173.833333333336"/>
    <s v="Amazon Relational Database Service"/>
    <s v="Databases"/>
    <s v="InstanceUsage:db.m5.large"/>
    <s v="db-2222-03-01"/>
    <s v="us-east-1"/>
    <s v=""/>
    <n v="79.8613"/>
    <s v="Hrs"/>
    <n v="0.192"/>
    <s v="Standard"/>
    <s v="USD"/>
    <n v="15.333399999999999"/>
    <n v="13.5764"/>
    <n v="13.5764"/>
    <s v="Usage"/>
    <s v=""/>
    <s v="InstanceUsage:db.m5.large | CreateDBInstance | Usage"/>
    <s v="{}"/>
    <x v="0"/>
    <x v="0"/>
    <x v="0"/>
    <x v="0"/>
    <s v="Unallocated"/>
    <s v="aws_billing_sample.csv"/>
    <n v="716"/>
    <s v="Unallocated"/>
    <x v="0"/>
    <s v="Missing allocation metadata"/>
    <n v="1"/>
    <s v="aws-2026-05-06-222222222222-03-01-alloc-3b4748757d59"/>
    <d v="2026-05-01T00:00:00"/>
    <d v="2026-05-01T00:00:00"/>
  </r>
  <r>
    <x v="715"/>
    <x v="0"/>
    <n v="999999999999"/>
    <n v="222222222222"/>
    <s v="development-account"/>
    <n v="46147.833333333336"/>
    <n v="46148.833333333336"/>
    <n v="46142.833333333336"/>
    <n v="46173.833333333336"/>
    <s v="Amazon Relational Database Service"/>
    <s v="Databases"/>
    <s v="InstanceUsage:db.m5.large"/>
    <s v="db-2222-03-02"/>
    <s v="us-east-1"/>
    <s v=""/>
    <n v="88.847099999999998"/>
    <s v="Hrs"/>
    <n v="0.192"/>
    <s v="Standard"/>
    <s v="USD"/>
    <n v="17.058700000000002"/>
    <n v="15.103999999999999"/>
    <n v="15.1039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17"/>
    <s v="Allocated"/>
    <x v="1"/>
    <s v="Source tags/labels"/>
    <n v="1"/>
    <s v="aws-2026-05-06-222222222222-03-02-alloc-860d9b8ff9ad"/>
    <d v="2026-05-01T00:00:00"/>
    <d v="2026-05-01T00:00:00"/>
  </r>
  <r>
    <x v="716"/>
    <x v="0"/>
    <n v="999999999999"/>
    <n v="222222222222"/>
    <s v="development-account"/>
    <n v="46147.833333333336"/>
    <n v="46148.833333333336"/>
    <n v="46142.833333333336"/>
    <n v="46173.833333333336"/>
    <s v="AWS Lambda"/>
    <s v="Compute"/>
    <s v="Lambda-GB-Second"/>
    <s v="function-2222-04-01"/>
    <s v="us-east-1"/>
    <s v=""/>
    <n v="1831529.3574999999"/>
    <s v="GB-Seconds"/>
    <n v="1.6666700000000001E-5"/>
    <s v="Standard"/>
    <s v="USD"/>
    <n v="30.525600000000001"/>
    <n v="28.3887"/>
    <n v="28.3887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18"/>
    <s v="Allocated"/>
    <x v="1"/>
    <s v="Source tags/labels"/>
    <n v="1"/>
    <s v="aws-2026-05-06-222222222222-04-01-alloc-2587f6242347"/>
    <d v="2026-05-01T00:00:00"/>
    <d v="2026-05-01T00:00:00"/>
  </r>
  <r>
    <x v="717"/>
    <x v="0"/>
    <n v="999999999999"/>
    <n v="222222222222"/>
    <s v="development-account"/>
    <n v="46147.833333333336"/>
    <n v="46148.833333333336"/>
    <n v="46142.833333333336"/>
    <n v="46173.833333333336"/>
    <s v="AWS Lambda"/>
    <s v="Compute"/>
    <s v="Lambda-GB-Second"/>
    <s v="function-2222-04-02"/>
    <s v="us-east-1"/>
    <s v=""/>
    <n v="1845025.4809000001"/>
    <s v="GB-Seconds"/>
    <n v="1.6666700000000001E-5"/>
    <s v="Standard"/>
    <s v="USD"/>
    <n v="30.750499999999999"/>
    <n v="28.597899999999999"/>
    <n v="28.5978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19"/>
    <s v="Allocated"/>
    <x v="1"/>
    <s v="Source tags/labels"/>
    <n v="1"/>
    <s v="aws-2026-05-06-222222222222-04-02-alloc-622b1371d263"/>
    <d v="2026-05-01T00:00:00"/>
    <d v="2026-05-01T00:00:00"/>
  </r>
  <r>
    <x v="718"/>
    <x v="0"/>
    <n v="999999999999"/>
    <n v="222222222222"/>
    <s v="development-account"/>
    <n v="46147.833333333336"/>
    <n v="46148.833333333336"/>
    <n v="46142.833333333336"/>
    <n v="46173.833333333336"/>
    <s v="AmazonCloudWatch"/>
    <s v="Management and Governance"/>
    <s v="DataProcessing-Bytes"/>
    <s v="log-group-2222-05-01"/>
    <s v="us-east-1"/>
    <s v=""/>
    <n v="84.569100000000006"/>
    <s v="GB"/>
    <n v="0.5"/>
    <s v="Standard"/>
    <s v="USD"/>
    <n v="42.284500000000001"/>
    <n v="38.901800000000001"/>
    <n v="38.901800000000001"/>
    <s v="Usage"/>
    <s v=""/>
    <s v="DataProcessing-Bytes | PutLogEvents | Usage"/>
    <s v="{}"/>
    <x v="0"/>
    <x v="0"/>
    <x v="0"/>
    <x v="0"/>
    <s v="Unallocated"/>
    <s v="aws_billing_sample.csv"/>
    <n v="720"/>
    <s v="Unallocated"/>
    <x v="0"/>
    <s v="Missing allocation metadata"/>
    <n v="1"/>
    <s v="aws-2026-05-06-222222222222-05-01-alloc-ed169ad3e3f3"/>
    <d v="2026-05-01T00:00:00"/>
    <d v="2026-05-01T00:00:00"/>
  </r>
  <r>
    <x v="719"/>
    <x v="0"/>
    <n v="999999999999"/>
    <n v="222222222222"/>
    <s v="development-account"/>
    <n v="46147.833333333336"/>
    <n v="46148.833333333336"/>
    <n v="46142.833333333336"/>
    <n v="46173.833333333336"/>
    <s v="AmazonCloudWatch"/>
    <s v="Management and Governance"/>
    <s v="DataProcessing-Bytes"/>
    <s v="log-group-2222-05-02"/>
    <s v="us-east-1"/>
    <s v=""/>
    <n v="88.305199999999999"/>
    <s v="GB"/>
    <n v="0.5"/>
    <s v="Standard"/>
    <s v="USD"/>
    <n v="44.1526"/>
    <n v="40.620399999999997"/>
    <n v="40.6203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721"/>
    <s v="Shared"/>
    <x v="2"/>
    <s v="Direct spend: provider + billing month + sub-account"/>
    <n v="1"/>
    <s v="aws-2026-05-06-222222222222-05-02-alloc-1f30bc02af34"/>
    <d v="2026-05-01T00:00:00"/>
    <d v="2026-05-01T00:00:00"/>
  </r>
  <r>
    <x v="720"/>
    <x v="0"/>
    <n v="999999999999"/>
    <n v="111111111111"/>
    <s v="production-account"/>
    <n v="46148.833333333336"/>
    <n v="46149.833333333336"/>
    <n v="46142.833333333336"/>
    <n v="46173.833333333336"/>
    <s v="Amazon Elastic Compute Cloud - Compute"/>
    <s v="Compute"/>
    <s v="BoxUsage:m5.large"/>
    <s v="i-1111-01-01"/>
    <s v="us-east-1"/>
    <s v=""/>
    <n v="1009.8193"/>
    <s v="Hrs"/>
    <n v="9.6000000000000002E-2"/>
    <s v="Standard"/>
    <s v="USD"/>
    <n v="96.942599999999999"/>
    <n v="84.824799999999996"/>
    <n v="84.82479999999999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22"/>
    <s v="Allocated"/>
    <x v="1"/>
    <s v="Source tags/labels"/>
    <n v="1"/>
    <s v="aws-2026-05-07-111111111111-01-01-alloc-f0d27cdf8c0a"/>
    <d v="2026-05-01T00:00:00"/>
    <d v="2026-05-01T00:00:00"/>
  </r>
  <r>
    <x v="721"/>
    <x v="0"/>
    <n v="999999999999"/>
    <n v="111111111111"/>
    <s v="production-account"/>
    <n v="46148.833333333336"/>
    <n v="46149.833333333336"/>
    <n v="46142.833333333336"/>
    <n v="46173.833333333336"/>
    <s v="Amazon Elastic Compute Cloud - Compute"/>
    <s v="Compute"/>
    <s v="BoxUsage:m5.large"/>
    <s v="i-1111-01-02"/>
    <s v="us-east-1"/>
    <s v=""/>
    <n v="1072.3585"/>
    <s v="Hrs"/>
    <n v="9.6000000000000002E-2"/>
    <s v="Standard"/>
    <s v="USD"/>
    <n v="102.9464"/>
    <n v="90.078100000000006"/>
    <n v="90.07810000000000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23"/>
    <s v="Allocated"/>
    <x v="1"/>
    <s v="Source tags/labels"/>
    <n v="1"/>
    <s v="aws-2026-05-07-111111111111-01-02-alloc-bc5a35166bca"/>
    <d v="2026-05-01T00:00:00"/>
    <d v="2026-05-01T00:00:00"/>
  </r>
  <r>
    <x v="722"/>
    <x v="0"/>
    <n v="999999999999"/>
    <n v="111111111111"/>
    <s v="production-account"/>
    <n v="46148.833333333336"/>
    <n v="46149.833333333336"/>
    <n v="46142.833333333336"/>
    <n v="46173.833333333336"/>
    <s v="Amazon Simple Storage Service"/>
    <s v="Storage"/>
    <s v="TimedStorage-ByteHrs"/>
    <s v="bucket-1111-02-01"/>
    <s v="us-east-1"/>
    <s v=""/>
    <n v="240.1652"/>
    <s v="GB-Mo"/>
    <n v="2.3E-2"/>
    <s v="Standard"/>
    <s v="USD"/>
    <n v="5.5237999999999996"/>
    <n v="5.1635999999999997"/>
    <n v="5.1635999999999997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24"/>
    <s v="Allocated"/>
    <x v="1"/>
    <s v="Source tags/labels"/>
    <n v="1"/>
    <s v="aws-2026-05-07-111111111111-02-01-alloc-2afb9a35f3e7"/>
    <d v="2026-05-01T00:00:00"/>
    <d v="2026-05-01T00:00:00"/>
  </r>
  <r>
    <x v="723"/>
    <x v="0"/>
    <n v="999999999999"/>
    <n v="111111111111"/>
    <s v="production-account"/>
    <n v="46148.833333333336"/>
    <n v="46149.833333333336"/>
    <n v="46142.833333333336"/>
    <n v="46173.833333333336"/>
    <s v="Amazon Simple Storage Service"/>
    <s v="Storage"/>
    <s v="TimedStorage-ByteHrs"/>
    <s v="bucket-1111-02-02"/>
    <s v="us-east-1"/>
    <s v=""/>
    <n v="213.5531"/>
    <s v="GB-Mo"/>
    <n v="2.3E-2"/>
    <s v="Standard"/>
    <s v="USD"/>
    <n v="4.9116999999999997"/>
    <n v="4.5914000000000001"/>
    <n v="4.591400000000000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25"/>
    <s v="Allocated"/>
    <x v="1"/>
    <s v="Source tags/labels"/>
    <n v="1"/>
    <s v="aws-2026-05-07-111111111111-02-02-alloc-ff91102c3449"/>
    <d v="2026-05-01T00:00:00"/>
    <d v="2026-05-01T00:00:00"/>
  </r>
  <r>
    <x v="724"/>
    <x v="0"/>
    <n v="999999999999"/>
    <n v="111111111111"/>
    <s v="production-account"/>
    <n v="46148.833333333336"/>
    <n v="46149.833333333336"/>
    <n v="46142.833333333336"/>
    <n v="46173.833333333336"/>
    <s v="Amazon Relational Database Service"/>
    <s v="Databases"/>
    <s v="InstanceUsage:db.m5.large"/>
    <s v="db-1111-03-01"/>
    <s v="us-east-1"/>
    <s v=""/>
    <n v="214.17179999999999"/>
    <s v="Hrs"/>
    <n v="0.192"/>
    <s v="Standard"/>
    <s v="USD"/>
    <n v="41.121000000000002"/>
    <n v="36.409199999999998"/>
    <n v="36.4091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26"/>
    <s v="Allocated"/>
    <x v="1"/>
    <s v="Source tags/labels"/>
    <n v="1"/>
    <s v="aws-2026-05-07-111111111111-03-01-alloc-2828dc9421b1"/>
    <d v="2026-05-01T00:00:00"/>
    <d v="2026-05-01T00:00:00"/>
  </r>
  <r>
    <x v="725"/>
    <x v="0"/>
    <n v="999999999999"/>
    <n v="111111111111"/>
    <s v="production-account"/>
    <n v="46148.833333333336"/>
    <n v="46149.833333333336"/>
    <n v="46142.833333333336"/>
    <n v="46173.833333333336"/>
    <s v="Amazon Relational Database Service"/>
    <s v="Databases"/>
    <s v="InstanceUsage:db.m5.large"/>
    <s v="db-1111-03-02"/>
    <s v="us-east-1"/>
    <s v=""/>
    <n v="196.29239999999999"/>
    <s v="Hrs"/>
    <n v="0.192"/>
    <s v="Standard"/>
    <s v="USD"/>
    <n v="37.688099999999999"/>
    <n v="33.369700000000002"/>
    <n v="33.3697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27"/>
    <s v="Allocated"/>
    <x v="1"/>
    <s v="Source tags/labels"/>
    <n v="1"/>
    <s v="aws-2026-05-07-111111111111-03-02-alloc-24329baf8dda"/>
    <d v="2026-05-01T00:00:00"/>
    <d v="2026-05-01T00:00:00"/>
  </r>
  <r>
    <x v="726"/>
    <x v="0"/>
    <n v="999999999999"/>
    <n v="111111111111"/>
    <s v="production-account"/>
    <n v="46148.833333333336"/>
    <n v="46149.833333333336"/>
    <n v="46142.833333333336"/>
    <n v="46173.833333333336"/>
    <s v="AWS Lambda"/>
    <s v="Compute"/>
    <s v="Lambda-GB-Second"/>
    <s v="function-1111-04-01"/>
    <s v="us-east-1"/>
    <s v=""/>
    <n v="4087715.3476999998"/>
    <s v="GB-Seconds"/>
    <n v="1.6666700000000001E-5"/>
    <s v="Standard"/>
    <s v="USD"/>
    <n v="68.128699999999995"/>
    <n v="63.3596"/>
    <n v="63.3596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28"/>
    <s v="Allocated"/>
    <x v="1"/>
    <s v="Source tags/labels"/>
    <n v="1"/>
    <s v="aws-2026-05-07-111111111111-04-01-alloc-dcc4dfa34141"/>
    <d v="2026-05-01T00:00:00"/>
    <d v="2026-05-01T00:00:00"/>
  </r>
  <r>
    <x v="727"/>
    <x v="0"/>
    <n v="999999999999"/>
    <n v="111111111111"/>
    <s v="production-account"/>
    <n v="46148.833333333336"/>
    <n v="46149.833333333336"/>
    <n v="46142.833333333336"/>
    <n v="46173.833333333336"/>
    <s v="AWS Lambda"/>
    <s v="Compute"/>
    <s v="Lambda-GB-Second"/>
    <s v="function-1111-04-02"/>
    <s v="us-east-1"/>
    <s v=""/>
    <n v="4513845.2302999999"/>
    <s v="GB-Seconds"/>
    <n v="1.6666700000000001E-5"/>
    <s v="Standard"/>
    <s v="USD"/>
    <n v="75.230900000000005"/>
    <n v="69.964600000000004"/>
    <n v="69.96460000000000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29"/>
    <s v="Allocated"/>
    <x v="1"/>
    <s v="Source tags/labels"/>
    <n v="1"/>
    <s v="aws-2026-05-07-111111111111-04-02-alloc-ccd4b30e0339"/>
    <d v="2026-05-01T00:00:00"/>
    <d v="2026-05-01T00:00:00"/>
  </r>
  <r>
    <x v="728"/>
    <x v="0"/>
    <n v="999999999999"/>
    <n v="111111111111"/>
    <s v="production-account"/>
    <n v="46148.833333333336"/>
    <n v="46149.833333333336"/>
    <n v="46142.833333333336"/>
    <n v="46173.833333333336"/>
    <s v="AmazonCloudWatch"/>
    <s v="Management and Governance"/>
    <s v="DataProcessing-Bytes"/>
    <s v="log-group-1111-05-01"/>
    <s v="us-east-1"/>
    <s v=""/>
    <n v="226.93639999999999"/>
    <s v="GB"/>
    <n v="0.5"/>
    <s v="Standard"/>
    <s v="USD"/>
    <n v="113.4682"/>
    <n v="104.3907"/>
    <n v="104.3907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730"/>
    <s v="Shared"/>
    <x v="2"/>
    <s v="Direct spend: provider + billing month + sub-account"/>
    <n v="1"/>
    <s v="aws-2026-05-07-111111111111-05-01-alloc-9a673c396be8"/>
    <d v="2026-05-01T00:00:00"/>
    <d v="2026-05-01T00:00:00"/>
  </r>
  <r>
    <x v="729"/>
    <x v="0"/>
    <n v="999999999999"/>
    <n v="111111111111"/>
    <s v="production-account"/>
    <n v="46148.833333333336"/>
    <n v="46149.833333333336"/>
    <n v="46142.833333333336"/>
    <n v="46173.833333333336"/>
    <s v="AmazonCloudWatch"/>
    <s v="Management and Governance"/>
    <s v="DataProcessing-Bytes"/>
    <s v="log-group-1111-05-02"/>
    <s v="us-east-1"/>
    <s v=""/>
    <n v="236.3981"/>
    <s v="GB"/>
    <n v="0.5"/>
    <s v="Standard"/>
    <s v="USD"/>
    <n v="118.199"/>
    <n v="108.7431"/>
    <n v="108.743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731"/>
    <s v="Shared"/>
    <x v="2"/>
    <s v="Direct spend: provider + billing month + sub-account"/>
    <n v="1"/>
    <s v="aws-2026-05-07-111111111111-05-02-alloc-35e3bdeb38c4"/>
    <d v="2026-05-01T00:00:00"/>
    <d v="2026-05-01T00:00:00"/>
  </r>
  <r>
    <x v="730"/>
    <x v="0"/>
    <n v="999999999999"/>
    <n v="222222222222"/>
    <s v="development-account"/>
    <n v="46148.833333333336"/>
    <n v="46149.833333333336"/>
    <n v="46142.833333333336"/>
    <n v="46173.833333333336"/>
    <s v="Amazon Elastic Compute Cloud - Compute"/>
    <s v="Compute"/>
    <s v="BoxUsage:m5.large"/>
    <s v="i-2222-01-01"/>
    <s v="us-east-1"/>
    <s v=""/>
    <n v="407.98579999999998"/>
    <s v="Hrs"/>
    <n v="9.6000000000000002E-2"/>
    <s v="Standard"/>
    <s v="USD"/>
    <n v="39.166600000000003"/>
    <n v="34.270800000000001"/>
    <n v="34.2708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32"/>
    <s v="Allocated"/>
    <x v="1"/>
    <s v="Source tags/labels"/>
    <n v="1"/>
    <s v="aws-2026-05-07-222222222222-01-01-alloc-84b8b833afdc"/>
    <d v="2026-05-01T00:00:00"/>
    <d v="2026-05-01T00:00:00"/>
  </r>
  <r>
    <x v="731"/>
    <x v="0"/>
    <n v="999999999999"/>
    <n v="222222222222"/>
    <s v="development-account"/>
    <n v="46148.833333333336"/>
    <n v="46149.833333333336"/>
    <n v="46142.833333333336"/>
    <n v="46173.833333333336"/>
    <s v="Amazon Elastic Compute Cloud - Compute"/>
    <s v="Compute"/>
    <s v="BoxUsage:m5.large"/>
    <s v="i-2222-01-02"/>
    <s v="us-east-1"/>
    <s v=""/>
    <n v="450.72710000000001"/>
    <s v="Hrs"/>
    <n v="9.6000000000000002E-2"/>
    <s v="Standard"/>
    <s v="USD"/>
    <n v="43.269799999999996"/>
    <n v="37.8611"/>
    <n v="37.861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33"/>
    <s v="Allocated"/>
    <x v="1"/>
    <s v="Source tags/labels"/>
    <n v="1"/>
    <s v="aws-2026-05-07-222222222222-01-02-alloc-6b18ec3434bf"/>
    <d v="2026-05-01T00:00:00"/>
    <d v="2026-05-01T00:00:00"/>
  </r>
  <r>
    <x v="732"/>
    <x v="0"/>
    <n v="999999999999"/>
    <n v="222222222222"/>
    <s v="development-account"/>
    <n v="46148.833333333336"/>
    <n v="46149.833333333336"/>
    <n v="46142.833333333336"/>
    <n v="46173.833333333336"/>
    <s v="Amazon Simple Storage Service"/>
    <s v="Storage"/>
    <s v="TimedStorage-ByteHrs"/>
    <s v="bucket-2222-02-01"/>
    <s v="us-east-1"/>
    <s v=""/>
    <n v="84.165400000000005"/>
    <s v="GB-Mo"/>
    <n v="2.3E-2"/>
    <s v="Standard"/>
    <s v="USD"/>
    <n v="1.9358"/>
    <n v="1.8096000000000001"/>
    <n v="1.8096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34"/>
    <s v="Allocated"/>
    <x v="1"/>
    <s v="Source tags/labels"/>
    <n v="1"/>
    <s v="aws-2026-05-07-222222222222-02-01-alloc-93405a11d014"/>
    <d v="2026-05-01T00:00:00"/>
    <d v="2026-05-01T00:00:00"/>
  </r>
  <r>
    <x v="733"/>
    <x v="0"/>
    <n v="999999999999"/>
    <n v="222222222222"/>
    <s v="development-account"/>
    <n v="46148.833333333336"/>
    <n v="46149.833333333336"/>
    <n v="46142.833333333336"/>
    <n v="46173.833333333336"/>
    <s v="Amazon Simple Storage Service"/>
    <s v="Storage"/>
    <s v="TimedStorage-ByteHrs"/>
    <s v="bucket-2222-02-02"/>
    <s v="us-east-1"/>
    <s v=""/>
    <n v="98.088700000000003"/>
    <s v="GB-Mo"/>
    <n v="2.3E-2"/>
    <s v="Standard"/>
    <s v="USD"/>
    <n v="2.2559999999999998"/>
    <n v="2.1089000000000002"/>
    <n v="2.1089000000000002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35"/>
    <s v="Allocated"/>
    <x v="1"/>
    <s v="Source tags/labels"/>
    <n v="1"/>
    <s v="aws-2026-05-07-222222222222-02-02-alloc-9ff6bfaf655c"/>
    <d v="2026-05-01T00:00:00"/>
    <d v="2026-05-01T00:00:00"/>
  </r>
  <r>
    <x v="734"/>
    <x v="0"/>
    <n v="999999999999"/>
    <n v="222222222222"/>
    <s v="development-account"/>
    <n v="46148.833333333336"/>
    <n v="46149.833333333336"/>
    <n v="46142.833333333336"/>
    <n v="46173.833333333336"/>
    <s v="Amazon Relational Database Service"/>
    <s v="Databases"/>
    <s v="InstanceUsage:db.m5.large"/>
    <s v="db-2222-03-01"/>
    <s v="us-east-1"/>
    <s v=""/>
    <n v="90.629900000000006"/>
    <s v="Hrs"/>
    <n v="0.192"/>
    <s v="Standard"/>
    <s v="USD"/>
    <n v="17.4009"/>
    <n v="15.4071"/>
    <n v="15.407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36"/>
    <s v="Allocated"/>
    <x v="1"/>
    <s v="Source tags/labels"/>
    <n v="1"/>
    <s v="aws-2026-05-07-222222222222-03-01-alloc-ba8d854b0a10"/>
    <d v="2026-05-01T00:00:00"/>
    <d v="2026-05-01T00:00:00"/>
  </r>
  <r>
    <x v="735"/>
    <x v="0"/>
    <n v="999999999999"/>
    <n v="222222222222"/>
    <s v="development-account"/>
    <n v="46148.833333333336"/>
    <n v="46149.833333333336"/>
    <n v="46142.833333333336"/>
    <n v="46173.833333333336"/>
    <s v="Amazon Relational Database Service"/>
    <s v="Databases"/>
    <s v="InstanceUsage:db.m5.large"/>
    <s v="db-2222-03-02"/>
    <s v="us-east-1"/>
    <s v=""/>
    <n v="91.958600000000004"/>
    <s v="Hrs"/>
    <n v="0.192"/>
    <s v="Standard"/>
    <s v="USD"/>
    <n v="17.655999999999999"/>
    <n v="15.632999999999999"/>
    <n v="15.6329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37"/>
    <s v="Allocated"/>
    <x v="1"/>
    <s v="Source tags/labels"/>
    <n v="1"/>
    <s v="aws-2026-05-07-222222222222-03-02-alloc-41003729f510"/>
    <d v="2026-05-01T00:00:00"/>
    <d v="2026-05-01T00:00:00"/>
  </r>
  <r>
    <x v="736"/>
    <x v="0"/>
    <n v="999999999999"/>
    <n v="222222222222"/>
    <s v="development-account"/>
    <n v="46148.833333333336"/>
    <n v="46149.833333333336"/>
    <n v="46142.833333333336"/>
    <n v="46173.833333333336"/>
    <s v="AWS Lambda"/>
    <s v="Compute"/>
    <s v="Lambda-GB-Second"/>
    <s v="function-2222-04-01"/>
    <s v="us-east-1"/>
    <s v=""/>
    <n v="1749133.1873999999"/>
    <s v="GB-Seconds"/>
    <n v="1.6666700000000001E-5"/>
    <s v="Standard"/>
    <s v="USD"/>
    <n v="29.1523"/>
    <n v="27.111599999999999"/>
    <n v="27.1115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38"/>
    <s v="Allocated"/>
    <x v="1"/>
    <s v="Source tags/labels"/>
    <n v="1"/>
    <s v="aws-2026-05-07-222222222222-04-01-alloc-7deb82f06db8"/>
    <d v="2026-05-01T00:00:00"/>
    <d v="2026-05-01T00:00:00"/>
  </r>
  <r>
    <x v="737"/>
    <x v="0"/>
    <n v="999999999999"/>
    <n v="222222222222"/>
    <s v="development-account"/>
    <n v="46148.833333333336"/>
    <n v="46149.833333333336"/>
    <n v="46142.833333333336"/>
    <n v="46173.833333333336"/>
    <s v="AWS Lambda"/>
    <s v="Compute"/>
    <s v="Lambda-GB-Second"/>
    <s v="function-2222-04-02"/>
    <s v="us-east-1"/>
    <s v=""/>
    <n v="1756746.5486999999"/>
    <s v="GB-Seconds"/>
    <n v="1.6666700000000001E-5"/>
    <s v="Standard"/>
    <s v="USD"/>
    <n v="29.279199999999999"/>
    <n v="27.229600000000001"/>
    <n v="27.2296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39"/>
    <s v="Allocated"/>
    <x v="1"/>
    <s v="Source tags/labels"/>
    <n v="1"/>
    <s v="aws-2026-05-07-222222222222-04-02-alloc-b7c00389ba2e"/>
    <d v="2026-05-01T00:00:00"/>
    <d v="2026-05-01T00:00:00"/>
  </r>
  <r>
    <x v="738"/>
    <x v="0"/>
    <n v="999999999999"/>
    <n v="222222222222"/>
    <s v="development-account"/>
    <n v="46148.833333333336"/>
    <n v="46149.833333333336"/>
    <n v="46142.833333333336"/>
    <n v="46173.833333333336"/>
    <s v="AmazonCloudWatch"/>
    <s v="Management and Governance"/>
    <s v="DataProcessing-Bytes"/>
    <s v="log-group-2222-05-01"/>
    <s v="us-east-1"/>
    <s v=""/>
    <n v="91.4739"/>
    <s v="GB"/>
    <n v="0.5"/>
    <s v="Standard"/>
    <s v="USD"/>
    <n v="45.737000000000002"/>
    <n v="42.078000000000003"/>
    <n v="42.078000000000003"/>
    <s v="Usage"/>
    <s v=""/>
    <s v="DataProcessing-Bytes | PutLogEvents | Usage"/>
    <s v="{}"/>
    <x v="0"/>
    <x v="0"/>
    <x v="0"/>
    <x v="0"/>
    <s v="Unallocated"/>
    <s v="aws_billing_sample.csv"/>
    <n v="740"/>
    <s v="Unallocated"/>
    <x v="0"/>
    <s v="Missing allocation metadata"/>
    <n v="1"/>
    <s v="aws-2026-05-07-222222222222-05-01-alloc-3dc81a3c1d13"/>
    <d v="2026-05-01T00:00:00"/>
    <d v="2026-05-01T00:00:00"/>
  </r>
  <r>
    <x v="739"/>
    <x v="0"/>
    <n v="999999999999"/>
    <n v="222222222222"/>
    <s v="development-account"/>
    <n v="46148.833333333336"/>
    <n v="46149.833333333336"/>
    <n v="46142.833333333336"/>
    <n v="46173.833333333336"/>
    <s v="AmazonCloudWatch"/>
    <s v="Management and Governance"/>
    <s v="DataProcessing-Bytes"/>
    <s v="log-group-2222-05-02"/>
    <s v="us-east-1"/>
    <s v=""/>
    <n v="89.292900000000003"/>
    <s v="GB"/>
    <n v="0.5"/>
    <s v="Standard"/>
    <s v="USD"/>
    <n v="44.646500000000003"/>
    <n v="41.0747"/>
    <n v="41.074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741"/>
    <s v="Shared"/>
    <x v="2"/>
    <s v="Direct spend: provider + billing month + sub-account"/>
    <n v="1"/>
    <s v="aws-2026-05-07-222222222222-05-02-alloc-0e595de62bae"/>
    <d v="2026-05-01T00:00:00"/>
    <d v="2026-05-01T00:00:00"/>
  </r>
  <r>
    <x v="740"/>
    <x v="0"/>
    <n v="999999999999"/>
    <n v="111111111111"/>
    <s v="production-account"/>
    <n v="46149.833333333336"/>
    <n v="46150.833333333336"/>
    <n v="46142.833333333336"/>
    <n v="46173.833333333336"/>
    <s v="Amazon Elastic Compute Cloud - Compute"/>
    <s v="Compute"/>
    <s v="BoxUsage:m5.large"/>
    <s v="i-1111-01-01"/>
    <s v="us-east-1"/>
    <s v=""/>
    <n v="1089.8225"/>
    <s v="Hrs"/>
    <n v="9.6000000000000002E-2"/>
    <s v="Standard"/>
    <s v="USD"/>
    <n v="104.623"/>
    <n v="91.545100000000005"/>
    <n v="91.54510000000000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42"/>
    <s v="Allocated"/>
    <x v="1"/>
    <s v="Source tags/labels"/>
    <n v="1"/>
    <s v="aws-2026-05-08-111111111111-01-01-alloc-fa0480ce17f3"/>
    <d v="2026-05-01T00:00:00"/>
    <d v="2026-05-01T00:00:00"/>
  </r>
  <r>
    <x v="741"/>
    <x v="0"/>
    <n v="999999999999"/>
    <n v="111111111111"/>
    <s v="production-account"/>
    <n v="46149.833333333336"/>
    <n v="46150.833333333336"/>
    <n v="46142.833333333336"/>
    <n v="46173.833333333336"/>
    <s v="Amazon Elastic Compute Cloud - Compute"/>
    <s v="Compute"/>
    <s v="BoxUsage:m5.large"/>
    <s v="i-1111-01-02"/>
    <s v="us-east-1"/>
    <s v=""/>
    <n v="989.29489999999998"/>
    <s v="Hrs"/>
    <n v="9.6000000000000002E-2"/>
    <s v="Standard"/>
    <s v="USD"/>
    <n v="94.972300000000004"/>
    <n v="83.100800000000007"/>
    <n v="83.10080000000000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43"/>
    <s v="Allocated"/>
    <x v="1"/>
    <s v="Source tags/labels"/>
    <n v="1"/>
    <s v="aws-2026-05-08-111111111111-01-02-alloc-ceca8ae10b6d"/>
    <d v="2026-05-01T00:00:00"/>
    <d v="2026-05-01T00:00:00"/>
  </r>
  <r>
    <x v="742"/>
    <x v="0"/>
    <n v="999999999999"/>
    <n v="111111111111"/>
    <s v="production-account"/>
    <n v="46149.833333333336"/>
    <n v="46150.833333333336"/>
    <n v="46142.833333333336"/>
    <n v="46173.833333333336"/>
    <s v="Amazon Simple Storage Service"/>
    <s v="Storage"/>
    <s v="TimedStorage-ByteHrs"/>
    <s v="bucket-1111-02-01"/>
    <s v="us-east-1"/>
    <s v=""/>
    <n v="224.94399999999999"/>
    <s v="GB-Mo"/>
    <n v="2.3E-2"/>
    <s v="Standard"/>
    <s v="USD"/>
    <n v="5.1737000000000002"/>
    <n v="4.8362999999999996"/>
    <n v="4.8362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44"/>
    <s v="Allocated"/>
    <x v="1"/>
    <s v="Source tags/labels"/>
    <n v="1"/>
    <s v="aws-2026-05-08-111111111111-02-01-alloc-a5a6292d3e69"/>
    <d v="2026-05-01T00:00:00"/>
    <d v="2026-05-01T00:00:00"/>
  </r>
  <r>
    <x v="743"/>
    <x v="0"/>
    <n v="999999999999"/>
    <n v="111111111111"/>
    <s v="production-account"/>
    <n v="46149.833333333336"/>
    <n v="46150.833333333336"/>
    <n v="46142.833333333336"/>
    <n v="46173.833333333336"/>
    <s v="Amazon Simple Storage Service"/>
    <s v="Storage"/>
    <s v="TimedStorage-ByteHrs"/>
    <s v="bucket-1111-02-02"/>
    <s v="us-east-1"/>
    <s v=""/>
    <n v="230.54220000000001"/>
    <s v="GB-Mo"/>
    <n v="2.3E-2"/>
    <s v="Standard"/>
    <s v="USD"/>
    <n v="5.3025000000000002"/>
    <n v="4.9566999999999997"/>
    <n v="4.9566999999999997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45"/>
    <s v="Allocated"/>
    <x v="1"/>
    <s v="Source tags/labels"/>
    <n v="1"/>
    <s v="aws-2026-05-08-111111111111-02-02-alloc-b397ec3112d1"/>
    <d v="2026-05-01T00:00:00"/>
    <d v="2026-05-01T00:00:00"/>
  </r>
  <r>
    <x v="744"/>
    <x v="0"/>
    <n v="999999999999"/>
    <n v="111111111111"/>
    <s v="production-account"/>
    <n v="46149.833333333336"/>
    <n v="46150.833333333336"/>
    <n v="46142.833333333336"/>
    <n v="46173.833333333336"/>
    <s v="Amazon Relational Database Service"/>
    <s v="Databases"/>
    <s v="InstanceUsage:db.m5.large"/>
    <s v="db-1111-03-01"/>
    <s v="us-east-1"/>
    <s v=""/>
    <n v="209.58680000000001"/>
    <s v="Hrs"/>
    <n v="0.192"/>
    <s v="Standard"/>
    <s v="USD"/>
    <n v="40.240699999999997"/>
    <n v="35.629800000000003"/>
    <n v="35.629800000000003"/>
    <s v="Usage"/>
    <s v=""/>
    <s v="InstanceUsage:db.m5.large | CreateDBInstance | Usage"/>
    <s v="{}"/>
    <x v="0"/>
    <x v="0"/>
    <x v="0"/>
    <x v="0"/>
    <s v="Unallocated"/>
    <s v="aws_billing_sample.csv"/>
    <n v="746"/>
    <s v="Unallocated"/>
    <x v="0"/>
    <s v="Missing allocation metadata"/>
    <n v="1"/>
    <s v="aws-2026-05-08-111111111111-03-01-alloc-a55f4aa888dc"/>
    <d v="2026-05-01T00:00:00"/>
    <d v="2026-05-01T00:00:00"/>
  </r>
  <r>
    <x v="745"/>
    <x v="0"/>
    <n v="999999999999"/>
    <n v="111111111111"/>
    <s v="production-account"/>
    <n v="46149.833333333336"/>
    <n v="46150.833333333336"/>
    <n v="46142.833333333336"/>
    <n v="46173.833333333336"/>
    <s v="Amazon Relational Database Service"/>
    <s v="Databases"/>
    <s v="InstanceUsage:db.m5.large"/>
    <s v="db-1111-03-02"/>
    <s v="us-east-1"/>
    <s v=""/>
    <n v="231.98560000000001"/>
    <s v="Hrs"/>
    <n v="0.192"/>
    <s v="Standard"/>
    <s v="USD"/>
    <n v="44.541200000000003"/>
    <n v="39.437600000000003"/>
    <n v="39.4376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47"/>
    <s v="Allocated"/>
    <x v="1"/>
    <s v="Source tags/labels"/>
    <n v="1"/>
    <s v="aws-2026-05-08-111111111111-03-02-alloc-e5bf0f8ba124"/>
    <d v="2026-05-01T00:00:00"/>
    <d v="2026-05-01T00:00:00"/>
  </r>
  <r>
    <x v="746"/>
    <x v="0"/>
    <n v="999999999999"/>
    <n v="111111111111"/>
    <s v="production-account"/>
    <n v="46149.833333333336"/>
    <n v="46150.833333333336"/>
    <n v="46142.833333333336"/>
    <n v="46173.833333333336"/>
    <s v="AWS Lambda"/>
    <s v="Compute"/>
    <s v="Lambda-GB-Second"/>
    <s v="function-1111-04-01"/>
    <s v="us-east-1"/>
    <s v=""/>
    <n v="4948335.5379999997"/>
    <s v="GB-Seconds"/>
    <n v="1.6666700000000001E-5"/>
    <s v="Standard"/>
    <s v="USD"/>
    <n v="82.472399999999993"/>
    <n v="76.699200000000005"/>
    <n v="76.69920000000000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48"/>
    <s v="Allocated"/>
    <x v="1"/>
    <s v="Source tags/labels"/>
    <n v="1"/>
    <s v="aws-2026-05-08-111111111111-04-01-alloc-7e4af7192f32"/>
    <d v="2026-05-01T00:00:00"/>
    <d v="2026-05-01T00:00:00"/>
  </r>
  <r>
    <x v="747"/>
    <x v="0"/>
    <n v="999999999999"/>
    <n v="111111111111"/>
    <s v="production-account"/>
    <n v="46149.833333333336"/>
    <n v="46150.833333333336"/>
    <n v="46142.833333333336"/>
    <n v="46173.833333333336"/>
    <s v="AWS Lambda"/>
    <s v="Compute"/>
    <s v="Lambda-GB-Second"/>
    <s v="function-1111-04-02"/>
    <s v="us-east-1"/>
    <s v=""/>
    <n v="4932024.5513000004"/>
    <s v="GB-Seconds"/>
    <n v="1.6666700000000001E-5"/>
    <s v="Standard"/>
    <s v="USD"/>
    <n v="82.200599999999994"/>
    <n v="76.446399999999997"/>
    <n v="76.44639999999999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49"/>
    <s v="Allocated"/>
    <x v="1"/>
    <s v="Source tags/labels"/>
    <n v="1"/>
    <s v="aws-2026-05-08-111111111111-04-02-alloc-929168fe89f8"/>
    <d v="2026-05-01T00:00:00"/>
    <d v="2026-05-01T00:00:00"/>
  </r>
  <r>
    <x v="748"/>
    <x v="0"/>
    <n v="999999999999"/>
    <n v="111111111111"/>
    <s v="production-account"/>
    <n v="46149.833333333336"/>
    <n v="46150.833333333336"/>
    <n v="46142.833333333336"/>
    <n v="46173.833333333336"/>
    <s v="AmazonCloudWatch"/>
    <s v="Management and Governance"/>
    <s v="DataProcessing-Bytes"/>
    <s v="log-group-1111-05-01"/>
    <s v="us-east-1"/>
    <s v=""/>
    <n v="205.87690000000001"/>
    <s v="GB"/>
    <n v="0.5"/>
    <s v="Standard"/>
    <s v="USD"/>
    <n v="102.9384"/>
    <n v="94.703400000000002"/>
    <n v="94.703400000000002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750"/>
    <s v="Shared"/>
    <x v="2"/>
    <s v="Direct spend: provider + billing month + sub-account"/>
    <n v="1"/>
    <s v="aws-2026-05-08-111111111111-05-01-alloc-71a83d1803b2"/>
    <d v="2026-05-01T00:00:00"/>
    <d v="2026-05-01T00:00:00"/>
  </r>
  <r>
    <x v="749"/>
    <x v="0"/>
    <n v="999999999999"/>
    <n v="111111111111"/>
    <s v="production-account"/>
    <n v="46149.833333333336"/>
    <n v="46150.833333333336"/>
    <n v="46142.833333333336"/>
    <n v="46173.833333333336"/>
    <s v="AmazonCloudWatch"/>
    <s v="Management and Governance"/>
    <s v="DataProcessing-Bytes"/>
    <s v="log-group-1111-05-02"/>
    <s v="us-east-1"/>
    <s v=""/>
    <n v="218.84899999999999"/>
    <s v="GB"/>
    <n v="0.5"/>
    <s v="Standard"/>
    <s v="USD"/>
    <n v="109.42449999999999"/>
    <n v="100.6705"/>
    <n v="100.6705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751"/>
    <s v="Shared"/>
    <x v="2"/>
    <s v="Direct spend: provider + billing month + sub-account"/>
    <n v="1"/>
    <s v="aws-2026-05-08-111111111111-05-02-alloc-1d0b6223854b"/>
    <d v="2026-05-01T00:00:00"/>
    <d v="2026-05-01T00:00:00"/>
  </r>
  <r>
    <x v="750"/>
    <x v="0"/>
    <n v="999999999999"/>
    <n v="222222222222"/>
    <s v="development-account"/>
    <n v="46149.833333333336"/>
    <n v="46150.833333333336"/>
    <n v="46142.833333333336"/>
    <n v="46173.833333333336"/>
    <s v="Amazon Elastic Compute Cloud - Compute"/>
    <s v="Compute"/>
    <s v="BoxUsage:m5.large"/>
    <s v="i-2222-01-01"/>
    <s v="us-east-1"/>
    <s v=""/>
    <n v="435.07049999999998"/>
    <s v="Hrs"/>
    <n v="9.6000000000000002E-2"/>
    <s v="Standard"/>
    <s v="USD"/>
    <n v="41.766800000000003"/>
    <n v="36.545900000000003"/>
    <n v="36.5459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52"/>
    <s v="Allocated"/>
    <x v="1"/>
    <s v="Source tags/labels"/>
    <n v="1"/>
    <s v="aws-2026-05-08-222222222222-01-01-alloc-e828d7f0847c"/>
    <d v="2026-05-01T00:00:00"/>
    <d v="2026-05-01T00:00:00"/>
  </r>
  <r>
    <x v="751"/>
    <x v="0"/>
    <n v="999999999999"/>
    <n v="222222222222"/>
    <s v="development-account"/>
    <n v="46149.833333333336"/>
    <n v="46150.833333333336"/>
    <n v="46142.833333333336"/>
    <n v="46173.833333333336"/>
    <s v="Amazon Elastic Compute Cloud - Compute"/>
    <s v="Compute"/>
    <s v="BoxUsage:m5.large"/>
    <s v="i-2222-01-02"/>
    <s v="us-east-1"/>
    <s v=""/>
    <n v="389.99349999999998"/>
    <s v="Hrs"/>
    <n v="9.6000000000000002E-2"/>
    <s v="Standard"/>
    <s v="USD"/>
    <n v="37.439399999999999"/>
    <n v="32.759500000000003"/>
    <n v="32.7595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53"/>
    <s v="Allocated"/>
    <x v="1"/>
    <s v="Source tags/labels"/>
    <n v="1"/>
    <s v="aws-2026-05-08-222222222222-01-02-alloc-738c7cce47a0"/>
    <d v="2026-05-01T00:00:00"/>
    <d v="2026-05-01T00:00:00"/>
  </r>
  <r>
    <x v="752"/>
    <x v="0"/>
    <n v="999999999999"/>
    <n v="222222222222"/>
    <s v="development-account"/>
    <n v="46149.833333333336"/>
    <n v="46150.833333333336"/>
    <n v="46142.833333333336"/>
    <n v="46173.833333333336"/>
    <s v="Amazon Simple Storage Service"/>
    <s v="Storage"/>
    <s v="TimedStorage-ByteHrs"/>
    <s v="bucket-2222-02-01"/>
    <s v="us-east-1"/>
    <s v=""/>
    <n v="96.119900000000001"/>
    <s v="GB-Mo"/>
    <n v="2.3E-2"/>
    <s v="Standard"/>
    <s v="USD"/>
    <n v="2.2107999999999999"/>
    <n v="2.0666000000000002"/>
    <n v="2.0666000000000002"/>
    <s v="Usage"/>
    <s v=""/>
    <s v="TimedStorage-ByteHrs | StandardStorage | Usage"/>
    <s v="{}"/>
    <x v="0"/>
    <x v="0"/>
    <x v="0"/>
    <x v="0"/>
    <s v="Unallocated"/>
    <s v="aws_billing_sample.csv"/>
    <n v="754"/>
    <s v="Unallocated"/>
    <x v="0"/>
    <s v="Missing allocation metadata"/>
    <n v="1"/>
    <s v="aws-2026-05-08-222222222222-02-01-alloc-adcb94705c44"/>
    <d v="2026-05-01T00:00:00"/>
    <d v="2026-05-01T00:00:00"/>
  </r>
  <r>
    <x v="753"/>
    <x v="0"/>
    <n v="999999999999"/>
    <n v="222222222222"/>
    <s v="development-account"/>
    <n v="46149.833333333336"/>
    <n v="46150.833333333336"/>
    <n v="46142.833333333336"/>
    <n v="46173.833333333336"/>
    <s v="Amazon Simple Storage Service"/>
    <s v="Storage"/>
    <s v="TimedStorage-ByteHrs"/>
    <s v="bucket-2222-02-02"/>
    <s v="us-east-1"/>
    <s v=""/>
    <n v="83.123599999999996"/>
    <s v="GB-Mo"/>
    <n v="2.3E-2"/>
    <s v="Standard"/>
    <s v="USD"/>
    <n v="1.9117999999999999"/>
    <n v="1.7871999999999999"/>
    <n v="1.7871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55"/>
    <s v="Allocated"/>
    <x v="1"/>
    <s v="Source tags/labels"/>
    <n v="1"/>
    <s v="aws-2026-05-08-222222222222-02-02-alloc-f42a3b4c4177"/>
    <d v="2026-05-01T00:00:00"/>
    <d v="2026-05-01T00:00:00"/>
  </r>
  <r>
    <x v="754"/>
    <x v="0"/>
    <n v="999999999999"/>
    <n v="222222222222"/>
    <s v="development-account"/>
    <n v="46149.833333333336"/>
    <n v="46150.833333333336"/>
    <n v="46142.833333333336"/>
    <n v="46173.833333333336"/>
    <s v="Amazon Relational Database Service"/>
    <s v="Databases"/>
    <s v="InstanceUsage:db.m5.large"/>
    <s v="db-2222-03-01"/>
    <s v="us-east-1"/>
    <s v=""/>
    <n v="81.754300000000001"/>
    <s v="Hrs"/>
    <n v="0.192"/>
    <s v="Standard"/>
    <s v="USD"/>
    <n v="15.6968"/>
    <n v="13.898199999999999"/>
    <n v="13.8981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56"/>
    <s v="Allocated"/>
    <x v="1"/>
    <s v="Source tags/labels"/>
    <n v="1"/>
    <s v="aws-2026-05-08-222222222222-03-01-alloc-5624075d1c43"/>
    <d v="2026-05-01T00:00:00"/>
    <d v="2026-05-01T00:00:00"/>
  </r>
  <r>
    <x v="755"/>
    <x v="0"/>
    <n v="999999999999"/>
    <n v="222222222222"/>
    <s v="development-account"/>
    <n v="46149.833333333336"/>
    <n v="46150.833333333336"/>
    <n v="46142.833333333336"/>
    <n v="46173.833333333336"/>
    <s v="Amazon Relational Database Service"/>
    <s v="Databases"/>
    <s v="InstanceUsage:db.m5.large"/>
    <s v="db-2222-03-02"/>
    <s v="us-east-1"/>
    <s v=""/>
    <n v="85.1297"/>
    <s v="Hrs"/>
    <n v="0.192"/>
    <s v="Standard"/>
    <s v="USD"/>
    <n v="16.344899999999999"/>
    <n v="14.472099999999999"/>
    <n v="14.4720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57"/>
    <s v="Allocated"/>
    <x v="1"/>
    <s v="Source tags/labels"/>
    <n v="1"/>
    <s v="aws-2026-05-08-222222222222-03-02-alloc-d04c62a4220e"/>
    <d v="2026-05-01T00:00:00"/>
    <d v="2026-05-01T00:00:00"/>
  </r>
  <r>
    <x v="756"/>
    <x v="0"/>
    <n v="999999999999"/>
    <n v="222222222222"/>
    <s v="development-account"/>
    <n v="46149.833333333336"/>
    <n v="46150.833333333336"/>
    <n v="46142.833333333336"/>
    <n v="46173.833333333336"/>
    <s v="AWS Lambda"/>
    <s v="Compute"/>
    <s v="Lambda-GB-Second"/>
    <s v="function-2222-04-01"/>
    <s v="us-east-1"/>
    <s v=""/>
    <n v="1812671.7198999999"/>
    <s v="GB-Seconds"/>
    <n v="1.6666700000000001E-5"/>
    <s v="Standard"/>
    <s v="USD"/>
    <n v="30.211300000000001"/>
    <n v="28.096399999999999"/>
    <n v="28.0963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58"/>
    <s v="Allocated"/>
    <x v="1"/>
    <s v="Source tags/labels"/>
    <n v="1"/>
    <s v="aws-2026-05-08-222222222222-04-01-alloc-613e4570ebb8"/>
    <d v="2026-05-01T00:00:00"/>
    <d v="2026-05-01T00:00:00"/>
  </r>
  <r>
    <x v="757"/>
    <x v="0"/>
    <n v="999999999999"/>
    <n v="222222222222"/>
    <s v="development-account"/>
    <n v="46149.833333333336"/>
    <n v="46150.833333333336"/>
    <n v="46142.833333333336"/>
    <n v="46173.833333333336"/>
    <s v="AWS Lambda"/>
    <s v="Compute"/>
    <s v="Lambda-GB-Second"/>
    <s v="function-2222-04-02"/>
    <s v="us-east-1"/>
    <s v=""/>
    <n v="1705204.6825000001"/>
    <s v="GB-Seconds"/>
    <n v="1.6666700000000001E-5"/>
    <s v="Standard"/>
    <s v="USD"/>
    <n v="28.420100000000001"/>
    <n v="26.430700000000002"/>
    <n v="26.43070000000000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59"/>
    <s v="Allocated"/>
    <x v="1"/>
    <s v="Source tags/labels"/>
    <n v="1"/>
    <s v="aws-2026-05-08-222222222222-04-02-alloc-67be3fc366b3"/>
    <d v="2026-05-01T00:00:00"/>
    <d v="2026-05-01T00:00:00"/>
  </r>
  <r>
    <x v="758"/>
    <x v="0"/>
    <n v="999999999999"/>
    <n v="222222222222"/>
    <s v="development-account"/>
    <n v="46149.833333333336"/>
    <n v="46150.833333333336"/>
    <n v="46142.833333333336"/>
    <n v="46173.833333333336"/>
    <s v="AmazonCloudWatch"/>
    <s v="Management and Governance"/>
    <s v="DataProcessing-Bytes"/>
    <s v="log-group-2222-05-01"/>
    <s v="us-east-1"/>
    <s v=""/>
    <n v="88.793599999999998"/>
    <s v="GB"/>
    <n v="0.5"/>
    <s v="Standard"/>
    <s v="USD"/>
    <n v="44.396799999999999"/>
    <n v="40.845100000000002"/>
    <n v="40.8451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760"/>
    <s v="Shared"/>
    <x v="2"/>
    <s v="Direct spend: provider + billing month + sub-account"/>
    <n v="1"/>
    <s v="aws-2026-05-08-222222222222-05-01-alloc-f86919fc8bba"/>
    <d v="2026-05-01T00:00:00"/>
    <d v="2026-05-01T00:00:00"/>
  </r>
  <r>
    <x v="759"/>
    <x v="0"/>
    <n v="999999999999"/>
    <n v="222222222222"/>
    <s v="development-account"/>
    <n v="46149.833333333336"/>
    <n v="46150.833333333336"/>
    <n v="46142.833333333336"/>
    <n v="46173.833333333336"/>
    <s v="AmazonCloudWatch"/>
    <s v="Management and Governance"/>
    <s v="DataProcessing-Bytes"/>
    <s v="log-group-2222-05-02"/>
    <s v="us-east-1"/>
    <s v=""/>
    <n v="85.715599999999995"/>
    <s v="GB"/>
    <n v="0.5"/>
    <s v="Standard"/>
    <s v="USD"/>
    <n v="42.857799999999997"/>
    <n v="39.429200000000002"/>
    <n v="39.4292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761"/>
    <s v="Shared"/>
    <x v="2"/>
    <s v="Direct spend: provider + billing month + sub-account"/>
    <n v="1"/>
    <s v="aws-2026-05-08-222222222222-05-02-alloc-c181615f3507"/>
    <d v="2026-05-01T00:00:00"/>
    <d v="2026-05-01T00:00:00"/>
  </r>
  <r>
    <x v="760"/>
    <x v="0"/>
    <n v="999999999999"/>
    <n v="111111111111"/>
    <s v="production-account"/>
    <n v="46150.833333333336"/>
    <n v="46151.833333333336"/>
    <n v="46142.833333333336"/>
    <n v="46173.833333333336"/>
    <s v="Amazon Elastic Compute Cloud - Compute"/>
    <s v="Compute"/>
    <s v="BoxUsage:m5.large"/>
    <s v="i-1111-01-01"/>
    <s v="us-east-1"/>
    <s v=""/>
    <n v="1025.9160999999999"/>
    <s v="Hrs"/>
    <n v="9.6000000000000002E-2"/>
    <s v="Standard"/>
    <s v="USD"/>
    <n v="98.487899999999996"/>
    <n v="86.177000000000007"/>
    <n v="86.17700000000000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62"/>
    <s v="Allocated"/>
    <x v="1"/>
    <s v="Source tags/labels"/>
    <n v="1"/>
    <s v="aws-2026-05-09-111111111111-01-01-alloc-21e5fa93d78a"/>
    <d v="2026-05-01T00:00:00"/>
    <d v="2026-05-01T00:00:00"/>
  </r>
  <r>
    <x v="761"/>
    <x v="0"/>
    <n v="999999999999"/>
    <n v="111111111111"/>
    <s v="production-account"/>
    <n v="46150.833333333336"/>
    <n v="46151.833333333336"/>
    <n v="46142.833333333336"/>
    <n v="46173.833333333336"/>
    <s v="Amazon Elastic Compute Cloud - Compute"/>
    <s v="Compute"/>
    <s v="BoxUsage:m5.large"/>
    <s v="i-1111-01-02"/>
    <s v="us-east-1"/>
    <s v=""/>
    <n v="1130.9058"/>
    <s v="Hrs"/>
    <n v="9.6000000000000002E-2"/>
    <s v="Standard"/>
    <s v="USD"/>
    <n v="108.56699999999999"/>
    <n v="94.996099999999998"/>
    <n v="94.996099999999998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63"/>
    <s v="Allocated"/>
    <x v="1"/>
    <s v="Source tags/labels"/>
    <n v="1"/>
    <s v="aws-2026-05-09-111111111111-01-02-alloc-6b60a43b806c"/>
    <d v="2026-05-01T00:00:00"/>
    <d v="2026-05-01T00:00:00"/>
  </r>
  <r>
    <x v="762"/>
    <x v="0"/>
    <n v="999999999999"/>
    <n v="111111111111"/>
    <s v="production-account"/>
    <n v="46150.833333333336"/>
    <n v="46151.833333333336"/>
    <n v="46142.833333333336"/>
    <n v="46173.833333333336"/>
    <s v="Amazon Simple Storage Service"/>
    <s v="Storage"/>
    <s v="TimedStorage-ByteHrs"/>
    <s v="bucket-1111-02-01"/>
    <s v="us-east-1"/>
    <s v=""/>
    <n v="228.71100000000001"/>
    <s v="GB-Mo"/>
    <n v="2.3E-2"/>
    <s v="Standard"/>
    <s v="USD"/>
    <n v="5.2603999999999997"/>
    <n v="4.9173"/>
    <n v="4.917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64"/>
    <s v="Allocated"/>
    <x v="1"/>
    <s v="Source tags/labels"/>
    <n v="1"/>
    <s v="aws-2026-05-09-111111111111-02-01-alloc-94d85cc3156a"/>
    <d v="2026-05-01T00:00:00"/>
    <d v="2026-05-01T00:00:00"/>
  </r>
  <r>
    <x v="763"/>
    <x v="0"/>
    <n v="999999999999"/>
    <n v="111111111111"/>
    <s v="production-account"/>
    <n v="46150.833333333336"/>
    <n v="46151.833333333336"/>
    <n v="46142.833333333336"/>
    <n v="46173.833333333336"/>
    <s v="Amazon Simple Storage Service"/>
    <s v="Storage"/>
    <s v="TimedStorage-ByteHrs"/>
    <s v="bucket-1111-02-02"/>
    <s v="us-east-1"/>
    <s v=""/>
    <n v="222.8511"/>
    <s v="GB-Mo"/>
    <n v="2.3E-2"/>
    <s v="Standard"/>
    <s v="USD"/>
    <n v="5.1256000000000004"/>
    <n v="4.7912999999999997"/>
    <n v="4.7912999999999997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65"/>
    <s v="Allocated"/>
    <x v="1"/>
    <s v="Source tags/labels"/>
    <n v="1"/>
    <s v="aws-2026-05-09-111111111111-02-02-alloc-14d9707de724"/>
    <d v="2026-05-01T00:00:00"/>
    <d v="2026-05-01T00:00:00"/>
  </r>
  <r>
    <x v="764"/>
    <x v="0"/>
    <n v="999999999999"/>
    <n v="111111111111"/>
    <s v="production-account"/>
    <n v="46150.833333333336"/>
    <n v="46151.833333333336"/>
    <n v="46142.833333333336"/>
    <n v="46173.833333333336"/>
    <s v="Amazon Relational Database Service"/>
    <s v="Databases"/>
    <s v="InstanceUsage:db.m5.large"/>
    <s v="db-1111-03-01"/>
    <s v="us-east-1"/>
    <s v=""/>
    <n v="213.679"/>
    <s v="Hrs"/>
    <n v="0.192"/>
    <s v="Standard"/>
    <s v="USD"/>
    <n v="41.026400000000002"/>
    <n v="36.325400000000002"/>
    <n v="36.3254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66"/>
    <s v="Allocated"/>
    <x v="1"/>
    <s v="Source tags/labels"/>
    <n v="1"/>
    <s v="aws-2026-05-09-111111111111-03-01-alloc-3594c5e94ab2"/>
    <d v="2026-05-01T00:00:00"/>
    <d v="2026-05-01T00:00:00"/>
  </r>
  <r>
    <x v="765"/>
    <x v="0"/>
    <n v="999999999999"/>
    <n v="111111111111"/>
    <s v="production-account"/>
    <n v="46150.833333333336"/>
    <n v="46151.833333333336"/>
    <n v="46142.833333333336"/>
    <n v="46173.833333333336"/>
    <s v="Amazon Relational Database Service"/>
    <s v="Databases"/>
    <s v="InstanceUsage:db.m5.large"/>
    <s v="db-1111-03-02"/>
    <s v="us-east-1"/>
    <s v=""/>
    <n v="206.73689999999999"/>
    <s v="Hrs"/>
    <n v="0.192"/>
    <s v="Standard"/>
    <s v="USD"/>
    <n v="39.6935"/>
    <n v="35.145299999999999"/>
    <n v="35.1452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67"/>
    <s v="Allocated"/>
    <x v="1"/>
    <s v="Source tags/labels"/>
    <n v="1"/>
    <s v="aws-2026-05-09-111111111111-03-02-alloc-3bfd5d64341f"/>
    <d v="2026-05-01T00:00:00"/>
    <d v="2026-05-01T00:00:00"/>
  </r>
  <r>
    <x v="766"/>
    <x v="0"/>
    <n v="999999999999"/>
    <n v="111111111111"/>
    <s v="production-account"/>
    <n v="46150.833333333336"/>
    <n v="46151.833333333336"/>
    <n v="46142.833333333336"/>
    <n v="46173.833333333336"/>
    <s v="AWS Lambda"/>
    <s v="Compute"/>
    <s v="Lambda-GB-Second"/>
    <s v="function-1111-04-01"/>
    <s v="us-east-1"/>
    <s v=""/>
    <n v="4492080.1756999996"/>
    <s v="GB-Seconds"/>
    <n v="1.6666700000000001E-5"/>
    <s v="Standard"/>
    <s v="USD"/>
    <n v="74.868200000000002"/>
    <n v="69.627200000000002"/>
    <n v="69.627200000000002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68"/>
    <s v="Allocated"/>
    <x v="1"/>
    <s v="Source tags/labels"/>
    <n v="1"/>
    <s v="aws-2026-05-09-111111111111-04-01-alloc-05d1832d5142"/>
    <d v="2026-05-01T00:00:00"/>
    <d v="2026-05-01T00:00:00"/>
  </r>
  <r>
    <x v="767"/>
    <x v="0"/>
    <n v="999999999999"/>
    <n v="111111111111"/>
    <s v="production-account"/>
    <n v="46150.833333333336"/>
    <n v="46151.833333333336"/>
    <n v="46142.833333333336"/>
    <n v="46173.833333333336"/>
    <s v="AWS Lambda"/>
    <s v="Compute"/>
    <s v="Lambda-GB-Second"/>
    <s v="function-1111-04-02"/>
    <s v="us-east-1"/>
    <s v=""/>
    <n v="4817543.6612999998"/>
    <s v="GB-Seconds"/>
    <n v="1.6666700000000001E-5"/>
    <s v="Standard"/>
    <s v="USD"/>
    <n v="80.292599999999993"/>
    <n v="74.671899999999994"/>
    <n v="74.67189999999999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69"/>
    <s v="Allocated"/>
    <x v="1"/>
    <s v="Source tags/labels"/>
    <n v="1"/>
    <s v="aws-2026-05-09-111111111111-04-02-alloc-bfc16ace19ca"/>
    <d v="2026-05-01T00:00:00"/>
    <d v="2026-05-01T00:00:00"/>
  </r>
  <r>
    <x v="768"/>
    <x v="0"/>
    <n v="999999999999"/>
    <n v="111111111111"/>
    <s v="production-account"/>
    <n v="46150.833333333336"/>
    <n v="46151.833333333336"/>
    <n v="46142.833333333336"/>
    <n v="46173.833333333336"/>
    <s v="AmazonCloudWatch"/>
    <s v="Management and Governance"/>
    <s v="DataProcessing-Bytes"/>
    <s v="log-group-1111-05-01"/>
    <s v="us-east-1"/>
    <s v=""/>
    <n v="242.94059999999999"/>
    <s v="GB"/>
    <n v="0.5"/>
    <s v="Standard"/>
    <s v="USD"/>
    <n v="121.47029999999999"/>
    <n v="111.7527"/>
    <n v="111.7527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770"/>
    <s v="Shared"/>
    <x v="2"/>
    <s v="Direct spend: provider + billing month + sub-account"/>
    <n v="1"/>
    <s v="aws-2026-05-09-111111111111-05-01-alloc-3feaf7eb3093"/>
    <d v="2026-05-01T00:00:00"/>
    <d v="2026-05-01T00:00:00"/>
  </r>
  <r>
    <x v="769"/>
    <x v="0"/>
    <n v="999999999999"/>
    <n v="111111111111"/>
    <s v="production-account"/>
    <n v="46150.833333333336"/>
    <n v="46151.833333333336"/>
    <n v="46142.833333333336"/>
    <n v="46173.833333333336"/>
    <s v="AmazonCloudWatch"/>
    <s v="Management and Governance"/>
    <s v="DataProcessing-Bytes"/>
    <s v="log-group-1111-05-02"/>
    <s v="us-east-1"/>
    <s v=""/>
    <n v="206.45060000000001"/>
    <s v="GB"/>
    <n v="0.5"/>
    <s v="Standard"/>
    <s v="USD"/>
    <n v="103.2253"/>
    <n v="94.967299999999994"/>
    <n v="94.96729999999999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771"/>
    <s v="Shared"/>
    <x v="2"/>
    <s v="Direct spend: provider + billing month + sub-account"/>
    <n v="1"/>
    <s v="aws-2026-05-09-111111111111-05-02-alloc-b0d765b8eff3"/>
    <d v="2026-05-01T00:00:00"/>
    <d v="2026-05-01T00:00:00"/>
  </r>
  <r>
    <x v="770"/>
    <x v="0"/>
    <n v="999999999999"/>
    <n v="222222222222"/>
    <s v="development-account"/>
    <n v="46150.833333333336"/>
    <n v="46151.833333333336"/>
    <n v="46142.833333333336"/>
    <n v="46173.833333333336"/>
    <s v="Amazon Elastic Compute Cloud - Compute"/>
    <s v="Compute"/>
    <s v="BoxUsage:m5.large"/>
    <s v="i-2222-01-01"/>
    <s v="us-east-1"/>
    <s v=""/>
    <n v="449.02379999999999"/>
    <s v="Hrs"/>
    <n v="9.6000000000000002E-2"/>
    <s v="Standard"/>
    <s v="USD"/>
    <n v="43.106299999999997"/>
    <n v="37.718000000000004"/>
    <n v="37.718000000000004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72"/>
    <s v="Allocated"/>
    <x v="1"/>
    <s v="Source tags/labels"/>
    <n v="1"/>
    <s v="aws-2026-05-09-222222222222-01-01-alloc-b51596df8d31"/>
    <d v="2026-05-01T00:00:00"/>
    <d v="2026-05-01T00:00:00"/>
  </r>
  <r>
    <x v="771"/>
    <x v="0"/>
    <n v="999999999999"/>
    <n v="222222222222"/>
    <s v="development-account"/>
    <n v="46150.833333333336"/>
    <n v="46151.833333333336"/>
    <n v="46142.833333333336"/>
    <n v="46173.833333333336"/>
    <s v="Amazon Elastic Compute Cloud - Compute"/>
    <s v="Compute"/>
    <s v="BoxUsage:m5.large"/>
    <s v="i-2222-01-02"/>
    <s v="us-east-1"/>
    <s v=""/>
    <n v="407.18369999999999"/>
    <s v="Hrs"/>
    <n v="9.6000000000000002E-2"/>
    <s v="Standard"/>
    <s v="USD"/>
    <n v="39.089599999999997"/>
    <n v="34.203400000000002"/>
    <n v="34.203400000000002"/>
    <s v="Usage"/>
    <s v=""/>
    <s v="BoxUsage:m5.large | RunInstances | Usage"/>
    <s v="{}"/>
    <x v="0"/>
    <x v="0"/>
    <x v="0"/>
    <x v="0"/>
    <s v="Unallocated"/>
    <s v="aws_billing_sample.csv"/>
    <n v="773"/>
    <s v="Unallocated"/>
    <x v="0"/>
    <s v="Missing allocation metadata"/>
    <n v="1"/>
    <s v="aws-2026-05-09-222222222222-01-02-alloc-101ce8f24ec0"/>
    <d v="2026-05-01T00:00:00"/>
    <d v="2026-05-01T00:00:00"/>
  </r>
  <r>
    <x v="772"/>
    <x v="0"/>
    <n v="999999999999"/>
    <n v="222222222222"/>
    <s v="development-account"/>
    <n v="46150.833333333336"/>
    <n v="46151.833333333336"/>
    <n v="46142.833333333336"/>
    <n v="46173.833333333336"/>
    <s v="Amazon Simple Storage Service"/>
    <s v="Storage"/>
    <s v="TimedStorage-ByteHrs"/>
    <s v="bucket-2222-02-01"/>
    <s v="us-east-1"/>
    <s v=""/>
    <n v="91.767499999999998"/>
    <s v="GB-Mo"/>
    <n v="2.3E-2"/>
    <s v="Standard"/>
    <s v="USD"/>
    <n v="2.1107"/>
    <n v="1.9730000000000001"/>
    <n v="1.9730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74"/>
    <s v="Allocated"/>
    <x v="1"/>
    <s v="Source tags/labels"/>
    <n v="1"/>
    <s v="aws-2026-05-09-222222222222-02-01-alloc-4757f6f31cea"/>
    <d v="2026-05-01T00:00:00"/>
    <d v="2026-05-01T00:00:00"/>
  </r>
  <r>
    <x v="773"/>
    <x v="0"/>
    <n v="999999999999"/>
    <n v="222222222222"/>
    <s v="development-account"/>
    <n v="46150.833333333336"/>
    <n v="46151.833333333336"/>
    <n v="46142.833333333336"/>
    <n v="46173.833333333336"/>
    <s v="Amazon Simple Storage Service"/>
    <s v="Storage"/>
    <s v="TimedStorage-ByteHrs"/>
    <s v="bucket-2222-02-02"/>
    <s v="us-east-1"/>
    <s v=""/>
    <n v="97.394800000000004"/>
    <s v="GB-Mo"/>
    <n v="2.3E-2"/>
    <s v="Standard"/>
    <s v="USD"/>
    <n v="2.2401"/>
    <n v="2.0939999999999999"/>
    <n v="2.0939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75"/>
    <s v="Allocated"/>
    <x v="1"/>
    <s v="Source tags/labels"/>
    <n v="1"/>
    <s v="aws-2026-05-09-222222222222-02-02-alloc-1b9b69b3a642"/>
    <d v="2026-05-01T00:00:00"/>
    <d v="2026-05-01T00:00:00"/>
  </r>
  <r>
    <x v="774"/>
    <x v="0"/>
    <n v="999999999999"/>
    <n v="222222222222"/>
    <s v="development-account"/>
    <n v="46150.833333333336"/>
    <n v="46151.833333333336"/>
    <n v="46142.833333333336"/>
    <n v="46173.833333333336"/>
    <s v="Amazon Relational Database Service"/>
    <s v="Databases"/>
    <s v="InstanceUsage:db.m5.large"/>
    <s v="db-2222-03-01"/>
    <s v="us-east-1"/>
    <s v=""/>
    <n v="91.179100000000005"/>
    <s v="Hrs"/>
    <n v="0.192"/>
    <s v="Standard"/>
    <s v="USD"/>
    <n v="17.506399999999999"/>
    <n v="15.500400000000001"/>
    <n v="15.5004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76"/>
    <s v="Allocated"/>
    <x v="1"/>
    <s v="Source tags/labels"/>
    <n v="1"/>
    <s v="aws-2026-05-09-222222222222-03-01-alloc-43d4224f6ca6"/>
    <d v="2026-05-01T00:00:00"/>
    <d v="2026-05-01T00:00:00"/>
  </r>
  <r>
    <x v="775"/>
    <x v="0"/>
    <n v="999999999999"/>
    <n v="222222222222"/>
    <s v="development-account"/>
    <n v="46150.833333333336"/>
    <n v="46151.833333333336"/>
    <n v="46142.833333333336"/>
    <n v="46173.833333333336"/>
    <s v="Amazon Relational Database Service"/>
    <s v="Databases"/>
    <s v="InstanceUsage:db.m5.large"/>
    <s v="db-2222-03-02"/>
    <s v="us-east-1"/>
    <s v=""/>
    <n v="88.934100000000001"/>
    <s v="Hrs"/>
    <n v="0.192"/>
    <s v="Standard"/>
    <s v="USD"/>
    <n v="17.075299999999999"/>
    <n v="15.1188"/>
    <n v="15.1188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77"/>
    <s v="Allocated"/>
    <x v="1"/>
    <s v="Source tags/labels"/>
    <n v="1"/>
    <s v="aws-2026-05-09-222222222222-03-02-alloc-f08b180087fe"/>
    <d v="2026-05-01T00:00:00"/>
    <d v="2026-05-01T00:00:00"/>
  </r>
  <r>
    <x v="776"/>
    <x v="0"/>
    <n v="999999999999"/>
    <n v="222222222222"/>
    <s v="development-account"/>
    <n v="46150.833333333336"/>
    <n v="46151.833333333336"/>
    <n v="46142.833333333336"/>
    <n v="46173.833333333336"/>
    <s v="AWS Lambda"/>
    <s v="Compute"/>
    <s v="Lambda-GB-Second"/>
    <s v="function-2222-04-01"/>
    <s v="us-east-1"/>
    <s v=""/>
    <n v="1617476.8592999999"/>
    <s v="GB-Seconds"/>
    <n v="1.6666700000000001E-5"/>
    <s v="Standard"/>
    <s v="USD"/>
    <n v="26.957999999999998"/>
    <n v="25.070900000000002"/>
    <n v="25.07090000000000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78"/>
    <s v="Allocated"/>
    <x v="1"/>
    <s v="Source tags/labels"/>
    <n v="1"/>
    <s v="aws-2026-05-09-222222222222-04-01-alloc-f23f25c1225a"/>
    <d v="2026-05-01T00:00:00"/>
    <d v="2026-05-01T00:00:00"/>
  </r>
  <r>
    <x v="777"/>
    <x v="0"/>
    <n v="999999999999"/>
    <n v="222222222222"/>
    <s v="development-account"/>
    <n v="46150.833333333336"/>
    <n v="46151.833333333336"/>
    <n v="46142.833333333336"/>
    <n v="46173.833333333336"/>
    <s v="AWS Lambda"/>
    <s v="Compute"/>
    <s v="Lambda-GB-Second"/>
    <s v="function-2222-04-02"/>
    <s v="us-east-1"/>
    <s v=""/>
    <n v="1623606.9051999999"/>
    <s v="GB-Seconds"/>
    <n v="1.6666700000000001E-5"/>
    <s v="Standard"/>
    <s v="USD"/>
    <n v="27.060199999999998"/>
    <n v="25.165900000000001"/>
    <n v="25.1659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79"/>
    <s v="Allocated"/>
    <x v="1"/>
    <s v="Source tags/labels"/>
    <n v="1"/>
    <s v="aws-2026-05-09-222222222222-04-02-alloc-1ba64b46d348"/>
    <d v="2026-05-01T00:00:00"/>
    <d v="2026-05-01T00:00:00"/>
  </r>
  <r>
    <x v="778"/>
    <x v="0"/>
    <n v="999999999999"/>
    <n v="222222222222"/>
    <s v="development-account"/>
    <n v="46150.833333333336"/>
    <n v="46151.833333333336"/>
    <n v="46142.833333333336"/>
    <n v="46173.833333333336"/>
    <s v="AmazonCloudWatch"/>
    <s v="Management and Governance"/>
    <s v="DataProcessing-Bytes"/>
    <s v="log-group-2222-05-01"/>
    <s v="us-east-1"/>
    <s v=""/>
    <n v="79.209999999999994"/>
    <s v="GB"/>
    <n v="0.5"/>
    <s v="Standard"/>
    <s v="USD"/>
    <n v="39.604999999999997"/>
    <n v="36.436599999999999"/>
    <n v="36.4365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780"/>
    <s v="Shared"/>
    <x v="2"/>
    <s v="Direct spend: provider + billing month + sub-account"/>
    <n v="1"/>
    <s v="aws-2026-05-09-222222222222-05-01-alloc-34081a41dc3c"/>
    <d v="2026-05-01T00:00:00"/>
    <d v="2026-05-01T00:00:00"/>
  </r>
  <r>
    <x v="779"/>
    <x v="0"/>
    <n v="999999999999"/>
    <n v="222222222222"/>
    <s v="development-account"/>
    <n v="46150.833333333336"/>
    <n v="46151.833333333336"/>
    <n v="46142.833333333336"/>
    <n v="46173.833333333336"/>
    <s v="AmazonCloudWatch"/>
    <s v="Management and Governance"/>
    <s v="DataProcessing-Bytes"/>
    <s v="log-group-2222-05-02"/>
    <s v="us-east-1"/>
    <s v=""/>
    <n v="85.2059"/>
    <s v="GB"/>
    <n v="0.5"/>
    <s v="Standard"/>
    <s v="USD"/>
    <n v="42.603000000000002"/>
    <n v="39.194699999999997"/>
    <n v="39.1946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781"/>
    <s v="Shared"/>
    <x v="2"/>
    <s v="Direct spend: provider + billing month + sub-account"/>
    <n v="1"/>
    <s v="aws-2026-05-09-222222222222-05-02-alloc-8b4ca00ca508"/>
    <d v="2026-05-01T00:00:00"/>
    <d v="2026-05-01T00:00:00"/>
  </r>
  <r>
    <x v="780"/>
    <x v="0"/>
    <n v="999999999999"/>
    <n v="111111111111"/>
    <s v="production-account"/>
    <n v="46151.833333333336"/>
    <n v="46152.833333333336"/>
    <n v="46142.833333333336"/>
    <n v="46173.833333333336"/>
    <s v="Amazon Elastic Compute Cloud - Compute"/>
    <s v="Compute"/>
    <s v="BoxUsage:m5.large"/>
    <s v="i-1111-01-01"/>
    <s v="us-east-1"/>
    <s v=""/>
    <n v="1091.1557"/>
    <s v="Hrs"/>
    <n v="9.6000000000000002E-2"/>
    <s v="Standard"/>
    <s v="USD"/>
    <n v="104.751"/>
    <n v="91.6571"/>
    <n v="91.6571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82"/>
    <s v="Allocated"/>
    <x v="1"/>
    <s v="Source tags/labels"/>
    <n v="1"/>
    <s v="aws-2026-05-10-111111111111-01-01-alloc-43f1af48b329"/>
    <d v="2026-05-01T00:00:00"/>
    <d v="2026-05-01T00:00:00"/>
  </r>
  <r>
    <x v="781"/>
    <x v="0"/>
    <n v="999999999999"/>
    <n v="111111111111"/>
    <s v="production-account"/>
    <n v="46151.833333333336"/>
    <n v="46152.833333333336"/>
    <n v="46142.833333333336"/>
    <n v="46173.833333333336"/>
    <s v="Amazon Elastic Compute Cloud - Compute"/>
    <s v="Compute"/>
    <s v="BoxUsage:m5.large"/>
    <s v="i-1111-01-02"/>
    <s v="us-east-1"/>
    <s v=""/>
    <n v="990.62249999999995"/>
    <s v="Hrs"/>
    <n v="9.6000000000000002E-2"/>
    <s v="Standard"/>
    <s v="USD"/>
    <n v="95.099800000000002"/>
    <n v="83.212299999999999"/>
    <n v="83.212299999999999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83"/>
    <s v="Allocated"/>
    <x v="1"/>
    <s v="Source tags/labels"/>
    <n v="1"/>
    <s v="aws-2026-05-10-111111111111-01-02-alloc-3b271051f937"/>
    <d v="2026-05-01T00:00:00"/>
    <d v="2026-05-01T00:00:00"/>
  </r>
  <r>
    <x v="782"/>
    <x v="0"/>
    <n v="999999999999"/>
    <n v="111111111111"/>
    <s v="production-account"/>
    <n v="46151.833333333336"/>
    <n v="46152.833333333336"/>
    <n v="46142.833333333336"/>
    <n v="46173.833333333336"/>
    <s v="Amazon Simple Storage Service"/>
    <s v="Storage"/>
    <s v="TimedStorage-ByteHrs"/>
    <s v="bucket-1111-02-01"/>
    <s v="us-east-1"/>
    <s v=""/>
    <n v="257.38099999999997"/>
    <s v="GB-Mo"/>
    <n v="2.3E-2"/>
    <s v="Standard"/>
    <s v="USD"/>
    <n v="5.9198000000000004"/>
    <n v="5.5336999999999996"/>
    <n v="5.5336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84"/>
    <s v="Allocated"/>
    <x v="1"/>
    <s v="Source tags/labels"/>
    <n v="1"/>
    <s v="aws-2026-05-10-111111111111-02-01-alloc-16aa33696445"/>
    <d v="2026-05-01T00:00:00"/>
    <d v="2026-05-01T00:00:00"/>
  </r>
  <r>
    <x v="783"/>
    <x v="0"/>
    <n v="999999999999"/>
    <n v="111111111111"/>
    <s v="production-account"/>
    <n v="46151.833333333336"/>
    <n v="46152.833333333336"/>
    <n v="46142.833333333336"/>
    <n v="46173.833333333336"/>
    <s v="Amazon Simple Storage Service"/>
    <s v="Storage"/>
    <s v="TimedStorage-ByteHrs"/>
    <s v="bucket-1111-02-02"/>
    <s v="us-east-1"/>
    <s v=""/>
    <n v="235.20259999999999"/>
    <s v="GB-Mo"/>
    <n v="2.3E-2"/>
    <s v="Standard"/>
    <s v="USD"/>
    <n v="5.4097"/>
    <n v="5.0568999999999997"/>
    <n v="5.0568999999999997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85"/>
    <s v="Allocated"/>
    <x v="1"/>
    <s v="Source tags/labels"/>
    <n v="1"/>
    <s v="aws-2026-05-10-111111111111-02-02-alloc-fcc9d38cb701"/>
    <d v="2026-05-01T00:00:00"/>
    <d v="2026-05-01T00:00:00"/>
  </r>
  <r>
    <x v="784"/>
    <x v="0"/>
    <n v="999999999999"/>
    <n v="111111111111"/>
    <s v="production-account"/>
    <n v="46151.833333333336"/>
    <n v="46152.833333333336"/>
    <n v="46142.833333333336"/>
    <n v="46173.833333333336"/>
    <s v="Amazon Relational Database Service"/>
    <s v="Databases"/>
    <s v="InstanceUsage:db.m5.large"/>
    <s v="db-1111-03-01"/>
    <s v="us-east-1"/>
    <s v=""/>
    <n v="229.9683"/>
    <s v="Hrs"/>
    <n v="0.192"/>
    <s v="Standard"/>
    <s v="USD"/>
    <n v="44.1539"/>
    <n v="39.0946"/>
    <n v="39.0946"/>
    <s v="Usage"/>
    <s v=""/>
    <s v="InstanceUsage:db.m5.large | CreateDBInstance | Usage"/>
    <s v="{}"/>
    <x v="0"/>
    <x v="0"/>
    <x v="0"/>
    <x v="0"/>
    <s v="Unallocated"/>
    <s v="aws_billing_sample.csv"/>
    <n v="786"/>
    <s v="Unallocated"/>
    <x v="0"/>
    <s v="Missing allocation metadata"/>
    <n v="1"/>
    <s v="aws-2026-05-10-111111111111-03-01-alloc-9655eee433c2"/>
    <d v="2026-05-01T00:00:00"/>
    <d v="2026-05-01T00:00:00"/>
  </r>
  <r>
    <x v="785"/>
    <x v="0"/>
    <n v="999999999999"/>
    <n v="111111111111"/>
    <s v="production-account"/>
    <n v="46151.833333333336"/>
    <n v="46152.833333333336"/>
    <n v="46142.833333333336"/>
    <n v="46173.833333333336"/>
    <s v="Amazon Relational Database Service"/>
    <s v="Databases"/>
    <s v="InstanceUsage:db.m5.large"/>
    <s v="db-1111-03-02"/>
    <s v="us-east-1"/>
    <s v=""/>
    <n v="236.4068"/>
    <s v="Hrs"/>
    <n v="0.192"/>
    <s v="Standard"/>
    <s v="USD"/>
    <n v="45.390099999999997"/>
    <n v="40.1892"/>
    <n v="40.189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87"/>
    <s v="Allocated"/>
    <x v="1"/>
    <s v="Source tags/labels"/>
    <n v="1"/>
    <s v="aws-2026-05-10-111111111111-03-02-alloc-9380f4c2a21e"/>
    <d v="2026-05-01T00:00:00"/>
    <d v="2026-05-01T00:00:00"/>
  </r>
  <r>
    <x v="786"/>
    <x v="0"/>
    <n v="999999999999"/>
    <n v="111111111111"/>
    <s v="production-account"/>
    <n v="46151.833333333336"/>
    <n v="46152.833333333336"/>
    <n v="46142.833333333336"/>
    <n v="46173.833333333336"/>
    <s v="AWS Lambda"/>
    <s v="Compute"/>
    <s v="Lambda-GB-Second"/>
    <s v="function-1111-04-01"/>
    <s v="us-east-1"/>
    <s v=""/>
    <n v="4454977.0460999999"/>
    <s v="GB-Seconds"/>
    <n v="1.6666700000000001E-5"/>
    <s v="Standard"/>
    <s v="USD"/>
    <n v="74.249799999999993"/>
    <n v="69.052099999999996"/>
    <n v="69.052099999999996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88"/>
    <s v="Allocated"/>
    <x v="1"/>
    <s v="Source tags/labels"/>
    <n v="1"/>
    <s v="aws-2026-05-10-111111111111-04-01-alloc-a54e4ff8911c"/>
    <d v="2026-05-01T00:00:00"/>
    <d v="2026-05-01T00:00:00"/>
  </r>
  <r>
    <x v="787"/>
    <x v="0"/>
    <n v="999999999999"/>
    <n v="111111111111"/>
    <s v="production-account"/>
    <n v="46151.833333333336"/>
    <n v="46152.833333333336"/>
    <n v="46142.833333333336"/>
    <n v="46173.833333333336"/>
    <s v="AWS Lambda"/>
    <s v="Compute"/>
    <s v="Lambda-GB-Second"/>
    <s v="function-1111-04-02"/>
    <s v="us-east-1"/>
    <s v=""/>
    <n v="4360063.3026000001"/>
    <s v="GB-Seconds"/>
    <n v="1.6666700000000001E-5"/>
    <s v="Standard"/>
    <s v="USD"/>
    <n v="72.667900000000003"/>
    <n v="67.581000000000003"/>
    <n v="67.58100000000000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789"/>
    <s v="Allocated"/>
    <x v="1"/>
    <s v="Source tags/labels"/>
    <n v="1"/>
    <s v="aws-2026-05-10-111111111111-04-02-alloc-f8146492e7dc"/>
    <d v="2026-05-01T00:00:00"/>
    <d v="2026-05-01T00:00:00"/>
  </r>
  <r>
    <x v="788"/>
    <x v="0"/>
    <n v="999999999999"/>
    <n v="111111111111"/>
    <s v="production-account"/>
    <n v="46151.833333333336"/>
    <n v="46152.833333333336"/>
    <n v="46142.833333333336"/>
    <n v="46173.833333333336"/>
    <s v="AmazonCloudWatch"/>
    <s v="Management and Governance"/>
    <s v="DataProcessing-Bytes"/>
    <s v="log-group-1111-05-01"/>
    <s v="us-east-1"/>
    <s v=""/>
    <n v="237.61179999999999"/>
    <s v="GB"/>
    <n v="0.5"/>
    <s v="Standard"/>
    <s v="USD"/>
    <n v="118.80589999999999"/>
    <n v="109.3014"/>
    <n v="109.301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790"/>
    <s v="Shared"/>
    <x v="2"/>
    <s v="Direct spend: provider + billing month + sub-account"/>
    <n v="1"/>
    <s v="aws-2026-05-10-111111111111-05-01-alloc-3d3370b7048d"/>
    <d v="2026-05-01T00:00:00"/>
    <d v="2026-05-01T00:00:00"/>
  </r>
  <r>
    <x v="789"/>
    <x v="0"/>
    <n v="999999999999"/>
    <n v="111111111111"/>
    <s v="production-account"/>
    <n v="46151.833333333336"/>
    <n v="46152.833333333336"/>
    <n v="46142.833333333336"/>
    <n v="46173.833333333336"/>
    <s v="AmazonCloudWatch"/>
    <s v="Management and Governance"/>
    <s v="DataProcessing-Bytes"/>
    <s v="log-group-1111-05-02"/>
    <s v="us-east-1"/>
    <s v=""/>
    <n v="210.6883"/>
    <s v="GB"/>
    <n v="0.5"/>
    <s v="Standard"/>
    <s v="USD"/>
    <n v="105.3442"/>
    <n v="96.916600000000003"/>
    <n v="96.916600000000003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791"/>
    <s v="Shared"/>
    <x v="2"/>
    <s v="Direct spend: provider + billing month + sub-account"/>
    <n v="1"/>
    <s v="aws-2026-05-10-111111111111-05-02-alloc-94469496dfc7"/>
    <d v="2026-05-01T00:00:00"/>
    <d v="2026-05-01T00:00:00"/>
  </r>
  <r>
    <x v="790"/>
    <x v="0"/>
    <n v="999999999999"/>
    <n v="222222222222"/>
    <s v="development-account"/>
    <n v="46151.833333333336"/>
    <n v="46152.833333333336"/>
    <n v="46142.833333333336"/>
    <n v="46173.833333333336"/>
    <s v="Amazon Elastic Compute Cloud - Compute"/>
    <s v="Compute"/>
    <s v="BoxUsage:m5.large"/>
    <s v="i-2222-01-01"/>
    <s v="us-east-1"/>
    <s v=""/>
    <n v="414.3399"/>
    <s v="Hrs"/>
    <n v="9.6000000000000002E-2"/>
    <s v="Standard"/>
    <s v="USD"/>
    <n v="39.776600000000002"/>
    <n v="34.804600000000001"/>
    <n v="34.8046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92"/>
    <s v="Allocated"/>
    <x v="1"/>
    <s v="Source tags/labels"/>
    <n v="1"/>
    <s v="aws-2026-05-10-222222222222-01-01-alloc-166755e836fd"/>
    <d v="2026-05-01T00:00:00"/>
    <d v="2026-05-01T00:00:00"/>
  </r>
  <r>
    <x v="791"/>
    <x v="0"/>
    <n v="999999999999"/>
    <n v="222222222222"/>
    <s v="development-account"/>
    <n v="46151.833333333336"/>
    <n v="46152.833333333336"/>
    <n v="46142.833333333336"/>
    <n v="46173.833333333336"/>
    <s v="Amazon Elastic Compute Cloud - Compute"/>
    <s v="Compute"/>
    <s v="BoxUsage:m5.large"/>
    <s v="i-2222-01-02"/>
    <s v="us-east-1"/>
    <s v=""/>
    <n v="382.65469999999999"/>
    <s v="Hrs"/>
    <n v="9.6000000000000002E-2"/>
    <s v="Standard"/>
    <s v="USD"/>
    <n v="36.7348"/>
    <n v="32.143000000000001"/>
    <n v="32.1430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93"/>
    <s v="Allocated"/>
    <x v="1"/>
    <s v="Source tags/labels"/>
    <n v="1"/>
    <s v="aws-2026-05-10-222222222222-01-02-alloc-7846c8bc989e"/>
    <d v="2026-05-01T00:00:00"/>
    <d v="2026-05-01T00:00:00"/>
  </r>
  <r>
    <x v="792"/>
    <x v="0"/>
    <n v="999999999999"/>
    <n v="222222222222"/>
    <s v="development-account"/>
    <n v="46151.833333333336"/>
    <n v="46152.833333333336"/>
    <n v="46142.833333333336"/>
    <n v="46173.833333333336"/>
    <s v="Amazon Simple Storage Service"/>
    <s v="Storage"/>
    <s v="TimedStorage-ByteHrs"/>
    <s v="bucket-2222-02-01"/>
    <s v="us-east-1"/>
    <s v=""/>
    <n v="84.684899999999999"/>
    <s v="GB-Mo"/>
    <n v="2.3E-2"/>
    <s v="Standard"/>
    <s v="USD"/>
    <n v="1.9478"/>
    <n v="1.8207"/>
    <n v="1.8207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94"/>
    <s v="Allocated"/>
    <x v="1"/>
    <s v="Source tags/labels"/>
    <n v="1"/>
    <s v="aws-2026-05-10-222222222222-02-01-alloc-a861cbd34f49"/>
    <d v="2026-05-01T00:00:00"/>
    <d v="2026-05-01T00:00:00"/>
  </r>
  <r>
    <x v="793"/>
    <x v="0"/>
    <n v="999999999999"/>
    <n v="222222222222"/>
    <s v="development-account"/>
    <n v="46151.833333333336"/>
    <n v="46152.833333333336"/>
    <n v="46142.833333333336"/>
    <n v="46173.833333333336"/>
    <s v="Amazon Simple Storage Service"/>
    <s v="Storage"/>
    <s v="TimedStorage-ByteHrs"/>
    <s v="bucket-2222-02-02"/>
    <s v="us-east-1"/>
    <s v=""/>
    <n v="87.772400000000005"/>
    <s v="GB-Mo"/>
    <n v="2.3E-2"/>
    <s v="Standard"/>
    <s v="USD"/>
    <n v="2.0188000000000001"/>
    <n v="1.8871"/>
    <n v="1.887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95"/>
    <s v="Allocated"/>
    <x v="1"/>
    <s v="Source tags/labels"/>
    <n v="1"/>
    <s v="aws-2026-05-10-222222222222-02-02-alloc-84065e872c0e"/>
    <d v="2026-05-01T00:00:00"/>
    <d v="2026-05-01T00:00:00"/>
  </r>
  <r>
    <x v="794"/>
    <x v="0"/>
    <n v="999999999999"/>
    <n v="222222222222"/>
    <s v="development-account"/>
    <n v="46151.833333333336"/>
    <n v="46152.833333333336"/>
    <n v="46142.833333333336"/>
    <n v="46173.833333333336"/>
    <s v="Amazon Relational Database Service"/>
    <s v="Databases"/>
    <s v="InstanceUsage:db.m5.large"/>
    <s v="db-2222-03-01"/>
    <s v="us-east-1"/>
    <s v=""/>
    <n v="81.413200000000003"/>
    <s v="Hrs"/>
    <n v="0.192"/>
    <s v="Standard"/>
    <s v="USD"/>
    <n v="15.6313"/>
    <n v="13.840199999999999"/>
    <n v="13.8401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96"/>
    <s v="Allocated"/>
    <x v="1"/>
    <s v="Source tags/labels"/>
    <n v="1"/>
    <s v="aws-2026-05-10-222222222222-03-01-alloc-310d465d0200"/>
    <d v="2026-05-01T00:00:00"/>
    <d v="2026-05-01T00:00:00"/>
  </r>
  <r>
    <x v="795"/>
    <x v="0"/>
    <n v="999999999999"/>
    <n v="222222222222"/>
    <s v="development-account"/>
    <n v="46151.833333333336"/>
    <n v="46152.833333333336"/>
    <n v="46142.833333333336"/>
    <n v="46173.833333333336"/>
    <s v="Amazon Relational Database Service"/>
    <s v="Databases"/>
    <s v="InstanceUsage:db.m5.large"/>
    <s v="db-2222-03-02"/>
    <s v="us-east-1"/>
    <s v=""/>
    <n v="90.634799999999998"/>
    <s v="Hrs"/>
    <n v="0.192"/>
    <s v="Standard"/>
    <s v="USD"/>
    <n v="17.401900000000001"/>
    <n v="15.4079"/>
    <n v="15.407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97"/>
    <s v="Allocated"/>
    <x v="1"/>
    <s v="Source tags/labels"/>
    <n v="1"/>
    <s v="aws-2026-05-10-222222222222-03-02-alloc-56b80c944523"/>
    <d v="2026-05-01T00:00:00"/>
    <d v="2026-05-01T00:00:00"/>
  </r>
  <r>
    <x v="796"/>
    <x v="0"/>
    <n v="999999999999"/>
    <n v="222222222222"/>
    <s v="development-account"/>
    <n v="46151.833333333336"/>
    <n v="46152.833333333336"/>
    <n v="46142.833333333336"/>
    <n v="46173.833333333336"/>
    <s v="AWS Lambda"/>
    <s v="Compute"/>
    <s v="Lambda-GB-Second"/>
    <s v="function-2222-04-01"/>
    <s v="us-east-1"/>
    <s v=""/>
    <n v="1662711.8581000001"/>
    <s v="GB-Seconds"/>
    <n v="1.6666700000000001E-5"/>
    <s v="Standard"/>
    <s v="USD"/>
    <n v="27.7119"/>
    <n v="25.771999999999998"/>
    <n v="25.77199999999999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98"/>
    <s v="Allocated"/>
    <x v="1"/>
    <s v="Source tags/labels"/>
    <n v="1"/>
    <s v="aws-2026-05-10-222222222222-04-01-alloc-af94d59168a8"/>
    <d v="2026-05-01T00:00:00"/>
    <d v="2026-05-01T00:00:00"/>
  </r>
  <r>
    <x v="797"/>
    <x v="0"/>
    <n v="999999999999"/>
    <n v="222222222222"/>
    <s v="development-account"/>
    <n v="46151.833333333336"/>
    <n v="46152.833333333336"/>
    <n v="46142.833333333336"/>
    <n v="46173.833333333336"/>
    <s v="AWS Lambda"/>
    <s v="Compute"/>
    <s v="Lambda-GB-Second"/>
    <s v="function-2222-04-02"/>
    <s v="us-east-1"/>
    <s v=""/>
    <n v="1767794.4953999999"/>
    <s v="GB-Seconds"/>
    <n v="1.6666700000000001E-5"/>
    <s v="Standard"/>
    <s v="USD"/>
    <n v="29.4633"/>
    <n v="27.4008"/>
    <n v="27.400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799"/>
    <s v="Allocated"/>
    <x v="1"/>
    <s v="Source tags/labels"/>
    <n v="1"/>
    <s v="aws-2026-05-10-222222222222-04-02-alloc-b3f32f6a1029"/>
    <d v="2026-05-01T00:00:00"/>
    <d v="2026-05-01T00:00:00"/>
  </r>
  <r>
    <x v="798"/>
    <x v="0"/>
    <n v="999999999999"/>
    <n v="222222222222"/>
    <s v="development-account"/>
    <n v="46151.833333333336"/>
    <n v="46152.833333333336"/>
    <n v="46142.833333333336"/>
    <n v="46173.833333333336"/>
    <s v="AmazonCloudWatch"/>
    <s v="Management and Governance"/>
    <s v="DataProcessing-Bytes"/>
    <s v="log-group-2222-05-01"/>
    <s v="us-east-1"/>
    <s v=""/>
    <n v="84.049400000000006"/>
    <s v="GB"/>
    <n v="0.5"/>
    <s v="Standard"/>
    <s v="USD"/>
    <n v="42.024700000000003"/>
    <n v="38.662700000000001"/>
    <n v="38.6627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800"/>
    <s v="Shared"/>
    <x v="2"/>
    <s v="Direct spend: provider + billing month + sub-account"/>
    <n v="1"/>
    <s v="aws-2026-05-10-222222222222-05-01-alloc-b692fa973136"/>
    <d v="2026-05-01T00:00:00"/>
    <d v="2026-05-01T00:00:00"/>
  </r>
  <r>
    <x v="799"/>
    <x v="0"/>
    <n v="999999999999"/>
    <n v="222222222222"/>
    <s v="development-account"/>
    <n v="46151.833333333336"/>
    <n v="46152.833333333336"/>
    <n v="46142.833333333336"/>
    <n v="46173.833333333336"/>
    <s v="AmazonCloudWatch"/>
    <s v="Management and Governance"/>
    <s v="DataProcessing-Bytes"/>
    <s v="log-group-2222-05-02"/>
    <s v="us-east-1"/>
    <s v=""/>
    <n v="87.545000000000002"/>
    <s v="GB"/>
    <n v="0.5"/>
    <s v="Standard"/>
    <s v="USD"/>
    <n v="43.772500000000001"/>
    <n v="40.270699999999998"/>
    <n v="40.2706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801"/>
    <s v="Shared"/>
    <x v="2"/>
    <s v="Direct spend: provider + billing month + sub-account"/>
    <n v="1"/>
    <s v="aws-2026-05-10-222222222222-05-02-alloc-9d89d015680b"/>
    <d v="2026-05-01T00:00:00"/>
    <d v="2026-05-01T00:00:00"/>
  </r>
  <r>
    <x v="800"/>
    <x v="0"/>
    <n v="999999999999"/>
    <n v="111111111111"/>
    <s v="production-account"/>
    <n v="46152.833333333336"/>
    <n v="46153.833333333336"/>
    <n v="46142.833333333336"/>
    <n v="46173.833333333336"/>
    <s v="Amazon Elastic Compute Cloud - Compute"/>
    <s v="Compute"/>
    <s v="BoxUsage:m5.large"/>
    <s v="i-1111-01-01"/>
    <s v="us-east-1"/>
    <s v=""/>
    <n v="1175.3870999999999"/>
    <s v="Hrs"/>
    <n v="9.6000000000000002E-2"/>
    <s v="Standard"/>
    <s v="USD"/>
    <n v="112.8372"/>
    <n v="98.732500000000002"/>
    <n v="98.732500000000002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02"/>
    <s v="Allocated"/>
    <x v="1"/>
    <s v="Source tags/labels"/>
    <n v="1"/>
    <s v="aws-2026-05-11-111111111111-01-01-alloc-f5c077ff0121"/>
    <d v="2026-05-01T00:00:00"/>
    <d v="2026-05-01T00:00:00"/>
  </r>
  <r>
    <x v="801"/>
    <x v="0"/>
    <n v="999999999999"/>
    <n v="111111111111"/>
    <s v="production-account"/>
    <n v="46152.833333333336"/>
    <n v="46153.833333333336"/>
    <n v="46142.833333333336"/>
    <n v="46173.833333333336"/>
    <s v="Amazon Elastic Compute Cloud - Compute"/>
    <s v="Compute"/>
    <s v="BoxUsage:m5.large"/>
    <s v="i-1111-01-02"/>
    <s v="us-east-1"/>
    <s v=""/>
    <n v="1114.2863"/>
    <s v="Hrs"/>
    <n v="9.6000000000000002E-2"/>
    <s v="Standard"/>
    <s v="USD"/>
    <n v="106.97150000000001"/>
    <n v="93.6"/>
    <n v="93.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03"/>
    <s v="Allocated"/>
    <x v="1"/>
    <s v="Source tags/labels"/>
    <n v="1"/>
    <s v="aws-2026-05-11-111111111111-01-02-alloc-8062e56b7f31"/>
    <d v="2026-05-01T00:00:00"/>
    <d v="2026-05-01T00:00:00"/>
  </r>
  <r>
    <x v="802"/>
    <x v="0"/>
    <n v="999999999999"/>
    <n v="111111111111"/>
    <s v="production-account"/>
    <n v="46152.833333333336"/>
    <n v="46153.833333333336"/>
    <n v="46142.833333333336"/>
    <n v="46173.833333333336"/>
    <s v="Amazon Simple Storage Service"/>
    <s v="Storage"/>
    <s v="TimedStorage-ByteHrs"/>
    <s v="bucket-1111-02-01"/>
    <s v="us-east-1"/>
    <s v=""/>
    <n v="238.9205"/>
    <s v="GB-Mo"/>
    <n v="2.3E-2"/>
    <s v="Standard"/>
    <s v="USD"/>
    <n v="5.4951999999999996"/>
    <n v="5.1368"/>
    <n v="5.136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04"/>
    <s v="Allocated"/>
    <x v="1"/>
    <s v="Source tags/labels"/>
    <n v="1"/>
    <s v="aws-2026-05-11-111111111111-02-01-alloc-7973d6c613ac"/>
    <d v="2026-05-01T00:00:00"/>
    <d v="2026-05-01T00:00:00"/>
  </r>
  <r>
    <x v="803"/>
    <x v="0"/>
    <n v="999999999999"/>
    <n v="111111111111"/>
    <s v="production-account"/>
    <n v="46152.833333333336"/>
    <n v="46153.833333333336"/>
    <n v="46142.833333333336"/>
    <n v="46173.833333333336"/>
    <s v="Amazon Simple Storage Service"/>
    <s v="Storage"/>
    <s v="TimedStorage-ByteHrs"/>
    <s v="bucket-1111-02-02"/>
    <s v="us-east-1"/>
    <s v=""/>
    <n v="236.97730000000001"/>
    <s v="GB-Mo"/>
    <n v="2.3E-2"/>
    <s v="Standard"/>
    <s v="USD"/>
    <n v="5.4504999999999999"/>
    <n v="5.0949999999999998"/>
    <n v="5.0949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05"/>
    <s v="Allocated"/>
    <x v="1"/>
    <s v="Source tags/labels"/>
    <n v="1"/>
    <s v="aws-2026-05-11-111111111111-02-02-alloc-d711cdac08f1"/>
    <d v="2026-05-01T00:00:00"/>
    <d v="2026-05-01T00:00:00"/>
  </r>
  <r>
    <x v="804"/>
    <x v="0"/>
    <n v="999999999999"/>
    <n v="111111111111"/>
    <s v="production-account"/>
    <n v="46152.833333333336"/>
    <n v="46153.833333333336"/>
    <n v="46142.833333333336"/>
    <n v="46173.833333333336"/>
    <s v="Amazon Relational Database Service"/>
    <s v="Databases"/>
    <s v="InstanceUsage:db.m5.large"/>
    <s v="db-1111-03-01"/>
    <s v="us-east-1"/>
    <s v=""/>
    <n v="195.62569999999999"/>
    <s v="Hrs"/>
    <n v="0.192"/>
    <s v="Standard"/>
    <s v="USD"/>
    <n v="37.560099999999998"/>
    <n v="33.256399999999999"/>
    <n v="33.256399999999999"/>
    <s v="Usage"/>
    <s v=""/>
    <s v="InstanceUsage:db.m5.large | CreateDBInstance | Usage"/>
    <s v="{}"/>
    <x v="0"/>
    <x v="0"/>
    <x v="0"/>
    <x v="0"/>
    <s v="Unallocated"/>
    <s v="aws_billing_sample.csv"/>
    <n v="806"/>
    <s v="Unallocated"/>
    <x v="0"/>
    <s v="Missing allocation metadata"/>
    <n v="1"/>
    <s v="aws-2026-05-11-111111111111-03-01-alloc-e1527ba49040"/>
    <d v="2026-05-01T00:00:00"/>
    <d v="2026-05-01T00:00:00"/>
  </r>
  <r>
    <x v="805"/>
    <x v="0"/>
    <n v="999999999999"/>
    <n v="111111111111"/>
    <s v="production-account"/>
    <n v="46152.833333333336"/>
    <n v="46153.833333333336"/>
    <n v="46142.833333333336"/>
    <n v="46173.833333333336"/>
    <s v="Amazon Relational Database Service"/>
    <s v="Databases"/>
    <s v="InstanceUsage:db.m5.large"/>
    <s v="db-1111-03-02"/>
    <s v="us-east-1"/>
    <s v=""/>
    <n v="222.11080000000001"/>
    <s v="Hrs"/>
    <n v="0.192"/>
    <s v="Standard"/>
    <s v="USD"/>
    <n v="42.645299999999999"/>
    <n v="37.758800000000001"/>
    <n v="37.7588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07"/>
    <s v="Allocated"/>
    <x v="1"/>
    <s v="Source tags/labels"/>
    <n v="1"/>
    <s v="aws-2026-05-11-111111111111-03-02-alloc-b888eec21e65"/>
    <d v="2026-05-01T00:00:00"/>
    <d v="2026-05-01T00:00:00"/>
  </r>
  <r>
    <x v="806"/>
    <x v="0"/>
    <n v="999999999999"/>
    <n v="111111111111"/>
    <s v="production-account"/>
    <n v="46152.833333333336"/>
    <n v="46153.833333333336"/>
    <n v="46142.833333333336"/>
    <n v="46173.833333333336"/>
    <s v="AWS Lambda"/>
    <s v="Compute"/>
    <s v="Lambda-GB-Second"/>
    <s v="function-1111-04-01"/>
    <s v="us-east-1"/>
    <s v=""/>
    <n v="4636016.9797"/>
    <s v="GB-Seconds"/>
    <n v="1.6666700000000001E-5"/>
    <s v="Standard"/>
    <s v="USD"/>
    <n v="77.267099999999999"/>
    <n v="71.8583"/>
    <n v="71.858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08"/>
    <s v="Allocated"/>
    <x v="1"/>
    <s v="Source tags/labels"/>
    <n v="1"/>
    <s v="aws-2026-05-11-111111111111-04-01-alloc-8e38b75a0026"/>
    <d v="2026-05-01T00:00:00"/>
    <d v="2026-05-01T00:00:00"/>
  </r>
  <r>
    <x v="807"/>
    <x v="0"/>
    <n v="999999999999"/>
    <n v="111111111111"/>
    <s v="production-account"/>
    <n v="46152.833333333336"/>
    <n v="46153.833333333336"/>
    <n v="46142.833333333336"/>
    <n v="46173.833333333336"/>
    <s v="AWS Lambda"/>
    <s v="Compute"/>
    <s v="Lambda-GB-Second"/>
    <s v="function-1111-04-02"/>
    <s v="us-east-1"/>
    <s v=""/>
    <n v="4424928.1052999999"/>
    <s v="GB-Seconds"/>
    <n v="1.6666700000000001E-5"/>
    <s v="Standard"/>
    <s v="USD"/>
    <n v="73.748900000000006"/>
    <n v="68.586399999999998"/>
    <n v="68.586399999999998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09"/>
    <s v="Allocated"/>
    <x v="1"/>
    <s v="Source tags/labels"/>
    <n v="1"/>
    <s v="aws-2026-05-11-111111111111-04-02-alloc-56709282c3e6"/>
    <d v="2026-05-01T00:00:00"/>
    <d v="2026-05-01T00:00:00"/>
  </r>
  <r>
    <x v="808"/>
    <x v="0"/>
    <n v="999999999999"/>
    <n v="111111111111"/>
    <s v="production-account"/>
    <n v="46152.833333333336"/>
    <n v="46153.833333333336"/>
    <n v="46142.833333333336"/>
    <n v="46173.833333333336"/>
    <s v="AmazonCloudWatch"/>
    <s v="Management and Governance"/>
    <s v="DataProcessing-Bytes"/>
    <s v="log-group-1111-05-01"/>
    <s v="us-east-1"/>
    <s v=""/>
    <n v="224.9117"/>
    <s v="GB"/>
    <n v="0.5"/>
    <s v="Standard"/>
    <s v="USD"/>
    <n v="112.4559"/>
    <n v="103.4594"/>
    <n v="103.459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810"/>
    <s v="Shared"/>
    <x v="2"/>
    <s v="Direct spend: provider + billing month + sub-account"/>
    <n v="1"/>
    <s v="aws-2026-05-11-111111111111-05-01-alloc-b1b266870638"/>
    <d v="2026-05-01T00:00:00"/>
    <d v="2026-05-01T00:00:00"/>
  </r>
  <r>
    <x v="809"/>
    <x v="0"/>
    <n v="999999999999"/>
    <n v="111111111111"/>
    <s v="production-account"/>
    <n v="46152.833333333336"/>
    <n v="46153.833333333336"/>
    <n v="46142.833333333336"/>
    <n v="46173.833333333336"/>
    <s v="AmazonCloudWatch"/>
    <s v="Management and Governance"/>
    <s v="DataProcessing-Bytes"/>
    <s v="log-group-1111-05-02"/>
    <s v="us-east-1"/>
    <s v=""/>
    <n v="215.5352"/>
    <s v="GB"/>
    <n v="0.5"/>
    <s v="Standard"/>
    <s v="USD"/>
    <n v="107.7676"/>
    <n v="99.146199999999993"/>
    <n v="99.146199999999993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811"/>
    <s v="Shared"/>
    <x v="2"/>
    <s v="Direct spend: provider + billing month + sub-account"/>
    <n v="1"/>
    <s v="aws-2026-05-11-111111111111-05-02-alloc-ce696bfaee37"/>
    <d v="2026-05-01T00:00:00"/>
    <d v="2026-05-01T00:00:00"/>
  </r>
  <r>
    <x v="810"/>
    <x v="0"/>
    <n v="999999999999"/>
    <n v="222222222222"/>
    <s v="development-account"/>
    <n v="46152.833333333336"/>
    <n v="46153.833333333336"/>
    <n v="46142.833333333336"/>
    <n v="46173.833333333336"/>
    <s v="Amazon Elastic Compute Cloud - Compute"/>
    <s v="Compute"/>
    <s v="BoxUsage:m5.large"/>
    <s v="i-2222-01-01"/>
    <s v="us-east-1"/>
    <s v=""/>
    <n v="418.56740000000002"/>
    <s v="Hrs"/>
    <n v="9.6000000000000002E-2"/>
    <s v="Standard"/>
    <s v="USD"/>
    <n v="40.182499999999997"/>
    <n v="35.159700000000001"/>
    <n v="35.1597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12"/>
    <s v="Allocated"/>
    <x v="1"/>
    <s v="Source tags/labels"/>
    <n v="1"/>
    <s v="aws-2026-05-11-222222222222-01-01-alloc-c277b5fb49b2"/>
    <d v="2026-05-01T00:00:00"/>
    <d v="2026-05-01T00:00:00"/>
  </r>
  <r>
    <x v="811"/>
    <x v="0"/>
    <n v="999999999999"/>
    <n v="222222222222"/>
    <s v="development-account"/>
    <n v="46152.833333333336"/>
    <n v="46153.833333333336"/>
    <n v="46142.833333333336"/>
    <n v="46173.833333333336"/>
    <s v="Amazon Elastic Compute Cloud - Compute"/>
    <s v="Compute"/>
    <s v="BoxUsage:m5.large"/>
    <s v="i-2222-01-02"/>
    <s v="us-east-1"/>
    <s v=""/>
    <n v="435.53919999999999"/>
    <s v="Hrs"/>
    <n v="9.6000000000000002E-2"/>
    <s v="Standard"/>
    <s v="USD"/>
    <n v="41.811799999999998"/>
    <n v="36.585299999999997"/>
    <n v="36.5852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13"/>
    <s v="Allocated"/>
    <x v="1"/>
    <s v="Source tags/labels"/>
    <n v="1"/>
    <s v="aws-2026-05-11-222222222222-01-02-alloc-05ee272e0672"/>
    <d v="2026-05-01T00:00:00"/>
    <d v="2026-05-01T00:00:00"/>
  </r>
  <r>
    <x v="812"/>
    <x v="0"/>
    <n v="999999999999"/>
    <n v="222222222222"/>
    <s v="development-account"/>
    <n v="46152.833333333336"/>
    <n v="46153.833333333336"/>
    <n v="46142.833333333336"/>
    <n v="46173.833333333336"/>
    <s v="Amazon Simple Storage Service"/>
    <s v="Storage"/>
    <s v="TimedStorage-ByteHrs"/>
    <s v="bucket-2222-02-01"/>
    <s v="us-east-1"/>
    <s v=""/>
    <n v="83.228099999999998"/>
    <s v="GB-Mo"/>
    <n v="2.3E-2"/>
    <s v="Standard"/>
    <s v="USD"/>
    <n v="1.9141999999999999"/>
    <n v="1.7894000000000001"/>
    <n v="1.7894000000000001"/>
    <s v="Usage"/>
    <s v=""/>
    <s v="TimedStorage-ByteHrs | StandardStorage | Usage"/>
    <s v="{}"/>
    <x v="0"/>
    <x v="0"/>
    <x v="0"/>
    <x v="0"/>
    <s v="Unallocated"/>
    <s v="aws_billing_sample.csv"/>
    <n v="814"/>
    <s v="Unallocated"/>
    <x v="0"/>
    <s v="Missing allocation metadata"/>
    <n v="1"/>
    <s v="aws-2026-05-11-222222222222-02-01-alloc-782dfd0b838e"/>
    <d v="2026-05-01T00:00:00"/>
    <d v="2026-05-01T00:00:00"/>
  </r>
  <r>
    <x v="813"/>
    <x v="0"/>
    <n v="999999999999"/>
    <n v="222222222222"/>
    <s v="development-account"/>
    <n v="46152.833333333336"/>
    <n v="46153.833333333336"/>
    <n v="46142.833333333336"/>
    <n v="46173.833333333336"/>
    <s v="Amazon Simple Storage Service"/>
    <s v="Storage"/>
    <s v="TimedStorage-ByteHrs"/>
    <s v="bucket-2222-02-02"/>
    <s v="us-east-1"/>
    <s v=""/>
    <n v="89.900800000000004"/>
    <s v="GB-Mo"/>
    <n v="2.3E-2"/>
    <s v="Standard"/>
    <s v="USD"/>
    <n v="2.0676999999999999"/>
    <n v="1.9329000000000001"/>
    <n v="1.9329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15"/>
    <s v="Allocated"/>
    <x v="1"/>
    <s v="Source tags/labels"/>
    <n v="1"/>
    <s v="aws-2026-05-11-222222222222-02-02-alloc-db25864ff6aa"/>
    <d v="2026-05-01T00:00:00"/>
    <d v="2026-05-01T00:00:00"/>
  </r>
  <r>
    <x v="814"/>
    <x v="0"/>
    <n v="999999999999"/>
    <n v="222222222222"/>
    <s v="development-account"/>
    <n v="46152.833333333336"/>
    <n v="46153.833333333336"/>
    <n v="46142.833333333336"/>
    <n v="46173.833333333336"/>
    <s v="Amazon Relational Database Service"/>
    <s v="Databases"/>
    <s v="InstanceUsage:db.m5.large"/>
    <s v="db-2222-03-01"/>
    <s v="us-east-1"/>
    <s v=""/>
    <n v="79.027600000000007"/>
    <s v="Hrs"/>
    <n v="0.192"/>
    <s v="Standard"/>
    <s v="USD"/>
    <n v="15.173299999999999"/>
    <n v="13.434699999999999"/>
    <n v="13.4346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16"/>
    <s v="Allocated"/>
    <x v="1"/>
    <s v="Source tags/labels"/>
    <n v="1"/>
    <s v="aws-2026-05-11-222222222222-03-01-alloc-902ecf92401e"/>
    <d v="2026-05-01T00:00:00"/>
    <d v="2026-05-01T00:00:00"/>
  </r>
  <r>
    <x v="815"/>
    <x v="0"/>
    <n v="999999999999"/>
    <n v="222222222222"/>
    <s v="development-account"/>
    <n v="46152.833333333336"/>
    <n v="46153.833333333336"/>
    <n v="46142.833333333336"/>
    <n v="46173.833333333336"/>
    <s v="Amazon Relational Database Service"/>
    <s v="Databases"/>
    <s v="InstanceUsage:db.m5.large"/>
    <s v="db-2222-03-02"/>
    <s v="us-east-1"/>
    <s v=""/>
    <n v="80.851399999999998"/>
    <s v="Hrs"/>
    <n v="0.192"/>
    <s v="Standard"/>
    <s v="USD"/>
    <n v="15.5235"/>
    <n v="13.7447"/>
    <n v="13.7447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17"/>
    <s v="Allocated"/>
    <x v="1"/>
    <s v="Source tags/labels"/>
    <n v="1"/>
    <s v="aws-2026-05-11-222222222222-03-02-alloc-406cd3e2cdb5"/>
    <d v="2026-05-01T00:00:00"/>
    <d v="2026-05-01T00:00:00"/>
  </r>
  <r>
    <x v="816"/>
    <x v="0"/>
    <n v="999999999999"/>
    <n v="222222222222"/>
    <s v="development-account"/>
    <n v="46152.833333333336"/>
    <n v="46153.833333333336"/>
    <n v="46142.833333333336"/>
    <n v="46173.833333333336"/>
    <s v="AWS Lambda"/>
    <s v="Compute"/>
    <s v="Lambda-GB-Second"/>
    <s v="function-2222-04-01"/>
    <s v="us-east-1"/>
    <s v=""/>
    <n v="1831969.9142"/>
    <s v="GB-Seconds"/>
    <n v="1.6666700000000001E-5"/>
    <s v="Standard"/>
    <s v="USD"/>
    <n v="30.532900000000001"/>
    <n v="28.395499999999998"/>
    <n v="28.39549999999999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18"/>
    <s v="Allocated"/>
    <x v="1"/>
    <s v="Source tags/labels"/>
    <n v="1"/>
    <s v="aws-2026-05-11-222222222222-04-01-alloc-4abe627c648d"/>
    <d v="2026-05-01T00:00:00"/>
    <d v="2026-05-01T00:00:00"/>
  </r>
  <r>
    <x v="817"/>
    <x v="0"/>
    <n v="999999999999"/>
    <n v="222222222222"/>
    <s v="development-account"/>
    <n v="46152.833333333336"/>
    <n v="46153.833333333336"/>
    <n v="46142.833333333336"/>
    <n v="46173.833333333336"/>
    <s v="AWS Lambda"/>
    <s v="Compute"/>
    <s v="Lambda-GB-Second"/>
    <s v="function-2222-04-02"/>
    <s v="us-east-1"/>
    <s v=""/>
    <n v="1916380.9447999999"/>
    <s v="GB-Seconds"/>
    <n v="1.6666700000000001E-5"/>
    <s v="Standard"/>
    <s v="USD"/>
    <n v="31.939699999999998"/>
    <n v="29.703900000000001"/>
    <n v="29.7039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19"/>
    <s v="Allocated"/>
    <x v="1"/>
    <s v="Source tags/labels"/>
    <n v="1"/>
    <s v="aws-2026-05-11-222222222222-04-02-alloc-b35bf8d5f15c"/>
    <d v="2026-05-01T00:00:00"/>
    <d v="2026-05-01T00:00:00"/>
  </r>
  <r>
    <x v="818"/>
    <x v="0"/>
    <n v="999999999999"/>
    <n v="222222222222"/>
    <s v="development-account"/>
    <n v="46152.833333333336"/>
    <n v="46153.833333333336"/>
    <n v="46142.833333333336"/>
    <n v="46173.833333333336"/>
    <s v="AmazonCloudWatch"/>
    <s v="Management and Governance"/>
    <s v="DataProcessing-Bytes"/>
    <s v="log-group-2222-05-01"/>
    <s v="us-east-1"/>
    <s v=""/>
    <n v="85.234499999999997"/>
    <s v="GB"/>
    <n v="0.5"/>
    <s v="Standard"/>
    <s v="USD"/>
    <n v="42.617199999999997"/>
    <n v="39.207799999999999"/>
    <n v="39.2077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820"/>
    <s v="Shared"/>
    <x v="2"/>
    <s v="Direct spend: provider + billing month + sub-account"/>
    <n v="1"/>
    <s v="aws-2026-05-11-222222222222-05-01-alloc-577240a9f361"/>
    <d v="2026-05-01T00:00:00"/>
    <d v="2026-05-01T00:00:00"/>
  </r>
  <r>
    <x v="819"/>
    <x v="0"/>
    <n v="999999999999"/>
    <n v="222222222222"/>
    <s v="development-account"/>
    <n v="46152.833333333336"/>
    <n v="46153.833333333336"/>
    <n v="46142.833333333336"/>
    <n v="46173.833333333336"/>
    <s v="AmazonCloudWatch"/>
    <s v="Management and Governance"/>
    <s v="DataProcessing-Bytes"/>
    <s v="log-group-2222-05-02"/>
    <s v="us-east-1"/>
    <s v=""/>
    <n v="84.334500000000006"/>
    <s v="GB"/>
    <n v="0.5"/>
    <s v="Standard"/>
    <s v="USD"/>
    <n v="42.167299999999997"/>
    <n v="38.793900000000001"/>
    <n v="38.7939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821"/>
    <s v="Shared"/>
    <x v="2"/>
    <s v="Direct spend: provider + billing month + sub-account"/>
    <n v="1"/>
    <s v="aws-2026-05-11-222222222222-05-02-alloc-462e4b121d99"/>
    <d v="2026-05-01T00:00:00"/>
    <d v="2026-05-01T00:00:00"/>
  </r>
  <r>
    <x v="820"/>
    <x v="0"/>
    <n v="999999999999"/>
    <n v="111111111111"/>
    <s v="production-account"/>
    <n v="46153.833333333336"/>
    <n v="46154.833333333336"/>
    <n v="46142.833333333336"/>
    <n v="46173.833333333336"/>
    <s v="Amazon Elastic Compute Cloud - Compute"/>
    <s v="Compute"/>
    <s v="BoxUsage:m5.large"/>
    <s v="i-1111-01-01"/>
    <s v="us-east-1"/>
    <s v=""/>
    <n v="1029.7738999999999"/>
    <s v="Hrs"/>
    <n v="9.6000000000000002E-2"/>
    <s v="Standard"/>
    <s v="USD"/>
    <n v="98.8583"/>
    <n v="86.501000000000005"/>
    <n v="86.50100000000000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22"/>
    <s v="Allocated"/>
    <x v="1"/>
    <s v="Source tags/labels"/>
    <n v="1"/>
    <s v="aws-2026-05-12-111111111111-01-01-alloc-8f10a28536ed"/>
    <d v="2026-05-01T00:00:00"/>
    <d v="2026-05-01T00:00:00"/>
  </r>
  <r>
    <x v="821"/>
    <x v="0"/>
    <n v="999999999999"/>
    <n v="111111111111"/>
    <s v="production-account"/>
    <n v="46153.833333333336"/>
    <n v="46154.833333333336"/>
    <n v="46142.833333333336"/>
    <n v="46173.833333333336"/>
    <s v="Amazon Elastic Compute Cloud - Compute"/>
    <s v="Compute"/>
    <s v="BoxUsage:m5.large"/>
    <s v="i-1111-01-02"/>
    <s v="us-east-1"/>
    <s v=""/>
    <n v="992.91129999999998"/>
    <s v="Hrs"/>
    <n v="9.6000000000000002E-2"/>
    <s v="Standard"/>
    <s v="USD"/>
    <n v="95.319500000000005"/>
    <n v="83.404600000000002"/>
    <n v="83.404600000000002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23"/>
    <s v="Allocated"/>
    <x v="1"/>
    <s v="Source tags/labels"/>
    <n v="1"/>
    <s v="aws-2026-05-12-111111111111-01-02-alloc-70ae05b48ee7"/>
    <d v="2026-05-01T00:00:00"/>
    <d v="2026-05-01T00:00:00"/>
  </r>
  <r>
    <x v="822"/>
    <x v="0"/>
    <n v="999999999999"/>
    <n v="111111111111"/>
    <s v="production-account"/>
    <n v="46153.833333333336"/>
    <n v="46154.833333333336"/>
    <n v="46142.833333333336"/>
    <n v="46173.833333333336"/>
    <s v="Amazon Simple Storage Service"/>
    <s v="Storage"/>
    <s v="TimedStorage-ByteHrs"/>
    <s v="bucket-1111-02-01"/>
    <s v="us-east-1"/>
    <s v=""/>
    <n v="228.57820000000001"/>
    <s v="GB-Mo"/>
    <n v="2.3E-2"/>
    <s v="Standard"/>
    <s v="USD"/>
    <n v="5.2572999999999999"/>
    <n v="4.9143999999999997"/>
    <n v="4.9143999999999997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24"/>
    <s v="Allocated"/>
    <x v="1"/>
    <s v="Source tags/labels"/>
    <n v="1"/>
    <s v="aws-2026-05-12-111111111111-02-01-alloc-d8742015999f"/>
    <d v="2026-05-01T00:00:00"/>
    <d v="2026-05-01T00:00:00"/>
  </r>
  <r>
    <x v="823"/>
    <x v="0"/>
    <n v="999999999999"/>
    <n v="111111111111"/>
    <s v="production-account"/>
    <n v="46153.833333333336"/>
    <n v="46154.833333333336"/>
    <n v="46142.833333333336"/>
    <n v="46173.833333333336"/>
    <s v="Amazon Simple Storage Service"/>
    <s v="Storage"/>
    <s v="TimedStorage-ByteHrs"/>
    <s v="bucket-1111-02-02"/>
    <s v="us-east-1"/>
    <s v=""/>
    <n v="222.21899999999999"/>
    <s v="GB-Mo"/>
    <n v="2.3E-2"/>
    <s v="Standard"/>
    <s v="USD"/>
    <n v="5.1109999999999998"/>
    <n v="4.7777000000000003"/>
    <n v="4.777700000000000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25"/>
    <s v="Allocated"/>
    <x v="1"/>
    <s v="Source tags/labels"/>
    <n v="1"/>
    <s v="aws-2026-05-12-111111111111-02-02-alloc-b2bf4026bc51"/>
    <d v="2026-05-01T00:00:00"/>
    <d v="2026-05-01T00:00:00"/>
  </r>
  <r>
    <x v="824"/>
    <x v="0"/>
    <n v="999999999999"/>
    <n v="111111111111"/>
    <s v="production-account"/>
    <n v="46153.833333333336"/>
    <n v="46154.833333333336"/>
    <n v="46142.833333333336"/>
    <n v="46173.833333333336"/>
    <s v="Amazon Relational Database Service"/>
    <s v="Databases"/>
    <s v="InstanceUsage:db.m5.large"/>
    <s v="db-1111-03-01"/>
    <s v="us-east-1"/>
    <s v=""/>
    <n v="201.29900000000001"/>
    <s v="Hrs"/>
    <n v="0.192"/>
    <s v="Standard"/>
    <s v="USD"/>
    <n v="38.6494"/>
    <n v="34.220799999999997"/>
    <n v="34.2207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26"/>
    <s v="Allocated"/>
    <x v="1"/>
    <s v="Source tags/labels"/>
    <n v="1"/>
    <s v="aws-2026-05-12-111111111111-03-01-alloc-9d70e05c3dae"/>
    <d v="2026-05-01T00:00:00"/>
    <d v="2026-05-01T00:00:00"/>
  </r>
  <r>
    <x v="825"/>
    <x v="0"/>
    <n v="999999999999"/>
    <n v="111111111111"/>
    <s v="production-account"/>
    <n v="46153.833333333336"/>
    <n v="46154.833333333336"/>
    <n v="46142.833333333336"/>
    <n v="46173.833333333336"/>
    <s v="Amazon Relational Database Service"/>
    <s v="Databases"/>
    <s v="InstanceUsage:db.m5.large"/>
    <s v="db-1111-03-02"/>
    <s v="us-east-1"/>
    <s v=""/>
    <n v="219.3561"/>
    <s v="Hrs"/>
    <n v="0.192"/>
    <s v="Standard"/>
    <s v="USD"/>
    <n v="42.116399999999999"/>
    <n v="37.290500000000002"/>
    <n v="37.2905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27"/>
    <s v="Allocated"/>
    <x v="1"/>
    <s v="Source tags/labels"/>
    <n v="1"/>
    <s v="aws-2026-05-12-111111111111-03-02-alloc-e9001a96ba09"/>
    <d v="2026-05-01T00:00:00"/>
    <d v="2026-05-01T00:00:00"/>
  </r>
  <r>
    <x v="826"/>
    <x v="0"/>
    <n v="999999999999"/>
    <n v="111111111111"/>
    <s v="production-account"/>
    <n v="46153.833333333336"/>
    <n v="46154.833333333336"/>
    <n v="46142.833333333336"/>
    <n v="46173.833333333336"/>
    <s v="AWS Lambda"/>
    <s v="Compute"/>
    <s v="Lambda-GB-Second"/>
    <s v="function-1111-04-01"/>
    <s v="us-east-1"/>
    <s v=""/>
    <n v="4736809.2375999996"/>
    <s v="GB-Seconds"/>
    <n v="1.6666700000000001E-5"/>
    <s v="Standard"/>
    <s v="USD"/>
    <n v="78.947000000000003"/>
    <n v="73.420500000000004"/>
    <n v="73.42050000000000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28"/>
    <s v="Allocated"/>
    <x v="1"/>
    <s v="Source tags/labels"/>
    <n v="1"/>
    <s v="aws-2026-05-12-111111111111-04-01-alloc-c416759055a8"/>
    <d v="2026-05-01T00:00:00"/>
    <d v="2026-05-01T00:00:00"/>
  </r>
  <r>
    <x v="827"/>
    <x v="0"/>
    <n v="999999999999"/>
    <n v="111111111111"/>
    <s v="production-account"/>
    <n v="46153.833333333336"/>
    <n v="46154.833333333336"/>
    <n v="46142.833333333336"/>
    <n v="46173.833333333336"/>
    <s v="AWS Lambda"/>
    <s v="Compute"/>
    <s v="Lambda-GB-Second"/>
    <s v="function-1111-04-02"/>
    <s v="us-east-1"/>
    <s v=""/>
    <n v="4513252.3552999999"/>
    <s v="GB-Seconds"/>
    <n v="1.6666700000000001E-5"/>
    <s v="Standard"/>
    <s v="USD"/>
    <n v="75.221000000000004"/>
    <n v="69.955399999999997"/>
    <n v="69.95539999999999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29"/>
    <s v="Allocated"/>
    <x v="1"/>
    <s v="Source tags/labels"/>
    <n v="1"/>
    <s v="aws-2026-05-12-111111111111-04-02-alloc-ee126791c678"/>
    <d v="2026-05-01T00:00:00"/>
    <d v="2026-05-01T00:00:00"/>
  </r>
  <r>
    <x v="828"/>
    <x v="0"/>
    <n v="999999999999"/>
    <n v="111111111111"/>
    <s v="production-account"/>
    <n v="46153.833333333336"/>
    <n v="46154.833333333336"/>
    <n v="46142.833333333336"/>
    <n v="46173.833333333336"/>
    <s v="AmazonCloudWatch"/>
    <s v="Management and Governance"/>
    <s v="DataProcessing-Bytes"/>
    <s v="log-group-1111-05-01"/>
    <s v="us-east-1"/>
    <s v=""/>
    <n v="216.3843"/>
    <s v="GB"/>
    <n v="0.5"/>
    <s v="Standard"/>
    <s v="USD"/>
    <n v="108.1922"/>
    <n v="99.536799999999999"/>
    <n v="99.536799999999999"/>
    <s v="Usage"/>
    <s v=""/>
    <s v="DataProcessing-Bytes | PutLogEvents | Usage"/>
    <s v="{}"/>
    <x v="0"/>
    <x v="0"/>
    <x v="0"/>
    <x v="0"/>
    <s v="Unallocated"/>
    <s v="aws_billing_sample.csv"/>
    <n v="830"/>
    <s v="Unallocated"/>
    <x v="0"/>
    <s v="Missing allocation metadata"/>
    <n v="1"/>
    <s v="aws-2026-05-12-111111111111-05-01-alloc-bc4c74d07553"/>
    <d v="2026-05-01T00:00:00"/>
    <d v="2026-05-01T00:00:00"/>
  </r>
  <r>
    <x v="829"/>
    <x v="0"/>
    <n v="999999999999"/>
    <n v="111111111111"/>
    <s v="production-account"/>
    <n v="46153.833333333336"/>
    <n v="46154.833333333336"/>
    <n v="46142.833333333336"/>
    <n v="46173.833333333336"/>
    <s v="AmazonCloudWatch"/>
    <s v="Management and Governance"/>
    <s v="DataProcessing-Bytes"/>
    <s v="log-group-1111-05-02"/>
    <s v="us-east-1"/>
    <s v=""/>
    <n v="245.03550000000001"/>
    <s v="GB"/>
    <n v="0.5"/>
    <s v="Standard"/>
    <s v="USD"/>
    <n v="122.5177"/>
    <n v="112.7163"/>
    <n v="112.7163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831"/>
    <s v="Shared"/>
    <x v="2"/>
    <s v="Direct spend: provider + billing month + sub-account"/>
    <n v="1"/>
    <s v="aws-2026-05-12-111111111111-05-02-alloc-40605f500a1b"/>
    <d v="2026-05-01T00:00:00"/>
    <d v="2026-05-01T00:00:00"/>
  </r>
  <r>
    <x v="830"/>
    <x v="0"/>
    <n v="999999999999"/>
    <n v="222222222222"/>
    <s v="development-account"/>
    <n v="46153.833333333336"/>
    <n v="46154.833333333336"/>
    <n v="46142.833333333336"/>
    <n v="46173.833333333336"/>
    <s v="Amazon Elastic Compute Cloud - Compute"/>
    <s v="Compute"/>
    <s v="BoxUsage:m5.large"/>
    <s v="i-2222-01-01"/>
    <s v="us-east-1"/>
    <s v=""/>
    <n v="459.20170000000002"/>
    <s v="Hrs"/>
    <n v="9.6000000000000002E-2"/>
    <s v="Standard"/>
    <s v="USD"/>
    <n v="44.083399999999997"/>
    <n v="38.572899999999997"/>
    <n v="38.5728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32"/>
    <s v="Allocated"/>
    <x v="1"/>
    <s v="Source tags/labels"/>
    <n v="1"/>
    <s v="aws-2026-05-12-222222222222-01-01-alloc-214e5f60899c"/>
    <d v="2026-05-01T00:00:00"/>
    <d v="2026-05-01T00:00:00"/>
  </r>
  <r>
    <x v="831"/>
    <x v="0"/>
    <n v="999999999999"/>
    <n v="222222222222"/>
    <s v="development-account"/>
    <n v="46153.833333333336"/>
    <n v="46154.833333333336"/>
    <n v="46142.833333333336"/>
    <n v="46173.833333333336"/>
    <s v="Amazon Elastic Compute Cloud - Compute"/>
    <s v="Compute"/>
    <s v="BoxUsage:m5.large"/>
    <s v="i-2222-01-02"/>
    <s v="us-east-1"/>
    <s v=""/>
    <n v="407.64319999999998"/>
    <s v="Hrs"/>
    <n v="9.6000000000000002E-2"/>
    <s v="Standard"/>
    <s v="USD"/>
    <n v="39.133699999999997"/>
    <n v="34.241999999999997"/>
    <n v="34.241999999999997"/>
    <s v="Usage"/>
    <s v=""/>
    <s v="BoxUsage:m5.large | RunInstances | Usage"/>
    <s v="{}"/>
    <x v="0"/>
    <x v="0"/>
    <x v="0"/>
    <x v="0"/>
    <s v="Unallocated"/>
    <s v="aws_billing_sample.csv"/>
    <n v="833"/>
    <s v="Unallocated"/>
    <x v="0"/>
    <s v="Missing allocation metadata"/>
    <n v="1"/>
    <s v="aws-2026-05-12-222222222222-01-02-alloc-28efc03ab7b9"/>
    <d v="2026-05-01T00:00:00"/>
    <d v="2026-05-01T00:00:00"/>
  </r>
  <r>
    <x v="832"/>
    <x v="0"/>
    <n v="999999999999"/>
    <n v="222222222222"/>
    <s v="development-account"/>
    <n v="46153.833333333336"/>
    <n v="46154.833333333336"/>
    <n v="46142.833333333336"/>
    <n v="46173.833333333336"/>
    <s v="Amazon Simple Storage Service"/>
    <s v="Storage"/>
    <s v="TimedStorage-ByteHrs"/>
    <s v="bucket-2222-02-01"/>
    <s v="us-east-1"/>
    <s v=""/>
    <n v="90.9071"/>
    <s v="GB-Mo"/>
    <n v="2.3E-2"/>
    <s v="Standard"/>
    <s v="USD"/>
    <n v="2.0909"/>
    <n v="1.9544999999999999"/>
    <n v="1.9544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34"/>
    <s v="Allocated"/>
    <x v="1"/>
    <s v="Source tags/labels"/>
    <n v="1"/>
    <s v="aws-2026-05-12-222222222222-02-01-alloc-0b534045af23"/>
    <d v="2026-05-01T00:00:00"/>
    <d v="2026-05-01T00:00:00"/>
  </r>
  <r>
    <x v="833"/>
    <x v="0"/>
    <n v="999999999999"/>
    <n v="222222222222"/>
    <s v="development-account"/>
    <n v="46153.833333333336"/>
    <n v="46154.833333333336"/>
    <n v="46142.833333333336"/>
    <n v="46173.833333333336"/>
    <s v="Amazon Simple Storage Service"/>
    <s v="Storage"/>
    <s v="TimedStorage-ByteHrs"/>
    <s v="bucket-2222-02-02"/>
    <s v="us-east-1"/>
    <s v=""/>
    <n v="93.807500000000005"/>
    <s v="GB-Mo"/>
    <n v="2.3E-2"/>
    <s v="Standard"/>
    <s v="USD"/>
    <n v="2.1576"/>
    <n v="2.0169000000000001"/>
    <n v="2.0169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35"/>
    <s v="Allocated"/>
    <x v="1"/>
    <s v="Source tags/labels"/>
    <n v="1"/>
    <s v="aws-2026-05-12-222222222222-02-02-alloc-71c2320843de"/>
    <d v="2026-05-01T00:00:00"/>
    <d v="2026-05-01T00:00:00"/>
  </r>
  <r>
    <x v="834"/>
    <x v="0"/>
    <n v="999999999999"/>
    <n v="222222222222"/>
    <s v="development-account"/>
    <n v="46153.833333333336"/>
    <n v="46154.833333333336"/>
    <n v="46142.833333333336"/>
    <n v="46173.833333333336"/>
    <s v="Amazon Relational Database Service"/>
    <s v="Databases"/>
    <s v="InstanceUsage:db.m5.large"/>
    <s v="db-2222-03-01"/>
    <s v="us-east-1"/>
    <s v=""/>
    <n v="84.616399999999999"/>
    <s v="Hrs"/>
    <n v="0.192"/>
    <s v="Standard"/>
    <s v="USD"/>
    <n v="16.246300000000002"/>
    <n v="14.3848"/>
    <n v="14.3848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36"/>
    <s v="Allocated"/>
    <x v="1"/>
    <s v="Source tags/labels"/>
    <n v="1"/>
    <s v="aws-2026-05-12-222222222222-03-01-alloc-6a12052e8f94"/>
    <d v="2026-05-01T00:00:00"/>
    <d v="2026-05-01T00:00:00"/>
  </r>
  <r>
    <x v="835"/>
    <x v="0"/>
    <n v="999999999999"/>
    <n v="222222222222"/>
    <s v="development-account"/>
    <n v="46153.833333333336"/>
    <n v="46154.833333333336"/>
    <n v="46142.833333333336"/>
    <n v="46173.833333333336"/>
    <s v="Amazon Relational Database Service"/>
    <s v="Databases"/>
    <s v="InstanceUsage:db.m5.large"/>
    <s v="db-2222-03-02"/>
    <s v="us-east-1"/>
    <s v=""/>
    <n v="82.839600000000004"/>
    <s v="Hrs"/>
    <n v="0.192"/>
    <s v="Standard"/>
    <s v="USD"/>
    <n v="15.905200000000001"/>
    <n v="14.082700000000001"/>
    <n v="14.0827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37"/>
    <s v="Allocated"/>
    <x v="1"/>
    <s v="Source tags/labels"/>
    <n v="1"/>
    <s v="aws-2026-05-12-222222222222-03-02-alloc-cc0cb923592d"/>
    <d v="2026-05-01T00:00:00"/>
    <d v="2026-05-01T00:00:00"/>
  </r>
  <r>
    <x v="836"/>
    <x v="0"/>
    <n v="999999999999"/>
    <n v="222222222222"/>
    <s v="development-account"/>
    <n v="46153.833333333336"/>
    <n v="46154.833333333336"/>
    <n v="46142.833333333336"/>
    <n v="46173.833333333336"/>
    <s v="AWS Lambda"/>
    <s v="Compute"/>
    <s v="Lambda-GB-Second"/>
    <s v="function-2222-04-01"/>
    <s v="us-east-1"/>
    <s v=""/>
    <n v="1829627.8222000001"/>
    <s v="GB-Seconds"/>
    <n v="1.6666700000000001E-5"/>
    <s v="Standard"/>
    <s v="USD"/>
    <n v="30.4939"/>
    <n v="28.359200000000001"/>
    <n v="28.3592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38"/>
    <s v="Allocated"/>
    <x v="1"/>
    <s v="Source tags/labels"/>
    <n v="1"/>
    <s v="aws-2026-05-12-222222222222-04-01-alloc-e5ba778ec344"/>
    <d v="2026-05-01T00:00:00"/>
    <d v="2026-05-01T00:00:00"/>
  </r>
  <r>
    <x v="837"/>
    <x v="0"/>
    <n v="999999999999"/>
    <n v="222222222222"/>
    <s v="development-account"/>
    <n v="46153.833333333336"/>
    <n v="46154.833333333336"/>
    <n v="46142.833333333336"/>
    <n v="46173.833333333336"/>
    <s v="AWS Lambda"/>
    <s v="Compute"/>
    <s v="Lambda-GB-Second"/>
    <s v="function-2222-04-02"/>
    <s v="us-east-1"/>
    <s v=""/>
    <n v="1703078.0734000001"/>
    <s v="GB-Seconds"/>
    <n v="1.6666700000000001E-5"/>
    <s v="Standard"/>
    <s v="USD"/>
    <n v="28.384699999999999"/>
    <n v="26.3977"/>
    <n v="26.3977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39"/>
    <s v="Allocated"/>
    <x v="1"/>
    <s v="Source tags/labels"/>
    <n v="1"/>
    <s v="aws-2026-05-12-222222222222-04-02-alloc-4f90bcfb8898"/>
    <d v="2026-05-01T00:00:00"/>
    <d v="2026-05-01T00:00:00"/>
  </r>
  <r>
    <x v="838"/>
    <x v="0"/>
    <n v="999999999999"/>
    <n v="222222222222"/>
    <s v="development-account"/>
    <n v="46153.833333333336"/>
    <n v="46154.833333333336"/>
    <n v="46142.833333333336"/>
    <n v="46173.833333333336"/>
    <s v="AmazonCloudWatch"/>
    <s v="Management and Governance"/>
    <s v="DataProcessing-Bytes"/>
    <s v="log-group-2222-05-01"/>
    <s v="us-east-1"/>
    <s v=""/>
    <n v="88.729900000000001"/>
    <s v="GB"/>
    <n v="0.5"/>
    <s v="Standard"/>
    <s v="USD"/>
    <n v="44.365000000000002"/>
    <n v="40.815800000000003"/>
    <n v="40.8158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840"/>
    <s v="Shared"/>
    <x v="2"/>
    <s v="Direct spend: provider + billing month + sub-account"/>
    <n v="1"/>
    <s v="aws-2026-05-12-222222222222-05-01-alloc-dc9c564af4af"/>
    <d v="2026-05-01T00:00:00"/>
    <d v="2026-05-01T00:00:00"/>
  </r>
  <r>
    <x v="839"/>
    <x v="0"/>
    <n v="999999999999"/>
    <n v="222222222222"/>
    <s v="development-account"/>
    <n v="46153.833333333336"/>
    <n v="46154.833333333336"/>
    <n v="46142.833333333336"/>
    <n v="46173.833333333336"/>
    <s v="AmazonCloudWatch"/>
    <s v="Management and Governance"/>
    <s v="DataProcessing-Bytes"/>
    <s v="log-group-2222-05-02"/>
    <s v="us-east-1"/>
    <s v=""/>
    <n v="88.431399999999996"/>
    <s v="GB"/>
    <n v="0.5"/>
    <s v="Standard"/>
    <s v="USD"/>
    <n v="44.215699999999998"/>
    <n v="40.678400000000003"/>
    <n v="40.678400000000003"/>
    <s v="Usage"/>
    <s v=""/>
    <s v="DataProcessing-Bytes | PutLogEvents | Usage"/>
    <s v="{}"/>
    <x v="0"/>
    <x v="0"/>
    <x v="0"/>
    <x v="0"/>
    <s v="Unallocated"/>
    <s v="aws_billing_sample.csv"/>
    <n v="841"/>
    <s v="Unallocated"/>
    <x v="0"/>
    <s v="Missing allocation metadata"/>
    <n v="1"/>
    <s v="aws-2026-05-12-222222222222-05-02-alloc-35bc81308e06"/>
    <d v="2026-05-01T00:00:00"/>
    <d v="2026-05-01T00:00:00"/>
  </r>
  <r>
    <x v="840"/>
    <x v="0"/>
    <n v="999999999999"/>
    <n v="111111111111"/>
    <s v="production-account"/>
    <n v="46154.833333333336"/>
    <n v="46155.833333333336"/>
    <n v="46142.833333333336"/>
    <n v="46173.833333333336"/>
    <s v="Amazon Elastic Compute Cloud - Compute"/>
    <s v="Compute"/>
    <s v="BoxUsage:m5.large"/>
    <s v="i-1111-01-01"/>
    <s v="us-east-1"/>
    <s v=""/>
    <n v="1080.9192"/>
    <s v="Hrs"/>
    <n v="9.6000000000000002E-2"/>
    <s v="Standard"/>
    <s v="USD"/>
    <n v="103.76819999999999"/>
    <n v="90.797200000000004"/>
    <n v="90.79720000000000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42"/>
    <s v="Allocated"/>
    <x v="1"/>
    <s v="Source tags/labels"/>
    <n v="1"/>
    <s v="aws-2026-05-13-111111111111-01-01-alloc-699da943a45d"/>
    <d v="2026-05-01T00:00:00"/>
    <d v="2026-05-01T00:00:00"/>
  </r>
  <r>
    <x v="841"/>
    <x v="0"/>
    <n v="999999999999"/>
    <n v="111111111111"/>
    <s v="production-account"/>
    <n v="46154.833333333336"/>
    <n v="46155.833333333336"/>
    <n v="46142.833333333336"/>
    <n v="46173.833333333336"/>
    <s v="Amazon Elastic Compute Cloud - Compute"/>
    <s v="Compute"/>
    <s v="BoxUsage:m5.large"/>
    <s v="i-1111-01-02"/>
    <s v="us-east-1"/>
    <s v=""/>
    <n v="1032.4196999999999"/>
    <s v="Hrs"/>
    <n v="9.6000000000000002E-2"/>
    <s v="Standard"/>
    <s v="USD"/>
    <n v="99.112300000000005"/>
    <n v="86.723299999999995"/>
    <n v="86.72329999999999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43"/>
    <s v="Allocated"/>
    <x v="1"/>
    <s v="Source tags/labels"/>
    <n v="1"/>
    <s v="aws-2026-05-13-111111111111-01-02-alloc-e2ffca6f93db"/>
    <d v="2026-05-01T00:00:00"/>
    <d v="2026-05-01T00:00:00"/>
  </r>
  <r>
    <x v="842"/>
    <x v="0"/>
    <n v="999999999999"/>
    <n v="111111111111"/>
    <s v="production-account"/>
    <n v="46154.833333333336"/>
    <n v="46155.833333333336"/>
    <n v="46142.833333333336"/>
    <n v="46173.833333333336"/>
    <s v="Amazon Simple Storage Service"/>
    <s v="Storage"/>
    <s v="TimedStorage-ByteHrs"/>
    <s v="bucket-1111-02-01"/>
    <s v="us-east-1"/>
    <s v=""/>
    <n v="242.4427"/>
    <s v="GB-Mo"/>
    <n v="2.3E-2"/>
    <s v="Standard"/>
    <s v="USD"/>
    <n v="5.5762"/>
    <n v="5.2125000000000004"/>
    <n v="5.2125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44"/>
    <s v="Allocated"/>
    <x v="1"/>
    <s v="Source tags/labels"/>
    <n v="1"/>
    <s v="aws-2026-05-13-111111111111-02-01-alloc-421849a6fca5"/>
    <d v="2026-05-01T00:00:00"/>
    <d v="2026-05-01T00:00:00"/>
  </r>
  <r>
    <x v="843"/>
    <x v="0"/>
    <n v="999999999999"/>
    <n v="111111111111"/>
    <s v="production-account"/>
    <n v="46154.833333333336"/>
    <n v="46155.833333333336"/>
    <n v="46142.833333333336"/>
    <n v="46173.833333333336"/>
    <s v="Amazon Simple Storage Service"/>
    <s v="Storage"/>
    <s v="TimedStorage-ByteHrs"/>
    <s v="bucket-1111-02-02"/>
    <s v="us-east-1"/>
    <s v=""/>
    <n v="256.23390000000001"/>
    <s v="GB-Mo"/>
    <n v="2.3E-2"/>
    <s v="Standard"/>
    <s v="USD"/>
    <n v="5.8933999999999997"/>
    <n v="5.5090000000000003"/>
    <n v="5.509000000000000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45"/>
    <s v="Allocated"/>
    <x v="1"/>
    <s v="Source tags/labels"/>
    <n v="1"/>
    <s v="aws-2026-05-13-111111111111-02-02-alloc-4a98c1516376"/>
    <d v="2026-05-01T00:00:00"/>
    <d v="2026-05-01T00:00:00"/>
  </r>
  <r>
    <x v="844"/>
    <x v="0"/>
    <n v="999999999999"/>
    <n v="111111111111"/>
    <s v="production-account"/>
    <n v="46154.833333333336"/>
    <n v="46155.833333333336"/>
    <n v="46142.833333333336"/>
    <n v="46173.833333333336"/>
    <s v="Amazon Relational Database Service"/>
    <s v="Databases"/>
    <s v="InstanceUsage:db.m5.large"/>
    <s v="db-1111-03-01"/>
    <s v="us-east-1"/>
    <s v=""/>
    <n v="228.7396"/>
    <s v="Hrs"/>
    <n v="0.192"/>
    <s v="Standard"/>
    <s v="USD"/>
    <n v="43.917999999999999"/>
    <n v="38.8857"/>
    <n v="38.885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46"/>
    <s v="Allocated"/>
    <x v="1"/>
    <s v="Source tags/labels"/>
    <n v="1"/>
    <s v="aws-2026-05-13-111111111111-03-01-alloc-1af651cc94af"/>
    <d v="2026-05-01T00:00:00"/>
    <d v="2026-05-01T00:00:00"/>
  </r>
  <r>
    <x v="845"/>
    <x v="0"/>
    <n v="999999999999"/>
    <n v="111111111111"/>
    <s v="production-account"/>
    <n v="46154.833333333336"/>
    <n v="46155.833333333336"/>
    <n v="46142.833333333336"/>
    <n v="46173.833333333336"/>
    <s v="Amazon Relational Database Service"/>
    <s v="Databases"/>
    <s v="InstanceUsage:db.m5.large"/>
    <s v="db-1111-03-02"/>
    <s v="us-east-1"/>
    <s v=""/>
    <n v="234.96260000000001"/>
    <s v="Hrs"/>
    <n v="0.192"/>
    <s v="Standard"/>
    <s v="USD"/>
    <n v="45.1128"/>
    <n v="39.943600000000004"/>
    <n v="39.943600000000004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47"/>
    <s v="Allocated"/>
    <x v="1"/>
    <s v="Source tags/labels"/>
    <n v="1"/>
    <s v="aws-2026-05-13-111111111111-03-02-alloc-cc0f1c330432"/>
    <d v="2026-05-01T00:00:00"/>
    <d v="2026-05-01T00:00:00"/>
  </r>
  <r>
    <x v="846"/>
    <x v="0"/>
    <n v="999999999999"/>
    <n v="111111111111"/>
    <s v="production-account"/>
    <n v="46154.833333333336"/>
    <n v="46155.833333333336"/>
    <n v="46142.833333333336"/>
    <n v="46173.833333333336"/>
    <s v="AWS Lambda"/>
    <s v="Compute"/>
    <s v="Lambda-GB-Second"/>
    <s v="function-1111-04-01"/>
    <s v="us-east-1"/>
    <s v=""/>
    <n v="4229152.0933999997"/>
    <s v="GB-Seconds"/>
    <n v="1.6666700000000001E-5"/>
    <s v="Standard"/>
    <s v="USD"/>
    <n v="70.486000000000004"/>
    <n v="65.551900000000003"/>
    <n v="65.55190000000000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48"/>
    <s v="Allocated"/>
    <x v="1"/>
    <s v="Source tags/labels"/>
    <n v="1"/>
    <s v="aws-2026-05-13-111111111111-04-01-alloc-4b1361fd41cf"/>
    <d v="2026-05-01T00:00:00"/>
    <d v="2026-05-01T00:00:00"/>
  </r>
  <r>
    <x v="847"/>
    <x v="0"/>
    <n v="999999999999"/>
    <n v="111111111111"/>
    <s v="production-account"/>
    <n v="46154.833333333336"/>
    <n v="46155.833333333336"/>
    <n v="46142.833333333336"/>
    <n v="46173.833333333336"/>
    <s v="AWS Lambda"/>
    <s v="Compute"/>
    <s v="Lambda-GB-Second"/>
    <s v="function-1111-04-02"/>
    <s v="us-east-1"/>
    <s v=""/>
    <n v="4500070.1131999996"/>
    <s v="GB-Seconds"/>
    <n v="1.6666700000000001E-5"/>
    <s v="Standard"/>
    <s v="USD"/>
    <n v="75.001300000000001"/>
    <n v="69.751099999999994"/>
    <n v="69.751099999999994"/>
    <s v="Usage"/>
    <s v=""/>
    <s v="Lambda-GB-Second | Invoke | Usage"/>
    <s v="{}"/>
    <x v="0"/>
    <x v="0"/>
    <x v="0"/>
    <x v="0"/>
    <s v="Unallocated"/>
    <s v="aws_billing_sample.csv"/>
    <n v="849"/>
    <s v="Unallocated"/>
    <x v="0"/>
    <s v="Missing allocation metadata"/>
    <n v="1"/>
    <s v="aws-2026-05-13-111111111111-04-02-alloc-0ad4b439efce"/>
    <d v="2026-05-01T00:00:00"/>
    <d v="2026-05-01T00:00:00"/>
  </r>
  <r>
    <x v="848"/>
    <x v="0"/>
    <n v="999999999999"/>
    <n v="111111111111"/>
    <s v="production-account"/>
    <n v="46154.833333333336"/>
    <n v="46155.833333333336"/>
    <n v="46142.833333333336"/>
    <n v="46173.833333333336"/>
    <s v="AmazonCloudWatch"/>
    <s v="Management and Governance"/>
    <s v="DataProcessing-Bytes"/>
    <s v="log-group-1111-05-01"/>
    <s v="us-east-1"/>
    <s v=""/>
    <n v="208.66659999999999"/>
    <s v="GB"/>
    <n v="0.5"/>
    <s v="Standard"/>
    <s v="USD"/>
    <n v="104.33329999999999"/>
    <n v="95.986699999999999"/>
    <n v="95.98669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850"/>
    <s v="Shared"/>
    <x v="2"/>
    <s v="Direct spend: provider + billing month + sub-account"/>
    <n v="1"/>
    <s v="aws-2026-05-13-111111111111-05-01-alloc-7f20a6b8fb7e"/>
    <d v="2026-05-01T00:00:00"/>
    <d v="2026-05-01T00:00:00"/>
  </r>
  <r>
    <x v="849"/>
    <x v="0"/>
    <n v="999999999999"/>
    <n v="111111111111"/>
    <s v="production-account"/>
    <n v="46154.833333333336"/>
    <n v="46155.833333333336"/>
    <n v="46142.833333333336"/>
    <n v="46173.833333333336"/>
    <s v="AmazonCloudWatch"/>
    <s v="Management and Governance"/>
    <s v="DataProcessing-Bytes"/>
    <s v="log-group-1111-05-02"/>
    <s v="us-east-1"/>
    <s v=""/>
    <n v="223.8185"/>
    <s v="GB"/>
    <n v="0.5"/>
    <s v="Standard"/>
    <s v="USD"/>
    <n v="111.9092"/>
    <n v="102.95650000000001"/>
    <n v="102.9565000000000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851"/>
    <s v="Shared"/>
    <x v="2"/>
    <s v="Direct spend: provider + billing month + sub-account"/>
    <n v="1"/>
    <s v="aws-2026-05-13-111111111111-05-02-alloc-38eccd6bee57"/>
    <d v="2026-05-01T00:00:00"/>
    <d v="2026-05-01T00:00:00"/>
  </r>
  <r>
    <x v="850"/>
    <x v="0"/>
    <n v="999999999999"/>
    <n v="222222222222"/>
    <s v="development-account"/>
    <n v="46154.833333333336"/>
    <n v="46155.833333333336"/>
    <n v="46142.833333333336"/>
    <n v="46173.833333333336"/>
    <s v="Amazon Elastic Compute Cloud - Compute"/>
    <s v="Compute"/>
    <s v="BoxUsage:m5.large"/>
    <s v="i-2222-01-01"/>
    <s v="us-east-1"/>
    <s v=""/>
    <n v="428.92590000000001"/>
    <s v="Hrs"/>
    <n v="9.6000000000000002E-2"/>
    <s v="Standard"/>
    <s v="USD"/>
    <n v="41.176900000000003"/>
    <n v="36.029800000000002"/>
    <n v="36.029800000000002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52"/>
    <s v="Allocated"/>
    <x v="1"/>
    <s v="Source tags/labels"/>
    <n v="1"/>
    <s v="aws-2026-05-13-222222222222-01-01-alloc-2ce86b87a337"/>
    <d v="2026-05-01T00:00:00"/>
    <d v="2026-05-01T00:00:00"/>
  </r>
  <r>
    <x v="851"/>
    <x v="0"/>
    <n v="999999999999"/>
    <n v="222222222222"/>
    <s v="development-account"/>
    <n v="46154.833333333336"/>
    <n v="46155.833333333336"/>
    <n v="46142.833333333336"/>
    <n v="46173.833333333336"/>
    <s v="Amazon Elastic Compute Cloud - Compute"/>
    <s v="Compute"/>
    <s v="BoxUsage:m5.large"/>
    <s v="i-2222-01-02"/>
    <s v="us-east-1"/>
    <s v=""/>
    <n v="405.54910000000001"/>
    <s v="Hrs"/>
    <n v="9.6000000000000002E-2"/>
    <s v="Standard"/>
    <s v="USD"/>
    <n v="38.932699999999997"/>
    <n v="34.066099999999999"/>
    <n v="34.0660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53"/>
    <s v="Allocated"/>
    <x v="1"/>
    <s v="Source tags/labels"/>
    <n v="1"/>
    <s v="aws-2026-05-13-222222222222-01-02-alloc-96a9586ea5e3"/>
    <d v="2026-05-01T00:00:00"/>
    <d v="2026-05-01T00:00:00"/>
  </r>
  <r>
    <x v="852"/>
    <x v="0"/>
    <n v="999999999999"/>
    <n v="222222222222"/>
    <s v="development-account"/>
    <n v="46154.833333333336"/>
    <n v="46155.833333333336"/>
    <n v="46142.833333333336"/>
    <n v="46173.833333333336"/>
    <s v="Amazon Simple Storage Service"/>
    <s v="Storage"/>
    <s v="TimedStorage-ByteHrs"/>
    <s v="bucket-2222-02-01"/>
    <s v="us-east-1"/>
    <s v=""/>
    <n v="84.857500000000002"/>
    <s v="GB-Mo"/>
    <n v="2.3E-2"/>
    <s v="Standard"/>
    <s v="USD"/>
    <n v="1.9517"/>
    <n v="1.8244"/>
    <n v="1.8244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54"/>
    <s v="Allocated"/>
    <x v="1"/>
    <s v="Source tags/labels"/>
    <n v="1"/>
    <s v="aws-2026-05-13-222222222222-02-01-alloc-d9af4e1d998c"/>
    <d v="2026-05-01T00:00:00"/>
    <d v="2026-05-01T00:00:00"/>
  </r>
  <r>
    <x v="853"/>
    <x v="0"/>
    <n v="999999999999"/>
    <n v="222222222222"/>
    <s v="development-account"/>
    <n v="46154.833333333336"/>
    <n v="46155.833333333336"/>
    <n v="46142.833333333336"/>
    <n v="46173.833333333336"/>
    <s v="Amazon Simple Storage Service"/>
    <s v="Storage"/>
    <s v="TimedStorage-ByteHrs"/>
    <s v="bucket-2222-02-02"/>
    <s v="us-east-1"/>
    <s v=""/>
    <n v="95.355599999999995"/>
    <s v="GB-Mo"/>
    <n v="2.3E-2"/>
    <s v="Standard"/>
    <s v="USD"/>
    <n v="2.1932"/>
    <n v="2.0501"/>
    <n v="2.05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55"/>
    <s v="Allocated"/>
    <x v="1"/>
    <s v="Source tags/labels"/>
    <n v="1"/>
    <s v="aws-2026-05-13-222222222222-02-02-alloc-036656fe37a5"/>
    <d v="2026-05-01T00:00:00"/>
    <d v="2026-05-01T00:00:00"/>
  </r>
  <r>
    <x v="854"/>
    <x v="0"/>
    <n v="999999999999"/>
    <n v="222222222222"/>
    <s v="development-account"/>
    <n v="46154.833333333336"/>
    <n v="46155.833333333336"/>
    <n v="46142.833333333336"/>
    <n v="46173.833333333336"/>
    <s v="Amazon Relational Database Service"/>
    <s v="Databases"/>
    <s v="InstanceUsage:db.m5.large"/>
    <s v="db-2222-03-01"/>
    <s v="us-east-1"/>
    <s v=""/>
    <n v="81.251099999999994"/>
    <s v="Hrs"/>
    <n v="0.192"/>
    <s v="Standard"/>
    <s v="USD"/>
    <n v="15.600199999999999"/>
    <n v="13.8127"/>
    <n v="13.8127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56"/>
    <s v="Allocated"/>
    <x v="1"/>
    <s v="Source tags/labels"/>
    <n v="1"/>
    <s v="aws-2026-05-13-222222222222-03-01-alloc-8049abc4b6f0"/>
    <d v="2026-05-01T00:00:00"/>
    <d v="2026-05-01T00:00:00"/>
  </r>
  <r>
    <x v="855"/>
    <x v="0"/>
    <n v="999999999999"/>
    <n v="222222222222"/>
    <s v="development-account"/>
    <n v="46154.833333333336"/>
    <n v="46155.833333333336"/>
    <n v="46142.833333333336"/>
    <n v="46173.833333333336"/>
    <s v="Amazon Relational Database Service"/>
    <s v="Databases"/>
    <s v="InstanceUsage:db.m5.large"/>
    <s v="db-2222-03-02"/>
    <s v="us-east-1"/>
    <s v=""/>
    <n v="84.543300000000002"/>
    <s v="Hrs"/>
    <n v="0.192"/>
    <s v="Standard"/>
    <s v="USD"/>
    <n v="16.232299999999999"/>
    <n v="14.372400000000001"/>
    <n v="14.3724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57"/>
    <s v="Allocated"/>
    <x v="1"/>
    <s v="Source tags/labels"/>
    <n v="1"/>
    <s v="aws-2026-05-13-222222222222-03-02-alloc-feff564f7516"/>
    <d v="2026-05-01T00:00:00"/>
    <d v="2026-05-01T00:00:00"/>
  </r>
  <r>
    <x v="856"/>
    <x v="0"/>
    <n v="999999999999"/>
    <n v="222222222222"/>
    <s v="development-account"/>
    <n v="46154.833333333336"/>
    <n v="46155.833333333336"/>
    <n v="46142.833333333336"/>
    <n v="46173.833333333336"/>
    <s v="AWS Lambda"/>
    <s v="Compute"/>
    <s v="Lambda-GB-Second"/>
    <s v="function-2222-04-01"/>
    <s v="us-east-1"/>
    <s v=""/>
    <n v="1679926.6976999999"/>
    <s v="GB-Seconds"/>
    <n v="1.6666700000000001E-5"/>
    <s v="Standard"/>
    <s v="USD"/>
    <n v="27.998799999999999"/>
    <n v="26.038900000000002"/>
    <n v="26.03890000000000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58"/>
    <s v="Allocated"/>
    <x v="1"/>
    <s v="Source tags/labels"/>
    <n v="1"/>
    <s v="aws-2026-05-13-222222222222-04-01-alloc-b0b98649808d"/>
    <d v="2026-05-01T00:00:00"/>
    <d v="2026-05-01T00:00:00"/>
  </r>
  <r>
    <x v="857"/>
    <x v="0"/>
    <n v="999999999999"/>
    <n v="222222222222"/>
    <s v="development-account"/>
    <n v="46154.833333333336"/>
    <n v="46155.833333333336"/>
    <n v="46142.833333333336"/>
    <n v="46173.833333333336"/>
    <s v="AWS Lambda"/>
    <s v="Compute"/>
    <s v="Lambda-GB-Second"/>
    <s v="function-2222-04-02"/>
    <s v="us-east-1"/>
    <s v=""/>
    <n v="1703925.2335000001"/>
    <s v="GB-Seconds"/>
    <n v="1.6666700000000001E-5"/>
    <s v="Standard"/>
    <s v="USD"/>
    <n v="28.398800000000001"/>
    <n v="26.410799999999998"/>
    <n v="26.41079999999999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59"/>
    <s v="Allocated"/>
    <x v="1"/>
    <s v="Source tags/labels"/>
    <n v="1"/>
    <s v="aws-2026-05-13-222222222222-04-02-alloc-b86db682852d"/>
    <d v="2026-05-01T00:00:00"/>
    <d v="2026-05-01T00:00:00"/>
  </r>
  <r>
    <x v="858"/>
    <x v="0"/>
    <n v="999999999999"/>
    <n v="222222222222"/>
    <s v="development-account"/>
    <n v="46154.833333333336"/>
    <n v="46155.833333333336"/>
    <n v="46142.833333333336"/>
    <n v="46173.833333333336"/>
    <s v="AmazonCloudWatch"/>
    <s v="Management and Governance"/>
    <s v="DataProcessing-Bytes"/>
    <s v="log-group-2222-05-01"/>
    <s v="us-east-1"/>
    <s v=""/>
    <n v="95.898200000000003"/>
    <s v="GB"/>
    <n v="0.5"/>
    <s v="Standard"/>
    <s v="USD"/>
    <n v="47.949100000000001"/>
    <n v="44.113199999999999"/>
    <n v="44.1131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860"/>
    <s v="Shared"/>
    <x v="2"/>
    <s v="Direct spend: provider + billing month + sub-account"/>
    <n v="1"/>
    <s v="aws-2026-05-13-222222222222-05-01-alloc-09d3063e07d3"/>
    <d v="2026-05-01T00:00:00"/>
    <d v="2026-05-01T00:00:00"/>
  </r>
  <r>
    <x v="859"/>
    <x v="0"/>
    <n v="999999999999"/>
    <n v="222222222222"/>
    <s v="development-account"/>
    <n v="46154.833333333336"/>
    <n v="46155.833333333336"/>
    <n v="46142.833333333336"/>
    <n v="46173.833333333336"/>
    <s v="AmazonCloudWatch"/>
    <s v="Management and Governance"/>
    <s v="DataProcessing-Bytes"/>
    <s v="log-group-2222-05-02"/>
    <s v="us-east-1"/>
    <s v=""/>
    <n v="92.693200000000004"/>
    <s v="GB"/>
    <n v="0.5"/>
    <s v="Standard"/>
    <s v="USD"/>
    <n v="46.346600000000002"/>
    <n v="42.6389"/>
    <n v="42.638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861"/>
    <s v="Shared"/>
    <x v="2"/>
    <s v="Direct spend: provider + billing month + sub-account"/>
    <n v="1"/>
    <s v="aws-2026-05-13-222222222222-05-02-alloc-706652008e86"/>
    <d v="2026-05-01T00:00:00"/>
    <d v="2026-05-01T00:00:00"/>
  </r>
  <r>
    <x v="860"/>
    <x v="0"/>
    <n v="999999999999"/>
    <n v="111111111111"/>
    <s v="production-account"/>
    <n v="46155.833333333336"/>
    <n v="46156.833333333336"/>
    <n v="46142.833333333336"/>
    <n v="46173.833333333336"/>
    <s v="Amazon Elastic Compute Cloud - Compute"/>
    <s v="Compute"/>
    <s v="BoxUsage:m5.large"/>
    <s v="i-1111-01-01"/>
    <s v="us-east-1"/>
    <s v=""/>
    <n v="1120.6174000000001"/>
    <s v="Hrs"/>
    <n v="9.6000000000000002E-2"/>
    <s v="Standard"/>
    <s v="USD"/>
    <n v="107.5793"/>
    <n v="94.131900000000002"/>
    <n v="94.131900000000002"/>
    <s v="Usage"/>
    <s v=""/>
    <s v="BoxUsage:m5.large | RunInstances | Usage"/>
    <s v="{}"/>
    <x v="0"/>
    <x v="0"/>
    <x v="0"/>
    <x v="0"/>
    <s v="Unallocated"/>
    <s v="aws_billing_sample.csv"/>
    <n v="862"/>
    <s v="Unallocated"/>
    <x v="0"/>
    <s v="Missing allocation metadata"/>
    <n v="1"/>
    <s v="aws-2026-05-14-111111111111-01-01-alloc-9b716f045044"/>
    <d v="2026-05-01T00:00:00"/>
    <d v="2026-05-01T00:00:00"/>
  </r>
  <r>
    <x v="861"/>
    <x v="0"/>
    <n v="999999999999"/>
    <n v="111111111111"/>
    <s v="production-account"/>
    <n v="46155.833333333336"/>
    <n v="46156.833333333336"/>
    <n v="46142.833333333336"/>
    <n v="46173.833333333336"/>
    <s v="Amazon Elastic Compute Cloud - Compute"/>
    <s v="Compute"/>
    <s v="BoxUsage:m5.large"/>
    <s v="i-1111-01-02"/>
    <s v="us-east-1"/>
    <s v=""/>
    <n v="1074.5115000000001"/>
    <s v="Hrs"/>
    <n v="9.6000000000000002E-2"/>
    <s v="Standard"/>
    <s v="USD"/>
    <n v="103.15309999999999"/>
    <n v="90.259"/>
    <n v="90.259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63"/>
    <s v="Allocated"/>
    <x v="1"/>
    <s v="Source tags/labels"/>
    <n v="1"/>
    <s v="aws-2026-05-14-111111111111-01-02-alloc-0943702bd799"/>
    <d v="2026-05-01T00:00:00"/>
    <d v="2026-05-01T00:00:00"/>
  </r>
  <r>
    <x v="862"/>
    <x v="0"/>
    <n v="999999999999"/>
    <n v="111111111111"/>
    <s v="production-account"/>
    <n v="46155.833333333336"/>
    <n v="46156.833333333336"/>
    <n v="46142.833333333336"/>
    <n v="46173.833333333336"/>
    <s v="Amazon Simple Storage Service"/>
    <s v="Storage"/>
    <s v="TimedStorage-ByteHrs"/>
    <s v="bucket-1111-02-01"/>
    <s v="us-east-1"/>
    <s v=""/>
    <n v="247.23990000000001"/>
    <s v="GB-Mo"/>
    <n v="2.3E-2"/>
    <s v="Standard"/>
    <s v="USD"/>
    <n v="5.6864999999999997"/>
    <n v="5.3156999999999996"/>
    <n v="5.3156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64"/>
    <s v="Allocated"/>
    <x v="1"/>
    <s v="Source tags/labels"/>
    <n v="1"/>
    <s v="aws-2026-05-14-111111111111-02-01-alloc-907ae5b94845"/>
    <d v="2026-05-01T00:00:00"/>
    <d v="2026-05-01T00:00:00"/>
  </r>
  <r>
    <x v="863"/>
    <x v="0"/>
    <n v="999999999999"/>
    <n v="111111111111"/>
    <s v="production-account"/>
    <n v="46155.833333333336"/>
    <n v="46156.833333333336"/>
    <n v="46142.833333333336"/>
    <n v="46173.833333333336"/>
    <s v="Amazon Simple Storage Service"/>
    <s v="Storage"/>
    <s v="TimedStorage-ByteHrs"/>
    <s v="bucket-1111-02-02"/>
    <s v="us-east-1"/>
    <s v=""/>
    <n v="237.63329999999999"/>
    <s v="GB-Mo"/>
    <n v="2.3E-2"/>
    <s v="Standard"/>
    <s v="USD"/>
    <n v="5.4656000000000002"/>
    <n v="5.1090999999999998"/>
    <n v="5.1090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65"/>
    <s v="Allocated"/>
    <x v="1"/>
    <s v="Source tags/labels"/>
    <n v="1"/>
    <s v="aws-2026-05-14-111111111111-02-02-alloc-1e96ba89def6"/>
    <d v="2026-05-01T00:00:00"/>
    <d v="2026-05-01T00:00:00"/>
  </r>
  <r>
    <x v="864"/>
    <x v="0"/>
    <n v="999999999999"/>
    <n v="111111111111"/>
    <s v="production-account"/>
    <n v="46155.833333333336"/>
    <n v="46156.833333333336"/>
    <n v="46142.833333333336"/>
    <n v="46173.833333333336"/>
    <s v="Amazon Relational Database Service"/>
    <s v="Databases"/>
    <s v="InstanceUsage:db.m5.large"/>
    <s v="db-1111-03-01"/>
    <s v="us-east-1"/>
    <s v=""/>
    <n v="219.60820000000001"/>
    <s v="Hrs"/>
    <n v="0.192"/>
    <s v="Standard"/>
    <s v="USD"/>
    <n v="42.1648"/>
    <n v="37.333399999999997"/>
    <n v="37.3333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66"/>
    <s v="Allocated"/>
    <x v="1"/>
    <s v="Source tags/labels"/>
    <n v="1"/>
    <s v="aws-2026-05-14-111111111111-03-01-alloc-644a709dd4f5"/>
    <d v="2026-05-01T00:00:00"/>
    <d v="2026-05-01T00:00:00"/>
  </r>
  <r>
    <x v="865"/>
    <x v="0"/>
    <n v="999999999999"/>
    <n v="111111111111"/>
    <s v="production-account"/>
    <n v="46155.833333333336"/>
    <n v="46156.833333333336"/>
    <n v="46142.833333333336"/>
    <n v="46173.833333333336"/>
    <s v="Amazon Relational Database Service"/>
    <s v="Databases"/>
    <s v="InstanceUsage:db.m5.large"/>
    <s v="db-1111-03-02"/>
    <s v="us-east-1"/>
    <s v=""/>
    <n v="221.57390000000001"/>
    <s v="Hrs"/>
    <n v="0.192"/>
    <s v="Standard"/>
    <s v="USD"/>
    <n v="42.542200000000001"/>
    <n v="37.6676"/>
    <n v="37.6676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67"/>
    <s v="Allocated"/>
    <x v="1"/>
    <s v="Source tags/labels"/>
    <n v="1"/>
    <s v="aws-2026-05-14-111111111111-03-02-alloc-94a33a32ca68"/>
    <d v="2026-05-01T00:00:00"/>
    <d v="2026-05-01T00:00:00"/>
  </r>
  <r>
    <x v="866"/>
    <x v="0"/>
    <n v="999999999999"/>
    <n v="111111111111"/>
    <s v="production-account"/>
    <n v="46155.833333333336"/>
    <n v="46156.833333333336"/>
    <n v="46142.833333333336"/>
    <n v="46173.833333333336"/>
    <s v="AWS Lambda"/>
    <s v="Compute"/>
    <s v="Lambda-GB-Second"/>
    <s v="function-1111-04-01"/>
    <s v="us-east-1"/>
    <s v=""/>
    <n v="4807050.4124999996"/>
    <s v="GB-Seconds"/>
    <n v="1.6666700000000001E-5"/>
    <s v="Standard"/>
    <s v="USD"/>
    <n v="80.117699999999999"/>
    <n v="74.509299999999996"/>
    <n v="74.509299999999996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68"/>
    <s v="Allocated"/>
    <x v="1"/>
    <s v="Source tags/labels"/>
    <n v="1"/>
    <s v="aws-2026-05-14-111111111111-04-01-alloc-05a521a2c535"/>
    <d v="2026-05-01T00:00:00"/>
    <d v="2026-05-01T00:00:00"/>
  </r>
  <r>
    <x v="867"/>
    <x v="0"/>
    <n v="999999999999"/>
    <n v="111111111111"/>
    <s v="production-account"/>
    <n v="46155.833333333336"/>
    <n v="46156.833333333336"/>
    <n v="46142.833333333336"/>
    <n v="46173.833333333336"/>
    <s v="AWS Lambda"/>
    <s v="Compute"/>
    <s v="Lambda-GB-Second"/>
    <s v="function-1111-04-02"/>
    <s v="us-east-1"/>
    <s v=""/>
    <n v="4662654.2055000002"/>
    <s v="GB-Seconds"/>
    <n v="1.6666700000000001E-5"/>
    <s v="Standard"/>
    <s v="USD"/>
    <n v="77.711100000000002"/>
    <n v="72.271100000000004"/>
    <n v="72.271100000000004"/>
    <s v="Usage"/>
    <s v=""/>
    <s v="Lambda-GB-Second | Invoke | Usage"/>
    <s v="{}"/>
    <x v="0"/>
    <x v="0"/>
    <x v="0"/>
    <x v="0"/>
    <s v="Unallocated"/>
    <s v="aws_billing_sample.csv"/>
    <n v="869"/>
    <s v="Unallocated"/>
    <x v="0"/>
    <s v="Missing allocation metadata"/>
    <n v="1"/>
    <s v="aws-2026-05-14-111111111111-04-02-alloc-45a19d798a2f"/>
    <d v="2026-05-01T00:00:00"/>
    <d v="2026-05-01T00:00:00"/>
  </r>
  <r>
    <x v="868"/>
    <x v="0"/>
    <n v="999999999999"/>
    <n v="111111111111"/>
    <s v="production-account"/>
    <n v="46155.833333333336"/>
    <n v="46156.833333333336"/>
    <n v="46142.833333333336"/>
    <n v="46173.833333333336"/>
    <s v="AmazonCloudWatch"/>
    <s v="Management and Governance"/>
    <s v="DataProcessing-Bytes"/>
    <s v="log-group-1111-05-01"/>
    <s v="us-east-1"/>
    <s v=""/>
    <n v="245.16919999999999"/>
    <s v="GB"/>
    <n v="0.5"/>
    <s v="Standard"/>
    <s v="USD"/>
    <n v="122.58459999999999"/>
    <n v="112.7778"/>
    <n v="112.7778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870"/>
    <s v="Shared"/>
    <x v="2"/>
    <s v="Direct spend: provider + billing month + sub-account"/>
    <n v="1"/>
    <s v="aws-2026-05-14-111111111111-05-01-alloc-9300fc0b0c76"/>
    <d v="2026-05-01T00:00:00"/>
    <d v="2026-05-01T00:00:00"/>
  </r>
  <r>
    <x v="869"/>
    <x v="0"/>
    <n v="999999999999"/>
    <n v="111111111111"/>
    <s v="production-account"/>
    <n v="46155.833333333336"/>
    <n v="46156.833333333336"/>
    <n v="46142.833333333336"/>
    <n v="46173.833333333336"/>
    <s v="AmazonCloudWatch"/>
    <s v="Management and Governance"/>
    <s v="DataProcessing-Bytes"/>
    <s v="log-group-1111-05-02"/>
    <s v="us-east-1"/>
    <s v=""/>
    <n v="203.35220000000001"/>
    <s v="GB"/>
    <n v="0.5"/>
    <s v="Standard"/>
    <s v="USD"/>
    <n v="101.67610000000001"/>
    <n v="93.542000000000002"/>
    <n v="93.542000000000002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871"/>
    <s v="Shared"/>
    <x v="2"/>
    <s v="Direct spend: provider + billing month + sub-account"/>
    <n v="1"/>
    <s v="aws-2026-05-14-111111111111-05-02-alloc-e12277eaf0bd"/>
    <d v="2026-05-01T00:00:00"/>
    <d v="2026-05-01T00:00:00"/>
  </r>
  <r>
    <x v="870"/>
    <x v="0"/>
    <n v="999999999999"/>
    <n v="222222222222"/>
    <s v="development-account"/>
    <n v="46155.833333333336"/>
    <n v="46156.833333333336"/>
    <n v="46142.833333333336"/>
    <n v="46173.833333333336"/>
    <s v="Amazon Elastic Compute Cloud - Compute"/>
    <s v="Compute"/>
    <s v="BoxUsage:m5.large"/>
    <s v="i-2222-01-01"/>
    <s v="us-east-1"/>
    <s v=""/>
    <n v="390.72019999999998"/>
    <s v="Hrs"/>
    <n v="9.6000000000000002E-2"/>
    <s v="Standard"/>
    <s v="USD"/>
    <n v="37.509099999999997"/>
    <n v="32.820500000000003"/>
    <n v="32.8205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72"/>
    <s v="Allocated"/>
    <x v="1"/>
    <s v="Source tags/labels"/>
    <n v="1"/>
    <s v="aws-2026-05-14-222222222222-01-01-alloc-31a77e2694f9"/>
    <d v="2026-05-01T00:00:00"/>
    <d v="2026-05-01T00:00:00"/>
  </r>
  <r>
    <x v="871"/>
    <x v="0"/>
    <n v="999999999999"/>
    <n v="222222222222"/>
    <s v="development-account"/>
    <n v="46155.833333333336"/>
    <n v="46156.833333333336"/>
    <n v="46142.833333333336"/>
    <n v="46173.833333333336"/>
    <s v="Amazon Elastic Compute Cloud - Compute"/>
    <s v="Compute"/>
    <s v="BoxUsage:m5.large"/>
    <s v="i-2222-01-02"/>
    <s v="us-east-1"/>
    <s v=""/>
    <n v="412.4717"/>
    <s v="Hrs"/>
    <n v="9.6000000000000002E-2"/>
    <s v="Standard"/>
    <s v="USD"/>
    <n v="39.597299999999997"/>
    <n v="34.647599999999997"/>
    <n v="34.6475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73"/>
    <s v="Allocated"/>
    <x v="1"/>
    <s v="Source tags/labels"/>
    <n v="1"/>
    <s v="aws-2026-05-14-222222222222-01-02-alloc-2a4527b3d272"/>
    <d v="2026-05-01T00:00:00"/>
    <d v="2026-05-01T00:00:00"/>
  </r>
  <r>
    <x v="872"/>
    <x v="0"/>
    <n v="999999999999"/>
    <n v="222222222222"/>
    <s v="development-account"/>
    <n v="46155.833333333336"/>
    <n v="46156.833333333336"/>
    <n v="46142.833333333336"/>
    <n v="46173.833333333336"/>
    <s v="Amazon Simple Storage Service"/>
    <s v="Storage"/>
    <s v="TimedStorage-ByteHrs"/>
    <s v="bucket-2222-02-01"/>
    <s v="us-east-1"/>
    <s v=""/>
    <n v="98.653499999999994"/>
    <s v="GB-Mo"/>
    <n v="2.3E-2"/>
    <s v="Standard"/>
    <s v="USD"/>
    <n v="2.2690000000000001"/>
    <n v="2.121"/>
    <n v="2.12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74"/>
    <s v="Allocated"/>
    <x v="1"/>
    <s v="Source tags/labels"/>
    <n v="1"/>
    <s v="aws-2026-05-14-222222222222-02-01-alloc-94fe241d39de"/>
    <d v="2026-05-01T00:00:00"/>
    <d v="2026-05-01T00:00:00"/>
  </r>
  <r>
    <x v="873"/>
    <x v="0"/>
    <n v="999999999999"/>
    <n v="222222222222"/>
    <s v="development-account"/>
    <n v="46155.833333333336"/>
    <n v="46156.833333333336"/>
    <n v="46142.833333333336"/>
    <n v="46173.833333333336"/>
    <s v="Amazon Simple Storage Service"/>
    <s v="Storage"/>
    <s v="TimedStorage-ByteHrs"/>
    <s v="bucket-2222-02-02"/>
    <s v="us-east-1"/>
    <s v=""/>
    <n v="95.292199999999994"/>
    <s v="GB-Mo"/>
    <n v="2.3E-2"/>
    <s v="Standard"/>
    <s v="USD"/>
    <n v="2.1917"/>
    <n v="2.0488"/>
    <n v="2.0488"/>
    <s v="Usage"/>
    <s v=""/>
    <s v="TimedStorage-ByteHrs | StandardStorage | Usage"/>
    <s v="{}"/>
    <x v="0"/>
    <x v="0"/>
    <x v="0"/>
    <x v="0"/>
    <s v="Unallocated"/>
    <s v="aws_billing_sample.csv"/>
    <n v="875"/>
    <s v="Unallocated"/>
    <x v="0"/>
    <s v="Missing allocation metadata"/>
    <n v="1"/>
    <s v="aws-2026-05-14-222222222222-02-02-alloc-15181b942155"/>
    <d v="2026-05-01T00:00:00"/>
    <d v="2026-05-01T00:00:00"/>
  </r>
  <r>
    <x v="874"/>
    <x v="0"/>
    <n v="999999999999"/>
    <n v="222222222222"/>
    <s v="development-account"/>
    <n v="46155.833333333336"/>
    <n v="46156.833333333336"/>
    <n v="46142.833333333336"/>
    <n v="46173.833333333336"/>
    <s v="Amazon Relational Database Service"/>
    <s v="Databases"/>
    <s v="InstanceUsage:db.m5.large"/>
    <s v="db-2222-03-01"/>
    <s v="us-east-1"/>
    <s v=""/>
    <n v="77.919799999999995"/>
    <s v="Hrs"/>
    <n v="0.192"/>
    <s v="Standard"/>
    <s v="USD"/>
    <n v="14.960599999999999"/>
    <n v="13.2464"/>
    <n v="13.2464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76"/>
    <s v="Allocated"/>
    <x v="1"/>
    <s v="Source tags/labels"/>
    <n v="1"/>
    <s v="aws-2026-05-14-222222222222-03-01-alloc-cca0bd34faab"/>
    <d v="2026-05-01T00:00:00"/>
    <d v="2026-05-01T00:00:00"/>
  </r>
  <r>
    <x v="875"/>
    <x v="0"/>
    <n v="999999999999"/>
    <n v="222222222222"/>
    <s v="development-account"/>
    <n v="46155.833333333336"/>
    <n v="46156.833333333336"/>
    <n v="46142.833333333336"/>
    <n v="46173.833333333336"/>
    <s v="Amazon Relational Database Service"/>
    <s v="Databases"/>
    <s v="InstanceUsage:db.m5.large"/>
    <s v="db-2222-03-02"/>
    <s v="us-east-1"/>
    <s v=""/>
    <n v="81.0608"/>
    <s v="Hrs"/>
    <n v="0.192"/>
    <s v="Standard"/>
    <s v="USD"/>
    <n v="15.563700000000001"/>
    <n v="13.7803"/>
    <n v="13.7803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77"/>
    <s v="Allocated"/>
    <x v="1"/>
    <s v="Source tags/labels"/>
    <n v="1"/>
    <s v="aws-2026-05-14-222222222222-03-02-alloc-5fdbad399574"/>
    <d v="2026-05-01T00:00:00"/>
    <d v="2026-05-01T00:00:00"/>
  </r>
  <r>
    <x v="876"/>
    <x v="0"/>
    <n v="999999999999"/>
    <n v="222222222222"/>
    <s v="development-account"/>
    <n v="46155.833333333336"/>
    <n v="46156.833333333336"/>
    <n v="46142.833333333336"/>
    <n v="46173.833333333336"/>
    <s v="AWS Lambda"/>
    <s v="Compute"/>
    <s v="Lambda-GB-Second"/>
    <s v="function-2222-04-01"/>
    <s v="us-east-1"/>
    <s v=""/>
    <n v="1758917.003"/>
    <s v="GB-Seconds"/>
    <n v="1.6666700000000001E-5"/>
    <s v="Standard"/>
    <s v="USD"/>
    <n v="29.315300000000001"/>
    <n v="27.263200000000001"/>
    <n v="27.2632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78"/>
    <s v="Allocated"/>
    <x v="1"/>
    <s v="Source tags/labels"/>
    <n v="1"/>
    <s v="aws-2026-05-14-222222222222-04-01-alloc-c4d16d66700b"/>
    <d v="2026-05-01T00:00:00"/>
    <d v="2026-05-01T00:00:00"/>
  </r>
  <r>
    <x v="877"/>
    <x v="0"/>
    <n v="999999999999"/>
    <n v="222222222222"/>
    <s v="development-account"/>
    <n v="46155.833333333336"/>
    <n v="46156.833333333336"/>
    <n v="46142.833333333336"/>
    <n v="46173.833333333336"/>
    <s v="AWS Lambda"/>
    <s v="Compute"/>
    <s v="Lambda-GB-Second"/>
    <s v="function-2222-04-02"/>
    <s v="us-east-1"/>
    <s v=""/>
    <n v="1635613.8484"/>
    <s v="GB-Seconds"/>
    <n v="1.6666700000000001E-5"/>
    <s v="Standard"/>
    <s v="USD"/>
    <n v="27.260300000000001"/>
    <n v="25.352"/>
    <n v="25.35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79"/>
    <s v="Allocated"/>
    <x v="1"/>
    <s v="Source tags/labels"/>
    <n v="1"/>
    <s v="aws-2026-05-14-222222222222-04-02-alloc-546ecb8171db"/>
    <d v="2026-05-01T00:00:00"/>
    <d v="2026-05-01T00:00:00"/>
  </r>
  <r>
    <x v="878"/>
    <x v="0"/>
    <n v="999999999999"/>
    <n v="222222222222"/>
    <s v="development-account"/>
    <n v="46155.833333333336"/>
    <n v="46156.833333333336"/>
    <n v="46142.833333333336"/>
    <n v="46173.833333333336"/>
    <s v="AmazonCloudWatch"/>
    <s v="Management and Governance"/>
    <s v="DataProcessing-Bytes"/>
    <s v="log-group-2222-05-01"/>
    <s v="us-east-1"/>
    <s v=""/>
    <n v="84.740700000000004"/>
    <s v="GB"/>
    <n v="0.5"/>
    <s v="Standard"/>
    <s v="USD"/>
    <n v="42.370399999999997"/>
    <n v="38.980699999999999"/>
    <n v="38.9806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880"/>
    <s v="Shared"/>
    <x v="2"/>
    <s v="Direct spend: provider + billing month + sub-account"/>
    <n v="1"/>
    <s v="aws-2026-05-14-222222222222-05-01-alloc-71844e565678"/>
    <d v="2026-05-01T00:00:00"/>
    <d v="2026-05-01T00:00:00"/>
  </r>
  <r>
    <x v="879"/>
    <x v="0"/>
    <n v="999999999999"/>
    <n v="222222222222"/>
    <s v="development-account"/>
    <n v="46155.833333333336"/>
    <n v="46156.833333333336"/>
    <n v="46142.833333333336"/>
    <n v="46173.833333333336"/>
    <s v="AmazonCloudWatch"/>
    <s v="Management and Governance"/>
    <s v="DataProcessing-Bytes"/>
    <s v="log-group-2222-05-02"/>
    <s v="us-east-1"/>
    <s v=""/>
    <n v="92.259799999999998"/>
    <s v="GB"/>
    <n v="0.5"/>
    <s v="Standard"/>
    <s v="USD"/>
    <n v="46.129899999999999"/>
    <n v="42.439500000000002"/>
    <n v="42.4395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881"/>
    <s v="Shared"/>
    <x v="2"/>
    <s v="Direct spend: provider + billing month + sub-account"/>
    <n v="1"/>
    <s v="aws-2026-05-14-222222222222-05-02-alloc-14085f0da8b1"/>
    <d v="2026-05-01T00:00:00"/>
    <d v="2026-05-01T00:00:00"/>
  </r>
  <r>
    <x v="880"/>
    <x v="0"/>
    <n v="999999999999"/>
    <n v="111111111111"/>
    <s v="production-account"/>
    <n v="46156.833333333336"/>
    <n v="46157.833333333336"/>
    <n v="46142.833333333336"/>
    <n v="46173.833333333336"/>
    <s v="Amazon Elastic Compute Cloud - Compute"/>
    <s v="Compute"/>
    <s v="BoxUsage:m5.large"/>
    <s v="i-1111-01-01"/>
    <s v="us-east-1"/>
    <s v=""/>
    <n v="1110.9548"/>
    <s v="Hrs"/>
    <n v="9.6000000000000002E-2"/>
    <s v="Standard"/>
    <s v="USD"/>
    <n v="106.65170000000001"/>
    <n v="93.3202"/>
    <n v="93.3202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82"/>
    <s v="Allocated"/>
    <x v="1"/>
    <s v="Source tags/labels"/>
    <n v="1"/>
    <s v="aws-2026-05-15-111111111111-01-01-alloc-ca8ce5fe19c1"/>
    <d v="2026-05-01T00:00:00"/>
    <d v="2026-05-01T00:00:00"/>
  </r>
  <r>
    <x v="881"/>
    <x v="0"/>
    <n v="999999999999"/>
    <n v="111111111111"/>
    <s v="production-account"/>
    <n v="46156.833333333336"/>
    <n v="46157.833333333336"/>
    <n v="46142.833333333336"/>
    <n v="46173.833333333336"/>
    <s v="Amazon Elastic Compute Cloud - Compute"/>
    <s v="Compute"/>
    <s v="BoxUsage:m5.large"/>
    <s v="i-1111-01-02"/>
    <s v="us-east-1"/>
    <s v=""/>
    <n v="1103.7764999999999"/>
    <s v="Hrs"/>
    <n v="9.6000000000000002E-2"/>
    <s v="Standard"/>
    <s v="USD"/>
    <n v="105.96250000000001"/>
    <n v="92.717200000000005"/>
    <n v="92.71720000000000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83"/>
    <s v="Allocated"/>
    <x v="1"/>
    <s v="Source tags/labels"/>
    <n v="1"/>
    <s v="aws-2026-05-15-111111111111-01-02-alloc-ed4a326bd770"/>
    <d v="2026-05-01T00:00:00"/>
    <d v="2026-05-01T00:00:00"/>
  </r>
  <r>
    <x v="882"/>
    <x v="0"/>
    <n v="999999999999"/>
    <n v="111111111111"/>
    <s v="production-account"/>
    <n v="46156.833333333336"/>
    <n v="46157.833333333336"/>
    <n v="46142.833333333336"/>
    <n v="46173.833333333336"/>
    <s v="Amazon Simple Storage Service"/>
    <s v="Storage"/>
    <s v="TimedStorage-ByteHrs"/>
    <s v="bucket-1111-02-01"/>
    <s v="us-east-1"/>
    <s v=""/>
    <n v="222.1371"/>
    <s v="GB-Mo"/>
    <n v="2.3E-2"/>
    <s v="Standard"/>
    <s v="USD"/>
    <n v="5.1092000000000004"/>
    <n v="4.7759"/>
    <n v="4.775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84"/>
    <s v="Allocated"/>
    <x v="1"/>
    <s v="Source tags/labels"/>
    <n v="1"/>
    <s v="aws-2026-05-15-111111111111-02-01-alloc-14ffe60cb188"/>
    <d v="2026-05-01T00:00:00"/>
    <d v="2026-05-01T00:00:00"/>
  </r>
  <r>
    <x v="883"/>
    <x v="0"/>
    <n v="999999999999"/>
    <n v="111111111111"/>
    <s v="production-account"/>
    <n v="46156.833333333336"/>
    <n v="46157.833333333336"/>
    <n v="46142.833333333336"/>
    <n v="46173.833333333336"/>
    <s v="Amazon Simple Storage Service"/>
    <s v="Storage"/>
    <s v="TimedStorage-ByteHrs"/>
    <s v="bucket-1111-02-02"/>
    <s v="us-east-1"/>
    <s v=""/>
    <n v="221.12379999999999"/>
    <s v="GB-Mo"/>
    <n v="2.3E-2"/>
    <s v="Standard"/>
    <s v="USD"/>
    <n v="5.0857999999999999"/>
    <n v="4.7542"/>
    <n v="4.7542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85"/>
    <s v="Allocated"/>
    <x v="1"/>
    <s v="Source tags/labels"/>
    <n v="1"/>
    <s v="aws-2026-05-15-111111111111-02-02-alloc-956097ec5424"/>
    <d v="2026-05-01T00:00:00"/>
    <d v="2026-05-01T00:00:00"/>
  </r>
  <r>
    <x v="884"/>
    <x v="0"/>
    <n v="999999999999"/>
    <n v="111111111111"/>
    <s v="production-account"/>
    <n v="46156.833333333336"/>
    <n v="46157.833333333336"/>
    <n v="46142.833333333336"/>
    <n v="46173.833333333336"/>
    <s v="Amazon Relational Database Service"/>
    <s v="Databases"/>
    <s v="InstanceUsage:db.m5.large"/>
    <s v="db-1111-03-01"/>
    <s v="us-east-1"/>
    <s v=""/>
    <n v="207.2569"/>
    <s v="Hrs"/>
    <n v="0.192"/>
    <s v="Standard"/>
    <s v="USD"/>
    <n v="39.793300000000002"/>
    <n v="35.233699999999999"/>
    <n v="35.2336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86"/>
    <s v="Allocated"/>
    <x v="1"/>
    <s v="Source tags/labels"/>
    <n v="1"/>
    <s v="aws-2026-05-15-111111111111-03-01-alloc-49eac47a4d01"/>
    <d v="2026-05-01T00:00:00"/>
    <d v="2026-05-01T00:00:00"/>
  </r>
  <r>
    <x v="885"/>
    <x v="0"/>
    <n v="999999999999"/>
    <n v="111111111111"/>
    <s v="production-account"/>
    <n v="46156.833333333336"/>
    <n v="46157.833333333336"/>
    <n v="46142.833333333336"/>
    <n v="46173.833333333336"/>
    <s v="Amazon Relational Database Service"/>
    <s v="Databases"/>
    <s v="InstanceUsage:db.m5.large"/>
    <s v="db-1111-03-02"/>
    <s v="us-east-1"/>
    <s v=""/>
    <n v="203.3544"/>
    <s v="Hrs"/>
    <n v="0.192"/>
    <s v="Standard"/>
    <s v="USD"/>
    <n v="39.043999999999997"/>
    <n v="34.5702"/>
    <n v="34.57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87"/>
    <s v="Allocated"/>
    <x v="1"/>
    <s v="Source tags/labels"/>
    <n v="1"/>
    <s v="aws-2026-05-15-111111111111-03-02-alloc-45adc0398ff3"/>
    <d v="2026-05-01T00:00:00"/>
    <d v="2026-05-01T00:00:00"/>
  </r>
  <r>
    <x v="886"/>
    <x v="0"/>
    <n v="999999999999"/>
    <n v="111111111111"/>
    <s v="production-account"/>
    <n v="46156.833333333336"/>
    <n v="46157.833333333336"/>
    <n v="46142.833333333336"/>
    <n v="46173.833333333336"/>
    <s v="AWS Lambda"/>
    <s v="Compute"/>
    <s v="Lambda-GB-Second"/>
    <s v="function-1111-04-01"/>
    <s v="us-east-1"/>
    <s v=""/>
    <n v="4335336.6705"/>
    <s v="GB-Seconds"/>
    <n v="1.6666700000000001E-5"/>
    <s v="Standard"/>
    <s v="USD"/>
    <n v="72.255799999999994"/>
    <n v="67.197699999999998"/>
    <n v="67.197699999999998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88"/>
    <s v="Allocated"/>
    <x v="1"/>
    <s v="Source tags/labels"/>
    <n v="1"/>
    <s v="aws-2026-05-15-111111111111-04-01-alloc-08b30ebca3ad"/>
    <d v="2026-05-01T00:00:00"/>
    <d v="2026-05-01T00:00:00"/>
  </r>
  <r>
    <x v="887"/>
    <x v="0"/>
    <n v="999999999999"/>
    <n v="111111111111"/>
    <s v="production-account"/>
    <n v="46156.833333333336"/>
    <n v="46157.833333333336"/>
    <n v="46142.833333333336"/>
    <n v="46173.833333333336"/>
    <s v="AWS Lambda"/>
    <s v="Compute"/>
    <s v="Lambda-GB-Second"/>
    <s v="function-1111-04-02"/>
    <s v="us-east-1"/>
    <s v=""/>
    <n v="4890330.3372999998"/>
    <s v="GB-Seconds"/>
    <n v="1.6666700000000001E-5"/>
    <s v="Standard"/>
    <s v="USD"/>
    <n v="81.505700000000004"/>
    <n v="75.8001"/>
    <n v="75.8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889"/>
    <s v="Allocated"/>
    <x v="1"/>
    <s v="Source tags/labels"/>
    <n v="1"/>
    <s v="aws-2026-05-15-111111111111-04-02-alloc-e3440a4423a7"/>
    <d v="2026-05-01T00:00:00"/>
    <d v="2026-05-01T00:00:00"/>
  </r>
  <r>
    <x v="888"/>
    <x v="0"/>
    <n v="999999999999"/>
    <n v="111111111111"/>
    <s v="production-account"/>
    <n v="46156.833333333336"/>
    <n v="46157.833333333336"/>
    <n v="46142.833333333336"/>
    <n v="46173.833333333336"/>
    <s v="AmazonCloudWatch"/>
    <s v="Management and Governance"/>
    <s v="DataProcessing-Bytes"/>
    <s v="log-group-1111-05-01"/>
    <s v="us-east-1"/>
    <s v=""/>
    <n v="214.8056"/>
    <s v="GB"/>
    <n v="0.5"/>
    <s v="Standard"/>
    <s v="USD"/>
    <n v="107.4028"/>
    <n v="98.810599999999994"/>
    <n v="98.81059999999999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890"/>
    <s v="Shared"/>
    <x v="2"/>
    <s v="Direct spend: provider + billing month + sub-account"/>
    <n v="1"/>
    <s v="aws-2026-05-15-111111111111-05-01-alloc-780bfd8a29b0"/>
    <d v="2026-05-01T00:00:00"/>
    <d v="2026-05-01T00:00:00"/>
  </r>
  <r>
    <x v="889"/>
    <x v="0"/>
    <n v="999999999999"/>
    <n v="111111111111"/>
    <s v="production-account"/>
    <n v="46156.833333333336"/>
    <n v="46157.833333333336"/>
    <n v="46142.833333333336"/>
    <n v="46173.833333333336"/>
    <s v="AmazonCloudWatch"/>
    <s v="Management and Governance"/>
    <s v="DataProcessing-Bytes"/>
    <s v="log-group-1111-05-02"/>
    <s v="us-east-1"/>
    <s v=""/>
    <n v="232.94800000000001"/>
    <s v="GB"/>
    <n v="0.5"/>
    <s v="Standard"/>
    <s v="USD"/>
    <n v="116.474"/>
    <n v="107.1561"/>
    <n v="107.156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891"/>
    <s v="Shared"/>
    <x v="2"/>
    <s v="Direct spend: provider + billing month + sub-account"/>
    <n v="1"/>
    <s v="aws-2026-05-15-111111111111-05-02-alloc-acfaeb7c428c"/>
    <d v="2026-05-01T00:00:00"/>
    <d v="2026-05-01T00:00:00"/>
  </r>
  <r>
    <x v="890"/>
    <x v="0"/>
    <n v="999999999999"/>
    <n v="222222222222"/>
    <s v="development-account"/>
    <n v="46156.833333333336"/>
    <n v="46157.833333333336"/>
    <n v="46142.833333333336"/>
    <n v="46173.833333333336"/>
    <s v="Amazon Elastic Compute Cloud - Compute"/>
    <s v="Compute"/>
    <s v="BoxUsage:m5.large"/>
    <s v="i-2222-01-01"/>
    <s v="us-east-1"/>
    <s v=""/>
    <n v="460.33350000000002"/>
    <s v="Hrs"/>
    <n v="9.6000000000000002E-2"/>
    <s v="Standard"/>
    <s v="USD"/>
    <n v="44.192"/>
    <n v="38.667999999999999"/>
    <n v="38.6679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92"/>
    <s v="Allocated"/>
    <x v="1"/>
    <s v="Source tags/labels"/>
    <n v="1"/>
    <s v="aws-2026-05-15-222222222222-01-01-alloc-3aa8b9a3a3f5"/>
    <d v="2026-05-01T00:00:00"/>
    <d v="2026-05-01T00:00:00"/>
  </r>
  <r>
    <x v="891"/>
    <x v="0"/>
    <n v="999999999999"/>
    <n v="222222222222"/>
    <s v="development-account"/>
    <n v="46156.833333333336"/>
    <n v="46157.833333333336"/>
    <n v="46142.833333333336"/>
    <n v="46173.833333333336"/>
    <s v="Amazon Elastic Compute Cloud - Compute"/>
    <s v="Compute"/>
    <s v="BoxUsage:m5.large"/>
    <s v="i-2222-01-02"/>
    <s v="us-east-1"/>
    <s v=""/>
    <n v="458.18709999999999"/>
    <s v="Hrs"/>
    <n v="9.6000000000000002E-2"/>
    <s v="Standard"/>
    <s v="USD"/>
    <n v="43.985999999999997"/>
    <n v="38.487699999999997"/>
    <n v="38.4876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93"/>
    <s v="Allocated"/>
    <x v="1"/>
    <s v="Source tags/labels"/>
    <n v="1"/>
    <s v="aws-2026-05-15-222222222222-01-02-alloc-bd0e1581266d"/>
    <d v="2026-05-01T00:00:00"/>
    <d v="2026-05-01T00:00:00"/>
  </r>
  <r>
    <x v="892"/>
    <x v="0"/>
    <n v="999999999999"/>
    <n v="222222222222"/>
    <s v="development-account"/>
    <n v="46156.833333333336"/>
    <n v="46157.833333333336"/>
    <n v="46142.833333333336"/>
    <n v="46173.833333333336"/>
    <s v="Amazon Simple Storage Service"/>
    <s v="Storage"/>
    <s v="TimedStorage-ByteHrs"/>
    <s v="bucket-2222-02-01"/>
    <s v="us-east-1"/>
    <s v=""/>
    <n v="87.186199999999999"/>
    <s v="GB-Mo"/>
    <n v="2.3E-2"/>
    <s v="Standard"/>
    <s v="USD"/>
    <n v="2.0053000000000001"/>
    <n v="1.8745000000000001"/>
    <n v="1.8745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94"/>
    <s v="Allocated"/>
    <x v="1"/>
    <s v="Source tags/labels"/>
    <n v="1"/>
    <s v="aws-2026-05-15-222222222222-02-01-alloc-e45e4d1c174d"/>
    <d v="2026-05-01T00:00:00"/>
    <d v="2026-05-01T00:00:00"/>
  </r>
  <r>
    <x v="893"/>
    <x v="0"/>
    <n v="999999999999"/>
    <n v="222222222222"/>
    <s v="development-account"/>
    <n v="46156.833333333336"/>
    <n v="46157.833333333336"/>
    <n v="46142.833333333336"/>
    <n v="46173.833333333336"/>
    <s v="Amazon Simple Storage Service"/>
    <s v="Storage"/>
    <s v="TimedStorage-ByteHrs"/>
    <s v="bucket-2222-02-02"/>
    <s v="us-east-1"/>
    <s v=""/>
    <n v="94.897400000000005"/>
    <s v="GB-Mo"/>
    <n v="2.3E-2"/>
    <s v="Standard"/>
    <s v="USD"/>
    <n v="2.1825999999999999"/>
    <n v="2.0402999999999998"/>
    <n v="2.0402999999999998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95"/>
    <s v="Allocated"/>
    <x v="1"/>
    <s v="Source tags/labels"/>
    <n v="1"/>
    <s v="aws-2026-05-15-222222222222-02-02-alloc-ba0e78f7015d"/>
    <d v="2026-05-01T00:00:00"/>
    <d v="2026-05-01T00:00:00"/>
  </r>
  <r>
    <x v="894"/>
    <x v="0"/>
    <n v="999999999999"/>
    <n v="222222222222"/>
    <s v="development-account"/>
    <n v="46156.833333333336"/>
    <n v="46157.833333333336"/>
    <n v="46142.833333333336"/>
    <n v="46173.833333333336"/>
    <s v="Amazon Relational Database Service"/>
    <s v="Databases"/>
    <s v="InstanceUsage:db.m5.large"/>
    <s v="db-2222-03-01"/>
    <s v="us-east-1"/>
    <s v=""/>
    <n v="83.031899999999993"/>
    <s v="Hrs"/>
    <n v="0.192"/>
    <s v="Standard"/>
    <s v="USD"/>
    <n v="15.9421"/>
    <n v="14.115399999999999"/>
    <n v="14.1153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96"/>
    <s v="Allocated"/>
    <x v="1"/>
    <s v="Source tags/labels"/>
    <n v="1"/>
    <s v="aws-2026-05-15-222222222222-03-01-alloc-0f6cdff7e21c"/>
    <d v="2026-05-01T00:00:00"/>
    <d v="2026-05-01T00:00:00"/>
  </r>
  <r>
    <x v="895"/>
    <x v="0"/>
    <n v="999999999999"/>
    <n v="222222222222"/>
    <s v="development-account"/>
    <n v="46156.833333333336"/>
    <n v="46157.833333333336"/>
    <n v="46142.833333333336"/>
    <n v="46173.833333333336"/>
    <s v="Amazon Relational Database Service"/>
    <s v="Databases"/>
    <s v="InstanceUsage:db.m5.large"/>
    <s v="db-2222-03-02"/>
    <s v="us-east-1"/>
    <s v=""/>
    <n v="83.648499999999999"/>
    <s v="Hrs"/>
    <n v="0.192"/>
    <s v="Standard"/>
    <s v="USD"/>
    <n v="16.060500000000001"/>
    <n v="14.2203"/>
    <n v="14.2203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97"/>
    <s v="Allocated"/>
    <x v="1"/>
    <s v="Source tags/labels"/>
    <n v="1"/>
    <s v="aws-2026-05-15-222222222222-03-02-alloc-258f295026b5"/>
    <d v="2026-05-01T00:00:00"/>
    <d v="2026-05-01T00:00:00"/>
  </r>
  <r>
    <x v="896"/>
    <x v="0"/>
    <n v="999999999999"/>
    <n v="222222222222"/>
    <s v="development-account"/>
    <n v="46156.833333333336"/>
    <n v="46157.833333333336"/>
    <n v="46142.833333333336"/>
    <n v="46173.833333333336"/>
    <s v="AWS Lambda"/>
    <s v="Compute"/>
    <s v="Lambda-GB-Second"/>
    <s v="function-2222-04-01"/>
    <s v="us-east-1"/>
    <s v=""/>
    <n v="1763502.2733"/>
    <s v="GB-Seconds"/>
    <n v="1.6666700000000001E-5"/>
    <s v="Standard"/>
    <s v="USD"/>
    <n v="29.3918"/>
    <n v="27.334299999999999"/>
    <n v="27.3342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98"/>
    <s v="Allocated"/>
    <x v="1"/>
    <s v="Source tags/labels"/>
    <n v="1"/>
    <s v="aws-2026-05-15-222222222222-04-01-alloc-b6a2f28de0a5"/>
    <d v="2026-05-01T00:00:00"/>
    <d v="2026-05-01T00:00:00"/>
  </r>
  <r>
    <x v="897"/>
    <x v="0"/>
    <n v="999999999999"/>
    <n v="222222222222"/>
    <s v="development-account"/>
    <n v="46156.833333333336"/>
    <n v="46157.833333333336"/>
    <n v="46142.833333333336"/>
    <n v="46173.833333333336"/>
    <s v="AWS Lambda"/>
    <s v="Compute"/>
    <s v="Lambda-GB-Second"/>
    <s v="function-2222-04-02"/>
    <s v="us-east-1"/>
    <s v=""/>
    <n v="1818659.9552"/>
    <s v="GB-Seconds"/>
    <n v="1.6666700000000001E-5"/>
    <s v="Standard"/>
    <s v="USD"/>
    <n v="30.3111"/>
    <n v="28.1892"/>
    <n v="28.189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899"/>
    <s v="Allocated"/>
    <x v="1"/>
    <s v="Source tags/labels"/>
    <n v="1"/>
    <s v="aws-2026-05-15-222222222222-04-02-alloc-bb128bb36630"/>
    <d v="2026-05-01T00:00:00"/>
    <d v="2026-05-01T00:00:00"/>
  </r>
  <r>
    <x v="898"/>
    <x v="0"/>
    <n v="999999999999"/>
    <n v="222222222222"/>
    <s v="development-account"/>
    <n v="46156.833333333336"/>
    <n v="46157.833333333336"/>
    <n v="46142.833333333336"/>
    <n v="46173.833333333336"/>
    <s v="AmazonCloudWatch"/>
    <s v="Management and Governance"/>
    <s v="DataProcessing-Bytes"/>
    <s v="log-group-2222-05-01"/>
    <s v="us-east-1"/>
    <s v=""/>
    <n v="89.524299999999997"/>
    <s v="GB"/>
    <n v="0.5"/>
    <s v="Standard"/>
    <s v="USD"/>
    <n v="44.7622"/>
    <n v="41.181199999999997"/>
    <n v="41.1811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900"/>
    <s v="Shared"/>
    <x v="2"/>
    <s v="Direct spend: provider + billing month + sub-account"/>
    <n v="1"/>
    <s v="aws-2026-05-15-222222222222-05-01-alloc-4afb0d1b127f"/>
    <d v="2026-05-01T00:00:00"/>
    <d v="2026-05-01T00:00:00"/>
  </r>
  <r>
    <x v="899"/>
    <x v="0"/>
    <n v="999999999999"/>
    <n v="222222222222"/>
    <s v="development-account"/>
    <n v="46156.833333333336"/>
    <n v="46157.833333333336"/>
    <n v="46142.833333333336"/>
    <n v="46173.833333333336"/>
    <s v="AmazonCloudWatch"/>
    <s v="Management and Governance"/>
    <s v="DataProcessing-Bytes"/>
    <s v="log-group-2222-05-02"/>
    <s v="us-east-1"/>
    <s v=""/>
    <n v="82.992999999999995"/>
    <s v="GB"/>
    <n v="0.5"/>
    <s v="Standard"/>
    <s v="USD"/>
    <n v="41.496499999999997"/>
    <n v="38.1768"/>
    <n v="38.176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901"/>
    <s v="Shared"/>
    <x v="2"/>
    <s v="Direct spend: provider + billing month + sub-account"/>
    <n v="1"/>
    <s v="aws-2026-05-15-222222222222-05-02-alloc-a35418b5c7f5"/>
    <d v="2026-05-01T00:00:00"/>
    <d v="2026-05-01T00:00:00"/>
  </r>
  <r>
    <x v="900"/>
    <x v="0"/>
    <n v="999999999999"/>
    <n v="111111111111"/>
    <s v="production-account"/>
    <n v="46157.833333333336"/>
    <n v="46158.833333333336"/>
    <n v="46142.833333333336"/>
    <n v="46173.833333333336"/>
    <s v="Amazon Elastic Compute Cloud - Compute"/>
    <s v="Compute"/>
    <s v="BoxUsage:m5.large"/>
    <s v="i-1111-01-01"/>
    <s v="us-east-1"/>
    <s v=""/>
    <n v="1086.7049999999999"/>
    <s v="Hrs"/>
    <n v="9.6000000000000002E-2"/>
    <s v="Standard"/>
    <s v="USD"/>
    <n v="104.3237"/>
    <n v="91.283199999999994"/>
    <n v="91.28319999999999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02"/>
    <s v="Allocated"/>
    <x v="1"/>
    <s v="Source tags/labels"/>
    <n v="1"/>
    <s v="aws-2026-05-16-111111111111-01-01-alloc-1028e82288bb"/>
    <d v="2026-05-01T00:00:00"/>
    <d v="2026-05-01T00:00:00"/>
  </r>
  <r>
    <x v="901"/>
    <x v="0"/>
    <n v="999999999999"/>
    <n v="111111111111"/>
    <s v="production-account"/>
    <n v="46157.833333333336"/>
    <n v="46158.833333333336"/>
    <n v="46142.833333333336"/>
    <n v="46173.833333333336"/>
    <s v="Amazon Elastic Compute Cloud - Compute"/>
    <s v="Compute"/>
    <s v="BoxUsage:m5.large"/>
    <s v="i-1111-01-02"/>
    <s v="us-east-1"/>
    <s v=""/>
    <n v="983.33810000000005"/>
    <s v="Hrs"/>
    <n v="9.6000000000000002E-2"/>
    <s v="Standard"/>
    <s v="USD"/>
    <n v="94.400499999999994"/>
    <n v="82.600399999999993"/>
    <n v="82.600399999999993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03"/>
    <s v="Allocated"/>
    <x v="1"/>
    <s v="Source tags/labels"/>
    <n v="1"/>
    <s v="aws-2026-05-16-111111111111-01-02-alloc-cd310bae43cd"/>
    <d v="2026-05-01T00:00:00"/>
    <d v="2026-05-01T00:00:00"/>
  </r>
  <r>
    <x v="902"/>
    <x v="0"/>
    <n v="999999999999"/>
    <n v="111111111111"/>
    <s v="production-account"/>
    <n v="46157.833333333336"/>
    <n v="46158.833333333336"/>
    <n v="46142.833333333336"/>
    <n v="46173.833333333336"/>
    <s v="Amazon Simple Storage Service"/>
    <s v="Storage"/>
    <s v="TimedStorage-ByteHrs"/>
    <s v="bucket-1111-02-01"/>
    <s v="us-east-1"/>
    <s v=""/>
    <n v="244.17240000000001"/>
    <s v="GB-Mo"/>
    <n v="2.3E-2"/>
    <s v="Standard"/>
    <s v="USD"/>
    <n v="5.6159999999999997"/>
    <n v="5.2496999999999998"/>
    <n v="5.2496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04"/>
    <s v="Allocated"/>
    <x v="1"/>
    <s v="Source tags/labels"/>
    <n v="1"/>
    <s v="aws-2026-05-16-111111111111-02-01-alloc-8216b86dbe63"/>
    <d v="2026-05-01T00:00:00"/>
    <d v="2026-05-01T00:00:00"/>
  </r>
  <r>
    <x v="903"/>
    <x v="0"/>
    <n v="999999999999"/>
    <n v="111111111111"/>
    <s v="production-account"/>
    <n v="46157.833333333336"/>
    <n v="46158.833333333336"/>
    <n v="46142.833333333336"/>
    <n v="46173.833333333336"/>
    <s v="Amazon Simple Storage Service"/>
    <s v="Storage"/>
    <s v="TimedStorage-ByteHrs"/>
    <s v="bucket-1111-02-02"/>
    <s v="us-east-1"/>
    <s v=""/>
    <n v="246.67189999999999"/>
    <s v="GB-Mo"/>
    <n v="2.3E-2"/>
    <s v="Standard"/>
    <s v="USD"/>
    <n v="5.6734999999999998"/>
    <n v="5.3033999999999999"/>
    <n v="5.3033999999999999"/>
    <s v="Usage"/>
    <s v=""/>
    <s v="TimedStorage-ByteHrs | StandardStorage | Usage"/>
    <s v="{}"/>
    <x v="0"/>
    <x v="0"/>
    <x v="0"/>
    <x v="0"/>
    <s v="Unallocated"/>
    <s v="aws_billing_sample.csv"/>
    <n v="905"/>
    <s v="Unallocated"/>
    <x v="0"/>
    <s v="Missing allocation metadata"/>
    <n v="1"/>
    <s v="aws-2026-05-16-111111111111-02-02-alloc-98f58847635d"/>
    <d v="2026-05-01T00:00:00"/>
    <d v="2026-05-01T00:00:00"/>
  </r>
  <r>
    <x v="904"/>
    <x v="0"/>
    <n v="999999999999"/>
    <n v="111111111111"/>
    <s v="production-account"/>
    <n v="46157.833333333336"/>
    <n v="46158.833333333336"/>
    <n v="46142.833333333336"/>
    <n v="46173.833333333336"/>
    <s v="Amazon Relational Database Service"/>
    <s v="Databases"/>
    <s v="InstanceUsage:db.m5.large"/>
    <s v="db-1111-03-01"/>
    <s v="us-east-1"/>
    <s v=""/>
    <n v="218.17519999999999"/>
    <s v="Hrs"/>
    <n v="0.192"/>
    <s v="Standard"/>
    <s v="USD"/>
    <n v="41.889600000000002"/>
    <n v="37.089799999999997"/>
    <n v="37.0897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06"/>
    <s v="Allocated"/>
    <x v="1"/>
    <s v="Source tags/labels"/>
    <n v="1"/>
    <s v="aws-2026-05-16-111111111111-03-01-alloc-d160a43cbf45"/>
    <d v="2026-05-01T00:00:00"/>
    <d v="2026-05-01T00:00:00"/>
  </r>
  <r>
    <x v="905"/>
    <x v="0"/>
    <n v="999999999999"/>
    <n v="111111111111"/>
    <s v="production-account"/>
    <n v="46157.833333333336"/>
    <n v="46158.833333333336"/>
    <n v="46142.833333333336"/>
    <n v="46173.833333333336"/>
    <s v="Amazon Relational Database Service"/>
    <s v="Databases"/>
    <s v="InstanceUsage:db.m5.large"/>
    <s v="db-1111-03-02"/>
    <s v="us-east-1"/>
    <s v=""/>
    <n v="211.97839999999999"/>
    <s v="Hrs"/>
    <n v="0.192"/>
    <s v="Standard"/>
    <s v="USD"/>
    <n v="40.6999"/>
    <n v="36.036299999999997"/>
    <n v="36.0362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07"/>
    <s v="Allocated"/>
    <x v="1"/>
    <s v="Source tags/labels"/>
    <n v="1"/>
    <s v="aws-2026-05-16-111111111111-03-02-alloc-6d7f247484b5"/>
    <d v="2026-05-01T00:00:00"/>
    <d v="2026-05-01T00:00:00"/>
  </r>
  <r>
    <x v="906"/>
    <x v="0"/>
    <n v="999999999999"/>
    <n v="111111111111"/>
    <s v="production-account"/>
    <n v="46157.833333333336"/>
    <n v="46158.833333333336"/>
    <n v="46142.833333333336"/>
    <n v="46173.833333333336"/>
    <s v="AWS Lambda"/>
    <s v="Compute"/>
    <s v="Lambda-GB-Second"/>
    <s v="function-1111-04-01"/>
    <s v="us-east-1"/>
    <s v=""/>
    <n v="4840559.6594000002"/>
    <s v="GB-Seconds"/>
    <n v="1.6666700000000001E-5"/>
    <s v="Standard"/>
    <s v="USD"/>
    <n v="80.676199999999994"/>
    <n v="75.028700000000001"/>
    <n v="75.028700000000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08"/>
    <s v="Allocated"/>
    <x v="1"/>
    <s v="Source tags/labels"/>
    <n v="1"/>
    <s v="aws-2026-05-16-111111111111-04-01-alloc-9b1d1647d5ee"/>
    <d v="2026-05-01T00:00:00"/>
    <d v="2026-05-01T00:00:00"/>
  </r>
  <r>
    <x v="907"/>
    <x v="0"/>
    <n v="999999999999"/>
    <n v="111111111111"/>
    <s v="production-account"/>
    <n v="46157.833333333336"/>
    <n v="46158.833333333336"/>
    <n v="46142.833333333336"/>
    <n v="46173.833333333336"/>
    <s v="AWS Lambda"/>
    <s v="Compute"/>
    <s v="Lambda-GB-Second"/>
    <s v="function-1111-04-02"/>
    <s v="us-east-1"/>
    <s v=""/>
    <n v="4229510.3772"/>
    <s v="GB-Seconds"/>
    <n v="1.6666700000000001E-5"/>
    <s v="Standard"/>
    <s v="USD"/>
    <n v="70.492000000000004"/>
    <n v="65.557400000000001"/>
    <n v="65.557400000000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09"/>
    <s v="Allocated"/>
    <x v="1"/>
    <s v="Source tags/labels"/>
    <n v="1"/>
    <s v="aws-2026-05-16-111111111111-04-02-alloc-b9f18b43b1e4"/>
    <d v="2026-05-01T00:00:00"/>
    <d v="2026-05-01T00:00:00"/>
  </r>
  <r>
    <x v="908"/>
    <x v="0"/>
    <n v="999999999999"/>
    <n v="111111111111"/>
    <s v="production-account"/>
    <n v="46157.833333333336"/>
    <n v="46158.833333333336"/>
    <n v="46142.833333333336"/>
    <n v="46173.833333333336"/>
    <s v="AmazonCloudWatch"/>
    <s v="Management and Governance"/>
    <s v="DataProcessing-Bytes"/>
    <s v="log-group-1111-05-01"/>
    <s v="us-east-1"/>
    <s v=""/>
    <n v="216.95249999999999"/>
    <s v="GB"/>
    <n v="0.5"/>
    <s v="Standard"/>
    <s v="USD"/>
    <n v="108.47629999999999"/>
    <n v="99.798199999999994"/>
    <n v="99.79819999999999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910"/>
    <s v="Shared"/>
    <x v="2"/>
    <s v="Direct spend: provider + billing month + sub-account"/>
    <n v="1"/>
    <s v="aws-2026-05-16-111111111111-05-01-alloc-9bf93e4063a7"/>
    <d v="2026-05-01T00:00:00"/>
    <d v="2026-05-01T00:00:00"/>
  </r>
  <r>
    <x v="909"/>
    <x v="0"/>
    <n v="999999999999"/>
    <n v="111111111111"/>
    <s v="production-account"/>
    <n v="46157.833333333336"/>
    <n v="46158.833333333336"/>
    <n v="46142.833333333336"/>
    <n v="46173.833333333336"/>
    <s v="AmazonCloudWatch"/>
    <s v="Management and Governance"/>
    <s v="DataProcessing-Bytes"/>
    <s v="log-group-1111-05-02"/>
    <s v="us-east-1"/>
    <s v=""/>
    <n v="243.35720000000001"/>
    <s v="GB"/>
    <n v="0.5"/>
    <s v="Standard"/>
    <s v="USD"/>
    <n v="121.6786"/>
    <n v="111.9443"/>
    <n v="111.9443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911"/>
    <s v="Shared"/>
    <x v="2"/>
    <s v="Direct spend: provider + billing month + sub-account"/>
    <n v="1"/>
    <s v="aws-2026-05-16-111111111111-05-02-alloc-dc0aae937ab9"/>
    <d v="2026-05-01T00:00:00"/>
    <d v="2026-05-01T00:00:00"/>
  </r>
  <r>
    <x v="910"/>
    <x v="0"/>
    <n v="999999999999"/>
    <n v="222222222222"/>
    <s v="development-account"/>
    <n v="46157.833333333336"/>
    <n v="46158.833333333336"/>
    <n v="46142.833333333336"/>
    <n v="46173.833333333336"/>
    <s v="Amazon Elastic Compute Cloud - Compute"/>
    <s v="Compute"/>
    <s v="BoxUsage:m5.large"/>
    <s v="i-2222-01-01"/>
    <s v="us-east-1"/>
    <s v=""/>
    <n v="426.22719999999998"/>
    <s v="Hrs"/>
    <n v="9.6000000000000002E-2"/>
    <s v="Standard"/>
    <s v="USD"/>
    <n v="40.9178"/>
    <n v="35.803100000000001"/>
    <n v="35.8031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12"/>
    <s v="Allocated"/>
    <x v="1"/>
    <s v="Source tags/labels"/>
    <n v="1"/>
    <s v="aws-2026-05-16-222222222222-01-01-alloc-129c05c7aed9"/>
    <d v="2026-05-01T00:00:00"/>
    <d v="2026-05-01T00:00:00"/>
  </r>
  <r>
    <x v="911"/>
    <x v="0"/>
    <n v="999999999999"/>
    <n v="222222222222"/>
    <s v="development-account"/>
    <n v="46157.833333333336"/>
    <n v="46158.833333333336"/>
    <n v="46142.833333333336"/>
    <n v="46173.833333333336"/>
    <s v="Amazon Elastic Compute Cloud - Compute"/>
    <s v="Compute"/>
    <s v="BoxUsage:m5.large"/>
    <s v="i-2222-01-02"/>
    <s v="us-east-1"/>
    <s v=""/>
    <n v="438.74189999999999"/>
    <s v="Hrs"/>
    <n v="9.6000000000000002E-2"/>
    <s v="Standard"/>
    <s v="USD"/>
    <n v="42.119199999999999"/>
    <n v="36.854300000000002"/>
    <n v="36.854300000000002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13"/>
    <s v="Allocated"/>
    <x v="1"/>
    <s v="Source tags/labels"/>
    <n v="1"/>
    <s v="aws-2026-05-16-222222222222-01-02-alloc-58c580d6e070"/>
    <d v="2026-05-01T00:00:00"/>
    <d v="2026-05-01T00:00:00"/>
  </r>
  <r>
    <x v="912"/>
    <x v="0"/>
    <n v="999999999999"/>
    <n v="222222222222"/>
    <s v="development-account"/>
    <n v="46157.833333333336"/>
    <n v="46158.833333333336"/>
    <n v="46142.833333333336"/>
    <n v="46173.833333333336"/>
    <s v="Amazon Simple Storage Service"/>
    <s v="Storage"/>
    <s v="TimedStorage-ByteHrs"/>
    <s v="bucket-2222-02-01"/>
    <s v="us-east-1"/>
    <s v=""/>
    <n v="98.520799999999994"/>
    <s v="GB-Mo"/>
    <n v="2.3E-2"/>
    <s v="Standard"/>
    <s v="USD"/>
    <n v="2.266"/>
    <n v="2.1181999999999999"/>
    <n v="2.1181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14"/>
    <s v="Allocated"/>
    <x v="1"/>
    <s v="Source tags/labels"/>
    <n v="1"/>
    <s v="aws-2026-05-16-222222222222-02-01-alloc-5b9dbeb309d5"/>
    <d v="2026-05-01T00:00:00"/>
    <d v="2026-05-01T00:00:00"/>
  </r>
  <r>
    <x v="913"/>
    <x v="0"/>
    <n v="999999999999"/>
    <n v="222222222222"/>
    <s v="development-account"/>
    <n v="46157.833333333336"/>
    <n v="46158.833333333336"/>
    <n v="46142.833333333336"/>
    <n v="46173.833333333336"/>
    <s v="Amazon Simple Storage Service"/>
    <s v="Storage"/>
    <s v="TimedStorage-ByteHrs"/>
    <s v="bucket-2222-02-02"/>
    <s v="us-east-1"/>
    <s v=""/>
    <n v="97.956900000000005"/>
    <s v="GB-Mo"/>
    <n v="2.3E-2"/>
    <s v="Standard"/>
    <s v="USD"/>
    <n v="2.2530000000000001"/>
    <n v="2.1061000000000001"/>
    <n v="2.1061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15"/>
    <s v="Allocated"/>
    <x v="1"/>
    <s v="Source tags/labels"/>
    <n v="1"/>
    <s v="aws-2026-05-16-222222222222-02-02-alloc-a6ab689461b6"/>
    <d v="2026-05-01T00:00:00"/>
    <d v="2026-05-01T00:00:00"/>
  </r>
  <r>
    <x v="914"/>
    <x v="0"/>
    <n v="999999999999"/>
    <n v="222222222222"/>
    <s v="development-account"/>
    <n v="46157.833333333336"/>
    <n v="46158.833333333336"/>
    <n v="46142.833333333336"/>
    <n v="46173.833333333336"/>
    <s v="Amazon Relational Database Service"/>
    <s v="Databases"/>
    <s v="InstanceUsage:db.m5.large"/>
    <s v="db-2222-03-01"/>
    <s v="us-east-1"/>
    <s v=""/>
    <n v="91.049899999999994"/>
    <s v="Hrs"/>
    <n v="0.192"/>
    <s v="Standard"/>
    <s v="USD"/>
    <n v="17.4816"/>
    <n v="15.4785"/>
    <n v="15.4785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16"/>
    <s v="Allocated"/>
    <x v="1"/>
    <s v="Source tags/labels"/>
    <n v="1"/>
    <s v="aws-2026-05-16-222222222222-03-01-alloc-84db733f453b"/>
    <d v="2026-05-01T00:00:00"/>
    <d v="2026-05-01T00:00:00"/>
  </r>
  <r>
    <x v="915"/>
    <x v="0"/>
    <n v="999999999999"/>
    <n v="222222222222"/>
    <s v="development-account"/>
    <n v="46157.833333333336"/>
    <n v="46158.833333333336"/>
    <n v="46142.833333333336"/>
    <n v="46173.833333333336"/>
    <s v="Amazon Relational Database Service"/>
    <s v="Databases"/>
    <s v="InstanceUsage:db.m5.large"/>
    <s v="db-2222-03-02"/>
    <s v="us-east-1"/>
    <s v=""/>
    <n v="82.269499999999994"/>
    <s v="Hrs"/>
    <n v="0.192"/>
    <s v="Standard"/>
    <s v="USD"/>
    <n v="15.7957"/>
    <n v="13.985799999999999"/>
    <n v="13.9857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17"/>
    <s v="Allocated"/>
    <x v="1"/>
    <s v="Source tags/labels"/>
    <n v="1"/>
    <s v="aws-2026-05-16-222222222222-03-02-alloc-7bbc69730c64"/>
    <d v="2026-05-01T00:00:00"/>
    <d v="2026-05-01T00:00:00"/>
  </r>
  <r>
    <x v="916"/>
    <x v="0"/>
    <n v="999999999999"/>
    <n v="222222222222"/>
    <s v="development-account"/>
    <n v="46157.833333333336"/>
    <n v="46158.833333333336"/>
    <n v="46142.833333333336"/>
    <n v="46173.833333333336"/>
    <s v="AWS Lambda"/>
    <s v="Compute"/>
    <s v="Lambda-GB-Second"/>
    <s v="function-2222-04-01"/>
    <s v="us-east-1"/>
    <s v=""/>
    <n v="1902813.0607"/>
    <s v="GB-Seconds"/>
    <n v="1.6666700000000001E-5"/>
    <s v="Standard"/>
    <s v="USD"/>
    <n v="31.7136"/>
    <n v="29.493600000000001"/>
    <n v="29.4936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18"/>
    <s v="Allocated"/>
    <x v="1"/>
    <s v="Source tags/labels"/>
    <n v="1"/>
    <s v="aws-2026-05-16-222222222222-04-01-alloc-1c8d7442cec8"/>
    <d v="2026-05-01T00:00:00"/>
    <d v="2026-05-01T00:00:00"/>
  </r>
  <r>
    <x v="917"/>
    <x v="0"/>
    <n v="999999999999"/>
    <n v="222222222222"/>
    <s v="development-account"/>
    <n v="46157.833333333336"/>
    <n v="46158.833333333336"/>
    <n v="46142.833333333336"/>
    <n v="46173.833333333336"/>
    <s v="AWS Lambda"/>
    <s v="Compute"/>
    <s v="Lambda-GB-Second"/>
    <s v="function-2222-04-02"/>
    <s v="us-east-1"/>
    <s v=""/>
    <n v="1899113.8943"/>
    <s v="GB-Seconds"/>
    <n v="1.6666700000000001E-5"/>
    <s v="Standard"/>
    <s v="USD"/>
    <n v="31.652000000000001"/>
    <n v="29.436299999999999"/>
    <n v="29.4362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19"/>
    <s v="Allocated"/>
    <x v="1"/>
    <s v="Source tags/labels"/>
    <n v="1"/>
    <s v="aws-2026-05-16-222222222222-04-02-alloc-909db405f5d7"/>
    <d v="2026-05-01T00:00:00"/>
    <d v="2026-05-01T00:00:00"/>
  </r>
  <r>
    <x v="918"/>
    <x v="0"/>
    <n v="999999999999"/>
    <n v="222222222222"/>
    <s v="development-account"/>
    <n v="46157.833333333336"/>
    <n v="46158.833333333336"/>
    <n v="46142.833333333336"/>
    <n v="46173.833333333336"/>
    <s v="AmazonCloudWatch"/>
    <s v="Management and Governance"/>
    <s v="DataProcessing-Bytes"/>
    <s v="log-group-2222-05-01"/>
    <s v="us-east-1"/>
    <s v=""/>
    <n v="78.912199999999999"/>
    <s v="GB"/>
    <n v="0.5"/>
    <s v="Standard"/>
    <s v="USD"/>
    <n v="39.456099999999999"/>
    <n v="36.299599999999998"/>
    <n v="36.2995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920"/>
    <s v="Shared"/>
    <x v="2"/>
    <s v="Direct spend: provider + billing month + sub-account"/>
    <n v="1"/>
    <s v="aws-2026-05-16-222222222222-05-01-alloc-7f204206792a"/>
    <d v="2026-05-01T00:00:00"/>
    <d v="2026-05-01T00:00:00"/>
  </r>
  <r>
    <x v="919"/>
    <x v="0"/>
    <n v="999999999999"/>
    <n v="222222222222"/>
    <s v="development-account"/>
    <n v="46157.833333333336"/>
    <n v="46158.833333333336"/>
    <n v="46142.833333333336"/>
    <n v="46173.833333333336"/>
    <s v="AmazonCloudWatch"/>
    <s v="Management and Governance"/>
    <s v="DataProcessing-Bytes"/>
    <s v="log-group-2222-05-02"/>
    <s v="us-east-1"/>
    <s v=""/>
    <n v="80.627799999999993"/>
    <s v="GB"/>
    <n v="0.5"/>
    <s v="Standard"/>
    <s v="USD"/>
    <n v="40.313899999999997"/>
    <n v="37.088799999999999"/>
    <n v="37.0887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921"/>
    <s v="Shared"/>
    <x v="2"/>
    <s v="Direct spend: provider + billing month + sub-account"/>
    <n v="1"/>
    <s v="aws-2026-05-16-222222222222-05-02-alloc-95488c9628b4"/>
    <d v="2026-05-01T00:00:00"/>
    <d v="2026-05-01T00:00:00"/>
  </r>
  <r>
    <x v="920"/>
    <x v="0"/>
    <n v="999999999999"/>
    <n v="111111111111"/>
    <s v="production-account"/>
    <n v="46158.833333333336"/>
    <n v="46159.833333333336"/>
    <n v="46142.833333333336"/>
    <n v="46173.833333333336"/>
    <s v="Amazon Elastic Compute Cloud - Compute"/>
    <s v="Compute"/>
    <s v="BoxUsage:m5.large"/>
    <s v="i-1111-01-01"/>
    <s v="us-east-1"/>
    <s v=""/>
    <n v="1033.4653000000001"/>
    <s v="Hrs"/>
    <n v="9.6000000000000002E-2"/>
    <s v="Standard"/>
    <s v="USD"/>
    <n v="99.212699999999998"/>
    <n v="86.811099999999996"/>
    <n v="86.81109999999999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22"/>
    <s v="Allocated"/>
    <x v="1"/>
    <s v="Source tags/labels"/>
    <n v="1"/>
    <s v="aws-2026-05-17-111111111111-01-01-alloc-7bc582330af2"/>
    <d v="2026-05-01T00:00:00"/>
    <d v="2026-05-01T00:00:00"/>
  </r>
  <r>
    <x v="921"/>
    <x v="0"/>
    <n v="999999999999"/>
    <n v="111111111111"/>
    <s v="production-account"/>
    <n v="46158.833333333336"/>
    <n v="46159.833333333336"/>
    <n v="46142.833333333336"/>
    <n v="46173.833333333336"/>
    <s v="Amazon Elastic Compute Cloud - Compute"/>
    <s v="Compute"/>
    <s v="BoxUsage:m5.large"/>
    <s v="i-1111-01-02"/>
    <s v="us-east-1"/>
    <s v=""/>
    <n v="1089.3529000000001"/>
    <s v="Hrs"/>
    <n v="9.6000000000000002E-2"/>
    <s v="Standard"/>
    <s v="USD"/>
    <n v="104.5779"/>
    <n v="91.505600000000001"/>
    <n v="91.505600000000001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23"/>
    <s v="Allocated"/>
    <x v="1"/>
    <s v="Source tags/labels"/>
    <n v="1"/>
    <s v="aws-2026-05-17-111111111111-01-02-alloc-7d46b23cdfae"/>
    <d v="2026-05-01T00:00:00"/>
    <d v="2026-05-01T00:00:00"/>
  </r>
  <r>
    <x v="922"/>
    <x v="0"/>
    <n v="999999999999"/>
    <n v="111111111111"/>
    <s v="production-account"/>
    <n v="46158.833333333336"/>
    <n v="46159.833333333336"/>
    <n v="46142.833333333336"/>
    <n v="46173.833333333336"/>
    <s v="Amazon Simple Storage Service"/>
    <s v="Storage"/>
    <s v="TimedStorage-ByteHrs"/>
    <s v="bucket-1111-02-01"/>
    <s v="us-east-1"/>
    <s v=""/>
    <n v="254.52459999999999"/>
    <s v="GB-Mo"/>
    <n v="2.3E-2"/>
    <s v="Standard"/>
    <s v="USD"/>
    <n v="5.8540999999999999"/>
    <n v="5.4722999999999997"/>
    <n v="5.4722999999999997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24"/>
    <s v="Allocated"/>
    <x v="1"/>
    <s v="Source tags/labels"/>
    <n v="1"/>
    <s v="aws-2026-05-17-111111111111-02-01-alloc-cd81e537eab2"/>
    <d v="2026-05-01T00:00:00"/>
    <d v="2026-05-01T00:00:00"/>
  </r>
  <r>
    <x v="923"/>
    <x v="0"/>
    <n v="999999999999"/>
    <n v="111111111111"/>
    <s v="production-account"/>
    <n v="46158.833333333336"/>
    <n v="46159.833333333336"/>
    <n v="46142.833333333336"/>
    <n v="46173.833333333336"/>
    <s v="Amazon Simple Storage Service"/>
    <s v="Storage"/>
    <s v="TimedStorage-ByteHrs"/>
    <s v="bucket-1111-02-02"/>
    <s v="us-east-1"/>
    <s v=""/>
    <n v="232.5034"/>
    <s v="GB-Mo"/>
    <n v="2.3E-2"/>
    <s v="Standard"/>
    <s v="USD"/>
    <n v="5.3475999999999999"/>
    <n v="4.9988000000000001"/>
    <n v="4.998800000000000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25"/>
    <s v="Allocated"/>
    <x v="1"/>
    <s v="Source tags/labels"/>
    <n v="1"/>
    <s v="aws-2026-05-17-111111111111-02-02-alloc-6eba4d9e9021"/>
    <d v="2026-05-01T00:00:00"/>
    <d v="2026-05-01T00:00:00"/>
  </r>
  <r>
    <x v="924"/>
    <x v="0"/>
    <n v="999999999999"/>
    <n v="111111111111"/>
    <s v="production-account"/>
    <n v="46158.833333333336"/>
    <n v="46159.833333333336"/>
    <n v="46142.833333333336"/>
    <n v="46173.833333333336"/>
    <s v="Amazon Relational Database Service"/>
    <s v="Databases"/>
    <s v="InstanceUsage:db.m5.large"/>
    <s v="db-1111-03-01"/>
    <s v="us-east-1"/>
    <s v=""/>
    <n v="199.2663"/>
    <s v="Hrs"/>
    <n v="0.192"/>
    <s v="Standard"/>
    <s v="USD"/>
    <n v="38.259099999999997"/>
    <n v="33.875300000000003"/>
    <n v="33.8753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26"/>
    <s v="Allocated"/>
    <x v="1"/>
    <s v="Source tags/labels"/>
    <n v="1"/>
    <s v="aws-2026-05-17-111111111111-03-01-alloc-ae993f9d77db"/>
    <d v="2026-05-01T00:00:00"/>
    <d v="2026-05-01T00:00:00"/>
  </r>
  <r>
    <x v="925"/>
    <x v="0"/>
    <n v="999999999999"/>
    <n v="111111111111"/>
    <s v="production-account"/>
    <n v="46158.833333333336"/>
    <n v="46159.833333333336"/>
    <n v="46142.833333333336"/>
    <n v="46173.833333333336"/>
    <s v="Amazon Relational Database Service"/>
    <s v="Databases"/>
    <s v="InstanceUsage:db.m5.large"/>
    <s v="db-1111-03-02"/>
    <s v="us-east-1"/>
    <s v=""/>
    <n v="214.2251"/>
    <s v="Hrs"/>
    <n v="0.192"/>
    <s v="Standard"/>
    <s v="USD"/>
    <n v="41.1312"/>
    <n v="36.418300000000002"/>
    <n v="36.4183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27"/>
    <s v="Allocated"/>
    <x v="1"/>
    <s v="Source tags/labels"/>
    <n v="1"/>
    <s v="aws-2026-05-17-111111111111-03-02-alloc-effecef1818b"/>
    <d v="2026-05-01T00:00:00"/>
    <d v="2026-05-01T00:00:00"/>
  </r>
  <r>
    <x v="926"/>
    <x v="0"/>
    <n v="999999999999"/>
    <n v="111111111111"/>
    <s v="production-account"/>
    <n v="46158.833333333336"/>
    <n v="46159.833333333336"/>
    <n v="46142.833333333336"/>
    <n v="46173.833333333336"/>
    <s v="AWS Lambda"/>
    <s v="Compute"/>
    <s v="Lambda-GB-Second"/>
    <s v="function-1111-04-01"/>
    <s v="us-east-1"/>
    <s v=""/>
    <n v="4217579.1622000001"/>
    <s v="GB-Seconds"/>
    <n v="1.6666700000000001E-5"/>
    <s v="Standard"/>
    <s v="USD"/>
    <n v="70.293099999999995"/>
    <n v="65.372500000000002"/>
    <n v="65.372500000000002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28"/>
    <s v="Allocated"/>
    <x v="1"/>
    <s v="Source tags/labels"/>
    <n v="1"/>
    <s v="aws-2026-05-17-111111111111-04-01-alloc-3a38234d5d7c"/>
    <d v="2026-05-01T00:00:00"/>
    <d v="2026-05-01T00:00:00"/>
  </r>
  <r>
    <x v="927"/>
    <x v="0"/>
    <n v="999999999999"/>
    <n v="111111111111"/>
    <s v="production-account"/>
    <n v="46158.833333333336"/>
    <n v="46159.833333333336"/>
    <n v="46142.833333333336"/>
    <n v="46173.833333333336"/>
    <s v="AWS Lambda"/>
    <s v="Compute"/>
    <s v="Lambda-GB-Second"/>
    <s v="function-1111-04-02"/>
    <s v="us-east-1"/>
    <s v=""/>
    <n v="4761690.898"/>
    <s v="GB-Seconds"/>
    <n v="1.6666700000000001E-5"/>
    <s v="Standard"/>
    <s v="USD"/>
    <n v="79.361699999999999"/>
    <n v="73.806200000000004"/>
    <n v="73.80620000000000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29"/>
    <s v="Allocated"/>
    <x v="1"/>
    <s v="Source tags/labels"/>
    <n v="1"/>
    <s v="aws-2026-05-17-111111111111-04-02-alloc-5b5e0a340ca6"/>
    <d v="2026-05-01T00:00:00"/>
    <d v="2026-05-01T00:00:00"/>
  </r>
  <r>
    <x v="928"/>
    <x v="0"/>
    <n v="999999999999"/>
    <n v="111111111111"/>
    <s v="production-account"/>
    <n v="46158.833333333336"/>
    <n v="46159.833333333336"/>
    <n v="46142.833333333336"/>
    <n v="46173.833333333336"/>
    <s v="AmazonCloudWatch"/>
    <s v="Management and Governance"/>
    <s v="DataProcessing-Bytes"/>
    <s v="log-group-1111-05-01"/>
    <s v="us-east-1"/>
    <s v=""/>
    <n v="236.57769999999999"/>
    <s v="GB"/>
    <n v="0.5"/>
    <s v="Standard"/>
    <s v="USD"/>
    <n v="118.2889"/>
    <n v="108.8258"/>
    <n v="108.8258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930"/>
    <s v="Shared"/>
    <x v="2"/>
    <s v="Direct spend: provider + billing month + sub-account"/>
    <n v="1"/>
    <s v="aws-2026-05-17-111111111111-05-01-alloc-788a28e1ec6b"/>
    <d v="2026-05-01T00:00:00"/>
    <d v="2026-05-01T00:00:00"/>
  </r>
  <r>
    <x v="929"/>
    <x v="0"/>
    <n v="999999999999"/>
    <n v="111111111111"/>
    <s v="production-account"/>
    <n v="46158.833333333336"/>
    <n v="46159.833333333336"/>
    <n v="46142.833333333336"/>
    <n v="46173.833333333336"/>
    <s v="AmazonCloudWatch"/>
    <s v="Management and Governance"/>
    <s v="DataProcessing-Bytes"/>
    <s v="log-group-1111-05-02"/>
    <s v="us-east-1"/>
    <s v=""/>
    <n v="241.0266"/>
    <s v="GB"/>
    <n v="0.5"/>
    <s v="Standard"/>
    <s v="USD"/>
    <n v="120.5133"/>
    <n v="110.87220000000001"/>
    <n v="110.8722000000000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931"/>
    <s v="Shared"/>
    <x v="2"/>
    <s v="Direct spend: provider + billing month + sub-account"/>
    <n v="1"/>
    <s v="aws-2026-05-17-111111111111-05-02-alloc-f97a374ee752"/>
    <d v="2026-05-01T00:00:00"/>
    <d v="2026-05-01T00:00:00"/>
  </r>
  <r>
    <x v="930"/>
    <x v="0"/>
    <n v="999999999999"/>
    <n v="222222222222"/>
    <s v="development-account"/>
    <n v="46158.833333333336"/>
    <n v="46159.833333333336"/>
    <n v="46142.833333333336"/>
    <n v="46173.833333333336"/>
    <s v="Amazon Elastic Compute Cloud - Compute"/>
    <s v="Compute"/>
    <s v="BoxUsage:m5.large"/>
    <s v="i-2222-01-01"/>
    <s v="us-east-1"/>
    <s v=""/>
    <n v="447.46710000000002"/>
    <s v="Hrs"/>
    <n v="9.6000000000000002E-2"/>
    <s v="Standard"/>
    <s v="USD"/>
    <n v="42.956800000000001"/>
    <n v="37.587200000000003"/>
    <n v="37.5872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32"/>
    <s v="Allocated"/>
    <x v="1"/>
    <s v="Source tags/labels"/>
    <n v="1"/>
    <s v="aws-2026-05-17-222222222222-01-01-alloc-401d472513e4"/>
    <d v="2026-05-01T00:00:00"/>
    <d v="2026-05-01T00:00:00"/>
  </r>
  <r>
    <x v="931"/>
    <x v="0"/>
    <n v="999999999999"/>
    <n v="222222222222"/>
    <s v="development-account"/>
    <n v="46158.833333333336"/>
    <n v="46159.833333333336"/>
    <n v="46142.833333333336"/>
    <n v="46173.833333333336"/>
    <s v="Amazon Elastic Compute Cloud - Compute"/>
    <s v="Compute"/>
    <s v="BoxUsage:m5.large"/>
    <s v="i-2222-01-02"/>
    <s v="us-east-1"/>
    <s v=""/>
    <n v="385.286"/>
    <s v="Hrs"/>
    <n v="9.6000000000000002E-2"/>
    <s v="Standard"/>
    <s v="USD"/>
    <n v="36.987499999999997"/>
    <n v="32.363999999999997"/>
    <n v="32.3639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33"/>
    <s v="Allocated"/>
    <x v="1"/>
    <s v="Source tags/labels"/>
    <n v="1"/>
    <s v="aws-2026-05-17-222222222222-01-02-alloc-963a7853c163"/>
    <d v="2026-05-01T00:00:00"/>
    <d v="2026-05-01T00:00:00"/>
  </r>
  <r>
    <x v="932"/>
    <x v="0"/>
    <n v="999999999999"/>
    <n v="222222222222"/>
    <s v="development-account"/>
    <n v="46158.833333333336"/>
    <n v="46159.833333333336"/>
    <n v="46142.833333333336"/>
    <n v="46173.833333333336"/>
    <s v="Amazon Simple Storage Service"/>
    <s v="Storage"/>
    <s v="TimedStorage-ByteHrs"/>
    <s v="bucket-2222-02-01"/>
    <s v="us-east-1"/>
    <s v=""/>
    <n v="85.263000000000005"/>
    <s v="GB-Mo"/>
    <n v="2.3E-2"/>
    <s v="Standard"/>
    <s v="USD"/>
    <n v="1.9610000000000001"/>
    <n v="1.8331999999999999"/>
    <n v="1.8331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34"/>
    <s v="Allocated"/>
    <x v="1"/>
    <s v="Source tags/labels"/>
    <n v="1"/>
    <s v="aws-2026-05-17-222222222222-02-01-alloc-369826166026"/>
    <d v="2026-05-01T00:00:00"/>
    <d v="2026-05-01T00:00:00"/>
  </r>
  <r>
    <x v="933"/>
    <x v="0"/>
    <n v="999999999999"/>
    <n v="222222222222"/>
    <s v="development-account"/>
    <n v="46158.833333333336"/>
    <n v="46159.833333333336"/>
    <n v="46142.833333333336"/>
    <n v="46173.833333333336"/>
    <s v="Amazon Simple Storage Service"/>
    <s v="Storage"/>
    <s v="TimedStorage-ByteHrs"/>
    <s v="bucket-2222-02-02"/>
    <s v="us-east-1"/>
    <s v=""/>
    <n v="87.789599999999993"/>
    <s v="GB-Mo"/>
    <n v="2.3E-2"/>
    <s v="Standard"/>
    <s v="USD"/>
    <n v="2.0192000000000001"/>
    <n v="1.8875"/>
    <n v="1.8875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35"/>
    <s v="Allocated"/>
    <x v="1"/>
    <s v="Source tags/labels"/>
    <n v="1"/>
    <s v="aws-2026-05-17-222222222222-02-02-alloc-26a3dafe8cea"/>
    <d v="2026-05-01T00:00:00"/>
    <d v="2026-05-01T00:00:00"/>
  </r>
  <r>
    <x v="934"/>
    <x v="0"/>
    <n v="999999999999"/>
    <n v="222222222222"/>
    <s v="development-account"/>
    <n v="46158.833333333336"/>
    <n v="46159.833333333336"/>
    <n v="46142.833333333336"/>
    <n v="46173.833333333336"/>
    <s v="Amazon Relational Database Service"/>
    <s v="Databases"/>
    <s v="InstanceUsage:db.m5.large"/>
    <s v="db-2222-03-01"/>
    <s v="us-east-1"/>
    <s v=""/>
    <n v="79.981200000000001"/>
    <s v="Hrs"/>
    <n v="0.192"/>
    <s v="Standard"/>
    <s v="USD"/>
    <n v="15.356400000000001"/>
    <n v="13.5968"/>
    <n v="13.5968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36"/>
    <s v="Allocated"/>
    <x v="1"/>
    <s v="Source tags/labels"/>
    <n v="1"/>
    <s v="aws-2026-05-17-222222222222-03-01-alloc-83c795e6b5be"/>
    <d v="2026-05-01T00:00:00"/>
    <d v="2026-05-01T00:00:00"/>
  </r>
  <r>
    <x v="935"/>
    <x v="0"/>
    <n v="999999999999"/>
    <n v="222222222222"/>
    <s v="development-account"/>
    <n v="46158.833333333336"/>
    <n v="46159.833333333336"/>
    <n v="46142.833333333336"/>
    <n v="46173.833333333336"/>
    <s v="Amazon Relational Database Service"/>
    <s v="Databases"/>
    <s v="InstanceUsage:db.m5.large"/>
    <s v="db-2222-03-02"/>
    <s v="us-east-1"/>
    <s v=""/>
    <n v="88.263099999999994"/>
    <s v="Hrs"/>
    <n v="0.192"/>
    <s v="Standard"/>
    <s v="USD"/>
    <n v="16.9465"/>
    <n v="15.0047"/>
    <n v="15.0047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37"/>
    <s v="Allocated"/>
    <x v="1"/>
    <s v="Source tags/labels"/>
    <n v="1"/>
    <s v="aws-2026-05-17-222222222222-03-02-alloc-95448c507783"/>
    <d v="2026-05-01T00:00:00"/>
    <d v="2026-05-01T00:00:00"/>
  </r>
  <r>
    <x v="936"/>
    <x v="0"/>
    <n v="999999999999"/>
    <n v="222222222222"/>
    <s v="development-account"/>
    <n v="46158.833333333336"/>
    <n v="46159.833333333336"/>
    <n v="46142.833333333336"/>
    <n v="46173.833333333336"/>
    <s v="AWS Lambda"/>
    <s v="Compute"/>
    <s v="Lambda-GB-Second"/>
    <s v="function-2222-04-01"/>
    <s v="us-east-1"/>
    <s v=""/>
    <n v="1680681.0438999999"/>
    <s v="GB-Seconds"/>
    <n v="1.6666700000000001E-5"/>
    <s v="Standard"/>
    <s v="USD"/>
    <n v="28.011399999999998"/>
    <n v="26.050599999999999"/>
    <n v="26.0505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38"/>
    <s v="Allocated"/>
    <x v="1"/>
    <s v="Source tags/labels"/>
    <n v="1"/>
    <s v="aws-2026-05-17-222222222222-04-01-alloc-327a84609378"/>
    <d v="2026-05-01T00:00:00"/>
    <d v="2026-05-01T00:00:00"/>
  </r>
  <r>
    <x v="937"/>
    <x v="0"/>
    <n v="999999999999"/>
    <n v="222222222222"/>
    <s v="development-account"/>
    <n v="46158.833333333336"/>
    <n v="46159.833333333336"/>
    <n v="46142.833333333336"/>
    <n v="46173.833333333336"/>
    <s v="AWS Lambda"/>
    <s v="Compute"/>
    <s v="Lambda-GB-Second"/>
    <s v="function-2222-04-02"/>
    <s v="us-east-1"/>
    <s v=""/>
    <n v="1579002.507"/>
    <s v="GB-Seconds"/>
    <n v="1.6666700000000001E-5"/>
    <s v="Standard"/>
    <s v="USD"/>
    <n v="26.316800000000001"/>
    <n v="24.474499999999999"/>
    <n v="24.4744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39"/>
    <s v="Allocated"/>
    <x v="1"/>
    <s v="Source tags/labels"/>
    <n v="1"/>
    <s v="aws-2026-05-17-222222222222-04-02-alloc-0306834a5b9f"/>
    <d v="2026-05-01T00:00:00"/>
    <d v="2026-05-01T00:00:00"/>
  </r>
  <r>
    <x v="938"/>
    <x v="0"/>
    <n v="999999999999"/>
    <n v="222222222222"/>
    <s v="development-account"/>
    <n v="46158.833333333336"/>
    <n v="46159.833333333336"/>
    <n v="46142.833333333336"/>
    <n v="46173.833333333336"/>
    <s v="AmazonCloudWatch"/>
    <s v="Management and Governance"/>
    <s v="DataProcessing-Bytes"/>
    <s v="log-group-2222-05-01"/>
    <s v="us-east-1"/>
    <s v=""/>
    <n v="90.873500000000007"/>
    <s v="GB"/>
    <n v="0.5"/>
    <s v="Standard"/>
    <s v="USD"/>
    <n v="45.436700000000002"/>
    <n v="41.8018"/>
    <n v="41.8018"/>
    <s v="Usage"/>
    <s v=""/>
    <s v="DataProcessing-Bytes | PutLogEvents | Usage"/>
    <s v="{}"/>
    <x v="0"/>
    <x v="0"/>
    <x v="0"/>
    <x v="0"/>
    <s v="Unallocated"/>
    <s v="aws_billing_sample.csv"/>
    <n v="940"/>
    <s v="Unallocated"/>
    <x v="0"/>
    <s v="Missing allocation metadata"/>
    <n v="1"/>
    <s v="aws-2026-05-17-222222222222-05-01-alloc-9e062e133e49"/>
    <d v="2026-05-01T00:00:00"/>
    <d v="2026-05-01T00:00:00"/>
  </r>
  <r>
    <x v="939"/>
    <x v="0"/>
    <n v="999999999999"/>
    <n v="222222222222"/>
    <s v="development-account"/>
    <n v="46158.833333333336"/>
    <n v="46159.833333333336"/>
    <n v="46142.833333333336"/>
    <n v="46173.833333333336"/>
    <s v="AmazonCloudWatch"/>
    <s v="Management and Governance"/>
    <s v="DataProcessing-Bytes"/>
    <s v="log-group-2222-05-02"/>
    <s v="us-east-1"/>
    <s v=""/>
    <n v="80.818899999999999"/>
    <s v="GB"/>
    <n v="0.5"/>
    <s v="Standard"/>
    <s v="USD"/>
    <n v="40.409500000000001"/>
    <n v="37.176699999999997"/>
    <n v="37.1766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941"/>
    <s v="Shared"/>
    <x v="2"/>
    <s v="Direct spend: provider + billing month + sub-account"/>
    <n v="1"/>
    <s v="aws-2026-05-17-222222222222-05-02-alloc-df6a668dc7be"/>
    <d v="2026-05-01T00:00:00"/>
    <d v="2026-05-01T00:00:00"/>
  </r>
  <r>
    <x v="940"/>
    <x v="0"/>
    <n v="999999999999"/>
    <n v="111111111111"/>
    <s v="production-account"/>
    <n v="46159.833333333336"/>
    <n v="46160.833333333336"/>
    <n v="46142.833333333336"/>
    <n v="46173.833333333336"/>
    <s v="Amazon Elastic Compute Cloud - Compute"/>
    <s v="Compute"/>
    <s v="BoxUsage:m5.large"/>
    <s v="i-1111-01-01"/>
    <s v="us-east-1"/>
    <s v=""/>
    <n v="1059.57"/>
    <s v="Hrs"/>
    <n v="9.6000000000000002E-2"/>
    <s v="Standard"/>
    <s v="USD"/>
    <n v="101.7187"/>
    <n v="89.003900000000002"/>
    <n v="89.003900000000002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42"/>
    <s v="Allocated"/>
    <x v="1"/>
    <s v="Source tags/labels"/>
    <n v="1"/>
    <s v="aws-2026-05-18-111111111111-01-01-alloc-e9ef2c84c43f"/>
    <d v="2026-05-01T00:00:00"/>
    <d v="2026-05-01T00:00:00"/>
  </r>
  <r>
    <x v="941"/>
    <x v="0"/>
    <n v="999999999999"/>
    <n v="111111111111"/>
    <s v="production-account"/>
    <n v="46159.833333333336"/>
    <n v="46160.833333333336"/>
    <n v="46142.833333333336"/>
    <n v="46173.833333333336"/>
    <s v="Amazon Elastic Compute Cloud - Compute"/>
    <s v="Compute"/>
    <s v="BoxUsage:m5.large"/>
    <s v="i-1111-01-02"/>
    <s v="us-east-1"/>
    <s v=""/>
    <n v="1165.3456000000001"/>
    <s v="Hrs"/>
    <n v="9.6000000000000002E-2"/>
    <s v="Standard"/>
    <s v="USD"/>
    <n v="111.8732"/>
    <n v="97.888999999999996"/>
    <n v="97.88899999999999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43"/>
    <s v="Allocated"/>
    <x v="1"/>
    <s v="Source tags/labels"/>
    <n v="1"/>
    <s v="aws-2026-05-18-111111111111-01-02-alloc-ecbca0f72f9e"/>
    <d v="2026-05-01T00:00:00"/>
    <d v="2026-05-01T00:00:00"/>
  </r>
  <r>
    <x v="942"/>
    <x v="0"/>
    <n v="999999999999"/>
    <n v="111111111111"/>
    <s v="production-account"/>
    <n v="46159.833333333336"/>
    <n v="46160.833333333336"/>
    <n v="46142.833333333336"/>
    <n v="46173.833333333336"/>
    <s v="Amazon Simple Storage Service"/>
    <s v="Storage"/>
    <s v="TimedStorage-ByteHrs"/>
    <s v="bucket-1111-02-01"/>
    <s v="us-east-1"/>
    <s v=""/>
    <n v="225.15379999999999"/>
    <s v="GB-Mo"/>
    <n v="2.3E-2"/>
    <s v="Standard"/>
    <s v="USD"/>
    <n v="5.1784999999999997"/>
    <n v="4.8407999999999998"/>
    <n v="4.8407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44"/>
    <s v="Allocated"/>
    <x v="1"/>
    <s v="Source tags/labels"/>
    <n v="1"/>
    <s v="aws-2026-05-18-111111111111-02-01-alloc-30f5b673b1b6"/>
    <d v="2026-05-01T00:00:00"/>
    <d v="2026-05-01T00:00:00"/>
  </r>
  <r>
    <x v="943"/>
    <x v="0"/>
    <n v="999999999999"/>
    <n v="111111111111"/>
    <s v="production-account"/>
    <n v="46159.833333333336"/>
    <n v="46160.833333333336"/>
    <n v="46142.833333333336"/>
    <n v="46173.833333333336"/>
    <s v="Amazon Simple Storage Service"/>
    <s v="Storage"/>
    <s v="TimedStorage-ByteHrs"/>
    <s v="bucket-1111-02-02"/>
    <s v="us-east-1"/>
    <s v=""/>
    <n v="253.47489999999999"/>
    <s v="GB-Mo"/>
    <n v="2.3E-2"/>
    <s v="Standard"/>
    <s v="USD"/>
    <n v="5.8299000000000003"/>
    <n v="5.4497"/>
    <n v="5.4497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45"/>
    <s v="Allocated"/>
    <x v="1"/>
    <s v="Source tags/labels"/>
    <n v="1"/>
    <s v="aws-2026-05-18-111111111111-02-02-alloc-80b26a391e0c"/>
    <d v="2026-05-01T00:00:00"/>
    <d v="2026-05-01T00:00:00"/>
  </r>
  <r>
    <x v="944"/>
    <x v="0"/>
    <n v="999999999999"/>
    <n v="111111111111"/>
    <s v="production-account"/>
    <n v="46159.833333333336"/>
    <n v="46160.833333333336"/>
    <n v="46142.833333333336"/>
    <n v="46173.833333333336"/>
    <s v="Amazon Relational Database Service"/>
    <s v="Databases"/>
    <s v="InstanceUsage:db.m5.large"/>
    <s v="db-1111-03-01"/>
    <s v="us-east-1"/>
    <s v=""/>
    <n v="220.95179999999999"/>
    <s v="Hrs"/>
    <n v="0.192"/>
    <s v="Standard"/>
    <s v="USD"/>
    <n v="42.422699999999999"/>
    <n v="37.561799999999998"/>
    <n v="37.5617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46"/>
    <s v="Allocated"/>
    <x v="1"/>
    <s v="Source tags/labels"/>
    <n v="1"/>
    <s v="aws-2026-05-18-111111111111-03-01-alloc-4aac740b515d"/>
    <d v="2026-05-01T00:00:00"/>
    <d v="2026-05-01T00:00:00"/>
  </r>
  <r>
    <x v="945"/>
    <x v="0"/>
    <n v="999999999999"/>
    <n v="111111111111"/>
    <s v="production-account"/>
    <n v="46159.833333333336"/>
    <n v="46160.833333333336"/>
    <n v="46142.833333333336"/>
    <n v="46173.833333333336"/>
    <s v="Amazon Relational Database Service"/>
    <s v="Databases"/>
    <s v="InstanceUsage:db.m5.large"/>
    <s v="db-1111-03-02"/>
    <s v="us-east-1"/>
    <s v=""/>
    <n v="200.17019999999999"/>
    <s v="Hrs"/>
    <n v="0.192"/>
    <s v="Standard"/>
    <s v="USD"/>
    <n v="38.432699999999997"/>
    <n v="34.0289"/>
    <n v="34.028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47"/>
    <s v="Allocated"/>
    <x v="1"/>
    <s v="Source tags/labels"/>
    <n v="1"/>
    <s v="aws-2026-05-18-111111111111-03-02-alloc-6deb5ca60fa9"/>
    <d v="2026-05-01T00:00:00"/>
    <d v="2026-05-01T00:00:00"/>
  </r>
  <r>
    <x v="946"/>
    <x v="0"/>
    <n v="999999999999"/>
    <n v="111111111111"/>
    <s v="production-account"/>
    <n v="46159.833333333336"/>
    <n v="46160.833333333336"/>
    <n v="46142.833333333336"/>
    <n v="46173.833333333336"/>
    <s v="AWS Lambda"/>
    <s v="Compute"/>
    <s v="Lambda-GB-Second"/>
    <s v="function-1111-04-01"/>
    <s v="us-east-1"/>
    <s v=""/>
    <n v="4722961.3534000004"/>
    <s v="GB-Seconds"/>
    <n v="1.6666700000000001E-5"/>
    <s v="Standard"/>
    <s v="USD"/>
    <n v="78.716200000000001"/>
    <n v="73.2059"/>
    <n v="73.2059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48"/>
    <s v="Allocated"/>
    <x v="1"/>
    <s v="Source tags/labels"/>
    <n v="1"/>
    <s v="aws-2026-05-18-111111111111-04-01-alloc-71b86f0e779f"/>
    <d v="2026-05-01T00:00:00"/>
    <d v="2026-05-01T00:00:00"/>
  </r>
  <r>
    <x v="947"/>
    <x v="0"/>
    <n v="999999999999"/>
    <n v="111111111111"/>
    <s v="production-account"/>
    <n v="46159.833333333336"/>
    <n v="46160.833333333336"/>
    <n v="46142.833333333336"/>
    <n v="46173.833333333336"/>
    <s v="AWS Lambda"/>
    <s v="Compute"/>
    <s v="Lambda-GB-Second"/>
    <s v="function-1111-04-02"/>
    <s v="us-east-1"/>
    <s v=""/>
    <n v="4424261.0538999997"/>
    <s v="GB-Seconds"/>
    <n v="1.6666700000000001E-5"/>
    <s v="Standard"/>
    <s v="USD"/>
    <n v="73.737799999999993"/>
    <n v="68.575999999999993"/>
    <n v="68.57599999999999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49"/>
    <s v="Allocated"/>
    <x v="1"/>
    <s v="Source tags/labels"/>
    <n v="1"/>
    <s v="aws-2026-05-18-111111111111-04-02-alloc-ae7a5c72a7d2"/>
    <d v="2026-05-01T00:00:00"/>
    <d v="2026-05-01T00:00:00"/>
  </r>
  <r>
    <x v="948"/>
    <x v="0"/>
    <n v="999999999999"/>
    <n v="111111111111"/>
    <s v="production-account"/>
    <n v="46159.833333333336"/>
    <n v="46160.833333333336"/>
    <n v="46142.833333333336"/>
    <n v="46173.833333333336"/>
    <s v="AmazonCloudWatch"/>
    <s v="Management and Governance"/>
    <s v="DataProcessing-Bytes"/>
    <s v="log-group-1111-05-01"/>
    <s v="us-east-1"/>
    <s v=""/>
    <n v="223.68729999999999"/>
    <s v="GB"/>
    <n v="0.5"/>
    <s v="Standard"/>
    <s v="USD"/>
    <n v="111.8436"/>
    <n v="102.8961"/>
    <n v="102.896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950"/>
    <s v="Shared"/>
    <x v="2"/>
    <s v="Direct spend: provider + billing month + sub-account"/>
    <n v="1"/>
    <s v="aws-2026-05-18-111111111111-05-01-alloc-b906b358023f"/>
    <d v="2026-05-01T00:00:00"/>
    <d v="2026-05-01T00:00:00"/>
  </r>
  <r>
    <x v="949"/>
    <x v="0"/>
    <n v="999999999999"/>
    <n v="111111111111"/>
    <s v="production-account"/>
    <n v="46159.833333333336"/>
    <n v="46160.833333333336"/>
    <n v="46142.833333333336"/>
    <n v="46173.833333333336"/>
    <s v="AmazonCloudWatch"/>
    <s v="Management and Governance"/>
    <s v="DataProcessing-Bytes"/>
    <s v="log-group-1111-05-02"/>
    <s v="us-east-1"/>
    <s v=""/>
    <n v="232.38419999999999"/>
    <s v="GB"/>
    <n v="0.5"/>
    <s v="Standard"/>
    <s v="USD"/>
    <n v="116.1921"/>
    <n v="106.8968"/>
    <n v="106.8968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951"/>
    <s v="Shared"/>
    <x v="2"/>
    <s v="Direct spend: provider + billing month + sub-account"/>
    <n v="1"/>
    <s v="aws-2026-05-18-111111111111-05-02-alloc-1f93012e9dca"/>
    <d v="2026-05-01T00:00:00"/>
    <d v="2026-05-01T00:00:00"/>
  </r>
  <r>
    <x v="950"/>
    <x v="0"/>
    <n v="999999999999"/>
    <n v="222222222222"/>
    <s v="development-account"/>
    <n v="46159.833333333336"/>
    <n v="46160.833333333336"/>
    <n v="46142.833333333336"/>
    <n v="46173.833333333336"/>
    <s v="Amazon Elastic Compute Cloud - Compute"/>
    <s v="Compute"/>
    <s v="BoxUsage:m5.large"/>
    <s v="i-2222-01-01"/>
    <s v="us-east-1"/>
    <s v=""/>
    <n v="398.78710000000001"/>
    <s v="Hrs"/>
    <n v="9.6000000000000002E-2"/>
    <s v="Standard"/>
    <s v="USD"/>
    <n v="38.2836"/>
    <n v="33.498100000000001"/>
    <n v="33.4981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52"/>
    <s v="Allocated"/>
    <x v="1"/>
    <s v="Source tags/labels"/>
    <n v="1"/>
    <s v="aws-2026-05-18-222222222222-01-01-alloc-a23b8efec069"/>
    <d v="2026-05-01T00:00:00"/>
    <d v="2026-05-01T00:00:00"/>
  </r>
  <r>
    <x v="951"/>
    <x v="0"/>
    <n v="999999999999"/>
    <n v="222222222222"/>
    <s v="development-account"/>
    <n v="46159.833333333336"/>
    <n v="46160.833333333336"/>
    <n v="46142.833333333336"/>
    <n v="46173.833333333336"/>
    <s v="Amazon Elastic Compute Cloud - Compute"/>
    <s v="Compute"/>
    <s v="BoxUsage:m5.large"/>
    <s v="i-2222-01-02"/>
    <s v="us-east-1"/>
    <s v=""/>
    <n v="451.3433"/>
    <s v="Hrs"/>
    <n v="9.6000000000000002E-2"/>
    <s v="Standard"/>
    <s v="USD"/>
    <n v="43.329000000000001"/>
    <n v="37.912799999999997"/>
    <n v="37.9127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53"/>
    <s v="Allocated"/>
    <x v="1"/>
    <s v="Source tags/labels"/>
    <n v="1"/>
    <s v="aws-2026-05-18-222222222222-01-02-alloc-df9db06d2a1e"/>
    <d v="2026-05-01T00:00:00"/>
    <d v="2026-05-01T00:00:00"/>
  </r>
  <r>
    <x v="952"/>
    <x v="0"/>
    <n v="999999999999"/>
    <n v="222222222222"/>
    <s v="development-account"/>
    <n v="46159.833333333336"/>
    <n v="46160.833333333336"/>
    <n v="46142.833333333336"/>
    <n v="46173.833333333336"/>
    <s v="Amazon Simple Storage Service"/>
    <s v="Storage"/>
    <s v="TimedStorage-ByteHrs"/>
    <s v="bucket-2222-02-01"/>
    <s v="us-east-1"/>
    <s v=""/>
    <n v="90.030799999999999"/>
    <s v="GB-Mo"/>
    <n v="2.3E-2"/>
    <s v="Standard"/>
    <s v="USD"/>
    <n v="2.0707"/>
    <n v="1.9357"/>
    <n v="1.9357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54"/>
    <s v="Allocated"/>
    <x v="1"/>
    <s v="Source tags/labels"/>
    <n v="1"/>
    <s v="aws-2026-05-18-222222222222-02-01-alloc-431682035b61"/>
    <d v="2026-05-01T00:00:00"/>
    <d v="2026-05-01T00:00:00"/>
  </r>
  <r>
    <x v="953"/>
    <x v="0"/>
    <n v="999999999999"/>
    <n v="222222222222"/>
    <s v="development-account"/>
    <n v="46159.833333333336"/>
    <n v="46160.833333333336"/>
    <n v="46142.833333333336"/>
    <n v="46173.833333333336"/>
    <s v="Amazon Simple Storage Service"/>
    <s v="Storage"/>
    <s v="TimedStorage-ByteHrs"/>
    <s v="bucket-2222-02-02"/>
    <s v="us-east-1"/>
    <s v=""/>
    <n v="83.3215"/>
    <s v="GB-Mo"/>
    <n v="2.3E-2"/>
    <s v="Standard"/>
    <s v="USD"/>
    <n v="1.9164000000000001"/>
    <n v="1.7914000000000001"/>
    <n v="1.7914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55"/>
    <s v="Allocated"/>
    <x v="1"/>
    <s v="Source tags/labels"/>
    <n v="1"/>
    <s v="aws-2026-05-18-222222222222-02-02-alloc-ae520731ad15"/>
    <d v="2026-05-01T00:00:00"/>
    <d v="2026-05-01T00:00:00"/>
  </r>
  <r>
    <x v="954"/>
    <x v="0"/>
    <n v="999999999999"/>
    <n v="222222222222"/>
    <s v="development-account"/>
    <n v="46159.833333333336"/>
    <n v="46160.833333333336"/>
    <n v="46142.833333333336"/>
    <n v="46173.833333333336"/>
    <s v="Amazon Relational Database Service"/>
    <s v="Databases"/>
    <s v="InstanceUsage:db.m5.large"/>
    <s v="db-2222-03-01"/>
    <s v="us-east-1"/>
    <s v=""/>
    <n v="76.637500000000003"/>
    <s v="Hrs"/>
    <n v="0.192"/>
    <s v="Standard"/>
    <s v="USD"/>
    <n v="14.714399999999999"/>
    <n v="13.0284"/>
    <n v="13.0284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56"/>
    <s v="Allocated"/>
    <x v="1"/>
    <s v="Source tags/labels"/>
    <n v="1"/>
    <s v="aws-2026-05-18-222222222222-03-01-alloc-e1b139ff766a"/>
    <d v="2026-05-01T00:00:00"/>
    <d v="2026-05-01T00:00:00"/>
  </r>
  <r>
    <x v="955"/>
    <x v="0"/>
    <n v="999999999999"/>
    <n v="222222222222"/>
    <s v="development-account"/>
    <n v="46159.833333333336"/>
    <n v="46160.833333333336"/>
    <n v="46142.833333333336"/>
    <n v="46173.833333333336"/>
    <s v="Amazon Relational Database Service"/>
    <s v="Databases"/>
    <s v="InstanceUsage:db.m5.large"/>
    <s v="db-2222-03-02"/>
    <s v="us-east-1"/>
    <s v=""/>
    <n v="84.092200000000005"/>
    <s v="Hrs"/>
    <n v="0.192"/>
    <s v="Standard"/>
    <s v="USD"/>
    <n v="16.145700000000001"/>
    <n v="14.2957"/>
    <n v="14.2957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57"/>
    <s v="Allocated"/>
    <x v="1"/>
    <s v="Source tags/labels"/>
    <n v="1"/>
    <s v="aws-2026-05-18-222222222222-03-02-alloc-33eaa144a79b"/>
    <d v="2026-05-01T00:00:00"/>
    <d v="2026-05-01T00:00:00"/>
  </r>
  <r>
    <x v="956"/>
    <x v="0"/>
    <n v="999999999999"/>
    <n v="222222222222"/>
    <s v="development-account"/>
    <n v="46159.833333333336"/>
    <n v="46160.833333333336"/>
    <n v="46142.833333333336"/>
    <n v="46173.833333333336"/>
    <s v="AWS Lambda"/>
    <s v="Compute"/>
    <s v="Lambda-GB-Second"/>
    <s v="function-2222-04-01"/>
    <s v="us-east-1"/>
    <s v=""/>
    <n v="1627448.3334999999"/>
    <s v="GB-Seconds"/>
    <n v="1.6666700000000001E-5"/>
    <s v="Standard"/>
    <s v="USD"/>
    <n v="27.124199999999998"/>
    <n v="25.2254"/>
    <n v="25.2254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58"/>
    <s v="Allocated"/>
    <x v="1"/>
    <s v="Source tags/labels"/>
    <n v="1"/>
    <s v="aws-2026-05-18-222222222222-04-01-alloc-fbb822671dfa"/>
    <d v="2026-05-01T00:00:00"/>
    <d v="2026-05-01T00:00:00"/>
  </r>
  <r>
    <x v="957"/>
    <x v="0"/>
    <n v="999999999999"/>
    <n v="222222222222"/>
    <s v="development-account"/>
    <n v="46159.833333333336"/>
    <n v="46160.833333333336"/>
    <n v="46142.833333333336"/>
    <n v="46173.833333333336"/>
    <s v="AWS Lambda"/>
    <s v="Compute"/>
    <s v="Lambda-GB-Second"/>
    <s v="function-2222-04-02"/>
    <s v="us-east-1"/>
    <s v=""/>
    <n v="1757119.5393999999"/>
    <s v="GB-Seconds"/>
    <n v="1.6666700000000001E-5"/>
    <s v="Standard"/>
    <s v="USD"/>
    <n v="29.285399999999999"/>
    <n v="27.235399999999998"/>
    <n v="27.23539999999999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59"/>
    <s v="Allocated"/>
    <x v="1"/>
    <s v="Source tags/labels"/>
    <n v="1"/>
    <s v="aws-2026-05-18-222222222222-04-02-alloc-384b19a675b0"/>
    <d v="2026-05-01T00:00:00"/>
    <d v="2026-05-01T00:00:00"/>
  </r>
  <r>
    <x v="958"/>
    <x v="0"/>
    <n v="999999999999"/>
    <n v="222222222222"/>
    <s v="development-account"/>
    <n v="46159.833333333336"/>
    <n v="46160.833333333336"/>
    <n v="46142.833333333336"/>
    <n v="46173.833333333336"/>
    <s v="AmazonCloudWatch"/>
    <s v="Management and Governance"/>
    <s v="DataProcessing-Bytes"/>
    <s v="log-group-2222-05-01"/>
    <s v="us-east-1"/>
    <s v=""/>
    <n v="82.344499999999996"/>
    <s v="GB"/>
    <n v="0.5"/>
    <s v="Standard"/>
    <s v="USD"/>
    <n v="41.1723"/>
    <n v="37.878500000000003"/>
    <n v="37.8785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960"/>
    <s v="Shared"/>
    <x v="2"/>
    <s v="Direct spend: provider + billing month + sub-account"/>
    <n v="1"/>
    <s v="aws-2026-05-18-222222222222-05-01-alloc-d0f49dc65115"/>
    <d v="2026-05-01T00:00:00"/>
    <d v="2026-05-01T00:00:00"/>
  </r>
  <r>
    <x v="959"/>
    <x v="0"/>
    <n v="999999999999"/>
    <n v="222222222222"/>
    <s v="development-account"/>
    <n v="46159.833333333336"/>
    <n v="46160.833333333336"/>
    <n v="46142.833333333336"/>
    <n v="46173.833333333336"/>
    <s v="AmazonCloudWatch"/>
    <s v="Management and Governance"/>
    <s v="DataProcessing-Bytes"/>
    <s v="log-group-2222-05-02"/>
    <s v="us-east-1"/>
    <s v=""/>
    <n v="80.341499999999996"/>
    <s v="GB"/>
    <n v="0.5"/>
    <s v="Standard"/>
    <s v="USD"/>
    <n v="40.170699999999997"/>
    <n v="36.957099999999997"/>
    <n v="36.9570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961"/>
    <s v="Shared"/>
    <x v="2"/>
    <s v="Direct spend: provider + billing month + sub-account"/>
    <n v="1"/>
    <s v="aws-2026-05-18-222222222222-05-02-alloc-f4989a2f3eef"/>
    <d v="2026-05-01T00:00:00"/>
    <d v="2026-05-01T00:00:00"/>
  </r>
  <r>
    <x v="960"/>
    <x v="0"/>
    <n v="999999999999"/>
    <n v="111111111111"/>
    <s v="production-account"/>
    <n v="46160.833333333336"/>
    <n v="46161.833333333336"/>
    <n v="46142.833333333336"/>
    <n v="46173.833333333336"/>
    <s v="Amazon Elastic Compute Cloud - Compute"/>
    <s v="Compute"/>
    <s v="BoxUsage:m5.large"/>
    <s v="i-1111-01-01"/>
    <s v="us-east-1"/>
    <s v=""/>
    <n v="1146.6775"/>
    <s v="Hrs"/>
    <n v="9.6000000000000002E-2"/>
    <s v="Standard"/>
    <s v="USD"/>
    <n v="110.081"/>
    <n v="96.320899999999995"/>
    <n v="96.32089999999999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62"/>
    <s v="Allocated"/>
    <x v="1"/>
    <s v="Source tags/labels"/>
    <n v="1"/>
    <s v="aws-2026-05-19-111111111111-01-01-alloc-a82bac9ff3a3"/>
    <d v="2026-05-01T00:00:00"/>
    <d v="2026-05-01T00:00:00"/>
  </r>
  <r>
    <x v="961"/>
    <x v="0"/>
    <n v="999999999999"/>
    <n v="111111111111"/>
    <s v="production-account"/>
    <n v="46160.833333333336"/>
    <n v="46161.833333333336"/>
    <n v="46142.833333333336"/>
    <n v="46173.833333333336"/>
    <s v="Amazon Elastic Compute Cloud - Compute"/>
    <s v="Compute"/>
    <s v="BoxUsage:m5.large"/>
    <s v="i-1111-01-02"/>
    <s v="us-east-1"/>
    <s v=""/>
    <n v="1082.8615"/>
    <s v="Hrs"/>
    <n v="9.6000000000000002E-2"/>
    <s v="Standard"/>
    <s v="USD"/>
    <n v="103.9547"/>
    <n v="90.960400000000007"/>
    <n v="90.96040000000000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63"/>
    <s v="Allocated"/>
    <x v="1"/>
    <s v="Source tags/labels"/>
    <n v="1"/>
    <s v="aws-2026-05-19-111111111111-01-02-alloc-b48436bb34f3"/>
    <d v="2026-05-01T00:00:00"/>
    <d v="2026-05-01T00:00:00"/>
  </r>
  <r>
    <x v="962"/>
    <x v="0"/>
    <n v="999999999999"/>
    <n v="111111111111"/>
    <s v="production-account"/>
    <n v="46160.833333333336"/>
    <n v="46161.833333333336"/>
    <n v="46142.833333333336"/>
    <n v="46173.833333333336"/>
    <s v="Amazon Simple Storage Service"/>
    <s v="Storage"/>
    <s v="TimedStorage-ByteHrs"/>
    <s v="bucket-1111-02-01"/>
    <s v="us-east-1"/>
    <s v=""/>
    <n v="213.3021"/>
    <s v="GB-Mo"/>
    <n v="2.3E-2"/>
    <s v="Standard"/>
    <s v="USD"/>
    <n v="4.9058999999999999"/>
    <n v="4.5860000000000003"/>
    <n v="4.586000000000000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64"/>
    <s v="Allocated"/>
    <x v="1"/>
    <s v="Source tags/labels"/>
    <n v="1"/>
    <s v="aws-2026-05-19-111111111111-02-01-alloc-75aec4b3dbed"/>
    <d v="2026-05-01T00:00:00"/>
    <d v="2026-05-01T00:00:00"/>
  </r>
  <r>
    <x v="963"/>
    <x v="0"/>
    <n v="999999999999"/>
    <n v="111111111111"/>
    <s v="production-account"/>
    <n v="46160.833333333336"/>
    <n v="46161.833333333336"/>
    <n v="46142.833333333336"/>
    <n v="46173.833333333336"/>
    <s v="Amazon Simple Storage Service"/>
    <s v="Storage"/>
    <s v="TimedStorage-ByteHrs"/>
    <s v="bucket-1111-02-02"/>
    <s v="us-east-1"/>
    <s v=""/>
    <n v="248.36359999999999"/>
    <s v="GB-Mo"/>
    <n v="2.3E-2"/>
    <s v="Standard"/>
    <s v="USD"/>
    <n v="5.7123999999999997"/>
    <n v="5.3398000000000003"/>
    <n v="5.339800000000000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65"/>
    <s v="Allocated"/>
    <x v="1"/>
    <s v="Source tags/labels"/>
    <n v="1"/>
    <s v="aws-2026-05-19-111111111111-02-02-alloc-11c4b62fdde9"/>
    <d v="2026-05-01T00:00:00"/>
    <d v="2026-05-01T00:00:00"/>
  </r>
  <r>
    <x v="964"/>
    <x v="0"/>
    <n v="999999999999"/>
    <n v="111111111111"/>
    <s v="production-account"/>
    <n v="46160.833333333336"/>
    <n v="46161.833333333336"/>
    <n v="46142.833333333336"/>
    <n v="46173.833333333336"/>
    <s v="Amazon Relational Database Service"/>
    <s v="Databases"/>
    <s v="InstanceUsage:db.m5.large"/>
    <s v="db-1111-03-01"/>
    <s v="us-east-1"/>
    <s v=""/>
    <n v="211.505"/>
    <s v="Hrs"/>
    <n v="0.192"/>
    <s v="Standard"/>
    <s v="USD"/>
    <n v="40.609000000000002"/>
    <n v="35.955800000000004"/>
    <n v="35.955800000000004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66"/>
    <s v="Allocated"/>
    <x v="1"/>
    <s v="Source tags/labels"/>
    <n v="1"/>
    <s v="aws-2026-05-19-111111111111-03-01-alloc-229b723efb4c"/>
    <d v="2026-05-01T00:00:00"/>
    <d v="2026-05-01T00:00:00"/>
  </r>
  <r>
    <x v="965"/>
    <x v="0"/>
    <n v="999999999999"/>
    <n v="111111111111"/>
    <s v="production-account"/>
    <n v="46160.833333333336"/>
    <n v="46161.833333333336"/>
    <n v="46142.833333333336"/>
    <n v="46173.833333333336"/>
    <s v="Amazon Relational Database Service"/>
    <s v="Databases"/>
    <s v="InstanceUsage:db.m5.large"/>
    <s v="db-1111-03-02"/>
    <s v="us-east-1"/>
    <s v=""/>
    <n v="226.61879999999999"/>
    <s v="Hrs"/>
    <n v="0.192"/>
    <s v="Standard"/>
    <s v="USD"/>
    <n v="43.510800000000003"/>
    <n v="38.525199999999998"/>
    <n v="38.5251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67"/>
    <s v="Allocated"/>
    <x v="1"/>
    <s v="Source tags/labels"/>
    <n v="1"/>
    <s v="aws-2026-05-19-111111111111-03-02-alloc-4a9ea5c41c3a"/>
    <d v="2026-05-01T00:00:00"/>
    <d v="2026-05-01T00:00:00"/>
  </r>
  <r>
    <x v="966"/>
    <x v="0"/>
    <n v="999999999999"/>
    <n v="111111111111"/>
    <s v="production-account"/>
    <n v="46160.833333333336"/>
    <n v="46161.833333333336"/>
    <n v="46142.833333333336"/>
    <n v="46173.833333333336"/>
    <s v="AWS Lambda"/>
    <s v="Compute"/>
    <s v="Lambda-GB-Second"/>
    <s v="function-1111-04-01"/>
    <s v="us-east-1"/>
    <s v=""/>
    <n v="4090760.8224999998"/>
    <s v="GB-Seconds"/>
    <n v="1.6666700000000001E-5"/>
    <s v="Standard"/>
    <s v="USD"/>
    <n v="68.179500000000004"/>
    <n v="63.406799999999997"/>
    <n v="63.40679999999999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68"/>
    <s v="Allocated"/>
    <x v="1"/>
    <s v="Source tags/labels"/>
    <n v="1"/>
    <s v="aws-2026-05-19-111111111111-04-01-alloc-69150f63fa1a"/>
    <d v="2026-05-01T00:00:00"/>
    <d v="2026-05-01T00:00:00"/>
  </r>
  <r>
    <x v="967"/>
    <x v="0"/>
    <n v="999999999999"/>
    <n v="111111111111"/>
    <s v="production-account"/>
    <n v="46160.833333333336"/>
    <n v="46161.833333333336"/>
    <n v="46142.833333333336"/>
    <n v="46173.833333333336"/>
    <s v="AWS Lambda"/>
    <s v="Compute"/>
    <s v="Lambda-GB-Second"/>
    <s v="function-1111-04-02"/>
    <s v="us-east-1"/>
    <s v=""/>
    <n v="4107383.9208999998"/>
    <s v="GB-Seconds"/>
    <n v="1.6666700000000001E-5"/>
    <s v="Standard"/>
    <s v="USD"/>
    <n v="68.456500000000005"/>
    <n v="63.664499999999997"/>
    <n v="63.66449999999999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69"/>
    <s v="Allocated"/>
    <x v="1"/>
    <s v="Source tags/labels"/>
    <n v="1"/>
    <s v="aws-2026-05-19-111111111111-04-02-alloc-dbd1a03f6279"/>
    <d v="2026-05-01T00:00:00"/>
    <d v="2026-05-01T00:00:00"/>
  </r>
  <r>
    <x v="968"/>
    <x v="0"/>
    <n v="999999999999"/>
    <n v="111111111111"/>
    <s v="production-account"/>
    <n v="46160.833333333336"/>
    <n v="46161.833333333336"/>
    <n v="46142.833333333336"/>
    <n v="46173.833333333336"/>
    <s v="AmazonCloudWatch"/>
    <s v="Management and Governance"/>
    <s v="DataProcessing-Bytes"/>
    <s v="log-group-1111-05-01"/>
    <s v="us-east-1"/>
    <s v=""/>
    <n v="244.55619999999999"/>
    <s v="GB"/>
    <n v="0.5"/>
    <s v="Standard"/>
    <s v="USD"/>
    <n v="122.27809999999999"/>
    <n v="112.49590000000001"/>
    <n v="112.49590000000001"/>
    <s v="Usage"/>
    <s v=""/>
    <s v="DataProcessing-Bytes | PutLogEvents | Usage"/>
    <s v="{}"/>
    <x v="0"/>
    <x v="0"/>
    <x v="0"/>
    <x v="0"/>
    <s v="Unallocated"/>
    <s v="aws_billing_sample.csv"/>
    <n v="970"/>
    <s v="Unallocated"/>
    <x v="0"/>
    <s v="Missing allocation metadata"/>
    <n v="1"/>
    <s v="aws-2026-05-19-111111111111-05-01-alloc-f9b4c0112a5d"/>
    <d v="2026-05-01T00:00:00"/>
    <d v="2026-05-01T00:00:00"/>
  </r>
  <r>
    <x v="969"/>
    <x v="0"/>
    <n v="999999999999"/>
    <n v="111111111111"/>
    <s v="production-account"/>
    <n v="46160.833333333336"/>
    <n v="46161.833333333336"/>
    <n v="46142.833333333336"/>
    <n v="46173.833333333336"/>
    <s v="AmazonCloudWatch"/>
    <s v="Management and Governance"/>
    <s v="DataProcessing-Bytes"/>
    <s v="log-group-1111-05-02"/>
    <s v="us-east-1"/>
    <s v=""/>
    <n v="244.51990000000001"/>
    <s v="GB"/>
    <n v="0.5"/>
    <s v="Standard"/>
    <s v="USD"/>
    <n v="122.26"/>
    <n v="112.47920000000001"/>
    <n v="112.47920000000001"/>
    <s v="Usage"/>
    <s v=""/>
    <s v="DataProcessing-Bytes | PutLogEvents | Usage"/>
    <s v="{}"/>
    <x v="0"/>
    <x v="0"/>
    <x v="0"/>
    <x v="0"/>
    <s v="Unallocated"/>
    <s v="aws_billing_sample.csv"/>
    <n v="971"/>
    <s v="Unallocated"/>
    <x v="0"/>
    <s v="Missing allocation metadata"/>
    <n v="1"/>
    <s v="aws-2026-05-19-111111111111-05-02-alloc-1212aa855533"/>
    <d v="2026-05-01T00:00:00"/>
    <d v="2026-05-01T00:00:00"/>
  </r>
  <r>
    <x v="970"/>
    <x v="0"/>
    <n v="999999999999"/>
    <n v="222222222222"/>
    <s v="development-account"/>
    <n v="46160.833333333336"/>
    <n v="46161.833333333336"/>
    <n v="46142.833333333336"/>
    <n v="46173.833333333336"/>
    <s v="Amazon Elastic Compute Cloud - Compute"/>
    <s v="Compute"/>
    <s v="BoxUsage:m5.large"/>
    <s v="i-2222-01-01"/>
    <s v="us-east-1"/>
    <s v=""/>
    <n v="412.34480000000002"/>
    <s v="Hrs"/>
    <n v="9.6000000000000002E-2"/>
    <s v="Standard"/>
    <s v="USD"/>
    <n v="39.585099999999997"/>
    <n v="34.637"/>
    <n v="34.63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72"/>
    <s v="Allocated"/>
    <x v="1"/>
    <s v="Source tags/labels"/>
    <n v="1"/>
    <s v="aws-2026-05-19-222222222222-01-01-alloc-535ca341c14b"/>
    <d v="2026-05-01T00:00:00"/>
    <d v="2026-05-01T00:00:00"/>
  </r>
  <r>
    <x v="971"/>
    <x v="0"/>
    <n v="999999999999"/>
    <n v="222222222222"/>
    <s v="development-account"/>
    <n v="46160.833333333336"/>
    <n v="46161.833333333336"/>
    <n v="46142.833333333336"/>
    <n v="46173.833333333336"/>
    <s v="Amazon Elastic Compute Cloud - Compute"/>
    <s v="Compute"/>
    <s v="BoxUsage:m5.large"/>
    <s v="i-2222-01-02"/>
    <s v="us-east-1"/>
    <s v=""/>
    <n v="442.3295"/>
    <s v="Hrs"/>
    <n v="9.6000000000000002E-2"/>
    <s v="Standard"/>
    <s v="USD"/>
    <n v="42.4636"/>
    <n v="37.155700000000003"/>
    <n v="37.1557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73"/>
    <s v="Allocated"/>
    <x v="1"/>
    <s v="Source tags/labels"/>
    <n v="1"/>
    <s v="aws-2026-05-19-222222222222-01-02-alloc-ae5669a9606e"/>
    <d v="2026-05-01T00:00:00"/>
    <d v="2026-05-01T00:00:00"/>
  </r>
  <r>
    <x v="972"/>
    <x v="0"/>
    <n v="999999999999"/>
    <n v="222222222222"/>
    <s v="development-account"/>
    <n v="46160.833333333336"/>
    <n v="46161.833333333336"/>
    <n v="46142.833333333336"/>
    <n v="46173.833333333336"/>
    <s v="Amazon Simple Storage Service"/>
    <s v="Storage"/>
    <s v="TimedStorage-ByteHrs"/>
    <s v="bucket-2222-02-01"/>
    <s v="us-east-1"/>
    <s v=""/>
    <n v="93.655000000000001"/>
    <s v="GB-Mo"/>
    <n v="2.3E-2"/>
    <s v="Standard"/>
    <s v="USD"/>
    <n v="2.1541000000000001"/>
    <n v="2.0135999999999998"/>
    <n v="2.0135999999999998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74"/>
    <s v="Allocated"/>
    <x v="1"/>
    <s v="Source tags/labels"/>
    <n v="1"/>
    <s v="aws-2026-05-19-222222222222-02-01-alloc-308ed50d65e4"/>
    <d v="2026-05-01T00:00:00"/>
    <d v="2026-05-01T00:00:00"/>
  </r>
  <r>
    <x v="973"/>
    <x v="0"/>
    <n v="999999999999"/>
    <n v="222222222222"/>
    <s v="development-account"/>
    <n v="46160.833333333336"/>
    <n v="46161.833333333336"/>
    <n v="46142.833333333336"/>
    <n v="46173.833333333336"/>
    <s v="Amazon Simple Storage Service"/>
    <s v="Storage"/>
    <s v="TimedStorage-ByteHrs"/>
    <s v="bucket-2222-02-02"/>
    <s v="us-east-1"/>
    <s v=""/>
    <n v="99.97"/>
    <s v="GB-Mo"/>
    <n v="2.3E-2"/>
    <s v="Standard"/>
    <s v="USD"/>
    <n v="2.2993000000000001"/>
    <n v="2.1494"/>
    <n v="2.1494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75"/>
    <s v="Allocated"/>
    <x v="1"/>
    <s v="Source tags/labels"/>
    <n v="1"/>
    <s v="aws-2026-05-19-222222222222-02-02-alloc-f02b61c1054d"/>
    <d v="2026-05-01T00:00:00"/>
    <d v="2026-05-01T00:00:00"/>
  </r>
  <r>
    <x v="974"/>
    <x v="0"/>
    <n v="999999999999"/>
    <n v="222222222222"/>
    <s v="development-account"/>
    <n v="46160.833333333336"/>
    <n v="46161.833333333336"/>
    <n v="46142.833333333336"/>
    <n v="46173.833333333336"/>
    <s v="Amazon Relational Database Service"/>
    <s v="Databases"/>
    <s v="InstanceUsage:db.m5.large"/>
    <s v="db-2222-03-01"/>
    <s v="us-east-1"/>
    <s v=""/>
    <n v="90.209599999999995"/>
    <s v="Hrs"/>
    <n v="0.192"/>
    <s v="Standard"/>
    <s v="USD"/>
    <n v="17.3202"/>
    <n v="15.335599999999999"/>
    <n v="15.3355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76"/>
    <s v="Allocated"/>
    <x v="1"/>
    <s v="Source tags/labels"/>
    <n v="1"/>
    <s v="aws-2026-05-19-222222222222-03-01-alloc-a259393aab85"/>
    <d v="2026-05-01T00:00:00"/>
    <d v="2026-05-01T00:00:00"/>
  </r>
  <r>
    <x v="975"/>
    <x v="0"/>
    <n v="999999999999"/>
    <n v="222222222222"/>
    <s v="development-account"/>
    <n v="46160.833333333336"/>
    <n v="46161.833333333336"/>
    <n v="46142.833333333336"/>
    <n v="46173.833333333336"/>
    <s v="Amazon Relational Database Service"/>
    <s v="Databases"/>
    <s v="InstanceUsage:db.m5.large"/>
    <s v="db-2222-03-02"/>
    <s v="us-east-1"/>
    <s v=""/>
    <n v="81.910799999999995"/>
    <s v="Hrs"/>
    <n v="0.192"/>
    <s v="Standard"/>
    <s v="USD"/>
    <n v="15.726900000000001"/>
    <n v="13.924799999999999"/>
    <n v="13.9247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77"/>
    <s v="Allocated"/>
    <x v="1"/>
    <s v="Source tags/labels"/>
    <n v="1"/>
    <s v="aws-2026-05-19-222222222222-03-02-alloc-9a2c14e04f0e"/>
    <d v="2026-05-01T00:00:00"/>
    <d v="2026-05-01T00:00:00"/>
  </r>
  <r>
    <x v="976"/>
    <x v="0"/>
    <n v="999999999999"/>
    <n v="222222222222"/>
    <s v="development-account"/>
    <n v="46160.833333333336"/>
    <n v="46161.833333333336"/>
    <n v="46142.833333333336"/>
    <n v="46173.833333333336"/>
    <s v="AWS Lambda"/>
    <s v="Compute"/>
    <s v="Lambda-GB-Second"/>
    <s v="function-2222-04-01"/>
    <s v="us-east-1"/>
    <s v=""/>
    <n v="1806627.3883"/>
    <s v="GB-Seconds"/>
    <n v="1.6666700000000001E-5"/>
    <s v="Standard"/>
    <s v="USD"/>
    <n v="30.110499999999998"/>
    <n v="28.002700000000001"/>
    <n v="28.0027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78"/>
    <s v="Allocated"/>
    <x v="1"/>
    <s v="Source tags/labels"/>
    <n v="1"/>
    <s v="aws-2026-05-19-222222222222-04-01-alloc-14b884831805"/>
    <d v="2026-05-01T00:00:00"/>
    <d v="2026-05-01T00:00:00"/>
  </r>
  <r>
    <x v="977"/>
    <x v="0"/>
    <n v="999999999999"/>
    <n v="222222222222"/>
    <s v="development-account"/>
    <n v="46160.833333333336"/>
    <n v="46161.833333333336"/>
    <n v="46142.833333333336"/>
    <n v="46173.833333333336"/>
    <s v="AWS Lambda"/>
    <s v="Compute"/>
    <s v="Lambda-GB-Second"/>
    <s v="function-2222-04-02"/>
    <s v="us-east-1"/>
    <s v=""/>
    <n v="1803736.9343999999"/>
    <s v="GB-Seconds"/>
    <n v="1.6666700000000001E-5"/>
    <s v="Standard"/>
    <s v="USD"/>
    <n v="30.0623"/>
    <n v="27.957899999999999"/>
    <n v="27.9578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79"/>
    <s v="Allocated"/>
    <x v="1"/>
    <s v="Source tags/labels"/>
    <n v="1"/>
    <s v="aws-2026-05-19-222222222222-04-02-alloc-1c6bd9a54f84"/>
    <d v="2026-05-01T00:00:00"/>
    <d v="2026-05-01T00:00:00"/>
  </r>
  <r>
    <x v="978"/>
    <x v="0"/>
    <n v="999999999999"/>
    <n v="222222222222"/>
    <s v="development-account"/>
    <n v="46160.833333333336"/>
    <n v="46161.833333333336"/>
    <n v="46142.833333333336"/>
    <n v="46173.833333333336"/>
    <s v="AmazonCloudWatch"/>
    <s v="Management and Governance"/>
    <s v="DataProcessing-Bytes"/>
    <s v="log-group-2222-05-01"/>
    <s v="us-east-1"/>
    <s v=""/>
    <n v="81.8733"/>
    <s v="GB"/>
    <n v="0.5"/>
    <s v="Standard"/>
    <s v="USD"/>
    <n v="40.936599999999999"/>
    <n v="37.661700000000003"/>
    <n v="37.6617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980"/>
    <s v="Shared"/>
    <x v="2"/>
    <s v="Direct spend: provider + billing month + sub-account"/>
    <n v="1"/>
    <s v="aws-2026-05-19-222222222222-05-01-alloc-3d8c70015c17"/>
    <d v="2026-05-01T00:00:00"/>
    <d v="2026-05-01T00:00:00"/>
  </r>
  <r>
    <x v="979"/>
    <x v="0"/>
    <n v="999999999999"/>
    <n v="222222222222"/>
    <s v="development-account"/>
    <n v="46160.833333333336"/>
    <n v="46161.833333333336"/>
    <n v="46142.833333333336"/>
    <n v="46173.833333333336"/>
    <s v="AmazonCloudWatch"/>
    <s v="Management and Governance"/>
    <s v="DataProcessing-Bytes"/>
    <s v="log-group-2222-05-02"/>
    <s v="us-east-1"/>
    <s v=""/>
    <n v="88.0047"/>
    <s v="GB"/>
    <n v="0.5"/>
    <s v="Standard"/>
    <s v="USD"/>
    <n v="44.002400000000002"/>
    <n v="40.482199999999999"/>
    <n v="40.4821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981"/>
    <s v="Shared"/>
    <x v="2"/>
    <s v="Direct spend: provider + billing month + sub-account"/>
    <n v="1"/>
    <s v="aws-2026-05-19-222222222222-05-02-alloc-f3729b5cb9c5"/>
    <d v="2026-05-01T00:00:00"/>
    <d v="2026-05-01T00:00:00"/>
  </r>
  <r>
    <x v="980"/>
    <x v="0"/>
    <n v="999999999999"/>
    <n v="111111111111"/>
    <s v="production-account"/>
    <n v="46161.833333333336"/>
    <n v="46162.833333333336"/>
    <n v="46142.833333333336"/>
    <n v="46173.833333333336"/>
    <s v="Amazon Elastic Compute Cloud - Compute"/>
    <s v="Compute"/>
    <s v="BoxUsage:m5.large"/>
    <s v="i-1111-01-01"/>
    <s v="us-east-1"/>
    <s v=""/>
    <n v="1020.1011"/>
    <s v="Hrs"/>
    <n v="9.6000000000000002E-2"/>
    <s v="Standard"/>
    <s v="USD"/>
    <n v="97.929699999999997"/>
    <n v="85.688500000000005"/>
    <n v="85.688500000000005"/>
    <s v="Usage"/>
    <s v=""/>
    <s v="BoxUsage:m5.large | RunInstances | Usage"/>
    <s v="{}"/>
    <x v="0"/>
    <x v="0"/>
    <x v="0"/>
    <x v="0"/>
    <s v="Unallocated"/>
    <s v="aws_billing_sample.csv"/>
    <n v="982"/>
    <s v="Unallocated"/>
    <x v="0"/>
    <s v="Missing allocation metadata"/>
    <n v="1"/>
    <s v="aws-2026-05-20-111111111111-01-01-alloc-17d2e94f058c"/>
    <d v="2026-05-01T00:00:00"/>
    <d v="2026-05-01T00:00:00"/>
  </r>
  <r>
    <x v="981"/>
    <x v="0"/>
    <n v="999999999999"/>
    <n v="111111111111"/>
    <s v="production-account"/>
    <n v="46161.833333333336"/>
    <n v="46162.833333333336"/>
    <n v="46142.833333333336"/>
    <n v="46173.833333333336"/>
    <s v="Amazon Elastic Compute Cloud - Compute"/>
    <s v="Compute"/>
    <s v="BoxUsage:m5.large"/>
    <s v="i-1111-01-02"/>
    <s v="us-east-1"/>
    <s v=""/>
    <n v="976.91079999999999"/>
    <s v="Hrs"/>
    <n v="9.6000000000000002E-2"/>
    <s v="Standard"/>
    <s v="USD"/>
    <n v="93.7834"/>
    <n v="82.060500000000005"/>
    <n v="82.06050000000000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83"/>
    <s v="Allocated"/>
    <x v="1"/>
    <s v="Source tags/labels"/>
    <n v="1"/>
    <s v="aws-2026-05-20-111111111111-01-02-alloc-9ab605844edd"/>
    <d v="2026-05-01T00:00:00"/>
    <d v="2026-05-01T00:00:00"/>
  </r>
  <r>
    <x v="982"/>
    <x v="0"/>
    <n v="999999999999"/>
    <n v="111111111111"/>
    <s v="production-account"/>
    <n v="46161.833333333336"/>
    <n v="46162.833333333336"/>
    <n v="46142.833333333336"/>
    <n v="46173.833333333336"/>
    <s v="Amazon Simple Storage Service"/>
    <s v="Storage"/>
    <s v="TimedStorage-ByteHrs"/>
    <s v="bucket-1111-02-01"/>
    <s v="us-east-1"/>
    <s v=""/>
    <n v="242.1198"/>
    <s v="GB-Mo"/>
    <n v="2.3E-2"/>
    <s v="Standard"/>
    <s v="USD"/>
    <n v="5.5688000000000004"/>
    <n v="5.2055999999999996"/>
    <n v="5.2055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84"/>
    <s v="Allocated"/>
    <x v="1"/>
    <s v="Source tags/labels"/>
    <n v="1"/>
    <s v="aws-2026-05-20-111111111111-02-01-alloc-fdb98db603f3"/>
    <d v="2026-05-01T00:00:00"/>
    <d v="2026-05-01T00:00:00"/>
  </r>
  <r>
    <x v="983"/>
    <x v="0"/>
    <n v="999999999999"/>
    <n v="111111111111"/>
    <s v="production-account"/>
    <n v="46161.833333333336"/>
    <n v="46162.833333333336"/>
    <n v="46142.833333333336"/>
    <n v="46173.833333333336"/>
    <s v="Amazon Simple Storage Service"/>
    <s v="Storage"/>
    <s v="TimedStorage-ByteHrs"/>
    <s v="bucket-1111-02-02"/>
    <s v="us-east-1"/>
    <s v=""/>
    <n v="235.49449999999999"/>
    <s v="GB-Mo"/>
    <n v="2.3E-2"/>
    <s v="Standard"/>
    <s v="USD"/>
    <n v="5.4164000000000003"/>
    <n v="5.0631000000000004"/>
    <n v="5.0631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85"/>
    <s v="Allocated"/>
    <x v="1"/>
    <s v="Source tags/labels"/>
    <n v="1"/>
    <s v="aws-2026-05-20-111111111111-02-02-alloc-3d086e3c4482"/>
    <d v="2026-05-01T00:00:00"/>
    <d v="2026-05-01T00:00:00"/>
  </r>
  <r>
    <x v="984"/>
    <x v="0"/>
    <n v="999999999999"/>
    <n v="111111111111"/>
    <s v="production-account"/>
    <n v="46161.833333333336"/>
    <n v="46162.833333333336"/>
    <n v="46142.833333333336"/>
    <n v="46173.833333333336"/>
    <s v="Amazon Relational Database Service"/>
    <s v="Databases"/>
    <s v="InstanceUsage:db.m5.large"/>
    <s v="db-1111-03-01"/>
    <s v="us-east-1"/>
    <s v=""/>
    <n v="205.0925"/>
    <s v="Hrs"/>
    <n v="0.192"/>
    <s v="Standard"/>
    <s v="USD"/>
    <n v="39.377800000000001"/>
    <n v="34.865699999999997"/>
    <n v="34.8656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86"/>
    <s v="Allocated"/>
    <x v="1"/>
    <s v="Source tags/labels"/>
    <n v="1"/>
    <s v="aws-2026-05-20-111111111111-03-01-alloc-491efda7c6e9"/>
    <d v="2026-05-01T00:00:00"/>
    <d v="2026-05-01T00:00:00"/>
  </r>
  <r>
    <x v="985"/>
    <x v="0"/>
    <n v="999999999999"/>
    <n v="111111111111"/>
    <s v="production-account"/>
    <n v="46161.833333333336"/>
    <n v="46162.833333333336"/>
    <n v="46142.833333333336"/>
    <n v="46173.833333333336"/>
    <s v="Amazon Relational Database Service"/>
    <s v="Databases"/>
    <s v="InstanceUsage:db.m5.large"/>
    <s v="db-1111-03-02"/>
    <s v="us-east-1"/>
    <s v=""/>
    <n v="206.3081"/>
    <s v="Hrs"/>
    <n v="0.192"/>
    <s v="Standard"/>
    <s v="USD"/>
    <n v="39.6111"/>
    <n v="35.072400000000002"/>
    <n v="35.0724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87"/>
    <s v="Allocated"/>
    <x v="1"/>
    <s v="Source tags/labels"/>
    <n v="1"/>
    <s v="aws-2026-05-20-111111111111-03-02-alloc-fbea87b1c4a2"/>
    <d v="2026-05-01T00:00:00"/>
    <d v="2026-05-01T00:00:00"/>
  </r>
  <r>
    <x v="986"/>
    <x v="0"/>
    <n v="999999999999"/>
    <n v="111111111111"/>
    <s v="production-account"/>
    <n v="46161.833333333336"/>
    <n v="46162.833333333336"/>
    <n v="46142.833333333336"/>
    <n v="46173.833333333336"/>
    <s v="AWS Lambda"/>
    <s v="Compute"/>
    <s v="Lambda-GB-Second"/>
    <s v="function-1111-04-01"/>
    <s v="us-east-1"/>
    <s v=""/>
    <n v="4702521.5513000004"/>
    <s v="GB-Seconds"/>
    <n v="1.6666700000000001E-5"/>
    <s v="Standard"/>
    <s v="USD"/>
    <n v="78.375500000000002"/>
    <n v="72.889099999999999"/>
    <n v="72.889099999999999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88"/>
    <s v="Allocated"/>
    <x v="1"/>
    <s v="Source tags/labels"/>
    <n v="1"/>
    <s v="aws-2026-05-20-111111111111-04-01-alloc-aeaf67eaa585"/>
    <d v="2026-05-01T00:00:00"/>
    <d v="2026-05-01T00:00:00"/>
  </r>
  <r>
    <x v="987"/>
    <x v="0"/>
    <n v="999999999999"/>
    <n v="111111111111"/>
    <s v="production-account"/>
    <n v="46161.833333333336"/>
    <n v="46162.833333333336"/>
    <n v="46142.833333333336"/>
    <n v="46173.833333333336"/>
    <s v="AWS Lambda"/>
    <s v="Compute"/>
    <s v="Lambda-GB-Second"/>
    <s v="function-1111-04-02"/>
    <s v="us-east-1"/>
    <s v=""/>
    <n v="4778530.3651999999"/>
    <s v="GB-Seconds"/>
    <n v="1.6666700000000001E-5"/>
    <s v="Standard"/>
    <s v="USD"/>
    <n v="79.642300000000006"/>
    <n v="74.0672"/>
    <n v="74.0672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989"/>
    <s v="Allocated"/>
    <x v="1"/>
    <s v="Source tags/labels"/>
    <n v="1"/>
    <s v="aws-2026-05-20-111111111111-04-02-alloc-e8a0a82d87ba"/>
    <d v="2026-05-01T00:00:00"/>
    <d v="2026-05-01T00:00:00"/>
  </r>
  <r>
    <x v="988"/>
    <x v="0"/>
    <n v="999999999999"/>
    <n v="111111111111"/>
    <s v="production-account"/>
    <n v="46161.833333333336"/>
    <n v="46162.833333333336"/>
    <n v="46142.833333333336"/>
    <n v="46173.833333333336"/>
    <s v="AmazonCloudWatch"/>
    <s v="Management and Governance"/>
    <s v="DataProcessing-Bytes"/>
    <s v="log-group-1111-05-01"/>
    <s v="us-east-1"/>
    <s v=""/>
    <n v="236.97239999999999"/>
    <s v="GB"/>
    <n v="0.5"/>
    <s v="Standard"/>
    <s v="USD"/>
    <n v="118.4862"/>
    <n v="109.0073"/>
    <n v="109.0073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990"/>
    <s v="Shared"/>
    <x v="2"/>
    <s v="Direct spend: provider + billing month + sub-account"/>
    <n v="1"/>
    <s v="aws-2026-05-20-111111111111-05-01-alloc-f9e150c79d9c"/>
    <d v="2026-05-01T00:00:00"/>
    <d v="2026-05-01T00:00:00"/>
  </r>
  <r>
    <x v="989"/>
    <x v="0"/>
    <n v="999999999999"/>
    <n v="111111111111"/>
    <s v="production-account"/>
    <n v="46161.833333333336"/>
    <n v="46162.833333333336"/>
    <n v="46142.833333333336"/>
    <n v="46173.833333333336"/>
    <s v="AmazonCloudWatch"/>
    <s v="Management and Governance"/>
    <s v="DataProcessing-Bytes"/>
    <s v="log-group-1111-05-02"/>
    <s v="us-east-1"/>
    <s v=""/>
    <n v="203.20410000000001"/>
    <s v="GB"/>
    <n v="0.5"/>
    <s v="Standard"/>
    <s v="USD"/>
    <n v="101.602"/>
    <n v="93.4739"/>
    <n v="93.473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991"/>
    <s v="Shared"/>
    <x v="2"/>
    <s v="Direct spend: provider + billing month + sub-account"/>
    <n v="1"/>
    <s v="aws-2026-05-20-111111111111-05-02-alloc-0a03ce73f2e2"/>
    <d v="2026-05-01T00:00:00"/>
    <d v="2026-05-01T00:00:00"/>
  </r>
  <r>
    <x v="990"/>
    <x v="0"/>
    <n v="999999999999"/>
    <n v="222222222222"/>
    <s v="development-account"/>
    <n v="46161.833333333336"/>
    <n v="46162.833333333336"/>
    <n v="46142.833333333336"/>
    <n v="46173.833333333336"/>
    <s v="Amazon Elastic Compute Cloud - Compute"/>
    <s v="Compute"/>
    <s v="BoxUsage:m5.large"/>
    <s v="i-2222-01-01"/>
    <s v="us-east-1"/>
    <s v=""/>
    <n v="386.4753"/>
    <s v="Hrs"/>
    <n v="9.6000000000000002E-2"/>
    <s v="Standard"/>
    <s v="USD"/>
    <n v="37.101599999999998"/>
    <n v="32.463900000000002"/>
    <n v="32.463900000000002"/>
    <s v="Usage"/>
    <s v=""/>
    <s v="BoxUsage:m5.large | RunInstances | Usage"/>
    <s v="{}"/>
    <x v="0"/>
    <x v="0"/>
    <x v="0"/>
    <x v="0"/>
    <s v="Unallocated"/>
    <s v="aws_billing_sample.csv"/>
    <n v="992"/>
    <s v="Unallocated"/>
    <x v="0"/>
    <s v="Missing allocation metadata"/>
    <n v="1"/>
    <s v="aws-2026-05-20-222222222222-01-01-alloc-28b433475414"/>
    <d v="2026-05-01T00:00:00"/>
    <d v="2026-05-01T00:00:00"/>
  </r>
  <r>
    <x v="991"/>
    <x v="0"/>
    <n v="999999999999"/>
    <n v="222222222222"/>
    <s v="development-account"/>
    <n v="46161.833333333336"/>
    <n v="46162.833333333336"/>
    <n v="46142.833333333336"/>
    <n v="46173.833333333336"/>
    <s v="Amazon Elastic Compute Cloud - Compute"/>
    <s v="Compute"/>
    <s v="BoxUsage:m5.large"/>
    <s v="i-2222-01-02"/>
    <s v="us-east-1"/>
    <s v=""/>
    <n v="428.21390000000002"/>
    <s v="Hrs"/>
    <n v="9.6000000000000002E-2"/>
    <s v="Standard"/>
    <s v="USD"/>
    <n v="41.108499999999999"/>
    <n v="35.97"/>
    <n v="35.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93"/>
    <s v="Allocated"/>
    <x v="1"/>
    <s v="Source tags/labels"/>
    <n v="1"/>
    <s v="aws-2026-05-20-222222222222-01-02-alloc-f9168b31f502"/>
    <d v="2026-05-01T00:00:00"/>
    <d v="2026-05-01T00:00:00"/>
  </r>
  <r>
    <x v="992"/>
    <x v="0"/>
    <n v="999999999999"/>
    <n v="222222222222"/>
    <s v="development-account"/>
    <n v="46161.833333333336"/>
    <n v="46162.833333333336"/>
    <n v="46142.833333333336"/>
    <n v="46173.833333333336"/>
    <s v="Amazon Simple Storage Service"/>
    <s v="Storage"/>
    <s v="TimedStorage-ByteHrs"/>
    <s v="bucket-2222-02-01"/>
    <s v="us-east-1"/>
    <s v=""/>
    <n v="82.785899999999998"/>
    <s v="GB-Mo"/>
    <n v="2.3E-2"/>
    <s v="Standard"/>
    <s v="USD"/>
    <n v="1.9040999999999999"/>
    <n v="1.7799"/>
    <n v="1.77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94"/>
    <s v="Allocated"/>
    <x v="1"/>
    <s v="Source tags/labels"/>
    <n v="1"/>
    <s v="aws-2026-05-20-222222222222-02-01-alloc-ff3a25cd57cd"/>
    <d v="2026-05-01T00:00:00"/>
    <d v="2026-05-01T00:00:00"/>
  </r>
  <r>
    <x v="993"/>
    <x v="0"/>
    <n v="999999999999"/>
    <n v="222222222222"/>
    <s v="development-account"/>
    <n v="46161.833333333336"/>
    <n v="46162.833333333336"/>
    <n v="46142.833333333336"/>
    <n v="46173.833333333336"/>
    <s v="Amazon Simple Storage Service"/>
    <s v="Storage"/>
    <s v="TimedStorage-ByteHrs"/>
    <s v="bucket-2222-02-02"/>
    <s v="us-east-1"/>
    <s v=""/>
    <n v="89.221199999999996"/>
    <s v="GB-Mo"/>
    <n v="2.3E-2"/>
    <s v="Standard"/>
    <s v="USD"/>
    <n v="2.0520999999999998"/>
    <n v="1.9182999999999999"/>
    <n v="1.9182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95"/>
    <s v="Allocated"/>
    <x v="1"/>
    <s v="Source tags/labels"/>
    <n v="1"/>
    <s v="aws-2026-05-20-222222222222-02-02-alloc-ab7bdd3f9ad3"/>
    <d v="2026-05-01T00:00:00"/>
    <d v="2026-05-01T00:00:00"/>
  </r>
  <r>
    <x v="994"/>
    <x v="0"/>
    <n v="999999999999"/>
    <n v="222222222222"/>
    <s v="development-account"/>
    <n v="46161.833333333336"/>
    <n v="46162.833333333336"/>
    <n v="46142.833333333336"/>
    <n v="46173.833333333336"/>
    <s v="Amazon Relational Database Service"/>
    <s v="Databases"/>
    <s v="InstanceUsage:db.m5.large"/>
    <s v="db-2222-03-01"/>
    <s v="us-east-1"/>
    <s v=""/>
    <n v="79.250100000000003"/>
    <s v="Hrs"/>
    <n v="0.192"/>
    <s v="Standard"/>
    <s v="USD"/>
    <n v="15.215999999999999"/>
    <n v="13.4725"/>
    <n v="13.4725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96"/>
    <s v="Allocated"/>
    <x v="1"/>
    <s v="Source tags/labels"/>
    <n v="1"/>
    <s v="aws-2026-05-20-222222222222-03-01-alloc-68e5ecc37105"/>
    <d v="2026-05-01T00:00:00"/>
    <d v="2026-05-01T00:00:00"/>
  </r>
  <r>
    <x v="995"/>
    <x v="0"/>
    <n v="999999999999"/>
    <n v="222222222222"/>
    <s v="development-account"/>
    <n v="46161.833333333336"/>
    <n v="46162.833333333336"/>
    <n v="46142.833333333336"/>
    <n v="46173.833333333336"/>
    <s v="Amazon Relational Database Service"/>
    <s v="Databases"/>
    <s v="InstanceUsage:db.m5.large"/>
    <s v="db-2222-03-02"/>
    <s v="us-east-1"/>
    <s v=""/>
    <n v="76.548299999999998"/>
    <s v="Hrs"/>
    <n v="0.192"/>
    <s v="Standard"/>
    <s v="USD"/>
    <n v="14.6973"/>
    <n v="13.013199999999999"/>
    <n v="13.0131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97"/>
    <s v="Allocated"/>
    <x v="1"/>
    <s v="Source tags/labels"/>
    <n v="1"/>
    <s v="aws-2026-05-20-222222222222-03-02-alloc-992088457d70"/>
    <d v="2026-05-01T00:00:00"/>
    <d v="2026-05-01T00:00:00"/>
  </r>
  <r>
    <x v="996"/>
    <x v="0"/>
    <n v="999999999999"/>
    <n v="222222222222"/>
    <s v="development-account"/>
    <n v="46161.833333333336"/>
    <n v="46162.833333333336"/>
    <n v="46142.833333333336"/>
    <n v="46173.833333333336"/>
    <s v="AWS Lambda"/>
    <s v="Compute"/>
    <s v="Lambda-GB-Second"/>
    <s v="function-2222-04-01"/>
    <s v="us-east-1"/>
    <s v=""/>
    <n v="1676242.2080000001"/>
    <s v="GB-Seconds"/>
    <n v="1.6666700000000001E-5"/>
    <s v="Standard"/>
    <s v="USD"/>
    <n v="27.9374"/>
    <n v="25.9818"/>
    <n v="25.981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98"/>
    <s v="Allocated"/>
    <x v="1"/>
    <s v="Source tags/labels"/>
    <n v="1"/>
    <s v="aws-2026-05-20-222222222222-04-01-alloc-50fba8817aee"/>
    <d v="2026-05-01T00:00:00"/>
    <d v="2026-05-01T00:00:00"/>
  </r>
  <r>
    <x v="997"/>
    <x v="0"/>
    <n v="999999999999"/>
    <n v="222222222222"/>
    <s v="development-account"/>
    <n v="46161.833333333336"/>
    <n v="46162.833333333336"/>
    <n v="46142.833333333336"/>
    <n v="46173.833333333336"/>
    <s v="AWS Lambda"/>
    <s v="Compute"/>
    <s v="Lambda-GB-Second"/>
    <s v="function-2222-04-02"/>
    <s v="us-east-1"/>
    <s v=""/>
    <n v="1831031.1191"/>
    <s v="GB-Seconds"/>
    <n v="1.6666700000000001E-5"/>
    <s v="Standard"/>
    <s v="USD"/>
    <n v="30.517199999999999"/>
    <n v="28.381"/>
    <n v="28.38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999"/>
    <s v="Allocated"/>
    <x v="1"/>
    <s v="Source tags/labels"/>
    <n v="1"/>
    <s v="aws-2026-05-20-222222222222-04-02-alloc-ac579f6d3e17"/>
    <d v="2026-05-01T00:00:00"/>
    <d v="2026-05-01T00:00:00"/>
  </r>
  <r>
    <x v="998"/>
    <x v="0"/>
    <n v="999999999999"/>
    <n v="222222222222"/>
    <s v="development-account"/>
    <n v="46161.833333333336"/>
    <n v="46162.833333333336"/>
    <n v="46142.833333333336"/>
    <n v="46173.833333333336"/>
    <s v="AmazonCloudWatch"/>
    <s v="Management and Governance"/>
    <s v="DataProcessing-Bytes"/>
    <s v="log-group-2222-05-01"/>
    <s v="us-east-1"/>
    <s v=""/>
    <n v="89.2136"/>
    <s v="GB"/>
    <n v="0.5"/>
    <s v="Standard"/>
    <s v="USD"/>
    <n v="44.6068"/>
    <n v="41.038200000000003"/>
    <n v="41.0382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000"/>
    <s v="Shared"/>
    <x v="2"/>
    <s v="Direct spend: provider + billing month + sub-account"/>
    <n v="1"/>
    <s v="aws-2026-05-20-222222222222-05-01-alloc-a73becd7f497"/>
    <d v="2026-05-01T00:00:00"/>
    <d v="2026-05-01T00:00:00"/>
  </r>
  <r>
    <x v="999"/>
    <x v="0"/>
    <n v="999999999999"/>
    <n v="222222222222"/>
    <s v="development-account"/>
    <n v="46161.833333333336"/>
    <n v="46162.833333333336"/>
    <n v="46142.833333333336"/>
    <n v="46173.833333333336"/>
    <s v="AmazonCloudWatch"/>
    <s v="Management and Governance"/>
    <s v="DataProcessing-Bytes"/>
    <s v="log-group-2222-05-02"/>
    <s v="us-east-1"/>
    <s v=""/>
    <n v="84.361599999999996"/>
    <s v="GB"/>
    <n v="0.5"/>
    <s v="Standard"/>
    <s v="USD"/>
    <n v="42.180799999999998"/>
    <n v="38.806399999999996"/>
    <n v="38.806399999999996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001"/>
    <s v="Shared"/>
    <x v="2"/>
    <s v="Direct spend: provider + billing month + sub-account"/>
    <n v="1"/>
    <s v="aws-2026-05-20-222222222222-05-02-alloc-8438c00c8a7a"/>
    <d v="2026-05-01T00:00:00"/>
    <d v="2026-05-01T00:00:00"/>
  </r>
  <r>
    <x v="1000"/>
    <x v="0"/>
    <n v="999999999999"/>
    <n v="111111111111"/>
    <s v="production-account"/>
    <n v="46162.833333333336"/>
    <n v="46163.833333333336"/>
    <n v="46142.833333333336"/>
    <n v="46173.833333333336"/>
    <s v="Amazon Elastic Compute Cloud - Compute"/>
    <s v="Compute"/>
    <s v="BoxUsage:m5.large"/>
    <s v="i-1111-01-01"/>
    <s v="us-east-1"/>
    <s v=""/>
    <n v="1002.9443"/>
    <s v="Hrs"/>
    <n v="9.6000000000000002E-2"/>
    <s v="Standard"/>
    <s v="USD"/>
    <n v="96.282600000000002"/>
    <n v="84.247299999999996"/>
    <n v="84.24729999999999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02"/>
    <s v="Allocated"/>
    <x v="1"/>
    <s v="Source tags/labels"/>
    <n v="1"/>
    <s v="aws-2026-05-21-111111111111-01-01-alloc-a8446c81023f"/>
    <d v="2026-05-01T00:00:00"/>
    <d v="2026-05-01T00:00:00"/>
  </r>
  <r>
    <x v="1001"/>
    <x v="0"/>
    <n v="999999999999"/>
    <n v="111111111111"/>
    <s v="production-account"/>
    <n v="46162.833333333336"/>
    <n v="46163.833333333336"/>
    <n v="46142.833333333336"/>
    <n v="46173.833333333336"/>
    <s v="Amazon Elastic Compute Cloud - Compute"/>
    <s v="Compute"/>
    <s v="BoxUsage:m5.large"/>
    <s v="i-1111-01-02"/>
    <s v="us-east-1"/>
    <s v=""/>
    <n v="1019.7452"/>
    <s v="Hrs"/>
    <n v="9.6000000000000002E-2"/>
    <s v="Standard"/>
    <s v="USD"/>
    <n v="97.895499999999998"/>
    <n v="85.658600000000007"/>
    <n v="85.65860000000000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03"/>
    <s v="Allocated"/>
    <x v="1"/>
    <s v="Source tags/labels"/>
    <n v="1"/>
    <s v="aws-2026-05-21-111111111111-01-02-alloc-99395358a804"/>
    <d v="2026-05-01T00:00:00"/>
    <d v="2026-05-01T00:00:00"/>
  </r>
  <r>
    <x v="1002"/>
    <x v="0"/>
    <n v="999999999999"/>
    <n v="111111111111"/>
    <s v="production-account"/>
    <n v="46162.833333333336"/>
    <n v="46163.833333333336"/>
    <n v="46142.833333333336"/>
    <n v="46173.833333333336"/>
    <s v="Amazon Simple Storage Service"/>
    <s v="Storage"/>
    <s v="TimedStorage-ByteHrs"/>
    <s v="bucket-1111-02-01"/>
    <s v="us-east-1"/>
    <s v=""/>
    <n v="213.4528"/>
    <s v="GB-Mo"/>
    <n v="2.3E-2"/>
    <s v="Standard"/>
    <s v="USD"/>
    <n v="4.9093999999999998"/>
    <n v="4.5891999999999999"/>
    <n v="4.589199999999999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04"/>
    <s v="Allocated"/>
    <x v="1"/>
    <s v="Source tags/labels"/>
    <n v="1"/>
    <s v="aws-2026-05-21-111111111111-02-01-alloc-23a9aaa19d8c"/>
    <d v="2026-05-01T00:00:00"/>
    <d v="2026-05-01T00:00:00"/>
  </r>
  <r>
    <x v="1003"/>
    <x v="0"/>
    <n v="999999999999"/>
    <n v="111111111111"/>
    <s v="production-account"/>
    <n v="46162.833333333336"/>
    <n v="46163.833333333336"/>
    <n v="46142.833333333336"/>
    <n v="46173.833333333336"/>
    <s v="Amazon Simple Storage Service"/>
    <s v="Storage"/>
    <s v="TimedStorage-ByteHrs"/>
    <s v="bucket-1111-02-02"/>
    <s v="us-east-1"/>
    <s v=""/>
    <n v="251.7706"/>
    <s v="GB-Mo"/>
    <n v="2.3E-2"/>
    <s v="Standard"/>
    <s v="USD"/>
    <n v="5.7907000000000002"/>
    <n v="5.4131"/>
    <n v="5.413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05"/>
    <s v="Allocated"/>
    <x v="1"/>
    <s v="Source tags/labels"/>
    <n v="1"/>
    <s v="aws-2026-05-21-111111111111-02-02-alloc-df54140e261a"/>
    <d v="2026-05-01T00:00:00"/>
    <d v="2026-05-01T00:00:00"/>
  </r>
  <r>
    <x v="1004"/>
    <x v="0"/>
    <n v="999999999999"/>
    <n v="111111111111"/>
    <s v="production-account"/>
    <n v="46162.833333333336"/>
    <n v="46163.833333333336"/>
    <n v="46142.833333333336"/>
    <n v="46173.833333333336"/>
    <s v="Amazon Relational Database Service"/>
    <s v="Databases"/>
    <s v="InstanceUsage:db.m5.large"/>
    <s v="db-1111-03-01"/>
    <s v="us-east-1"/>
    <s v=""/>
    <n v="221.44290000000001"/>
    <s v="Hrs"/>
    <n v="0.192"/>
    <s v="Standard"/>
    <s v="USD"/>
    <n v="42.517000000000003"/>
    <n v="37.645299999999999"/>
    <n v="37.6452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06"/>
    <s v="Allocated"/>
    <x v="1"/>
    <s v="Source tags/labels"/>
    <n v="1"/>
    <s v="aws-2026-05-21-111111111111-03-01-alloc-7288b7f9e2f5"/>
    <d v="2026-05-01T00:00:00"/>
    <d v="2026-05-01T00:00:00"/>
  </r>
  <r>
    <x v="1005"/>
    <x v="0"/>
    <n v="999999999999"/>
    <n v="111111111111"/>
    <s v="production-account"/>
    <n v="46162.833333333336"/>
    <n v="46163.833333333336"/>
    <n v="46142.833333333336"/>
    <n v="46173.833333333336"/>
    <s v="Amazon Relational Database Service"/>
    <s v="Databases"/>
    <s v="InstanceUsage:db.m5.large"/>
    <s v="db-1111-03-02"/>
    <s v="us-east-1"/>
    <s v=""/>
    <n v="215.8108"/>
    <s v="Hrs"/>
    <n v="0.192"/>
    <s v="Standard"/>
    <s v="USD"/>
    <n v="41.435699999999997"/>
    <n v="36.687800000000003"/>
    <n v="36.6878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07"/>
    <s v="Allocated"/>
    <x v="1"/>
    <s v="Source tags/labels"/>
    <n v="1"/>
    <s v="aws-2026-05-21-111111111111-03-02-alloc-a23b1acd3baf"/>
    <d v="2026-05-01T00:00:00"/>
    <d v="2026-05-01T00:00:00"/>
  </r>
  <r>
    <x v="1006"/>
    <x v="0"/>
    <n v="999999999999"/>
    <n v="111111111111"/>
    <s v="production-account"/>
    <n v="46162.833333333336"/>
    <n v="46163.833333333336"/>
    <n v="46142.833333333336"/>
    <n v="46173.833333333336"/>
    <s v="AWS Lambda"/>
    <s v="Compute"/>
    <s v="Lambda-GB-Second"/>
    <s v="function-1111-04-01"/>
    <s v="us-east-1"/>
    <s v=""/>
    <n v="4897427.7687999997"/>
    <s v="GB-Seconds"/>
    <n v="1.6666700000000001E-5"/>
    <s v="Standard"/>
    <s v="USD"/>
    <n v="81.623999999999995"/>
    <n v="75.9101"/>
    <n v="75.91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08"/>
    <s v="Allocated"/>
    <x v="1"/>
    <s v="Source tags/labels"/>
    <n v="1"/>
    <s v="aws-2026-05-21-111111111111-04-01-alloc-04bf7b52097c"/>
    <d v="2026-05-01T00:00:00"/>
    <d v="2026-05-01T00:00:00"/>
  </r>
  <r>
    <x v="1007"/>
    <x v="0"/>
    <n v="999999999999"/>
    <n v="111111111111"/>
    <s v="production-account"/>
    <n v="46162.833333333336"/>
    <n v="46163.833333333336"/>
    <n v="46142.833333333336"/>
    <n v="46173.833333333336"/>
    <s v="AWS Lambda"/>
    <s v="Compute"/>
    <s v="Lambda-GB-Second"/>
    <s v="function-1111-04-02"/>
    <s v="us-east-1"/>
    <s v=""/>
    <n v="4757224.1364000002"/>
    <s v="GB-Seconds"/>
    <n v="1.6666700000000001E-5"/>
    <s v="Standard"/>
    <s v="USD"/>
    <n v="79.287199999999999"/>
    <n v="73.736999999999995"/>
    <n v="73.73699999999999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09"/>
    <s v="Allocated"/>
    <x v="1"/>
    <s v="Source tags/labels"/>
    <n v="1"/>
    <s v="aws-2026-05-21-111111111111-04-02-alloc-6a04d8d02f52"/>
    <d v="2026-05-01T00:00:00"/>
    <d v="2026-05-01T00:00:00"/>
  </r>
  <r>
    <x v="1008"/>
    <x v="0"/>
    <n v="999999999999"/>
    <n v="111111111111"/>
    <s v="production-account"/>
    <n v="46162.833333333336"/>
    <n v="46163.833333333336"/>
    <n v="46142.833333333336"/>
    <n v="46173.833333333336"/>
    <s v="AmazonCloudWatch"/>
    <s v="Management and Governance"/>
    <s v="DataProcessing-Bytes"/>
    <s v="log-group-1111-05-01"/>
    <s v="us-east-1"/>
    <s v=""/>
    <n v="221.2346"/>
    <s v="GB"/>
    <n v="0.5"/>
    <s v="Standard"/>
    <s v="USD"/>
    <n v="110.6173"/>
    <n v="101.7679"/>
    <n v="101.767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010"/>
    <s v="Shared"/>
    <x v="2"/>
    <s v="Direct spend: provider + billing month + sub-account"/>
    <n v="1"/>
    <s v="aws-2026-05-21-111111111111-05-01-alloc-f2e67567c375"/>
    <d v="2026-05-01T00:00:00"/>
    <d v="2026-05-01T00:00:00"/>
  </r>
  <r>
    <x v="1009"/>
    <x v="0"/>
    <n v="999999999999"/>
    <n v="111111111111"/>
    <s v="production-account"/>
    <n v="46162.833333333336"/>
    <n v="46163.833333333336"/>
    <n v="46142.833333333336"/>
    <n v="46173.833333333336"/>
    <s v="AmazonCloudWatch"/>
    <s v="Management and Governance"/>
    <s v="DataProcessing-Bytes"/>
    <s v="log-group-1111-05-02"/>
    <s v="us-east-1"/>
    <s v=""/>
    <n v="219.44069999999999"/>
    <s v="GB"/>
    <n v="0.5"/>
    <s v="Standard"/>
    <s v="USD"/>
    <n v="109.7204"/>
    <n v="100.9427"/>
    <n v="100.9427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011"/>
    <s v="Shared"/>
    <x v="2"/>
    <s v="Direct spend: provider + billing month + sub-account"/>
    <n v="1"/>
    <s v="aws-2026-05-21-111111111111-05-02-alloc-7a5e9c816b56"/>
    <d v="2026-05-01T00:00:00"/>
    <d v="2026-05-01T00:00:00"/>
  </r>
  <r>
    <x v="1010"/>
    <x v="0"/>
    <n v="999999999999"/>
    <n v="222222222222"/>
    <s v="development-account"/>
    <n v="46162.833333333336"/>
    <n v="46163.833333333336"/>
    <n v="46142.833333333336"/>
    <n v="46173.833333333336"/>
    <s v="Amazon Elastic Compute Cloud - Compute"/>
    <s v="Compute"/>
    <s v="BoxUsage:m5.large"/>
    <s v="i-2222-01-01"/>
    <s v="us-east-1"/>
    <s v=""/>
    <n v="417.7756"/>
    <s v="Hrs"/>
    <n v="9.6000000000000002E-2"/>
    <s v="Standard"/>
    <s v="USD"/>
    <n v="40.106499999999997"/>
    <n v="35.0931"/>
    <n v="35.093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12"/>
    <s v="Allocated"/>
    <x v="1"/>
    <s v="Source tags/labels"/>
    <n v="1"/>
    <s v="aws-2026-05-21-222222222222-01-01-alloc-f367f106101b"/>
    <d v="2026-05-01T00:00:00"/>
    <d v="2026-05-01T00:00:00"/>
  </r>
  <r>
    <x v="1011"/>
    <x v="0"/>
    <n v="999999999999"/>
    <n v="222222222222"/>
    <s v="development-account"/>
    <n v="46162.833333333336"/>
    <n v="46163.833333333336"/>
    <n v="46142.833333333336"/>
    <n v="46173.833333333336"/>
    <s v="Amazon Elastic Compute Cloud - Compute"/>
    <s v="Compute"/>
    <s v="BoxUsage:m5.large"/>
    <s v="i-2222-01-02"/>
    <s v="us-east-1"/>
    <s v=""/>
    <n v="403.26190000000003"/>
    <s v="Hrs"/>
    <n v="9.6000000000000002E-2"/>
    <s v="Standard"/>
    <s v="USD"/>
    <n v="38.713099999999997"/>
    <n v="33.874000000000002"/>
    <n v="33.874000000000002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13"/>
    <s v="Allocated"/>
    <x v="1"/>
    <s v="Source tags/labels"/>
    <n v="1"/>
    <s v="aws-2026-05-21-222222222222-01-02-alloc-8333238c3227"/>
    <d v="2026-05-01T00:00:00"/>
    <d v="2026-05-01T00:00:00"/>
  </r>
  <r>
    <x v="1012"/>
    <x v="0"/>
    <n v="999999999999"/>
    <n v="222222222222"/>
    <s v="development-account"/>
    <n v="46162.833333333336"/>
    <n v="46163.833333333336"/>
    <n v="46142.833333333336"/>
    <n v="46173.833333333336"/>
    <s v="Amazon Simple Storage Service"/>
    <s v="Storage"/>
    <s v="TimedStorage-ByteHrs"/>
    <s v="bucket-2222-02-01"/>
    <s v="us-east-1"/>
    <s v=""/>
    <n v="96.565100000000001"/>
    <s v="GB-Mo"/>
    <n v="2.3E-2"/>
    <s v="Standard"/>
    <s v="USD"/>
    <n v="2.2210000000000001"/>
    <n v="2.0762"/>
    <n v="2.0762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14"/>
    <s v="Allocated"/>
    <x v="1"/>
    <s v="Source tags/labels"/>
    <n v="1"/>
    <s v="aws-2026-05-21-222222222222-02-01-alloc-ae1afef149b3"/>
    <d v="2026-05-01T00:00:00"/>
    <d v="2026-05-01T00:00:00"/>
  </r>
  <r>
    <x v="1013"/>
    <x v="0"/>
    <n v="999999999999"/>
    <n v="222222222222"/>
    <s v="development-account"/>
    <n v="46162.833333333336"/>
    <n v="46163.833333333336"/>
    <n v="46142.833333333336"/>
    <n v="46173.833333333336"/>
    <s v="Amazon Simple Storage Service"/>
    <s v="Storage"/>
    <s v="TimedStorage-ByteHrs"/>
    <s v="bucket-2222-02-02"/>
    <s v="us-east-1"/>
    <s v=""/>
    <n v="92.135400000000004"/>
    <s v="GB-Mo"/>
    <n v="2.3E-2"/>
    <s v="Standard"/>
    <s v="USD"/>
    <n v="2.1191"/>
    <n v="1.9809000000000001"/>
    <n v="1.9809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15"/>
    <s v="Allocated"/>
    <x v="1"/>
    <s v="Source tags/labels"/>
    <n v="1"/>
    <s v="aws-2026-05-21-222222222222-02-02-alloc-e4e0ccc848b0"/>
    <d v="2026-05-01T00:00:00"/>
    <d v="2026-05-01T00:00:00"/>
  </r>
  <r>
    <x v="1014"/>
    <x v="0"/>
    <n v="999999999999"/>
    <n v="222222222222"/>
    <s v="development-account"/>
    <n v="46162.833333333336"/>
    <n v="46163.833333333336"/>
    <n v="46142.833333333336"/>
    <n v="46173.833333333336"/>
    <s v="Amazon Relational Database Service"/>
    <s v="Databases"/>
    <s v="InstanceUsage:db.m5.large"/>
    <s v="db-2222-03-01"/>
    <s v="us-east-1"/>
    <s v=""/>
    <n v="84.962400000000002"/>
    <s v="Hrs"/>
    <n v="0.192"/>
    <s v="Standard"/>
    <s v="USD"/>
    <n v="16.312799999999999"/>
    <n v="14.4436"/>
    <n v="14.4436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16"/>
    <s v="Allocated"/>
    <x v="1"/>
    <s v="Source tags/labels"/>
    <n v="1"/>
    <s v="aws-2026-05-21-222222222222-03-01-alloc-7b9f3de99eb2"/>
    <d v="2026-05-01T00:00:00"/>
    <d v="2026-05-01T00:00:00"/>
  </r>
  <r>
    <x v="1015"/>
    <x v="0"/>
    <n v="999999999999"/>
    <n v="222222222222"/>
    <s v="development-account"/>
    <n v="46162.833333333336"/>
    <n v="46163.833333333336"/>
    <n v="46142.833333333336"/>
    <n v="46173.833333333336"/>
    <s v="Amazon Relational Database Service"/>
    <s v="Databases"/>
    <s v="InstanceUsage:db.m5.large"/>
    <s v="db-2222-03-02"/>
    <s v="us-east-1"/>
    <s v=""/>
    <n v="79.680000000000007"/>
    <s v="Hrs"/>
    <n v="0.192"/>
    <s v="Standard"/>
    <s v="USD"/>
    <n v="15.2986"/>
    <n v="13.5456"/>
    <n v="13.5456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17"/>
    <s v="Allocated"/>
    <x v="1"/>
    <s v="Source tags/labels"/>
    <n v="1"/>
    <s v="aws-2026-05-21-222222222222-03-02-alloc-17c4c3400c19"/>
    <d v="2026-05-01T00:00:00"/>
    <d v="2026-05-01T00:00:00"/>
  </r>
  <r>
    <x v="1016"/>
    <x v="0"/>
    <n v="999999999999"/>
    <n v="222222222222"/>
    <s v="development-account"/>
    <n v="46162.833333333336"/>
    <n v="46163.833333333336"/>
    <n v="46142.833333333336"/>
    <n v="46173.833333333336"/>
    <s v="AWS Lambda"/>
    <s v="Compute"/>
    <s v="Lambda-GB-Second"/>
    <s v="function-2222-04-01"/>
    <s v="us-east-1"/>
    <s v=""/>
    <n v="1801347.048"/>
    <s v="GB-Seconds"/>
    <n v="1.6666700000000001E-5"/>
    <s v="Standard"/>
    <s v="USD"/>
    <n v="30.022500000000001"/>
    <n v="27.9209"/>
    <n v="27.920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18"/>
    <s v="Allocated"/>
    <x v="1"/>
    <s v="Source tags/labels"/>
    <n v="1"/>
    <s v="aws-2026-05-21-222222222222-04-01-alloc-70bba4e3b606"/>
    <d v="2026-05-01T00:00:00"/>
    <d v="2026-05-01T00:00:00"/>
  </r>
  <r>
    <x v="1017"/>
    <x v="0"/>
    <n v="999999999999"/>
    <n v="222222222222"/>
    <s v="development-account"/>
    <n v="46162.833333333336"/>
    <n v="46163.833333333336"/>
    <n v="46142.833333333336"/>
    <n v="46173.833333333336"/>
    <s v="AWS Lambda"/>
    <s v="Compute"/>
    <s v="Lambda-GB-Second"/>
    <s v="function-2222-04-02"/>
    <s v="us-east-1"/>
    <s v=""/>
    <n v="1871496.6850999999"/>
    <s v="GB-Seconds"/>
    <n v="1.6666700000000001E-5"/>
    <s v="Standard"/>
    <s v="USD"/>
    <n v="31.191700000000001"/>
    <n v="29.008199999999999"/>
    <n v="29.0081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19"/>
    <s v="Allocated"/>
    <x v="1"/>
    <s v="Source tags/labels"/>
    <n v="1"/>
    <s v="aws-2026-05-21-222222222222-04-02-alloc-6ea6cac93059"/>
    <d v="2026-05-01T00:00:00"/>
    <d v="2026-05-01T00:00:00"/>
  </r>
  <r>
    <x v="1018"/>
    <x v="0"/>
    <n v="999999999999"/>
    <n v="222222222222"/>
    <s v="development-account"/>
    <n v="46162.833333333336"/>
    <n v="46163.833333333336"/>
    <n v="46142.833333333336"/>
    <n v="46173.833333333336"/>
    <s v="AmazonCloudWatch"/>
    <s v="Management and Governance"/>
    <s v="DataProcessing-Bytes"/>
    <s v="log-group-2222-05-01"/>
    <s v="us-east-1"/>
    <s v=""/>
    <n v="91.430199999999999"/>
    <s v="GB"/>
    <n v="0.5"/>
    <s v="Standard"/>
    <s v="USD"/>
    <n v="45.7151"/>
    <n v="42.057899999999997"/>
    <n v="42.0578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020"/>
    <s v="Shared"/>
    <x v="2"/>
    <s v="Direct spend: provider + billing month + sub-account"/>
    <n v="1"/>
    <s v="aws-2026-05-21-222222222222-05-01-alloc-cdd458954b14"/>
    <d v="2026-05-01T00:00:00"/>
    <d v="2026-05-01T00:00:00"/>
  </r>
  <r>
    <x v="1019"/>
    <x v="0"/>
    <n v="999999999999"/>
    <n v="222222222222"/>
    <s v="development-account"/>
    <n v="46162.833333333336"/>
    <n v="46163.833333333336"/>
    <n v="46142.833333333336"/>
    <n v="46173.833333333336"/>
    <s v="AmazonCloudWatch"/>
    <s v="Management and Governance"/>
    <s v="DataProcessing-Bytes"/>
    <s v="log-group-2222-05-02"/>
    <s v="us-east-1"/>
    <s v=""/>
    <n v="83.448099999999997"/>
    <s v="GB"/>
    <n v="0.5"/>
    <s v="Standard"/>
    <s v="USD"/>
    <n v="41.723999999999997"/>
    <n v="38.386099999999999"/>
    <n v="38.3860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021"/>
    <s v="Shared"/>
    <x v="2"/>
    <s v="Direct spend: provider + billing month + sub-account"/>
    <n v="1"/>
    <s v="aws-2026-05-21-222222222222-05-02-alloc-5636354d4e64"/>
    <d v="2026-05-01T00:00:00"/>
    <d v="2026-05-01T00:00:00"/>
  </r>
  <r>
    <x v="1020"/>
    <x v="0"/>
    <n v="999999999999"/>
    <n v="111111111111"/>
    <s v="production-account"/>
    <n v="46163.833333333336"/>
    <n v="46164.833333333336"/>
    <n v="46142.833333333336"/>
    <n v="46173.833333333336"/>
    <s v="Amazon Elastic Compute Cloud - Compute"/>
    <s v="Compute"/>
    <s v="BoxUsage:m5.large"/>
    <s v="i-1111-01-01"/>
    <s v="us-east-1"/>
    <s v=""/>
    <n v="1102.2311999999999"/>
    <s v="Hrs"/>
    <n v="9.6000000000000002E-2"/>
    <s v="Standard"/>
    <s v="USD"/>
    <n v="105.8142"/>
    <n v="92.587400000000002"/>
    <n v="92.587400000000002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22"/>
    <s v="Allocated"/>
    <x v="1"/>
    <s v="Source tags/labels"/>
    <n v="1"/>
    <s v="aws-2026-05-22-111111111111-01-01-alloc-342119155221"/>
    <d v="2026-05-01T00:00:00"/>
    <d v="2026-05-01T00:00:00"/>
  </r>
  <r>
    <x v="1021"/>
    <x v="0"/>
    <n v="999999999999"/>
    <n v="111111111111"/>
    <s v="production-account"/>
    <n v="46163.833333333336"/>
    <n v="46164.833333333336"/>
    <n v="46142.833333333336"/>
    <n v="46173.833333333336"/>
    <s v="Amazon Elastic Compute Cloud - Compute"/>
    <s v="Compute"/>
    <s v="BoxUsage:m5.large"/>
    <s v="i-1111-01-02"/>
    <s v="us-east-1"/>
    <s v=""/>
    <n v="1012.6433"/>
    <s v="Hrs"/>
    <n v="9.6000000000000002E-2"/>
    <s v="Standard"/>
    <s v="USD"/>
    <n v="97.213800000000006"/>
    <n v="85.061999999999998"/>
    <n v="85.061999999999998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23"/>
    <s v="Allocated"/>
    <x v="1"/>
    <s v="Source tags/labels"/>
    <n v="1"/>
    <s v="aws-2026-05-22-111111111111-01-02-alloc-dd200e2978d8"/>
    <d v="2026-05-01T00:00:00"/>
    <d v="2026-05-01T00:00:00"/>
  </r>
  <r>
    <x v="1022"/>
    <x v="0"/>
    <n v="999999999999"/>
    <n v="111111111111"/>
    <s v="production-account"/>
    <n v="46163.833333333336"/>
    <n v="46164.833333333336"/>
    <n v="46142.833333333336"/>
    <n v="46173.833333333336"/>
    <s v="Amazon Simple Storage Service"/>
    <s v="Storage"/>
    <s v="TimedStorage-ByteHrs"/>
    <s v="bucket-1111-02-01"/>
    <s v="us-east-1"/>
    <s v=""/>
    <n v="244.4975"/>
    <s v="GB-Mo"/>
    <n v="2.3E-2"/>
    <s v="Standard"/>
    <s v="USD"/>
    <n v="5.6234000000000002"/>
    <n v="5.2567000000000004"/>
    <n v="5.2567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24"/>
    <s v="Allocated"/>
    <x v="1"/>
    <s v="Source tags/labels"/>
    <n v="1"/>
    <s v="aws-2026-05-22-111111111111-02-01-alloc-e041f3d973ff"/>
    <d v="2026-05-01T00:00:00"/>
    <d v="2026-05-01T00:00:00"/>
  </r>
  <r>
    <x v="1023"/>
    <x v="0"/>
    <n v="999999999999"/>
    <n v="111111111111"/>
    <s v="production-account"/>
    <n v="46163.833333333336"/>
    <n v="46164.833333333336"/>
    <n v="46142.833333333336"/>
    <n v="46173.833333333336"/>
    <s v="Amazon Simple Storage Service"/>
    <s v="Storage"/>
    <s v="TimedStorage-ByteHrs"/>
    <s v="bucket-1111-02-02"/>
    <s v="us-east-1"/>
    <s v=""/>
    <n v="233.03559999999999"/>
    <s v="GB-Mo"/>
    <n v="2.3E-2"/>
    <s v="Standard"/>
    <s v="USD"/>
    <n v="5.3597999999999999"/>
    <n v="5.0103"/>
    <n v="5.010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25"/>
    <s v="Allocated"/>
    <x v="1"/>
    <s v="Source tags/labels"/>
    <n v="1"/>
    <s v="aws-2026-05-22-111111111111-02-02-alloc-563734916ab2"/>
    <d v="2026-05-01T00:00:00"/>
    <d v="2026-05-01T00:00:00"/>
  </r>
  <r>
    <x v="1024"/>
    <x v="0"/>
    <n v="999999999999"/>
    <n v="111111111111"/>
    <s v="production-account"/>
    <n v="46163.833333333336"/>
    <n v="46164.833333333336"/>
    <n v="46142.833333333336"/>
    <n v="46173.833333333336"/>
    <s v="Amazon Relational Database Service"/>
    <s v="Databases"/>
    <s v="InstanceUsage:db.m5.large"/>
    <s v="db-1111-03-01"/>
    <s v="us-east-1"/>
    <s v=""/>
    <n v="208.7841"/>
    <s v="Hrs"/>
    <n v="0.192"/>
    <s v="Standard"/>
    <s v="USD"/>
    <n v="40.086500000000001"/>
    <n v="35.493299999999998"/>
    <n v="35.4932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26"/>
    <s v="Allocated"/>
    <x v="1"/>
    <s v="Source tags/labels"/>
    <n v="1"/>
    <s v="aws-2026-05-22-111111111111-03-01-alloc-d2ec2dc0adfd"/>
    <d v="2026-05-01T00:00:00"/>
    <d v="2026-05-01T00:00:00"/>
  </r>
  <r>
    <x v="1025"/>
    <x v="0"/>
    <n v="999999999999"/>
    <n v="111111111111"/>
    <s v="production-account"/>
    <n v="46163.833333333336"/>
    <n v="46164.833333333336"/>
    <n v="46142.833333333336"/>
    <n v="46173.833333333336"/>
    <s v="Amazon Relational Database Service"/>
    <s v="Databases"/>
    <s v="InstanceUsage:db.m5.large"/>
    <s v="db-1111-03-02"/>
    <s v="us-east-1"/>
    <s v=""/>
    <n v="195.0624"/>
    <s v="Hrs"/>
    <n v="0.192"/>
    <s v="Standard"/>
    <s v="USD"/>
    <n v="37.451999999999998"/>
    <n v="33.160600000000002"/>
    <n v="33.1606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27"/>
    <s v="Allocated"/>
    <x v="1"/>
    <s v="Source tags/labels"/>
    <n v="1"/>
    <s v="aws-2026-05-22-111111111111-03-02-alloc-d1b84dbdd8e0"/>
    <d v="2026-05-01T00:00:00"/>
    <d v="2026-05-01T00:00:00"/>
  </r>
  <r>
    <x v="1026"/>
    <x v="0"/>
    <n v="999999999999"/>
    <n v="111111111111"/>
    <s v="production-account"/>
    <n v="46163.833333333336"/>
    <n v="46164.833333333336"/>
    <n v="46142.833333333336"/>
    <n v="46173.833333333336"/>
    <s v="AWS Lambda"/>
    <s v="Compute"/>
    <s v="Lambda-GB-Second"/>
    <s v="function-1111-04-01"/>
    <s v="us-east-1"/>
    <s v=""/>
    <n v="4915869.8004999999"/>
    <s v="GB-Seconds"/>
    <n v="1.6666700000000001E-5"/>
    <s v="Standard"/>
    <s v="USD"/>
    <n v="81.931299999999993"/>
    <n v="76.195999999999998"/>
    <n v="76.195999999999998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28"/>
    <s v="Allocated"/>
    <x v="1"/>
    <s v="Source tags/labels"/>
    <n v="1"/>
    <s v="aws-2026-05-22-111111111111-04-01-alloc-34048844989a"/>
    <d v="2026-05-01T00:00:00"/>
    <d v="2026-05-01T00:00:00"/>
  </r>
  <r>
    <x v="1027"/>
    <x v="0"/>
    <n v="999999999999"/>
    <n v="111111111111"/>
    <s v="production-account"/>
    <n v="46163.833333333336"/>
    <n v="46164.833333333336"/>
    <n v="46142.833333333336"/>
    <n v="46173.833333333336"/>
    <s v="AWS Lambda"/>
    <s v="Compute"/>
    <s v="Lambda-GB-Second"/>
    <s v="function-1111-04-02"/>
    <s v="us-east-1"/>
    <s v=""/>
    <n v="4949614.8063000003"/>
    <s v="GB-Seconds"/>
    <n v="1.6666700000000001E-5"/>
    <s v="Standard"/>
    <s v="USD"/>
    <n v="82.493700000000004"/>
    <n v="76.718999999999994"/>
    <n v="76.71899999999999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29"/>
    <s v="Allocated"/>
    <x v="1"/>
    <s v="Source tags/labels"/>
    <n v="1"/>
    <s v="aws-2026-05-22-111111111111-04-02-alloc-995b5994f883"/>
    <d v="2026-05-01T00:00:00"/>
    <d v="2026-05-01T00:00:00"/>
  </r>
  <r>
    <x v="1028"/>
    <x v="0"/>
    <n v="999999999999"/>
    <n v="111111111111"/>
    <s v="production-account"/>
    <n v="46163.833333333336"/>
    <n v="46164.833333333336"/>
    <n v="46142.833333333336"/>
    <n v="46173.833333333336"/>
    <s v="AmazonCloudWatch"/>
    <s v="Management and Governance"/>
    <s v="DataProcessing-Bytes"/>
    <s v="log-group-1111-05-01"/>
    <s v="us-east-1"/>
    <s v=""/>
    <n v="213.41669999999999"/>
    <s v="GB"/>
    <n v="0.5"/>
    <s v="Standard"/>
    <s v="USD"/>
    <n v="106.70829999999999"/>
    <n v="98.171700000000001"/>
    <n v="98.17170000000000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030"/>
    <s v="Shared"/>
    <x v="2"/>
    <s v="Direct spend: provider + billing month + sub-account"/>
    <n v="1"/>
    <s v="aws-2026-05-22-111111111111-05-01-alloc-2f500766f10d"/>
    <d v="2026-05-01T00:00:00"/>
    <d v="2026-05-01T00:00:00"/>
  </r>
  <r>
    <x v="1029"/>
    <x v="0"/>
    <n v="999999999999"/>
    <n v="111111111111"/>
    <s v="production-account"/>
    <n v="46163.833333333336"/>
    <n v="46164.833333333336"/>
    <n v="46142.833333333336"/>
    <n v="46173.833333333336"/>
    <s v="AmazonCloudWatch"/>
    <s v="Management and Governance"/>
    <s v="DataProcessing-Bytes"/>
    <s v="log-group-1111-05-02"/>
    <s v="us-east-1"/>
    <s v=""/>
    <n v="211.70310000000001"/>
    <s v="GB"/>
    <n v="0.5"/>
    <s v="Standard"/>
    <s v="USD"/>
    <n v="105.8515"/>
    <n v="97.383399999999995"/>
    <n v="97.383399999999995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031"/>
    <s v="Shared"/>
    <x v="2"/>
    <s v="Direct spend: provider + billing month + sub-account"/>
    <n v="1"/>
    <s v="aws-2026-05-22-111111111111-05-02-alloc-3b07fad56b61"/>
    <d v="2026-05-01T00:00:00"/>
    <d v="2026-05-01T00:00:00"/>
  </r>
  <r>
    <x v="1030"/>
    <x v="0"/>
    <n v="999999999999"/>
    <n v="222222222222"/>
    <s v="development-account"/>
    <n v="46163.833333333336"/>
    <n v="46164.833333333336"/>
    <n v="46142.833333333336"/>
    <n v="46173.833333333336"/>
    <s v="Amazon Elastic Compute Cloud - Compute"/>
    <s v="Compute"/>
    <s v="BoxUsage:m5.large"/>
    <s v="i-2222-01-01"/>
    <s v="us-east-1"/>
    <s v=""/>
    <n v="424.37470000000002"/>
    <s v="Hrs"/>
    <n v="9.6000000000000002E-2"/>
    <s v="Standard"/>
    <s v="USD"/>
    <n v="40.74"/>
    <n v="35.647500000000001"/>
    <n v="35.6475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32"/>
    <s v="Allocated"/>
    <x v="1"/>
    <s v="Source tags/labels"/>
    <n v="1"/>
    <s v="aws-2026-05-22-222222222222-01-01-alloc-3f174b185015"/>
    <d v="2026-05-01T00:00:00"/>
    <d v="2026-05-01T00:00:00"/>
  </r>
  <r>
    <x v="1031"/>
    <x v="0"/>
    <n v="999999999999"/>
    <n v="222222222222"/>
    <s v="development-account"/>
    <n v="46163.833333333336"/>
    <n v="46164.833333333336"/>
    <n v="46142.833333333336"/>
    <n v="46173.833333333336"/>
    <s v="Amazon Elastic Compute Cloud - Compute"/>
    <s v="Compute"/>
    <s v="BoxUsage:m5.large"/>
    <s v="i-2222-01-02"/>
    <s v="us-east-1"/>
    <s v=""/>
    <n v="409.97559999999999"/>
    <s v="Hrs"/>
    <n v="9.6000000000000002E-2"/>
    <s v="Standard"/>
    <s v="USD"/>
    <n v="39.357700000000001"/>
    <n v="34.437899999999999"/>
    <n v="34.4378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33"/>
    <s v="Allocated"/>
    <x v="1"/>
    <s v="Source tags/labels"/>
    <n v="1"/>
    <s v="aws-2026-05-22-222222222222-01-02-alloc-634765018458"/>
    <d v="2026-05-01T00:00:00"/>
    <d v="2026-05-01T00:00:00"/>
  </r>
  <r>
    <x v="1032"/>
    <x v="0"/>
    <n v="999999999999"/>
    <n v="222222222222"/>
    <s v="development-account"/>
    <n v="46163.833333333336"/>
    <n v="46164.833333333336"/>
    <n v="46142.833333333336"/>
    <n v="46173.833333333336"/>
    <s v="Amazon Simple Storage Service"/>
    <s v="Storage"/>
    <s v="TimedStorage-ByteHrs"/>
    <s v="bucket-2222-02-01"/>
    <s v="us-east-1"/>
    <s v=""/>
    <n v="88.438500000000005"/>
    <s v="GB-Mo"/>
    <n v="2.3E-2"/>
    <s v="Standard"/>
    <s v="USD"/>
    <n v="2.0341"/>
    <n v="1.9014"/>
    <n v="1.9014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34"/>
    <s v="Allocated"/>
    <x v="1"/>
    <s v="Source tags/labels"/>
    <n v="1"/>
    <s v="aws-2026-05-22-222222222222-02-01-alloc-75764bfb3100"/>
    <d v="2026-05-01T00:00:00"/>
    <d v="2026-05-01T00:00:00"/>
  </r>
  <r>
    <x v="1033"/>
    <x v="0"/>
    <n v="999999999999"/>
    <n v="222222222222"/>
    <s v="development-account"/>
    <n v="46163.833333333336"/>
    <n v="46164.833333333336"/>
    <n v="46142.833333333336"/>
    <n v="46173.833333333336"/>
    <s v="Amazon Simple Storage Service"/>
    <s v="Storage"/>
    <s v="TimedStorage-ByteHrs"/>
    <s v="bucket-2222-02-02"/>
    <s v="us-east-1"/>
    <s v=""/>
    <n v="91.2333"/>
    <s v="GB-Mo"/>
    <n v="2.3E-2"/>
    <s v="Standard"/>
    <s v="USD"/>
    <n v="2.0983999999999998"/>
    <n v="1.9615"/>
    <n v="1.9615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35"/>
    <s v="Allocated"/>
    <x v="1"/>
    <s v="Source tags/labels"/>
    <n v="1"/>
    <s v="aws-2026-05-22-222222222222-02-02-alloc-f158a7638c56"/>
    <d v="2026-05-01T00:00:00"/>
    <d v="2026-05-01T00:00:00"/>
  </r>
  <r>
    <x v="1034"/>
    <x v="0"/>
    <n v="999999999999"/>
    <n v="222222222222"/>
    <s v="development-account"/>
    <n v="46163.833333333336"/>
    <n v="46164.833333333336"/>
    <n v="46142.833333333336"/>
    <n v="46173.833333333336"/>
    <s v="Amazon Relational Database Service"/>
    <s v="Databases"/>
    <s v="InstanceUsage:db.m5.large"/>
    <s v="db-2222-03-01"/>
    <s v="us-east-1"/>
    <s v=""/>
    <n v="77.256600000000006"/>
    <s v="Hrs"/>
    <n v="0.192"/>
    <s v="Standard"/>
    <s v="USD"/>
    <n v="14.833299999999999"/>
    <n v="13.133599999999999"/>
    <n v="13.1335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36"/>
    <s v="Allocated"/>
    <x v="1"/>
    <s v="Source tags/labels"/>
    <n v="1"/>
    <s v="aws-2026-05-22-222222222222-03-01-alloc-b68c964d2837"/>
    <d v="2026-05-01T00:00:00"/>
    <d v="2026-05-01T00:00:00"/>
  </r>
  <r>
    <x v="1035"/>
    <x v="0"/>
    <n v="999999999999"/>
    <n v="222222222222"/>
    <s v="development-account"/>
    <n v="46163.833333333336"/>
    <n v="46164.833333333336"/>
    <n v="46142.833333333336"/>
    <n v="46173.833333333336"/>
    <s v="Amazon Relational Database Service"/>
    <s v="Databases"/>
    <s v="InstanceUsage:db.m5.large"/>
    <s v="db-2222-03-02"/>
    <s v="us-east-1"/>
    <s v=""/>
    <n v="83.487399999999994"/>
    <s v="Hrs"/>
    <n v="0.192"/>
    <s v="Standard"/>
    <s v="USD"/>
    <n v="16.029599999999999"/>
    <n v="14.1929"/>
    <n v="14.192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37"/>
    <s v="Allocated"/>
    <x v="1"/>
    <s v="Source tags/labels"/>
    <n v="1"/>
    <s v="aws-2026-05-22-222222222222-03-02-alloc-5fa7a8ae59a4"/>
    <d v="2026-05-01T00:00:00"/>
    <d v="2026-05-01T00:00:00"/>
  </r>
  <r>
    <x v="1036"/>
    <x v="0"/>
    <n v="999999999999"/>
    <n v="222222222222"/>
    <s v="development-account"/>
    <n v="46163.833333333336"/>
    <n v="46164.833333333336"/>
    <n v="46142.833333333336"/>
    <n v="46173.833333333336"/>
    <s v="AWS Lambda"/>
    <s v="Compute"/>
    <s v="Lambda-GB-Second"/>
    <s v="function-2222-04-01"/>
    <s v="us-east-1"/>
    <s v=""/>
    <n v="1895015.6746"/>
    <s v="GB-Seconds"/>
    <n v="1.6666700000000001E-5"/>
    <s v="Standard"/>
    <s v="USD"/>
    <n v="31.5837"/>
    <n v="29.372699999999998"/>
    <n v="29.37269999999999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38"/>
    <s v="Allocated"/>
    <x v="1"/>
    <s v="Source tags/labels"/>
    <n v="1"/>
    <s v="aws-2026-05-22-222222222222-04-01-alloc-ec77b6e50782"/>
    <d v="2026-05-01T00:00:00"/>
    <d v="2026-05-01T00:00:00"/>
  </r>
  <r>
    <x v="1037"/>
    <x v="0"/>
    <n v="999999999999"/>
    <n v="222222222222"/>
    <s v="development-account"/>
    <n v="46163.833333333336"/>
    <n v="46164.833333333336"/>
    <n v="46142.833333333336"/>
    <n v="46173.833333333336"/>
    <s v="AWS Lambda"/>
    <s v="Compute"/>
    <s v="Lambda-GB-Second"/>
    <s v="function-2222-04-02"/>
    <s v="us-east-1"/>
    <s v=""/>
    <n v="1719875.5597000001"/>
    <s v="GB-Seconds"/>
    <n v="1.6666700000000001E-5"/>
    <s v="Standard"/>
    <s v="USD"/>
    <n v="28.6646"/>
    <n v="26.658100000000001"/>
    <n v="26.6581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39"/>
    <s v="Allocated"/>
    <x v="1"/>
    <s v="Source tags/labels"/>
    <n v="1"/>
    <s v="aws-2026-05-22-222222222222-04-02-alloc-386f09aa0827"/>
    <d v="2026-05-01T00:00:00"/>
    <d v="2026-05-01T00:00:00"/>
  </r>
  <r>
    <x v="1038"/>
    <x v="0"/>
    <n v="999999999999"/>
    <n v="222222222222"/>
    <s v="development-account"/>
    <n v="46163.833333333336"/>
    <n v="46164.833333333336"/>
    <n v="46142.833333333336"/>
    <n v="46173.833333333336"/>
    <s v="AmazonCloudWatch"/>
    <s v="Management and Governance"/>
    <s v="DataProcessing-Bytes"/>
    <s v="log-group-2222-05-01"/>
    <s v="us-east-1"/>
    <s v=""/>
    <n v="82.622299999999996"/>
    <s v="GB"/>
    <n v="0.5"/>
    <s v="Standard"/>
    <s v="USD"/>
    <n v="41.311100000000003"/>
    <n v="38.006300000000003"/>
    <n v="38.0063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040"/>
    <s v="Shared"/>
    <x v="2"/>
    <s v="Direct spend: provider + billing month + sub-account"/>
    <n v="1"/>
    <s v="aws-2026-05-22-222222222222-05-01-alloc-f5bd031bec72"/>
    <d v="2026-05-01T00:00:00"/>
    <d v="2026-05-01T00:00:00"/>
  </r>
  <r>
    <x v="1039"/>
    <x v="0"/>
    <n v="999999999999"/>
    <n v="222222222222"/>
    <s v="development-account"/>
    <n v="46163.833333333336"/>
    <n v="46164.833333333336"/>
    <n v="46142.833333333336"/>
    <n v="46173.833333333336"/>
    <s v="AmazonCloudWatch"/>
    <s v="Management and Governance"/>
    <s v="DataProcessing-Bytes"/>
    <s v="log-group-2222-05-02"/>
    <s v="us-east-1"/>
    <s v=""/>
    <n v="83.313500000000005"/>
    <s v="GB"/>
    <n v="0.5"/>
    <s v="Standard"/>
    <s v="USD"/>
    <n v="41.656799999999997"/>
    <n v="38.324199999999998"/>
    <n v="38.3241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041"/>
    <s v="Shared"/>
    <x v="2"/>
    <s v="Direct spend: provider + billing month + sub-account"/>
    <n v="1"/>
    <s v="aws-2026-05-22-222222222222-05-02-alloc-34b9144970c2"/>
    <d v="2026-05-01T00:00:00"/>
    <d v="2026-05-01T00:00:00"/>
  </r>
  <r>
    <x v="1040"/>
    <x v="0"/>
    <n v="999999999999"/>
    <n v="111111111111"/>
    <s v="production-account"/>
    <n v="46164.833333333336"/>
    <n v="46165.833333333336"/>
    <n v="46142.833333333336"/>
    <n v="46173.833333333336"/>
    <s v="Amazon Elastic Compute Cloud - Compute"/>
    <s v="Compute"/>
    <s v="BoxUsage:m5.large"/>
    <s v="i-1111-01-01"/>
    <s v="us-east-1"/>
    <s v=""/>
    <n v="1097.0949000000001"/>
    <s v="Hrs"/>
    <n v="9.6000000000000002E-2"/>
    <s v="Standard"/>
    <s v="USD"/>
    <n v="105.3211"/>
    <n v="92.156000000000006"/>
    <n v="92.15600000000000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42"/>
    <s v="Allocated"/>
    <x v="1"/>
    <s v="Source tags/labels"/>
    <n v="1"/>
    <s v="aws-2026-05-23-111111111111-01-01-alloc-a0d2254670cd"/>
    <d v="2026-05-01T00:00:00"/>
    <d v="2026-05-01T00:00:00"/>
  </r>
  <r>
    <x v="1041"/>
    <x v="0"/>
    <n v="999999999999"/>
    <n v="111111111111"/>
    <s v="production-account"/>
    <n v="46164.833333333336"/>
    <n v="46165.833333333336"/>
    <n v="46142.833333333336"/>
    <n v="46173.833333333336"/>
    <s v="Amazon Elastic Compute Cloud - Compute"/>
    <s v="Compute"/>
    <s v="BoxUsage:m5.large"/>
    <s v="i-1111-01-02"/>
    <s v="us-east-1"/>
    <s v=""/>
    <n v="1004.9209"/>
    <s v="Hrs"/>
    <n v="9.6000000000000002E-2"/>
    <s v="Standard"/>
    <s v="USD"/>
    <n v="96.472399999999993"/>
    <n v="84.413399999999996"/>
    <n v="84.41339999999999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43"/>
    <s v="Allocated"/>
    <x v="1"/>
    <s v="Source tags/labels"/>
    <n v="1"/>
    <s v="aws-2026-05-23-111111111111-01-02-alloc-b18559868cc6"/>
    <d v="2026-05-01T00:00:00"/>
    <d v="2026-05-01T00:00:00"/>
  </r>
  <r>
    <x v="1042"/>
    <x v="0"/>
    <n v="999999999999"/>
    <n v="111111111111"/>
    <s v="production-account"/>
    <n v="46164.833333333336"/>
    <n v="46165.833333333336"/>
    <n v="46142.833333333336"/>
    <n v="46173.833333333336"/>
    <s v="Amazon Simple Storage Service"/>
    <s v="Storage"/>
    <s v="TimedStorage-ByteHrs"/>
    <s v="bucket-1111-02-01"/>
    <s v="us-east-1"/>
    <s v=""/>
    <n v="228.37649999999999"/>
    <s v="GB-Mo"/>
    <n v="2.3E-2"/>
    <s v="Standard"/>
    <s v="USD"/>
    <n v="5.2526999999999999"/>
    <n v="4.9100999999999999"/>
    <n v="4.910099999999999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44"/>
    <s v="Allocated"/>
    <x v="1"/>
    <s v="Source tags/labels"/>
    <n v="1"/>
    <s v="aws-2026-05-23-111111111111-02-01-alloc-9d545443d3d1"/>
    <d v="2026-05-01T00:00:00"/>
    <d v="2026-05-01T00:00:00"/>
  </r>
  <r>
    <x v="1043"/>
    <x v="0"/>
    <n v="999999999999"/>
    <n v="111111111111"/>
    <s v="production-account"/>
    <n v="46164.833333333336"/>
    <n v="46165.833333333336"/>
    <n v="46142.833333333336"/>
    <n v="46173.833333333336"/>
    <s v="Amazon Simple Storage Service"/>
    <s v="Storage"/>
    <s v="TimedStorage-ByteHrs"/>
    <s v="bucket-1111-02-02"/>
    <s v="us-east-1"/>
    <s v=""/>
    <n v="233.96729999999999"/>
    <s v="GB-Mo"/>
    <n v="2.3E-2"/>
    <s v="Standard"/>
    <s v="USD"/>
    <n v="5.3811999999999998"/>
    <n v="5.0303000000000004"/>
    <n v="5.0303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45"/>
    <s v="Allocated"/>
    <x v="1"/>
    <s v="Source tags/labels"/>
    <n v="1"/>
    <s v="aws-2026-05-23-111111111111-02-02-alloc-8083ec8749d4"/>
    <d v="2026-05-01T00:00:00"/>
    <d v="2026-05-01T00:00:00"/>
  </r>
  <r>
    <x v="1044"/>
    <x v="0"/>
    <n v="999999999999"/>
    <n v="111111111111"/>
    <s v="production-account"/>
    <n v="46164.833333333336"/>
    <n v="46165.833333333336"/>
    <n v="46142.833333333336"/>
    <n v="46173.833333333336"/>
    <s v="Amazon Relational Database Service"/>
    <s v="Databases"/>
    <s v="InstanceUsage:db.m5.large"/>
    <s v="db-1111-03-01"/>
    <s v="us-east-1"/>
    <s v=""/>
    <n v="223.9854"/>
    <s v="Hrs"/>
    <n v="0.192"/>
    <s v="Standard"/>
    <s v="USD"/>
    <n v="43.005200000000002"/>
    <n v="38.077500000000001"/>
    <n v="38.0775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46"/>
    <s v="Allocated"/>
    <x v="1"/>
    <s v="Source tags/labels"/>
    <n v="1"/>
    <s v="aws-2026-05-23-111111111111-03-01-alloc-1ea2be2ec981"/>
    <d v="2026-05-01T00:00:00"/>
    <d v="2026-05-01T00:00:00"/>
  </r>
  <r>
    <x v="1045"/>
    <x v="0"/>
    <n v="999999999999"/>
    <n v="111111111111"/>
    <s v="production-account"/>
    <n v="46164.833333333336"/>
    <n v="46165.833333333336"/>
    <n v="46142.833333333336"/>
    <n v="46173.833333333336"/>
    <s v="Amazon Relational Database Service"/>
    <s v="Databases"/>
    <s v="InstanceUsage:db.m5.large"/>
    <s v="db-1111-03-02"/>
    <s v="us-east-1"/>
    <s v=""/>
    <n v="229.89279999999999"/>
    <s v="Hrs"/>
    <n v="0.192"/>
    <s v="Standard"/>
    <s v="USD"/>
    <n v="44.139400000000002"/>
    <n v="39.081800000000001"/>
    <n v="39.0818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47"/>
    <s v="Allocated"/>
    <x v="1"/>
    <s v="Source tags/labels"/>
    <n v="1"/>
    <s v="aws-2026-05-23-111111111111-03-02-alloc-18f07a058aab"/>
    <d v="2026-05-01T00:00:00"/>
    <d v="2026-05-01T00:00:00"/>
  </r>
  <r>
    <x v="1046"/>
    <x v="0"/>
    <n v="999999999999"/>
    <n v="111111111111"/>
    <s v="production-account"/>
    <n v="46164.833333333336"/>
    <n v="46165.833333333336"/>
    <n v="46142.833333333336"/>
    <n v="46173.833333333336"/>
    <s v="AWS Lambda"/>
    <s v="Compute"/>
    <s v="Lambda-GB-Second"/>
    <s v="function-1111-04-01"/>
    <s v="us-east-1"/>
    <s v=""/>
    <n v="4627525.0089999996"/>
    <s v="GB-Seconds"/>
    <n v="1.6666700000000001E-5"/>
    <s v="Standard"/>
    <s v="USD"/>
    <n v="77.125600000000006"/>
    <n v="71.726600000000005"/>
    <n v="71.72660000000000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48"/>
    <s v="Allocated"/>
    <x v="1"/>
    <s v="Source tags/labels"/>
    <n v="1"/>
    <s v="aws-2026-05-23-111111111111-04-01-alloc-59f1ec9758a2"/>
    <d v="2026-05-01T00:00:00"/>
    <d v="2026-05-01T00:00:00"/>
  </r>
  <r>
    <x v="1047"/>
    <x v="0"/>
    <n v="999999999999"/>
    <n v="111111111111"/>
    <s v="production-account"/>
    <n v="46164.833333333336"/>
    <n v="46165.833333333336"/>
    <n v="46142.833333333336"/>
    <n v="46173.833333333336"/>
    <s v="AWS Lambda"/>
    <s v="Compute"/>
    <s v="Lambda-GB-Second"/>
    <s v="function-1111-04-02"/>
    <s v="us-east-1"/>
    <s v=""/>
    <n v="4201410.2813999997"/>
    <s v="GB-Seconds"/>
    <n v="1.6666700000000001E-5"/>
    <s v="Standard"/>
    <s v="USD"/>
    <n v="70.023600000000002"/>
    <n v="65.121899999999997"/>
    <n v="65.12189999999999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49"/>
    <s v="Allocated"/>
    <x v="1"/>
    <s v="Source tags/labels"/>
    <n v="1"/>
    <s v="aws-2026-05-23-111111111111-04-02-alloc-5bfe9fc2a418"/>
    <d v="2026-05-01T00:00:00"/>
    <d v="2026-05-01T00:00:00"/>
  </r>
  <r>
    <x v="1048"/>
    <x v="0"/>
    <n v="999999999999"/>
    <n v="111111111111"/>
    <s v="production-account"/>
    <n v="46164.833333333336"/>
    <n v="46165.833333333336"/>
    <n v="46142.833333333336"/>
    <n v="46173.833333333336"/>
    <s v="AmazonCloudWatch"/>
    <s v="Management and Governance"/>
    <s v="DataProcessing-Bytes"/>
    <s v="log-group-1111-05-01"/>
    <s v="us-east-1"/>
    <s v=""/>
    <n v="210.11699999999999"/>
    <s v="GB"/>
    <n v="0.5"/>
    <s v="Standard"/>
    <s v="USD"/>
    <n v="105.0585"/>
    <n v="96.653800000000004"/>
    <n v="96.65380000000000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050"/>
    <s v="Shared"/>
    <x v="2"/>
    <s v="Direct spend: provider + billing month + sub-account"/>
    <n v="1"/>
    <s v="aws-2026-05-23-111111111111-05-01-alloc-7ab8e2ca64ea"/>
    <d v="2026-05-01T00:00:00"/>
    <d v="2026-05-01T00:00:00"/>
  </r>
  <r>
    <x v="1049"/>
    <x v="0"/>
    <n v="999999999999"/>
    <n v="111111111111"/>
    <s v="production-account"/>
    <n v="46164.833333333336"/>
    <n v="46165.833333333336"/>
    <n v="46142.833333333336"/>
    <n v="46173.833333333336"/>
    <s v="AmazonCloudWatch"/>
    <s v="Management and Governance"/>
    <s v="DataProcessing-Bytes"/>
    <s v="log-group-1111-05-02"/>
    <s v="us-east-1"/>
    <s v=""/>
    <n v="224.4742"/>
    <s v="GB"/>
    <n v="0.5"/>
    <s v="Standard"/>
    <s v="USD"/>
    <n v="112.2371"/>
    <n v="103.2581"/>
    <n v="103.258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051"/>
    <s v="Shared"/>
    <x v="2"/>
    <s v="Direct spend: provider + billing month + sub-account"/>
    <n v="1"/>
    <s v="aws-2026-05-23-111111111111-05-02-alloc-671795d83c18"/>
    <d v="2026-05-01T00:00:00"/>
    <d v="2026-05-01T00:00:00"/>
  </r>
  <r>
    <x v="1050"/>
    <x v="0"/>
    <n v="999999999999"/>
    <n v="222222222222"/>
    <s v="development-account"/>
    <n v="46164.833333333336"/>
    <n v="46165.833333333336"/>
    <n v="46142.833333333336"/>
    <n v="46173.833333333336"/>
    <s v="Amazon Elastic Compute Cloud - Compute"/>
    <s v="Compute"/>
    <s v="BoxUsage:m5.large"/>
    <s v="i-2222-01-01"/>
    <s v="us-east-1"/>
    <s v=""/>
    <n v="423.53949999999998"/>
    <s v="Hrs"/>
    <n v="9.6000000000000002E-2"/>
    <s v="Standard"/>
    <s v="USD"/>
    <n v="40.659799999999997"/>
    <n v="35.577300000000001"/>
    <n v="35.5773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52"/>
    <s v="Allocated"/>
    <x v="1"/>
    <s v="Source tags/labels"/>
    <n v="1"/>
    <s v="aws-2026-05-23-222222222222-01-01-alloc-6f59ab829cce"/>
    <d v="2026-05-01T00:00:00"/>
    <d v="2026-05-01T00:00:00"/>
  </r>
  <r>
    <x v="1051"/>
    <x v="0"/>
    <n v="999999999999"/>
    <n v="222222222222"/>
    <s v="development-account"/>
    <n v="46164.833333333336"/>
    <n v="46165.833333333336"/>
    <n v="46142.833333333336"/>
    <n v="46173.833333333336"/>
    <s v="Amazon Elastic Compute Cloud - Compute"/>
    <s v="Compute"/>
    <s v="BoxUsage:m5.large"/>
    <s v="i-2222-01-02"/>
    <s v="us-east-1"/>
    <s v=""/>
    <n v="382.93349999999998"/>
    <s v="Hrs"/>
    <n v="9.6000000000000002E-2"/>
    <s v="Standard"/>
    <s v="USD"/>
    <n v="36.761600000000001"/>
    <n v="32.166400000000003"/>
    <n v="32.166400000000003"/>
    <s v="Usage"/>
    <s v=""/>
    <s v="BoxUsage:m5.large | RunInstances | Usage"/>
    <s v="{}"/>
    <x v="0"/>
    <x v="0"/>
    <x v="0"/>
    <x v="0"/>
    <s v="Unallocated"/>
    <s v="aws_billing_sample.csv"/>
    <n v="1053"/>
    <s v="Unallocated"/>
    <x v="0"/>
    <s v="Missing allocation metadata"/>
    <n v="1"/>
    <s v="aws-2026-05-23-222222222222-01-02-alloc-0d649eb08d5f"/>
    <d v="2026-05-01T00:00:00"/>
    <d v="2026-05-01T00:00:00"/>
  </r>
  <r>
    <x v="1052"/>
    <x v="0"/>
    <n v="999999999999"/>
    <n v="222222222222"/>
    <s v="development-account"/>
    <n v="46164.833333333336"/>
    <n v="46165.833333333336"/>
    <n v="46142.833333333336"/>
    <n v="46173.833333333336"/>
    <s v="Amazon Simple Storage Service"/>
    <s v="Storage"/>
    <s v="TimedStorage-ByteHrs"/>
    <s v="bucket-2222-02-01"/>
    <s v="us-east-1"/>
    <s v=""/>
    <n v="97.309899999999999"/>
    <s v="GB-Mo"/>
    <n v="2.3E-2"/>
    <s v="Standard"/>
    <s v="USD"/>
    <n v="2.2381000000000002"/>
    <n v="2.0922000000000001"/>
    <n v="2.0922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54"/>
    <s v="Allocated"/>
    <x v="1"/>
    <s v="Source tags/labels"/>
    <n v="1"/>
    <s v="aws-2026-05-23-222222222222-02-01-alloc-0b9a2734c454"/>
    <d v="2026-05-01T00:00:00"/>
    <d v="2026-05-01T00:00:00"/>
  </r>
  <r>
    <x v="1053"/>
    <x v="0"/>
    <n v="999999999999"/>
    <n v="222222222222"/>
    <s v="development-account"/>
    <n v="46164.833333333336"/>
    <n v="46165.833333333336"/>
    <n v="46142.833333333336"/>
    <n v="46173.833333333336"/>
    <s v="Amazon Simple Storage Service"/>
    <s v="Storage"/>
    <s v="TimedStorage-ByteHrs"/>
    <s v="bucket-2222-02-02"/>
    <s v="us-east-1"/>
    <s v=""/>
    <n v="94.061499999999995"/>
    <s v="GB-Mo"/>
    <n v="2.3E-2"/>
    <s v="Standard"/>
    <s v="USD"/>
    <n v="2.1634000000000002"/>
    <n v="2.0223"/>
    <n v="2.0223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55"/>
    <s v="Allocated"/>
    <x v="1"/>
    <s v="Source tags/labels"/>
    <n v="1"/>
    <s v="aws-2026-05-23-222222222222-02-02-alloc-650a22746aab"/>
    <d v="2026-05-01T00:00:00"/>
    <d v="2026-05-01T00:00:00"/>
  </r>
  <r>
    <x v="1054"/>
    <x v="0"/>
    <n v="999999999999"/>
    <n v="222222222222"/>
    <s v="development-account"/>
    <n v="46164.833333333336"/>
    <n v="46165.833333333336"/>
    <n v="46142.833333333336"/>
    <n v="46173.833333333336"/>
    <s v="Amazon Relational Database Service"/>
    <s v="Databases"/>
    <s v="InstanceUsage:db.m5.large"/>
    <s v="db-2222-03-01"/>
    <s v="us-east-1"/>
    <s v=""/>
    <n v="82.528199999999998"/>
    <s v="Hrs"/>
    <n v="0.192"/>
    <s v="Standard"/>
    <s v="USD"/>
    <n v="15.8454"/>
    <n v="14.0298"/>
    <n v="14.0298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56"/>
    <s v="Allocated"/>
    <x v="1"/>
    <s v="Source tags/labels"/>
    <n v="1"/>
    <s v="aws-2026-05-23-222222222222-03-01-alloc-2302606281f5"/>
    <d v="2026-05-01T00:00:00"/>
    <d v="2026-05-01T00:00:00"/>
  </r>
  <r>
    <x v="1055"/>
    <x v="0"/>
    <n v="999999999999"/>
    <n v="222222222222"/>
    <s v="development-account"/>
    <n v="46164.833333333336"/>
    <n v="46165.833333333336"/>
    <n v="46142.833333333336"/>
    <n v="46173.833333333336"/>
    <s v="Amazon Relational Database Service"/>
    <s v="Databases"/>
    <s v="InstanceUsage:db.m5.large"/>
    <s v="db-2222-03-02"/>
    <s v="us-east-1"/>
    <s v=""/>
    <n v="79.488100000000003"/>
    <s v="Hrs"/>
    <n v="0.192"/>
    <s v="Standard"/>
    <s v="USD"/>
    <n v="15.261699999999999"/>
    <n v="13.513"/>
    <n v="13.513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57"/>
    <s v="Allocated"/>
    <x v="1"/>
    <s v="Source tags/labels"/>
    <n v="1"/>
    <s v="aws-2026-05-23-222222222222-03-02-alloc-5d6bd1767327"/>
    <d v="2026-05-01T00:00:00"/>
    <d v="2026-05-01T00:00:00"/>
  </r>
  <r>
    <x v="1056"/>
    <x v="0"/>
    <n v="999999999999"/>
    <n v="222222222222"/>
    <s v="development-account"/>
    <n v="46164.833333333336"/>
    <n v="46165.833333333336"/>
    <n v="46142.833333333336"/>
    <n v="46173.833333333336"/>
    <s v="AWS Lambda"/>
    <s v="Compute"/>
    <s v="Lambda-GB-Second"/>
    <s v="function-2222-04-01"/>
    <s v="us-east-1"/>
    <s v=""/>
    <n v="1578199.5116000001"/>
    <s v="GB-Seconds"/>
    <n v="1.6666700000000001E-5"/>
    <s v="Standard"/>
    <s v="USD"/>
    <n v="26.3034"/>
    <n v="24.4621"/>
    <n v="24.462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58"/>
    <s v="Allocated"/>
    <x v="1"/>
    <s v="Source tags/labels"/>
    <n v="1"/>
    <s v="aws-2026-05-23-222222222222-04-01-alloc-e2fbdf03af96"/>
    <d v="2026-05-01T00:00:00"/>
    <d v="2026-05-01T00:00:00"/>
  </r>
  <r>
    <x v="1057"/>
    <x v="0"/>
    <n v="999999999999"/>
    <n v="222222222222"/>
    <s v="development-account"/>
    <n v="46164.833333333336"/>
    <n v="46165.833333333336"/>
    <n v="46142.833333333336"/>
    <n v="46173.833333333336"/>
    <s v="AWS Lambda"/>
    <s v="Compute"/>
    <s v="Lambda-GB-Second"/>
    <s v="function-2222-04-02"/>
    <s v="us-east-1"/>
    <s v=""/>
    <n v="1705620.2424000001"/>
    <s v="GB-Seconds"/>
    <n v="1.6666700000000001E-5"/>
    <s v="Standard"/>
    <s v="USD"/>
    <n v="28.427099999999999"/>
    <n v="26.437100000000001"/>
    <n v="26.4371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59"/>
    <s v="Allocated"/>
    <x v="1"/>
    <s v="Source tags/labels"/>
    <n v="1"/>
    <s v="aws-2026-05-23-222222222222-04-02-alloc-7d3d149b7e1c"/>
    <d v="2026-05-01T00:00:00"/>
    <d v="2026-05-01T00:00:00"/>
  </r>
  <r>
    <x v="1058"/>
    <x v="0"/>
    <n v="999999999999"/>
    <n v="222222222222"/>
    <s v="development-account"/>
    <n v="46164.833333333336"/>
    <n v="46165.833333333336"/>
    <n v="46142.833333333336"/>
    <n v="46173.833333333336"/>
    <s v="AmazonCloudWatch"/>
    <s v="Management and Governance"/>
    <s v="DataProcessing-Bytes"/>
    <s v="log-group-2222-05-01"/>
    <s v="us-east-1"/>
    <s v=""/>
    <n v="90.418199999999999"/>
    <s v="GB"/>
    <n v="0.5"/>
    <s v="Standard"/>
    <s v="USD"/>
    <n v="45.209099999999999"/>
    <n v="41.592399999999998"/>
    <n v="41.5923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060"/>
    <s v="Shared"/>
    <x v="2"/>
    <s v="Direct spend: provider + billing month + sub-account"/>
    <n v="1"/>
    <s v="aws-2026-05-23-222222222222-05-01-alloc-c9765d0472ea"/>
    <d v="2026-05-01T00:00:00"/>
    <d v="2026-05-01T00:00:00"/>
  </r>
  <r>
    <x v="1059"/>
    <x v="0"/>
    <n v="999999999999"/>
    <n v="222222222222"/>
    <s v="development-account"/>
    <n v="46164.833333333336"/>
    <n v="46165.833333333336"/>
    <n v="46142.833333333336"/>
    <n v="46173.833333333336"/>
    <s v="AmazonCloudWatch"/>
    <s v="Management and Governance"/>
    <s v="DataProcessing-Bytes"/>
    <s v="log-group-2222-05-02"/>
    <s v="us-east-1"/>
    <s v=""/>
    <n v="87.206100000000006"/>
    <s v="GB"/>
    <n v="0.5"/>
    <s v="Standard"/>
    <s v="USD"/>
    <n v="43.603000000000002"/>
    <n v="40.114800000000002"/>
    <n v="40.1148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061"/>
    <s v="Shared"/>
    <x v="2"/>
    <s v="Direct spend: provider + billing month + sub-account"/>
    <n v="1"/>
    <s v="aws-2026-05-23-222222222222-05-02-alloc-992b693395a1"/>
    <d v="2026-05-01T00:00:00"/>
    <d v="2026-05-01T00:00:00"/>
  </r>
  <r>
    <x v="1060"/>
    <x v="0"/>
    <n v="999999999999"/>
    <n v="111111111111"/>
    <s v="production-account"/>
    <n v="46165.833333333336"/>
    <n v="46166.833333333336"/>
    <n v="46142.833333333336"/>
    <n v="46173.833333333336"/>
    <s v="Amazon Elastic Compute Cloud - Compute"/>
    <s v="Compute"/>
    <s v="BoxUsage:m5.large"/>
    <s v="i-1111-01-01"/>
    <s v="us-east-1"/>
    <s v=""/>
    <n v="973.42830000000004"/>
    <s v="Hrs"/>
    <n v="9.6000000000000002E-2"/>
    <s v="Standard"/>
    <s v="USD"/>
    <n v="93.449100000000001"/>
    <n v="81.768000000000001"/>
    <n v="81.768000000000001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62"/>
    <s v="Allocated"/>
    <x v="1"/>
    <s v="Source tags/labels"/>
    <n v="1"/>
    <s v="aws-2026-05-24-111111111111-01-01-alloc-f446f05152ff"/>
    <d v="2026-05-01T00:00:00"/>
    <d v="2026-05-01T00:00:00"/>
  </r>
  <r>
    <x v="1061"/>
    <x v="0"/>
    <n v="999999999999"/>
    <n v="111111111111"/>
    <s v="production-account"/>
    <n v="46165.833333333336"/>
    <n v="46166.833333333336"/>
    <n v="46142.833333333336"/>
    <n v="46173.833333333336"/>
    <s v="Amazon Elastic Compute Cloud - Compute"/>
    <s v="Compute"/>
    <s v="BoxUsage:m5.large"/>
    <s v="i-1111-01-02"/>
    <s v="us-east-1"/>
    <s v=""/>
    <n v="974.5598"/>
    <s v="Hrs"/>
    <n v="9.6000000000000002E-2"/>
    <s v="Standard"/>
    <s v="USD"/>
    <n v="93.557699999999997"/>
    <n v="81.863"/>
    <n v="81.863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63"/>
    <s v="Allocated"/>
    <x v="1"/>
    <s v="Source tags/labels"/>
    <n v="1"/>
    <s v="aws-2026-05-24-111111111111-01-02-alloc-40e6af6a66a4"/>
    <d v="2026-05-01T00:00:00"/>
    <d v="2026-05-01T00:00:00"/>
  </r>
  <r>
    <x v="1062"/>
    <x v="0"/>
    <n v="999999999999"/>
    <n v="111111111111"/>
    <s v="production-account"/>
    <n v="46165.833333333336"/>
    <n v="46166.833333333336"/>
    <n v="46142.833333333336"/>
    <n v="46173.833333333336"/>
    <s v="Amazon Simple Storage Service"/>
    <s v="Storage"/>
    <s v="TimedStorage-ByteHrs"/>
    <s v="bucket-1111-02-01"/>
    <s v="us-east-1"/>
    <s v=""/>
    <n v="223.4579"/>
    <s v="GB-Mo"/>
    <n v="2.3E-2"/>
    <s v="Standard"/>
    <s v="USD"/>
    <n v="5.1395"/>
    <n v="4.8042999999999996"/>
    <n v="4.8042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64"/>
    <s v="Allocated"/>
    <x v="1"/>
    <s v="Source tags/labels"/>
    <n v="1"/>
    <s v="aws-2026-05-24-111111111111-02-01-alloc-cb0dc434df2d"/>
    <d v="2026-05-01T00:00:00"/>
    <d v="2026-05-01T00:00:00"/>
  </r>
  <r>
    <x v="1063"/>
    <x v="0"/>
    <n v="999999999999"/>
    <n v="111111111111"/>
    <s v="production-account"/>
    <n v="46165.833333333336"/>
    <n v="46166.833333333336"/>
    <n v="46142.833333333336"/>
    <n v="46173.833333333336"/>
    <s v="Amazon Simple Storage Service"/>
    <s v="Storage"/>
    <s v="TimedStorage-ByteHrs"/>
    <s v="bucket-1111-02-02"/>
    <s v="us-east-1"/>
    <s v=""/>
    <n v="211.4023"/>
    <s v="GB-Mo"/>
    <n v="2.3E-2"/>
    <s v="Standard"/>
    <s v="USD"/>
    <n v="4.8623000000000003"/>
    <n v="4.5450999999999997"/>
    <n v="4.5450999999999997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65"/>
    <s v="Allocated"/>
    <x v="1"/>
    <s v="Source tags/labels"/>
    <n v="1"/>
    <s v="aws-2026-05-24-111111111111-02-02-alloc-dc321a164481"/>
    <d v="2026-05-01T00:00:00"/>
    <d v="2026-05-01T00:00:00"/>
  </r>
  <r>
    <x v="1064"/>
    <x v="0"/>
    <n v="999999999999"/>
    <n v="111111111111"/>
    <s v="production-account"/>
    <n v="46165.833333333336"/>
    <n v="46166.833333333336"/>
    <n v="46142.833333333336"/>
    <n v="46173.833333333336"/>
    <s v="Amazon Relational Database Service"/>
    <s v="Databases"/>
    <s v="InstanceUsage:db.m5.large"/>
    <s v="db-1111-03-01"/>
    <s v="us-east-1"/>
    <s v=""/>
    <n v="223.51820000000001"/>
    <s v="Hrs"/>
    <n v="0.192"/>
    <s v="Standard"/>
    <s v="USD"/>
    <n v="42.915500000000002"/>
    <n v="37.998100000000001"/>
    <n v="37.9981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66"/>
    <s v="Allocated"/>
    <x v="1"/>
    <s v="Source tags/labels"/>
    <n v="1"/>
    <s v="aws-2026-05-24-111111111111-03-01-alloc-7709883090ab"/>
    <d v="2026-05-01T00:00:00"/>
    <d v="2026-05-01T00:00:00"/>
  </r>
  <r>
    <x v="1065"/>
    <x v="0"/>
    <n v="999999999999"/>
    <n v="111111111111"/>
    <s v="production-account"/>
    <n v="46165.833333333336"/>
    <n v="46166.833333333336"/>
    <n v="46142.833333333336"/>
    <n v="46173.833333333336"/>
    <s v="Amazon Relational Database Service"/>
    <s v="Databases"/>
    <s v="InstanceUsage:db.m5.large"/>
    <s v="db-1111-03-02"/>
    <s v="us-east-1"/>
    <s v=""/>
    <n v="233.7022"/>
    <s v="Hrs"/>
    <n v="0.192"/>
    <s v="Standard"/>
    <s v="USD"/>
    <n v="44.870800000000003"/>
    <n v="39.729399999999998"/>
    <n v="39.7293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67"/>
    <s v="Allocated"/>
    <x v="1"/>
    <s v="Source tags/labels"/>
    <n v="1"/>
    <s v="aws-2026-05-24-111111111111-03-02-alloc-d7c613115efc"/>
    <d v="2026-05-01T00:00:00"/>
    <d v="2026-05-01T00:00:00"/>
  </r>
  <r>
    <x v="1066"/>
    <x v="0"/>
    <n v="999999999999"/>
    <n v="111111111111"/>
    <s v="production-account"/>
    <n v="46165.833333333336"/>
    <n v="46166.833333333336"/>
    <n v="46142.833333333336"/>
    <n v="46173.833333333336"/>
    <s v="AWS Lambda"/>
    <s v="Compute"/>
    <s v="Lambda-GB-Second"/>
    <s v="function-1111-04-01"/>
    <s v="us-east-1"/>
    <s v=""/>
    <n v="4136682.5011999998"/>
    <s v="GB-Seconds"/>
    <n v="1.6666700000000001E-5"/>
    <s v="Standard"/>
    <s v="USD"/>
    <n v="68.944800000000001"/>
    <n v="64.118600000000001"/>
    <n v="64.118600000000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68"/>
    <s v="Allocated"/>
    <x v="1"/>
    <s v="Source tags/labels"/>
    <n v="1"/>
    <s v="aws-2026-05-24-111111111111-04-01-alloc-309bac04acbe"/>
    <d v="2026-05-01T00:00:00"/>
    <d v="2026-05-01T00:00:00"/>
  </r>
  <r>
    <x v="1067"/>
    <x v="0"/>
    <n v="999999999999"/>
    <n v="111111111111"/>
    <s v="production-account"/>
    <n v="46165.833333333336"/>
    <n v="46166.833333333336"/>
    <n v="46142.833333333336"/>
    <n v="46173.833333333336"/>
    <s v="AWS Lambda"/>
    <s v="Compute"/>
    <s v="Lambda-GB-Second"/>
    <s v="function-1111-04-02"/>
    <s v="us-east-1"/>
    <s v=""/>
    <n v="4222738.8513000002"/>
    <s v="GB-Seconds"/>
    <n v="1.6666700000000001E-5"/>
    <s v="Standard"/>
    <s v="USD"/>
    <n v="70.379099999999994"/>
    <n v="65.452500000000001"/>
    <n v="65.452500000000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69"/>
    <s v="Allocated"/>
    <x v="1"/>
    <s v="Source tags/labels"/>
    <n v="1"/>
    <s v="aws-2026-05-24-111111111111-04-02-alloc-1ea8f02d0561"/>
    <d v="2026-05-01T00:00:00"/>
    <d v="2026-05-01T00:00:00"/>
  </r>
  <r>
    <x v="1068"/>
    <x v="0"/>
    <n v="999999999999"/>
    <n v="111111111111"/>
    <s v="production-account"/>
    <n v="46165.833333333336"/>
    <n v="46166.833333333336"/>
    <n v="46142.833333333336"/>
    <n v="46173.833333333336"/>
    <s v="AmazonCloudWatch"/>
    <s v="Management and Governance"/>
    <s v="DataProcessing-Bytes"/>
    <s v="log-group-1111-05-01"/>
    <s v="us-east-1"/>
    <s v=""/>
    <n v="239.18459999999999"/>
    <s v="GB"/>
    <n v="0.5"/>
    <s v="Standard"/>
    <s v="USD"/>
    <n v="119.59229999999999"/>
    <n v="110.0249"/>
    <n v="110.024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070"/>
    <s v="Shared"/>
    <x v="2"/>
    <s v="Direct spend: provider + billing month + sub-account"/>
    <n v="1"/>
    <s v="aws-2026-05-24-111111111111-05-01-alloc-fd4abe206644"/>
    <d v="2026-05-01T00:00:00"/>
    <d v="2026-05-01T00:00:00"/>
  </r>
  <r>
    <x v="1069"/>
    <x v="0"/>
    <n v="999999999999"/>
    <n v="111111111111"/>
    <s v="production-account"/>
    <n v="46165.833333333336"/>
    <n v="46166.833333333336"/>
    <n v="46142.833333333336"/>
    <n v="46173.833333333336"/>
    <s v="AmazonCloudWatch"/>
    <s v="Management and Governance"/>
    <s v="DataProcessing-Bytes"/>
    <s v="log-group-1111-05-02"/>
    <s v="us-east-1"/>
    <s v=""/>
    <n v="220.3603"/>
    <s v="GB"/>
    <n v="0.5"/>
    <s v="Standard"/>
    <s v="USD"/>
    <n v="110.1802"/>
    <n v="101.36579999999999"/>
    <n v="101.3657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071"/>
    <s v="Shared"/>
    <x v="2"/>
    <s v="Direct spend: provider + billing month + sub-account"/>
    <n v="1"/>
    <s v="aws-2026-05-24-111111111111-05-02-alloc-9a63a1f8c064"/>
    <d v="2026-05-01T00:00:00"/>
    <d v="2026-05-01T00:00:00"/>
  </r>
  <r>
    <x v="1070"/>
    <x v="0"/>
    <n v="999999999999"/>
    <n v="222222222222"/>
    <s v="development-account"/>
    <n v="46165.833333333336"/>
    <n v="46166.833333333336"/>
    <n v="46142.833333333336"/>
    <n v="46173.833333333336"/>
    <s v="Amazon Elastic Compute Cloud - Compute"/>
    <s v="Compute"/>
    <s v="BoxUsage:m5.large"/>
    <s v="i-2222-01-01"/>
    <s v="us-east-1"/>
    <s v=""/>
    <n v="412.10629999999998"/>
    <s v="Hrs"/>
    <n v="9.6000000000000002E-2"/>
    <s v="Standard"/>
    <s v="USD"/>
    <n v="39.562199999999997"/>
    <n v="34.616900000000001"/>
    <n v="34.6169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72"/>
    <s v="Allocated"/>
    <x v="1"/>
    <s v="Source tags/labels"/>
    <n v="1"/>
    <s v="aws-2026-05-24-222222222222-01-01-alloc-fb3eb8f593d3"/>
    <d v="2026-05-01T00:00:00"/>
    <d v="2026-05-01T00:00:00"/>
  </r>
  <r>
    <x v="1071"/>
    <x v="0"/>
    <n v="999999999999"/>
    <n v="222222222222"/>
    <s v="development-account"/>
    <n v="46165.833333333336"/>
    <n v="46166.833333333336"/>
    <n v="46142.833333333336"/>
    <n v="46173.833333333336"/>
    <s v="Amazon Elastic Compute Cloud - Compute"/>
    <s v="Compute"/>
    <s v="BoxUsage:m5.large"/>
    <s v="i-2222-01-02"/>
    <s v="us-east-1"/>
    <s v=""/>
    <n v="461.17959999999999"/>
    <s v="Hrs"/>
    <n v="9.6000000000000002E-2"/>
    <s v="Standard"/>
    <s v="USD"/>
    <n v="44.273200000000003"/>
    <n v="38.739100000000001"/>
    <n v="38.7391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73"/>
    <s v="Allocated"/>
    <x v="1"/>
    <s v="Source tags/labels"/>
    <n v="1"/>
    <s v="aws-2026-05-24-222222222222-01-02-alloc-dad83f6b0778"/>
    <d v="2026-05-01T00:00:00"/>
    <d v="2026-05-01T00:00:00"/>
  </r>
  <r>
    <x v="1072"/>
    <x v="0"/>
    <n v="999999999999"/>
    <n v="222222222222"/>
    <s v="development-account"/>
    <n v="46165.833333333336"/>
    <n v="46166.833333333336"/>
    <n v="46142.833333333336"/>
    <n v="46173.833333333336"/>
    <s v="Amazon Simple Storage Service"/>
    <s v="Storage"/>
    <s v="TimedStorage-ByteHrs"/>
    <s v="bucket-2222-02-01"/>
    <s v="us-east-1"/>
    <s v=""/>
    <n v="94.349599999999995"/>
    <s v="GB-Mo"/>
    <n v="2.3E-2"/>
    <s v="Standard"/>
    <s v="USD"/>
    <n v="2.17"/>
    <n v="2.0285000000000002"/>
    <n v="2.0285000000000002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74"/>
    <s v="Allocated"/>
    <x v="1"/>
    <s v="Source tags/labels"/>
    <n v="1"/>
    <s v="aws-2026-05-24-222222222222-02-01-alloc-251be3000cf5"/>
    <d v="2026-05-01T00:00:00"/>
    <d v="2026-05-01T00:00:00"/>
  </r>
  <r>
    <x v="1073"/>
    <x v="0"/>
    <n v="999999999999"/>
    <n v="222222222222"/>
    <s v="development-account"/>
    <n v="46165.833333333336"/>
    <n v="46166.833333333336"/>
    <n v="46142.833333333336"/>
    <n v="46173.833333333336"/>
    <s v="Amazon Simple Storage Service"/>
    <s v="Storage"/>
    <s v="TimedStorage-ByteHrs"/>
    <s v="bucket-2222-02-02"/>
    <s v="us-east-1"/>
    <s v=""/>
    <n v="93.798000000000002"/>
    <s v="GB-Mo"/>
    <n v="2.3E-2"/>
    <s v="Standard"/>
    <s v="USD"/>
    <n v="2.1574"/>
    <n v="2.0167000000000002"/>
    <n v="2.0167000000000002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75"/>
    <s v="Allocated"/>
    <x v="1"/>
    <s v="Source tags/labels"/>
    <n v="1"/>
    <s v="aws-2026-05-24-222222222222-02-02-alloc-819d26e803f1"/>
    <d v="2026-05-01T00:00:00"/>
    <d v="2026-05-01T00:00:00"/>
  </r>
  <r>
    <x v="1074"/>
    <x v="0"/>
    <n v="999999999999"/>
    <n v="222222222222"/>
    <s v="development-account"/>
    <n v="46165.833333333336"/>
    <n v="46166.833333333336"/>
    <n v="46142.833333333336"/>
    <n v="46173.833333333336"/>
    <s v="Amazon Relational Database Service"/>
    <s v="Databases"/>
    <s v="InstanceUsage:db.m5.large"/>
    <s v="db-2222-03-01"/>
    <s v="us-east-1"/>
    <s v=""/>
    <n v="88.361000000000004"/>
    <s v="Hrs"/>
    <n v="0.192"/>
    <s v="Standard"/>
    <s v="USD"/>
    <n v="16.965299999999999"/>
    <n v="15.0214"/>
    <n v="15.0214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76"/>
    <s v="Allocated"/>
    <x v="1"/>
    <s v="Source tags/labels"/>
    <n v="1"/>
    <s v="aws-2026-05-24-222222222222-03-01-alloc-5c63eb613eec"/>
    <d v="2026-05-01T00:00:00"/>
    <d v="2026-05-01T00:00:00"/>
  </r>
  <r>
    <x v="1075"/>
    <x v="0"/>
    <n v="999999999999"/>
    <n v="222222222222"/>
    <s v="development-account"/>
    <n v="46165.833333333336"/>
    <n v="46166.833333333336"/>
    <n v="46142.833333333336"/>
    <n v="46173.833333333336"/>
    <s v="Amazon Relational Database Service"/>
    <s v="Databases"/>
    <s v="InstanceUsage:db.m5.large"/>
    <s v="db-2222-03-02"/>
    <s v="us-east-1"/>
    <s v=""/>
    <n v="81.971599999999995"/>
    <s v="Hrs"/>
    <n v="0.192"/>
    <s v="Standard"/>
    <s v="USD"/>
    <n v="15.7386"/>
    <n v="13.9352"/>
    <n v="13.9352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77"/>
    <s v="Allocated"/>
    <x v="1"/>
    <s v="Source tags/labels"/>
    <n v="1"/>
    <s v="aws-2026-05-24-222222222222-03-02-alloc-70bdfd484c7d"/>
    <d v="2026-05-01T00:00:00"/>
    <d v="2026-05-01T00:00:00"/>
  </r>
  <r>
    <x v="1076"/>
    <x v="0"/>
    <n v="999999999999"/>
    <n v="222222222222"/>
    <s v="development-account"/>
    <n v="46165.833333333336"/>
    <n v="46166.833333333336"/>
    <n v="46142.833333333336"/>
    <n v="46173.833333333336"/>
    <s v="AWS Lambda"/>
    <s v="Compute"/>
    <s v="Lambda-GB-Second"/>
    <s v="function-2222-04-01"/>
    <s v="us-east-1"/>
    <s v=""/>
    <n v="1594640.2287000001"/>
    <s v="GB-Seconds"/>
    <n v="1.6666700000000001E-5"/>
    <s v="Standard"/>
    <s v="USD"/>
    <n v="26.577400000000001"/>
    <n v="24.716899999999999"/>
    <n v="24.716899999999999"/>
    <s v="Usage"/>
    <s v=""/>
    <s v="Lambda-GB-Second | Invoke | Usage"/>
    <s v="{}"/>
    <x v="0"/>
    <x v="0"/>
    <x v="0"/>
    <x v="0"/>
    <s v="Unallocated"/>
    <s v="aws_billing_sample.csv"/>
    <n v="1078"/>
    <s v="Unallocated"/>
    <x v="0"/>
    <s v="Missing allocation metadata"/>
    <n v="1"/>
    <s v="aws-2026-05-24-222222222222-04-01-alloc-6fe1da3f235c"/>
    <d v="2026-05-01T00:00:00"/>
    <d v="2026-05-01T00:00:00"/>
  </r>
  <r>
    <x v="1077"/>
    <x v="0"/>
    <n v="999999999999"/>
    <n v="222222222222"/>
    <s v="development-account"/>
    <n v="46165.833333333336"/>
    <n v="46166.833333333336"/>
    <n v="46142.833333333336"/>
    <n v="46173.833333333336"/>
    <s v="AWS Lambda"/>
    <s v="Compute"/>
    <s v="Lambda-GB-Second"/>
    <s v="function-2222-04-02"/>
    <s v="us-east-1"/>
    <s v=""/>
    <n v="1634984.2512999999"/>
    <s v="GB-Seconds"/>
    <n v="1.6666700000000001E-5"/>
    <s v="Standard"/>
    <s v="USD"/>
    <n v="27.2498"/>
    <n v="25.342300000000002"/>
    <n v="25.34230000000000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79"/>
    <s v="Allocated"/>
    <x v="1"/>
    <s v="Source tags/labels"/>
    <n v="1"/>
    <s v="aws-2026-05-24-222222222222-04-02-alloc-d7fed26069b2"/>
    <d v="2026-05-01T00:00:00"/>
    <d v="2026-05-01T00:00:00"/>
  </r>
  <r>
    <x v="1078"/>
    <x v="0"/>
    <n v="999999999999"/>
    <n v="222222222222"/>
    <s v="development-account"/>
    <n v="46165.833333333336"/>
    <n v="46166.833333333336"/>
    <n v="46142.833333333336"/>
    <n v="46173.833333333336"/>
    <s v="AmazonCloudWatch"/>
    <s v="Management and Governance"/>
    <s v="DataProcessing-Bytes"/>
    <s v="log-group-2222-05-01"/>
    <s v="us-east-1"/>
    <s v=""/>
    <n v="86.343400000000003"/>
    <s v="GB"/>
    <n v="0.5"/>
    <s v="Standard"/>
    <s v="USD"/>
    <n v="43.171700000000001"/>
    <n v="39.718000000000004"/>
    <n v="39.718000000000004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080"/>
    <s v="Shared"/>
    <x v="2"/>
    <s v="Direct spend: provider + billing month + sub-account"/>
    <n v="1"/>
    <s v="aws-2026-05-24-222222222222-05-01-alloc-770b90008d61"/>
    <d v="2026-05-01T00:00:00"/>
    <d v="2026-05-01T00:00:00"/>
  </r>
  <r>
    <x v="1079"/>
    <x v="0"/>
    <n v="999999999999"/>
    <n v="222222222222"/>
    <s v="development-account"/>
    <n v="46165.833333333336"/>
    <n v="46166.833333333336"/>
    <n v="46142.833333333336"/>
    <n v="46173.833333333336"/>
    <s v="AmazonCloudWatch"/>
    <s v="Management and Governance"/>
    <s v="DataProcessing-Bytes"/>
    <s v="log-group-2222-05-02"/>
    <s v="us-east-1"/>
    <s v=""/>
    <n v="88.652500000000003"/>
    <s v="GB"/>
    <n v="0.5"/>
    <s v="Standard"/>
    <s v="USD"/>
    <n v="44.3262"/>
    <n v="40.780099999999997"/>
    <n v="40.7800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081"/>
    <s v="Shared"/>
    <x v="2"/>
    <s v="Direct spend: provider + billing month + sub-account"/>
    <n v="1"/>
    <s v="aws-2026-05-24-222222222222-05-02-alloc-c59fe7368e61"/>
    <d v="2026-05-01T00:00:00"/>
    <d v="2026-05-01T00:00:00"/>
  </r>
  <r>
    <x v="1080"/>
    <x v="0"/>
    <n v="999999999999"/>
    <n v="111111111111"/>
    <s v="production-account"/>
    <n v="46166.833333333336"/>
    <n v="46167.833333333336"/>
    <n v="46142.833333333336"/>
    <n v="46173.833333333336"/>
    <s v="Amazon Elastic Compute Cloud - Compute"/>
    <s v="Compute"/>
    <s v="BoxUsage:m5.large"/>
    <s v="i-1111-01-01"/>
    <s v="us-east-1"/>
    <s v=""/>
    <n v="992.59820000000002"/>
    <s v="Hrs"/>
    <n v="9.6000000000000002E-2"/>
    <s v="Standard"/>
    <s v="USD"/>
    <n v="95.289400000000001"/>
    <n v="83.378200000000007"/>
    <n v="83.37820000000000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82"/>
    <s v="Allocated"/>
    <x v="1"/>
    <s v="Source tags/labels"/>
    <n v="1"/>
    <s v="aws-2026-05-25-111111111111-01-01-alloc-4925c55f7fec"/>
    <d v="2026-05-01T00:00:00"/>
    <d v="2026-05-01T00:00:00"/>
  </r>
  <r>
    <x v="1081"/>
    <x v="0"/>
    <n v="999999999999"/>
    <n v="111111111111"/>
    <s v="production-account"/>
    <n v="46166.833333333336"/>
    <n v="46167.833333333336"/>
    <n v="46142.833333333336"/>
    <n v="46173.833333333336"/>
    <s v="Amazon Elastic Compute Cloud - Compute"/>
    <s v="Compute"/>
    <s v="BoxUsage:m5.large"/>
    <s v="i-1111-01-02"/>
    <s v="us-east-1"/>
    <s v=""/>
    <n v="981.19119999999998"/>
    <s v="Hrs"/>
    <n v="9.6000000000000002E-2"/>
    <s v="Standard"/>
    <s v="USD"/>
    <n v="94.194400000000002"/>
    <n v="82.420100000000005"/>
    <n v="82.42010000000000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83"/>
    <s v="Allocated"/>
    <x v="1"/>
    <s v="Source tags/labels"/>
    <n v="1"/>
    <s v="aws-2026-05-25-111111111111-01-02-alloc-aa91c5faa4ef"/>
    <d v="2026-05-01T00:00:00"/>
    <d v="2026-05-01T00:00:00"/>
  </r>
  <r>
    <x v="1082"/>
    <x v="0"/>
    <n v="999999999999"/>
    <n v="111111111111"/>
    <s v="production-account"/>
    <n v="46166.833333333336"/>
    <n v="46167.833333333336"/>
    <n v="46142.833333333336"/>
    <n v="46173.833333333336"/>
    <s v="Amazon Simple Storage Service"/>
    <s v="Storage"/>
    <s v="TimedStorage-ByteHrs"/>
    <s v="bucket-1111-02-01"/>
    <s v="us-east-1"/>
    <s v=""/>
    <n v="251.22790000000001"/>
    <s v="GB-Mo"/>
    <n v="2.3E-2"/>
    <s v="Standard"/>
    <s v="USD"/>
    <n v="5.7782"/>
    <n v="5.4013999999999998"/>
    <n v="5.4013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84"/>
    <s v="Allocated"/>
    <x v="1"/>
    <s v="Source tags/labels"/>
    <n v="1"/>
    <s v="aws-2026-05-25-111111111111-02-01-alloc-0f50c0bc06f8"/>
    <d v="2026-05-01T00:00:00"/>
    <d v="2026-05-01T00:00:00"/>
  </r>
  <r>
    <x v="1083"/>
    <x v="0"/>
    <n v="999999999999"/>
    <n v="111111111111"/>
    <s v="production-account"/>
    <n v="46166.833333333336"/>
    <n v="46167.833333333336"/>
    <n v="46142.833333333336"/>
    <n v="46173.833333333336"/>
    <s v="Amazon Simple Storage Service"/>
    <s v="Storage"/>
    <s v="TimedStorage-ByteHrs"/>
    <s v="bucket-1111-02-02"/>
    <s v="us-east-1"/>
    <s v=""/>
    <n v="232.85339999999999"/>
    <s v="GB-Mo"/>
    <n v="2.3E-2"/>
    <s v="Standard"/>
    <s v="USD"/>
    <n v="5.3555999999999999"/>
    <n v="5.0063000000000004"/>
    <n v="5.0063000000000004"/>
    <s v="Usage"/>
    <s v=""/>
    <s v="TimedStorage-ByteHrs | StandardStorage | Usage"/>
    <s v="{}"/>
    <x v="0"/>
    <x v="0"/>
    <x v="0"/>
    <x v="0"/>
    <s v="Unallocated"/>
    <s v="aws_billing_sample.csv"/>
    <n v="1085"/>
    <s v="Unallocated"/>
    <x v="0"/>
    <s v="Missing allocation metadata"/>
    <n v="1"/>
    <s v="aws-2026-05-25-111111111111-02-02-alloc-b9ceb41e1ff5"/>
    <d v="2026-05-01T00:00:00"/>
    <d v="2026-05-01T00:00:00"/>
  </r>
  <r>
    <x v="1084"/>
    <x v="0"/>
    <n v="999999999999"/>
    <n v="111111111111"/>
    <s v="production-account"/>
    <n v="46166.833333333336"/>
    <n v="46167.833333333336"/>
    <n v="46142.833333333336"/>
    <n v="46173.833333333336"/>
    <s v="Amazon Relational Database Service"/>
    <s v="Databases"/>
    <s v="InstanceUsage:db.m5.large"/>
    <s v="db-1111-03-01"/>
    <s v="us-east-1"/>
    <s v=""/>
    <n v="197.61179999999999"/>
    <s v="Hrs"/>
    <n v="0.192"/>
    <s v="Standard"/>
    <s v="USD"/>
    <n v="37.941499999999998"/>
    <n v="33.594000000000001"/>
    <n v="33.5940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86"/>
    <s v="Allocated"/>
    <x v="1"/>
    <s v="Source tags/labels"/>
    <n v="1"/>
    <s v="aws-2026-05-25-111111111111-03-01-alloc-997f59e35205"/>
    <d v="2026-05-01T00:00:00"/>
    <d v="2026-05-01T00:00:00"/>
  </r>
  <r>
    <x v="1085"/>
    <x v="0"/>
    <n v="999999999999"/>
    <n v="111111111111"/>
    <s v="production-account"/>
    <n v="46166.833333333336"/>
    <n v="46167.833333333336"/>
    <n v="46142.833333333336"/>
    <n v="46173.833333333336"/>
    <s v="Amazon Relational Database Service"/>
    <s v="Databases"/>
    <s v="InstanceUsage:db.m5.large"/>
    <s v="db-1111-03-02"/>
    <s v="us-east-1"/>
    <s v=""/>
    <n v="233.25030000000001"/>
    <s v="Hrs"/>
    <n v="0.192"/>
    <s v="Standard"/>
    <s v="USD"/>
    <n v="44.784100000000002"/>
    <n v="39.652500000000003"/>
    <n v="39.6525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87"/>
    <s v="Allocated"/>
    <x v="1"/>
    <s v="Source tags/labels"/>
    <n v="1"/>
    <s v="aws-2026-05-25-111111111111-03-02-alloc-4f5671cd4084"/>
    <d v="2026-05-01T00:00:00"/>
    <d v="2026-05-01T00:00:00"/>
  </r>
  <r>
    <x v="1086"/>
    <x v="0"/>
    <n v="999999999999"/>
    <n v="111111111111"/>
    <s v="production-account"/>
    <n v="46166.833333333336"/>
    <n v="46167.833333333336"/>
    <n v="46142.833333333336"/>
    <n v="46173.833333333336"/>
    <s v="AWS Lambda"/>
    <s v="Compute"/>
    <s v="Lambda-GB-Second"/>
    <s v="function-1111-04-01"/>
    <s v="us-east-1"/>
    <s v=""/>
    <n v="4079611.6020999998"/>
    <s v="GB-Seconds"/>
    <n v="1.6666700000000001E-5"/>
    <s v="Standard"/>
    <s v="USD"/>
    <n v="67.993700000000004"/>
    <n v="63.234000000000002"/>
    <n v="63.234000000000002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88"/>
    <s v="Allocated"/>
    <x v="1"/>
    <s v="Source tags/labels"/>
    <n v="1"/>
    <s v="aws-2026-05-25-111111111111-04-01-alloc-df650c86fe99"/>
    <d v="2026-05-01T00:00:00"/>
    <d v="2026-05-01T00:00:00"/>
  </r>
  <r>
    <x v="1087"/>
    <x v="0"/>
    <n v="999999999999"/>
    <n v="111111111111"/>
    <s v="production-account"/>
    <n v="46166.833333333336"/>
    <n v="46167.833333333336"/>
    <n v="46142.833333333336"/>
    <n v="46173.833333333336"/>
    <s v="AWS Lambda"/>
    <s v="Compute"/>
    <s v="Lambda-GB-Second"/>
    <s v="function-1111-04-02"/>
    <s v="us-east-1"/>
    <s v=""/>
    <n v="4333036.2238999996"/>
    <s v="GB-Seconds"/>
    <n v="1.6666700000000001E-5"/>
    <s v="Standard"/>
    <s v="USD"/>
    <n v="72.217399999999998"/>
    <n v="67.162099999999995"/>
    <n v="67.16209999999999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089"/>
    <s v="Allocated"/>
    <x v="1"/>
    <s v="Source tags/labels"/>
    <n v="1"/>
    <s v="aws-2026-05-25-111111111111-04-02-alloc-03d56c483c0a"/>
    <d v="2026-05-01T00:00:00"/>
    <d v="2026-05-01T00:00:00"/>
  </r>
  <r>
    <x v="1088"/>
    <x v="0"/>
    <n v="999999999999"/>
    <n v="111111111111"/>
    <s v="production-account"/>
    <n v="46166.833333333336"/>
    <n v="46167.833333333336"/>
    <n v="46142.833333333336"/>
    <n v="46173.833333333336"/>
    <s v="AmazonCloudWatch"/>
    <s v="Management and Governance"/>
    <s v="DataProcessing-Bytes"/>
    <s v="log-group-1111-05-01"/>
    <s v="us-east-1"/>
    <s v=""/>
    <n v="228.91659999999999"/>
    <s v="GB"/>
    <n v="0.5"/>
    <s v="Standard"/>
    <s v="USD"/>
    <n v="114.45829999999999"/>
    <n v="105.30159999999999"/>
    <n v="105.3015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090"/>
    <s v="Shared"/>
    <x v="2"/>
    <s v="Direct spend: provider + billing month + sub-account"/>
    <n v="1"/>
    <s v="aws-2026-05-25-111111111111-05-01-alloc-a4b3d5994f38"/>
    <d v="2026-05-01T00:00:00"/>
    <d v="2026-05-01T00:00:00"/>
  </r>
  <r>
    <x v="1089"/>
    <x v="0"/>
    <n v="999999999999"/>
    <n v="111111111111"/>
    <s v="production-account"/>
    <n v="46166.833333333336"/>
    <n v="46167.833333333336"/>
    <n v="46142.833333333336"/>
    <n v="46173.833333333336"/>
    <s v="AmazonCloudWatch"/>
    <s v="Management and Governance"/>
    <s v="DataProcessing-Bytes"/>
    <s v="log-group-1111-05-02"/>
    <s v="us-east-1"/>
    <s v=""/>
    <n v="234.572"/>
    <s v="GB"/>
    <n v="0.5"/>
    <s v="Standard"/>
    <s v="USD"/>
    <n v="117.286"/>
    <n v="107.90309999999999"/>
    <n v="107.9030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091"/>
    <s v="Shared"/>
    <x v="2"/>
    <s v="Direct spend: provider + billing month + sub-account"/>
    <n v="1"/>
    <s v="aws-2026-05-25-111111111111-05-02-alloc-7435acfb0cda"/>
    <d v="2026-05-01T00:00:00"/>
    <d v="2026-05-01T00:00:00"/>
  </r>
  <r>
    <x v="1090"/>
    <x v="0"/>
    <n v="999999999999"/>
    <n v="222222222222"/>
    <s v="development-account"/>
    <n v="46166.833333333336"/>
    <n v="46167.833333333336"/>
    <n v="46142.833333333336"/>
    <n v="46173.833333333336"/>
    <s v="Amazon Elastic Compute Cloud - Compute"/>
    <s v="Compute"/>
    <s v="BoxUsage:m5.large"/>
    <s v="i-2222-01-01"/>
    <s v="us-east-1"/>
    <s v=""/>
    <n v="384.46269999999998"/>
    <s v="Hrs"/>
    <n v="9.6000000000000002E-2"/>
    <s v="Standard"/>
    <s v="USD"/>
    <n v="36.9084"/>
    <n v="32.294899999999998"/>
    <n v="32.2948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92"/>
    <s v="Allocated"/>
    <x v="1"/>
    <s v="Source tags/labels"/>
    <n v="1"/>
    <s v="aws-2026-05-25-222222222222-01-01-alloc-8c9e0991e656"/>
    <d v="2026-05-01T00:00:00"/>
    <d v="2026-05-01T00:00:00"/>
  </r>
  <r>
    <x v="1091"/>
    <x v="0"/>
    <n v="999999999999"/>
    <n v="222222222222"/>
    <s v="development-account"/>
    <n v="46166.833333333336"/>
    <n v="46167.833333333336"/>
    <n v="46142.833333333336"/>
    <n v="46173.833333333336"/>
    <s v="Amazon Elastic Compute Cloud - Compute"/>
    <s v="Compute"/>
    <s v="BoxUsage:m5.large"/>
    <s v="i-2222-01-02"/>
    <s v="us-east-1"/>
    <s v=""/>
    <n v="398.19970000000001"/>
    <s v="Hrs"/>
    <n v="9.6000000000000002E-2"/>
    <s v="Standard"/>
    <s v="USD"/>
    <n v="38.227200000000003"/>
    <n v="33.448799999999999"/>
    <n v="33.4487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93"/>
    <s v="Allocated"/>
    <x v="1"/>
    <s v="Source tags/labels"/>
    <n v="1"/>
    <s v="aws-2026-05-25-222222222222-01-02-alloc-242f5035f89a"/>
    <d v="2026-05-01T00:00:00"/>
    <d v="2026-05-01T00:00:00"/>
  </r>
  <r>
    <x v="1092"/>
    <x v="0"/>
    <n v="999999999999"/>
    <n v="222222222222"/>
    <s v="development-account"/>
    <n v="46166.833333333336"/>
    <n v="46167.833333333336"/>
    <n v="46142.833333333336"/>
    <n v="46173.833333333336"/>
    <s v="Amazon Simple Storage Service"/>
    <s v="Storage"/>
    <s v="TimedStorage-ByteHrs"/>
    <s v="bucket-2222-02-01"/>
    <s v="us-east-1"/>
    <s v=""/>
    <n v="88.982699999999994"/>
    <s v="GB-Mo"/>
    <n v="2.3E-2"/>
    <s v="Standard"/>
    <s v="USD"/>
    <n v="2.0466000000000002"/>
    <n v="1.9131"/>
    <n v="1.913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94"/>
    <s v="Allocated"/>
    <x v="1"/>
    <s v="Source tags/labels"/>
    <n v="1"/>
    <s v="aws-2026-05-25-222222222222-02-01-alloc-c1ea8b0719c7"/>
    <d v="2026-05-01T00:00:00"/>
    <d v="2026-05-01T00:00:00"/>
  </r>
  <r>
    <x v="1093"/>
    <x v="0"/>
    <n v="999999999999"/>
    <n v="222222222222"/>
    <s v="development-account"/>
    <n v="46166.833333333336"/>
    <n v="46167.833333333336"/>
    <n v="46142.833333333336"/>
    <n v="46173.833333333336"/>
    <s v="Amazon Simple Storage Service"/>
    <s v="Storage"/>
    <s v="TimedStorage-ByteHrs"/>
    <s v="bucket-2222-02-02"/>
    <s v="us-east-1"/>
    <s v=""/>
    <n v="87.9375"/>
    <s v="GB-Mo"/>
    <n v="2.3E-2"/>
    <s v="Standard"/>
    <s v="USD"/>
    <n v="2.0226000000000002"/>
    <n v="1.8907"/>
    <n v="1.8907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95"/>
    <s v="Allocated"/>
    <x v="1"/>
    <s v="Source tags/labels"/>
    <n v="1"/>
    <s v="aws-2026-05-25-222222222222-02-02-alloc-74c33e1d1ef1"/>
    <d v="2026-05-01T00:00:00"/>
    <d v="2026-05-01T00:00:00"/>
  </r>
  <r>
    <x v="1094"/>
    <x v="0"/>
    <n v="999999999999"/>
    <n v="222222222222"/>
    <s v="development-account"/>
    <n v="46166.833333333336"/>
    <n v="46167.833333333336"/>
    <n v="46142.833333333336"/>
    <n v="46173.833333333336"/>
    <s v="Amazon Relational Database Service"/>
    <s v="Databases"/>
    <s v="InstanceUsage:db.m5.large"/>
    <s v="db-2222-03-01"/>
    <s v="us-east-1"/>
    <s v=""/>
    <n v="77.9512"/>
    <s v="Hrs"/>
    <n v="0.192"/>
    <s v="Standard"/>
    <s v="USD"/>
    <n v="14.9666"/>
    <n v="13.2517"/>
    <n v="13.2517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96"/>
    <s v="Allocated"/>
    <x v="1"/>
    <s v="Source tags/labels"/>
    <n v="1"/>
    <s v="aws-2026-05-25-222222222222-03-01-alloc-b3acedd30c20"/>
    <d v="2026-05-01T00:00:00"/>
    <d v="2026-05-01T00:00:00"/>
  </r>
  <r>
    <x v="1095"/>
    <x v="0"/>
    <n v="999999999999"/>
    <n v="222222222222"/>
    <s v="development-account"/>
    <n v="46166.833333333336"/>
    <n v="46167.833333333336"/>
    <n v="46142.833333333336"/>
    <n v="46173.833333333336"/>
    <s v="Amazon Relational Database Service"/>
    <s v="Databases"/>
    <s v="InstanceUsage:db.m5.large"/>
    <s v="db-2222-03-02"/>
    <s v="us-east-1"/>
    <s v=""/>
    <n v="87.765900000000002"/>
    <s v="Hrs"/>
    <n v="0.192"/>
    <s v="Standard"/>
    <s v="USD"/>
    <n v="16.851099999999999"/>
    <n v="14.920199999999999"/>
    <n v="14.9201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97"/>
    <s v="Allocated"/>
    <x v="1"/>
    <s v="Source tags/labels"/>
    <n v="1"/>
    <s v="aws-2026-05-25-222222222222-03-02-alloc-19ec39fb387c"/>
    <d v="2026-05-01T00:00:00"/>
    <d v="2026-05-01T00:00:00"/>
  </r>
  <r>
    <x v="1096"/>
    <x v="0"/>
    <n v="999999999999"/>
    <n v="222222222222"/>
    <s v="development-account"/>
    <n v="46166.833333333336"/>
    <n v="46167.833333333336"/>
    <n v="46142.833333333336"/>
    <n v="46173.833333333336"/>
    <s v="AWS Lambda"/>
    <s v="Compute"/>
    <s v="Lambda-GB-Second"/>
    <s v="function-2222-04-01"/>
    <s v="us-east-1"/>
    <s v=""/>
    <n v="1916013.1646"/>
    <s v="GB-Seconds"/>
    <n v="1.6666700000000001E-5"/>
    <s v="Standard"/>
    <s v="USD"/>
    <n v="31.933599999999998"/>
    <n v="29.6982"/>
    <n v="29.6982"/>
    <s v="Usage"/>
    <s v=""/>
    <s v="Lambda-GB-Second | Invoke | Usage"/>
    <s v="{}"/>
    <x v="0"/>
    <x v="0"/>
    <x v="0"/>
    <x v="0"/>
    <s v="Unallocated"/>
    <s v="aws_billing_sample.csv"/>
    <n v="1098"/>
    <s v="Unallocated"/>
    <x v="0"/>
    <s v="Missing allocation metadata"/>
    <n v="1"/>
    <s v="aws-2026-05-25-222222222222-04-01-alloc-066fd44a014d"/>
    <d v="2026-05-01T00:00:00"/>
    <d v="2026-05-01T00:00:00"/>
  </r>
  <r>
    <x v="1097"/>
    <x v="0"/>
    <n v="999999999999"/>
    <n v="222222222222"/>
    <s v="development-account"/>
    <n v="46166.833333333336"/>
    <n v="46167.833333333336"/>
    <n v="46142.833333333336"/>
    <n v="46173.833333333336"/>
    <s v="AWS Lambda"/>
    <s v="Compute"/>
    <s v="Lambda-GB-Second"/>
    <s v="function-2222-04-02"/>
    <s v="us-east-1"/>
    <s v=""/>
    <n v="1727980.8884999999"/>
    <s v="GB-Seconds"/>
    <n v="1.6666700000000001E-5"/>
    <s v="Standard"/>
    <s v="USD"/>
    <n v="28.799700000000001"/>
    <n v="26.7837"/>
    <n v="26.7837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099"/>
    <s v="Allocated"/>
    <x v="1"/>
    <s v="Source tags/labels"/>
    <n v="1"/>
    <s v="aws-2026-05-25-222222222222-04-02-alloc-bb807e8b4058"/>
    <d v="2026-05-01T00:00:00"/>
    <d v="2026-05-01T00:00:00"/>
  </r>
  <r>
    <x v="1098"/>
    <x v="0"/>
    <n v="999999999999"/>
    <n v="222222222222"/>
    <s v="development-account"/>
    <n v="46166.833333333336"/>
    <n v="46167.833333333336"/>
    <n v="46142.833333333336"/>
    <n v="46173.833333333336"/>
    <s v="AmazonCloudWatch"/>
    <s v="Management and Governance"/>
    <s v="DataProcessing-Bytes"/>
    <s v="log-group-2222-05-01"/>
    <s v="us-east-1"/>
    <s v=""/>
    <n v="84.710400000000007"/>
    <s v="GB"/>
    <n v="0.5"/>
    <s v="Standard"/>
    <s v="USD"/>
    <n v="42.355200000000004"/>
    <n v="38.966799999999999"/>
    <n v="38.9667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100"/>
    <s v="Shared"/>
    <x v="2"/>
    <s v="Direct spend: provider + billing month + sub-account"/>
    <n v="1"/>
    <s v="aws-2026-05-25-222222222222-05-01-alloc-703712ff1b72"/>
    <d v="2026-05-01T00:00:00"/>
    <d v="2026-05-01T00:00:00"/>
  </r>
  <r>
    <x v="1099"/>
    <x v="0"/>
    <n v="999999999999"/>
    <n v="222222222222"/>
    <s v="development-account"/>
    <n v="46166.833333333336"/>
    <n v="46167.833333333336"/>
    <n v="46142.833333333336"/>
    <n v="46173.833333333336"/>
    <s v="AmazonCloudWatch"/>
    <s v="Management and Governance"/>
    <s v="DataProcessing-Bytes"/>
    <s v="log-group-2222-05-02"/>
    <s v="us-east-1"/>
    <s v=""/>
    <n v="95.46"/>
    <s v="GB"/>
    <n v="0.5"/>
    <s v="Standard"/>
    <s v="USD"/>
    <n v="47.73"/>
    <n v="43.9116"/>
    <n v="43.9116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101"/>
    <s v="Shared"/>
    <x v="2"/>
    <s v="Direct spend: provider + billing month + sub-account"/>
    <n v="1"/>
    <s v="aws-2026-05-25-222222222222-05-02-alloc-819a0776f010"/>
    <d v="2026-05-01T00:00:00"/>
    <d v="2026-05-01T00:00:00"/>
  </r>
  <r>
    <x v="1100"/>
    <x v="0"/>
    <n v="999999999999"/>
    <n v="111111111111"/>
    <s v="production-account"/>
    <n v="46167.833333333336"/>
    <n v="46168.833333333336"/>
    <n v="46142.833333333336"/>
    <n v="46173.833333333336"/>
    <s v="Amazon Elastic Compute Cloud - Compute"/>
    <s v="Compute"/>
    <s v="BoxUsage:m5.large"/>
    <s v="i-1111-01-01"/>
    <s v="us-east-1"/>
    <s v=""/>
    <n v="1139.0879"/>
    <s v="Hrs"/>
    <n v="9.6000000000000002E-2"/>
    <s v="Standard"/>
    <s v="USD"/>
    <n v="109.3524"/>
    <n v="95.683400000000006"/>
    <n v="95.683400000000006"/>
    <s v="Usage"/>
    <s v=""/>
    <s v="BoxUsage:m5.large | RunInstances | Usage"/>
    <s v="{}"/>
    <x v="0"/>
    <x v="0"/>
    <x v="0"/>
    <x v="0"/>
    <s v="Unallocated"/>
    <s v="aws_billing_sample.csv"/>
    <n v="1102"/>
    <s v="Unallocated"/>
    <x v="0"/>
    <s v="Missing allocation metadata"/>
    <n v="1"/>
    <s v="aws-2026-05-26-111111111111-01-01-alloc-01c23baa03c3"/>
    <d v="2026-05-01T00:00:00"/>
    <d v="2026-05-01T00:00:00"/>
  </r>
  <r>
    <x v="1101"/>
    <x v="0"/>
    <n v="999999999999"/>
    <n v="111111111111"/>
    <s v="production-account"/>
    <n v="46167.833333333336"/>
    <n v="46168.833333333336"/>
    <n v="46142.833333333336"/>
    <n v="46173.833333333336"/>
    <s v="Amazon Elastic Compute Cloud - Compute"/>
    <s v="Compute"/>
    <s v="BoxUsage:m5.large"/>
    <s v="i-1111-01-02"/>
    <s v="us-east-1"/>
    <s v=""/>
    <n v="1031.0386000000001"/>
    <s v="Hrs"/>
    <n v="9.6000000000000002E-2"/>
    <s v="Standard"/>
    <s v="USD"/>
    <n v="98.979699999999994"/>
    <n v="86.607200000000006"/>
    <n v="86.60720000000000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03"/>
    <s v="Allocated"/>
    <x v="1"/>
    <s v="Source tags/labels"/>
    <n v="1"/>
    <s v="aws-2026-05-26-111111111111-01-02-alloc-fd1d212d1c8d"/>
    <d v="2026-05-01T00:00:00"/>
    <d v="2026-05-01T00:00:00"/>
  </r>
  <r>
    <x v="1102"/>
    <x v="0"/>
    <n v="999999999999"/>
    <n v="111111111111"/>
    <s v="production-account"/>
    <n v="46167.833333333336"/>
    <n v="46168.833333333336"/>
    <n v="46142.833333333336"/>
    <n v="46173.833333333336"/>
    <s v="Amazon Simple Storage Service"/>
    <s v="Storage"/>
    <s v="TimedStorage-ByteHrs"/>
    <s v="bucket-1111-02-01"/>
    <s v="us-east-1"/>
    <s v=""/>
    <n v="233.56020000000001"/>
    <s v="GB-Mo"/>
    <n v="2.3E-2"/>
    <s v="Standard"/>
    <s v="USD"/>
    <n v="5.3719000000000001"/>
    <n v="5.0214999999999996"/>
    <n v="5.0214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04"/>
    <s v="Allocated"/>
    <x v="1"/>
    <s v="Source tags/labels"/>
    <n v="1"/>
    <s v="aws-2026-05-26-111111111111-02-01-alloc-7cb8b465ddca"/>
    <d v="2026-05-01T00:00:00"/>
    <d v="2026-05-01T00:00:00"/>
  </r>
  <r>
    <x v="1103"/>
    <x v="0"/>
    <n v="999999999999"/>
    <n v="111111111111"/>
    <s v="production-account"/>
    <n v="46167.833333333336"/>
    <n v="46168.833333333336"/>
    <n v="46142.833333333336"/>
    <n v="46173.833333333336"/>
    <s v="Amazon Simple Storage Service"/>
    <s v="Storage"/>
    <s v="TimedStorage-ByteHrs"/>
    <s v="bucket-1111-02-02"/>
    <s v="us-east-1"/>
    <s v=""/>
    <n v="254.6455"/>
    <s v="GB-Mo"/>
    <n v="2.3E-2"/>
    <s v="Standard"/>
    <s v="USD"/>
    <n v="5.8567999999999998"/>
    <n v="5.4748999999999999"/>
    <n v="5.474899999999999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05"/>
    <s v="Allocated"/>
    <x v="1"/>
    <s v="Source tags/labels"/>
    <n v="1"/>
    <s v="aws-2026-05-26-111111111111-02-02-alloc-2c02f98220d1"/>
    <d v="2026-05-01T00:00:00"/>
    <d v="2026-05-01T00:00:00"/>
  </r>
  <r>
    <x v="1104"/>
    <x v="0"/>
    <n v="999999999999"/>
    <n v="111111111111"/>
    <s v="production-account"/>
    <n v="46167.833333333336"/>
    <n v="46168.833333333336"/>
    <n v="46142.833333333336"/>
    <n v="46173.833333333336"/>
    <s v="Amazon Relational Database Service"/>
    <s v="Databases"/>
    <s v="InstanceUsage:db.m5.large"/>
    <s v="db-1111-03-01"/>
    <s v="us-east-1"/>
    <s v=""/>
    <n v="223.7628"/>
    <s v="Hrs"/>
    <n v="0.192"/>
    <s v="Standard"/>
    <s v="USD"/>
    <n v="42.962499999999999"/>
    <n v="38.039700000000003"/>
    <n v="38.0397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06"/>
    <s v="Allocated"/>
    <x v="1"/>
    <s v="Source tags/labels"/>
    <n v="1"/>
    <s v="aws-2026-05-26-111111111111-03-01-alloc-e73ccfd93137"/>
    <d v="2026-05-01T00:00:00"/>
    <d v="2026-05-01T00:00:00"/>
  </r>
  <r>
    <x v="1105"/>
    <x v="0"/>
    <n v="999999999999"/>
    <n v="111111111111"/>
    <s v="production-account"/>
    <n v="46167.833333333336"/>
    <n v="46168.833333333336"/>
    <n v="46142.833333333336"/>
    <n v="46173.833333333336"/>
    <s v="Amazon Relational Database Service"/>
    <s v="Databases"/>
    <s v="InstanceUsage:db.m5.large"/>
    <s v="db-1111-03-02"/>
    <s v="us-east-1"/>
    <s v=""/>
    <n v="198.102"/>
    <s v="Hrs"/>
    <n v="0.192"/>
    <s v="Standard"/>
    <s v="USD"/>
    <n v="38.035600000000002"/>
    <n v="33.677300000000002"/>
    <n v="33.6773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07"/>
    <s v="Allocated"/>
    <x v="1"/>
    <s v="Source tags/labels"/>
    <n v="1"/>
    <s v="aws-2026-05-26-111111111111-03-02-alloc-d6b65bdee1c5"/>
    <d v="2026-05-01T00:00:00"/>
    <d v="2026-05-01T00:00:00"/>
  </r>
  <r>
    <x v="1106"/>
    <x v="0"/>
    <n v="999999999999"/>
    <n v="111111111111"/>
    <s v="production-account"/>
    <n v="46167.833333333336"/>
    <n v="46168.833333333336"/>
    <n v="46142.833333333336"/>
    <n v="46173.833333333336"/>
    <s v="AWS Lambda"/>
    <s v="Compute"/>
    <s v="Lambda-GB-Second"/>
    <s v="function-1111-04-01"/>
    <s v="us-east-1"/>
    <s v=""/>
    <n v="4768249.6563999997"/>
    <s v="GB-Seconds"/>
    <n v="1.6666700000000001E-5"/>
    <s v="Standard"/>
    <s v="USD"/>
    <n v="79.471000000000004"/>
    <n v="73.907899999999998"/>
    <n v="73.907899999999998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08"/>
    <s v="Allocated"/>
    <x v="1"/>
    <s v="Source tags/labels"/>
    <n v="1"/>
    <s v="aws-2026-05-26-111111111111-04-01-alloc-2ff89ca7c3f5"/>
    <d v="2026-05-01T00:00:00"/>
    <d v="2026-05-01T00:00:00"/>
  </r>
  <r>
    <x v="1107"/>
    <x v="0"/>
    <n v="999999999999"/>
    <n v="111111111111"/>
    <s v="production-account"/>
    <n v="46167.833333333336"/>
    <n v="46168.833333333336"/>
    <n v="46142.833333333336"/>
    <n v="46173.833333333336"/>
    <s v="AWS Lambda"/>
    <s v="Compute"/>
    <s v="Lambda-GB-Second"/>
    <s v="function-1111-04-02"/>
    <s v="us-east-1"/>
    <s v=""/>
    <n v="4123834.2086999998"/>
    <s v="GB-Seconds"/>
    <n v="1.6666700000000001E-5"/>
    <s v="Standard"/>
    <s v="USD"/>
    <n v="68.730699999999999"/>
    <n v="63.919400000000003"/>
    <n v="63.91940000000000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09"/>
    <s v="Allocated"/>
    <x v="1"/>
    <s v="Source tags/labels"/>
    <n v="1"/>
    <s v="aws-2026-05-26-111111111111-04-02-alloc-afda147ca64d"/>
    <d v="2026-05-01T00:00:00"/>
    <d v="2026-05-01T00:00:00"/>
  </r>
  <r>
    <x v="1108"/>
    <x v="0"/>
    <n v="999999999999"/>
    <n v="111111111111"/>
    <s v="production-account"/>
    <n v="46167.833333333336"/>
    <n v="46168.833333333336"/>
    <n v="46142.833333333336"/>
    <n v="46173.833333333336"/>
    <s v="AmazonCloudWatch"/>
    <s v="Management and Governance"/>
    <s v="DataProcessing-Bytes"/>
    <s v="log-group-1111-05-01"/>
    <s v="us-east-1"/>
    <s v=""/>
    <n v="234.52549999999999"/>
    <s v="GB"/>
    <n v="0.5"/>
    <s v="Standard"/>
    <s v="USD"/>
    <n v="117.2627"/>
    <n v="107.8817"/>
    <n v="107.8817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110"/>
    <s v="Shared"/>
    <x v="2"/>
    <s v="Direct spend: provider + billing month + sub-account"/>
    <n v="1"/>
    <s v="aws-2026-05-26-111111111111-05-01-alloc-05b666d1afba"/>
    <d v="2026-05-01T00:00:00"/>
    <d v="2026-05-01T00:00:00"/>
  </r>
  <r>
    <x v="1109"/>
    <x v="0"/>
    <n v="999999999999"/>
    <n v="111111111111"/>
    <s v="production-account"/>
    <n v="46167.833333333336"/>
    <n v="46168.833333333336"/>
    <n v="46142.833333333336"/>
    <n v="46173.833333333336"/>
    <s v="AmazonCloudWatch"/>
    <s v="Management and Governance"/>
    <s v="DataProcessing-Bytes"/>
    <s v="log-group-1111-05-02"/>
    <s v="us-east-1"/>
    <s v=""/>
    <n v="235.78450000000001"/>
    <s v="GB"/>
    <n v="0.5"/>
    <s v="Standard"/>
    <s v="USD"/>
    <n v="117.8922"/>
    <n v="108.4609"/>
    <n v="108.460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111"/>
    <s v="Shared"/>
    <x v="2"/>
    <s v="Direct spend: provider + billing month + sub-account"/>
    <n v="1"/>
    <s v="aws-2026-05-26-111111111111-05-02-alloc-b149325afa29"/>
    <d v="2026-05-01T00:00:00"/>
    <d v="2026-05-01T00:00:00"/>
  </r>
  <r>
    <x v="1110"/>
    <x v="0"/>
    <n v="999999999999"/>
    <n v="222222222222"/>
    <s v="development-account"/>
    <n v="46167.833333333336"/>
    <n v="46168.833333333336"/>
    <n v="46142.833333333336"/>
    <n v="46173.833333333336"/>
    <s v="Amazon Elastic Compute Cloud - Compute"/>
    <s v="Compute"/>
    <s v="BoxUsage:m5.large"/>
    <s v="i-2222-01-01"/>
    <s v="us-east-1"/>
    <s v=""/>
    <n v="386.95030000000003"/>
    <s v="Hrs"/>
    <n v="9.6000000000000002E-2"/>
    <s v="Standard"/>
    <s v="USD"/>
    <n v="37.147199999999998"/>
    <n v="32.503799999999998"/>
    <n v="32.503799999999998"/>
    <s v="Usage"/>
    <s v=""/>
    <s v="BoxUsage:m5.large | RunInstances | Usage"/>
    <s v="{}"/>
    <x v="0"/>
    <x v="0"/>
    <x v="0"/>
    <x v="0"/>
    <s v="Unallocated"/>
    <s v="aws_billing_sample.csv"/>
    <n v="1112"/>
    <s v="Unallocated"/>
    <x v="0"/>
    <s v="Missing allocation metadata"/>
    <n v="1"/>
    <s v="aws-2026-05-26-222222222222-01-01-alloc-a2049d17353f"/>
    <d v="2026-05-01T00:00:00"/>
    <d v="2026-05-01T00:00:00"/>
  </r>
  <r>
    <x v="1111"/>
    <x v="0"/>
    <n v="999999999999"/>
    <n v="222222222222"/>
    <s v="development-account"/>
    <n v="46167.833333333336"/>
    <n v="46168.833333333336"/>
    <n v="46142.833333333336"/>
    <n v="46173.833333333336"/>
    <s v="Amazon Elastic Compute Cloud - Compute"/>
    <s v="Compute"/>
    <s v="BoxUsage:m5.large"/>
    <s v="i-2222-01-02"/>
    <s v="us-east-1"/>
    <s v=""/>
    <n v="403.89449999999999"/>
    <s v="Hrs"/>
    <n v="9.6000000000000002E-2"/>
    <s v="Standard"/>
    <s v="USD"/>
    <n v="38.773899999999998"/>
    <n v="33.927100000000003"/>
    <n v="33.9271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13"/>
    <s v="Allocated"/>
    <x v="1"/>
    <s v="Source tags/labels"/>
    <n v="1"/>
    <s v="aws-2026-05-26-222222222222-01-02-alloc-ebb581c92bdf"/>
    <d v="2026-05-01T00:00:00"/>
    <d v="2026-05-01T00:00:00"/>
  </r>
  <r>
    <x v="1112"/>
    <x v="0"/>
    <n v="999999999999"/>
    <n v="222222222222"/>
    <s v="development-account"/>
    <n v="46167.833333333336"/>
    <n v="46168.833333333336"/>
    <n v="46142.833333333336"/>
    <n v="46173.833333333336"/>
    <s v="Amazon Simple Storage Service"/>
    <s v="Storage"/>
    <s v="TimedStorage-ByteHrs"/>
    <s v="bucket-2222-02-01"/>
    <s v="us-east-1"/>
    <s v=""/>
    <n v="86.809700000000007"/>
    <s v="GB-Mo"/>
    <n v="2.3E-2"/>
    <s v="Standard"/>
    <s v="USD"/>
    <n v="1.9965999999999999"/>
    <n v="1.8664000000000001"/>
    <n v="1.8664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14"/>
    <s v="Allocated"/>
    <x v="1"/>
    <s v="Source tags/labels"/>
    <n v="1"/>
    <s v="aws-2026-05-26-222222222222-02-01-alloc-992d0a5c5891"/>
    <d v="2026-05-01T00:00:00"/>
    <d v="2026-05-01T00:00:00"/>
  </r>
  <r>
    <x v="1113"/>
    <x v="0"/>
    <n v="999999999999"/>
    <n v="222222222222"/>
    <s v="development-account"/>
    <n v="46167.833333333336"/>
    <n v="46168.833333333336"/>
    <n v="46142.833333333336"/>
    <n v="46173.833333333336"/>
    <s v="Amazon Simple Storage Service"/>
    <s v="Storage"/>
    <s v="TimedStorage-ByteHrs"/>
    <s v="bucket-2222-02-02"/>
    <s v="us-east-1"/>
    <s v=""/>
    <n v="85.310500000000005"/>
    <s v="GB-Mo"/>
    <n v="2.3E-2"/>
    <s v="Standard"/>
    <s v="USD"/>
    <n v="1.9621"/>
    <n v="1.8342000000000001"/>
    <n v="1.8342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15"/>
    <s v="Allocated"/>
    <x v="1"/>
    <s v="Source tags/labels"/>
    <n v="1"/>
    <s v="aws-2026-05-26-222222222222-02-02-alloc-6bf4b8fc2ccf"/>
    <d v="2026-05-01T00:00:00"/>
    <d v="2026-05-01T00:00:00"/>
  </r>
  <r>
    <x v="1114"/>
    <x v="0"/>
    <n v="999999999999"/>
    <n v="222222222222"/>
    <s v="development-account"/>
    <n v="46167.833333333336"/>
    <n v="46168.833333333336"/>
    <n v="46142.833333333336"/>
    <n v="46173.833333333336"/>
    <s v="Amazon Relational Database Service"/>
    <s v="Databases"/>
    <s v="InstanceUsage:db.m5.large"/>
    <s v="db-2222-03-01"/>
    <s v="us-east-1"/>
    <s v=""/>
    <n v="84.919600000000003"/>
    <s v="Hrs"/>
    <n v="0.192"/>
    <s v="Standard"/>
    <s v="USD"/>
    <n v="16.304600000000001"/>
    <n v="14.436299999999999"/>
    <n v="14.4362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16"/>
    <s v="Allocated"/>
    <x v="1"/>
    <s v="Source tags/labels"/>
    <n v="1"/>
    <s v="aws-2026-05-26-222222222222-03-01-alloc-b88e3974424b"/>
    <d v="2026-05-01T00:00:00"/>
    <d v="2026-05-01T00:00:00"/>
  </r>
  <r>
    <x v="1115"/>
    <x v="0"/>
    <n v="999999999999"/>
    <n v="222222222222"/>
    <s v="development-account"/>
    <n v="46167.833333333336"/>
    <n v="46168.833333333336"/>
    <n v="46142.833333333336"/>
    <n v="46173.833333333336"/>
    <s v="Amazon Relational Database Service"/>
    <s v="Databases"/>
    <s v="InstanceUsage:db.m5.large"/>
    <s v="db-2222-03-02"/>
    <s v="us-east-1"/>
    <s v=""/>
    <n v="76.041200000000003"/>
    <s v="Hrs"/>
    <n v="0.192"/>
    <s v="Standard"/>
    <s v="USD"/>
    <n v="14.5999"/>
    <n v="12.927"/>
    <n v="12.927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17"/>
    <s v="Allocated"/>
    <x v="1"/>
    <s v="Source tags/labels"/>
    <n v="1"/>
    <s v="aws-2026-05-26-222222222222-03-02-alloc-121e76f475ad"/>
    <d v="2026-05-01T00:00:00"/>
    <d v="2026-05-01T00:00:00"/>
  </r>
  <r>
    <x v="1116"/>
    <x v="0"/>
    <n v="999999999999"/>
    <n v="222222222222"/>
    <s v="development-account"/>
    <n v="46167.833333333336"/>
    <n v="46168.833333333336"/>
    <n v="46142.833333333336"/>
    <n v="46173.833333333336"/>
    <s v="AWS Lambda"/>
    <s v="Compute"/>
    <s v="Lambda-GB-Second"/>
    <s v="function-2222-04-01"/>
    <s v="us-east-1"/>
    <s v=""/>
    <n v="1607572.4912"/>
    <s v="GB-Seconds"/>
    <n v="1.6666700000000001E-5"/>
    <s v="Standard"/>
    <s v="USD"/>
    <n v="26.792899999999999"/>
    <n v="24.917400000000001"/>
    <n v="24.9174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18"/>
    <s v="Allocated"/>
    <x v="1"/>
    <s v="Source tags/labels"/>
    <n v="1"/>
    <s v="aws-2026-05-26-222222222222-04-01-alloc-96c333829b4f"/>
    <d v="2026-05-01T00:00:00"/>
    <d v="2026-05-01T00:00:00"/>
  </r>
  <r>
    <x v="1117"/>
    <x v="0"/>
    <n v="999999999999"/>
    <n v="222222222222"/>
    <s v="development-account"/>
    <n v="46167.833333333336"/>
    <n v="46168.833333333336"/>
    <n v="46142.833333333336"/>
    <n v="46173.833333333336"/>
    <s v="AWS Lambda"/>
    <s v="Compute"/>
    <s v="Lambda-GB-Second"/>
    <s v="function-2222-04-02"/>
    <s v="us-east-1"/>
    <s v=""/>
    <n v="1688550.6157"/>
    <s v="GB-Seconds"/>
    <n v="1.6666700000000001E-5"/>
    <s v="Standard"/>
    <s v="USD"/>
    <n v="28.142600000000002"/>
    <n v="26.172499999999999"/>
    <n v="26.1724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19"/>
    <s v="Allocated"/>
    <x v="1"/>
    <s v="Source tags/labels"/>
    <n v="1"/>
    <s v="aws-2026-05-26-222222222222-04-02-alloc-792040566dc2"/>
    <d v="2026-05-01T00:00:00"/>
    <d v="2026-05-01T00:00:00"/>
  </r>
  <r>
    <x v="1118"/>
    <x v="0"/>
    <n v="999999999999"/>
    <n v="222222222222"/>
    <s v="development-account"/>
    <n v="46167.833333333336"/>
    <n v="46168.833333333336"/>
    <n v="46142.833333333336"/>
    <n v="46173.833333333336"/>
    <s v="AmazonCloudWatch"/>
    <s v="Management and Governance"/>
    <s v="DataProcessing-Bytes"/>
    <s v="log-group-2222-05-01"/>
    <s v="us-east-1"/>
    <s v=""/>
    <n v="83.857299999999995"/>
    <s v="GB"/>
    <n v="0.5"/>
    <s v="Standard"/>
    <s v="USD"/>
    <n v="41.928699999999999"/>
    <n v="38.574399999999997"/>
    <n v="38.5743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120"/>
    <s v="Shared"/>
    <x v="2"/>
    <s v="Direct spend: provider + billing month + sub-account"/>
    <n v="1"/>
    <s v="aws-2026-05-26-222222222222-05-01-alloc-e30eeaf0c715"/>
    <d v="2026-05-01T00:00:00"/>
    <d v="2026-05-01T00:00:00"/>
  </r>
  <r>
    <x v="1119"/>
    <x v="0"/>
    <n v="999999999999"/>
    <n v="222222222222"/>
    <s v="development-account"/>
    <n v="46167.833333333336"/>
    <n v="46168.833333333336"/>
    <n v="46142.833333333336"/>
    <n v="46173.833333333336"/>
    <s v="AmazonCloudWatch"/>
    <s v="Management and Governance"/>
    <s v="DataProcessing-Bytes"/>
    <s v="log-group-2222-05-02"/>
    <s v="us-east-1"/>
    <s v=""/>
    <n v="80.232200000000006"/>
    <s v="GB"/>
    <n v="0.5"/>
    <s v="Standard"/>
    <s v="USD"/>
    <n v="40.116100000000003"/>
    <n v="36.906799999999997"/>
    <n v="36.9067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121"/>
    <s v="Shared"/>
    <x v="2"/>
    <s v="Direct spend: provider + billing month + sub-account"/>
    <n v="1"/>
    <s v="aws-2026-05-26-222222222222-05-02-alloc-a2932dae8a1e"/>
    <d v="2026-05-01T00:00:00"/>
    <d v="2026-05-01T00:00:00"/>
  </r>
  <r>
    <x v="1120"/>
    <x v="0"/>
    <n v="999999999999"/>
    <n v="111111111111"/>
    <s v="production-account"/>
    <n v="46168.833333333336"/>
    <n v="46169.833333333336"/>
    <n v="46142.833333333336"/>
    <n v="46173.833333333336"/>
    <s v="Amazon Elastic Compute Cloud - Compute"/>
    <s v="Compute"/>
    <s v="BoxUsage:m5.large"/>
    <s v="i-1111-01-01"/>
    <s v="us-east-1"/>
    <s v=""/>
    <n v="1167.5247999999999"/>
    <s v="Hrs"/>
    <n v="9.6000000000000002E-2"/>
    <s v="Standard"/>
    <s v="USD"/>
    <n v="112.08240000000001"/>
    <n v="98.072100000000006"/>
    <n v="98.07210000000000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22"/>
    <s v="Allocated"/>
    <x v="1"/>
    <s v="Source tags/labels"/>
    <n v="1"/>
    <s v="aws-2026-05-27-111111111111-01-01-alloc-0271d3f24716"/>
    <d v="2026-05-01T00:00:00"/>
    <d v="2026-05-01T00:00:00"/>
  </r>
  <r>
    <x v="1121"/>
    <x v="0"/>
    <n v="999999999999"/>
    <n v="111111111111"/>
    <s v="production-account"/>
    <n v="46168.833333333336"/>
    <n v="46169.833333333336"/>
    <n v="46142.833333333336"/>
    <n v="46173.833333333336"/>
    <s v="Amazon Elastic Compute Cloud - Compute"/>
    <s v="Compute"/>
    <s v="BoxUsage:m5.large"/>
    <s v="i-1111-01-02"/>
    <s v="us-east-1"/>
    <s v=""/>
    <n v="1095.5435"/>
    <s v="Hrs"/>
    <n v="9.6000000000000002E-2"/>
    <s v="Standard"/>
    <s v="USD"/>
    <n v="105.1722"/>
    <n v="92.025700000000001"/>
    <n v="92.025700000000001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23"/>
    <s v="Allocated"/>
    <x v="1"/>
    <s v="Source tags/labels"/>
    <n v="1"/>
    <s v="aws-2026-05-27-111111111111-01-02-alloc-e40c3b2b694f"/>
    <d v="2026-05-01T00:00:00"/>
    <d v="2026-05-01T00:00:00"/>
  </r>
  <r>
    <x v="1122"/>
    <x v="0"/>
    <n v="999999999999"/>
    <n v="111111111111"/>
    <s v="production-account"/>
    <n v="46168.833333333336"/>
    <n v="46169.833333333336"/>
    <n v="46142.833333333336"/>
    <n v="46173.833333333336"/>
    <s v="Amazon Simple Storage Service"/>
    <s v="Storage"/>
    <s v="TimedStorage-ByteHrs"/>
    <s v="bucket-1111-02-01"/>
    <s v="us-east-1"/>
    <s v=""/>
    <n v="228.41829999999999"/>
    <s v="GB-Mo"/>
    <n v="2.3E-2"/>
    <s v="Standard"/>
    <s v="USD"/>
    <n v="5.2535999999999996"/>
    <n v="4.9109999999999996"/>
    <n v="4.9109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24"/>
    <s v="Allocated"/>
    <x v="1"/>
    <s v="Source tags/labels"/>
    <n v="1"/>
    <s v="aws-2026-05-27-111111111111-02-01-alloc-06489978ed8d"/>
    <d v="2026-05-01T00:00:00"/>
    <d v="2026-05-01T00:00:00"/>
  </r>
  <r>
    <x v="1123"/>
    <x v="0"/>
    <n v="999999999999"/>
    <n v="111111111111"/>
    <s v="production-account"/>
    <n v="46168.833333333336"/>
    <n v="46169.833333333336"/>
    <n v="46142.833333333336"/>
    <n v="46173.833333333336"/>
    <s v="Amazon Simple Storage Service"/>
    <s v="Storage"/>
    <s v="TimedStorage-ByteHrs"/>
    <s v="bucket-1111-02-02"/>
    <s v="us-east-1"/>
    <s v=""/>
    <n v="224.69290000000001"/>
    <s v="GB-Mo"/>
    <n v="2.3E-2"/>
    <s v="Standard"/>
    <s v="USD"/>
    <n v="5.1679000000000004"/>
    <n v="4.8308999999999997"/>
    <n v="4.8308999999999997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25"/>
    <s v="Allocated"/>
    <x v="1"/>
    <s v="Source tags/labels"/>
    <n v="1"/>
    <s v="aws-2026-05-27-111111111111-02-02-alloc-a6c9c057c8cb"/>
    <d v="2026-05-01T00:00:00"/>
    <d v="2026-05-01T00:00:00"/>
  </r>
  <r>
    <x v="1124"/>
    <x v="0"/>
    <n v="999999999999"/>
    <n v="111111111111"/>
    <s v="production-account"/>
    <n v="46168.833333333336"/>
    <n v="46169.833333333336"/>
    <n v="46142.833333333336"/>
    <n v="46173.833333333336"/>
    <s v="Amazon Relational Database Service"/>
    <s v="Databases"/>
    <s v="InstanceUsage:db.m5.large"/>
    <s v="db-1111-03-01"/>
    <s v="us-east-1"/>
    <s v=""/>
    <n v="197.13310000000001"/>
    <s v="Hrs"/>
    <n v="0.192"/>
    <s v="Standard"/>
    <s v="USD"/>
    <n v="37.849600000000002"/>
    <n v="33.512599999999999"/>
    <n v="33.5125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26"/>
    <s v="Allocated"/>
    <x v="1"/>
    <s v="Source tags/labels"/>
    <n v="1"/>
    <s v="aws-2026-05-27-111111111111-03-01-alloc-521ca75d0327"/>
    <d v="2026-05-01T00:00:00"/>
    <d v="2026-05-01T00:00:00"/>
  </r>
  <r>
    <x v="1125"/>
    <x v="0"/>
    <n v="999999999999"/>
    <n v="111111111111"/>
    <s v="production-account"/>
    <n v="46168.833333333336"/>
    <n v="46169.833333333336"/>
    <n v="46142.833333333336"/>
    <n v="46173.833333333336"/>
    <s v="Amazon Relational Database Service"/>
    <s v="Databases"/>
    <s v="InstanceUsage:db.m5.large"/>
    <s v="db-1111-03-02"/>
    <s v="us-east-1"/>
    <s v=""/>
    <n v="212.5916"/>
    <s v="Hrs"/>
    <n v="0.192"/>
    <s v="Standard"/>
    <s v="USD"/>
    <n v="40.817599999999999"/>
    <n v="36.140599999999999"/>
    <n v="36.1405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27"/>
    <s v="Allocated"/>
    <x v="1"/>
    <s v="Source tags/labels"/>
    <n v="1"/>
    <s v="aws-2026-05-27-111111111111-03-02-alloc-6b6c37df63cc"/>
    <d v="2026-05-01T00:00:00"/>
    <d v="2026-05-01T00:00:00"/>
  </r>
  <r>
    <x v="1126"/>
    <x v="0"/>
    <n v="999999999999"/>
    <n v="111111111111"/>
    <s v="production-account"/>
    <n v="46168.833333333336"/>
    <n v="46169.833333333336"/>
    <n v="46142.833333333336"/>
    <n v="46173.833333333336"/>
    <s v="AWS Lambda"/>
    <s v="Compute"/>
    <s v="Lambda-GB-Second"/>
    <s v="function-1111-04-01"/>
    <s v="us-east-1"/>
    <s v=""/>
    <n v="4119229.2253"/>
    <s v="GB-Seconds"/>
    <n v="1.6666700000000001E-5"/>
    <s v="Standard"/>
    <s v="USD"/>
    <n v="68.653999999999996"/>
    <n v="63.848100000000002"/>
    <n v="63.848100000000002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28"/>
    <s v="Allocated"/>
    <x v="1"/>
    <s v="Source tags/labels"/>
    <n v="1"/>
    <s v="aws-2026-05-27-111111111111-04-01-alloc-2c5ff185fbb8"/>
    <d v="2026-05-01T00:00:00"/>
    <d v="2026-05-01T00:00:00"/>
  </r>
  <r>
    <x v="1127"/>
    <x v="0"/>
    <n v="999999999999"/>
    <n v="111111111111"/>
    <s v="production-account"/>
    <n v="46168.833333333336"/>
    <n v="46169.833333333336"/>
    <n v="46142.833333333336"/>
    <n v="46173.833333333336"/>
    <s v="AWS Lambda"/>
    <s v="Compute"/>
    <s v="Lambda-GB-Second"/>
    <s v="function-1111-04-02"/>
    <s v="us-east-1"/>
    <s v=""/>
    <n v="4271931.0614999998"/>
    <s v="GB-Seconds"/>
    <n v="1.6666700000000001E-5"/>
    <s v="Standard"/>
    <s v="USD"/>
    <n v="71.198999999999998"/>
    <n v="66.2149"/>
    <n v="66.2149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29"/>
    <s v="Allocated"/>
    <x v="1"/>
    <s v="Source tags/labels"/>
    <n v="1"/>
    <s v="aws-2026-05-27-111111111111-04-02-alloc-f0217189ddf6"/>
    <d v="2026-05-01T00:00:00"/>
    <d v="2026-05-01T00:00:00"/>
  </r>
  <r>
    <x v="1128"/>
    <x v="0"/>
    <n v="999999999999"/>
    <n v="111111111111"/>
    <s v="production-account"/>
    <n v="46168.833333333336"/>
    <n v="46169.833333333336"/>
    <n v="46142.833333333336"/>
    <n v="46173.833333333336"/>
    <s v="AmazonCloudWatch"/>
    <s v="Management and Governance"/>
    <s v="DataProcessing-Bytes"/>
    <s v="log-group-1111-05-01"/>
    <s v="us-east-1"/>
    <s v=""/>
    <n v="229.22130000000001"/>
    <s v="GB"/>
    <n v="0.5"/>
    <s v="Standard"/>
    <s v="USD"/>
    <n v="114.61060000000001"/>
    <n v="105.4418"/>
    <n v="105.4418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130"/>
    <s v="Shared"/>
    <x v="2"/>
    <s v="Direct spend: provider + billing month + sub-account"/>
    <n v="1"/>
    <s v="aws-2026-05-27-111111111111-05-01-alloc-335ae9d40fe9"/>
    <d v="2026-05-01T00:00:00"/>
    <d v="2026-05-01T00:00:00"/>
  </r>
  <r>
    <x v="1129"/>
    <x v="0"/>
    <n v="999999999999"/>
    <n v="111111111111"/>
    <s v="production-account"/>
    <n v="46168.833333333336"/>
    <n v="46169.833333333336"/>
    <n v="46142.833333333336"/>
    <n v="46173.833333333336"/>
    <s v="AmazonCloudWatch"/>
    <s v="Management and Governance"/>
    <s v="DataProcessing-Bytes"/>
    <s v="log-group-1111-05-02"/>
    <s v="us-east-1"/>
    <s v=""/>
    <n v="207.31379999999999"/>
    <s v="GB"/>
    <n v="0.5"/>
    <s v="Standard"/>
    <s v="USD"/>
    <n v="103.65689999999999"/>
    <n v="95.3643"/>
    <n v="95.3643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131"/>
    <s v="Shared"/>
    <x v="2"/>
    <s v="Direct spend: provider + billing month + sub-account"/>
    <n v="1"/>
    <s v="aws-2026-05-27-111111111111-05-02-alloc-e6c50c2456d5"/>
    <d v="2026-05-01T00:00:00"/>
    <d v="2026-05-01T00:00:00"/>
  </r>
  <r>
    <x v="1130"/>
    <x v="0"/>
    <n v="999999999999"/>
    <n v="222222222222"/>
    <s v="development-account"/>
    <n v="46168.833333333336"/>
    <n v="46169.833333333336"/>
    <n v="46142.833333333336"/>
    <n v="46173.833333333336"/>
    <s v="Amazon Elastic Compute Cloud - Compute"/>
    <s v="Compute"/>
    <s v="BoxUsage:m5.large"/>
    <s v="i-2222-01-01"/>
    <s v="us-east-1"/>
    <s v=""/>
    <n v="457.70119999999997"/>
    <s v="Hrs"/>
    <n v="9.6000000000000002E-2"/>
    <s v="Standard"/>
    <s v="USD"/>
    <n v="43.939300000000003"/>
    <n v="38.446899999999999"/>
    <n v="38.4468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32"/>
    <s v="Allocated"/>
    <x v="1"/>
    <s v="Source tags/labels"/>
    <n v="1"/>
    <s v="aws-2026-05-27-222222222222-01-01-alloc-398753a9fa26"/>
    <d v="2026-05-01T00:00:00"/>
    <d v="2026-05-01T00:00:00"/>
  </r>
  <r>
    <x v="1131"/>
    <x v="0"/>
    <n v="999999999999"/>
    <n v="222222222222"/>
    <s v="development-account"/>
    <n v="46168.833333333336"/>
    <n v="46169.833333333336"/>
    <n v="46142.833333333336"/>
    <n v="46173.833333333336"/>
    <s v="Amazon Elastic Compute Cloud - Compute"/>
    <s v="Compute"/>
    <s v="BoxUsage:m5.large"/>
    <s v="i-2222-01-02"/>
    <s v="us-east-1"/>
    <s v=""/>
    <n v="430.09609999999998"/>
    <s v="Hrs"/>
    <n v="9.6000000000000002E-2"/>
    <s v="Standard"/>
    <s v="USD"/>
    <n v="41.289200000000001"/>
    <n v="36.128100000000003"/>
    <n v="36.1281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33"/>
    <s v="Allocated"/>
    <x v="1"/>
    <s v="Source tags/labels"/>
    <n v="1"/>
    <s v="aws-2026-05-27-222222222222-01-02-alloc-0b1935c099a6"/>
    <d v="2026-05-01T00:00:00"/>
    <d v="2026-05-01T00:00:00"/>
  </r>
  <r>
    <x v="1132"/>
    <x v="0"/>
    <n v="999999999999"/>
    <n v="222222222222"/>
    <s v="development-account"/>
    <n v="46168.833333333336"/>
    <n v="46169.833333333336"/>
    <n v="46142.833333333336"/>
    <n v="46173.833333333336"/>
    <s v="Amazon Simple Storage Service"/>
    <s v="Storage"/>
    <s v="TimedStorage-ByteHrs"/>
    <s v="bucket-2222-02-01"/>
    <s v="us-east-1"/>
    <s v=""/>
    <n v="87.8977"/>
    <s v="GB-Mo"/>
    <n v="2.3E-2"/>
    <s v="Standard"/>
    <s v="USD"/>
    <n v="2.0215999999999998"/>
    <n v="1.8897999999999999"/>
    <n v="1.8897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34"/>
    <s v="Allocated"/>
    <x v="1"/>
    <s v="Source tags/labels"/>
    <n v="1"/>
    <s v="aws-2026-05-27-222222222222-02-01-alloc-cb7623df3680"/>
    <d v="2026-05-01T00:00:00"/>
    <d v="2026-05-01T00:00:00"/>
  </r>
  <r>
    <x v="1133"/>
    <x v="0"/>
    <n v="999999999999"/>
    <n v="222222222222"/>
    <s v="development-account"/>
    <n v="46168.833333333336"/>
    <n v="46169.833333333336"/>
    <n v="46142.833333333336"/>
    <n v="46173.833333333336"/>
    <s v="Amazon Simple Storage Service"/>
    <s v="Storage"/>
    <s v="TimedStorage-ByteHrs"/>
    <s v="bucket-2222-02-02"/>
    <s v="us-east-1"/>
    <s v=""/>
    <n v="96.741699999999994"/>
    <s v="GB-Mo"/>
    <n v="2.3E-2"/>
    <s v="Standard"/>
    <s v="USD"/>
    <n v="2.2250999999999999"/>
    <n v="2.0798999999999999"/>
    <n v="2.0798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35"/>
    <s v="Allocated"/>
    <x v="1"/>
    <s v="Source tags/labels"/>
    <n v="1"/>
    <s v="aws-2026-05-27-222222222222-02-02-alloc-b76eb48e09bf"/>
    <d v="2026-05-01T00:00:00"/>
    <d v="2026-05-01T00:00:00"/>
  </r>
  <r>
    <x v="1134"/>
    <x v="0"/>
    <n v="999999999999"/>
    <n v="222222222222"/>
    <s v="development-account"/>
    <n v="46168.833333333336"/>
    <n v="46169.833333333336"/>
    <n v="46142.833333333336"/>
    <n v="46173.833333333336"/>
    <s v="Amazon Relational Database Service"/>
    <s v="Databases"/>
    <s v="InstanceUsage:db.m5.large"/>
    <s v="db-2222-03-01"/>
    <s v="us-east-1"/>
    <s v=""/>
    <n v="91.966999999999999"/>
    <s v="Hrs"/>
    <n v="0.192"/>
    <s v="Standard"/>
    <s v="USD"/>
    <n v="17.657699999999998"/>
    <n v="15.634399999999999"/>
    <n v="15.6343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36"/>
    <s v="Allocated"/>
    <x v="1"/>
    <s v="Source tags/labels"/>
    <n v="1"/>
    <s v="aws-2026-05-27-222222222222-03-01-alloc-2ee67c210316"/>
    <d v="2026-05-01T00:00:00"/>
    <d v="2026-05-01T00:00:00"/>
  </r>
  <r>
    <x v="1135"/>
    <x v="0"/>
    <n v="999999999999"/>
    <n v="222222222222"/>
    <s v="development-account"/>
    <n v="46168.833333333336"/>
    <n v="46169.833333333336"/>
    <n v="46142.833333333336"/>
    <n v="46173.833333333336"/>
    <s v="Amazon Relational Database Service"/>
    <s v="Databases"/>
    <s v="InstanceUsage:db.m5.large"/>
    <s v="db-2222-03-02"/>
    <s v="us-east-1"/>
    <s v=""/>
    <n v="80.987200000000001"/>
    <s v="Hrs"/>
    <n v="0.192"/>
    <s v="Standard"/>
    <s v="USD"/>
    <n v="15.5495"/>
    <n v="13.767799999999999"/>
    <n v="13.7677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37"/>
    <s v="Allocated"/>
    <x v="1"/>
    <s v="Source tags/labels"/>
    <n v="1"/>
    <s v="aws-2026-05-27-222222222222-03-02-alloc-601d3c4cc518"/>
    <d v="2026-05-01T00:00:00"/>
    <d v="2026-05-01T00:00:00"/>
  </r>
  <r>
    <x v="1136"/>
    <x v="0"/>
    <n v="999999999999"/>
    <n v="222222222222"/>
    <s v="development-account"/>
    <n v="46168.833333333336"/>
    <n v="46169.833333333336"/>
    <n v="46142.833333333336"/>
    <n v="46173.833333333336"/>
    <s v="AWS Lambda"/>
    <s v="Compute"/>
    <s v="Lambda-GB-Second"/>
    <s v="function-2222-04-01"/>
    <s v="us-east-1"/>
    <s v=""/>
    <n v="1645298.0209999999"/>
    <s v="GB-Seconds"/>
    <n v="1.6666700000000001E-5"/>
    <s v="Standard"/>
    <s v="USD"/>
    <n v="27.421700000000001"/>
    <n v="25.502099999999999"/>
    <n v="25.5020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38"/>
    <s v="Allocated"/>
    <x v="1"/>
    <s v="Source tags/labels"/>
    <n v="1"/>
    <s v="aws-2026-05-27-222222222222-04-01-alloc-5ca972ca1ea3"/>
    <d v="2026-05-01T00:00:00"/>
    <d v="2026-05-01T00:00:00"/>
  </r>
  <r>
    <x v="1137"/>
    <x v="0"/>
    <n v="999999999999"/>
    <n v="222222222222"/>
    <s v="development-account"/>
    <n v="46168.833333333336"/>
    <n v="46169.833333333336"/>
    <n v="46142.833333333336"/>
    <n v="46173.833333333336"/>
    <s v="AWS Lambda"/>
    <s v="Compute"/>
    <s v="Lambda-GB-Second"/>
    <s v="function-2222-04-02"/>
    <s v="us-east-1"/>
    <s v=""/>
    <n v="1912601.1181000001"/>
    <s v="GB-Seconds"/>
    <n v="1.6666700000000001E-5"/>
    <s v="Standard"/>
    <s v="USD"/>
    <n v="31.8767"/>
    <n v="29.645299999999999"/>
    <n v="29.6452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39"/>
    <s v="Allocated"/>
    <x v="1"/>
    <s v="Source tags/labels"/>
    <n v="1"/>
    <s v="aws-2026-05-27-222222222222-04-02-alloc-c58e1b206571"/>
    <d v="2026-05-01T00:00:00"/>
    <d v="2026-05-01T00:00:00"/>
  </r>
  <r>
    <x v="1138"/>
    <x v="0"/>
    <n v="999999999999"/>
    <n v="222222222222"/>
    <s v="development-account"/>
    <n v="46168.833333333336"/>
    <n v="46169.833333333336"/>
    <n v="46142.833333333336"/>
    <n v="46173.833333333336"/>
    <s v="AmazonCloudWatch"/>
    <s v="Management and Governance"/>
    <s v="DataProcessing-Bytes"/>
    <s v="log-group-2222-05-01"/>
    <s v="us-east-1"/>
    <s v=""/>
    <n v="83.850300000000004"/>
    <s v="GB"/>
    <n v="0.5"/>
    <s v="Standard"/>
    <s v="USD"/>
    <n v="41.925199999999997"/>
    <n v="38.571199999999997"/>
    <n v="38.5711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140"/>
    <s v="Shared"/>
    <x v="2"/>
    <s v="Direct spend: provider + billing month + sub-account"/>
    <n v="1"/>
    <s v="aws-2026-05-27-222222222222-05-01-alloc-4b524eb98906"/>
    <d v="2026-05-01T00:00:00"/>
    <d v="2026-05-01T00:00:00"/>
  </r>
  <r>
    <x v="1139"/>
    <x v="0"/>
    <n v="999999999999"/>
    <n v="222222222222"/>
    <s v="development-account"/>
    <n v="46168.833333333336"/>
    <n v="46169.833333333336"/>
    <n v="46142.833333333336"/>
    <n v="46173.833333333336"/>
    <s v="AmazonCloudWatch"/>
    <s v="Management and Governance"/>
    <s v="DataProcessing-Bytes"/>
    <s v="log-group-2222-05-02"/>
    <s v="us-east-1"/>
    <s v=""/>
    <n v="87.342600000000004"/>
    <s v="GB"/>
    <n v="0.5"/>
    <s v="Standard"/>
    <s v="USD"/>
    <n v="43.671300000000002"/>
    <n v="40.177599999999998"/>
    <n v="40.1775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141"/>
    <s v="Shared"/>
    <x v="2"/>
    <s v="Direct spend: provider + billing month + sub-account"/>
    <n v="1"/>
    <s v="aws-2026-05-27-222222222222-05-02-alloc-da93ec57cc93"/>
    <d v="2026-05-01T00:00:00"/>
    <d v="2026-05-01T00:00:00"/>
  </r>
  <r>
    <x v="1140"/>
    <x v="0"/>
    <n v="999999999999"/>
    <n v="111111111111"/>
    <s v="production-account"/>
    <n v="46169.833333333336"/>
    <n v="46170.833333333336"/>
    <n v="46142.833333333336"/>
    <n v="46173.833333333336"/>
    <s v="Amazon Elastic Compute Cloud - Compute"/>
    <s v="Compute"/>
    <s v="BoxUsage:m5.large"/>
    <s v="i-1111-01-01"/>
    <s v="us-east-1"/>
    <s v=""/>
    <n v="1024.3635999999999"/>
    <s v="Hrs"/>
    <n v="9.6000000000000002E-2"/>
    <s v="Standard"/>
    <s v="USD"/>
    <n v="98.338899999999995"/>
    <n v="86.046499999999995"/>
    <n v="86.04649999999999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42"/>
    <s v="Allocated"/>
    <x v="1"/>
    <s v="Source tags/labels"/>
    <n v="1"/>
    <s v="aws-2026-05-28-111111111111-01-01-alloc-d834aa883bf5"/>
    <d v="2026-05-01T00:00:00"/>
    <d v="2026-05-01T00:00:00"/>
  </r>
  <r>
    <x v="1141"/>
    <x v="0"/>
    <n v="999999999999"/>
    <n v="111111111111"/>
    <s v="production-account"/>
    <n v="46169.833333333336"/>
    <n v="46170.833333333336"/>
    <n v="46142.833333333336"/>
    <n v="46173.833333333336"/>
    <s v="Amazon Elastic Compute Cloud - Compute"/>
    <s v="Compute"/>
    <s v="BoxUsage:m5.large"/>
    <s v="i-1111-01-02"/>
    <s v="us-east-1"/>
    <s v=""/>
    <n v="1148.3628000000001"/>
    <s v="Hrs"/>
    <n v="9.6000000000000002E-2"/>
    <s v="Standard"/>
    <s v="USD"/>
    <n v="110.2428"/>
    <n v="96.462500000000006"/>
    <n v="96.46250000000000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43"/>
    <s v="Allocated"/>
    <x v="1"/>
    <s v="Source tags/labels"/>
    <n v="1"/>
    <s v="aws-2026-05-28-111111111111-01-02-alloc-3aa726656cee"/>
    <d v="2026-05-01T00:00:00"/>
    <d v="2026-05-01T00:00:00"/>
  </r>
  <r>
    <x v="1142"/>
    <x v="0"/>
    <n v="999999999999"/>
    <n v="111111111111"/>
    <s v="production-account"/>
    <n v="46169.833333333336"/>
    <n v="46170.833333333336"/>
    <n v="46142.833333333336"/>
    <n v="46173.833333333336"/>
    <s v="Amazon Simple Storage Service"/>
    <s v="Storage"/>
    <s v="TimedStorage-ByteHrs"/>
    <s v="bucket-1111-02-01"/>
    <s v="us-east-1"/>
    <s v=""/>
    <n v="215.93"/>
    <s v="GB-Mo"/>
    <n v="2.3E-2"/>
    <s v="Standard"/>
    <s v="USD"/>
    <n v="4.9664000000000001"/>
    <n v="4.6425000000000001"/>
    <n v="4.642500000000000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44"/>
    <s v="Allocated"/>
    <x v="1"/>
    <s v="Source tags/labels"/>
    <n v="1"/>
    <s v="aws-2026-05-28-111111111111-02-01-alloc-6d871f814514"/>
    <d v="2026-05-01T00:00:00"/>
    <d v="2026-05-01T00:00:00"/>
  </r>
  <r>
    <x v="1143"/>
    <x v="0"/>
    <n v="999999999999"/>
    <n v="111111111111"/>
    <s v="production-account"/>
    <n v="46169.833333333336"/>
    <n v="46170.833333333336"/>
    <n v="46142.833333333336"/>
    <n v="46173.833333333336"/>
    <s v="Amazon Simple Storage Service"/>
    <s v="Storage"/>
    <s v="TimedStorage-ByteHrs"/>
    <s v="bucket-1111-02-02"/>
    <s v="us-east-1"/>
    <s v=""/>
    <n v="238.31620000000001"/>
    <s v="GB-Mo"/>
    <n v="2.3E-2"/>
    <s v="Standard"/>
    <s v="USD"/>
    <n v="5.4813000000000001"/>
    <n v="5.1238000000000001"/>
    <n v="5.123800000000000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45"/>
    <s v="Allocated"/>
    <x v="1"/>
    <s v="Source tags/labels"/>
    <n v="1"/>
    <s v="aws-2026-05-28-111111111111-02-02-alloc-1c757634e9fc"/>
    <d v="2026-05-01T00:00:00"/>
    <d v="2026-05-01T00:00:00"/>
  </r>
  <r>
    <x v="1144"/>
    <x v="0"/>
    <n v="999999999999"/>
    <n v="111111111111"/>
    <s v="production-account"/>
    <n v="46169.833333333336"/>
    <n v="46170.833333333336"/>
    <n v="46142.833333333336"/>
    <n v="46173.833333333336"/>
    <s v="Amazon Relational Database Service"/>
    <s v="Databases"/>
    <s v="InstanceUsage:db.m5.large"/>
    <s v="db-1111-03-01"/>
    <s v="us-east-1"/>
    <s v=""/>
    <n v="223.85"/>
    <s v="Hrs"/>
    <n v="0.192"/>
    <s v="Standard"/>
    <s v="USD"/>
    <n v="42.979199999999999"/>
    <n v="38.054499999999997"/>
    <n v="38.0544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46"/>
    <s v="Allocated"/>
    <x v="1"/>
    <s v="Source tags/labels"/>
    <n v="1"/>
    <s v="aws-2026-05-28-111111111111-03-01-alloc-d1ab62601109"/>
    <d v="2026-05-01T00:00:00"/>
    <d v="2026-05-01T00:00:00"/>
  </r>
  <r>
    <x v="1145"/>
    <x v="0"/>
    <n v="999999999999"/>
    <n v="111111111111"/>
    <s v="production-account"/>
    <n v="46169.833333333336"/>
    <n v="46170.833333333336"/>
    <n v="46142.833333333336"/>
    <n v="46173.833333333336"/>
    <s v="Amazon Relational Database Service"/>
    <s v="Databases"/>
    <s v="InstanceUsage:db.m5.large"/>
    <s v="db-1111-03-02"/>
    <s v="us-east-1"/>
    <s v=""/>
    <n v="235.56979999999999"/>
    <s v="Hrs"/>
    <n v="0.192"/>
    <s v="Standard"/>
    <s v="USD"/>
    <n v="45.229399999999998"/>
    <n v="40.046900000000001"/>
    <n v="40.0469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47"/>
    <s v="Allocated"/>
    <x v="1"/>
    <s v="Source tags/labels"/>
    <n v="1"/>
    <s v="aws-2026-05-28-111111111111-03-02-alloc-86fd8904d6e4"/>
    <d v="2026-05-01T00:00:00"/>
    <d v="2026-05-01T00:00:00"/>
  </r>
  <r>
    <x v="1146"/>
    <x v="0"/>
    <n v="999999999999"/>
    <n v="111111111111"/>
    <s v="production-account"/>
    <n v="46169.833333333336"/>
    <n v="46170.833333333336"/>
    <n v="46142.833333333336"/>
    <n v="46173.833333333336"/>
    <s v="AWS Lambda"/>
    <s v="Compute"/>
    <s v="Lambda-GB-Second"/>
    <s v="function-1111-04-01"/>
    <s v="us-east-1"/>
    <s v=""/>
    <n v="4687530.3460999997"/>
    <s v="GB-Seconds"/>
    <n v="1.6666700000000001E-5"/>
    <s v="Standard"/>
    <s v="USD"/>
    <n v="78.125699999999995"/>
    <n v="72.656700000000001"/>
    <n v="72.656700000000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48"/>
    <s v="Allocated"/>
    <x v="1"/>
    <s v="Source tags/labels"/>
    <n v="1"/>
    <s v="aws-2026-05-28-111111111111-04-01-alloc-66143b9a8a45"/>
    <d v="2026-05-01T00:00:00"/>
    <d v="2026-05-01T00:00:00"/>
  </r>
  <r>
    <x v="1147"/>
    <x v="0"/>
    <n v="999999999999"/>
    <n v="111111111111"/>
    <s v="production-account"/>
    <n v="46169.833333333336"/>
    <n v="46170.833333333336"/>
    <n v="46142.833333333336"/>
    <n v="46173.833333333336"/>
    <s v="AWS Lambda"/>
    <s v="Compute"/>
    <s v="Lambda-GB-Second"/>
    <s v="function-1111-04-02"/>
    <s v="us-east-1"/>
    <s v=""/>
    <n v="4312198.0872"/>
    <s v="GB-Seconds"/>
    <n v="1.6666700000000001E-5"/>
    <s v="Standard"/>
    <s v="USD"/>
    <n v="71.870099999999994"/>
    <n v="66.839100000000002"/>
    <n v="66.839100000000002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49"/>
    <s v="Allocated"/>
    <x v="1"/>
    <s v="Source tags/labels"/>
    <n v="1"/>
    <s v="aws-2026-05-28-111111111111-04-02-alloc-dbb345129a24"/>
    <d v="2026-05-01T00:00:00"/>
    <d v="2026-05-01T00:00:00"/>
  </r>
  <r>
    <x v="1148"/>
    <x v="0"/>
    <n v="999999999999"/>
    <n v="111111111111"/>
    <s v="production-account"/>
    <n v="46169.833333333336"/>
    <n v="46170.833333333336"/>
    <n v="46142.833333333336"/>
    <n v="46173.833333333336"/>
    <s v="AmazonCloudWatch"/>
    <s v="Management and Governance"/>
    <s v="DataProcessing-Bytes"/>
    <s v="log-group-1111-05-01"/>
    <s v="us-east-1"/>
    <s v=""/>
    <n v="239.3535"/>
    <s v="GB"/>
    <n v="0.5"/>
    <s v="Standard"/>
    <s v="USD"/>
    <n v="119.6767"/>
    <n v="110.1026"/>
    <n v="110.1026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150"/>
    <s v="Shared"/>
    <x v="2"/>
    <s v="Direct spend: provider + billing month + sub-account"/>
    <n v="1"/>
    <s v="aws-2026-05-28-111111111111-05-01-alloc-deee77501245"/>
    <d v="2026-05-01T00:00:00"/>
    <d v="2026-05-01T00:00:00"/>
  </r>
  <r>
    <x v="1149"/>
    <x v="0"/>
    <n v="999999999999"/>
    <n v="111111111111"/>
    <s v="production-account"/>
    <n v="46169.833333333336"/>
    <n v="46170.833333333336"/>
    <n v="46142.833333333336"/>
    <n v="46173.833333333336"/>
    <s v="AmazonCloudWatch"/>
    <s v="Management and Governance"/>
    <s v="DataProcessing-Bytes"/>
    <s v="log-group-1111-05-02"/>
    <s v="us-east-1"/>
    <s v=""/>
    <n v="220.91139999999999"/>
    <s v="GB"/>
    <n v="0.5"/>
    <s v="Standard"/>
    <s v="USD"/>
    <n v="110.45569999999999"/>
    <n v="101.61920000000001"/>
    <n v="101.6192000000000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151"/>
    <s v="Shared"/>
    <x v="2"/>
    <s v="Direct spend: provider + billing month + sub-account"/>
    <n v="1"/>
    <s v="aws-2026-05-28-111111111111-05-02-alloc-cf7f76a47f6f"/>
    <d v="2026-05-01T00:00:00"/>
    <d v="2026-05-01T00:00:00"/>
  </r>
  <r>
    <x v="1150"/>
    <x v="0"/>
    <n v="999999999999"/>
    <n v="222222222222"/>
    <s v="development-account"/>
    <n v="46169.833333333336"/>
    <n v="46170.833333333336"/>
    <n v="46142.833333333336"/>
    <n v="46173.833333333336"/>
    <s v="Amazon Elastic Compute Cloud - Compute"/>
    <s v="Compute"/>
    <s v="BoxUsage:m5.large"/>
    <s v="i-2222-01-01"/>
    <s v="us-east-1"/>
    <s v=""/>
    <n v="431.2002"/>
    <s v="Hrs"/>
    <n v="9.6000000000000002E-2"/>
    <s v="Standard"/>
    <s v="USD"/>
    <n v="41.395200000000003"/>
    <n v="36.220799999999997"/>
    <n v="36.2207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52"/>
    <s v="Allocated"/>
    <x v="1"/>
    <s v="Source tags/labels"/>
    <n v="1"/>
    <s v="aws-2026-05-28-222222222222-01-01-alloc-07ad921650b3"/>
    <d v="2026-05-01T00:00:00"/>
    <d v="2026-05-01T00:00:00"/>
  </r>
  <r>
    <x v="1151"/>
    <x v="0"/>
    <n v="999999999999"/>
    <n v="222222222222"/>
    <s v="development-account"/>
    <n v="46169.833333333336"/>
    <n v="46170.833333333336"/>
    <n v="46142.833333333336"/>
    <n v="46173.833333333336"/>
    <s v="Amazon Elastic Compute Cloud - Compute"/>
    <s v="Compute"/>
    <s v="BoxUsage:m5.large"/>
    <s v="i-2222-01-02"/>
    <s v="us-east-1"/>
    <s v=""/>
    <n v="433.32769999999999"/>
    <s v="Hrs"/>
    <n v="9.6000000000000002E-2"/>
    <s v="Standard"/>
    <s v="USD"/>
    <n v="41.599499999999999"/>
    <n v="36.399500000000003"/>
    <n v="36.3995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53"/>
    <s v="Allocated"/>
    <x v="1"/>
    <s v="Source tags/labels"/>
    <n v="1"/>
    <s v="aws-2026-05-28-222222222222-01-02-alloc-6b345f0f4924"/>
    <d v="2026-05-01T00:00:00"/>
    <d v="2026-05-01T00:00:00"/>
  </r>
  <r>
    <x v="1152"/>
    <x v="0"/>
    <n v="999999999999"/>
    <n v="222222222222"/>
    <s v="development-account"/>
    <n v="46169.833333333336"/>
    <n v="46170.833333333336"/>
    <n v="46142.833333333336"/>
    <n v="46173.833333333336"/>
    <s v="Amazon Simple Storage Service"/>
    <s v="Storage"/>
    <s v="TimedStorage-ByteHrs"/>
    <s v="bucket-2222-02-01"/>
    <s v="us-east-1"/>
    <s v=""/>
    <n v="96.261200000000002"/>
    <s v="GB-Mo"/>
    <n v="2.3E-2"/>
    <s v="Standard"/>
    <s v="USD"/>
    <n v="2.214"/>
    <n v="2.0695999999999999"/>
    <n v="2.0695999999999999"/>
    <s v="Usage"/>
    <s v=""/>
    <s v="TimedStorage-ByteHrs | StandardStorage | Usage"/>
    <s v="{}"/>
    <x v="0"/>
    <x v="0"/>
    <x v="0"/>
    <x v="0"/>
    <s v="Unallocated"/>
    <s v="aws_billing_sample.csv"/>
    <n v="1154"/>
    <s v="Unallocated"/>
    <x v="0"/>
    <s v="Missing allocation metadata"/>
    <n v="1"/>
    <s v="aws-2026-05-28-222222222222-02-01-alloc-0c933b78fdaf"/>
    <d v="2026-05-01T00:00:00"/>
    <d v="2026-05-01T00:00:00"/>
  </r>
  <r>
    <x v="1153"/>
    <x v="0"/>
    <n v="999999999999"/>
    <n v="222222222222"/>
    <s v="development-account"/>
    <n v="46169.833333333336"/>
    <n v="46170.833333333336"/>
    <n v="46142.833333333336"/>
    <n v="46173.833333333336"/>
    <s v="Amazon Simple Storage Service"/>
    <s v="Storage"/>
    <s v="TimedStorage-ByteHrs"/>
    <s v="bucket-2222-02-02"/>
    <s v="us-east-1"/>
    <s v=""/>
    <n v="99.930800000000005"/>
    <s v="GB-Mo"/>
    <n v="2.3E-2"/>
    <s v="Standard"/>
    <s v="USD"/>
    <n v="2.2984"/>
    <n v="2.1484999999999999"/>
    <n v="2.1484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55"/>
    <s v="Allocated"/>
    <x v="1"/>
    <s v="Source tags/labels"/>
    <n v="1"/>
    <s v="aws-2026-05-28-222222222222-02-02-alloc-788876689c3e"/>
    <d v="2026-05-01T00:00:00"/>
    <d v="2026-05-01T00:00:00"/>
  </r>
  <r>
    <x v="1154"/>
    <x v="0"/>
    <n v="999999999999"/>
    <n v="222222222222"/>
    <s v="development-account"/>
    <n v="46169.833333333336"/>
    <n v="46170.833333333336"/>
    <n v="46142.833333333336"/>
    <n v="46173.833333333336"/>
    <s v="Amazon Relational Database Service"/>
    <s v="Databases"/>
    <s v="InstanceUsage:db.m5.large"/>
    <s v="db-2222-03-01"/>
    <s v="us-east-1"/>
    <s v=""/>
    <n v="82.333500000000001"/>
    <s v="Hrs"/>
    <n v="0.192"/>
    <s v="Standard"/>
    <s v="USD"/>
    <n v="15.808"/>
    <n v="13.996700000000001"/>
    <n v="13.9967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56"/>
    <s v="Allocated"/>
    <x v="1"/>
    <s v="Source tags/labels"/>
    <n v="1"/>
    <s v="aws-2026-05-28-222222222222-03-01-alloc-42a238f1f8d4"/>
    <d v="2026-05-01T00:00:00"/>
    <d v="2026-05-01T00:00:00"/>
  </r>
  <r>
    <x v="1155"/>
    <x v="0"/>
    <n v="999999999999"/>
    <n v="222222222222"/>
    <s v="development-account"/>
    <n v="46169.833333333336"/>
    <n v="46170.833333333336"/>
    <n v="46142.833333333336"/>
    <n v="46173.833333333336"/>
    <s v="Amazon Relational Database Service"/>
    <s v="Databases"/>
    <s v="InstanceUsage:db.m5.large"/>
    <s v="db-2222-03-02"/>
    <s v="us-east-1"/>
    <s v=""/>
    <n v="91.062600000000003"/>
    <s v="Hrs"/>
    <n v="0.192"/>
    <s v="Standard"/>
    <s v="USD"/>
    <n v="17.484000000000002"/>
    <n v="15.480600000000001"/>
    <n v="15.4806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57"/>
    <s v="Allocated"/>
    <x v="1"/>
    <s v="Source tags/labels"/>
    <n v="1"/>
    <s v="aws-2026-05-28-222222222222-03-02-alloc-328b1daa813b"/>
    <d v="2026-05-01T00:00:00"/>
    <d v="2026-05-01T00:00:00"/>
  </r>
  <r>
    <x v="1156"/>
    <x v="0"/>
    <n v="999999999999"/>
    <n v="222222222222"/>
    <s v="development-account"/>
    <n v="46169.833333333336"/>
    <n v="46170.833333333336"/>
    <n v="46142.833333333336"/>
    <n v="46173.833333333336"/>
    <s v="AWS Lambda"/>
    <s v="Compute"/>
    <s v="Lambda-GB-Second"/>
    <s v="function-2222-04-01"/>
    <s v="us-east-1"/>
    <s v=""/>
    <n v="1765275.8211999999"/>
    <s v="GB-Seconds"/>
    <n v="1.6666700000000001E-5"/>
    <s v="Standard"/>
    <s v="USD"/>
    <n v="29.421299999999999"/>
    <n v="27.361799999999999"/>
    <n v="27.3617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58"/>
    <s v="Allocated"/>
    <x v="1"/>
    <s v="Source tags/labels"/>
    <n v="1"/>
    <s v="aws-2026-05-28-222222222222-04-01-alloc-312a2e7e6279"/>
    <d v="2026-05-01T00:00:00"/>
    <d v="2026-05-01T00:00:00"/>
  </r>
  <r>
    <x v="1157"/>
    <x v="0"/>
    <n v="999999999999"/>
    <n v="222222222222"/>
    <s v="development-account"/>
    <n v="46169.833333333336"/>
    <n v="46170.833333333336"/>
    <n v="46142.833333333336"/>
    <n v="46173.833333333336"/>
    <s v="AWS Lambda"/>
    <s v="Compute"/>
    <s v="Lambda-GB-Second"/>
    <s v="function-2222-04-02"/>
    <s v="us-east-1"/>
    <s v=""/>
    <n v="1700835.3226000001"/>
    <s v="GB-Seconds"/>
    <n v="1.6666700000000001E-5"/>
    <s v="Standard"/>
    <s v="USD"/>
    <n v="28.347300000000001"/>
    <n v="26.3629"/>
    <n v="26.362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59"/>
    <s v="Allocated"/>
    <x v="1"/>
    <s v="Source tags/labels"/>
    <n v="1"/>
    <s v="aws-2026-05-28-222222222222-04-02-alloc-a27b6ee83aef"/>
    <d v="2026-05-01T00:00:00"/>
    <d v="2026-05-01T00:00:00"/>
  </r>
  <r>
    <x v="1158"/>
    <x v="0"/>
    <n v="999999999999"/>
    <n v="222222222222"/>
    <s v="development-account"/>
    <n v="46169.833333333336"/>
    <n v="46170.833333333336"/>
    <n v="46142.833333333336"/>
    <n v="46173.833333333336"/>
    <s v="AmazonCloudWatch"/>
    <s v="Management and Governance"/>
    <s v="DataProcessing-Bytes"/>
    <s v="log-group-2222-05-01"/>
    <s v="us-east-1"/>
    <s v=""/>
    <n v="88.145899999999997"/>
    <s v="GB"/>
    <n v="0.5"/>
    <s v="Standard"/>
    <s v="USD"/>
    <n v="44.072899999999997"/>
    <n v="40.5471"/>
    <n v="40.547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160"/>
    <s v="Shared"/>
    <x v="2"/>
    <s v="Direct spend: provider + billing month + sub-account"/>
    <n v="1"/>
    <s v="aws-2026-05-28-222222222222-05-01-alloc-55ce2f091930"/>
    <d v="2026-05-01T00:00:00"/>
    <d v="2026-05-01T00:00:00"/>
  </r>
  <r>
    <x v="1159"/>
    <x v="0"/>
    <n v="999999999999"/>
    <n v="222222222222"/>
    <s v="development-account"/>
    <n v="46169.833333333336"/>
    <n v="46170.833333333336"/>
    <n v="46142.833333333336"/>
    <n v="46173.833333333336"/>
    <s v="AmazonCloudWatch"/>
    <s v="Management and Governance"/>
    <s v="DataProcessing-Bytes"/>
    <s v="log-group-2222-05-02"/>
    <s v="us-east-1"/>
    <s v=""/>
    <n v="80.237200000000001"/>
    <s v="GB"/>
    <n v="0.5"/>
    <s v="Standard"/>
    <s v="USD"/>
    <n v="40.118600000000001"/>
    <n v="36.909100000000002"/>
    <n v="36.9091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161"/>
    <s v="Shared"/>
    <x v="2"/>
    <s v="Direct spend: provider + billing month + sub-account"/>
    <n v="1"/>
    <s v="aws-2026-05-28-222222222222-05-02-alloc-8717f8979225"/>
    <d v="2026-05-01T00:00:00"/>
    <d v="2026-05-01T00:00:00"/>
  </r>
  <r>
    <x v="1160"/>
    <x v="0"/>
    <n v="999999999999"/>
    <n v="111111111111"/>
    <s v="production-account"/>
    <n v="46170.833333333336"/>
    <n v="46171.833333333336"/>
    <n v="46142.833333333336"/>
    <n v="46173.833333333336"/>
    <s v="Amazon Elastic Compute Cloud - Compute"/>
    <s v="Compute"/>
    <s v="BoxUsage:m5.large"/>
    <s v="i-1111-01-01"/>
    <s v="us-east-1"/>
    <s v=""/>
    <n v="1114.0419999999999"/>
    <s v="Hrs"/>
    <n v="9.6000000000000002E-2"/>
    <s v="Standard"/>
    <s v="USD"/>
    <n v="106.94799999999999"/>
    <n v="93.579499999999996"/>
    <n v="93.57949999999999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62"/>
    <s v="Allocated"/>
    <x v="1"/>
    <s v="Source tags/labels"/>
    <n v="1"/>
    <s v="aws-2026-05-29-111111111111-01-01-alloc-20dd6c64dcb0"/>
    <d v="2026-05-01T00:00:00"/>
    <d v="2026-05-01T00:00:00"/>
  </r>
  <r>
    <x v="1161"/>
    <x v="0"/>
    <n v="999999999999"/>
    <n v="111111111111"/>
    <s v="production-account"/>
    <n v="46170.833333333336"/>
    <n v="46171.833333333336"/>
    <n v="46142.833333333336"/>
    <n v="46173.833333333336"/>
    <s v="Amazon Elastic Compute Cloud - Compute"/>
    <s v="Compute"/>
    <s v="BoxUsage:m5.large"/>
    <s v="i-1111-01-02"/>
    <s v="us-east-1"/>
    <s v=""/>
    <n v="1111.752"/>
    <s v="Hrs"/>
    <n v="9.6000000000000002E-2"/>
    <s v="Standard"/>
    <s v="USD"/>
    <n v="106.7282"/>
    <n v="93.387200000000007"/>
    <n v="93.387200000000007"/>
    <s v="Usage"/>
    <s v=""/>
    <s v="BoxUsage:m5.large | RunInstances | Usage"/>
    <s v="{}"/>
    <x v="0"/>
    <x v="0"/>
    <x v="0"/>
    <x v="0"/>
    <s v="Unallocated"/>
    <s v="aws_billing_sample.csv"/>
    <n v="1163"/>
    <s v="Unallocated"/>
    <x v="0"/>
    <s v="Missing allocation metadata"/>
    <n v="1"/>
    <s v="aws-2026-05-29-111111111111-01-02-alloc-d19e3dbef8eb"/>
    <d v="2026-05-01T00:00:00"/>
    <d v="2026-05-01T00:00:00"/>
  </r>
  <r>
    <x v="1162"/>
    <x v="0"/>
    <n v="999999999999"/>
    <n v="111111111111"/>
    <s v="production-account"/>
    <n v="46170.833333333336"/>
    <n v="46171.833333333336"/>
    <n v="46142.833333333336"/>
    <n v="46173.833333333336"/>
    <s v="Amazon Simple Storage Service"/>
    <s v="Storage"/>
    <s v="TimedStorage-ByteHrs"/>
    <s v="bucket-1111-02-01"/>
    <s v="us-east-1"/>
    <s v=""/>
    <n v="256.63290000000001"/>
    <s v="GB-Mo"/>
    <n v="2.3E-2"/>
    <s v="Standard"/>
    <s v="USD"/>
    <n v="5.9025999999999996"/>
    <n v="5.5175999999999998"/>
    <n v="5.5175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64"/>
    <s v="Allocated"/>
    <x v="1"/>
    <s v="Source tags/labels"/>
    <n v="1"/>
    <s v="aws-2026-05-29-111111111111-02-01-alloc-5d2af07045cb"/>
    <d v="2026-05-01T00:00:00"/>
    <d v="2026-05-01T00:00:00"/>
  </r>
  <r>
    <x v="1163"/>
    <x v="0"/>
    <n v="999999999999"/>
    <n v="111111111111"/>
    <s v="production-account"/>
    <n v="46170.833333333336"/>
    <n v="46171.833333333336"/>
    <n v="46142.833333333336"/>
    <n v="46173.833333333336"/>
    <s v="Amazon Simple Storage Service"/>
    <s v="Storage"/>
    <s v="TimedStorage-ByteHrs"/>
    <s v="bucket-1111-02-02"/>
    <s v="us-east-1"/>
    <s v=""/>
    <n v="229.3021"/>
    <s v="GB-Mo"/>
    <n v="2.3E-2"/>
    <s v="Standard"/>
    <s v="USD"/>
    <n v="5.2739000000000003"/>
    <n v="4.93"/>
    <n v="4.9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65"/>
    <s v="Allocated"/>
    <x v="1"/>
    <s v="Source tags/labels"/>
    <n v="1"/>
    <s v="aws-2026-05-29-111111111111-02-02-alloc-714c340d80bf"/>
    <d v="2026-05-01T00:00:00"/>
    <d v="2026-05-01T00:00:00"/>
  </r>
  <r>
    <x v="1164"/>
    <x v="0"/>
    <n v="999999999999"/>
    <n v="111111111111"/>
    <s v="production-account"/>
    <n v="46170.833333333336"/>
    <n v="46171.833333333336"/>
    <n v="46142.833333333336"/>
    <n v="46173.833333333336"/>
    <s v="Amazon Relational Database Service"/>
    <s v="Databases"/>
    <s v="InstanceUsage:db.m5.large"/>
    <s v="db-1111-03-01"/>
    <s v="us-east-1"/>
    <s v=""/>
    <n v="236.119"/>
    <s v="Hrs"/>
    <n v="0.192"/>
    <s v="Standard"/>
    <s v="USD"/>
    <n v="45.334800000000001"/>
    <n v="40.1402"/>
    <n v="40.14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66"/>
    <s v="Allocated"/>
    <x v="1"/>
    <s v="Source tags/labels"/>
    <n v="1"/>
    <s v="aws-2026-05-29-111111111111-03-01-alloc-22140f22915a"/>
    <d v="2026-05-01T00:00:00"/>
    <d v="2026-05-01T00:00:00"/>
  </r>
  <r>
    <x v="1165"/>
    <x v="0"/>
    <n v="999999999999"/>
    <n v="111111111111"/>
    <s v="production-account"/>
    <n v="46170.833333333336"/>
    <n v="46171.833333333336"/>
    <n v="46142.833333333336"/>
    <n v="46173.833333333336"/>
    <s v="Amazon Relational Database Service"/>
    <s v="Databases"/>
    <s v="InstanceUsage:db.m5.large"/>
    <s v="db-1111-03-02"/>
    <s v="us-east-1"/>
    <s v=""/>
    <n v="194.85570000000001"/>
    <s v="Hrs"/>
    <n v="0.192"/>
    <s v="Standard"/>
    <s v="USD"/>
    <n v="37.412300000000002"/>
    <n v="33.125500000000002"/>
    <n v="33.1255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67"/>
    <s v="Allocated"/>
    <x v="1"/>
    <s v="Source tags/labels"/>
    <n v="1"/>
    <s v="aws-2026-05-29-111111111111-03-02-alloc-e06d95b8d582"/>
    <d v="2026-05-01T00:00:00"/>
    <d v="2026-05-01T00:00:00"/>
  </r>
  <r>
    <x v="1166"/>
    <x v="0"/>
    <n v="999999999999"/>
    <n v="111111111111"/>
    <s v="production-account"/>
    <n v="46170.833333333336"/>
    <n v="46171.833333333336"/>
    <n v="46142.833333333336"/>
    <n v="46173.833333333336"/>
    <s v="AWS Lambda"/>
    <s v="Compute"/>
    <s v="Lambda-GB-Second"/>
    <s v="function-1111-04-01"/>
    <s v="us-east-1"/>
    <s v=""/>
    <n v="4509608.6164999995"/>
    <s v="GB-Seconds"/>
    <n v="1.6666700000000001E-5"/>
    <s v="Standard"/>
    <s v="USD"/>
    <n v="75.160300000000007"/>
    <n v="69.898899999999998"/>
    <n v="69.898899999999998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68"/>
    <s v="Allocated"/>
    <x v="1"/>
    <s v="Source tags/labels"/>
    <n v="1"/>
    <s v="aws-2026-05-29-111111111111-04-01-alloc-9b89c6e0ceb4"/>
    <d v="2026-05-01T00:00:00"/>
    <d v="2026-05-01T00:00:00"/>
  </r>
  <r>
    <x v="1167"/>
    <x v="0"/>
    <n v="999999999999"/>
    <n v="111111111111"/>
    <s v="production-account"/>
    <n v="46170.833333333336"/>
    <n v="46171.833333333336"/>
    <n v="46142.833333333336"/>
    <n v="46173.833333333336"/>
    <s v="AWS Lambda"/>
    <s v="Compute"/>
    <s v="Lambda-GB-Second"/>
    <s v="function-1111-04-02"/>
    <s v="us-east-1"/>
    <s v=""/>
    <n v="4572466.466"/>
    <s v="GB-Seconds"/>
    <n v="1.6666700000000001E-5"/>
    <s v="Standard"/>
    <s v="USD"/>
    <n v="76.207899999999995"/>
    <n v="70.873199999999997"/>
    <n v="70.87319999999999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69"/>
    <s v="Allocated"/>
    <x v="1"/>
    <s v="Source tags/labels"/>
    <n v="1"/>
    <s v="aws-2026-05-29-111111111111-04-02-alloc-d3fe93afffd9"/>
    <d v="2026-05-01T00:00:00"/>
    <d v="2026-05-01T00:00:00"/>
  </r>
  <r>
    <x v="1168"/>
    <x v="0"/>
    <n v="999999999999"/>
    <n v="111111111111"/>
    <s v="production-account"/>
    <n v="46170.833333333336"/>
    <n v="46171.833333333336"/>
    <n v="46142.833333333336"/>
    <n v="46173.833333333336"/>
    <s v="AmazonCloudWatch"/>
    <s v="Management and Governance"/>
    <s v="DataProcessing-Bytes"/>
    <s v="log-group-1111-05-01"/>
    <s v="us-east-1"/>
    <s v=""/>
    <n v="222.56"/>
    <s v="GB"/>
    <n v="0.5"/>
    <s v="Standard"/>
    <s v="USD"/>
    <n v="111.28"/>
    <n v="102.3776"/>
    <n v="102.3776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170"/>
    <s v="Shared"/>
    <x v="2"/>
    <s v="Direct spend: provider + billing month + sub-account"/>
    <n v="1"/>
    <s v="aws-2026-05-29-111111111111-05-01-alloc-fced03baff1e"/>
    <d v="2026-05-01T00:00:00"/>
    <d v="2026-05-01T00:00:00"/>
  </r>
  <r>
    <x v="1169"/>
    <x v="0"/>
    <n v="999999999999"/>
    <n v="111111111111"/>
    <s v="production-account"/>
    <n v="46170.833333333336"/>
    <n v="46171.833333333336"/>
    <n v="46142.833333333336"/>
    <n v="46173.833333333336"/>
    <s v="AmazonCloudWatch"/>
    <s v="Management and Governance"/>
    <s v="DataProcessing-Bytes"/>
    <s v="log-group-1111-05-02"/>
    <s v="us-east-1"/>
    <s v=""/>
    <n v="237.25540000000001"/>
    <s v="GB"/>
    <n v="0.5"/>
    <s v="Standard"/>
    <s v="USD"/>
    <n v="118.6277"/>
    <n v="109.1375"/>
    <n v="109.1375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171"/>
    <s v="Shared"/>
    <x v="2"/>
    <s v="Direct spend: provider + billing month + sub-account"/>
    <n v="1"/>
    <s v="aws-2026-05-29-111111111111-05-02-alloc-be232a385d00"/>
    <d v="2026-05-01T00:00:00"/>
    <d v="2026-05-01T00:00:00"/>
  </r>
  <r>
    <x v="1170"/>
    <x v="0"/>
    <n v="999999999999"/>
    <n v="222222222222"/>
    <s v="development-account"/>
    <n v="46170.833333333336"/>
    <n v="46171.833333333336"/>
    <n v="46142.833333333336"/>
    <n v="46173.833333333336"/>
    <s v="Amazon Elastic Compute Cloud - Compute"/>
    <s v="Compute"/>
    <s v="BoxUsage:m5.large"/>
    <s v="i-2222-01-01"/>
    <s v="us-east-1"/>
    <s v=""/>
    <n v="420.03910000000002"/>
    <s v="Hrs"/>
    <n v="9.6000000000000002E-2"/>
    <s v="Standard"/>
    <s v="USD"/>
    <n v="40.323799999999999"/>
    <n v="35.283299999999997"/>
    <n v="35.2832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72"/>
    <s v="Allocated"/>
    <x v="1"/>
    <s v="Source tags/labels"/>
    <n v="1"/>
    <s v="aws-2026-05-29-222222222222-01-01-alloc-21e8d18cbdc8"/>
    <d v="2026-05-01T00:00:00"/>
    <d v="2026-05-01T00:00:00"/>
  </r>
  <r>
    <x v="1171"/>
    <x v="0"/>
    <n v="999999999999"/>
    <n v="222222222222"/>
    <s v="development-account"/>
    <n v="46170.833333333336"/>
    <n v="46171.833333333336"/>
    <n v="46142.833333333336"/>
    <n v="46173.833333333336"/>
    <s v="Amazon Elastic Compute Cloud - Compute"/>
    <s v="Compute"/>
    <s v="BoxUsage:m5.large"/>
    <s v="i-2222-01-02"/>
    <s v="us-east-1"/>
    <s v=""/>
    <n v="380.06330000000003"/>
    <s v="Hrs"/>
    <n v="9.6000000000000002E-2"/>
    <s v="Standard"/>
    <s v="USD"/>
    <n v="36.4861"/>
    <n v="31.9253"/>
    <n v="31.925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73"/>
    <s v="Allocated"/>
    <x v="1"/>
    <s v="Source tags/labels"/>
    <n v="1"/>
    <s v="aws-2026-05-29-222222222222-01-02-alloc-3fb5f1b33bed"/>
    <d v="2026-05-01T00:00:00"/>
    <d v="2026-05-01T00:00:00"/>
  </r>
  <r>
    <x v="1172"/>
    <x v="0"/>
    <n v="999999999999"/>
    <n v="222222222222"/>
    <s v="development-account"/>
    <n v="46170.833333333336"/>
    <n v="46171.833333333336"/>
    <n v="46142.833333333336"/>
    <n v="46173.833333333336"/>
    <s v="Amazon Simple Storage Service"/>
    <s v="Storage"/>
    <s v="TimedStorage-ByteHrs"/>
    <s v="bucket-2222-02-01"/>
    <s v="us-east-1"/>
    <s v=""/>
    <n v="89.470799999999997"/>
    <s v="GB-Mo"/>
    <n v="2.3E-2"/>
    <s v="Standard"/>
    <s v="USD"/>
    <n v="2.0577999999999999"/>
    <n v="1.9236"/>
    <n v="1.9236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74"/>
    <s v="Allocated"/>
    <x v="1"/>
    <s v="Source tags/labels"/>
    <n v="1"/>
    <s v="aws-2026-05-29-222222222222-02-01-alloc-93c26860be4c"/>
    <d v="2026-05-01T00:00:00"/>
    <d v="2026-05-01T00:00:00"/>
  </r>
  <r>
    <x v="1173"/>
    <x v="0"/>
    <n v="999999999999"/>
    <n v="222222222222"/>
    <s v="development-account"/>
    <n v="46170.833333333336"/>
    <n v="46171.833333333336"/>
    <n v="46142.833333333336"/>
    <n v="46173.833333333336"/>
    <s v="Amazon Simple Storage Service"/>
    <s v="Storage"/>
    <s v="TimedStorage-ByteHrs"/>
    <s v="bucket-2222-02-02"/>
    <s v="us-east-1"/>
    <s v=""/>
    <n v="84.012500000000003"/>
    <s v="GB-Mo"/>
    <n v="2.3E-2"/>
    <s v="Standard"/>
    <s v="USD"/>
    <n v="1.9322999999999999"/>
    <n v="1.8063"/>
    <n v="1.8063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75"/>
    <s v="Allocated"/>
    <x v="1"/>
    <s v="Source tags/labels"/>
    <n v="1"/>
    <s v="aws-2026-05-29-222222222222-02-02-alloc-e6b7d519f34a"/>
    <d v="2026-05-01T00:00:00"/>
    <d v="2026-05-01T00:00:00"/>
  </r>
  <r>
    <x v="1174"/>
    <x v="0"/>
    <n v="999999999999"/>
    <n v="222222222222"/>
    <s v="development-account"/>
    <n v="46170.833333333336"/>
    <n v="46171.833333333336"/>
    <n v="46142.833333333336"/>
    <n v="46173.833333333336"/>
    <s v="Amazon Relational Database Service"/>
    <s v="Databases"/>
    <s v="InstanceUsage:db.m5.large"/>
    <s v="db-2222-03-01"/>
    <s v="us-east-1"/>
    <s v=""/>
    <n v="77.980099999999993"/>
    <s v="Hrs"/>
    <n v="0.192"/>
    <s v="Standard"/>
    <s v="USD"/>
    <n v="14.972200000000001"/>
    <n v="13.256600000000001"/>
    <n v="13.2566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76"/>
    <s v="Allocated"/>
    <x v="1"/>
    <s v="Source tags/labels"/>
    <n v="1"/>
    <s v="aws-2026-05-29-222222222222-03-01-alloc-2c506f40c5be"/>
    <d v="2026-05-01T00:00:00"/>
    <d v="2026-05-01T00:00:00"/>
  </r>
  <r>
    <x v="1175"/>
    <x v="0"/>
    <n v="999999999999"/>
    <n v="222222222222"/>
    <s v="development-account"/>
    <n v="46170.833333333336"/>
    <n v="46171.833333333336"/>
    <n v="46142.833333333336"/>
    <n v="46173.833333333336"/>
    <s v="Amazon Relational Database Service"/>
    <s v="Databases"/>
    <s v="InstanceUsage:db.m5.large"/>
    <s v="db-2222-03-02"/>
    <s v="us-east-1"/>
    <s v=""/>
    <n v="83.249600000000001"/>
    <s v="Hrs"/>
    <n v="0.192"/>
    <s v="Standard"/>
    <s v="USD"/>
    <n v="15.9839"/>
    <n v="14.1524"/>
    <n v="14.1524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77"/>
    <s v="Allocated"/>
    <x v="1"/>
    <s v="Source tags/labels"/>
    <n v="1"/>
    <s v="aws-2026-05-29-222222222222-03-02-alloc-8dc5738190ba"/>
    <d v="2026-05-01T00:00:00"/>
    <d v="2026-05-01T00:00:00"/>
  </r>
  <r>
    <x v="1176"/>
    <x v="0"/>
    <n v="999999999999"/>
    <n v="222222222222"/>
    <s v="development-account"/>
    <n v="46170.833333333336"/>
    <n v="46171.833333333336"/>
    <n v="46142.833333333336"/>
    <n v="46173.833333333336"/>
    <s v="AWS Lambda"/>
    <s v="Compute"/>
    <s v="Lambda-GB-Second"/>
    <s v="function-2222-04-01"/>
    <s v="us-east-1"/>
    <s v=""/>
    <n v="1744024.0996000001"/>
    <s v="GB-Seconds"/>
    <n v="1.6666700000000001E-5"/>
    <s v="Standard"/>
    <s v="USD"/>
    <n v="29.0671"/>
    <n v="27.032399999999999"/>
    <n v="27.0323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78"/>
    <s v="Allocated"/>
    <x v="1"/>
    <s v="Source tags/labels"/>
    <n v="1"/>
    <s v="aws-2026-05-29-222222222222-04-01-alloc-38a6f9033342"/>
    <d v="2026-05-01T00:00:00"/>
    <d v="2026-05-01T00:00:00"/>
  </r>
  <r>
    <x v="1177"/>
    <x v="0"/>
    <n v="999999999999"/>
    <n v="222222222222"/>
    <s v="development-account"/>
    <n v="46170.833333333336"/>
    <n v="46171.833333333336"/>
    <n v="46142.833333333336"/>
    <n v="46173.833333333336"/>
    <s v="AWS Lambda"/>
    <s v="Compute"/>
    <s v="Lambda-GB-Second"/>
    <s v="function-2222-04-02"/>
    <s v="us-east-1"/>
    <s v=""/>
    <n v="1728358.0784"/>
    <s v="GB-Seconds"/>
    <n v="1.6666700000000001E-5"/>
    <s v="Standard"/>
    <s v="USD"/>
    <n v="28.806000000000001"/>
    <n v="26.7896"/>
    <n v="26.7896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79"/>
    <s v="Allocated"/>
    <x v="1"/>
    <s v="Source tags/labels"/>
    <n v="1"/>
    <s v="aws-2026-05-29-222222222222-04-02-alloc-5c57a919ddd3"/>
    <d v="2026-05-01T00:00:00"/>
    <d v="2026-05-01T00:00:00"/>
  </r>
  <r>
    <x v="1178"/>
    <x v="0"/>
    <n v="999999999999"/>
    <n v="222222222222"/>
    <s v="development-account"/>
    <n v="46170.833333333336"/>
    <n v="46171.833333333336"/>
    <n v="46142.833333333336"/>
    <n v="46173.833333333336"/>
    <s v="AmazonCloudWatch"/>
    <s v="Management and Governance"/>
    <s v="DataProcessing-Bytes"/>
    <s v="log-group-2222-05-01"/>
    <s v="us-east-1"/>
    <s v=""/>
    <n v="84.3309"/>
    <s v="GB"/>
    <n v="0.5"/>
    <s v="Standard"/>
    <s v="USD"/>
    <n v="42.165500000000002"/>
    <n v="38.792200000000001"/>
    <n v="38.7922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180"/>
    <s v="Shared"/>
    <x v="2"/>
    <s v="Direct spend: provider + billing month + sub-account"/>
    <n v="1"/>
    <s v="aws-2026-05-29-222222222222-05-01-alloc-d1862e0af21e"/>
    <d v="2026-05-01T00:00:00"/>
    <d v="2026-05-01T00:00:00"/>
  </r>
  <r>
    <x v="1179"/>
    <x v="0"/>
    <n v="999999999999"/>
    <n v="222222222222"/>
    <s v="development-account"/>
    <n v="46170.833333333336"/>
    <n v="46171.833333333336"/>
    <n v="46142.833333333336"/>
    <n v="46173.833333333336"/>
    <s v="AmazonCloudWatch"/>
    <s v="Management and Governance"/>
    <s v="DataProcessing-Bytes"/>
    <s v="log-group-2222-05-02"/>
    <s v="us-east-1"/>
    <s v=""/>
    <n v="92.928299999999993"/>
    <s v="GB"/>
    <n v="0.5"/>
    <s v="Standard"/>
    <s v="USD"/>
    <n v="46.464100000000002"/>
    <n v="42.747"/>
    <n v="42.74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181"/>
    <s v="Shared"/>
    <x v="2"/>
    <s v="Direct spend: provider + billing month + sub-account"/>
    <n v="1"/>
    <s v="aws-2026-05-29-222222222222-05-02-alloc-162a53202958"/>
    <d v="2026-05-01T00:00:00"/>
    <d v="2026-05-01T00:00:00"/>
  </r>
  <r>
    <x v="1180"/>
    <x v="0"/>
    <n v="999999999999"/>
    <n v="111111111111"/>
    <s v="production-account"/>
    <n v="46171.833333333336"/>
    <n v="46172.833333333336"/>
    <n v="46142.833333333336"/>
    <n v="46173.833333333336"/>
    <s v="Amazon Elastic Compute Cloud - Compute"/>
    <s v="Compute"/>
    <s v="BoxUsage:m5.large"/>
    <s v="i-1111-01-01"/>
    <s v="us-east-1"/>
    <s v=""/>
    <n v="1155.4229"/>
    <s v="Hrs"/>
    <n v="9.6000000000000002E-2"/>
    <s v="Standard"/>
    <s v="USD"/>
    <n v="110.92059999999999"/>
    <n v="97.055499999999995"/>
    <n v="97.05549999999999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82"/>
    <s v="Allocated"/>
    <x v="1"/>
    <s v="Source tags/labels"/>
    <n v="1"/>
    <s v="aws-2026-05-30-111111111111-01-01-alloc-70f023ba72fd"/>
    <d v="2026-05-01T00:00:00"/>
    <d v="2026-05-01T00:00:00"/>
  </r>
  <r>
    <x v="1181"/>
    <x v="0"/>
    <n v="999999999999"/>
    <n v="111111111111"/>
    <s v="production-account"/>
    <n v="46171.833333333336"/>
    <n v="46172.833333333336"/>
    <n v="46142.833333333336"/>
    <n v="46173.833333333336"/>
    <s v="Amazon Elastic Compute Cloud - Compute"/>
    <s v="Compute"/>
    <s v="BoxUsage:m5.large"/>
    <s v="i-1111-01-02"/>
    <s v="us-east-1"/>
    <s v=""/>
    <n v="1118.2620999999999"/>
    <s v="Hrs"/>
    <n v="9.6000000000000002E-2"/>
    <s v="Standard"/>
    <s v="USD"/>
    <n v="107.3532"/>
    <n v="93.933999999999997"/>
    <n v="93.93399999999999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83"/>
    <s v="Allocated"/>
    <x v="1"/>
    <s v="Source tags/labels"/>
    <n v="1"/>
    <s v="aws-2026-05-30-111111111111-01-02-alloc-1aa134568337"/>
    <d v="2026-05-01T00:00:00"/>
    <d v="2026-05-01T00:00:00"/>
  </r>
  <r>
    <x v="1182"/>
    <x v="0"/>
    <n v="999999999999"/>
    <n v="111111111111"/>
    <s v="production-account"/>
    <n v="46171.833333333336"/>
    <n v="46172.833333333336"/>
    <n v="46142.833333333336"/>
    <n v="46173.833333333336"/>
    <s v="Amazon Simple Storage Service"/>
    <s v="Storage"/>
    <s v="TimedStorage-ByteHrs"/>
    <s v="bucket-1111-02-01"/>
    <s v="us-east-1"/>
    <s v=""/>
    <n v="256.6465"/>
    <s v="GB-Mo"/>
    <n v="2.3E-2"/>
    <s v="Standard"/>
    <s v="USD"/>
    <n v="5.9028999999999998"/>
    <n v="5.5179"/>
    <n v="5.517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84"/>
    <s v="Allocated"/>
    <x v="1"/>
    <s v="Source tags/labels"/>
    <n v="1"/>
    <s v="aws-2026-05-30-111111111111-02-01-alloc-cd2f656ca1f5"/>
    <d v="2026-05-01T00:00:00"/>
    <d v="2026-05-01T00:00:00"/>
  </r>
  <r>
    <x v="1183"/>
    <x v="0"/>
    <n v="999999999999"/>
    <n v="111111111111"/>
    <s v="production-account"/>
    <n v="46171.833333333336"/>
    <n v="46172.833333333336"/>
    <n v="46142.833333333336"/>
    <n v="46173.833333333336"/>
    <s v="Amazon Simple Storage Service"/>
    <s v="Storage"/>
    <s v="TimedStorage-ByteHrs"/>
    <s v="bucket-1111-02-02"/>
    <s v="us-east-1"/>
    <s v=""/>
    <n v="218.76439999999999"/>
    <s v="GB-Mo"/>
    <n v="2.3E-2"/>
    <s v="Standard"/>
    <s v="USD"/>
    <n v="5.0316000000000001"/>
    <n v="4.7034000000000002"/>
    <n v="4.7034000000000002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85"/>
    <s v="Allocated"/>
    <x v="1"/>
    <s v="Source tags/labels"/>
    <n v="1"/>
    <s v="aws-2026-05-30-111111111111-02-02-alloc-d00733fcf2ad"/>
    <d v="2026-05-01T00:00:00"/>
    <d v="2026-05-01T00:00:00"/>
  </r>
  <r>
    <x v="1184"/>
    <x v="0"/>
    <n v="999999999999"/>
    <n v="111111111111"/>
    <s v="production-account"/>
    <n v="46171.833333333336"/>
    <n v="46172.833333333336"/>
    <n v="46142.833333333336"/>
    <n v="46173.833333333336"/>
    <s v="Amazon Relational Database Service"/>
    <s v="Databases"/>
    <s v="InstanceUsage:db.m5.large"/>
    <s v="db-1111-03-01"/>
    <s v="us-east-1"/>
    <s v=""/>
    <n v="218.5855"/>
    <s v="Hrs"/>
    <n v="0.192"/>
    <s v="Standard"/>
    <s v="USD"/>
    <n v="41.968400000000003"/>
    <n v="37.159500000000001"/>
    <n v="37.1595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86"/>
    <s v="Allocated"/>
    <x v="1"/>
    <s v="Source tags/labels"/>
    <n v="1"/>
    <s v="aws-2026-05-30-111111111111-03-01-alloc-872aec2033e9"/>
    <d v="2026-05-01T00:00:00"/>
    <d v="2026-05-01T00:00:00"/>
  </r>
  <r>
    <x v="1185"/>
    <x v="0"/>
    <n v="999999999999"/>
    <n v="111111111111"/>
    <s v="production-account"/>
    <n v="46171.833333333336"/>
    <n v="46172.833333333336"/>
    <n v="46142.833333333336"/>
    <n v="46173.833333333336"/>
    <s v="Amazon Relational Database Service"/>
    <s v="Databases"/>
    <s v="InstanceUsage:db.m5.large"/>
    <s v="db-1111-03-02"/>
    <s v="us-east-1"/>
    <s v=""/>
    <n v="204.4162"/>
    <s v="Hrs"/>
    <n v="0.192"/>
    <s v="Standard"/>
    <s v="USD"/>
    <n v="39.247900000000001"/>
    <n v="34.750700000000002"/>
    <n v="34.7507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87"/>
    <s v="Allocated"/>
    <x v="1"/>
    <s v="Source tags/labels"/>
    <n v="1"/>
    <s v="aws-2026-05-30-111111111111-03-02-alloc-e96ae27fd1e0"/>
    <d v="2026-05-01T00:00:00"/>
    <d v="2026-05-01T00:00:00"/>
  </r>
  <r>
    <x v="1186"/>
    <x v="0"/>
    <n v="999999999999"/>
    <n v="111111111111"/>
    <s v="production-account"/>
    <n v="46171.833333333336"/>
    <n v="46172.833333333336"/>
    <n v="46142.833333333336"/>
    <n v="46173.833333333336"/>
    <s v="AWS Lambda"/>
    <s v="Compute"/>
    <s v="Lambda-GB-Second"/>
    <s v="function-1111-04-01"/>
    <s v="us-east-1"/>
    <s v=""/>
    <n v="4216006.5976"/>
    <s v="GB-Seconds"/>
    <n v="1.6666700000000001E-5"/>
    <s v="Standard"/>
    <s v="USD"/>
    <n v="70.266900000000007"/>
    <n v="65.348100000000002"/>
    <n v="65.348100000000002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188"/>
    <s v="Allocated"/>
    <x v="1"/>
    <s v="Source tags/labels"/>
    <n v="1"/>
    <s v="aws-2026-05-30-111111111111-04-01-alloc-e9cd6ad680ed"/>
    <d v="2026-05-01T00:00:00"/>
    <d v="2026-05-01T00:00:00"/>
  </r>
  <r>
    <x v="1187"/>
    <x v="0"/>
    <n v="999999999999"/>
    <n v="111111111111"/>
    <s v="production-account"/>
    <n v="46171.833333333336"/>
    <n v="46172.833333333336"/>
    <n v="46142.833333333336"/>
    <n v="46173.833333333336"/>
    <s v="AWS Lambda"/>
    <s v="Compute"/>
    <s v="Lambda-GB-Second"/>
    <s v="function-1111-04-02"/>
    <s v="us-east-1"/>
    <s v=""/>
    <n v="4438921.0071999999"/>
    <s v="GB-Seconds"/>
    <n v="1.6666700000000001E-5"/>
    <s v="Standard"/>
    <s v="USD"/>
    <n v="73.982200000000006"/>
    <n v="68.803299999999993"/>
    <n v="68.803299999999993"/>
    <s v="Usage"/>
    <s v=""/>
    <s v="Lambda-GB-Second | Invoke | Usage"/>
    <s v="{}"/>
    <x v="0"/>
    <x v="0"/>
    <x v="0"/>
    <x v="0"/>
    <s v="Unallocated"/>
    <s v="aws_billing_sample.csv"/>
    <n v="1189"/>
    <s v="Unallocated"/>
    <x v="0"/>
    <s v="Missing allocation metadata"/>
    <n v="1"/>
    <s v="aws-2026-05-30-111111111111-04-02-alloc-503bbd8153e9"/>
    <d v="2026-05-01T00:00:00"/>
    <d v="2026-05-01T00:00:00"/>
  </r>
  <r>
    <x v="1188"/>
    <x v="0"/>
    <n v="999999999999"/>
    <n v="111111111111"/>
    <s v="production-account"/>
    <n v="46171.833333333336"/>
    <n v="46172.833333333336"/>
    <n v="46142.833333333336"/>
    <n v="46173.833333333336"/>
    <s v="AmazonCloudWatch"/>
    <s v="Management and Governance"/>
    <s v="DataProcessing-Bytes"/>
    <s v="log-group-1111-05-01"/>
    <s v="us-east-1"/>
    <s v=""/>
    <n v="230.13480000000001"/>
    <s v="GB"/>
    <n v="0.5"/>
    <s v="Standard"/>
    <s v="USD"/>
    <n v="115.06740000000001"/>
    <n v="105.86199999999999"/>
    <n v="105.8619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190"/>
    <s v="Shared"/>
    <x v="2"/>
    <s v="Direct spend: provider + billing month + sub-account"/>
    <n v="1"/>
    <s v="aws-2026-05-30-111111111111-05-01-alloc-a9723a76edd3"/>
    <d v="2026-05-01T00:00:00"/>
    <d v="2026-05-01T00:00:00"/>
  </r>
  <r>
    <x v="1189"/>
    <x v="0"/>
    <n v="999999999999"/>
    <n v="111111111111"/>
    <s v="production-account"/>
    <n v="46171.833333333336"/>
    <n v="46172.833333333336"/>
    <n v="46142.833333333336"/>
    <n v="46173.833333333336"/>
    <s v="AmazonCloudWatch"/>
    <s v="Management and Governance"/>
    <s v="DataProcessing-Bytes"/>
    <s v="log-group-1111-05-02"/>
    <s v="us-east-1"/>
    <s v=""/>
    <n v="229.1491"/>
    <s v="GB"/>
    <n v="0.5"/>
    <s v="Standard"/>
    <s v="USD"/>
    <n v="114.5746"/>
    <n v="105.40860000000001"/>
    <n v="105.4086000000000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191"/>
    <s v="Shared"/>
    <x v="2"/>
    <s v="Direct spend: provider + billing month + sub-account"/>
    <n v="1"/>
    <s v="aws-2026-05-30-111111111111-05-02-alloc-a095c16d39f2"/>
    <d v="2026-05-01T00:00:00"/>
    <d v="2026-05-01T00:00:00"/>
  </r>
  <r>
    <x v="1190"/>
    <x v="0"/>
    <n v="999999999999"/>
    <n v="222222222222"/>
    <s v="development-account"/>
    <n v="46171.833333333336"/>
    <n v="46172.833333333336"/>
    <n v="46142.833333333336"/>
    <n v="46173.833333333336"/>
    <s v="Amazon Elastic Compute Cloud - Compute"/>
    <s v="Compute"/>
    <s v="BoxUsage:m5.large"/>
    <s v="i-2222-01-01"/>
    <s v="us-east-1"/>
    <s v=""/>
    <n v="437.19779999999997"/>
    <s v="Hrs"/>
    <n v="9.6000000000000002E-2"/>
    <s v="Standard"/>
    <s v="USD"/>
    <n v="41.970999999999997"/>
    <n v="36.724600000000002"/>
    <n v="36.724600000000002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92"/>
    <s v="Allocated"/>
    <x v="1"/>
    <s v="Source tags/labels"/>
    <n v="1"/>
    <s v="aws-2026-05-30-222222222222-01-01-alloc-8afb56b83c9d"/>
    <d v="2026-05-01T00:00:00"/>
    <d v="2026-05-01T00:00:00"/>
  </r>
  <r>
    <x v="1191"/>
    <x v="0"/>
    <n v="999999999999"/>
    <n v="222222222222"/>
    <s v="development-account"/>
    <n v="46171.833333333336"/>
    <n v="46172.833333333336"/>
    <n v="46142.833333333336"/>
    <n v="46173.833333333336"/>
    <s v="Amazon Elastic Compute Cloud - Compute"/>
    <s v="Compute"/>
    <s v="BoxUsage:m5.large"/>
    <s v="i-2222-01-02"/>
    <s v="us-east-1"/>
    <s v=""/>
    <n v="441.19529999999997"/>
    <s v="Hrs"/>
    <n v="9.6000000000000002E-2"/>
    <s v="Standard"/>
    <s v="USD"/>
    <n v="42.354799999999997"/>
    <n v="37.060400000000001"/>
    <n v="37.0604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93"/>
    <s v="Allocated"/>
    <x v="1"/>
    <s v="Source tags/labels"/>
    <n v="1"/>
    <s v="aws-2026-05-30-222222222222-01-02-alloc-818ffc6d8628"/>
    <d v="2026-05-01T00:00:00"/>
    <d v="2026-05-01T00:00:00"/>
  </r>
  <r>
    <x v="1192"/>
    <x v="0"/>
    <n v="999999999999"/>
    <n v="222222222222"/>
    <s v="development-account"/>
    <n v="46171.833333333336"/>
    <n v="46172.833333333336"/>
    <n v="46142.833333333336"/>
    <n v="46173.833333333336"/>
    <s v="Amazon Simple Storage Service"/>
    <s v="Storage"/>
    <s v="TimedStorage-ByteHrs"/>
    <s v="bucket-2222-02-01"/>
    <s v="us-east-1"/>
    <s v=""/>
    <n v="83.038700000000006"/>
    <s v="GB-Mo"/>
    <n v="2.3E-2"/>
    <s v="Standard"/>
    <s v="USD"/>
    <n v="1.9098999999999999"/>
    <n v="1.7853000000000001"/>
    <n v="1.7853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94"/>
    <s v="Allocated"/>
    <x v="1"/>
    <s v="Source tags/labels"/>
    <n v="1"/>
    <s v="aws-2026-05-30-222222222222-02-01-alloc-aaa2cfd1cfcb"/>
    <d v="2026-05-01T00:00:00"/>
    <d v="2026-05-01T00:00:00"/>
  </r>
  <r>
    <x v="1193"/>
    <x v="0"/>
    <n v="999999999999"/>
    <n v="222222222222"/>
    <s v="development-account"/>
    <n v="46171.833333333336"/>
    <n v="46172.833333333336"/>
    <n v="46142.833333333336"/>
    <n v="46173.833333333336"/>
    <s v="Amazon Simple Storage Service"/>
    <s v="Storage"/>
    <s v="TimedStorage-ByteHrs"/>
    <s v="bucket-2222-02-02"/>
    <s v="us-east-1"/>
    <s v=""/>
    <n v="97.77"/>
    <s v="GB-Mo"/>
    <n v="2.3E-2"/>
    <s v="Standard"/>
    <s v="USD"/>
    <n v="2.2486999999999999"/>
    <n v="2.1021000000000001"/>
    <n v="2.1021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95"/>
    <s v="Allocated"/>
    <x v="1"/>
    <s v="Source tags/labels"/>
    <n v="1"/>
    <s v="aws-2026-05-30-222222222222-02-02-alloc-64c8af8cfbd9"/>
    <d v="2026-05-01T00:00:00"/>
    <d v="2026-05-01T00:00:00"/>
  </r>
  <r>
    <x v="1194"/>
    <x v="0"/>
    <n v="999999999999"/>
    <n v="222222222222"/>
    <s v="development-account"/>
    <n v="46171.833333333336"/>
    <n v="46172.833333333336"/>
    <n v="46142.833333333336"/>
    <n v="46173.833333333336"/>
    <s v="Amazon Relational Database Service"/>
    <s v="Databases"/>
    <s v="InstanceUsage:db.m5.large"/>
    <s v="db-2222-03-01"/>
    <s v="us-east-1"/>
    <s v=""/>
    <n v="81.076499999999996"/>
    <s v="Hrs"/>
    <n v="0.192"/>
    <s v="Standard"/>
    <s v="USD"/>
    <n v="15.566700000000001"/>
    <n v="13.782999999999999"/>
    <n v="13.7829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96"/>
    <s v="Allocated"/>
    <x v="1"/>
    <s v="Source tags/labels"/>
    <n v="1"/>
    <s v="aws-2026-05-30-222222222222-03-01-alloc-27f1aa33e50d"/>
    <d v="2026-05-01T00:00:00"/>
    <d v="2026-05-01T00:00:00"/>
  </r>
  <r>
    <x v="1195"/>
    <x v="0"/>
    <n v="999999999999"/>
    <n v="222222222222"/>
    <s v="development-account"/>
    <n v="46171.833333333336"/>
    <n v="46172.833333333336"/>
    <n v="46142.833333333336"/>
    <n v="46173.833333333336"/>
    <s v="Amazon Relational Database Service"/>
    <s v="Databases"/>
    <s v="InstanceUsage:db.m5.large"/>
    <s v="db-2222-03-02"/>
    <s v="us-east-1"/>
    <s v=""/>
    <n v="80.007499999999993"/>
    <s v="Hrs"/>
    <n v="0.192"/>
    <s v="Standard"/>
    <s v="USD"/>
    <n v="15.3614"/>
    <n v="13.6013"/>
    <n v="13.6013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97"/>
    <s v="Allocated"/>
    <x v="1"/>
    <s v="Source tags/labels"/>
    <n v="1"/>
    <s v="aws-2026-05-30-222222222222-03-02-alloc-5241eee5161e"/>
    <d v="2026-05-01T00:00:00"/>
    <d v="2026-05-01T00:00:00"/>
  </r>
  <r>
    <x v="1196"/>
    <x v="0"/>
    <n v="999999999999"/>
    <n v="222222222222"/>
    <s v="development-account"/>
    <n v="46171.833333333336"/>
    <n v="46172.833333333336"/>
    <n v="46142.833333333336"/>
    <n v="46173.833333333336"/>
    <s v="AWS Lambda"/>
    <s v="Compute"/>
    <s v="Lambda-GB-Second"/>
    <s v="function-2222-04-01"/>
    <s v="us-east-1"/>
    <s v=""/>
    <n v="1759700.2568999999"/>
    <s v="GB-Seconds"/>
    <n v="1.6666700000000001E-5"/>
    <s v="Standard"/>
    <s v="USD"/>
    <n v="29.328399999999998"/>
    <n v="27.275400000000001"/>
    <n v="27.2754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98"/>
    <s v="Allocated"/>
    <x v="1"/>
    <s v="Source tags/labels"/>
    <n v="1"/>
    <s v="aws-2026-05-30-222222222222-04-01-alloc-e4698d0556cd"/>
    <d v="2026-05-01T00:00:00"/>
    <d v="2026-05-01T00:00:00"/>
  </r>
  <r>
    <x v="1197"/>
    <x v="0"/>
    <n v="999999999999"/>
    <n v="222222222222"/>
    <s v="development-account"/>
    <n v="46171.833333333336"/>
    <n v="46172.833333333336"/>
    <n v="46142.833333333336"/>
    <n v="46173.833333333336"/>
    <s v="AWS Lambda"/>
    <s v="Compute"/>
    <s v="Lambda-GB-Second"/>
    <s v="function-2222-04-02"/>
    <s v="us-east-1"/>
    <s v=""/>
    <n v="1783939.7901999999"/>
    <s v="GB-Seconds"/>
    <n v="1.6666700000000001E-5"/>
    <s v="Standard"/>
    <s v="USD"/>
    <n v="29.732399999999998"/>
    <n v="27.6511"/>
    <n v="27.651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199"/>
    <s v="Allocated"/>
    <x v="1"/>
    <s v="Source tags/labels"/>
    <n v="1"/>
    <s v="aws-2026-05-30-222222222222-04-02-alloc-544329c33510"/>
    <d v="2026-05-01T00:00:00"/>
    <d v="2026-05-01T00:00:00"/>
  </r>
  <r>
    <x v="1198"/>
    <x v="0"/>
    <n v="999999999999"/>
    <n v="222222222222"/>
    <s v="development-account"/>
    <n v="46171.833333333336"/>
    <n v="46172.833333333336"/>
    <n v="46142.833333333336"/>
    <n v="46173.833333333336"/>
    <s v="AmazonCloudWatch"/>
    <s v="Management and Governance"/>
    <s v="DataProcessing-Bytes"/>
    <s v="log-group-2222-05-01"/>
    <s v="us-east-1"/>
    <s v=""/>
    <n v="89.022599999999997"/>
    <s v="GB"/>
    <n v="0.5"/>
    <s v="Standard"/>
    <s v="USD"/>
    <n v="44.511299999999999"/>
    <n v="40.950400000000002"/>
    <n v="40.9504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200"/>
    <s v="Shared"/>
    <x v="2"/>
    <s v="Direct spend: provider + billing month + sub-account"/>
    <n v="1"/>
    <s v="aws-2026-05-30-222222222222-05-01-alloc-edeb97d85545"/>
    <d v="2026-05-01T00:00:00"/>
    <d v="2026-05-01T00:00:00"/>
  </r>
  <r>
    <x v="1199"/>
    <x v="0"/>
    <n v="999999999999"/>
    <n v="222222222222"/>
    <s v="development-account"/>
    <n v="46171.833333333336"/>
    <n v="46172.833333333336"/>
    <n v="46142.833333333336"/>
    <n v="46173.833333333336"/>
    <s v="AmazonCloudWatch"/>
    <s v="Management and Governance"/>
    <s v="DataProcessing-Bytes"/>
    <s v="log-group-2222-05-02"/>
    <s v="us-east-1"/>
    <s v=""/>
    <n v="93.546599999999998"/>
    <s v="GB"/>
    <n v="0.5"/>
    <s v="Standard"/>
    <s v="USD"/>
    <n v="46.773299999999999"/>
    <n v="43.031399999999998"/>
    <n v="43.0313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201"/>
    <s v="Shared"/>
    <x v="2"/>
    <s v="Direct spend: provider + billing month + sub-account"/>
    <n v="1"/>
    <s v="aws-2026-05-30-222222222222-05-02-alloc-50b172162633"/>
    <d v="2026-05-01T00:00:00"/>
    <d v="2026-05-01T00:00:00"/>
  </r>
  <r>
    <x v="1200"/>
    <x v="0"/>
    <n v="999999999999"/>
    <n v="111111111111"/>
    <s v="production-account"/>
    <n v="46172.833333333336"/>
    <n v="46173.833333333336"/>
    <n v="46142.833333333336"/>
    <n v="46173.833333333336"/>
    <s v="Amazon Elastic Compute Cloud - Compute"/>
    <s v="Compute"/>
    <s v="BoxUsage:m5.large"/>
    <s v="i-1111-01-01"/>
    <s v="us-east-1"/>
    <s v=""/>
    <n v="1147.7674999999999"/>
    <s v="Hrs"/>
    <n v="9.6000000000000002E-2"/>
    <s v="Standard"/>
    <s v="USD"/>
    <n v="110.1857"/>
    <n v="96.412499999999994"/>
    <n v="96.41249999999999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02"/>
    <s v="Allocated"/>
    <x v="1"/>
    <s v="Source tags/labels"/>
    <n v="1"/>
    <s v="aws-2026-05-31-111111111111-01-01-alloc-3b0fb794c7e6"/>
    <d v="2026-05-01T00:00:00"/>
    <d v="2026-05-01T00:00:00"/>
  </r>
  <r>
    <x v="1201"/>
    <x v="0"/>
    <n v="999999999999"/>
    <n v="111111111111"/>
    <s v="production-account"/>
    <n v="46172.833333333336"/>
    <n v="46173.833333333336"/>
    <n v="46142.833333333336"/>
    <n v="46173.833333333336"/>
    <s v="Amazon Elastic Compute Cloud - Compute"/>
    <s v="Compute"/>
    <s v="BoxUsage:m5.large"/>
    <s v="i-1111-01-02"/>
    <s v="us-east-1"/>
    <s v=""/>
    <n v="1036.2481"/>
    <s v="Hrs"/>
    <n v="9.6000000000000002E-2"/>
    <s v="Standard"/>
    <s v="USD"/>
    <n v="99.479799999999997"/>
    <n v="87.044799999999995"/>
    <n v="87.04479999999999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03"/>
    <s v="Allocated"/>
    <x v="1"/>
    <s v="Source tags/labels"/>
    <n v="1"/>
    <s v="aws-2026-05-31-111111111111-01-02-alloc-4ec72f7817bd"/>
    <d v="2026-05-01T00:00:00"/>
    <d v="2026-05-01T00:00:00"/>
  </r>
  <r>
    <x v="1202"/>
    <x v="0"/>
    <n v="999999999999"/>
    <n v="111111111111"/>
    <s v="production-account"/>
    <n v="46172.833333333336"/>
    <n v="46173.833333333336"/>
    <n v="46142.833333333336"/>
    <n v="46173.833333333336"/>
    <s v="Amazon Simple Storage Service"/>
    <s v="Storage"/>
    <s v="TimedStorage-ByteHrs"/>
    <s v="bucket-1111-02-01"/>
    <s v="us-east-1"/>
    <s v=""/>
    <n v="214.56639999999999"/>
    <s v="GB-Mo"/>
    <n v="2.3E-2"/>
    <s v="Standard"/>
    <s v="USD"/>
    <n v="4.9349999999999996"/>
    <n v="4.6132"/>
    <n v="4.6132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04"/>
    <s v="Allocated"/>
    <x v="1"/>
    <s v="Source tags/labels"/>
    <n v="1"/>
    <s v="aws-2026-05-31-111111111111-02-01-alloc-3976b7935637"/>
    <d v="2026-05-01T00:00:00"/>
    <d v="2026-05-01T00:00:00"/>
  </r>
  <r>
    <x v="1203"/>
    <x v="0"/>
    <n v="999999999999"/>
    <n v="111111111111"/>
    <s v="production-account"/>
    <n v="46172.833333333336"/>
    <n v="46173.833333333336"/>
    <n v="46142.833333333336"/>
    <n v="46173.833333333336"/>
    <s v="Amazon Simple Storage Service"/>
    <s v="Storage"/>
    <s v="TimedStorage-ByteHrs"/>
    <s v="bucket-1111-02-02"/>
    <s v="us-east-1"/>
    <s v=""/>
    <n v="216.11590000000001"/>
    <s v="GB-Mo"/>
    <n v="2.3E-2"/>
    <s v="Standard"/>
    <s v="USD"/>
    <n v="4.9706999999999999"/>
    <n v="4.6464999999999996"/>
    <n v="4.6464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05"/>
    <s v="Allocated"/>
    <x v="1"/>
    <s v="Source tags/labels"/>
    <n v="1"/>
    <s v="aws-2026-05-31-111111111111-02-02-alloc-77deeb06f9a5"/>
    <d v="2026-05-01T00:00:00"/>
    <d v="2026-05-01T00:00:00"/>
  </r>
  <r>
    <x v="1204"/>
    <x v="0"/>
    <n v="999999999999"/>
    <n v="111111111111"/>
    <s v="production-account"/>
    <n v="46172.833333333336"/>
    <n v="46173.833333333336"/>
    <n v="46142.833333333336"/>
    <n v="46173.833333333336"/>
    <s v="Amazon Relational Database Service"/>
    <s v="Databases"/>
    <s v="InstanceUsage:db.m5.large"/>
    <s v="db-1111-03-01"/>
    <s v="us-east-1"/>
    <s v=""/>
    <n v="202.3075"/>
    <s v="Hrs"/>
    <n v="0.192"/>
    <s v="Standard"/>
    <s v="USD"/>
    <n v="38.843000000000004"/>
    <n v="34.392299999999999"/>
    <n v="34.3922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06"/>
    <s v="Allocated"/>
    <x v="1"/>
    <s v="Source tags/labels"/>
    <n v="1"/>
    <s v="aws-2026-05-31-111111111111-03-01-alloc-d53f991704d1"/>
    <d v="2026-05-01T00:00:00"/>
    <d v="2026-05-01T00:00:00"/>
  </r>
  <r>
    <x v="1205"/>
    <x v="0"/>
    <n v="999999999999"/>
    <n v="111111111111"/>
    <s v="production-account"/>
    <n v="46172.833333333336"/>
    <n v="46173.833333333336"/>
    <n v="46142.833333333336"/>
    <n v="46173.833333333336"/>
    <s v="Amazon Relational Database Service"/>
    <s v="Databases"/>
    <s v="InstanceUsage:db.m5.large"/>
    <s v="db-1111-03-02"/>
    <s v="us-east-1"/>
    <s v=""/>
    <n v="216.4676"/>
    <s v="Hrs"/>
    <n v="0.192"/>
    <s v="Standard"/>
    <s v="USD"/>
    <n v="41.561799999999998"/>
    <n v="36.799500000000002"/>
    <n v="36.7995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07"/>
    <s v="Allocated"/>
    <x v="1"/>
    <s v="Source tags/labels"/>
    <n v="1"/>
    <s v="aws-2026-05-31-111111111111-03-02-alloc-4a41c7ef0f1c"/>
    <d v="2026-05-01T00:00:00"/>
    <d v="2026-05-01T00:00:00"/>
  </r>
  <r>
    <x v="1206"/>
    <x v="0"/>
    <n v="999999999999"/>
    <n v="111111111111"/>
    <s v="production-account"/>
    <n v="46172.833333333336"/>
    <n v="46173.833333333336"/>
    <n v="46142.833333333336"/>
    <n v="46173.833333333336"/>
    <s v="AWS Lambda"/>
    <s v="Compute"/>
    <s v="Lambda-GB-Second"/>
    <s v="function-1111-04-01"/>
    <s v="us-east-1"/>
    <s v=""/>
    <n v="4174080.5687000002"/>
    <s v="GB-Seconds"/>
    <n v="1.6666700000000001E-5"/>
    <s v="Standard"/>
    <s v="USD"/>
    <n v="69.568100000000001"/>
    <n v="64.6982"/>
    <n v="64.6982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08"/>
    <s v="Allocated"/>
    <x v="1"/>
    <s v="Source tags/labels"/>
    <n v="1"/>
    <s v="aws-2026-05-31-111111111111-04-01-alloc-be7bd9a797f8"/>
    <d v="2026-05-01T00:00:00"/>
    <d v="2026-05-01T00:00:00"/>
  </r>
  <r>
    <x v="1207"/>
    <x v="0"/>
    <n v="999999999999"/>
    <n v="111111111111"/>
    <s v="production-account"/>
    <n v="46172.833333333336"/>
    <n v="46173.833333333336"/>
    <n v="46142.833333333336"/>
    <n v="46173.833333333336"/>
    <s v="AWS Lambda"/>
    <s v="Compute"/>
    <s v="Lambda-GB-Second"/>
    <s v="function-1111-04-02"/>
    <s v="us-east-1"/>
    <s v=""/>
    <n v="4217178.3294000002"/>
    <s v="GB-Seconds"/>
    <n v="1.6666700000000001E-5"/>
    <s v="Standard"/>
    <s v="USD"/>
    <n v="70.2864"/>
    <n v="65.366299999999995"/>
    <n v="65.36629999999999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09"/>
    <s v="Allocated"/>
    <x v="1"/>
    <s v="Source tags/labels"/>
    <n v="1"/>
    <s v="aws-2026-05-31-111111111111-04-02-alloc-b839ac164ec9"/>
    <d v="2026-05-01T00:00:00"/>
    <d v="2026-05-01T00:00:00"/>
  </r>
  <r>
    <x v="1208"/>
    <x v="0"/>
    <n v="999999999999"/>
    <n v="111111111111"/>
    <s v="production-account"/>
    <n v="46172.833333333336"/>
    <n v="46173.833333333336"/>
    <n v="46142.833333333336"/>
    <n v="46173.833333333336"/>
    <s v="AmazonCloudWatch"/>
    <s v="Management and Governance"/>
    <s v="DataProcessing-Bytes"/>
    <s v="log-group-1111-05-01"/>
    <s v="us-east-1"/>
    <s v=""/>
    <n v="233.7045"/>
    <s v="GB"/>
    <n v="0.5"/>
    <s v="Standard"/>
    <s v="USD"/>
    <n v="116.8522"/>
    <n v="107.50409999999999"/>
    <n v="107.5040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210"/>
    <s v="Shared"/>
    <x v="2"/>
    <s v="Direct spend: provider + billing month + sub-account"/>
    <n v="1"/>
    <s v="aws-2026-05-31-111111111111-05-01-alloc-9a0530e531e9"/>
    <d v="2026-05-01T00:00:00"/>
    <d v="2026-05-01T00:00:00"/>
  </r>
  <r>
    <x v="1209"/>
    <x v="0"/>
    <n v="999999999999"/>
    <n v="111111111111"/>
    <s v="production-account"/>
    <n v="46172.833333333336"/>
    <n v="46173.833333333336"/>
    <n v="46142.833333333336"/>
    <n v="46173.833333333336"/>
    <s v="AmazonCloudWatch"/>
    <s v="Management and Governance"/>
    <s v="DataProcessing-Bytes"/>
    <s v="log-group-1111-05-02"/>
    <s v="us-east-1"/>
    <s v=""/>
    <n v="247.49549999999999"/>
    <s v="GB"/>
    <n v="0.5"/>
    <s v="Standard"/>
    <s v="USD"/>
    <n v="123.74769999999999"/>
    <n v="113.8479"/>
    <n v="113.847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211"/>
    <s v="Shared"/>
    <x v="2"/>
    <s v="Direct spend: provider + billing month + sub-account"/>
    <n v="1"/>
    <s v="aws-2026-05-31-111111111111-05-02-alloc-ec8ca3d2a27e"/>
    <d v="2026-05-01T00:00:00"/>
    <d v="2026-05-01T00:00:00"/>
  </r>
  <r>
    <x v="1210"/>
    <x v="0"/>
    <n v="999999999999"/>
    <n v="222222222222"/>
    <s v="development-account"/>
    <n v="46172.833333333336"/>
    <n v="46173.833333333336"/>
    <n v="46142.833333333336"/>
    <n v="46173.833333333336"/>
    <s v="Amazon Elastic Compute Cloud - Compute"/>
    <s v="Compute"/>
    <s v="BoxUsage:m5.large"/>
    <s v="i-2222-01-01"/>
    <s v="us-east-1"/>
    <s v=""/>
    <n v="419.12990000000002"/>
    <s v="Hrs"/>
    <n v="9.6000000000000002E-2"/>
    <s v="Standard"/>
    <s v="USD"/>
    <n v="40.236499999999999"/>
    <n v="35.206899999999997"/>
    <n v="35.2068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12"/>
    <s v="Allocated"/>
    <x v="1"/>
    <s v="Source tags/labels"/>
    <n v="1"/>
    <s v="aws-2026-05-31-222222222222-01-01-alloc-d501bb61c853"/>
    <d v="2026-05-01T00:00:00"/>
    <d v="2026-05-01T00:00:00"/>
  </r>
  <r>
    <x v="1211"/>
    <x v="0"/>
    <n v="999999999999"/>
    <n v="222222222222"/>
    <s v="development-account"/>
    <n v="46172.833333333336"/>
    <n v="46173.833333333336"/>
    <n v="46142.833333333336"/>
    <n v="46173.833333333336"/>
    <s v="Amazon Elastic Compute Cloud - Compute"/>
    <s v="Compute"/>
    <s v="BoxUsage:m5.large"/>
    <s v="i-2222-01-02"/>
    <s v="us-east-1"/>
    <s v=""/>
    <n v="404.42469999999997"/>
    <s v="Hrs"/>
    <n v="9.6000000000000002E-2"/>
    <s v="Standard"/>
    <s v="USD"/>
    <n v="38.824800000000003"/>
    <n v="33.971699999999998"/>
    <n v="33.9716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13"/>
    <s v="Allocated"/>
    <x v="1"/>
    <s v="Source tags/labels"/>
    <n v="1"/>
    <s v="aws-2026-05-31-222222222222-01-02-alloc-23c5d7bd9f95"/>
    <d v="2026-05-01T00:00:00"/>
    <d v="2026-05-01T00:00:00"/>
  </r>
  <r>
    <x v="1212"/>
    <x v="0"/>
    <n v="999999999999"/>
    <n v="222222222222"/>
    <s v="development-account"/>
    <n v="46172.833333333336"/>
    <n v="46173.833333333336"/>
    <n v="46142.833333333336"/>
    <n v="46173.833333333336"/>
    <s v="Amazon Simple Storage Service"/>
    <s v="Storage"/>
    <s v="TimedStorage-ByteHrs"/>
    <s v="bucket-2222-02-01"/>
    <s v="us-east-1"/>
    <s v=""/>
    <n v="82.875699999999995"/>
    <s v="GB-Mo"/>
    <n v="2.3E-2"/>
    <s v="Standard"/>
    <s v="USD"/>
    <n v="1.9060999999999999"/>
    <n v="1.7818000000000001"/>
    <n v="1.7818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14"/>
    <s v="Allocated"/>
    <x v="1"/>
    <s v="Source tags/labels"/>
    <n v="1"/>
    <s v="aws-2026-05-31-222222222222-02-01-alloc-106d260de1c3"/>
    <d v="2026-05-01T00:00:00"/>
    <d v="2026-05-01T00:00:00"/>
  </r>
  <r>
    <x v="1213"/>
    <x v="0"/>
    <n v="999999999999"/>
    <n v="222222222222"/>
    <s v="development-account"/>
    <n v="46172.833333333336"/>
    <n v="46173.833333333336"/>
    <n v="46142.833333333336"/>
    <n v="46173.833333333336"/>
    <s v="Amazon Simple Storage Service"/>
    <s v="Storage"/>
    <s v="TimedStorage-ByteHrs"/>
    <s v="bucket-2222-02-02"/>
    <s v="us-east-1"/>
    <s v=""/>
    <n v="82.074399999999997"/>
    <s v="GB-Mo"/>
    <n v="2.3E-2"/>
    <s v="Standard"/>
    <s v="USD"/>
    <n v="1.8876999999999999"/>
    <n v="1.7645999999999999"/>
    <n v="1.7645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15"/>
    <s v="Allocated"/>
    <x v="1"/>
    <s v="Source tags/labels"/>
    <n v="1"/>
    <s v="aws-2026-05-31-222222222222-02-02-alloc-866d26d3a02d"/>
    <d v="2026-05-01T00:00:00"/>
    <d v="2026-05-01T00:00:00"/>
  </r>
  <r>
    <x v="1214"/>
    <x v="0"/>
    <n v="999999999999"/>
    <n v="222222222222"/>
    <s v="development-account"/>
    <n v="46172.833333333336"/>
    <n v="46173.833333333336"/>
    <n v="46142.833333333336"/>
    <n v="46173.833333333336"/>
    <s v="Amazon Relational Database Service"/>
    <s v="Databases"/>
    <s v="InstanceUsage:db.m5.large"/>
    <s v="db-2222-03-01"/>
    <s v="us-east-1"/>
    <s v=""/>
    <n v="89.295599999999993"/>
    <s v="Hrs"/>
    <n v="0.192"/>
    <s v="Standard"/>
    <s v="USD"/>
    <n v="17.1448"/>
    <n v="15.180300000000001"/>
    <n v="15.1803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16"/>
    <s v="Allocated"/>
    <x v="1"/>
    <s v="Source tags/labels"/>
    <n v="1"/>
    <s v="aws-2026-05-31-222222222222-03-01-alloc-f9337c5bc804"/>
    <d v="2026-05-01T00:00:00"/>
    <d v="2026-05-01T00:00:00"/>
  </r>
  <r>
    <x v="1215"/>
    <x v="0"/>
    <n v="999999999999"/>
    <n v="222222222222"/>
    <s v="development-account"/>
    <n v="46172.833333333336"/>
    <n v="46173.833333333336"/>
    <n v="46142.833333333336"/>
    <n v="46173.833333333336"/>
    <s v="Amazon Relational Database Service"/>
    <s v="Databases"/>
    <s v="InstanceUsage:db.m5.large"/>
    <s v="db-2222-03-02"/>
    <s v="us-east-1"/>
    <s v=""/>
    <n v="84.091399999999993"/>
    <s v="Hrs"/>
    <n v="0.192"/>
    <s v="Standard"/>
    <s v="USD"/>
    <n v="16.145499999999998"/>
    <n v="14.295500000000001"/>
    <n v="14.2955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17"/>
    <s v="Allocated"/>
    <x v="1"/>
    <s v="Source tags/labels"/>
    <n v="1"/>
    <s v="aws-2026-05-31-222222222222-03-02-alloc-aadab17225d4"/>
    <d v="2026-05-01T00:00:00"/>
    <d v="2026-05-01T00:00:00"/>
  </r>
  <r>
    <x v="1216"/>
    <x v="0"/>
    <n v="999999999999"/>
    <n v="222222222222"/>
    <s v="development-account"/>
    <n v="46172.833333333336"/>
    <n v="46173.833333333336"/>
    <n v="46142.833333333336"/>
    <n v="46173.833333333336"/>
    <s v="AWS Lambda"/>
    <s v="Compute"/>
    <s v="Lambda-GB-Second"/>
    <s v="function-2222-04-01"/>
    <s v="us-east-1"/>
    <s v=""/>
    <n v="1814643.8347"/>
    <s v="GB-Seconds"/>
    <n v="1.6666700000000001E-5"/>
    <s v="Standard"/>
    <s v="USD"/>
    <n v="30.2441"/>
    <n v="28.126999999999999"/>
    <n v="28.1269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18"/>
    <s v="Allocated"/>
    <x v="1"/>
    <s v="Source tags/labels"/>
    <n v="1"/>
    <s v="aws-2026-05-31-222222222222-04-01-alloc-0f7ecade93a2"/>
    <d v="2026-05-01T00:00:00"/>
    <d v="2026-05-01T00:00:00"/>
  </r>
  <r>
    <x v="1217"/>
    <x v="0"/>
    <n v="999999999999"/>
    <n v="222222222222"/>
    <s v="development-account"/>
    <n v="46172.833333333336"/>
    <n v="46173.833333333336"/>
    <n v="46142.833333333336"/>
    <n v="46173.833333333336"/>
    <s v="AWS Lambda"/>
    <s v="Compute"/>
    <s v="Lambda-GB-Second"/>
    <s v="function-2222-04-02"/>
    <s v="us-east-1"/>
    <s v=""/>
    <n v="1868962.1307000001"/>
    <s v="GB-Seconds"/>
    <n v="1.6666700000000001E-5"/>
    <s v="Standard"/>
    <s v="USD"/>
    <n v="31.1494"/>
    <n v="28.968900000000001"/>
    <n v="28.9689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19"/>
    <s v="Allocated"/>
    <x v="1"/>
    <s v="Source tags/labels"/>
    <n v="1"/>
    <s v="aws-2026-05-31-222222222222-04-02-alloc-695bc63466cb"/>
    <d v="2026-05-01T00:00:00"/>
    <d v="2026-05-01T00:00:00"/>
  </r>
  <r>
    <x v="1218"/>
    <x v="0"/>
    <n v="999999999999"/>
    <n v="222222222222"/>
    <s v="development-account"/>
    <n v="46172.833333333336"/>
    <n v="46173.833333333336"/>
    <n v="46142.833333333336"/>
    <n v="46173.833333333336"/>
    <s v="AmazonCloudWatch"/>
    <s v="Management and Governance"/>
    <s v="DataProcessing-Bytes"/>
    <s v="log-group-2222-05-01"/>
    <s v="us-east-1"/>
    <s v=""/>
    <n v="80.196700000000007"/>
    <s v="GB"/>
    <n v="0.5"/>
    <s v="Standard"/>
    <s v="USD"/>
    <n v="40.098399999999998"/>
    <n v="36.890500000000003"/>
    <n v="36.890500000000003"/>
    <s v="Usage"/>
    <s v=""/>
    <s v="DataProcessing-Bytes | PutLogEvents | Usage"/>
    <s v="{}"/>
    <x v="0"/>
    <x v="0"/>
    <x v="0"/>
    <x v="0"/>
    <s v="Unallocated"/>
    <s v="aws_billing_sample.csv"/>
    <n v="1220"/>
    <s v="Unallocated"/>
    <x v="0"/>
    <s v="Missing allocation metadata"/>
    <n v="1"/>
    <s v="aws-2026-05-31-222222222222-05-01-alloc-e6198cf71618"/>
    <d v="2026-05-01T00:00:00"/>
    <d v="2026-05-01T00:00:00"/>
  </r>
  <r>
    <x v="1219"/>
    <x v="0"/>
    <n v="999999999999"/>
    <n v="222222222222"/>
    <s v="development-account"/>
    <n v="46172.833333333336"/>
    <n v="46173.833333333336"/>
    <n v="46142.833333333336"/>
    <n v="46173.833333333336"/>
    <s v="AmazonCloudWatch"/>
    <s v="Management and Governance"/>
    <s v="DataProcessing-Bytes"/>
    <s v="log-group-2222-05-02"/>
    <s v="us-east-1"/>
    <s v=""/>
    <n v="92.0685"/>
    <s v="GB"/>
    <n v="0.5"/>
    <s v="Standard"/>
    <s v="USD"/>
    <n v="46.034199999999998"/>
    <n v="42.351500000000001"/>
    <n v="42.3515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221"/>
    <s v="Shared"/>
    <x v="2"/>
    <s v="Direct spend: provider + billing month + sub-account"/>
    <n v="1"/>
    <s v="aws-2026-05-31-222222222222-05-02-alloc-f5f9487207ad"/>
    <d v="2026-05-01T00:00:00"/>
    <d v="2026-05-01T00:00:00"/>
  </r>
  <r>
    <x v="1220"/>
    <x v="0"/>
    <n v="999999999999"/>
    <n v="111111111111"/>
    <s v="production-account"/>
    <n v="46173.833333333336"/>
    <n v="46174.833333333336"/>
    <n v="46173.833333333336"/>
    <n v="46203.833333333336"/>
    <s v="Amazon Elastic Compute Cloud - Compute"/>
    <s v="Compute"/>
    <s v="BoxUsage:m5.large"/>
    <s v="i-1111-01-01"/>
    <s v="us-east-1"/>
    <s v=""/>
    <n v="1031.3681999999999"/>
    <s v="Hrs"/>
    <n v="9.6000000000000002E-2"/>
    <s v="Standard"/>
    <s v="USD"/>
    <n v="99.011399999999995"/>
    <n v="86.634900000000002"/>
    <n v="86.634900000000002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22"/>
    <s v="Allocated"/>
    <x v="1"/>
    <s v="Source tags/labels"/>
    <n v="1"/>
    <s v="aws-2026-06-01-111111111111-01-01-alloc-e5ca3c5081f7"/>
    <d v="2026-05-01T00:00:00"/>
    <d v="2026-05-01T00:00:00"/>
  </r>
  <r>
    <x v="1221"/>
    <x v="0"/>
    <n v="999999999999"/>
    <n v="111111111111"/>
    <s v="production-account"/>
    <n v="46173.833333333336"/>
    <n v="46174.833333333336"/>
    <n v="46173.833333333336"/>
    <n v="46203.833333333336"/>
    <s v="Amazon Elastic Compute Cloud - Compute"/>
    <s v="Compute"/>
    <s v="BoxUsage:m5.large"/>
    <s v="i-1111-01-02"/>
    <s v="us-east-1"/>
    <s v=""/>
    <n v="1008.3330999999999"/>
    <s v="Hrs"/>
    <n v="9.6000000000000002E-2"/>
    <s v="Standard"/>
    <s v="USD"/>
    <n v="96.8"/>
    <n v="84.7"/>
    <n v="84.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23"/>
    <s v="Allocated"/>
    <x v="1"/>
    <s v="Source tags/labels"/>
    <n v="1"/>
    <s v="aws-2026-06-01-111111111111-01-02-alloc-08c9ff1a1501"/>
    <d v="2026-05-01T00:00:00"/>
    <d v="2026-05-01T00:00:00"/>
  </r>
  <r>
    <x v="1222"/>
    <x v="0"/>
    <n v="999999999999"/>
    <n v="111111111111"/>
    <s v="production-account"/>
    <n v="46173.833333333336"/>
    <n v="46174.833333333336"/>
    <n v="46173.833333333336"/>
    <n v="46203.833333333336"/>
    <s v="Amazon Simple Storage Service"/>
    <s v="Storage"/>
    <s v="TimedStorage-ByteHrs"/>
    <s v="bucket-1111-02-01"/>
    <s v="us-east-1"/>
    <s v=""/>
    <n v="245.34989999999999"/>
    <s v="GB-Mo"/>
    <n v="2.3E-2"/>
    <s v="Standard"/>
    <s v="USD"/>
    <n v="5.6429999999999998"/>
    <n v="5.2750000000000004"/>
    <n v="5.2750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24"/>
    <s v="Allocated"/>
    <x v="1"/>
    <s v="Source tags/labels"/>
    <n v="1"/>
    <s v="aws-2026-06-01-111111111111-02-01-alloc-d05d1d00e9ac"/>
    <d v="2026-05-01T00:00:00"/>
    <d v="2026-05-01T00:00:00"/>
  </r>
  <r>
    <x v="1223"/>
    <x v="0"/>
    <n v="999999999999"/>
    <n v="111111111111"/>
    <s v="production-account"/>
    <n v="46173.833333333336"/>
    <n v="46174.833333333336"/>
    <n v="46173.833333333336"/>
    <n v="46203.833333333336"/>
    <s v="Amazon Simple Storage Service"/>
    <s v="Storage"/>
    <s v="TimedStorage-ByteHrs"/>
    <s v="bucket-1111-02-02"/>
    <s v="us-east-1"/>
    <s v=""/>
    <n v="236.3272"/>
    <s v="GB-Mo"/>
    <n v="2.3E-2"/>
    <s v="Standard"/>
    <s v="USD"/>
    <n v="5.4355000000000002"/>
    <n v="5.0810000000000004"/>
    <n v="5.0810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25"/>
    <s v="Allocated"/>
    <x v="1"/>
    <s v="Source tags/labels"/>
    <n v="1"/>
    <s v="aws-2026-06-01-111111111111-02-02-alloc-280df087b105"/>
    <d v="2026-05-01T00:00:00"/>
    <d v="2026-05-01T00:00:00"/>
  </r>
  <r>
    <x v="1224"/>
    <x v="0"/>
    <n v="999999999999"/>
    <n v="111111111111"/>
    <s v="production-account"/>
    <n v="46173.833333333336"/>
    <n v="46174.833333333336"/>
    <n v="46173.833333333336"/>
    <n v="46203.833333333336"/>
    <s v="Amazon Relational Database Service"/>
    <s v="Databases"/>
    <s v="InstanceUsage:db.m5.large"/>
    <s v="db-1111-03-01"/>
    <s v="us-east-1"/>
    <s v=""/>
    <n v="199.33369999999999"/>
    <s v="Hrs"/>
    <n v="0.192"/>
    <s v="Standard"/>
    <s v="USD"/>
    <n v="38.272100000000002"/>
    <n v="33.886699999999998"/>
    <n v="33.8866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26"/>
    <s v="Allocated"/>
    <x v="1"/>
    <s v="Source tags/labels"/>
    <n v="1"/>
    <s v="aws-2026-06-01-111111111111-03-01-alloc-a7f882553d8d"/>
    <d v="2026-05-01T00:00:00"/>
    <d v="2026-05-01T00:00:00"/>
  </r>
  <r>
    <x v="1225"/>
    <x v="0"/>
    <n v="999999999999"/>
    <n v="111111111111"/>
    <s v="production-account"/>
    <n v="46173.833333333336"/>
    <n v="46174.833333333336"/>
    <n v="46173.833333333336"/>
    <n v="46203.833333333336"/>
    <s v="Amazon Relational Database Service"/>
    <s v="Databases"/>
    <s v="InstanceUsage:db.m5.large"/>
    <s v="db-1111-03-02"/>
    <s v="us-east-1"/>
    <s v=""/>
    <n v="229.9658"/>
    <s v="Hrs"/>
    <n v="0.192"/>
    <s v="Standard"/>
    <s v="USD"/>
    <n v="44.153399999999998"/>
    <n v="39.094200000000001"/>
    <n v="39.0942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27"/>
    <s v="Allocated"/>
    <x v="1"/>
    <s v="Source tags/labels"/>
    <n v="1"/>
    <s v="aws-2026-06-01-111111111111-03-02-alloc-941dec8c1123"/>
    <d v="2026-05-01T00:00:00"/>
    <d v="2026-05-01T00:00:00"/>
  </r>
  <r>
    <x v="1226"/>
    <x v="0"/>
    <n v="999999999999"/>
    <n v="111111111111"/>
    <s v="production-account"/>
    <n v="46173.833333333336"/>
    <n v="46174.833333333336"/>
    <n v="46173.833333333336"/>
    <n v="46203.833333333336"/>
    <s v="AWS Lambda"/>
    <s v="Compute"/>
    <s v="Lambda-GB-Second"/>
    <s v="function-1111-04-01"/>
    <s v="us-east-1"/>
    <s v=""/>
    <n v="4790349.835"/>
    <s v="GB-Seconds"/>
    <n v="1.6666700000000001E-5"/>
    <s v="Standard"/>
    <s v="USD"/>
    <n v="79.839299999999994"/>
    <n v="74.250399999999999"/>
    <n v="74.250399999999999"/>
    <s v="Usage"/>
    <s v=""/>
    <s v="Lambda-GB-Second | Invoke | Usage"/>
    <s v="{}"/>
    <x v="0"/>
    <x v="0"/>
    <x v="0"/>
    <x v="0"/>
    <s v="Unallocated"/>
    <s v="aws_billing_sample.csv"/>
    <n v="1228"/>
    <s v="Unallocated"/>
    <x v="0"/>
    <s v="Missing allocation metadata"/>
    <n v="1"/>
    <s v="aws-2026-06-01-111111111111-04-01-alloc-3649c837736a"/>
    <d v="2026-05-01T00:00:00"/>
    <d v="2026-05-01T00:00:00"/>
  </r>
  <r>
    <x v="1227"/>
    <x v="0"/>
    <n v="999999999999"/>
    <n v="111111111111"/>
    <s v="production-account"/>
    <n v="46173.833333333336"/>
    <n v="46174.833333333336"/>
    <n v="46173.833333333336"/>
    <n v="46203.833333333336"/>
    <s v="AWS Lambda"/>
    <s v="Compute"/>
    <s v="Lambda-GB-Second"/>
    <s v="function-1111-04-02"/>
    <s v="us-east-1"/>
    <s v=""/>
    <n v="4697082.2170000002"/>
    <s v="GB-Seconds"/>
    <n v="1.6666700000000001E-5"/>
    <s v="Standard"/>
    <s v="USD"/>
    <n v="78.284899999999993"/>
    <n v="72.8048"/>
    <n v="72.8048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29"/>
    <s v="Allocated"/>
    <x v="1"/>
    <s v="Source tags/labels"/>
    <n v="1"/>
    <s v="aws-2026-06-01-111111111111-04-02-alloc-a5b7170ebc60"/>
    <d v="2026-05-01T00:00:00"/>
    <d v="2026-05-01T00:00:00"/>
  </r>
  <r>
    <x v="1228"/>
    <x v="0"/>
    <n v="999999999999"/>
    <n v="111111111111"/>
    <s v="production-account"/>
    <n v="46173.833333333336"/>
    <n v="46174.833333333336"/>
    <n v="46173.833333333336"/>
    <n v="46203.833333333336"/>
    <s v="AmazonCloudWatch"/>
    <s v="Management and Governance"/>
    <s v="DataProcessing-Bytes"/>
    <s v="log-group-1111-05-01"/>
    <s v="us-east-1"/>
    <s v=""/>
    <n v="247.03989999999999"/>
    <s v="GB"/>
    <n v="0.5"/>
    <s v="Standard"/>
    <s v="USD"/>
    <n v="123.52"/>
    <n v="113.6384"/>
    <n v="113.638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230"/>
    <s v="Shared"/>
    <x v="2"/>
    <s v="Direct spend: provider + billing month + sub-account"/>
    <n v="1"/>
    <s v="aws-2026-06-01-111111111111-05-01-alloc-ed17cdfb95e0"/>
    <d v="2026-05-01T00:00:00"/>
    <d v="2026-05-01T00:00:00"/>
  </r>
  <r>
    <x v="1229"/>
    <x v="0"/>
    <n v="999999999999"/>
    <n v="111111111111"/>
    <s v="production-account"/>
    <n v="46173.833333333336"/>
    <n v="46174.833333333336"/>
    <n v="46173.833333333336"/>
    <n v="46203.833333333336"/>
    <s v="AmazonCloudWatch"/>
    <s v="Management and Governance"/>
    <s v="DataProcessing-Bytes"/>
    <s v="log-group-1111-05-02"/>
    <s v="us-east-1"/>
    <s v=""/>
    <n v="239.85319999999999"/>
    <s v="GB"/>
    <n v="0.5"/>
    <s v="Standard"/>
    <s v="USD"/>
    <n v="119.92659999999999"/>
    <n v="110.3325"/>
    <n v="110.3325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231"/>
    <s v="Shared"/>
    <x v="2"/>
    <s v="Direct spend: provider + billing month + sub-account"/>
    <n v="1"/>
    <s v="aws-2026-06-01-111111111111-05-02-alloc-34506260f41e"/>
    <d v="2026-05-01T00:00:00"/>
    <d v="2026-05-01T00:00:00"/>
  </r>
  <r>
    <x v="1230"/>
    <x v="0"/>
    <n v="999999999999"/>
    <n v="222222222222"/>
    <s v="development-account"/>
    <n v="46173.833333333336"/>
    <n v="46174.833333333336"/>
    <n v="46173.833333333336"/>
    <n v="46203.833333333336"/>
    <s v="Amazon Elastic Compute Cloud - Compute"/>
    <s v="Compute"/>
    <s v="BoxUsage:m5.large"/>
    <s v="i-2222-01-01"/>
    <s v="us-east-1"/>
    <s v=""/>
    <n v="403.00760000000002"/>
    <s v="Hrs"/>
    <n v="9.6000000000000002E-2"/>
    <s v="Standard"/>
    <s v="USD"/>
    <n v="38.688699999999997"/>
    <n v="33.852600000000002"/>
    <n v="33.852600000000002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32"/>
    <s v="Allocated"/>
    <x v="1"/>
    <s v="Source tags/labels"/>
    <n v="1"/>
    <s v="aws-2026-06-01-222222222222-01-01-alloc-a582d262765e"/>
    <d v="2026-05-01T00:00:00"/>
    <d v="2026-05-01T00:00:00"/>
  </r>
  <r>
    <x v="1231"/>
    <x v="0"/>
    <n v="999999999999"/>
    <n v="222222222222"/>
    <s v="development-account"/>
    <n v="46173.833333333336"/>
    <n v="46174.833333333336"/>
    <n v="46173.833333333336"/>
    <n v="46203.833333333336"/>
    <s v="Amazon Elastic Compute Cloud - Compute"/>
    <s v="Compute"/>
    <s v="BoxUsage:m5.large"/>
    <s v="i-2222-01-02"/>
    <s v="us-east-1"/>
    <s v=""/>
    <n v="415.77749999999997"/>
    <s v="Hrs"/>
    <n v="9.6000000000000002E-2"/>
    <s v="Standard"/>
    <s v="USD"/>
    <n v="39.9146"/>
    <n v="34.9253"/>
    <n v="34.925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33"/>
    <s v="Allocated"/>
    <x v="1"/>
    <s v="Source tags/labels"/>
    <n v="1"/>
    <s v="aws-2026-06-01-222222222222-01-02-alloc-f64fa3b0c20e"/>
    <d v="2026-05-01T00:00:00"/>
    <d v="2026-05-01T00:00:00"/>
  </r>
  <r>
    <x v="1232"/>
    <x v="0"/>
    <n v="999999999999"/>
    <n v="222222222222"/>
    <s v="development-account"/>
    <n v="46173.833333333336"/>
    <n v="46174.833333333336"/>
    <n v="46173.833333333336"/>
    <n v="46203.833333333336"/>
    <s v="Amazon Simple Storage Service"/>
    <s v="Storage"/>
    <s v="TimedStorage-ByteHrs"/>
    <s v="bucket-2222-02-01"/>
    <s v="us-east-1"/>
    <s v=""/>
    <n v="96.764499999999998"/>
    <s v="GB-Mo"/>
    <n v="2.3E-2"/>
    <s v="Standard"/>
    <s v="USD"/>
    <n v="2.2256"/>
    <n v="2.0804"/>
    <n v="2.0804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34"/>
    <s v="Allocated"/>
    <x v="1"/>
    <s v="Source tags/labels"/>
    <n v="1"/>
    <s v="aws-2026-06-01-222222222222-02-01-alloc-5a1051c1facd"/>
    <d v="2026-05-01T00:00:00"/>
    <d v="2026-05-01T00:00:00"/>
  </r>
  <r>
    <x v="1233"/>
    <x v="0"/>
    <n v="999999999999"/>
    <n v="222222222222"/>
    <s v="development-account"/>
    <n v="46173.833333333336"/>
    <n v="46174.833333333336"/>
    <n v="46173.833333333336"/>
    <n v="46203.833333333336"/>
    <s v="Amazon Simple Storage Service"/>
    <s v="Storage"/>
    <s v="TimedStorage-ByteHrs"/>
    <s v="bucket-2222-02-02"/>
    <s v="us-east-1"/>
    <s v=""/>
    <n v="99.99"/>
    <s v="GB-Mo"/>
    <n v="2.3E-2"/>
    <s v="Standard"/>
    <s v="USD"/>
    <n v="2.2997999999999998"/>
    <n v="2.1497999999999999"/>
    <n v="2.1497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35"/>
    <s v="Allocated"/>
    <x v="1"/>
    <s v="Source tags/labels"/>
    <n v="1"/>
    <s v="aws-2026-06-01-222222222222-02-02-alloc-399511f0cb36"/>
    <d v="2026-05-01T00:00:00"/>
    <d v="2026-05-01T00:00:00"/>
  </r>
  <r>
    <x v="1234"/>
    <x v="0"/>
    <n v="999999999999"/>
    <n v="222222222222"/>
    <s v="development-account"/>
    <n v="46173.833333333336"/>
    <n v="46174.833333333336"/>
    <n v="46173.833333333336"/>
    <n v="46203.833333333336"/>
    <s v="Amazon Relational Database Service"/>
    <s v="Databases"/>
    <s v="InstanceUsage:db.m5.large"/>
    <s v="db-2222-03-01"/>
    <s v="us-east-1"/>
    <s v=""/>
    <n v="79.580699999999993"/>
    <s v="Hrs"/>
    <n v="0.192"/>
    <s v="Standard"/>
    <s v="USD"/>
    <n v="15.279500000000001"/>
    <n v="13.528700000000001"/>
    <n v="13.5287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36"/>
    <s v="Allocated"/>
    <x v="1"/>
    <s v="Source tags/labels"/>
    <n v="1"/>
    <s v="aws-2026-06-01-222222222222-03-01-alloc-c2b85e14e336"/>
    <d v="2026-05-01T00:00:00"/>
    <d v="2026-05-01T00:00:00"/>
  </r>
  <r>
    <x v="1235"/>
    <x v="0"/>
    <n v="999999999999"/>
    <n v="222222222222"/>
    <s v="development-account"/>
    <n v="46173.833333333336"/>
    <n v="46174.833333333336"/>
    <n v="46173.833333333336"/>
    <n v="46203.833333333336"/>
    <s v="Amazon Relational Database Service"/>
    <s v="Databases"/>
    <s v="InstanceUsage:db.m5.large"/>
    <s v="db-2222-03-02"/>
    <s v="us-east-1"/>
    <s v=""/>
    <n v="85.477099999999993"/>
    <s v="Hrs"/>
    <n v="0.192"/>
    <s v="Standard"/>
    <s v="USD"/>
    <n v="16.4116"/>
    <n v="14.5311"/>
    <n v="14.531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37"/>
    <s v="Allocated"/>
    <x v="1"/>
    <s v="Source tags/labels"/>
    <n v="1"/>
    <s v="aws-2026-06-01-222222222222-03-02-alloc-f2d47cff668c"/>
    <d v="2026-05-01T00:00:00"/>
    <d v="2026-05-01T00:00:00"/>
  </r>
  <r>
    <x v="1236"/>
    <x v="0"/>
    <n v="999999999999"/>
    <n v="222222222222"/>
    <s v="development-account"/>
    <n v="46173.833333333336"/>
    <n v="46174.833333333336"/>
    <n v="46173.833333333336"/>
    <n v="46203.833333333336"/>
    <s v="AWS Lambda"/>
    <s v="Compute"/>
    <s v="Lambda-GB-Second"/>
    <s v="function-2222-04-01"/>
    <s v="us-east-1"/>
    <s v=""/>
    <n v="1823763.8858"/>
    <s v="GB-Seconds"/>
    <n v="1.6666700000000001E-5"/>
    <s v="Standard"/>
    <s v="USD"/>
    <n v="30.396100000000001"/>
    <n v="28.2683"/>
    <n v="28.2683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38"/>
    <s v="Allocated"/>
    <x v="1"/>
    <s v="Source tags/labels"/>
    <n v="1"/>
    <s v="aws-2026-06-01-222222222222-04-01-alloc-938a5ad958db"/>
    <d v="2026-05-01T00:00:00"/>
    <d v="2026-05-01T00:00:00"/>
  </r>
  <r>
    <x v="1237"/>
    <x v="0"/>
    <n v="999999999999"/>
    <n v="222222222222"/>
    <s v="development-account"/>
    <n v="46173.833333333336"/>
    <n v="46174.833333333336"/>
    <n v="46173.833333333336"/>
    <n v="46203.833333333336"/>
    <s v="AWS Lambda"/>
    <s v="Compute"/>
    <s v="Lambda-GB-Second"/>
    <s v="function-2222-04-02"/>
    <s v="us-east-1"/>
    <s v=""/>
    <n v="1633093.5662"/>
    <s v="GB-Seconds"/>
    <n v="1.6666700000000001E-5"/>
    <s v="Standard"/>
    <s v="USD"/>
    <n v="27.218299999999999"/>
    <n v="25.312999999999999"/>
    <n v="25.3129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39"/>
    <s v="Allocated"/>
    <x v="1"/>
    <s v="Source tags/labels"/>
    <n v="1"/>
    <s v="aws-2026-06-01-222222222222-04-02-alloc-c91db3e06a03"/>
    <d v="2026-05-01T00:00:00"/>
    <d v="2026-05-01T00:00:00"/>
  </r>
  <r>
    <x v="1238"/>
    <x v="0"/>
    <n v="999999999999"/>
    <n v="222222222222"/>
    <s v="development-account"/>
    <n v="46173.833333333336"/>
    <n v="46174.833333333336"/>
    <n v="46173.833333333336"/>
    <n v="46203.833333333336"/>
    <s v="AmazonCloudWatch"/>
    <s v="Management and Governance"/>
    <s v="DataProcessing-Bytes"/>
    <s v="log-group-2222-05-01"/>
    <s v="us-east-1"/>
    <s v=""/>
    <n v="82.365799999999993"/>
    <s v="GB"/>
    <n v="0.5"/>
    <s v="Standard"/>
    <s v="USD"/>
    <n v="41.182899999999997"/>
    <n v="37.888300000000001"/>
    <n v="37.8883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240"/>
    <s v="Shared"/>
    <x v="2"/>
    <s v="Direct spend: provider + billing month + sub-account"/>
    <n v="1"/>
    <s v="aws-2026-06-01-222222222222-05-01-alloc-4b045d08f8c2"/>
    <d v="2026-05-01T00:00:00"/>
    <d v="2026-05-01T00:00:00"/>
  </r>
  <r>
    <x v="1239"/>
    <x v="0"/>
    <n v="999999999999"/>
    <n v="222222222222"/>
    <s v="development-account"/>
    <n v="46173.833333333336"/>
    <n v="46174.833333333336"/>
    <n v="46173.833333333336"/>
    <n v="46203.833333333336"/>
    <s v="AmazonCloudWatch"/>
    <s v="Management and Governance"/>
    <s v="DataProcessing-Bytes"/>
    <s v="log-group-2222-05-02"/>
    <s v="us-east-1"/>
    <s v=""/>
    <n v="79.788799999999995"/>
    <s v="GB"/>
    <n v="0.5"/>
    <s v="Standard"/>
    <s v="USD"/>
    <n v="39.894399999999997"/>
    <n v="36.702800000000003"/>
    <n v="36.7028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241"/>
    <s v="Shared"/>
    <x v="2"/>
    <s v="Direct spend: provider + billing month + sub-account"/>
    <n v="1"/>
    <s v="aws-2026-06-01-222222222222-05-02-alloc-60f2f3ebc4c0"/>
    <d v="2026-05-01T00:00:00"/>
    <d v="2026-05-01T00:00:00"/>
  </r>
  <r>
    <x v="1240"/>
    <x v="0"/>
    <n v="999999999999"/>
    <n v="111111111111"/>
    <s v="production-account"/>
    <n v="46174.833333333336"/>
    <n v="46175.833333333336"/>
    <n v="46173.833333333336"/>
    <n v="46203.833333333336"/>
    <s v="Amazon Elastic Compute Cloud - Compute"/>
    <s v="Compute"/>
    <s v="BoxUsage:m5.large"/>
    <s v="i-1111-01-01"/>
    <s v="us-east-1"/>
    <s v=""/>
    <n v="1032.7144000000001"/>
    <s v="Hrs"/>
    <n v="9.6000000000000002E-2"/>
    <s v="Standard"/>
    <s v="USD"/>
    <n v="99.140600000000006"/>
    <n v="86.748000000000005"/>
    <n v="86.74800000000000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42"/>
    <s v="Allocated"/>
    <x v="1"/>
    <s v="Source tags/labels"/>
    <n v="1"/>
    <s v="aws-2026-06-02-111111111111-01-01-alloc-0d86c96d7497"/>
    <d v="2026-06-01T00:00:00"/>
    <d v="2026-06-01T00:00:00"/>
  </r>
  <r>
    <x v="1241"/>
    <x v="0"/>
    <n v="999999999999"/>
    <n v="111111111111"/>
    <s v="production-account"/>
    <n v="46174.833333333336"/>
    <n v="46175.833333333336"/>
    <n v="46173.833333333336"/>
    <n v="46203.833333333336"/>
    <s v="Amazon Elastic Compute Cloud - Compute"/>
    <s v="Compute"/>
    <s v="BoxUsage:m5.large"/>
    <s v="i-1111-01-02"/>
    <s v="us-east-1"/>
    <s v=""/>
    <n v="1041.9092000000001"/>
    <s v="Hrs"/>
    <n v="9.6000000000000002E-2"/>
    <s v="Standard"/>
    <s v="USD"/>
    <n v="100.02330000000001"/>
    <n v="87.520399999999995"/>
    <n v="87.52039999999999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43"/>
    <s v="Allocated"/>
    <x v="1"/>
    <s v="Source tags/labels"/>
    <n v="1"/>
    <s v="aws-2026-06-02-111111111111-01-02-alloc-95569c31cefe"/>
    <d v="2026-06-01T00:00:00"/>
    <d v="2026-06-01T00:00:00"/>
  </r>
  <r>
    <x v="1242"/>
    <x v="0"/>
    <n v="999999999999"/>
    <n v="111111111111"/>
    <s v="production-account"/>
    <n v="46174.833333333336"/>
    <n v="46175.833333333336"/>
    <n v="46173.833333333336"/>
    <n v="46203.833333333336"/>
    <s v="Amazon Simple Storage Service"/>
    <s v="Storage"/>
    <s v="TimedStorage-ByteHrs"/>
    <s v="bucket-1111-02-01"/>
    <s v="us-east-1"/>
    <s v=""/>
    <n v="224.14080000000001"/>
    <s v="GB-Mo"/>
    <n v="2.3E-2"/>
    <s v="Standard"/>
    <s v="USD"/>
    <n v="5.1551999999999998"/>
    <n v="4.819"/>
    <n v="4.81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44"/>
    <s v="Allocated"/>
    <x v="1"/>
    <s v="Source tags/labels"/>
    <n v="1"/>
    <s v="aws-2026-06-02-111111111111-02-01-alloc-650089a2b688"/>
    <d v="2026-06-01T00:00:00"/>
    <d v="2026-06-01T00:00:00"/>
  </r>
  <r>
    <x v="1243"/>
    <x v="0"/>
    <n v="999999999999"/>
    <n v="111111111111"/>
    <s v="production-account"/>
    <n v="46174.833333333336"/>
    <n v="46175.833333333336"/>
    <n v="46173.833333333336"/>
    <n v="46203.833333333336"/>
    <s v="Amazon Simple Storage Service"/>
    <s v="Storage"/>
    <s v="TimedStorage-ByteHrs"/>
    <s v="bucket-1111-02-02"/>
    <s v="us-east-1"/>
    <s v=""/>
    <n v="250.7552"/>
    <s v="GB-Mo"/>
    <n v="2.3E-2"/>
    <s v="Standard"/>
    <s v="USD"/>
    <n v="5.7674000000000003"/>
    <n v="5.3912000000000004"/>
    <n v="5.3912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45"/>
    <s v="Allocated"/>
    <x v="1"/>
    <s v="Source tags/labels"/>
    <n v="1"/>
    <s v="aws-2026-06-02-111111111111-02-02-alloc-6cceeab92769"/>
    <d v="2026-06-01T00:00:00"/>
    <d v="2026-06-01T00:00:00"/>
  </r>
  <r>
    <x v="1244"/>
    <x v="0"/>
    <n v="999999999999"/>
    <n v="111111111111"/>
    <s v="production-account"/>
    <n v="46174.833333333336"/>
    <n v="46175.833333333336"/>
    <n v="46173.833333333336"/>
    <n v="46203.833333333336"/>
    <s v="Amazon Relational Database Service"/>
    <s v="Databases"/>
    <s v="InstanceUsage:db.m5.large"/>
    <s v="db-1111-03-01"/>
    <s v="us-east-1"/>
    <s v=""/>
    <n v="223.7457"/>
    <s v="Hrs"/>
    <n v="0.192"/>
    <s v="Standard"/>
    <s v="USD"/>
    <n v="42.959200000000003"/>
    <n v="38.036799999999999"/>
    <n v="38.0367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46"/>
    <s v="Allocated"/>
    <x v="1"/>
    <s v="Source tags/labels"/>
    <n v="1"/>
    <s v="aws-2026-06-02-111111111111-03-01-alloc-b4dff8384c3c"/>
    <d v="2026-06-01T00:00:00"/>
    <d v="2026-06-01T00:00:00"/>
  </r>
  <r>
    <x v="1245"/>
    <x v="0"/>
    <n v="999999999999"/>
    <n v="111111111111"/>
    <s v="production-account"/>
    <n v="46174.833333333336"/>
    <n v="46175.833333333336"/>
    <n v="46173.833333333336"/>
    <n v="46203.833333333336"/>
    <s v="Amazon Relational Database Service"/>
    <s v="Databases"/>
    <s v="InstanceUsage:db.m5.large"/>
    <s v="db-1111-03-02"/>
    <s v="us-east-1"/>
    <s v=""/>
    <n v="235.99180000000001"/>
    <s v="Hrs"/>
    <n v="0.192"/>
    <s v="Standard"/>
    <s v="USD"/>
    <n v="45.310400000000001"/>
    <n v="40.118600000000001"/>
    <n v="40.1186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47"/>
    <s v="Allocated"/>
    <x v="1"/>
    <s v="Source tags/labels"/>
    <n v="1"/>
    <s v="aws-2026-06-02-111111111111-03-02-alloc-8a37035e1bc7"/>
    <d v="2026-06-01T00:00:00"/>
    <d v="2026-06-01T00:00:00"/>
  </r>
  <r>
    <x v="1246"/>
    <x v="0"/>
    <n v="999999999999"/>
    <n v="111111111111"/>
    <s v="production-account"/>
    <n v="46174.833333333336"/>
    <n v="46175.833333333336"/>
    <n v="46173.833333333336"/>
    <n v="46203.833333333336"/>
    <s v="AWS Lambda"/>
    <s v="Compute"/>
    <s v="Lambda-GB-Second"/>
    <s v="function-1111-04-01"/>
    <s v="us-east-1"/>
    <s v=""/>
    <n v="4876891.8405999998"/>
    <s v="GB-Seconds"/>
    <n v="1.6666700000000001E-5"/>
    <s v="Standard"/>
    <s v="USD"/>
    <n v="81.281700000000001"/>
    <n v="75.591800000000006"/>
    <n v="75.591800000000006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48"/>
    <s v="Allocated"/>
    <x v="1"/>
    <s v="Source tags/labels"/>
    <n v="1"/>
    <s v="aws-2026-06-02-111111111111-04-01-alloc-47860b815758"/>
    <d v="2026-06-01T00:00:00"/>
    <d v="2026-06-01T00:00:00"/>
  </r>
  <r>
    <x v="1247"/>
    <x v="0"/>
    <n v="999999999999"/>
    <n v="111111111111"/>
    <s v="production-account"/>
    <n v="46174.833333333336"/>
    <n v="46175.833333333336"/>
    <n v="46173.833333333336"/>
    <n v="46203.833333333336"/>
    <s v="AWS Lambda"/>
    <s v="Compute"/>
    <s v="Lambda-GB-Second"/>
    <s v="function-1111-04-02"/>
    <s v="us-east-1"/>
    <s v=""/>
    <n v="4830342.8313999996"/>
    <s v="GB-Seconds"/>
    <n v="1.6666700000000001E-5"/>
    <s v="Standard"/>
    <s v="USD"/>
    <n v="80.505899999999997"/>
    <n v="74.8703"/>
    <n v="74.870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49"/>
    <s v="Allocated"/>
    <x v="1"/>
    <s v="Source tags/labels"/>
    <n v="1"/>
    <s v="aws-2026-06-02-111111111111-04-02-alloc-266bfb2e1cf8"/>
    <d v="2026-06-01T00:00:00"/>
    <d v="2026-06-01T00:00:00"/>
  </r>
  <r>
    <x v="1248"/>
    <x v="0"/>
    <n v="999999999999"/>
    <n v="111111111111"/>
    <s v="production-account"/>
    <n v="46174.833333333336"/>
    <n v="46175.833333333336"/>
    <n v="46173.833333333336"/>
    <n v="46203.833333333336"/>
    <s v="AmazonCloudWatch"/>
    <s v="Management and Governance"/>
    <s v="DataProcessing-Bytes"/>
    <s v="log-group-1111-05-01"/>
    <s v="us-east-1"/>
    <s v=""/>
    <n v="241.4735"/>
    <s v="GB"/>
    <n v="0.5"/>
    <s v="Standard"/>
    <s v="USD"/>
    <n v="120.7368"/>
    <n v="111.0778"/>
    <n v="111.0778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250"/>
    <s v="Shared"/>
    <x v="2"/>
    <s v="Direct spend: provider + billing month + sub-account"/>
    <n v="1"/>
    <s v="aws-2026-06-02-111111111111-05-01-alloc-333feb75a743"/>
    <d v="2026-06-01T00:00:00"/>
    <d v="2026-06-01T00:00:00"/>
  </r>
  <r>
    <x v="1249"/>
    <x v="0"/>
    <n v="999999999999"/>
    <n v="111111111111"/>
    <s v="production-account"/>
    <n v="46174.833333333336"/>
    <n v="46175.833333333336"/>
    <n v="46173.833333333336"/>
    <n v="46203.833333333336"/>
    <s v="AmazonCloudWatch"/>
    <s v="Management and Governance"/>
    <s v="DataProcessing-Bytes"/>
    <s v="log-group-1111-05-02"/>
    <s v="us-east-1"/>
    <s v=""/>
    <n v="234.5128"/>
    <s v="GB"/>
    <n v="0.5"/>
    <s v="Standard"/>
    <s v="USD"/>
    <n v="117.2564"/>
    <n v="107.8759"/>
    <n v="107.875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251"/>
    <s v="Shared"/>
    <x v="2"/>
    <s v="Direct spend: provider + billing month + sub-account"/>
    <n v="1"/>
    <s v="aws-2026-06-02-111111111111-05-02-alloc-d1d70f9b16c2"/>
    <d v="2026-06-01T00:00:00"/>
    <d v="2026-06-01T00:00:00"/>
  </r>
  <r>
    <x v="1250"/>
    <x v="0"/>
    <n v="999999999999"/>
    <n v="222222222222"/>
    <s v="development-account"/>
    <n v="46174.833333333336"/>
    <n v="46175.833333333336"/>
    <n v="46173.833333333336"/>
    <n v="46203.833333333336"/>
    <s v="Amazon Elastic Compute Cloud - Compute"/>
    <s v="Compute"/>
    <s v="BoxUsage:m5.large"/>
    <s v="i-2222-01-01"/>
    <s v="us-east-1"/>
    <s v=""/>
    <n v="441.96379999999999"/>
    <s v="Hrs"/>
    <n v="9.6000000000000002E-2"/>
    <s v="Standard"/>
    <s v="USD"/>
    <n v="42.4285"/>
    <n v="37.125"/>
    <n v="37.125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52"/>
    <s v="Allocated"/>
    <x v="1"/>
    <s v="Source tags/labels"/>
    <n v="1"/>
    <s v="aws-2026-06-02-222222222222-01-01-alloc-3fc0e2477856"/>
    <d v="2026-06-01T00:00:00"/>
    <d v="2026-06-01T00:00:00"/>
  </r>
  <r>
    <x v="1251"/>
    <x v="0"/>
    <n v="999999999999"/>
    <n v="222222222222"/>
    <s v="development-account"/>
    <n v="46174.833333333336"/>
    <n v="46175.833333333336"/>
    <n v="46173.833333333336"/>
    <n v="46203.833333333336"/>
    <s v="Amazon Elastic Compute Cloud - Compute"/>
    <s v="Compute"/>
    <s v="BoxUsage:m5.large"/>
    <s v="i-2222-01-02"/>
    <s v="us-east-1"/>
    <s v=""/>
    <n v="419.11450000000002"/>
    <s v="Hrs"/>
    <n v="9.6000000000000002E-2"/>
    <s v="Standard"/>
    <s v="USD"/>
    <n v="40.234999999999999"/>
    <n v="35.205599999999997"/>
    <n v="35.2055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53"/>
    <s v="Allocated"/>
    <x v="1"/>
    <s v="Source tags/labels"/>
    <n v="1"/>
    <s v="aws-2026-06-02-222222222222-01-02-alloc-6139c515708d"/>
    <d v="2026-06-01T00:00:00"/>
    <d v="2026-06-01T00:00:00"/>
  </r>
  <r>
    <x v="1252"/>
    <x v="0"/>
    <n v="999999999999"/>
    <n v="222222222222"/>
    <s v="development-account"/>
    <n v="46174.833333333336"/>
    <n v="46175.833333333336"/>
    <n v="46173.833333333336"/>
    <n v="46203.833333333336"/>
    <s v="Amazon Simple Storage Service"/>
    <s v="Storage"/>
    <s v="TimedStorage-ByteHrs"/>
    <s v="bucket-2222-02-01"/>
    <s v="us-east-1"/>
    <s v=""/>
    <n v="86.790700000000001"/>
    <s v="GB-Mo"/>
    <n v="2.3E-2"/>
    <s v="Standard"/>
    <s v="USD"/>
    <n v="1.9962"/>
    <n v="1.8660000000000001"/>
    <n v="1.8660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54"/>
    <s v="Allocated"/>
    <x v="1"/>
    <s v="Source tags/labels"/>
    <n v="1"/>
    <s v="aws-2026-06-02-222222222222-02-01-alloc-86b896b7ea85"/>
    <d v="2026-06-01T00:00:00"/>
    <d v="2026-06-01T00:00:00"/>
  </r>
  <r>
    <x v="1253"/>
    <x v="0"/>
    <n v="999999999999"/>
    <n v="222222222222"/>
    <s v="development-account"/>
    <n v="46174.833333333336"/>
    <n v="46175.833333333336"/>
    <n v="46173.833333333336"/>
    <n v="46203.833333333336"/>
    <s v="Amazon Simple Storage Service"/>
    <s v="Storage"/>
    <s v="TimedStorage-ByteHrs"/>
    <s v="bucket-2222-02-02"/>
    <s v="us-east-1"/>
    <s v=""/>
    <n v="90.126199999999997"/>
    <s v="GB-Mo"/>
    <n v="2.3E-2"/>
    <s v="Standard"/>
    <s v="USD"/>
    <n v="2.0729000000000002"/>
    <n v="1.9377"/>
    <n v="1.9377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55"/>
    <s v="Allocated"/>
    <x v="1"/>
    <s v="Source tags/labels"/>
    <n v="1"/>
    <s v="aws-2026-06-02-222222222222-02-02-alloc-bdc3b1750fc8"/>
    <d v="2026-06-01T00:00:00"/>
    <d v="2026-06-01T00:00:00"/>
  </r>
  <r>
    <x v="1254"/>
    <x v="0"/>
    <n v="999999999999"/>
    <n v="222222222222"/>
    <s v="development-account"/>
    <n v="46174.833333333336"/>
    <n v="46175.833333333336"/>
    <n v="46173.833333333336"/>
    <n v="46203.833333333336"/>
    <s v="Amazon Relational Database Service"/>
    <s v="Databases"/>
    <s v="InstanceUsage:db.m5.large"/>
    <s v="db-2222-03-01"/>
    <s v="us-east-1"/>
    <s v=""/>
    <n v="90.386099999999999"/>
    <s v="Hrs"/>
    <n v="0.192"/>
    <s v="Standard"/>
    <s v="USD"/>
    <n v="17.354099999999999"/>
    <n v="15.365600000000001"/>
    <n v="15.3656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56"/>
    <s v="Allocated"/>
    <x v="1"/>
    <s v="Source tags/labels"/>
    <n v="1"/>
    <s v="aws-2026-06-02-222222222222-03-01-alloc-11ff404763c1"/>
    <d v="2026-06-01T00:00:00"/>
    <d v="2026-06-01T00:00:00"/>
  </r>
  <r>
    <x v="1255"/>
    <x v="0"/>
    <n v="999999999999"/>
    <n v="222222222222"/>
    <s v="development-account"/>
    <n v="46174.833333333336"/>
    <n v="46175.833333333336"/>
    <n v="46173.833333333336"/>
    <n v="46203.833333333336"/>
    <s v="Amazon Relational Database Service"/>
    <s v="Databases"/>
    <s v="InstanceUsage:db.m5.large"/>
    <s v="db-2222-03-02"/>
    <s v="us-east-1"/>
    <s v=""/>
    <n v="84.262299999999996"/>
    <s v="Hrs"/>
    <n v="0.192"/>
    <s v="Standard"/>
    <s v="USD"/>
    <n v="16.1784"/>
    <n v="14.3246"/>
    <n v="14.3246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57"/>
    <s v="Allocated"/>
    <x v="1"/>
    <s v="Source tags/labels"/>
    <n v="1"/>
    <s v="aws-2026-06-02-222222222222-03-02-alloc-7a6c609a04a9"/>
    <d v="2026-06-01T00:00:00"/>
    <d v="2026-06-01T00:00:00"/>
  </r>
  <r>
    <x v="1256"/>
    <x v="0"/>
    <n v="999999999999"/>
    <n v="222222222222"/>
    <s v="development-account"/>
    <n v="46174.833333333336"/>
    <n v="46175.833333333336"/>
    <n v="46173.833333333336"/>
    <n v="46203.833333333336"/>
    <s v="AWS Lambda"/>
    <s v="Compute"/>
    <s v="Lambda-GB-Second"/>
    <s v="function-2222-04-01"/>
    <s v="us-east-1"/>
    <s v=""/>
    <n v="1902717.6399000001"/>
    <s v="GB-Seconds"/>
    <n v="1.6666700000000001E-5"/>
    <s v="Standard"/>
    <s v="USD"/>
    <n v="31.712"/>
    <n v="29.492100000000001"/>
    <n v="29.4921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58"/>
    <s v="Allocated"/>
    <x v="1"/>
    <s v="Source tags/labels"/>
    <n v="1"/>
    <s v="aws-2026-06-02-222222222222-04-01-alloc-50aac6ab0351"/>
    <d v="2026-06-01T00:00:00"/>
    <d v="2026-06-01T00:00:00"/>
  </r>
  <r>
    <x v="1257"/>
    <x v="0"/>
    <n v="999999999999"/>
    <n v="222222222222"/>
    <s v="development-account"/>
    <n v="46174.833333333336"/>
    <n v="46175.833333333336"/>
    <n v="46173.833333333336"/>
    <n v="46203.833333333336"/>
    <s v="AWS Lambda"/>
    <s v="Compute"/>
    <s v="Lambda-GB-Second"/>
    <s v="function-2222-04-02"/>
    <s v="us-east-1"/>
    <s v=""/>
    <n v="1907588.9276000001"/>
    <s v="GB-Seconds"/>
    <n v="1.6666700000000001E-5"/>
    <s v="Standard"/>
    <s v="USD"/>
    <n v="31.793199999999999"/>
    <n v="29.567599999999999"/>
    <n v="29.5675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59"/>
    <s v="Allocated"/>
    <x v="1"/>
    <s v="Source tags/labels"/>
    <n v="1"/>
    <s v="aws-2026-06-02-222222222222-04-02-alloc-753cb00a5d45"/>
    <d v="2026-06-01T00:00:00"/>
    <d v="2026-06-01T00:00:00"/>
  </r>
  <r>
    <x v="1258"/>
    <x v="0"/>
    <n v="999999999999"/>
    <n v="222222222222"/>
    <s v="development-account"/>
    <n v="46174.833333333336"/>
    <n v="46175.833333333336"/>
    <n v="46173.833333333336"/>
    <n v="46203.833333333336"/>
    <s v="AmazonCloudWatch"/>
    <s v="Management and Governance"/>
    <s v="DataProcessing-Bytes"/>
    <s v="log-group-2222-05-01"/>
    <s v="us-east-1"/>
    <s v=""/>
    <n v="78.793300000000002"/>
    <s v="GB"/>
    <n v="0.5"/>
    <s v="Standard"/>
    <s v="USD"/>
    <n v="39.396599999999999"/>
    <n v="36.244900000000001"/>
    <n v="36.2449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260"/>
    <s v="Shared"/>
    <x v="2"/>
    <s v="Direct spend: provider + billing month + sub-account"/>
    <n v="1"/>
    <s v="aws-2026-06-02-222222222222-05-01-alloc-74614ee811b7"/>
    <d v="2026-06-01T00:00:00"/>
    <d v="2026-06-01T00:00:00"/>
  </r>
  <r>
    <x v="1259"/>
    <x v="0"/>
    <n v="999999999999"/>
    <n v="222222222222"/>
    <s v="development-account"/>
    <n v="46174.833333333336"/>
    <n v="46175.833333333336"/>
    <n v="46173.833333333336"/>
    <n v="46203.833333333336"/>
    <s v="AmazonCloudWatch"/>
    <s v="Management and Governance"/>
    <s v="DataProcessing-Bytes"/>
    <s v="log-group-2222-05-02"/>
    <s v="us-east-1"/>
    <s v=""/>
    <n v="91.572699999999998"/>
    <s v="GB"/>
    <n v="0.5"/>
    <s v="Standard"/>
    <s v="USD"/>
    <n v="45.786299999999997"/>
    <n v="42.123399999999997"/>
    <n v="42.1233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261"/>
    <s v="Shared"/>
    <x v="2"/>
    <s v="Direct spend: provider + billing month + sub-account"/>
    <n v="1"/>
    <s v="aws-2026-06-02-222222222222-05-02-alloc-ec9ccc90995f"/>
    <d v="2026-06-01T00:00:00"/>
    <d v="2026-06-01T00:00:00"/>
  </r>
  <r>
    <x v="1260"/>
    <x v="0"/>
    <n v="999999999999"/>
    <n v="111111111111"/>
    <s v="production-account"/>
    <n v="46175.833333333336"/>
    <n v="46176.833333333336"/>
    <n v="46173.833333333336"/>
    <n v="46203.833333333336"/>
    <s v="Amazon Elastic Compute Cloud - Compute"/>
    <s v="Compute"/>
    <s v="BoxUsage:m5.large"/>
    <s v="i-1111-01-01"/>
    <s v="us-east-1"/>
    <s v=""/>
    <n v="1071.0250000000001"/>
    <s v="Hrs"/>
    <n v="9.6000000000000002E-2"/>
    <s v="Standard"/>
    <s v="USD"/>
    <n v="102.8184"/>
    <n v="89.966099999999997"/>
    <n v="89.96609999999999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62"/>
    <s v="Allocated"/>
    <x v="1"/>
    <s v="Source tags/labels"/>
    <n v="1"/>
    <s v="aws-2026-06-03-111111111111-01-01-alloc-8b3241c9207c"/>
    <d v="2026-06-01T00:00:00"/>
    <d v="2026-06-01T00:00:00"/>
  </r>
  <r>
    <x v="1261"/>
    <x v="0"/>
    <n v="999999999999"/>
    <n v="111111111111"/>
    <s v="production-account"/>
    <n v="46175.833333333336"/>
    <n v="46176.833333333336"/>
    <n v="46173.833333333336"/>
    <n v="46203.833333333336"/>
    <s v="Amazon Elastic Compute Cloud - Compute"/>
    <s v="Compute"/>
    <s v="BoxUsage:m5.large"/>
    <s v="i-1111-01-02"/>
    <s v="us-east-1"/>
    <s v=""/>
    <n v="1049.3761"/>
    <s v="Hrs"/>
    <n v="9.6000000000000002E-2"/>
    <s v="Standard"/>
    <s v="USD"/>
    <n v="100.7401"/>
    <n v="88.147599999999997"/>
    <n v="88.147599999999997"/>
    <s v="Usage"/>
    <s v=""/>
    <s v="BoxUsage:m5.large | RunInstances | Usage"/>
    <s v="{}"/>
    <x v="0"/>
    <x v="0"/>
    <x v="0"/>
    <x v="0"/>
    <s v="Unallocated"/>
    <s v="aws_billing_sample.csv"/>
    <n v="1263"/>
    <s v="Unallocated"/>
    <x v="0"/>
    <s v="Missing allocation metadata"/>
    <n v="1"/>
    <s v="aws-2026-06-03-111111111111-01-02-alloc-c1d912983fad"/>
    <d v="2026-06-01T00:00:00"/>
    <d v="2026-06-01T00:00:00"/>
  </r>
  <r>
    <x v="1262"/>
    <x v="0"/>
    <n v="999999999999"/>
    <n v="111111111111"/>
    <s v="production-account"/>
    <n v="46175.833333333336"/>
    <n v="46176.833333333336"/>
    <n v="46173.833333333336"/>
    <n v="46203.833333333336"/>
    <s v="Amazon Simple Storage Service"/>
    <s v="Storage"/>
    <s v="TimedStorage-ByteHrs"/>
    <s v="bucket-1111-02-01"/>
    <s v="us-east-1"/>
    <s v=""/>
    <n v="235.61109999999999"/>
    <s v="GB-Mo"/>
    <n v="2.3E-2"/>
    <s v="Standard"/>
    <s v="USD"/>
    <n v="5.4191000000000003"/>
    <n v="5.0655999999999999"/>
    <n v="5.065599999999999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64"/>
    <s v="Allocated"/>
    <x v="1"/>
    <s v="Source tags/labels"/>
    <n v="1"/>
    <s v="aws-2026-06-03-111111111111-02-01-alloc-b3eba5872532"/>
    <d v="2026-06-01T00:00:00"/>
    <d v="2026-06-01T00:00:00"/>
  </r>
  <r>
    <x v="1263"/>
    <x v="0"/>
    <n v="999999999999"/>
    <n v="111111111111"/>
    <s v="production-account"/>
    <n v="46175.833333333336"/>
    <n v="46176.833333333336"/>
    <n v="46173.833333333336"/>
    <n v="46203.833333333336"/>
    <s v="Amazon Simple Storage Service"/>
    <s v="Storage"/>
    <s v="TimedStorage-ByteHrs"/>
    <s v="bucket-1111-02-02"/>
    <s v="us-east-1"/>
    <s v=""/>
    <n v="230.7073"/>
    <s v="GB-Mo"/>
    <n v="2.3E-2"/>
    <s v="Standard"/>
    <s v="USD"/>
    <n v="5.3063000000000002"/>
    <n v="4.9602000000000004"/>
    <n v="4.9602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65"/>
    <s v="Allocated"/>
    <x v="1"/>
    <s v="Source tags/labels"/>
    <n v="1"/>
    <s v="aws-2026-06-03-111111111111-02-02-alloc-7263303d5bb0"/>
    <d v="2026-06-01T00:00:00"/>
    <d v="2026-06-01T00:00:00"/>
  </r>
  <r>
    <x v="1264"/>
    <x v="0"/>
    <n v="999999999999"/>
    <n v="111111111111"/>
    <s v="production-account"/>
    <n v="46175.833333333336"/>
    <n v="46176.833333333336"/>
    <n v="46173.833333333336"/>
    <n v="46203.833333333336"/>
    <s v="Amazon Relational Database Service"/>
    <s v="Databases"/>
    <s v="InstanceUsage:db.m5.large"/>
    <s v="db-1111-03-01"/>
    <s v="us-east-1"/>
    <s v=""/>
    <n v="206.0008"/>
    <s v="Hrs"/>
    <n v="0.192"/>
    <s v="Standard"/>
    <s v="USD"/>
    <n v="39.552199999999999"/>
    <n v="35.020099999999999"/>
    <n v="35.0200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66"/>
    <s v="Allocated"/>
    <x v="1"/>
    <s v="Source tags/labels"/>
    <n v="1"/>
    <s v="aws-2026-06-03-111111111111-03-01-alloc-3f06502957a1"/>
    <d v="2026-06-01T00:00:00"/>
    <d v="2026-06-01T00:00:00"/>
  </r>
  <r>
    <x v="1265"/>
    <x v="0"/>
    <n v="999999999999"/>
    <n v="111111111111"/>
    <s v="production-account"/>
    <n v="46175.833333333336"/>
    <n v="46176.833333333336"/>
    <n v="46173.833333333336"/>
    <n v="46203.833333333336"/>
    <s v="Amazon Relational Database Service"/>
    <s v="Databases"/>
    <s v="InstanceUsage:db.m5.large"/>
    <s v="db-1111-03-02"/>
    <s v="us-east-1"/>
    <s v=""/>
    <n v="208.99100000000001"/>
    <s v="Hrs"/>
    <n v="0.192"/>
    <s v="Standard"/>
    <s v="USD"/>
    <n v="40.126300000000001"/>
    <n v="35.528500000000001"/>
    <n v="35.5285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67"/>
    <s v="Allocated"/>
    <x v="1"/>
    <s v="Source tags/labels"/>
    <n v="1"/>
    <s v="aws-2026-06-03-111111111111-03-02-alloc-d6c019b45e35"/>
    <d v="2026-06-01T00:00:00"/>
    <d v="2026-06-01T00:00:00"/>
  </r>
  <r>
    <x v="1266"/>
    <x v="0"/>
    <n v="999999999999"/>
    <n v="111111111111"/>
    <s v="production-account"/>
    <n v="46175.833333333336"/>
    <n v="46176.833333333336"/>
    <n v="46173.833333333336"/>
    <n v="46203.833333333336"/>
    <s v="AWS Lambda"/>
    <s v="Compute"/>
    <s v="Lambda-GB-Second"/>
    <s v="function-1111-04-01"/>
    <s v="us-east-1"/>
    <s v=""/>
    <n v="4559527.8997999998"/>
    <s v="GB-Seconds"/>
    <n v="1.6666700000000001E-5"/>
    <s v="Standard"/>
    <s v="USD"/>
    <n v="75.9923"/>
    <n v="70.672700000000006"/>
    <n v="70.672700000000006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68"/>
    <s v="Allocated"/>
    <x v="1"/>
    <s v="Source tags/labels"/>
    <n v="1"/>
    <s v="aws-2026-06-03-111111111111-04-01-alloc-f2d9f1b5e382"/>
    <d v="2026-06-01T00:00:00"/>
    <d v="2026-06-01T00:00:00"/>
  </r>
  <r>
    <x v="1267"/>
    <x v="0"/>
    <n v="999999999999"/>
    <n v="111111111111"/>
    <s v="production-account"/>
    <n v="46175.833333333336"/>
    <n v="46176.833333333336"/>
    <n v="46173.833333333336"/>
    <n v="46203.833333333336"/>
    <s v="AWS Lambda"/>
    <s v="Compute"/>
    <s v="Lambda-GB-Second"/>
    <s v="function-1111-04-02"/>
    <s v="us-east-1"/>
    <s v=""/>
    <n v="4359365.6584999999"/>
    <s v="GB-Seconds"/>
    <n v="1.6666700000000001E-5"/>
    <s v="Standard"/>
    <s v="USD"/>
    <n v="72.656199999999998"/>
    <n v="67.5702"/>
    <n v="67.5702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69"/>
    <s v="Allocated"/>
    <x v="1"/>
    <s v="Source tags/labels"/>
    <n v="1"/>
    <s v="aws-2026-06-03-111111111111-04-02-alloc-e3b5c0957c4f"/>
    <d v="2026-06-01T00:00:00"/>
    <d v="2026-06-01T00:00:00"/>
  </r>
  <r>
    <x v="1268"/>
    <x v="0"/>
    <n v="999999999999"/>
    <n v="111111111111"/>
    <s v="production-account"/>
    <n v="46175.833333333336"/>
    <n v="46176.833333333336"/>
    <n v="46173.833333333336"/>
    <n v="46203.833333333336"/>
    <s v="AmazonCloudWatch"/>
    <s v="Management and Governance"/>
    <s v="DataProcessing-Bytes"/>
    <s v="log-group-1111-05-01"/>
    <s v="us-east-1"/>
    <s v=""/>
    <n v="204.67840000000001"/>
    <s v="GB"/>
    <n v="0.5"/>
    <s v="Standard"/>
    <s v="USD"/>
    <n v="102.33920000000001"/>
    <n v="94.152100000000004"/>
    <n v="94.15210000000000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270"/>
    <s v="Shared"/>
    <x v="2"/>
    <s v="Direct spend: provider + billing month + sub-account"/>
    <n v="1"/>
    <s v="aws-2026-06-03-111111111111-05-01-alloc-534a9bdfcb72"/>
    <d v="2026-06-01T00:00:00"/>
    <d v="2026-06-01T00:00:00"/>
  </r>
  <r>
    <x v="1269"/>
    <x v="0"/>
    <n v="999999999999"/>
    <n v="111111111111"/>
    <s v="production-account"/>
    <n v="46175.833333333336"/>
    <n v="46176.833333333336"/>
    <n v="46173.833333333336"/>
    <n v="46203.833333333336"/>
    <s v="AmazonCloudWatch"/>
    <s v="Management and Governance"/>
    <s v="DataProcessing-Bytes"/>
    <s v="log-group-1111-05-02"/>
    <s v="us-east-1"/>
    <s v=""/>
    <n v="237.77500000000001"/>
    <s v="GB"/>
    <n v="0.5"/>
    <s v="Standard"/>
    <s v="USD"/>
    <n v="118.8875"/>
    <n v="109.37649999999999"/>
    <n v="109.3764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271"/>
    <s v="Shared"/>
    <x v="2"/>
    <s v="Direct spend: provider + billing month + sub-account"/>
    <n v="1"/>
    <s v="aws-2026-06-03-111111111111-05-02-alloc-ffa6337bc85b"/>
    <d v="2026-06-01T00:00:00"/>
    <d v="2026-06-01T00:00:00"/>
  </r>
  <r>
    <x v="1270"/>
    <x v="0"/>
    <n v="999999999999"/>
    <n v="222222222222"/>
    <s v="development-account"/>
    <n v="46175.833333333336"/>
    <n v="46176.833333333336"/>
    <n v="46173.833333333336"/>
    <n v="46203.833333333336"/>
    <s v="Amazon Elastic Compute Cloud - Compute"/>
    <s v="Compute"/>
    <s v="BoxUsage:m5.large"/>
    <s v="i-2222-01-01"/>
    <s v="us-east-1"/>
    <s v=""/>
    <n v="388.4359"/>
    <s v="Hrs"/>
    <n v="9.6000000000000002E-2"/>
    <s v="Standard"/>
    <s v="USD"/>
    <n v="37.2898"/>
    <n v="32.628599999999999"/>
    <n v="32.6285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72"/>
    <s v="Allocated"/>
    <x v="1"/>
    <s v="Source tags/labels"/>
    <n v="1"/>
    <s v="aws-2026-06-03-222222222222-01-01-alloc-392ccc575912"/>
    <d v="2026-06-01T00:00:00"/>
    <d v="2026-06-01T00:00:00"/>
  </r>
  <r>
    <x v="1271"/>
    <x v="0"/>
    <n v="999999999999"/>
    <n v="222222222222"/>
    <s v="development-account"/>
    <n v="46175.833333333336"/>
    <n v="46176.833333333336"/>
    <n v="46173.833333333336"/>
    <n v="46203.833333333336"/>
    <s v="Amazon Elastic Compute Cloud - Compute"/>
    <s v="Compute"/>
    <s v="BoxUsage:m5.large"/>
    <s v="i-2222-01-02"/>
    <s v="us-east-1"/>
    <s v=""/>
    <n v="415.06799999999998"/>
    <s v="Hrs"/>
    <n v="9.6000000000000002E-2"/>
    <s v="Standard"/>
    <s v="USD"/>
    <n v="39.846499999999999"/>
    <n v="34.865699999999997"/>
    <n v="34.865699999999997"/>
    <s v="Usage"/>
    <s v=""/>
    <s v="BoxUsage:m5.large | RunInstances | Usage"/>
    <s v="{}"/>
    <x v="0"/>
    <x v="0"/>
    <x v="0"/>
    <x v="0"/>
    <s v="Unallocated"/>
    <s v="aws_billing_sample.csv"/>
    <n v="1273"/>
    <s v="Unallocated"/>
    <x v="0"/>
    <s v="Missing allocation metadata"/>
    <n v="1"/>
    <s v="aws-2026-06-03-222222222222-01-02-alloc-991aca7f3b41"/>
    <d v="2026-06-01T00:00:00"/>
    <d v="2026-06-01T00:00:00"/>
  </r>
  <r>
    <x v="1272"/>
    <x v="0"/>
    <n v="999999999999"/>
    <n v="222222222222"/>
    <s v="development-account"/>
    <n v="46175.833333333336"/>
    <n v="46176.833333333336"/>
    <n v="46173.833333333336"/>
    <n v="46203.833333333336"/>
    <s v="Amazon Simple Storage Service"/>
    <s v="Storage"/>
    <s v="TimedStorage-ByteHrs"/>
    <s v="bucket-2222-02-01"/>
    <s v="us-east-1"/>
    <s v=""/>
    <n v="99.336200000000005"/>
    <s v="GB-Mo"/>
    <n v="2.3E-2"/>
    <s v="Standard"/>
    <s v="USD"/>
    <n v="2.2847"/>
    <n v="2.1356999999999999"/>
    <n v="2.1356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74"/>
    <s v="Allocated"/>
    <x v="1"/>
    <s v="Source tags/labels"/>
    <n v="1"/>
    <s v="aws-2026-06-03-222222222222-02-01-alloc-2783f4c70972"/>
    <d v="2026-06-01T00:00:00"/>
    <d v="2026-06-01T00:00:00"/>
  </r>
  <r>
    <x v="1273"/>
    <x v="0"/>
    <n v="999999999999"/>
    <n v="222222222222"/>
    <s v="development-account"/>
    <n v="46175.833333333336"/>
    <n v="46176.833333333336"/>
    <n v="46173.833333333336"/>
    <n v="46203.833333333336"/>
    <s v="Amazon Simple Storage Service"/>
    <s v="Storage"/>
    <s v="TimedStorage-ByteHrs"/>
    <s v="bucket-2222-02-02"/>
    <s v="us-east-1"/>
    <s v=""/>
    <n v="94.432400000000001"/>
    <s v="GB-Mo"/>
    <n v="2.3E-2"/>
    <s v="Standard"/>
    <s v="USD"/>
    <n v="2.1718999999999999"/>
    <n v="2.0303"/>
    <n v="2.0303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75"/>
    <s v="Allocated"/>
    <x v="1"/>
    <s v="Source tags/labels"/>
    <n v="1"/>
    <s v="aws-2026-06-03-222222222222-02-02-alloc-c36ed54dd8dc"/>
    <d v="2026-06-01T00:00:00"/>
    <d v="2026-06-01T00:00:00"/>
  </r>
  <r>
    <x v="1274"/>
    <x v="0"/>
    <n v="999999999999"/>
    <n v="222222222222"/>
    <s v="development-account"/>
    <n v="46175.833333333336"/>
    <n v="46176.833333333336"/>
    <n v="46173.833333333336"/>
    <n v="46203.833333333336"/>
    <s v="Amazon Relational Database Service"/>
    <s v="Databases"/>
    <s v="InstanceUsage:db.m5.large"/>
    <s v="db-2222-03-01"/>
    <s v="us-east-1"/>
    <s v=""/>
    <n v="86.52"/>
    <s v="Hrs"/>
    <n v="0.192"/>
    <s v="Standard"/>
    <s v="USD"/>
    <n v="16.611799999999999"/>
    <n v="14.708399999999999"/>
    <n v="14.7083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76"/>
    <s v="Allocated"/>
    <x v="1"/>
    <s v="Source tags/labels"/>
    <n v="1"/>
    <s v="aws-2026-06-03-222222222222-03-01-alloc-e75fd7d5b678"/>
    <d v="2026-06-01T00:00:00"/>
    <d v="2026-06-01T00:00:00"/>
  </r>
  <r>
    <x v="1275"/>
    <x v="0"/>
    <n v="999999999999"/>
    <n v="222222222222"/>
    <s v="development-account"/>
    <n v="46175.833333333336"/>
    <n v="46176.833333333336"/>
    <n v="46173.833333333336"/>
    <n v="46203.833333333336"/>
    <s v="Amazon Relational Database Service"/>
    <s v="Databases"/>
    <s v="InstanceUsage:db.m5.large"/>
    <s v="db-2222-03-02"/>
    <s v="us-east-1"/>
    <s v=""/>
    <n v="91.269800000000004"/>
    <s v="Hrs"/>
    <n v="0.192"/>
    <s v="Standard"/>
    <s v="USD"/>
    <n v="17.523800000000001"/>
    <n v="15.5159"/>
    <n v="15.515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77"/>
    <s v="Allocated"/>
    <x v="1"/>
    <s v="Source tags/labels"/>
    <n v="1"/>
    <s v="aws-2026-06-03-222222222222-03-02-alloc-b7e469b40fed"/>
    <d v="2026-06-01T00:00:00"/>
    <d v="2026-06-01T00:00:00"/>
  </r>
  <r>
    <x v="1276"/>
    <x v="0"/>
    <n v="999999999999"/>
    <n v="222222222222"/>
    <s v="development-account"/>
    <n v="46175.833333333336"/>
    <n v="46176.833333333336"/>
    <n v="46173.833333333336"/>
    <n v="46203.833333333336"/>
    <s v="AWS Lambda"/>
    <s v="Compute"/>
    <s v="Lambda-GB-Second"/>
    <s v="function-2222-04-01"/>
    <s v="us-east-1"/>
    <s v=""/>
    <n v="1804105.7875000001"/>
    <s v="GB-Seconds"/>
    <n v="1.6666700000000001E-5"/>
    <s v="Standard"/>
    <s v="USD"/>
    <n v="30.0685"/>
    <n v="27.9636"/>
    <n v="27.9636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78"/>
    <s v="Allocated"/>
    <x v="1"/>
    <s v="Source tags/labels"/>
    <n v="1"/>
    <s v="aws-2026-06-03-222222222222-04-01-alloc-abee8287b170"/>
    <d v="2026-06-01T00:00:00"/>
    <d v="2026-06-01T00:00:00"/>
  </r>
  <r>
    <x v="1277"/>
    <x v="0"/>
    <n v="999999999999"/>
    <n v="222222222222"/>
    <s v="development-account"/>
    <n v="46175.833333333336"/>
    <n v="46176.833333333336"/>
    <n v="46173.833333333336"/>
    <n v="46203.833333333336"/>
    <s v="AWS Lambda"/>
    <s v="Compute"/>
    <s v="Lambda-GB-Second"/>
    <s v="function-2222-04-02"/>
    <s v="us-east-1"/>
    <s v=""/>
    <n v="1705145.3186999999"/>
    <s v="GB-Seconds"/>
    <n v="1.6666700000000001E-5"/>
    <s v="Standard"/>
    <s v="USD"/>
    <n v="28.4191"/>
    <n v="26.4298"/>
    <n v="26.429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79"/>
    <s v="Allocated"/>
    <x v="1"/>
    <s v="Source tags/labels"/>
    <n v="1"/>
    <s v="aws-2026-06-03-222222222222-04-02-alloc-556e4b9da001"/>
    <d v="2026-06-01T00:00:00"/>
    <d v="2026-06-01T00:00:00"/>
  </r>
  <r>
    <x v="1278"/>
    <x v="0"/>
    <n v="999999999999"/>
    <n v="222222222222"/>
    <s v="development-account"/>
    <n v="46175.833333333336"/>
    <n v="46176.833333333336"/>
    <n v="46173.833333333336"/>
    <n v="46203.833333333336"/>
    <s v="AmazonCloudWatch"/>
    <s v="Management and Governance"/>
    <s v="DataProcessing-Bytes"/>
    <s v="log-group-2222-05-01"/>
    <s v="us-east-1"/>
    <s v=""/>
    <n v="81.646699999999996"/>
    <s v="GB"/>
    <n v="0.5"/>
    <s v="Standard"/>
    <s v="USD"/>
    <n v="40.823300000000003"/>
    <n v="37.557499999999997"/>
    <n v="37.5574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280"/>
    <s v="Shared"/>
    <x v="2"/>
    <s v="Direct spend: provider + billing month + sub-account"/>
    <n v="1"/>
    <s v="aws-2026-06-03-222222222222-05-01-alloc-e89739f80d05"/>
    <d v="2026-06-01T00:00:00"/>
    <d v="2026-06-01T00:00:00"/>
  </r>
  <r>
    <x v="1279"/>
    <x v="0"/>
    <n v="999999999999"/>
    <n v="222222222222"/>
    <s v="development-account"/>
    <n v="46175.833333333336"/>
    <n v="46176.833333333336"/>
    <n v="46173.833333333336"/>
    <n v="46203.833333333336"/>
    <s v="AmazonCloudWatch"/>
    <s v="Management and Governance"/>
    <s v="DataProcessing-Bytes"/>
    <s v="log-group-2222-05-02"/>
    <s v="us-east-1"/>
    <s v=""/>
    <n v="84.096400000000003"/>
    <s v="GB"/>
    <n v="0.5"/>
    <s v="Standard"/>
    <s v="USD"/>
    <n v="42.048200000000001"/>
    <n v="38.6843"/>
    <n v="38.684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281"/>
    <s v="Shared"/>
    <x v="2"/>
    <s v="Direct spend: provider + billing month + sub-account"/>
    <n v="1"/>
    <s v="aws-2026-06-03-222222222222-05-02-alloc-454db243f010"/>
    <d v="2026-06-01T00:00:00"/>
    <d v="2026-06-01T00:00:00"/>
  </r>
  <r>
    <x v="1280"/>
    <x v="0"/>
    <n v="999999999999"/>
    <n v="111111111111"/>
    <s v="production-account"/>
    <n v="46176.833333333336"/>
    <n v="46177.833333333336"/>
    <n v="46173.833333333336"/>
    <n v="46203.833333333336"/>
    <s v="Amazon Elastic Compute Cloud - Compute"/>
    <s v="Compute"/>
    <s v="BoxUsage:m5.large"/>
    <s v="i-1111-01-01"/>
    <s v="us-east-1"/>
    <s v=""/>
    <n v="1022.5751"/>
    <s v="Hrs"/>
    <n v="9.6000000000000002E-2"/>
    <s v="Standard"/>
    <s v="USD"/>
    <n v="98.167199999999994"/>
    <n v="85.896299999999997"/>
    <n v="85.89629999999999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82"/>
    <s v="Allocated"/>
    <x v="1"/>
    <s v="Source tags/labels"/>
    <n v="1"/>
    <s v="aws-2026-06-04-111111111111-01-01-alloc-53c88c6c9fc8"/>
    <d v="2026-06-01T00:00:00"/>
    <d v="2026-06-01T00:00:00"/>
  </r>
  <r>
    <x v="1281"/>
    <x v="0"/>
    <n v="999999999999"/>
    <n v="111111111111"/>
    <s v="production-account"/>
    <n v="46176.833333333336"/>
    <n v="46177.833333333336"/>
    <n v="46173.833333333336"/>
    <n v="46203.833333333336"/>
    <s v="Amazon Elastic Compute Cloud - Compute"/>
    <s v="Compute"/>
    <s v="BoxUsage:m5.large"/>
    <s v="i-1111-01-02"/>
    <s v="us-east-1"/>
    <s v=""/>
    <n v="1123.9988000000001"/>
    <s v="Hrs"/>
    <n v="9.6000000000000002E-2"/>
    <s v="Standard"/>
    <s v="USD"/>
    <n v="107.90389999999999"/>
    <n v="94.415899999999993"/>
    <n v="94.415899999999993"/>
    <s v="Usage"/>
    <s v=""/>
    <s v="BoxUsage:m5.large | RunInstances | Usage"/>
    <s v="{}"/>
    <x v="0"/>
    <x v="0"/>
    <x v="0"/>
    <x v="0"/>
    <s v="Unallocated"/>
    <s v="aws_billing_sample.csv"/>
    <n v="1283"/>
    <s v="Unallocated"/>
    <x v="0"/>
    <s v="Missing allocation metadata"/>
    <n v="1"/>
    <s v="aws-2026-06-04-111111111111-01-02-alloc-ac0596800ed0"/>
    <d v="2026-06-01T00:00:00"/>
    <d v="2026-06-01T00:00:00"/>
  </r>
  <r>
    <x v="1282"/>
    <x v="0"/>
    <n v="999999999999"/>
    <n v="111111111111"/>
    <s v="production-account"/>
    <n v="46176.833333333336"/>
    <n v="46177.833333333336"/>
    <n v="46173.833333333336"/>
    <n v="46203.833333333336"/>
    <s v="Amazon Simple Storage Service"/>
    <s v="Storage"/>
    <s v="TimedStorage-ByteHrs"/>
    <s v="bucket-1111-02-01"/>
    <s v="us-east-1"/>
    <s v=""/>
    <n v="232.91460000000001"/>
    <s v="GB-Mo"/>
    <n v="2.3E-2"/>
    <s v="Standard"/>
    <s v="USD"/>
    <n v="5.3570000000000002"/>
    <n v="5.0076999999999998"/>
    <n v="5.0076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84"/>
    <s v="Allocated"/>
    <x v="1"/>
    <s v="Source tags/labels"/>
    <n v="1"/>
    <s v="aws-2026-06-04-111111111111-02-01-alloc-82fac63cd5c0"/>
    <d v="2026-06-01T00:00:00"/>
    <d v="2026-06-01T00:00:00"/>
  </r>
  <r>
    <x v="1283"/>
    <x v="0"/>
    <n v="999999999999"/>
    <n v="111111111111"/>
    <s v="production-account"/>
    <n v="46176.833333333336"/>
    <n v="46177.833333333336"/>
    <n v="46173.833333333336"/>
    <n v="46203.833333333336"/>
    <s v="Amazon Simple Storage Service"/>
    <s v="Storage"/>
    <s v="TimedStorage-ByteHrs"/>
    <s v="bucket-1111-02-02"/>
    <s v="us-east-1"/>
    <s v=""/>
    <n v="221.1857"/>
    <s v="GB-Mo"/>
    <n v="2.3E-2"/>
    <s v="Standard"/>
    <s v="USD"/>
    <n v="5.0872999999999999"/>
    <n v="4.7554999999999996"/>
    <n v="4.7554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85"/>
    <s v="Allocated"/>
    <x v="1"/>
    <s v="Source tags/labels"/>
    <n v="1"/>
    <s v="aws-2026-06-04-111111111111-02-02-alloc-35b7d7a6e0c5"/>
    <d v="2026-06-01T00:00:00"/>
    <d v="2026-06-01T00:00:00"/>
  </r>
  <r>
    <x v="1284"/>
    <x v="0"/>
    <n v="999999999999"/>
    <n v="111111111111"/>
    <s v="production-account"/>
    <n v="46176.833333333336"/>
    <n v="46177.833333333336"/>
    <n v="46173.833333333336"/>
    <n v="46203.833333333336"/>
    <s v="Amazon Relational Database Service"/>
    <s v="Databases"/>
    <s v="InstanceUsage:db.m5.large"/>
    <s v="db-1111-03-01"/>
    <s v="us-east-1"/>
    <s v=""/>
    <n v="194.80119999999999"/>
    <s v="Hrs"/>
    <n v="0.192"/>
    <s v="Standard"/>
    <s v="USD"/>
    <n v="37.401800000000001"/>
    <n v="33.116199999999999"/>
    <n v="33.1161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86"/>
    <s v="Allocated"/>
    <x v="1"/>
    <s v="Source tags/labels"/>
    <n v="1"/>
    <s v="aws-2026-06-04-111111111111-03-01-alloc-d7c872d08e62"/>
    <d v="2026-06-01T00:00:00"/>
    <d v="2026-06-01T00:00:00"/>
  </r>
  <r>
    <x v="1285"/>
    <x v="0"/>
    <n v="999999999999"/>
    <n v="111111111111"/>
    <s v="production-account"/>
    <n v="46176.833333333336"/>
    <n v="46177.833333333336"/>
    <n v="46173.833333333336"/>
    <n v="46203.833333333336"/>
    <s v="Amazon Relational Database Service"/>
    <s v="Databases"/>
    <s v="InstanceUsage:db.m5.large"/>
    <s v="db-1111-03-02"/>
    <s v="us-east-1"/>
    <s v=""/>
    <n v="229.69909999999999"/>
    <s v="Hrs"/>
    <n v="0.192"/>
    <s v="Standard"/>
    <s v="USD"/>
    <n v="44.102200000000003"/>
    <n v="39.0488"/>
    <n v="39.048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87"/>
    <s v="Allocated"/>
    <x v="1"/>
    <s v="Source tags/labels"/>
    <n v="1"/>
    <s v="aws-2026-06-04-111111111111-03-02-alloc-9628122e3d1f"/>
    <d v="2026-06-01T00:00:00"/>
    <d v="2026-06-01T00:00:00"/>
  </r>
  <r>
    <x v="1286"/>
    <x v="0"/>
    <n v="999999999999"/>
    <n v="111111111111"/>
    <s v="production-account"/>
    <n v="46176.833333333336"/>
    <n v="46177.833333333336"/>
    <n v="46173.833333333336"/>
    <n v="46203.833333333336"/>
    <s v="AWS Lambda"/>
    <s v="Compute"/>
    <s v="Lambda-GB-Second"/>
    <s v="function-1111-04-01"/>
    <s v="us-east-1"/>
    <s v=""/>
    <n v="4430082.5404000003"/>
    <s v="GB-Seconds"/>
    <n v="1.6666700000000001E-5"/>
    <s v="Standard"/>
    <s v="USD"/>
    <n v="73.834900000000005"/>
    <n v="68.666300000000007"/>
    <n v="68.66630000000000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88"/>
    <s v="Allocated"/>
    <x v="1"/>
    <s v="Source tags/labels"/>
    <n v="1"/>
    <s v="aws-2026-06-04-111111111111-04-01-alloc-4f11feedffc8"/>
    <d v="2026-06-01T00:00:00"/>
    <d v="2026-06-01T00:00:00"/>
  </r>
  <r>
    <x v="1287"/>
    <x v="0"/>
    <n v="999999999999"/>
    <n v="111111111111"/>
    <s v="production-account"/>
    <n v="46176.833333333336"/>
    <n v="46177.833333333336"/>
    <n v="46173.833333333336"/>
    <n v="46203.833333333336"/>
    <s v="AWS Lambda"/>
    <s v="Compute"/>
    <s v="Lambda-GB-Second"/>
    <s v="function-1111-04-02"/>
    <s v="us-east-1"/>
    <s v=""/>
    <n v="4113745.4748999998"/>
    <s v="GB-Seconds"/>
    <n v="1.6666700000000001E-5"/>
    <s v="Standard"/>
    <s v="USD"/>
    <n v="68.562600000000003"/>
    <n v="63.763100000000001"/>
    <n v="63.763100000000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289"/>
    <s v="Allocated"/>
    <x v="1"/>
    <s v="Source tags/labels"/>
    <n v="1"/>
    <s v="aws-2026-06-04-111111111111-04-02-alloc-261aa6f04d65"/>
    <d v="2026-06-01T00:00:00"/>
    <d v="2026-06-01T00:00:00"/>
  </r>
  <r>
    <x v="1288"/>
    <x v="0"/>
    <n v="999999999999"/>
    <n v="111111111111"/>
    <s v="production-account"/>
    <n v="46176.833333333336"/>
    <n v="46177.833333333336"/>
    <n v="46173.833333333336"/>
    <n v="46203.833333333336"/>
    <s v="AmazonCloudWatch"/>
    <s v="Management and Governance"/>
    <s v="DataProcessing-Bytes"/>
    <s v="log-group-1111-05-01"/>
    <s v="us-east-1"/>
    <s v=""/>
    <n v="235.3844"/>
    <s v="GB"/>
    <n v="0.5"/>
    <s v="Standard"/>
    <s v="USD"/>
    <n v="117.6922"/>
    <n v="108.27679999999999"/>
    <n v="108.2767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290"/>
    <s v="Shared"/>
    <x v="2"/>
    <s v="Direct spend: provider + billing month + sub-account"/>
    <n v="1"/>
    <s v="aws-2026-06-04-111111111111-05-01-alloc-7afdea832ba6"/>
    <d v="2026-06-01T00:00:00"/>
    <d v="2026-06-01T00:00:00"/>
  </r>
  <r>
    <x v="1289"/>
    <x v="0"/>
    <n v="999999999999"/>
    <n v="111111111111"/>
    <s v="production-account"/>
    <n v="46176.833333333336"/>
    <n v="46177.833333333336"/>
    <n v="46173.833333333336"/>
    <n v="46203.833333333336"/>
    <s v="AmazonCloudWatch"/>
    <s v="Management and Governance"/>
    <s v="DataProcessing-Bytes"/>
    <s v="log-group-1111-05-02"/>
    <s v="us-east-1"/>
    <s v=""/>
    <n v="216.60079999999999"/>
    <s v="GB"/>
    <n v="0.5"/>
    <s v="Standard"/>
    <s v="USD"/>
    <n v="108.3004"/>
    <n v="99.636399999999995"/>
    <n v="99.636399999999995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291"/>
    <s v="Shared"/>
    <x v="2"/>
    <s v="Direct spend: provider + billing month + sub-account"/>
    <n v="1"/>
    <s v="aws-2026-06-04-111111111111-05-02-alloc-827d5aa18708"/>
    <d v="2026-06-01T00:00:00"/>
    <d v="2026-06-01T00:00:00"/>
  </r>
  <r>
    <x v="1290"/>
    <x v="0"/>
    <n v="999999999999"/>
    <n v="222222222222"/>
    <s v="development-account"/>
    <n v="46176.833333333336"/>
    <n v="46177.833333333336"/>
    <n v="46173.833333333336"/>
    <n v="46203.833333333336"/>
    <s v="Amazon Elastic Compute Cloud - Compute"/>
    <s v="Compute"/>
    <s v="BoxUsage:m5.large"/>
    <s v="i-2222-01-01"/>
    <s v="us-east-1"/>
    <s v=""/>
    <n v="389.51889999999997"/>
    <s v="Hrs"/>
    <n v="9.6000000000000002E-2"/>
    <s v="Standard"/>
    <s v="USD"/>
    <n v="37.393799999999999"/>
    <n v="32.7196"/>
    <n v="32.7196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92"/>
    <s v="Allocated"/>
    <x v="1"/>
    <s v="Source tags/labels"/>
    <n v="1"/>
    <s v="aws-2026-06-04-222222222222-01-01-alloc-96c68a8f9146"/>
    <d v="2026-06-01T00:00:00"/>
    <d v="2026-06-01T00:00:00"/>
  </r>
  <r>
    <x v="1291"/>
    <x v="0"/>
    <n v="999999999999"/>
    <n v="222222222222"/>
    <s v="development-account"/>
    <n v="46176.833333333336"/>
    <n v="46177.833333333336"/>
    <n v="46173.833333333336"/>
    <n v="46203.833333333336"/>
    <s v="Amazon Elastic Compute Cloud - Compute"/>
    <s v="Compute"/>
    <s v="BoxUsage:m5.large"/>
    <s v="i-2222-01-02"/>
    <s v="us-east-1"/>
    <s v=""/>
    <n v="441.26530000000002"/>
    <s v="Hrs"/>
    <n v="9.6000000000000002E-2"/>
    <s v="Standard"/>
    <s v="USD"/>
    <n v="42.361499999999999"/>
    <n v="37.066299999999998"/>
    <n v="37.0662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93"/>
    <s v="Allocated"/>
    <x v="1"/>
    <s v="Source tags/labels"/>
    <n v="1"/>
    <s v="aws-2026-06-04-222222222222-01-02-alloc-c55468da529e"/>
    <d v="2026-06-01T00:00:00"/>
    <d v="2026-06-01T00:00:00"/>
  </r>
  <r>
    <x v="1292"/>
    <x v="0"/>
    <n v="999999999999"/>
    <n v="222222222222"/>
    <s v="development-account"/>
    <n v="46176.833333333336"/>
    <n v="46177.833333333336"/>
    <n v="46173.833333333336"/>
    <n v="46203.833333333336"/>
    <s v="Amazon Simple Storage Service"/>
    <s v="Storage"/>
    <s v="TimedStorage-ByteHrs"/>
    <s v="bucket-2222-02-01"/>
    <s v="us-east-1"/>
    <s v=""/>
    <n v="99.971500000000006"/>
    <s v="GB-Mo"/>
    <n v="2.3E-2"/>
    <s v="Standard"/>
    <s v="USD"/>
    <n v="2.2993000000000001"/>
    <n v="2.1494"/>
    <n v="2.1494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94"/>
    <s v="Allocated"/>
    <x v="1"/>
    <s v="Source tags/labels"/>
    <n v="1"/>
    <s v="aws-2026-06-04-222222222222-02-01-alloc-fd57f3e446e7"/>
    <d v="2026-06-01T00:00:00"/>
    <d v="2026-06-01T00:00:00"/>
  </r>
  <r>
    <x v="1293"/>
    <x v="0"/>
    <n v="999999999999"/>
    <n v="222222222222"/>
    <s v="development-account"/>
    <n v="46176.833333333336"/>
    <n v="46177.833333333336"/>
    <n v="46173.833333333336"/>
    <n v="46203.833333333336"/>
    <s v="Amazon Simple Storage Service"/>
    <s v="Storage"/>
    <s v="TimedStorage-ByteHrs"/>
    <s v="bucket-2222-02-02"/>
    <s v="us-east-1"/>
    <s v=""/>
    <n v="91.555300000000003"/>
    <s v="GB-Mo"/>
    <n v="2.3E-2"/>
    <s v="Standard"/>
    <s v="USD"/>
    <n v="2.1057999999999999"/>
    <n v="1.9683999999999999"/>
    <n v="1.9683999999999999"/>
    <s v="Usage"/>
    <s v=""/>
    <s v="TimedStorage-ByteHrs | StandardStorage | Usage"/>
    <s v="{}"/>
    <x v="0"/>
    <x v="0"/>
    <x v="0"/>
    <x v="0"/>
    <s v="Unallocated"/>
    <s v="aws_billing_sample.csv"/>
    <n v="1295"/>
    <s v="Unallocated"/>
    <x v="0"/>
    <s v="Missing allocation metadata"/>
    <n v="1"/>
    <s v="aws-2026-06-04-222222222222-02-02-alloc-5ed184983eba"/>
    <d v="2026-06-01T00:00:00"/>
    <d v="2026-06-01T00:00:00"/>
  </r>
  <r>
    <x v="1294"/>
    <x v="0"/>
    <n v="999999999999"/>
    <n v="222222222222"/>
    <s v="development-account"/>
    <n v="46176.833333333336"/>
    <n v="46177.833333333336"/>
    <n v="46173.833333333336"/>
    <n v="46203.833333333336"/>
    <s v="Amazon Relational Database Service"/>
    <s v="Databases"/>
    <s v="InstanceUsage:db.m5.large"/>
    <s v="db-2222-03-01"/>
    <s v="us-east-1"/>
    <s v=""/>
    <n v="86.520300000000006"/>
    <s v="Hrs"/>
    <n v="0.192"/>
    <s v="Standard"/>
    <s v="USD"/>
    <n v="16.611899999999999"/>
    <n v="14.708500000000001"/>
    <n v="14.7085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96"/>
    <s v="Allocated"/>
    <x v="1"/>
    <s v="Source tags/labels"/>
    <n v="1"/>
    <s v="aws-2026-06-04-222222222222-03-01-alloc-b9b4d9256f2b"/>
    <d v="2026-06-01T00:00:00"/>
    <d v="2026-06-01T00:00:00"/>
  </r>
  <r>
    <x v="1295"/>
    <x v="0"/>
    <n v="999999999999"/>
    <n v="222222222222"/>
    <s v="development-account"/>
    <n v="46176.833333333336"/>
    <n v="46177.833333333336"/>
    <n v="46173.833333333336"/>
    <n v="46203.833333333336"/>
    <s v="Amazon Relational Database Service"/>
    <s v="Databases"/>
    <s v="InstanceUsage:db.m5.large"/>
    <s v="db-2222-03-02"/>
    <s v="us-east-1"/>
    <s v=""/>
    <n v="87.736900000000006"/>
    <s v="Hrs"/>
    <n v="0.192"/>
    <s v="Standard"/>
    <s v="USD"/>
    <n v="16.845500000000001"/>
    <n v="14.9153"/>
    <n v="14.9153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97"/>
    <s v="Allocated"/>
    <x v="1"/>
    <s v="Source tags/labels"/>
    <n v="1"/>
    <s v="aws-2026-06-04-222222222222-03-02-alloc-7ac612da9089"/>
    <d v="2026-06-01T00:00:00"/>
    <d v="2026-06-01T00:00:00"/>
  </r>
  <r>
    <x v="1296"/>
    <x v="0"/>
    <n v="999999999999"/>
    <n v="222222222222"/>
    <s v="development-account"/>
    <n v="46176.833333333336"/>
    <n v="46177.833333333336"/>
    <n v="46173.833333333336"/>
    <n v="46203.833333333336"/>
    <s v="AWS Lambda"/>
    <s v="Compute"/>
    <s v="Lambda-GB-Second"/>
    <s v="function-2222-04-01"/>
    <s v="us-east-1"/>
    <s v=""/>
    <n v="1627980.9458000001"/>
    <s v="GB-Seconds"/>
    <n v="1.6666700000000001E-5"/>
    <s v="Standard"/>
    <s v="USD"/>
    <n v="27.133099999999999"/>
    <n v="25.233699999999999"/>
    <n v="25.2336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98"/>
    <s v="Allocated"/>
    <x v="1"/>
    <s v="Source tags/labels"/>
    <n v="1"/>
    <s v="aws-2026-06-04-222222222222-04-01-alloc-77a2d099ceae"/>
    <d v="2026-06-01T00:00:00"/>
    <d v="2026-06-01T00:00:00"/>
  </r>
  <r>
    <x v="1297"/>
    <x v="0"/>
    <n v="999999999999"/>
    <n v="222222222222"/>
    <s v="development-account"/>
    <n v="46176.833333333336"/>
    <n v="46177.833333333336"/>
    <n v="46173.833333333336"/>
    <n v="46203.833333333336"/>
    <s v="AWS Lambda"/>
    <s v="Compute"/>
    <s v="Lambda-GB-Second"/>
    <s v="function-2222-04-02"/>
    <s v="us-east-1"/>
    <s v=""/>
    <n v="1815298.1595000001"/>
    <s v="GB-Seconds"/>
    <n v="1.6666700000000001E-5"/>
    <s v="Standard"/>
    <s v="USD"/>
    <n v="30.254999999999999"/>
    <n v="28.1371"/>
    <n v="28.137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299"/>
    <s v="Allocated"/>
    <x v="1"/>
    <s v="Source tags/labels"/>
    <n v="1"/>
    <s v="aws-2026-06-04-222222222222-04-02-alloc-a51dd32fb99c"/>
    <d v="2026-06-01T00:00:00"/>
    <d v="2026-06-01T00:00:00"/>
  </r>
  <r>
    <x v="1298"/>
    <x v="0"/>
    <n v="999999999999"/>
    <n v="222222222222"/>
    <s v="development-account"/>
    <n v="46176.833333333336"/>
    <n v="46177.833333333336"/>
    <n v="46173.833333333336"/>
    <n v="46203.833333333336"/>
    <s v="AmazonCloudWatch"/>
    <s v="Management and Governance"/>
    <s v="DataProcessing-Bytes"/>
    <s v="log-group-2222-05-01"/>
    <s v="us-east-1"/>
    <s v=""/>
    <n v="80.266999999999996"/>
    <s v="GB"/>
    <n v="0.5"/>
    <s v="Standard"/>
    <s v="USD"/>
    <n v="40.133499999999998"/>
    <n v="36.922800000000002"/>
    <n v="36.9228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300"/>
    <s v="Shared"/>
    <x v="2"/>
    <s v="Direct spend: provider + billing month + sub-account"/>
    <n v="1"/>
    <s v="aws-2026-06-04-222222222222-05-01-alloc-e372d7e83589"/>
    <d v="2026-06-01T00:00:00"/>
    <d v="2026-06-01T00:00:00"/>
  </r>
  <r>
    <x v="1299"/>
    <x v="0"/>
    <n v="999999999999"/>
    <n v="222222222222"/>
    <s v="development-account"/>
    <n v="46176.833333333336"/>
    <n v="46177.833333333336"/>
    <n v="46173.833333333336"/>
    <n v="46203.833333333336"/>
    <s v="AmazonCloudWatch"/>
    <s v="Management and Governance"/>
    <s v="DataProcessing-Bytes"/>
    <s v="log-group-2222-05-02"/>
    <s v="us-east-1"/>
    <s v=""/>
    <n v="91.9178"/>
    <s v="GB"/>
    <n v="0.5"/>
    <s v="Standard"/>
    <s v="USD"/>
    <n v="45.9589"/>
    <n v="42.282200000000003"/>
    <n v="42.2822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301"/>
    <s v="Shared"/>
    <x v="2"/>
    <s v="Direct spend: provider + billing month + sub-account"/>
    <n v="1"/>
    <s v="aws-2026-06-04-222222222222-05-02-alloc-4b3402753504"/>
    <d v="2026-06-01T00:00:00"/>
    <d v="2026-06-01T00:00:00"/>
  </r>
  <r>
    <x v="1300"/>
    <x v="0"/>
    <n v="999999999999"/>
    <n v="111111111111"/>
    <s v="production-account"/>
    <n v="46177.833333333336"/>
    <n v="46178.833333333336"/>
    <n v="46173.833333333336"/>
    <n v="46203.833333333336"/>
    <s v="Amazon Elastic Compute Cloud - Compute"/>
    <s v="Compute"/>
    <s v="BoxUsage:m5.large"/>
    <s v="i-1111-01-01"/>
    <s v="us-east-1"/>
    <s v=""/>
    <n v="1054.9509"/>
    <s v="Hrs"/>
    <n v="9.6000000000000002E-2"/>
    <s v="Standard"/>
    <s v="USD"/>
    <n v="101.2753"/>
    <n v="88.615899999999996"/>
    <n v="88.61589999999999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02"/>
    <s v="Allocated"/>
    <x v="1"/>
    <s v="Source tags/labels"/>
    <n v="1"/>
    <s v="aws-2026-06-05-111111111111-01-01-alloc-85f22ce366e7"/>
    <d v="2026-06-01T00:00:00"/>
    <d v="2026-06-01T00:00:00"/>
  </r>
  <r>
    <x v="1301"/>
    <x v="0"/>
    <n v="999999999999"/>
    <n v="111111111111"/>
    <s v="production-account"/>
    <n v="46177.833333333336"/>
    <n v="46178.833333333336"/>
    <n v="46173.833333333336"/>
    <n v="46203.833333333336"/>
    <s v="Amazon Elastic Compute Cloud - Compute"/>
    <s v="Compute"/>
    <s v="BoxUsage:m5.large"/>
    <s v="i-1111-01-02"/>
    <s v="us-east-1"/>
    <s v=""/>
    <n v="1039.9328"/>
    <s v="Hrs"/>
    <n v="9.6000000000000002E-2"/>
    <s v="Standard"/>
    <s v="USD"/>
    <n v="99.833500000000001"/>
    <n v="87.354399999999998"/>
    <n v="87.354399999999998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03"/>
    <s v="Allocated"/>
    <x v="1"/>
    <s v="Source tags/labels"/>
    <n v="1"/>
    <s v="aws-2026-06-05-111111111111-01-02-alloc-b3eba212a662"/>
    <d v="2026-06-01T00:00:00"/>
    <d v="2026-06-01T00:00:00"/>
  </r>
  <r>
    <x v="1302"/>
    <x v="0"/>
    <n v="999999999999"/>
    <n v="111111111111"/>
    <s v="production-account"/>
    <n v="46177.833333333336"/>
    <n v="46178.833333333336"/>
    <n v="46173.833333333336"/>
    <n v="46203.833333333336"/>
    <s v="Amazon Simple Storage Service"/>
    <s v="Storage"/>
    <s v="TimedStorage-ByteHrs"/>
    <s v="bucket-1111-02-01"/>
    <s v="us-east-1"/>
    <s v=""/>
    <n v="223.56209999999999"/>
    <s v="GB-Mo"/>
    <n v="2.3E-2"/>
    <s v="Standard"/>
    <s v="USD"/>
    <n v="5.1418999999999997"/>
    <n v="4.8066000000000004"/>
    <n v="4.8066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04"/>
    <s v="Allocated"/>
    <x v="1"/>
    <s v="Source tags/labels"/>
    <n v="1"/>
    <s v="aws-2026-06-05-111111111111-02-01-alloc-6633bf1cd4b3"/>
    <d v="2026-06-01T00:00:00"/>
    <d v="2026-06-01T00:00:00"/>
  </r>
  <r>
    <x v="1303"/>
    <x v="0"/>
    <n v="999999999999"/>
    <n v="111111111111"/>
    <s v="production-account"/>
    <n v="46177.833333333336"/>
    <n v="46178.833333333336"/>
    <n v="46173.833333333336"/>
    <n v="46203.833333333336"/>
    <s v="Amazon Simple Storage Service"/>
    <s v="Storage"/>
    <s v="TimedStorage-ByteHrs"/>
    <s v="bucket-1111-02-02"/>
    <s v="us-east-1"/>
    <s v=""/>
    <n v="236.499"/>
    <s v="GB-Mo"/>
    <n v="2.3E-2"/>
    <s v="Standard"/>
    <s v="USD"/>
    <n v="5.4394999999999998"/>
    <n v="5.0846999999999998"/>
    <n v="5.0846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05"/>
    <s v="Allocated"/>
    <x v="1"/>
    <s v="Source tags/labels"/>
    <n v="1"/>
    <s v="aws-2026-06-05-111111111111-02-02-alloc-b5f896a1e970"/>
    <d v="2026-06-01T00:00:00"/>
    <d v="2026-06-01T00:00:00"/>
  </r>
  <r>
    <x v="1304"/>
    <x v="0"/>
    <n v="999999999999"/>
    <n v="111111111111"/>
    <s v="production-account"/>
    <n v="46177.833333333336"/>
    <n v="46178.833333333336"/>
    <n v="46173.833333333336"/>
    <n v="46203.833333333336"/>
    <s v="Amazon Relational Database Service"/>
    <s v="Databases"/>
    <s v="InstanceUsage:db.m5.large"/>
    <s v="db-1111-03-01"/>
    <s v="us-east-1"/>
    <s v=""/>
    <n v="220.648"/>
    <s v="Hrs"/>
    <n v="0.192"/>
    <s v="Standard"/>
    <s v="USD"/>
    <n v="42.364400000000003"/>
    <n v="37.510199999999998"/>
    <n v="37.5101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06"/>
    <s v="Allocated"/>
    <x v="1"/>
    <s v="Source tags/labels"/>
    <n v="1"/>
    <s v="aws-2026-06-05-111111111111-03-01-alloc-5f066311b118"/>
    <d v="2026-06-01T00:00:00"/>
    <d v="2026-06-01T00:00:00"/>
  </r>
  <r>
    <x v="1305"/>
    <x v="0"/>
    <n v="999999999999"/>
    <n v="111111111111"/>
    <s v="production-account"/>
    <n v="46177.833333333336"/>
    <n v="46178.833333333336"/>
    <n v="46173.833333333336"/>
    <n v="46203.833333333336"/>
    <s v="Amazon Relational Database Service"/>
    <s v="Databases"/>
    <s v="InstanceUsage:db.m5.large"/>
    <s v="db-1111-03-02"/>
    <s v="us-east-1"/>
    <s v=""/>
    <n v="224.2286"/>
    <s v="Hrs"/>
    <n v="0.192"/>
    <s v="Standard"/>
    <s v="USD"/>
    <n v="43.051900000000003"/>
    <n v="38.118899999999996"/>
    <n v="38.118899999999996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07"/>
    <s v="Allocated"/>
    <x v="1"/>
    <s v="Source tags/labels"/>
    <n v="1"/>
    <s v="aws-2026-06-05-111111111111-03-02-alloc-94ba4036631c"/>
    <d v="2026-06-01T00:00:00"/>
    <d v="2026-06-01T00:00:00"/>
  </r>
  <r>
    <x v="1306"/>
    <x v="0"/>
    <n v="999999999999"/>
    <n v="111111111111"/>
    <s v="production-account"/>
    <n v="46177.833333333336"/>
    <n v="46178.833333333336"/>
    <n v="46173.833333333336"/>
    <n v="46203.833333333336"/>
    <s v="AWS Lambda"/>
    <s v="Compute"/>
    <s v="Lambda-GB-Second"/>
    <s v="function-1111-04-01"/>
    <s v="us-east-1"/>
    <s v=""/>
    <n v="4642564.8331000004"/>
    <s v="GB-Seconds"/>
    <n v="1.6666700000000001E-5"/>
    <s v="Standard"/>
    <s v="USD"/>
    <n v="77.376199999999997"/>
    <n v="71.959800000000001"/>
    <n v="71.959800000000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08"/>
    <s v="Allocated"/>
    <x v="1"/>
    <s v="Source tags/labels"/>
    <n v="1"/>
    <s v="aws-2026-06-05-111111111111-04-01-alloc-6ec6eaf81619"/>
    <d v="2026-06-01T00:00:00"/>
    <d v="2026-06-01T00:00:00"/>
  </r>
  <r>
    <x v="1307"/>
    <x v="0"/>
    <n v="999999999999"/>
    <n v="111111111111"/>
    <s v="production-account"/>
    <n v="46177.833333333336"/>
    <n v="46178.833333333336"/>
    <n v="46173.833333333336"/>
    <n v="46203.833333333336"/>
    <s v="AWS Lambda"/>
    <s v="Compute"/>
    <s v="Lambda-GB-Second"/>
    <s v="function-1111-04-02"/>
    <s v="us-east-1"/>
    <s v=""/>
    <n v="4515974.2149999999"/>
    <s v="GB-Seconds"/>
    <n v="1.6666700000000001E-5"/>
    <s v="Standard"/>
    <s v="USD"/>
    <n v="75.266400000000004"/>
    <n v="69.997600000000006"/>
    <n v="69.997600000000006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09"/>
    <s v="Allocated"/>
    <x v="1"/>
    <s v="Source tags/labels"/>
    <n v="1"/>
    <s v="aws-2026-06-05-111111111111-04-02-alloc-35e5881a0a46"/>
    <d v="2026-06-01T00:00:00"/>
    <d v="2026-06-01T00:00:00"/>
  </r>
  <r>
    <x v="1308"/>
    <x v="0"/>
    <n v="999999999999"/>
    <n v="111111111111"/>
    <s v="production-account"/>
    <n v="46177.833333333336"/>
    <n v="46178.833333333336"/>
    <n v="46173.833333333336"/>
    <n v="46203.833333333336"/>
    <s v="AmazonCloudWatch"/>
    <s v="Management and Governance"/>
    <s v="DataProcessing-Bytes"/>
    <s v="log-group-1111-05-01"/>
    <s v="us-east-1"/>
    <s v=""/>
    <n v="236.15299999999999"/>
    <s v="GB"/>
    <n v="0.5"/>
    <s v="Standard"/>
    <s v="USD"/>
    <n v="118.0765"/>
    <n v="108.63039999999999"/>
    <n v="108.6303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310"/>
    <s v="Shared"/>
    <x v="2"/>
    <s v="Direct spend: provider + billing month + sub-account"/>
    <n v="1"/>
    <s v="aws-2026-06-05-111111111111-05-01-alloc-6912c36efe14"/>
    <d v="2026-06-01T00:00:00"/>
    <d v="2026-06-01T00:00:00"/>
  </r>
  <r>
    <x v="1309"/>
    <x v="0"/>
    <n v="999999999999"/>
    <n v="111111111111"/>
    <s v="production-account"/>
    <n v="46177.833333333336"/>
    <n v="46178.833333333336"/>
    <n v="46173.833333333336"/>
    <n v="46203.833333333336"/>
    <s v="AmazonCloudWatch"/>
    <s v="Management and Governance"/>
    <s v="DataProcessing-Bytes"/>
    <s v="log-group-1111-05-02"/>
    <s v="us-east-1"/>
    <s v=""/>
    <n v="204.9556"/>
    <s v="GB"/>
    <n v="0.5"/>
    <s v="Standard"/>
    <s v="USD"/>
    <n v="102.4778"/>
    <n v="94.279600000000002"/>
    <n v="94.279600000000002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311"/>
    <s v="Shared"/>
    <x v="2"/>
    <s v="Direct spend: provider + billing month + sub-account"/>
    <n v="1"/>
    <s v="aws-2026-06-05-111111111111-05-02-alloc-089e282ecb6c"/>
    <d v="2026-06-01T00:00:00"/>
    <d v="2026-06-01T00:00:00"/>
  </r>
  <r>
    <x v="1310"/>
    <x v="0"/>
    <n v="999999999999"/>
    <n v="222222222222"/>
    <s v="development-account"/>
    <n v="46177.833333333336"/>
    <n v="46178.833333333336"/>
    <n v="46173.833333333336"/>
    <n v="46203.833333333336"/>
    <s v="Amazon Elastic Compute Cloud - Compute"/>
    <s v="Compute"/>
    <s v="BoxUsage:m5.large"/>
    <s v="i-2222-01-01"/>
    <s v="us-east-1"/>
    <s v=""/>
    <n v="458.19240000000002"/>
    <s v="Hrs"/>
    <n v="9.6000000000000002E-2"/>
    <s v="Standard"/>
    <s v="USD"/>
    <n v="43.986499999999999"/>
    <n v="38.488199999999999"/>
    <n v="38.4881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12"/>
    <s v="Allocated"/>
    <x v="1"/>
    <s v="Source tags/labels"/>
    <n v="1"/>
    <s v="aws-2026-06-05-222222222222-01-01-alloc-ef957b6d0ad6"/>
    <d v="2026-06-01T00:00:00"/>
    <d v="2026-06-01T00:00:00"/>
  </r>
  <r>
    <x v="1311"/>
    <x v="0"/>
    <n v="999999999999"/>
    <n v="222222222222"/>
    <s v="development-account"/>
    <n v="46177.833333333336"/>
    <n v="46178.833333333336"/>
    <n v="46173.833333333336"/>
    <n v="46203.833333333336"/>
    <s v="Amazon Elastic Compute Cloud - Compute"/>
    <s v="Compute"/>
    <s v="BoxUsage:m5.large"/>
    <s v="i-2222-01-02"/>
    <s v="us-east-1"/>
    <s v=""/>
    <n v="387.47050000000002"/>
    <s v="Hrs"/>
    <n v="9.6000000000000002E-2"/>
    <s v="Standard"/>
    <s v="USD"/>
    <n v="37.197200000000002"/>
    <n v="32.547499999999999"/>
    <n v="32.5474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13"/>
    <s v="Allocated"/>
    <x v="1"/>
    <s v="Source tags/labels"/>
    <n v="1"/>
    <s v="aws-2026-06-05-222222222222-01-02-alloc-a049e4d73b63"/>
    <d v="2026-06-01T00:00:00"/>
    <d v="2026-06-01T00:00:00"/>
  </r>
  <r>
    <x v="1312"/>
    <x v="0"/>
    <n v="999999999999"/>
    <n v="222222222222"/>
    <s v="development-account"/>
    <n v="46177.833333333336"/>
    <n v="46178.833333333336"/>
    <n v="46173.833333333336"/>
    <n v="46203.833333333336"/>
    <s v="Amazon Simple Storage Service"/>
    <s v="Storage"/>
    <s v="TimedStorage-ByteHrs"/>
    <s v="bucket-2222-02-01"/>
    <s v="us-east-1"/>
    <s v=""/>
    <n v="92.709500000000006"/>
    <s v="GB-Mo"/>
    <n v="2.3E-2"/>
    <s v="Standard"/>
    <s v="USD"/>
    <n v="2.1322999999999999"/>
    <n v="1.9933000000000001"/>
    <n v="1.9933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14"/>
    <s v="Allocated"/>
    <x v="1"/>
    <s v="Source tags/labels"/>
    <n v="1"/>
    <s v="aws-2026-06-05-222222222222-02-01-alloc-7724641d345f"/>
    <d v="2026-06-01T00:00:00"/>
    <d v="2026-06-01T00:00:00"/>
  </r>
  <r>
    <x v="1313"/>
    <x v="0"/>
    <n v="999999999999"/>
    <n v="222222222222"/>
    <s v="development-account"/>
    <n v="46177.833333333336"/>
    <n v="46178.833333333336"/>
    <n v="46173.833333333336"/>
    <n v="46203.833333333336"/>
    <s v="Amazon Simple Storage Service"/>
    <s v="Storage"/>
    <s v="TimedStorage-ByteHrs"/>
    <s v="bucket-2222-02-02"/>
    <s v="us-east-1"/>
    <s v=""/>
    <n v="99.694100000000006"/>
    <s v="GB-Mo"/>
    <n v="2.3E-2"/>
    <s v="Standard"/>
    <s v="USD"/>
    <n v="2.2930000000000001"/>
    <n v="2.1434000000000002"/>
    <n v="2.1434000000000002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15"/>
    <s v="Allocated"/>
    <x v="1"/>
    <s v="Source tags/labels"/>
    <n v="1"/>
    <s v="aws-2026-06-05-222222222222-02-02-alloc-47c3e20b87e1"/>
    <d v="2026-06-01T00:00:00"/>
    <d v="2026-06-01T00:00:00"/>
  </r>
  <r>
    <x v="1314"/>
    <x v="0"/>
    <n v="999999999999"/>
    <n v="222222222222"/>
    <s v="development-account"/>
    <n v="46177.833333333336"/>
    <n v="46178.833333333336"/>
    <n v="46173.833333333336"/>
    <n v="46203.833333333336"/>
    <s v="Amazon Relational Database Service"/>
    <s v="Databases"/>
    <s v="InstanceUsage:db.m5.large"/>
    <s v="db-2222-03-01"/>
    <s v="us-east-1"/>
    <s v=""/>
    <n v="91.289900000000003"/>
    <s v="Hrs"/>
    <n v="0.192"/>
    <s v="Standard"/>
    <s v="USD"/>
    <n v="17.527699999999999"/>
    <n v="15.519299999999999"/>
    <n v="15.5192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16"/>
    <s v="Allocated"/>
    <x v="1"/>
    <s v="Source tags/labels"/>
    <n v="1"/>
    <s v="aws-2026-06-05-222222222222-03-01-alloc-ece782bba408"/>
    <d v="2026-06-01T00:00:00"/>
    <d v="2026-06-01T00:00:00"/>
  </r>
  <r>
    <x v="1315"/>
    <x v="0"/>
    <n v="999999999999"/>
    <n v="222222222222"/>
    <s v="development-account"/>
    <n v="46177.833333333336"/>
    <n v="46178.833333333336"/>
    <n v="46173.833333333336"/>
    <n v="46203.833333333336"/>
    <s v="Amazon Relational Database Service"/>
    <s v="Databases"/>
    <s v="InstanceUsage:db.m5.large"/>
    <s v="db-2222-03-02"/>
    <s v="us-east-1"/>
    <s v=""/>
    <n v="90.061700000000002"/>
    <s v="Hrs"/>
    <n v="0.192"/>
    <s v="Standard"/>
    <s v="USD"/>
    <n v="17.291799999999999"/>
    <n v="15.310499999999999"/>
    <n v="15.3104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17"/>
    <s v="Allocated"/>
    <x v="1"/>
    <s v="Source tags/labels"/>
    <n v="1"/>
    <s v="aws-2026-06-05-222222222222-03-02-alloc-80f8e7e4bd41"/>
    <d v="2026-06-01T00:00:00"/>
    <d v="2026-06-01T00:00:00"/>
  </r>
  <r>
    <x v="1316"/>
    <x v="0"/>
    <n v="999999999999"/>
    <n v="222222222222"/>
    <s v="development-account"/>
    <n v="46177.833333333336"/>
    <n v="46178.833333333336"/>
    <n v="46173.833333333336"/>
    <n v="46203.833333333336"/>
    <s v="AWS Lambda"/>
    <s v="Compute"/>
    <s v="Lambda-GB-Second"/>
    <s v="function-2222-04-01"/>
    <s v="us-east-1"/>
    <s v=""/>
    <n v="1702894.362"/>
    <s v="GB-Seconds"/>
    <n v="1.6666700000000001E-5"/>
    <s v="Standard"/>
    <s v="USD"/>
    <n v="28.381599999999999"/>
    <n v="26.3949"/>
    <n v="26.394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18"/>
    <s v="Allocated"/>
    <x v="1"/>
    <s v="Source tags/labels"/>
    <n v="1"/>
    <s v="aws-2026-06-05-222222222222-04-01-alloc-44cbb17f50cc"/>
    <d v="2026-06-01T00:00:00"/>
    <d v="2026-06-01T00:00:00"/>
  </r>
  <r>
    <x v="1317"/>
    <x v="0"/>
    <n v="999999999999"/>
    <n v="222222222222"/>
    <s v="development-account"/>
    <n v="46177.833333333336"/>
    <n v="46178.833333333336"/>
    <n v="46173.833333333336"/>
    <n v="46203.833333333336"/>
    <s v="AWS Lambda"/>
    <s v="Compute"/>
    <s v="Lambda-GB-Second"/>
    <s v="function-2222-04-02"/>
    <s v="us-east-1"/>
    <s v=""/>
    <n v="1841954.0782999999"/>
    <s v="GB-Seconds"/>
    <n v="1.6666700000000001E-5"/>
    <s v="Standard"/>
    <s v="USD"/>
    <n v="30.699300000000001"/>
    <n v="28.5503"/>
    <n v="28.5503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19"/>
    <s v="Allocated"/>
    <x v="1"/>
    <s v="Source tags/labels"/>
    <n v="1"/>
    <s v="aws-2026-06-05-222222222222-04-02-alloc-c415c4c35979"/>
    <d v="2026-06-01T00:00:00"/>
    <d v="2026-06-01T00:00:00"/>
  </r>
  <r>
    <x v="1318"/>
    <x v="0"/>
    <n v="999999999999"/>
    <n v="222222222222"/>
    <s v="development-account"/>
    <n v="46177.833333333336"/>
    <n v="46178.833333333336"/>
    <n v="46173.833333333336"/>
    <n v="46203.833333333336"/>
    <s v="AmazonCloudWatch"/>
    <s v="Management and Governance"/>
    <s v="DataProcessing-Bytes"/>
    <s v="log-group-2222-05-01"/>
    <s v="us-east-1"/>
    <s v=""/>
    <n v="92.231399999999994"/>
    <s v="GB"/>
    <n v="0.5"/>
    <s v="Standard"/>
    <s v="USD"/>
    <n v="46.115699999999997"/>
    <n v="42.426499999999997"/>
    <n v="42.426499999999997"/>
    <s v="Usage"/>
    <s v=""/>
    <s v="DataProcessing-Bytes | PutLogEvents | Usage"/>
    <s v="{}"/>
    <x v="0"/>
    <x v="0"/>
    <x v="0"/>
    <x v="0"/>
    <s v="Unallocated"/>
    <s v="aws_billing_sample.csv"/>
    <n v="1320"/>
    <s v="Unallocated"/>
    <x v="0"/>
    <s v="Missing allocation metadata"/>
    <n v="1"/>
    <s v="aws-2026-06-05-222222222222-05-01-alloc-4e07178b2ca4"/>
    <d v="2026-06-01T00:00:00"/>
    <d v="2026-06-01T00:00:00"/>
  </r>
  <r>
    <x v="1319"/>
    <x v="0"/>
    <n v="999999999999"/>
    <n v="222222222222"/>
    <s v="development-account"/>
    <n v="46177.833333333336"/>
    <n v="46178.833333333336"/>
    <n v="46173.833333333336"/>
    <n v="46203.833333333336"/>
    <s v="AmazonCloudWatch"/>
    <s v="Management and Governance"/>
    <s v="DataProcessing-Bytes"/>
    <s v="log-group-2222-05-02"/>
    <s v="us-east-1"/>
    <s v=""/>
    <n v="79.931799999999996"/>
    <s v="GB"/>
    <n v="0.5"/>
    <s v="Standard"/>
    <s v="USD"/>
    <n v="39.965899999999998"/>
    <n v="36.768599999999999"/>
    <n v="36.7685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321"/>
    <s v="Shared"/>
    <x v="2"/>
    <s v="Direct spend: provider + billing month + sub-account"/>
    <n v="1"/>
    <s v="aws-2026-06-05-222222222222-05-02-alloc-eabfc696f381"/>
    <d v="2026-06-01T00:00:00"/>
    <d v="2026-06-01T00:00:00"/>
  </r>
  <r>
    <x v="1320"/>
    <x v="0"/>
    <n v="999999999999"/>
    <n v="111111111111"/>
    <s v="production-account"/>
    <n v="46178.833333333336"/>
    <n v="46179.833333333336"/>
    <n v="46173.833333333336"/>
    <n v="46203.833333333336"/>
    <s v="Amazon Elastic Compute Cloud - Compute"/>
    <s v="Compute"/>
    <s v="BoxUsage:m5.large"/>
    <s v="i-1111-01-01"/>
    <s v="us-east-1"/>
    <s v=""/>
    <n v="980.60260000000005"/>
    <s v="Hrs"/>
    <n v="9.6000000000000002E-2"/>
    <s v="Standard"/>
    <s v="USD"/>
    <n v="94.137799999999999"/>
    <n v="82.370599999999996"/>
    <n v="82.370599999999996"/>
    <s v="Usage"/>
    <s v=""/>
    <s v="BoxUsage:m5.large | RunInstances | Usage"/>
    <s v="{}"/>
    <x v="0"/>
    <x v="0"/>
    <x v="0"/>
    <x v="0"/>
    <s v="Unallocated"/>
    <s v="aws_billing_sample.csv"/>
    <n v="1322"/>
    <s v="Unallocated"/>
    <x v="0"/>
    <s v="Missing allocation metadata"/>
    <n v="1"/>
    <s v="aws-2026-06-06-111111111111-01-01-alloc-b97c2ce379f8"/>
    <d v="2026-06-01T00:00:00"/>
    <d v="2026-06-01T00:00:00"/>
  </r>
  <r>
    <x v="1321"/>
    <x v="0"/>
    <n v="999999999999"/>
    <n v="111111111111"/>
    <s v="production-account"/>
    <n v="46178.833333333336"/>
    <n v="46179.833333333336"/>
    <n v="46173.833333333336"/>
    <n v="46203.833333333336"/>
    <s v="Amazon Elastic Compute Cloud - Compute"/>
    <s v="Compute"/>
    <s v="BoxUsage:m5.large"/>
    <s v="i-1111-01-02"/>
    <s v="us-east-1"/>
    <s v=""/>
    <n v="1142.4866"/>
    <s v="Hrs"/>
    <n v="9.6000000000000002E-2"/>
    <s v="Standard"/>
    <s v="USD"/>
    <n v="109.67870000000001"/>
    <n v="95.968900000000005"/>
    <n v="95.96890000000000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23"/>
    <s v="Allocated"/>
    <x v="1"/>
    <s v="Source tags/labels"/>
    <n v="1"/>
    <s v="aws-2026-06-06-111111111111-01-02-alloc-7ff484ea3cd1"/>
    <d v="2026-06-01T00:00:00"/>
    <d v="2026-06-01T00:00:00"/>
  </r>
  <r>
    <x v="1322"/>
    <x v="0"/>
    <n v="999999999999"/>
    <n v="111111111111"/>
    <s v="production-account"/>
    <n v="46178.833333333336"/>
    <n v="46179.833333333336"/>
    <n v="46173.833333333336"/>
    <n v="46203.833333333336"/>
    <s v="Amazon Simple Storage Service"/>
    <s v="Storage"/>
    <s v="TimedStorage-ByteHrs"/>
    <s v="bucket-1111-02-01"/>
    <s v="us-east-1"/>
    <s v=""/>
    <n v="240.0171"/>
    <s v="GB-Mo"/>
    <n v="2.3E-2"/>
    <s v="Standard"/>
    <s v="USD"/>
    <n v="5.5204000000000004"/>
    <n v="5.1604000000000001"/>
    <n v="5.160400000000000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24"/>
    <s v="Allocated"/>
    <x v="1"/>
    <s v="Source tags/labels"/>
    <n v="1"/>
    <s v="aws-2026-06-06-111111111111-02-01-alloc-a35871e19850"/>
    <d v="2026-06-01T00:00:00"/>
    <d v="2026-06-01T00:00:00"/>
  </r>
  <r>
    <x v="1323"/>
    <x v="0"/>
    <n v="999999999999"/>
    <n v="111111111111"/>
    <s v="production-account"/>
    <n v="46178.833333333336"/>
    <n v="46179.833333333336"/>
    <n v="46173.833333333336"/>
    <n v="46203.833333333336"/>
    <s v="Amazon Simple Storage Service"/>
    <s v="Storage"/>
    <s v="TimedStorage-ByteHrs"/>
    <s v="bucket-1111-02-02"/>
    <s v="us-east-1"/>
    <s v=""/>
    <n v="230.04220000000001"/>
    <s v="GB-Mo"/>
    <n v="2.3E-2"/>
    <s v="Standard"/>
    <s v="USD"/>
    <n v="5.2910000000000004"/>
    <n v="4.9459"/>
    <n v="4.945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25"/>
    <s v="Allocated"/>
    <x v="1"/>
    <s v="Source tags/labels"/>
    <n v="1"/>
    <s v="aws-2026-06-06-111111111111-02-02-alloc-473e28033daa"/>
    <d v="2026-06-01T00:00:00"/>
    <d v="2026-06-01T00:00:00"/>
  </r>
  <r>
    <x v="1324"/>
    <x v="0"/>
    <n v="999999999999"/>
    <n v="111111111111"/>
    <s v="production-account"/>
    <n v="46178.833333333336"/>
    <n v="46179.833333333336"/>
    <n v="46173.833333333336"/>
    <n v="46203.833333333336"/>
    <s v="Amazon Relational Database Service"/>
    <s v="Databases"/>
    <s v="InstanceUsage:db.m5.large"/>
    <s v="db-1111-03-01"/>
    <s v="us-east-1"/>
    <s v=""/>
    <n v="197.96090000000001"/>
    <s v="Hrs"/>
    <n v="0.192"/>
    <s v="Standard"/>
    <s v="USD"/>
    <n v="38.008499999999998"/>
    <n v="33.653300000000002"/>
    <n v="33.6533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26"/>
    <s v="Allocated"/>
    <x v="1"/>
    <s v="Source tags/labels"/>
    <n v="1"/>
    <s v="aws-2026-06-06-111111111111-03-01-alloc-d9619c4a3bdc"/>
    <d v="2026-06-01T00:00:00"/>
    <d v="2026-06-01T00:00:00"/>
  </r>
  <r>
    <x v="1325"/>
    <x v="0"/>
    <n v="999999999999"/>
    <n v="111111111111"/>
    <s v="production-account"/>
    <n v="46178.833333333336"/>
    <n v="46179.833333333336"/>
    <n v="46173.833333333336"/>
    <n v="46203.833333333336"/>
    <s v="Amazon Relational Database Service"/>
    <s v="Databases"/>
    <s v="InstanceUsage:db.m5.large"/>
    <s v="db-1111-03-02"/>
    <s v="us-east-1"/>
    <s v=""/>
    <n v="221.01320000000001"/>
    <s v="Hrs"/>
    <n v="0.192"/>
    <s v="Standard"/>
    <s v="USD"/>
    <n v="42.4345"/>
    <n v="37.572200000000002"/>
    <n v="37.5722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27"/>
    <s v="Allocated"/>
    <x v="1"/>
    <s v="Source tags/labels"/>
    <n v="1"/>
    <s v="aws-2026-06-06-111111111111-03-02-alloc-4469a1ba957b"/>
    <d v="2026-06-01T00:00:00"/>
    <d v="2026-06-01T00:00:00"/>
  </r>
  <r>
    <x v="1326"/>
    <x v="0"/>
    <n v="999999999999"/>
    <n v="111111111111"/>
    <s v="production-account"/>
    <n v="46178.833333333336"/>
    <n v="46179.833333333336"/>
    <n v="46173.833333333336"/>
    <n v="46203.833333333336"/>
    <s v="AWS Lambda"/>
    <s v="Compute"/>
    <s v="Lambda-GB-Second"/>
    <s v="function-1111-04-01"/>
    <s v="us-east-1"/>
    <s v=""/>
    <n v="4328916.1971000005"/>
    <s v="GB-Seconds"/>
    <n v="1.6666700000000001E-5"/>
    <s v="Standard"/>
    <s v="USD"/>
    <n v="72.148700000000005"/>
    <n v="67.098200000000006"/>
    <n v="67.098200000000006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28"/>
    <s v="Allocated"/>
    <x v="1"/>
    <s v="Source tags/labels"/>
    <n v="1"/>
    <s v="aws-2026-06-06-111111111111-04-01-alloc-d8adf955dc49"/>
    <d v="2026-06-01T00:00:00"/>
    <d v="2026-06-01T00:00:00"/>
  </r>
  <r>
    <x v="1327"/>
    <x v="0"/>
    <n v="999999999999"/>
    <n v="111111111111"/>
    <s v="production-account"/>
    <n v="46178.833333333336"/>
    <n v="46179.833333333336"/>
    <n v="46173.833333333336"/>
    <n v="46203.833333333336"/>
    <s v="AWS Lambda"/>
    <s v="Compute"/>
    <s v="Lambda-GB-Second"/>
    <s v="function-1111-04-02"/>
    <s v="us-east-1"/>
    <s v=""/>
    <n v="4232877.7445999999"/>
    <s v="GB-Seconds"/>
    <n v="1.6666700000000001E-5"/>
    <s v="Standard"/>
    <s v="USD"/>
    <n v="70.548100000000005"/>
    <n v="65.6096"/>
    <n v="65.6096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29"/>
    <s v="Allocated"/>
    <x v="1"/>
    <s v="Source tags/labels"/>
    <n v="1"/>
    <s v="aws-2026-06-06-111111111111-04-02-alloc-c5cb94bf14d9"/>
    <d v="2026-06-01T00:00:00"/>
    <d v="2026-06-01T00:00:00"/>
  </r>
  <r>
    <x v="1328"/>
    <x v="0"/>
    <n v="999999999999"/>
    <n v="111111111111"/>
    <s v="production-account"/>
    <n v="46178.833333333336"/>
    <n v="46179.833333333336"/>
    <n v="46173.833333333336"/>
    <n v="46203.833333333336"/>
    <s v="AmazonCloudWatch"/>
    <s v="Management and Governance"/>
    <s v="DataProcessing-Bytes"/>
    <s v="log-group-1111-05-01"/>
    <s v="us-east-1"/>
    <s v=""/>
    <n v="226.63759999999999"/>
    <s v="GB"/>
    <n v="0.5"/>
    <s v="Standard"/>
    <s v="USD"/>
    <n v="113.3188"/>
    <n v="104.2533"/>
    <n v="104.2533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330"/>
    <s v="Shared"/>
    <x v="2"/>
    <s v="Direct spend: provider + billing month + sub-account"/>
    <n v="1"/>
    <s v="aws-2026-06-06-111111111111-05-01-alloc-e8a1ebba77f8"/>
    <d v="2026-06-01T00:00:00"/>
    <d v="2026-06-01T00:00:00"/>
  </r>
  <r>
    <x v="1329"/>
    <x v="0"/>
    <n v="999999999999"/>
    <n v="111111111111"/>
    <s v="production-account"/>
    <n v="46178.833333333336"/>
    <n v="46179.833333333336"/>
    <n v="46173.833333333336"/>
    <n v="46203.833333333336"/>
    <s v="AmazonCloudWatch"/>
    <s v="Management and Governance"/>
    <s v="DataProcessing-Bytes"/>
    <s v="log-group-1111-05-02"/>
    <s v="us-east-1"/>
    <s v=""/>
    <n v="231.04320000000001"/>
    <s v="GB"/>
    <n v="0.5"/>
    <s v="Standard"/>
    <s v="USD"/>
    <n v="115.52160000000001"/>
    <n v="106.2799"/>
    <n v="106.27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331"/>
    <s v="Shared"/>
    <x v="2"/>
    <s v="Direct spend: provider + billing month + sub-account"/>
    <n v="1"/>
    <s v="aws-2026-06-06-111111111111-05-02-alloc-ea5d64254bf3"/>
    <d v="2026-06-01T00:00:00"/>
    <d v="2026-06-01T00:00:00"/>
  </r>
  <r>
    <x v="1330"/>
    <x v="0"/>
    <n v="999999999999"/>
    <n v="222222222222"/>
    <s v="development-account"/>
    <n v="46178.833333333336"/>
    <n v="46179.833333333336"/>
    <n v="46173.833333333336"/>
    <n v="46203.833333333336"/>
    <s v="Amazon Elastic Compute Cloud - Compute"/>
    <s v="Compute"/>
    <s v="BoxUsage:m5.large"/>
    <s v="i-2222-01-01"/>
    <s v="us-east-1"/>
    <s v=""/>
    <n v="435.20870000000002"/>
    <s v="Hrs"/>
    <n v="9.6000000000000002E-2"/>
    <s v="Standard"/>
    <s v="USD"/>
    <n v="41.78"/>
    <n v="36.557499999999997"/>
    <n v="36.557499999999997"/>
    <s v="Usage"/>
    <s v=""/>
    <s v="BoxUsage:m5.large | RunInstances | Usage"/>
    <s v="{}"/>
    <x v="0"/>
    <x v="0"/>
    <x v="0"/>
    <x v="0"/>
    <s v="Unallocated"/>
    <s v="aws_billing_sample.csv"/>
    <n v="1332"/>
    <s v="Unallocated"/>
    <x v="0"/>
    <s v="Missing allocation metadata"/>
    <n v="1"/>
    <s v="aws-2026-06-06-222222222222-01-01-alloc-3c4d28f0b3a8"/>
    <d v="2026-06-01T00:00:00"/>
    <d v="2026-06-01T00:00:00"/>
  </r>
  <r>
    <x v="1331"/>
    <x v="0"/>
    <n v="999999999999"/>
    <n v="222222222222"/>
    <s v="development-account"/>
    <n v="46178.833333333336"/>
    <n v="46179.833333333336"/>
    <n v="46173.833333333336"/>
    <n v="46203.833333333336"/>
    <s v="Amazon Elastic Compute Cloud - Compute"/>
    <s v="Compute"/>
    <s v="BoxUsage:m5.large"/>
    <s v="i-2222-01-02"/>
    <s v="us-east-1"/>
    <s v=""/>
    <n v="436.68880000000001"/>
    <s v="Hrs"/>
    <n v="9.6000000000000002E-2"/>
    <s v="Standard"/>
    <s v="USD"/>
    <n v="41.9221"/>
    <n v="36.681899999999999"/>
    <n v="36.6818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33"/>
    <s v="Allocated"/>
    <x v="1"/>
    <s v="Source tags/labels"/>
    <n v="1"/>
    <s v="aws-2026-06-06-222222222222-01-02-alloc-16693a45b427"/>
    <d v="2026-06-01T00:00:00"/>
    <d v="2026-06-01T00:00:00"/>
  </r>
  <r>
    <x v="1332"/>
    <x v="0"/>
    <n v="999999999999"/>
    <n v="222222222222"/>
    <s v="development-account"/>
    <n v="46178.833333333336"/>
    <n v="46179.833333333336"/>
    <n v="46173.833333333336"/>
    <n v="46203.833333333336"/>
    <s v="Amazon Simple Storage Service"/>
    <s v="Storage"/>
    <s v="TimedStorage-ByteHrs"/>
    <s v="bucket-2222-02-01"/>
    <s v="us-east-1"/>
    <s v=""/>
    <n v="97.305700000000002"/>
    <s v="GB-Mo"/>
    <n v="2.3E-2"/>
    <s v="Standard"/>
    <s v="USD"/>
    <n v="2.238"/>
    <n v="2.0920999999999998"/>
    <n v="2.0920999999999998"/>
    <s v="Usage"/>
    <s v=""/>
    <s v="TimedStorage-ByteHrs | StandardStorage | Usage"/>
    <s v="{}"/>
    <x v="0"/>
    <x v="0"/>
    <x v="0"/>
    <x v="0"/>
    <s v="Unallocated"/>
    <s v="aws_billing_sample.csv"/>
    <n v="1334"/>
    <s v="Unallocated"/>
    <x v="0"/>
    <s v="Missing allocation metadata"/>
    <n v="1"/>
    <s v="aws-2026-06-06-222222222222-02-01-alloc-fd6aec86af50"/>
    <d v="2026-06-01T00:00:00"/>
    <d v="2026-06-01T00:00:00"/>
  </r>
  <r>
    <x v="1333"/>
    <x v="0"/>
    <n v="999999999999"/>
    <n v="222222222222"/>
    <s v="development-account"/>
    <n v="46178.833333333336"/>
    <n v="46179.833333333336"/>
    <n v="46173.833333333336"/>
    <n v="46203.833333333336"/>
    <s v="Amazon Simple Storage Service"/>
    <s v="Storage"/>
    <s v="TimedStorage-ByteHrs"/>
    <s v="bucket-2222-02-02"/>
    <s v="us-east-1"/>
    <s v=""/>
    <n v="83.469099999999997"/>
    <s v="GB-Mo"/>
    <n v="2.3E-2"/>
    <s v="Standard"/>
    <s v="USD"/>
    <n v="1.9198"/>
    <n v="1.7946"/>
    <n v="1.7946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35"/>
    <s v="Allocated"/>
    <x v="1"/>
    <s v="Source tags/labels"/>
    <n v="1"/>
    <s v="aws-2026-06-06-222222222222-02-02-alloc-afbeb2f44a35"/>
    <d v="2026-06-01T00:00:00"/>
    <d v="2026-06-01T00:00:00"/>
  </r>
  <r>
    <x v="1334"/>
    <x v="0"/>
    <n v="999999999999"/>
    <n v="222222222222"/>
    <s v="development-account"/>
    <n v="46178.833333333336"/>
    <n v="46179.833333333336"/>
    <n v="46173.833333333336"/>
    <n v="46203.833333333336"/>
    <s v="Amazon Relational Database Service"/>
    <s v="Databases"/>
    <s v="InstanceUsage:db.m5.large"/>
    <s v="db-2222-03-01"/>
    <s v="us-east-1"/>
    <s v=""/>
    <n v="83.2166"/>
    <s v="Hrs"/>
    <n v="0.192"/>
    <s v="Standard"/>
    <s v="USD"/>
    <n v="15.977600000000001"/>
    <n v="14.146800000000001"/>
    <n v="14.1468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36"/>
    <s v="Allocated"/>
    <x v="1"/>
    <s v="Source tags/labels"/>
    <n v="1"/>
    <s v="aws-2026-06-06-222222222222-03-01-alloc-c42261cfb282"/>
    <d v="2026-06-01T00:00:00"/>
    <d v="2026-06-01T00:00:00"/>
  </r>
  <r>
    <x v="1335"/>
    <x v="0"/>
    <n v="999999999999"/>
    <n v="222222222222"/>
    <s v="development-account"/>
    <n v="46178.833333333336"/>
    <n v="46179.833333333336"/>
    <n v="46173.833333333336"/>
    <n v="46203.833333333336"/>
    <s v="Amazon Relational Database Service"/>
    <s v="Databases"/>
    <s v="InstanceUsage:db.m5.large"/>
    <s v="db-2222-03-02"/>
    <s v="us-east-1"/>
    <s v=""/>
    <n v="80.796099999999996"/>
    <s v="Hrs"/>
    <n v="0.192"/>
    <s v="Standard"/>
    <s v="USD"/>
    <n v="15.5128"/>
    <n v="13.735300000000001"/>
    <n v="13.7353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37"/>
    <s v="Allocated"/>
    <x v="1"/>
    <s v="Source tags/labels"/>
    <n v="1"/>
    <s v="aws-2026-06-06-222222222222-03-02-alloc-c43a91be7f1c"/>
    <d v="2026-06-01T00:00:00"/>
    <d v="2026-06-01T00:00:00"/>
  </r>
  <r>
    <x v="1336"/>
    <x v="0"/>
    <n v="999999999999"/>
    <n v="222222222222"/>
    <s v="development-account"/>
    <n v="46178.833333333336"/>
    <n v="46179.833333333336"/>
    <n v="46173.833333333336"/>
    <n v="46203.833333333336"/>
    <s v="AWS Lambda"/>
    <s v="Compute"/>
    <s v="Lambda-GB-Second"/>
    <s v="function-2222-04-01"/>
    <s v="us-east-1"/>
    <s v=""/>
    <n v="1834230.3631"/>
    <s v="GB-Seconds"/>
    <n v="1.6666700000000001E-5"/>
    <s v="Standard"/>
    <s v="USD"/>
    <n v="30.570599999999999"/>
    <n v="28.430599999999998"/>
    <n v="28.43059999999999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38"/>
    <s v="Allocated"/>
    <x v="1"/>
    <s v="Source tags/labels"/>
    <n v="1"/>
    <s v="aws-2026-06-06-222222222222-04-01-alloc-0bdabdfeafa9"/>
    <d v="2026-06-01T00:00:00"/>
    <d v="2026-06-01T00:00:00"/>
  </r>
  <r>
    <x v="1337"/>
    <x v="0"/>
    <n v="999999999999"/>
    <n v="222222222222"/>
    <s v="development-account"/>
    <n v="46178.833333333336"/>
    <n v="46179.833333333336"/>
    <n v="46173.833333333336"/>
    <n v="46203.833333333336"/>
    <s v="AWS Lambda"/>
    <s v="Compute"/>
    <s v="Lambda-GB-Second"/>
    <s v="function-2222-04-02"/>
    <s v="us-east-1"/>
    <s v=""/>
    <n v="1822765.2124999999"/>
    <s v="GB-Seconds"/>
    <n v="1.6666700000000001E-5"/>
    <s v="Standard"/>
    <s v="USD"/>
    <n v="30.3795"/>
    <n v="28.2529"/>
    <n v="28.252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39"/>
    <s v="Allocated"/>
    <x v="1"/>
    <s v="Source tags/labels"/>
    <n v="1"/>
    <s v="aws-2026-06-06-222222222222-04-02-alloc-275b442636a1"/>
    <d v="2026-06-01T00:00:00"/>
    <d v="2026-06-01T00:00:00"/>
  </r>
  <r>
    <x v="1338"/>
    <x v="0"/>
    <n v="999999999999"/>
    <n v="222222222222"/>
    <s v="development-account"/>
    <n v="46178.833333333336"/>
    <n v="46179.833333333336"/>
    <n v="46173.833333333336"/>
    <n v="46203.833333333336"/>
    <s v="AmazonCloudWatch"/>
    <s v="Management and Governance"/>
    <s v="DataProcessing-Bytes"/>
    <s v="log-group-2222-05-01"/>
    <s v="us-east-1"/>
    <s v=""/>
    <n v="81.617099999999994"/>
    <s v="GB"/>
    <n v="0.5"/>
    <s v="Standard"/>
    <s v="USD"/>
    <n v="40.808500000000002"/>
    <n v="37.543900000000001"/>
    <n v="37.5439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340"/>
    <s v="Shared"/>
    <x v="2"/>
    <s v="Direct spend: provider + billing month + sub-account"/>
    <n v="1"/>
    <s v="aws-2026-06-06-222222222222-05-01-alloc-016c7ec10c87"/>
    <d v="2026-06-01T00:00:00"/>
    <d v="2026-06-01T00:00:00"/>
  </r>
  <r>
    <x v="1339"/>
    <x v="0"/>
    <n v="999999999999"/>
    <n v="222222222222"/>
    <s v="development-account"/>
    <n v="46178.833333333336"/>
    <n v="46179.833333333336"/>
    <n v="46173.833333333336"/>
    <n v="46203.833333333336"/>
    <s v="AmazonCloudWatch"/>
    <s v="Management and Governance"/>
    <s v="DataProcessing-Bytes"/>
    <s v="log-group-2222-05-02"/>
    <s v="us-east-1"/>
    <s v=""/>
    <n v="87.902600000000007"/>
    <s v="GB"/>
    <n v="0.5"/>
    <s v="Standard"/>
    <s v="USD"/>
    <n v="43.951300000000003"/>
    <n v="40.435200000000002"/>
    <n v="40.4352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341"/>
    <s v="Shared"/>
    <x v="2"/>
    <s v="Direct spend: provider + billing month + sub-account"/>
    <n v="1"/>
    <s v="aws-2026-06-06-222222222222-05-02-alloc-568260003a88"/>
    <d v="2026-06-01T00:00:00"/>
    <d v="2026-06-01T00:00:00"/>
  </r>
  <r>
    <x v="1340"/>
    <x v="0"/>
    <n v="999999999999"/>
    <n v="111111111111"/>
    <s v="production-account"/>
    <n v="46179.833333333336"/>
    <n v="46180.833333333336"/>
    <n v="46173.833333333336"/>
    <n v="46203.833333333336"/>
    <s v="Amazon Elastic Compute Cloud - Compute"/>
    <s v="Compute"/>
    <s v="BoxUsage:m5.large"/>
    <s v="i-1111-01-01"/>
    <s v="us-east-1"/>
    <s v=""/>
    <n v="1127.6854000000001"/>
    <s v="Hrs"/>
    <n v="9.6000000000000002E-2"/>
    <s v="Standard"/>
    <s v="USD"/>
    <n v="108.2578"/>
    <n v="94.7256"/>
    <n v="94.725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42"/>
    <s v="Allocated"/>
    <x v="1"/>
    <s v="Source tags/labels"/>
    <n v="1"/>
    <s v="aws-2026-06-07-111111111111-01-01-alloc-52366944641b"/>
    <d v="2026-06-01T00:00:00"/>
    <d v="2026-06-01T00:00:00"/>
  </r>
  <r>
    <x v="1341"/>
    <x v="0"/>
    <n v="999999999999"/>
    <n v="111111111111"/>
    <s v="production-account"/>
    <n v="46179.833333333336"/>
    <n v="46180.833333333336"/>
    <n v="46173.833333333336"/>
    <n v="46203.833333333336"/>
    <s v="Amazon Elastic Compute Cloud - Compute"/>
    <s v="Compute"/>
    <s v="BoxUsage:m5.large"/>
    <s v="i-1111-01-02"/>
    <s v="us-east-1"/>
    <s v=""/>
    <n v="999.41700000000003"/>
    <s v="Hrs"/>
    <n v="9.6000000000000002E-2"/>
    <s v="Standard"/>
    <s v="USD"/>
    <n v="95.944000000000003"/>
    <n v="83.950999999999993"/>
    <n v="83.950999999999993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43"/>
    <s v="Allocated"/>
    <x v="1"/>
    <s v="Source tags/labels"/>
    <n v="1"/>
    <s v="aws-2026-06-07-111111111111-01-02-alloc-0b3e3703bdd2"/>
    <d v="2026-06-01T00:00:00"/>
    <d v="2026-06-01T00:00:00"/>
  </r>
  <r>
    <x v="1342"/>
    <x v="0"/>
    <n v="999999999999"/>
    <n v="111111111111"/>
    <s v="production-account"/>
    <n v="46179.833333333336"/>
    <n v="46180.833333333336"/>
    <n v="46173.833333333336"/>
    <n v="46203.833333333336"/>
    <s v="Amazon Simple Storage Service"/>
    <s v="Storage"/>
    <s v="TimedStorage-ByteHrs"/>
    <s v="bucket-1111-02-01"/>
    <s v="us-east-1"/>
    <s v=""/>
    <n v="223.1782"/>
    <s v="GB-Mo"/>
    <n v="2.3E-2"/>
    <s v="Standard"/>
    <s v="USD"/>
    <n v="5.1330999999999998"/>
    <n v="4.7983000000000002"/>
    <n v="4.7983000000000002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44"/>
    <s v="Allocated"/>
    <x v="1"/>
    <s v="Source tags/labels"/>
    <n v="1"/>
    <s v="aws-2026-06-07-111111111111-02-01-alloc-81886b3b9d27"/>
    <d v="2026-06-01T00:00:00"/>
    <d v="2026-06-01T00:00:00"/>
  </r>
  <r>
    <x v="1343"/>
    <x v="0"/>
    <n v="999999999999"/>
    <n v="111111111111"/>
    <s v="production-account"/>
    <n v="46179.833333333336"/>
    <n v="46180.833333333336"/>
    <n v="46173.833333333336"/>
    <n v="46203.833333333336"/>
    <s v="Amazon Simple Storage Service"/>
    <s v="Storage"/>
    <s v="TimedStorage-ByteHrs"/>
    <s v="bucket-1111-02-02"/>
    <s v="us-east-1"/>
    <s v=""/>
    <n v="246.7029"/>
    <s v="GB-Mo"/>
    <n v="2.3E-2"/>
    <s v="Standard"/>
    <s v="USD"/>
    <n v="5.6741999999999999"/>
    <n v="5.3041"/>
    <n v="5.3041"/>
    <s v="Usage"/>
    <s v=""/>
    <s v="TimedStorage-ByteHrs | StandardStorage | Usage"/>
    <s v="{}"/>
    <x v="0"/>
    <x v="0"/>
    <x v="0"/>
    <x v="0"/>
    <s v="Unallocated"/>
    <s v="aws_billing_sample.csv"/>
    <n v="1345"/>
    <s v="Unallocated"/>
    <x v="0"/>
    <s v="Missing allocation metadata"/>
    <n v="1"/>
    <s v="aws-2026-06-07-111111111111-02-02-alloc-634018bc5c87"/>
    <d v="2026-06-01T00:00:00"/>
    <d v="2026-06-01T00:00:00"/>
  </r>
  <r>
    <x v="1344"/>
    <x v="0"/>
    <n v="999999999999"/>
    <n v="111111111111"/>
    <s v="production-account"/>
    <n v="46179.833333333336"/>
    <n v="46180.833333333336"/>
    <n v="46173.833333333336"/>
    <n v="46203.833333333336"/>
    <s v="Amazon Relational Database Service"/>
    <s v="Databases"/>
    <s v="InstanceUsage:db.m5.large"/>
    <s v="db-1111-03-01"/>
    <s v="us-east-1"/>
    <s v=""/>
    <n v="229.2671"/>
    <s v="Hrs"/>
    <n v="0.192"/>
    <s v="Standard"/>
    <s v="USD"/>
    <n v="44.019300000000001"/>
    <n v="38.9754"/>
    <n v="38.9754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46"/>
    <s v="Allocated"/>
    <x v="1"/>
    <s v="Source tags/labels"/>
    <n v="1"/>
    <s v="aws-2026-06-07-111111111111-03-01-alloc-bcfe71789821"/>
    <d v="2026-06-01T00:00:00"/>
    <d v="2026-06-01T00:00:00"/>
  </r>
  <r>
    <x v="1345"/>
    <x v="0"/>
    <n v="999999999999"/>
    <n v="111111111111"/>
    <s v="production-account"/>
    <n v="46179.833333333336"/>
    <n v="46180.833333333336"/>
    <n v="46173.833333333336"/>
    <n v="46203.833333333336"/>
    <s v="Amazon Relational Database Service"/>
    <s v="Databases"/>
    <s v="InstanceUsage:db.m5.large"/>
    <s v="db-1111-03-02"/>
    <s v="us-east-1"/>
    <s v=""/>
    <n v="197.1593"/>
    <s v="Hrs"/>
    <n v="0.192"/>
    <s v="Standard"/>
    <s v="USD"/>
    <n v="37.854599999999998"/>
    <n v="33.517099999999999"/>
    <n v="33.5170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47"/>
    <s v="Allocated"/>
    <x v="1"/>
    <s v="Source tags/labels"/>
    <n v="1"/>
    <s v="aws-2026-06-07-111111111111-03-02-alloc-1bdf7f9c71fe"/>
    <d v="2026-06-01T00:00:00"/>
    <d v="2026-06-01T00:00:00"/>
  </r>
  <r>
    <x v="1346"/>
    <x v="0"/>
    <n v="999999999999"/>
    <n v="111111111111"/>
    <s v="production-account"/>
    <n v="46179.833333333336"/>
    <n v="46180.833333333336"/>
    <n v="46173.833333333336"/>
    <n v="46203.833333333336"/>
    <s v="AWS Lambda"/>
    <s v="Compute"/>
    <s v="Lambda-GB-Second"/>
    <s v="function-1111-04-01"/>
    <s v="us-east-1"/>
    <s v=""/>
    <n v="4568986.5071999999"/>
    <s v="GB-Seconds"/>
    <n v="1.6666700000000001E-5"/>
    <s v="Standard"/>
    <s v="USD"/>
    <n v="76.149900000000002"/>
    <n v="70.819299999999998"/>
    <n v="70.819299999999998"/>
    <s v="Usage"/>
    <s v=""/>
    <s v="Lambda-GB-Second | Invoke | Usage"/>
    <s v="{}"/>
    <x v="0"/>
    <x v="0"/>
    <x v="0"/>
    <x v="0"/>
    <s v="Unallocated"/>
    <s v="aws_billing_sample.csv"/>
    <n v="1348"/>
    <s v="Unallocated"/>
    <x v="0"/>
    <s v="Missing allocation metadata"/>
    <n v="1"/>
    <s v="aws-2026-06-07-111111111111-04-01-alloc-c0cf35786c44"/>
    <d v="2026-06-01T00:00:00"/>
    <d v="2026-06-01T00:00:00"/>
  </r>
  <r>
    <x v="1347"/>
    <x v="0"/>
    <n v="999999999999"/>
    <n v="111111111111"/>
    <s v="production-account"/>
    <n v="46179.833333333336"/>
    <n v="46180.833333333336"/>
    <n v="46173.833333333336"/>
    <n v="46203.833333333336"/>
    <s v="AWS Lambda"/>
    <s v="Compute"/>
    <s v="Lambda-GB-Second"/>
    <s v="function-1111-04-02"/>
    <s v="us-east-1"/>
    <s v=""/>
    <n v="4459677.9999000002"/>
    <s v="GB-Seconds"/>
    <n v="1.6666700000000001E-5"/>
    <s v="Standard"/>
    <s v="USD"/>
    <n v="74.328100000000006"/>
    <n v="69.125"/>
    <n v="69.12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49"/>
    <s v="Allocated"/>
    <x v="1"/>
    <s v="Source tags/labels"/>
    <n v="1"/>
    <s v="aws-2026-06-07-111111111111-04-02-alloc-bc64ef19d16e"/>
    <d v="2026-06-01T00:00:00"/>
    <d v="2026-06-01T00:00:00"/>
  </r>
  <r>
    <x v="1348"/>
    <x v="0"/>
    <n v="999999999999"/>
    <n v="111111111111"/>
    <s v="production-account"/>
    <n v="46179.833333333336"/>
    <n v="46180.833333333336"/>
    <n v="46173.833333333336"/>
    <n v="46203.833333333336"/>
    <s v="AmazonCloudWatch"/>
    <s v="Management and Governance"/>
    <s v="DataProcessing-Bytes"/>
    <s v="log-group-1111-05-01"/>
    <s v="us-east-1"/>
    <s v=""/>
    <n v="224.98249999999999"/>
    <s v="GB"/>
    <n v="0.5"/>
    <s v="Standard"/>
    <s v="USD"/>
    <n v="112.49120000000001"/>
    <n v="103.4919"/>
    <n v="103.491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350"/>
    <s v="Shared"/>
    <x v="2"/>
    <s v="Direct spend: provider + billing month + sub-account"/>
    <n v="1"/>
    <s v="aws-2026-06-07-111111111111-05-01-alloc-98e041c753e7"/>
    <d v="2026-06-01T00:00:00"/>
    <d v="2026-06-01T00:00:00"/>
  </r>
  <r>
    <x v="1349"/>
    <x v="0"/>
    <n v="999999999999"/>
    <n v="111111111111"/>
    <s v="production-account"/>
    <n v="46179.833333333336"/>
    <n v="46180.833333333336"/>
    <n v="46173.833333333336"/>
    <n v="46203.833333333336"/>
    <s v="AmazonCloudWatch"/>
    <s v="Management and Governance"/>
    <s v="DataProcessing-Bytes"/>
    <s v="log-group-1111-05-02"/>
    <s v="us-east-1"/>
    <s v=""/>
    <n v="219.04599999999999"/>
    <s v="GB"/>
    <n v="0.5"/>
    <s v="Standard"/>
    <s v="USD"/>
    <n v="109.523"/>
    <n v="100.7611"/>
    <n v="100.761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351"/>
    <s v="Shared"/>
    <x v="2"/>
    <s v="Direct spend: provider + billing month + sub-account"/>
    <n v="1"/>
    <s v="aws-2026-06-07-111111111111-05-02-alloc-c9359efa10b3"/>
    <d v="2026-06-01T00:00:00"/>
    <d v="2026-06-01T00:00:00"/>
  </r>
  <r>
    <x v="1350"/>
    <x v="0"/>
    <n v="999999999999"/>
    <n v="222222222222"/>
    <s v="development-account"/>
    <n v="46179.833333333336"/>
    <n v="46180.833333333336"/>
    <n v="46173.833333333336"/>
    <n v="46203.833333333336"/>
    <s v="Amazon Elastic Compute Cloud - Compute"/>
    <s v="Compute"/>
    <s v="BoxUsage:m5.large"/>
    <s v="i-2222-01-01"/>
    <s v="us-east-1"/>
    <s v=""/>
    <n v="386.64400000000001"/>
    <s v="Hrs"/>
    <n v="9.6000000000000002E-2"/>
    <s v="Standard"/>
    <s v="USD"/>
    <n v="37.117800000000003"/>
    <n v="32.478099999999998"/>
    <n v="32.4780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52"/>
    <s v="Allocated"/>
    <x v="1"/>
    <s v="Source tags/labels"/>
    <n v="1"/>
    <s v="aws-2026-06-07-222222222222-01-01-alloc-f41a4f6e47be"/>
    <d v="2026-06-01T00:00:00"/>
    <d v="2026-06-01T00:00:00"/>
  </r>
  <r>
    <x v="1351"/>
    <x v="0"/>
    <n v="999999999999"/>
    <n v="222222222222"/>
    <s v="development-account"/>
    <n v="46179.833333333336"/>
    <n v="46180.833333333336"/>
    <n v="46173.833333333336"/>
    <n v="46203.833333333336"/>
    <s v="Amazon Elastic Compute Cloud - Compute"/>
    <s v="Compute"/>
    <s v="BoxUsage:m5.large"/>
    <s v="i-2222-01-02"/>
    <s v="us-east-1"/>
    <s v=""/>
    <n v="438.71339999999998"/>
    <s v="Hrs"/>
    <n v="9.6000000000000002E-2"/>
    <s v="Standard"/>
    <s v="USD"/>
    <n v="42.116500000000002"/>
    <n v="36.851900000000001"/>
    <n v="36.8519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53"/>
    <s v="Allocated"/>
    <x v="1"/>
    <s v="Source tags/labels"/>
    <n v="1"/>
    <s v="aws-2026-06-07-222222222222-01-02-alloc-e4ba561f7abd"/>
    <d v="2026-06-01T00:00:00"/>
    <d v="2026-06-01T00:00:00"/>
  </r>
  <r>
    <x v="1352"/>
    <x v="0"/>
    <n v="999999999999"/>
    <n v="222222222222"/>
    <s v="development-account"/>
    <n v="46179.833333333336"/>
    <n v="46180.833333333336"/>
    <n v="46173.833333333336"/>
    <n v="46203.833333333336"/>
    <s v="Amazon Simple Storage Service"/>
    <s v="Storage"/>
    <s v="TimedStorage-ByteHrs"/>
    <s v="bucket-2222-02-01"/>
    <s v="us-east-1"/>
    <s v=""/>
    <n v="91.160600000000002"/>
    <s v="GB-Mo"/>
    <n v="2.3E-2"/>
    <s v="Standard"/>
    <s v="USD"/>
    <n v="2.0966999999999998"/>
    <n v="1.96"/>
    <n v="1.96"/>
    <s v="Usage"/>
    <s v=""/>
    <s v="TimedStorage-ByteHrs | StandardStorage | Usage"/>
    <s v="{}"/>
    <x v="0"/>
    <x v="0"/>
    <x v="0"/>
    <x v="0"/>
    <s v="Unallocated"/>
    <s v="aws_billing_sample.csv"/>
    <n v="1354"/>
    <s v="Unallocated"/>
    <x v="0"/>
    <s v="Missing allocation metadata"/>
    <n v="1"/>
    <s v="aws-2026-06-07-222222222222-02-01-alloc-aeb3a0c17709"/>
    <d v="2026-06-01T00:00:00"/>
    <d v="2026-06-01T00:00:00"/>
  </r>
  <r>
    <x v="1353"/>
    <x v="0"/>
    <n v="999999999999"/>
    <n v="222222222222"/>
    <s v="development-account"/>
    <n v="46179.833333333336"/>
    <n v="46180.833333333336"/>
    <n v="46173.833333333336"/>
    <n v="46203.833333333336"/>
    <s v="Amazon Simple Storage Service"/>
    <s v="Storage"/>
    <s v="TimedStorage-ByteHrs"/>
    <s v="bucket-2222-02-02"/>
    <s v="us-east-1"/>
    <s v=""/>
    <n v="97.6053"/>
    <s v="GB-Mo"/>
    <n v="2.3E-2"/>
    <s v="Standard"/>
    <s v="USD"/>
    <n v="2.2448999999999999"/>
    <n v="2.0985"/>
    <n v="2.0985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55"/>
    <s v="Allocated"/>
    <x v="1"/>
    <s v="Source tags/labels"/>
    <n v="1"/>
    <s v="aws-2026-06-07-222222222222-02-02-alloc-40847ec4c4b7"/>
    <d v="2026-06-01T00:00:00"/>
    <d v="2026-06-01T00:00:00"/>
  </r>
  <r>
    <x v="1354"/>
    <x v="0"/>
    <n v="999999999999"/>
    <n v="222222222222"/>
    <s v="development-account"/>
    <n v="46179.833333333336"/>
    <n v="46180.833333333336"/>
    <n v="46173.833333333336"/>
    <n v="46203.833333333336"/>
    <s v="Amazon Relational Database Service"/>
    <s v="Databases"/>
    <s v="InstanceUsage:db.m5.large"/>
    <s v="db-2222-03-01"/>
    <s v="us-east-1"/>
    <s v=""/>
    <n v="83.525599999999997"/>
    <s v="Hrs"/>
    <n v="0.192"/>
    <s v="Standard"/>
    <s v="USD"/>
    <n v="16.036899999999999"/>
    <n v="14.199400000000001"/>
    <n v="14.1994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56"/>
    <s v="Allocated"/>
    <x v="1"/>
    <s v="Source tags/labels"/>
    <n v="1"/>
    <s v="aws-2026-06-07-222222222222-03-01-alloc-924419cd11bc"/>
    <d v="2026-06-01T00:00:00"/>
    <d v="2026-06-01T00:00:00"/>
  </r>
  <r>
    <x v="1355"/>
    <x v="0"/>
    <n v="999999999999"/>
    <n v="222222222222"/>
    <s v="development-account"/>
    <n v="46179.833333333336"/>
    <n v="46180.833333333336"/>
    <n v="46173.833333333336"/>
    <n v="46203.833333333336"/>
    <s v="Amazon Relational Database Service"/>
    <s v="Databases"/>
    <s v="InstanceUsage:db.m5.large"/>
    <s v="db-2222-03-02"/>
    <s v="us-east-1"/>
    <s v=""/>
    <n v="78.121399999999994"/>
    <s v="Hrs"/>
    <n v="0.192"/>
    <s v="Standard"/>
    <s v="USD"/>
    <n v="14.9993"/>
    <n v="13.2806"/>
    <n v="13.2806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57"/>
    <s v="Allocated"/>
    <x v="1"/>
    <s v="Source tags/labels"/>
    <n v="1"/>
    <s v="aws-2026-06-07-222222222222-03-02-alloc-94923b3417e3"/>
    <d v="2026-06-01T00:00:00"/>
    <d v="2026-06-01T00:00:00"/>
  </r>
  <r>
    <x v="1356"/>
    <x v="0"/>
    <n v="999999999999"/>
    <n v="222222222222"/>
    <s v="development-account"/>
    <n v="46179.833333333336"/>
    <n v="46180.833333333336"/>
    <n v="46173.833333333336"/>
    <n v="46203.833333333336"/>
    <s v="AWS Lambda"/>
    <s v="Compute"/>
    <s v="Lambda-GB-Second"/>
    <s v="function-2222-04-01"/>
    <s v="us-east-1"/>
    <s v=""/>
    <n v="1875119.8192"/>
    <s v="GB-Seconds"/>
    <n v="1.6666700000000001E-5"/>
    <s v="Standard"/>
    <s v="USD"/>
    <n v="31.252099999999999"/>
    <n v="29.064399999999999"/>
    <n v="29.0643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58"/>
    <s v="Allocated"/>
    <x v="1"/>
    <s v="Source tags/labels"/>
    <n v="1"/>
    <s v="aws-2026-06-07-222222222222-04-01-alloc-ed71db1c2698"/>
    <d v="2026-06-01T00:00:00"/>
    <d v="2026-06-01T00:00:00"/>
  </r>
  <r>
    <x v="1357"/>
    <x v="0"/>
    <n v="999999999999"/>
    <n v="222222222222"/>
    <s v="development-account"/>
    <n v="46179.833333333336"/>
    <n v="46180.833333333336"/>
    <n v="46173.833333333336"/>
    <n v="46203.833333333336"/>
    <s v="AWS Lambda"/>
    <s v="Compute"/>
    <s v="Lambda-GB-Second"/>
    <s v="function-2222-04-02"/>
    <s v="us-east-1"/>
    <s v=""/>
    <n v="1894881.6843000001"/>
    <s v="GB-Seconds"/>
    <n v="1.6666700000000001E-5"/>
    <s v="Standard"/>
    <s v="USD"/>
    <n v="31.581399999999999"/>
    <n v="29.370699999999999"/>
    <n v="29.3706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59"/>
    <s v="Allocated"/>
    <x v="1"/>
    <s v="Source tags/labels"/>
    <n v="1"/>
    <s v="aws-2026-06-07-222222222222-04-02-alloc-2f446421c6d1"/>
    <d v="2026-06-01T00:00:00"/>
    <d v="2026-06-01T00:00:00"/>
  </r>
  <r>
    <x v="1358"/>
    <x v="0"/>
    <n v="999999999999"/>
    <n v="222222222222"/>
    <s v="development-account"/>
    <n v="46179.833333333336"/>
    <n v="46180.833333333336"/>
    <n v="46173.833333333336"/>
    <n v="46203.833333333336"/>
    <s v="AmazonCloudWatch"/>
    <s v="Management and Governance"/>
    <s v="DataProcessing-Bytes"/>
    <s v="log-group-2222-05-01"/>
    <s v="us-east-1"/>
    <s v=""/>
    <n v="86.088999999999999"/>
    <s v="GB"/>
    <n v="0.5"/>
    <s v="Standard"/>
    <s v="USD"/>
    <n v="43.044499999999999"/>
    <n v="39.600900000000003"/>
    <n v="39.6009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360"/>
    <s v="Shared"/>
    <x v="2"/>
    <s v="Direct spend: provider + billing month + sub-account"/>
    <n v="1"/>
    <s v="aws-2026-06-07-222222222222-05-01-alloc-04847410ca01"/>
    <d v="2026-06-01T00:00:00"/>
    <d v="2026-06-01T00:00:00"/>
  </r>
  <r>
    <x v="1359"/>
    <x v="0"/>
    <n v="999999999999"/>
    <n v="222222222222"/>
    <s v="development-account"/>
    <n v="46179.833333333336"/>
    <n v="46180.833333333336"/>
    <n v="46173.833333333336"/>
    <n v="46203.833333333336"/>
    <s v="AmazonCloudWatch"/>
    <s v="Management and Governance"/>
    <s v="DataProcessing-Bytes"/>
    <s v="log-group-2222-05-02"/>
    <s v="us-east-1"/>
    <s v=""/>
    <n v="86.034499999999994"/>
    <s v="GB"/>
    <n v="0.5"/>
    <s v="Standard"/>
    <s v="USD"/>
    <n v="43.017200000000003"/>
    <n v="39.575899999999997"/>
    <n v="39.5758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361"/>
    <s v="Shared"/>
    <x v="2"/>
    <s v="Direct spend: provider + billing month + sub-account"/>
    <n v="1"/>
    <s v="aws-2026-06-07-222222222222-05-02-alloc-f095a482eb40"/>
    <d v="2026-06-01T00:00:00"/>
    <d v="2026-06-01T00:00:00"/>
  </r>
  <r>
    <x v="1360"/>
    <x v="0"/>
    <n v="999999999999"/>
    <n v="111111111111"/>
    <s v="production-account"/>
    <n v="46180.833333333336"/>
    <n v="46181.833333333336"/>
    <n v="46173.833333333336"/>
    <n v="46203.833333333336"/>
    <s v="Amazon Elastic Compute Cloud - Compute"/>
    <s v="Compute"/>
    <s v="BoxUsage:m5.large"/>
    <s v="i-1111-01-01"/>
    <s v="us-east-1"/>
    <s v=""/>
    <n v="1030.5916999999999"/>
    <s v="Hrs"/>
    <n v="9.6000000000000002E-2"/>
    <s v="Standard"/>
    <s v="USD"/>
    <n v="98.936800000000005"/>
    <n v="86.569699999999997"/>
    <n v="86.569699999999997"/>
    <s v="Usage"/>
    <s v=""/>
    <s v="BoxUsage:m5.large | RunInstances | Usage"/>
    <s v="{}"/>
    <x v="0"/>
    <x v="0"/>
    <x v="0"/>
    <x v="0"/>
    <s v="Unallocated"/>
    <s v="aws_billing_sample.csv"/>
    <n v="1362"/>
    <s v="Unallocated"/>
    <x v="0"/>
    <s v="Missing allocation metadata"/>
    <n v="1"/>
    <s v="aws-2026-06-08-111111111111-01-01-alloc-a8f050fe0689"/>
    <d v="2026-06-01T00:00:00"/>
    <d v="2026-06-01T00:00:00"/>
  </r>
  <r>
    <x v="1361"/>
    <x v="0"/>
    <n v="999999999999"/>
    <n v="111111111111"/>
    <s v="production-account"/>
    <n v="46180.833333333336"/>
    <n v="46181.833333333336"/>
    <n v="46173.833333333336"/>
    <n v="46203.833333333336"/>
    <s v="Amazon Elastic Compute Cloud - Compute"/>
    <s v="Compute"/>
    <s v="BoxUsage:m5.large"/>
    <s v="i-1111-01-02"/>
    <s v="us-east-1"/>
    <s v=""/>
    <n v="1052.5265999999999"/>
    <s v="Hrs"/>
    <n v="9.6000000000000002E-2"/>
    <s v="Standard"/>
    <s v="USD"/>
    <n v="101.04259999999999"/>
    <n v="88.412199999999999"/>
    <n v="88.412199999999999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63"/>
    <s v="Allocated"/>
    <x v="1"/>
    <s v="Source tags/labels"/>
    <n v="1"/>
    <s v="aws-2026-06-08-111111111111-01-02-alloc-a806405d8096"/>
    <d v="2026-06-01T00:00:00"/>
    <d v="2026-06-01T00:00:00"/>
  </r>
  <r>
    <x v="1362"/>
    <x v="0"/>
    <n v="999999999999"/>
    <n v="111111111111"/>
    <s v="production-account"/>
    <n v="46180.833333333336"/>
    <n v="46181.833333333336"/>
    <n v="46173.833333333336"/>
    <n v="46203.833333333336"/>
    <s v="Amazon Simple Storage Service"/>
    <s v="Storage"/>
    <s v="TimedStorage-ByteHrs"/>
    <s v="bucket-1111-02-01"/>
    <s v="us-east-1"/>
    <s v=""/>
    <n v="252.8108"/>
    <s v="GB-Mo"/>
    <n v="2.3E-2"/>
    <s v="Standard"/>
    <s v="USD"/>
    <n v="5.8146000000000004"/>
    <n v="5.4353999999999996"/>
    <n v="5.4353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64"/>
    <s v="Allocated"/>
    <x v="1"/>
    <s v="Source tags/labels"/>
    <n v="1"/>
    <s v="aws-2026-06-08-111111111111-02-01-alloc-ad8ff7ae1c15"/>
    <d v="2026-06-01T00:00:00"/>
    <d v="2026-06-01T00:00:00"/>
  </r>
  <r>
    <x v="1363"/>
    <x v="0"/>
    <n v="999999999999"/>
    <n v="111111111111"/>
    <s v="production-account"/>
    <n v="46180.833333333336"/>
    <n v="46181.833333333336"/>
    <n v="46173.833333333336"/>
    <n v="46203.833333333336"/>
    <s v="Amazon Simple Storage Service"/>
    <s v="Storage"/>
    <s v="TimedStorage-ByteHrs"/>
    <s v="bucket-1111-02-02"/>
    <s v="us-east-1"/>
    <s v=""/>
    <n v="248.24299999999999"/>
    <s v="GB-Mo"/>
    <n v="2.3E-2"/>
    <s v="Standard"/>
    <s v="USD"/>
    <n v="5.7096"/>
    <n v="5.3372000000000002"/>
    <n v="5.3372000000000002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65"/>
    <s v="Allocated"/>
    <x v="1"/>
    <s v="Source tags/labels"/>
    <n v="1"/>
    <s v="aws-2026-06-08-111111111111-02-02-alloc-a351b816da87"/>
    <d v="2026-06-01T00:00:00"/>
    <d v="2026-06-01T00:00:00"/>
  </r>
  <r>
    <x v="1364"/>
    <x v="0"/>
    <n v="999999999999"/>
    <n v="111111111111"/>
    <s v="production-account"/>
    <n v="46180.833333333336"/>
    <n v="46181.833333333336"/>
    <n v="46173.833333333336"/>
    <n v="46203.833333333336"/>
    <s v="Amazon Relational Database Service"/>
    <s v="Databases"/>
    <s v="InstanceUsage:db.m5.large"/>
    <s v="db-1111-03-01"/>
    <s v="us-east-1"/>
    <s v=""/>
    <n v="235.61619999999999"/>
    <s v="Hrs"/>
    <n v="0.192"/>
    <s v="Standard"/>
    <s v="USD"/>
    <n v="45.238300000000002"/>
    <n v="40.0548"/>
    <n v="40.0548"/>
    <s v="Usage"/>
    <s v=""/>
    <s v="InstanceUsage:db.m5.large | CreateDBInstance | Usage"/>
    <s v="{}"/>
    <x v="0"/>
    <x v="0"/>
    <x v="0"/>
    <x v="0"/>
    <s v="Unallocated"/>
    <s v="aws_billing_sample.csv"/>
    <n v="1366"/>
    <s v="Unallocated"/>
    <x v="0"/>
    <s v="Missing allocation metadata"/>
    <n v="1"/>
    <s v="aws-2026-06-08-111111111111-03-01-alloc-1ba4fe27543f"/>
    <d v="2026-06-01T00:00:00"/>
    <d v="2026-06-01T00:00:00"/>
  </r>
  <r>
    <x v="1365"/>
    <x v="0"/>
    <n v="999999999999"/>
    <n v="111111111111"/>
    <s v="production-account"/>
    <n v="46180.833333333336"/>
    <n v="46181.833333333336"/>
    <n v="46173.833333333336"/>
    <n v="46203.833333333336"/>
    <s v="Amazon Relational Database Service"/>
    <s v="Databases"/>
    <s v="InstanceUsage:db.m5.large"/>
    <s v="db-1111-03-02"/>
    <s v="us-east-1"/>
    <s v=""/>
    <n v="214.49209999999999"/>
    <s v="Hrs"/>
    <n v="0.192"/>
    <s v="Standard"/>
    <s v="USD"/>
    <n v="41.182499999999997"/>
    <n v="36.463700000000003"/>
    <n v="36.4637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67"/>
    <s v="Allocated"/>
    <x v="1"/>
    <s v="Source tags/labels"/>
    <n v="1"/>
    <s v="aws-2026-06-08-111111111111-03-02-alloc-3c75628229fa"/>
    <d v="2026-06-01T00:00:00"/>
    <d v="2026-06-01T00:00:00"/>
  </r>
  <r>
    <x v="1366"/>
    <x v="0"/>
    <n v="999999999999"/>
    <n v="111111111111"/>
    <s v="production-account"/>
    <n v="46180.833333333336"/>
    <n v="46181.833333333336"/>
    <n v="46173.833333333336"/>
    <n v="46203.833333333336"/>
    <s v="AWS Lambda"/>
    <s v="Compute"/>
    <s v="Lambda-GB-Second"/>
    <s v="function-1111-04-01"/>
    <s v="us-east-1"/>
    <s v=""/>
    <n v="4810361.8537999997"/>
    <s v="GB-Seconds"/>
    <n v="1.6666700000000001E-5"/>
    <s v="Standard"/>
    <s v="USD"/>
    <n v="80.172899999999998"/>
    <n v="74.560599999999994"/>
    <n v="74.56059999999999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68"/>
    <s v="Allocated"/>
    <x v="1"/>
    <s v="Source tags/labels"/>
    <n v="1"/>
    <s v="aws-2026-06-08-111111111111-04-01-alloc-2f361207725b"/>
    <d v="2026-06-01T00:00:00"/>
    <d v="2026-06-01T00:00:00"/>
  </r>
  <r>
    <x v="1367"/>
    <x v="0"/>
    <n v="999999999999"/>
    <n v="111111111111"/>
    <s v="production-account"/>
    <n v="46180.833333333336"/>
    <n v="46181.833333333336"/>
    <n v="46173.833333333336"/>
    <n v="46203.833333333336"/>
    <s v="AWS Lambda"/>
    <s v="Compute"/>
    <s v="Lambda-GB-Second"/>
    <s v="function-1111-04-02"/>
    <s v="us-east-1"/>
    <s v=""/>
    <n v="4547782.2558000004"/>
    <s v="GB-Seconds"/>
    <n v="1.6666700000000001E-5"/>
    <s v="Standard"/>
    <s v="USD"/>
    <n v="75.796499999999995"/>
    <n v="70.490600000000001"/>
    <n v="70.490600000000001"/>
    <s v="Usage"/>
    <s v=""/>
    <s v="Lambda-GB-Second | Invoke | Usage"/>
    <s v="{}"/>
    <x v="0"/>
    <x v="0"/>
    <x v="0"/>
    <x v="0"/>
    <s v="Unallocated"/>
    <s v="aws_billing_sample.csv"/>
    <n v="1369"/>
    <s v="Unallocated"/>
    <x v="0"/>
    <s v="Missing allocation metadata"/>
    <n v="1"/>
    <s v="aws-2026-06-08-111111111111-04-02-alloc-ccd8358b9c08"/>
    <d v="2026-06-01T00:00:00"/>
    <d v="2026-06-01T00:00:00"/>
  </r>
  <r>
    <x v="1368"/>
    <x v="0"/>
    <n v="999999999999"/>
    <n v="111111111111"/>
    <s v="production-account"/>
    <n v="46180.833333333336"/>
    <n v="46181.833333333336"/>
    <n v="46173.833333333336"/>
    <n v="46203.833333333336"/>
    <s v="AmazonCloudWatch"/>
    <s v="Management and Governance"/>
    <s v="DataProcessing-Bytes"/>
    <s v="log-group-1111-05-01"/>
    <s v="us-east-1"/>
    <s v=""/>
    <n v="211.53020000000001"/>
    <s v="GB"/>
    <n v="0.5"/>
    <s v="Standard"/>
    <s v="USD"/>
    <n v="105.7651"/>
    <n v="97.303899999999999"/>
    <n v="97.30389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370"/>
    <s v="Shared"/>
    <x v="2"/>
    <s v="Direct spend: provider + billing month + sub-account"/>
    <n v="1"/>
    <s v="aws-2026-06-08-111111111111-05-01-alloc-e4aa4e86c9d7"/>
    <d v="2026-06-01T00:00:00"/>
    <d v="2026-06-01T00:00:00"/>
  </r>
  <r>
    <x v="1369"/>
    <x v="0"/>
    <n v="999999999999"/>
    <n v="111111111111"/>
    <s v="production-account"/>
    <n v="46180.833333333336"/>
    <n v="46181.833333333336"/>
    <n v="46173.833333333336"/>
    <n v="46203.833333333336"/>
    <s v="AmazonCloudWatch"/>
    <s v="Management and Governance"/>
    <s v="DataProcessing-Bytes"/>
    <s v="log-group-1111-05-02"/>
    <s v="us-east-1"/>
    <s v=""/>
    <n v="216.17590000000001"/>
    <s v="GB"/>
    <n v="0.5"/>
    <s v="Standard"/>
    <s v="USD"/>
    <n v="108.08799999999999"/>
    <n v="99.440899999999999"/>
    <n v="99.44089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371"/>
    <s v="Shared"/>
    <x v="2"/>
    <s v="Direct spend: provider + billing month + sub-account"/>
    <n v="1"/>
    <s v="aws-2026-06-08-111111111111-05-02-alloc-145c4b3fa965"/>
    <d v="2026-06-01T00:00:00"/>
    <d v="2026-06-01T00:00:00"/>
  </r>
  <r>
    <x v="1370"/>
    <x v="0"/>
    <n v="999999999999"/>
    <n v="222222222222"/>
    <s v="development-account"/>
    <n v="46180.833333333336"/>
    <n v="46181.833333333336"/>
    <n v="46173.833333333336"/>
    <n v="46203.833333333336"/>
    <s v="Amazon Elastic Compute Cloud - Compute"/>
    <s v="Compute"/>
    <s v="BoxUsage:m5.large"/>
    <s v="i-2222-01-01"/>
    <s v="us-east-1"/>
    <s v=""/>
    <n v="416.96980000000002"/>
    <s v="Hrs"/>
    <n v="9.6000000000000002E-2"/>
    <s v="Standard"/>
    <s v="USD"/>
    <n v="40.0291"/>
    <n v="35.025500000000001"/>
    <n v="35.0255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72"/>
    <s v="Allocated"/>
    <x v="1"/>
    <s v="Source tags/labels"/>
    <n v="1"/>
    <s v="aws-2026-06-08-222222222222-01-01-alloc-bc24efe64066"/>
    <d v="2026-06-01T00:00:00"/>
    <d v="2026-06-01T00:00:00"/>
  </r>
  <r>
    <x v="1371"/>
    <x v="0"/>
    <n v="999999999999"/>
    <n v="222222222222"/>
    <s v="development-account"/>
    <n v="46180.833333333336"/>
    <n v="46181.833333333336"/>
    <n v="46173.833333333336"/>
    <n v="46203.833333333336"/>
    <s v="Amazon Elastic Compute Cloud - Compute"/>
    <s v="Compute"/>
    <s v="BoxUsage:m5.large"/>
    <s v="i-2222-01-02"/>
    <s v="us-east-1"/>
    <s v=""/>
    <n v="419.44229999999999"/>
    <s v="Hrs"/>
    <n v="9.6000000000000002E-2"/>
    <s v="Standard"/>
    <s v="USD"/>
    <n v="40.266500000000001"/>
    <n v="35.233199999999997"/>
    <n v="35.2331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73"/>
    <s v="Allocated"/>
    <x v="1"/>
    <s v="Source tags/labels"/>
    <n v="1"/>
    <s v="aws-2026-06-08-222222222222-01-02-alloc-2a49713e6ba0"/>
    <d v="2026-06-01T00:00:00"/>
    <d v="2026-06-01T00:00:00"/>
  </r>
  <r>
    <x v="1372"/>
    <x v="0"/>
    <n v="999999999999"/>
    <n v="222222222222"/>
    <s v="development-account"/>
    <n v="46180.833333333336"/>
    <n v="46181.833333333336"/>
    <n v="46173.833333333336"/>
    <n v="46203.833333333336"/>
    <s v="Amazon Simple Storage Service"/>
    <s v="Storage"/>
    <s v="TimedStorage-ByteHrs"/>
    <s v="bucket-2222-02-01"/>
    <s v="us-east-1"/>
    <s v=""/>
    <n v="85.456699999999998"/>
    <s v="GB-Mo"/>
    <n v="2.3E-2"/>
    <s v="Standard"/>
    <s v="USD"/>
    <n v="1.9655"/>
    <n v="1.8372999999999999"/>
    <n v="1.8372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74"/>
    <s v="Allocated"/>
    <x v="1"/>
    <s v="Source tags/labels"/>
    <n v="1"/>
    <s v="aws-2026-06-08-222222222222-02-01-alloc-051341e49cef"/>
    <d v="2026-06-01T00:00:00"/>
    <d v="2026-06-01T00:00:00"/>
  </r>
  <r>
    <x v="1373"/>
    <x v="0"/>
    <n v="999999999999"/>
    <n v="222222222222"/>
    <s v="development-account"/>
    <n v="46180.833333333336"/>
    <n v="46181.833333333336"/>
    <n v="46173.833333333336"/>
    <n v="46203.833333333336"/>
    <s v="Amazon Simple Storage Service"/>
    <s v="Storage"/>
    <s v="TimedStorage-ByteHrs"/>
    <s v="bucket-2222-02-02"/>
    <s v="us-east-1"/>
    <s v=""/>
    <n v="95.740799999999993"/>
    <s v="GB-Mo"/>
    <n v="2.3E-2"/>
    <s v="Standard"/>
    <s v="USD"/>
    <n v="2.202"/>
    <n v="2.0583999999999998"/>
    <n v="2.0583999999999998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75"/>
    <s v="Allocated"/>
    <x v="1"/>
    <s v="Source tags/labels"/>
    <n v="1"/>
    <s v="aws-2026-06-08-222222222222-02-02-alloc-be686d475001"/>
    <d v="2026-06-01T00:00:00"/>
    <d v="2026-06-01T00:00:00"/>
  </r>
  <r>
    <x v="1374"/>
    <x v="0"/>
    <n v="999999999999"/>
    <n v="222222222222"/>
    <s v="development-account"/>
    <n v="46180.833333333336"/>
    <n v="46181.833333333336"/>
    <n v="46173.833333333336"/>
    <n v="46203.833333333336"/>
    <s v="Amazon Relational Database Service"/>
    <s v="Databases"/>
    <s v="InstanceUsage:db.m5.large"/>
    <s v="db-2222-03-01"/>
    <s v="us-east-1"/>
    <s v=""/>
    <n v="75.707099999999997"/>
    <s v="Hrs"/>
    <n v="0.192"/>
    <s v="Standard"/>
    <s v="USD"/>
    <n v="14.5358"/>
    <n v="12.870200000000001"/>
    <n v="12.8702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76"/>
    <s v="Allocated"/>
    <x v="1"/>
    <s v="Source tags/labels"/>
    <n v="1"/>
    <s v="aws-2026-06-08-222222222222-03-01-alloc-6b4b97cedb3e"/>
    <d v="2026-06-01T00:00:00"/>
    <d v="2026-06-01T00:00:00"/>
  </r>
  <r>
    <x v="1375"/>
    <x v="0"/>
    <n v="999999999999"/>
    <n v="222222222222"/>
    <s v="development-account"/>
    <n v="46180.833333333336"/>
    <n v="46181.833333333336"/>
    <n v="46173.833333333336"/>
    <n v="46203.833333333336"/>
    <s v="Amazon Relational Database Service"/>
    <s v="Databases"/>
    <s v="InstanceUsage:db.m5.large"/>
    <s v="db-2222-03-02"/>
    <s v="us-east-1"/>
    <s v=""/>
    <n v="79.514399999999995"/>
    <s v="Hrs"/>
    <n v="0.192"/>
    <s v="Standard"/>
    <s v="USD"/>
    <n v="15.2668"/>
    <n v="13.5174"/>
    <n v="13.5174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77"/>
    <s v="Allocated"/>
    <x v="1"/>
    <s v="Source tags/labels"/>
    <n v="1"/>
    <s v="aws-2026-06-08-222222222222-03-02-alloc-32ac959036db"/>
    <d v="2026-06-01T00:00:00"/>
    <d v="2026-06-01T00:00:00"/>
  </r>
  <r>
    <x v="1376"/>
    <x v="0"/>
    <n v="999999999999"/>
    <n v="222222222222"/>
    <s v="development-account"/>
    <n v="46180.833333333336"/>
    <n v="46181.833333333336"/>
    <n v="46173.833333333336"/>
    <n v="46203.833333333336"/>
    <s v="AWS Lambda"/>
    <s v="Compute"/>
    <s v="Lambda-GB-Second"/>
    <s v="function-2222-04-01"/>
    <s v="us-east-1"/>
    <s v=""/>
    <n v="1868850.9024"/>
    <s v="GB-Seconds"/>
    <n v="1.6666700000000001E-5"/>
    <s v="Standard"/>
    <s v="USD"/>
    <n v="31.147600000000001"/>
    <n v="28.967199999999998"/>
    <n v="28.96719999999999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78"/>
    <s v="Allocated"/>
    <x v="1"/>
    <s v="Source tags/labels"/>
    <n v="1"/>
    <s v="aws-2026-06-08-222222222222-04-01-alloc-c6c11b5f0d2d"/>
    <d v="2026-06-01T00:00:00"/>
    <d v="2026-06-01T00:00:00"/>
  </r>
  <r>
    <x v="1377"/>
    <x v="0"/>
    <n v="999999999999"/>
    <n v="222222222222"/>
    <s v="development-account"/>
    <n v="46180.833333333336"/>
    <n v="46181.833333333336"/>
    <n v="46173.833333333336"/>
    <n v="46203.833333333336"/>
    <s v="AWS Lambda"/>
    <s v="Compute"/>
    <s v="Lambda-GB-Second"/>
    <s v="function-2222-04-02"/>
    <s v="us-east-1"/>
    <s v=""/>
    <n v="1907846.5918000001"/>
    <s v="GB-Seconds"/>
    <n v="1.6666700000000001E-5"/>
    <s v="Standard"/>
    <s v="USD"/>
    <n v="31.797499999999999"/>
    <n v="29.5716"/>
    <n v="29.5716"/>
    <s v="Usage"/>
    <s v=""/>
    <s v="Lambda-GB-Second | Invoke | Usage"/>
    <s v="{}"/>
    <x v="0"/>
    <x v="0"/>
    <x v="0"/>
    <x v="0"/>
    <s v="Unallocated"/>
    <s v="aws_billing_sample.csv"/>
    <n v="1379"/>
    <s v="Unallocated"/>
    <x v="0"/>
    <s v="Missing allocation metadata"/>
    <n v="1"/>
    <s v="aws-2026-06-08-222222222222-04-02-alloc-a7023259d35a"/>
    <d v="2026-06-01T00:00:00"/>
    <d v="2026-06-01T00:00:00"/>
  </r>
  <r>
    <x v="1378"/>
    <x v="0"/>
    <n v="999999999999"/>
    <n v="222222222222"/>
    <s v="development-account"/>
    <n v="46180.833333333336"/>
    <n v="46181.833333333336"/>
    <n v="46173.833333333336"/>
    <n v="46203.833333333336"/>
    <s v="AmazonCloudWatch"/>
    <s v="Management and Governance"/>
    <s v="DataProcessing-Bytes"/>
    <s v="log-group-2222-05-01"/>
    <s v="us-east-1"/>
    <s v=""/>
    <n v="90.252799999999993"/>
    <s v="GB"/>
    <n v="0.5"/>
    <s v="Standard"/>
    <s v="USD"/>
    <n v="45.126399999999997"/>
    <n v="41.516300000000001"/>
    <n v="41.5163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380"/>
    <s v="Shared"/>
    <x v="2"/>
    <s v="Direct spend: provider + billing month + sub-account"/>
    <n v="1"/>
    <s v="aws-2026-06-08-222222222222-05-01-alloc-847b48e42944"/>
    <d v="2026-06-01T00:00:00"/>
    <d v="2026-06-01T00:00:00"/>
  </r>
  <r>
    <x v="1379"/>
    <x v="0"/>
    <n v="999999999999"/>
    <n v="222222222222"/>
    <s v="development-account"/>
    <n v="46180.833333333336"/>
    <n v="46181.833333333336"/>
    <n v="46173.833333333336"/>
    <n v="46203.833333333336"/>
    <s v="AmazonCloudWatch"/>
    <s v="Management and Governance"/>
    <s v="DataProcessing-Bytes"/>
    <s v="log-group-2222-05-02"/>
    <s v="us-east-1"/>
    <s v=""/>
    <n v="91.476299999999995"/>
    <s v="GB"/>
    <n v="0.5"/>
    <s v="Standard"/>
    <s v="USD"/>
    <n v="45.738100000000003"/>
    <n v="42.079099999999997"/>
    <n v="42.0790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381"/>
    <s v="Shared"/>
    <x v="2"/>
    <s v="Direct spend: provider + billing month + sub-account"/>
    <n v="1"/>
    <s v="aws-2026-06-08-222222222222-05-02-alloc-ce7bb4df294f"/>
    <d v="2026-06-01T00:00:00"/>
    <d v="2026-06-01T00:00:00"/>
  </r>
  <r>
    <x v="1380"/>
    <x v="0"/>
    <n v="999999999999"/>
    <n v="111111111111"/>
    <s v="production-account"/>
    <n v="46181.833333333336"/>
    <n v="46182.833333333336"/>
    <n v="46173.833333333336"/>
    <n v="46203.833333333336"/>
    <s v="Amazon Elastic Compute Cloud - Compute"/>
    <s v="Compute"/>
    <s v="BoxUsage:m5.large"/>
    <s v="i-1111-01-01"/>
    <s v="us-east-1"/>
    <s v=""/>
    <n v="1086.4399000000001"/>
    <s v="Hrs"/>
    <n v="9.6000000000000002E-2"/>
    <s v="Standard"/>
    <s v="USD"/>
    <n v="104.29819999999999"/>
    <n v="91.260999999999996"/>
    <n v="91.26099999999999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82"/>
    <s v="Allocated"/>
    <x v="1"/>
    <s v="Source tags/labels"/>
    <n v="1"/>
    <s v="aws-2026-06-09-111111111111-01-01-alloc-42383f72b9ef"/>
    <d v="2026-06-01T00:00:00"/>
    <d v="2026-06-01T00:00:00"/>
  </r>
  <r>
    <x v="1381"/>
    <x v="0"/>
    <n v="999999999999"/>
    <n v="111111111111"/>
    <s v="production-account"/>
    <n v="46181.833333333336"/>
    <n v="46182.833333333336"/>
    <n v="46173.833333333336"/>
    <n v="46203.833333333336"/>
    <s v="Amazon Elastic Compute Cloud - Compute"/>
    <s v="Compute"/>
    <s v="BoxUsage:m5.large"/>
    <s v="i-1111-01-02"/>
    <s v="us-east-1"/>
    <s v=""/>
    <n v="1078.2782"/>
    <s v="Hrs"/>
    <n v="9.6000000000000002E-2"/>
    <s v="Standard"/>
    <s v="USD"/>
    <n v="103.5147"/>
    <n v="90.575400000000002"/>
    <n v="90.575400000000002"/>
    <s v="Usage"/>
    <s v=""/>
    <s v="BoxUsage:m5.large | RunInstances | Usage"/>
    <s v="{}"/>
    <x v="0"/>
    <x v="0"/>
    <x v="0"/>
    <x v="0"/>
    <s v="Unallocated"/>
    <s v="aws_billing_sample.csv"/>
    <n v="1383"/>
    <s v="Unallocated"/>
    <x v="0"/>
    <s v="Missing allocation metadata"/>
    <n v="1"/>
    <s v="aws-2026-06-09-111111111111-01-02-alloc-d3edf1f04ada"/>
    <d v="2026-06-01T00:00:00"/>
    <d v="2026-06-01T00:00:00"/>
  </r>
  <r>
    <x v="1382"/>
    <x v="0"/>
    <n v="999999999999"/>
    <n v="111111111111"/>
    <s v="production-account"/>
    <n v="46181.833333333336"/>
    <n v="46182.833333333336"/>
    <n v="46173.833333333336"/>
    <n v="46203.833333333336"/>
    <s v="Amazon Simple Storage Service"/>
    <s v="Storage"/>
    <s v="TimedStorage-ByteHrs"/>
    <s v="bucket-1111-02-01"/>
    <s v="us-east-1"/>
    <s v=""/>
    <n v="257.2577"/>
    <s v="GB-Mo"/>
    <n v="2.3E-2"/>
    <s v="Standard"/>
    <s v="USD"/>
    <n v="5.9169"/>
    <n v="5.5309999999999997"/>
    <n v="5.5309999999999997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84"/>
    <s v="Allocated"/>
    <x v="1"/>
    <s v="Source tags/labels"/>
    <n v="1"/>
    <s v="aws-2026-06-09-111111111111-02-01-alloc-46fc123f8bd0"/>
    <d v="2026-06-01T00:00:00"/>
    <d v="2026-06-01T00:00:00"/>
  </r>
  <r>
    <x v="1383"/>
    <x v="0"/>
    <n v="999999999999"/>
    <n v="111111111111"/>
    <s v="production-account"/>
    <n v="46181.833333333336"/>
    <n v="46182.833333333336"/>
    <n v="46173.833333333336"/>
    <n v="46203.833333333336"/>
    <s v="Amazon Simple Storage Service"/>
    <s v="Storage"/>
    <s v="TimedStorage-ByteHrs"/>
    <s v="bucket-1111-02-02"/>
    <s v="us-east-1"/>
    <s v=""/>
    <n v="214.95359999999999"/>
    <s v="GB-Mo"/>
    <n v="2.3E-2"/>
    <s v="Standard"/>
    <s v="USD"/>
    <n v="4.9439000000000002"/>
    <n v="4.6215000000000002"/>
    <n v="4.6215000000000002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85"/>
    <s v="Allocated"/>
    <x v="1"/>
    <s v="Source tags/labels"/>
    <n v="1"/>
    <s v="aws-2026-06-09-111111111111-02-02-alloc-f9f08ac01023"/>
    <d v="2026-06-01T00:00:00"/>
    <d v="2026-06-01T00:00:00"/>
  </r>
  <r>
    <x v="1384"/>
    <x v="0"/>
    <n v="999999999999"/>
    <n v="111111111111"/>
    <s v="production-account"/>
    <n v="46181.833333333336"/>
    <n v="46182.833333333336"/>
    <n v="46173.833333333336"/>
    <n v="46203.833333333336"/>
    <s v="Amazon Relational Database Service"/>
    <s v="Databases"/>
    <s v="InstanceUsage:db.m5.large"/>
    <s v="db-1111-03-01"/>
    <s v="us-east-1"/>
    <s v=""/>
    <n v="233.1628"/>
    <s v="Hrs"/>
    <n v="0.192"/>
    <s v="Standard"/>
    <s v="USD"/>
    <n v="44.767299999999999"/>
    <n v="39.637700000000002"/>
    <n v="39.6377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86"/>
    <s v="Allocated"/>
    <x v="1"/>
    <s v="Source tags/labels"/>
    <n v="1"/>
    <s v="aws-2026-06-09-111111111111-03-01-alloc-b42eebd2242e"/>
    <d v="2026-06-01T00:00:00"/>
    <d v="2026-06-01T00:00:00"/>
  </r>
  <r>
    <x v="1385"/>
    <x v="0"/>
    <n v="999999999999"/>
    <n v="111111111111"/>
    <s v="production-account"/>
    <n v="46181.833333333336"/>
    <n v="46182.833333333336"/>
    <n v="46173.833333333336"/>
    <n v="46203.833333333336"/>
    <s v="Amazon Relational Database Service"/>
    <s v="Databases"/>
    <s v="InstanceUsage:db.m5.large"/>
    <s v="db-1111-03-02"/>
    <s v="us-east-1"/>
    <s v=""/>
    <n v="224.67660000000001"/>
    <s v="Hrs"/>
    <n v="0.192"/>
    <s v="Standard"/>
    <s v="USD"/>
    <n v="43.137900000000002"/>
    <n v="38.195"/>
    <n v="38.195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87"/>
    <s v="Allocated"/>
    <x v="1"/>
    <s v="Source tags/labels"/>
    <n v="1"/>
    <s v="aws-2026-06-09-111111111111-03-02-alloc-30a0cbd4d426"/>
    <d v="2026-06-01T00:00:00"/>
    <d v="2026-06-01T00:00:00"/>
  </r>
  <r>
    <x v="1386"/>
    <x v="0"/>
    <n v="999999999999"/>
    <n v="111111111111"/>
    <s v="production-account"/>
    <n v="46181.833333333336"/>
    <n v="46182.833333333336"/>
    <n v="46173.833333333336"/>
    <n v="46203.833333333336"/>
    <s v="AWS Lambda"/>
    <s v="Compute"/>
    <s v="Lambda-GB-Second"/>
    <s v="function-1111-04-01"/>
    <s v="us-east-1"/>
    <s v=""/>
    <n v="4927099.3112000003"/>
    <s v="GB-Seconds"/>
    <n v="1.6666700000000001E-5"/>
    <s v="Standard"/>
    <s v="USD"/>
    <n v="82.118499999999997"/>
    <n v="76.37"/>
    <n v="76.3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88"/>
    <s v="Allocated"/>
    <x v="1"/>
    <s v="Source tags/labels"/>
    <n v="1"/>
    <s v="aws-2026-06-09-111111111111-04-01-alloc-f539205c5924"/>
    <d v="2026-06-01T00:00:00"/>
    <d v="2026-06-01T00:00:00"/>
  </r>
  <r>
    <x v="1387"/>
    <x v="0"/>
    <n v="999999999999"/>
    <n v="111111111111"/>
    <s v="production-account"/>
    <n v="46181.833333333336"/>
    <n v="46182.833333333336"/>
    <n v="46173.833333333336"/>
    <n v="46203.833333333336"/>
    <s v="AWS Lambda"/>
    <s v="Compute"/>
    <s v="Lambda-GB-Second"/>
    <s v="function-1111-04-02"/>
    <s v="us-east-1"/>
    <s v=""/>
    <n v="4136019.3048"/>
    <s v="GB-Seconds"/>
    <n v="1.6666700000000001E-5"/>
    <s v="Standard"/>
    <s v="USD"/>
    <n v="68.933800000000005"/>
    <n v="64.1083"/>
    <n v="64.108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389"/>
    <s v="Allocated"/>
    <x v="1"/>
    <s v="Source tags/labels"/>
    <n v="1"/>
    <s v="aws-2026-06-09-111111111111-04-02-alloc-1152abef2211"/>
    <d v="2026-06-01T00:00:00"/>
    <d v="2026-06-01T00:00:00"/>
  </r>
  <r>
    <x v="1388"/>
    <x v="0"/>
    <n v="999999999999"/>
    <n v="111111111111"/>
    <s v="production-account"/>
    <n v="46181.833333333336"/>
    <n v="46182.833333333336"/>
    <n v="46173.833333333336"/>
    <n v="46203.833333333336"/>
    <s v="AmazonCloudWatch"/>
    <s v="Management and Governance"/>
    <s v="DataProcessing-Bytes"/>
    <s v="log-group-1111-05-01"/>
    <s v="us-east-1"/>
    <s v=""/>
    <n v="239.39830000000001"/>
    <s v="GB"/>
    <n v="0.5"/>
    <s v="Standard"/>
    <s v="USD"/>
    <n v="119.6992"/>
    <n v="110.1232"/>
    <n v="110.1232"/>
    <s v="Usage"/>
    <s v=""/>
    <s v="DataProcessing-Bytes | PutLogEvents | Usage"/>
    <s v="{}"/>
    <x v="0"/>
    <x v="0"/>
    <x v="0"/>
    <x v="0"/>
    <s v="Unallocated"/>
    <s v="aws_billing_sample.csv"/>
    <n v="1390"/>
    <s v="Unallocated"/>
    <x v="0"/>
    <s v="Missing allocation metadata"/>
    <n v="1"/>
    <s v="aws-2026-06-09-111111111111-05-01-alloc-13dc228ce3ab"/>
    <d v="2026-06-01T00:00:00"/>
    <d v="2026-06-01T00:00:00"/>
  </r>
  <r>
    <x v="1389"/>
    <x v="0"/>
    <n v="999999999999"/>
    <n v="111111111111"/>
    <s v="production-account"/>
    <n v="46181.833333333336"/>
    <n v="46182.833333333336"/>
    <n v="46173.833333333336"/>
    <n v="46203.833333333336"/>
    <s v="AmazonCloudWatch"/>
    <s v="Management and Governance"/>
    <s v="DataProcessing-Bytes"/>
    <s v="log-group-1111-05-02"/>
    <s v="us-east-1"/>
    <s v=""/>
    <n v="228.05189999999999"/>
    <s v="GB"/>
    <n v="0.5"/>
    <s v="Standard"/>
    <s v="USD"/>
    <n v="114.026"/>
    <n v="104.90389999999999"/>
    <n v="104.9038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391"/>
    <s v="Shared"/>
    <x v="2"/>
    <s v="Direct spend: provider + billing month + sub-account"/>
    <n v="1"/>
    <s v="aws-2026-06-09-111111111111-05-02-alloc-a5d31e348a84"/>
    <d v="2026-06-01T00:00:00"/>
    <d v="2026-06-01T00:00:00"/>
  </r>
  <r>
    <x v="1390"/>
    <x v="0"/>
    <n v="999999999999"/>
    <n v="222222222222"/>
    <s v="development-account"/>
    <n v="46181.833333333336"/>
    <n v="46182.833333333336"/>
    <n v="46173.833333333336"/>
    <n v="46203.833333333336"/>
    <s v="Amazon Elastic Compute Cloud - Compute"/>
    <s v="Compute"/>
    <s v="BoxUsage:m5.large"/>
    <s v="i-2222-01-01"/>
    <s v="us-east-1"/>
    <s v=""/>
    <n v="458.99430000000001"/>
    <s v="Hrs"/>
    <n v="9.6000000000000002E-2"/>
    <s v="Standard"/>
    <s v="USD"/>
    <n v="44.063499999999998"/>
    <n v="38.555500000000002"/>
    <n v="38.555500000000002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92"/>
    <s v="Allocated"/>
    <x v="1"/>
    <s v="Source tags/labels"/>
    <n v="1"/>
    <s v="aws-2026-06-09-222222222222-01-01-alloc-19309b75e3bc"/>
    <d v="2026-06-01T00:00:00"/>
    <d v="2026-06-01T00:00:00"/>
  </r>
  <r>
    <x v="1391"/>
    <x v="0"/>
    <n v="999999999999"/>
    <n v="222222222222"/>
    <s v="development-account"/>
    <n v="46181.833333333336"/>
    <n v="46182.833333333336"/>
    <n v="46173.833333333336"/>
    <n v="46203.833333333336"/>
    <s v="Amazon Elastic Compute Cloud - Compute"/>
    <s v="Compute"/>
    <s v="BoxUsage:m5.large"/>
    <s v="i-2222-01-02"/>
    <s v="us-east-1"/>
    <s v=""/>
    <n v="399.92320000000001"/>
    <s v="Hrs"/>
    <n v="9.6000000000000002E-2"/>
    <s v="Standard"/>
    <s v="USD"/>
    <n v="38.392600000000002"/>
    <n v="33.593600000000002"/>
    <n v="33.593600000000002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93"/>
    <s v="Allocated"/>
    <x v="1"/>
    <s v="Source tags/labels"/>
    <n v="1"/>
    <s v="aws-2026-06-09-222222222222-01-02-alloc-fb57336a1c0f"/>
    <d v="2026-06-01T00:00:00"/>
    <d v="2026-06-01T00:00:00"/>
  </r>
  <r>
    <x v="1392"/>
    <x v="0"/>
    <n v="999999999999"/>
    <n v="222222222222"/>
    <s v="development-account"/>
    <n v="46181.833333333336"/>
    <n v="46182.833333333336"/>
    <n v="46173.833333333336"/>
    <n v="46203.833333333336"/>
    <s v="Amazon Simple Storage Service"/>
    <s v="Storage"/>
    <s v="TimedStorage-ByteHrs"/>
    <s v="bucket-2222-02-01"/>
    <s v="us-east-1"/>
    <s v=""/>
    <n v="96.474900000000005"/>
    <s v="GB-Mo"/>
    <n v="2.3E-2"/>
    <s v="Standard"/>
    <s v="USD"/>
    <n v="2.2189000000000001"/>
    <n v="2.0741999999999998"/>
    <n v="2.0741999999999998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94"/>
    <s v="Allocated"/>
    <x v="1"/>
    <s v="Source tags/labels"/>
    <n v="1"/>
    <s v="aws-2026-06-09-222222222222-02-01-alloc-e74f1196b7b5"/>
    <d v="2026-06-01T00:00:00"/>
    <d v="2026-06-01T00:00:00"/>
  </r>
  <r>
    <x v="1393"/>
    <x v="0"/>
    <n v="999999999999"/>
    <n v="222222222222"/>
    <s v="development-account"/>
    <n v="46181.833333333336"/>
    <n v="46182.833333333336"/>
    <n v="46173.833333333336"/>
    <n v="46203.833333333336"/>
    <s v="Amazon Simple Storage Service"/>
    <s v="Storage"/>
    <s v="TimedStorage-ByteHrs"/>
    <s v="bucket-2222-02-02"/>
    <s v="us-east-1"/>
    <s v=""/>
    <n v="95.2834"/>
    <s v="GB-Mo"/>
    <n v="2.3E-2"/>
    <s v="Standard"/>
    <s v="USD"/>
    <n v="2.1915"/>
    <n v="2.0486"/>
    <n v="2.0486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95"/>
    <s v="Allocated"/>
    <x v="1"/>
    <s v="Source tags/labels"/>
    <n v="1"/>
    <s v="aws-2026-06-09-222222222222-02-02-alloc-f6e9de6376fe"/>
    <d v="2026-06-01T00:00:00"/>
    <d v="2026-06-01T00:00:00"/>
  </r>
  <r>
    <x v="1394"/>
    <x v="0"/>
    <n v="999999999999"/>
    <n v="222222222222"/>
    <s v="development-account"/>
    <n v="46181.833333333336"/>
    <n v="46182.833333333336"/>
    <n v="46173.833333333336"/>
    <n v="46203.833333333336"/>
    <s v="Amazon Relational Database Service"/>
    <s v="Databases"/>
    <s v="InstanceUsage:db.m5.large"/>
    <s v="db-2222-03-01"/>
    <s v="us-east-1"/>
    <s v=""/>
    <n v="80.168899999999994"/>
    <s v="Hrs"/>
    <n v="0.192"/>
    <s v="Standard"/>
    <s v="USD"/>
    <n v="15.3924"/>
    <n v="13.6287"/>
    <n v="13.6287"/>
    <s v="Usage"/>
    <s v=""/>
    <s v="InstanceUsage:db.m5.large | CreateDBInstance | Usage"/>
    <s v="{}"/>
    <x v="0"/>
    <x v="0"/>
    <x v="0"/>
    <x v="0"/>
    <s v="Unallocated"/>
    <s v="aws_billing_sample.csv"/>
    <n v="1396"/>
    <s v="Unallocated"/>
    <x v="0"/>
    <s v="Missing allocation metadata"/>
    <n v="1"/>
    <s v="aws-2026-06-09-222222222222-03-01-alloc-22a5aed41de6"/>
    <d v="2026-06-01T00:00:00"/>
    <d v="2026-06-01T00:00:00"/>
  </r>
  <r>
    <x v="1395"/>
    <x v="0"/>
    <n v="999999999999"/>
    <n v="222222222222"/>
    <s v="development-account"/>
    <n v="46181.833333333336"/>
    <n v="46182.833333333336"/>
    <n v="46173.833333333336"/>
    <n v="46203.833333333336"/>
    <s v="Amazon Relational Database Service"/>
    <s v="Databases"/>
    <s v="InstanceUsage:db.m5.large"/>
    <s v="db-2222-03-02"/>
    <s v="us-east-1"/>
    <s v=""/>
    <n v="79.005600000000001"/>
    <s v="Hrs"/>
    <n v="0.192"/>
    <s v="Standard"/>
    <s v="USD"/>
    <n v="15.1691"/>
    <n v="13.430899999999999"/>
    <n v="13.4308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97"/>
    <s v="Allocated"/>
    <x v="1"/>
    <s v="Source tags/labels"/>
    <n v="1"/>
    <s v="aws-2026-06-09-222222222222-03-02-alloc-0441baa9f2ec"/>
    <d v="2026-06-01T00:00:00"/>
    <d v="2026-06-01T00:00:00"/>
  </r>
  <r>
    <x v="1396"/>
    <x v="0"/>
    <n v="999999999999"/>
    <n v="222222222222"/>
    <s v="development-account"/>
    <n v="46181.833333333336"/>
    <n v="46182.833333333336"/>
    <n v="46173.833333333336"/>
    <n v="46203.833333333336"/>
    <s v="AWS Lambda"/>
    <s v="Compute"/>
    <s v="Lambda-GB-Second"/>
    <s v="function-2222-04-01"/>
    <s v="us-east-1"/>
    <s v=""/>
    <n v="1779647.8125"/>
    <s v="GB-Seconds"/>
    <n v="1.6666700000000001E-5"/>
    <s v="Standard"/>
    <s v="USD"/>
    <n v="29.660900000000002"/>
    <n v="27.584499999999998"/>
    <n v="27.58449999999999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98"/>
    <s v="Allocated"/>
    <x v="1"/>
    <s v="Source tags/labels"/>
    <n v="1"/>
    <s v="aws-2026-06-09-222222222222-04-01-alloc-1c8bf6bb0477"/>
    <d v="2026-06-01T00:00:00"/>
    <d v="2026-06-01T00:00:00"/>
  </r>
  <r>
    <x v="1397"/>
    <x v="0"/>
    <n v="999999999999"/>
    <n v="222222222222"/>
    <s v="development-account"/>
    <n v="46181.833333333336"/>
    <n v="46182.833333333336"/>
    <n v="46173.833333333336"/>
    <n v="46203.833333333336"/>
    <s v="AWS Lambda"/>
    <s v="Compute"/>
    <s v="Lambda-GB-Second"/>
    <s v="function-2222-04-02"/>
    <s v="us-east-1"/>
    <s v=""/>
    <n v="1632531.2431999999"/>
    <s v="GB-Seconds"/>
    <n v="1.6666700000000001E-5"/>
    <s v="Standard"/>
    <s v="USD"/>
    <n v="27.2089"/>
    <n v="25.304200000000002"/>
    <n v="25.30420000000000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399"/>
    <s v="Allocated"/>
    <x v="1"/>
    <s v="Source tags/labels"/>
    <n v="1"/>
    <s v="aws-2026-06-09-222222222222-04-02-alloc-adbed8edab83"/>
    <d v="2026-06-01T00:00:00"/>
    <d v="2026-06-01T00:00:00"/>
  </r>
  <r>
    <x v="1398"/>
    <x v="0"/>
    <n v="999999999999"/>
    <n v="222222222222"/>
    <s v="development-account"/>
    <n v="46181.833333333336"/>
    <n v="46182.833333333336"/>
    <n v="46173.833333333336"/>
    <n v="46203.833333333336"/>
    <s v="AmazonCloudWatch"/>
    <s v="Management and Governance"/>
    <s v="DataProcessing-Bytes"/>
    <s v="log-group-2222-05-01"/>
    <s v="us-east-1"/>
    <s v=""/>
    <n v="85.864000000000004"/>
    <s v="GB"/>
    <n v="0.5"/>
    <s v="Standard"/>
    <s v="USD"/>
    <n v="42.932000000000002"/>
    <n v="39.497399999999999"/>
    <n v="39.4973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400"/>
    <s v="Shared"/>
    <x v="2"/>
    <s v="Direct spend: provider + billing month + sub-account"/>
    <n v="1"/>
    <s v="aws-2026-06-09-222222222222-05-01-alloc-ace5fd424cd5"/>
    <d v="2026-06-01T00:00:00"/>
    <d v="2026-06-01T00:00:00"/>
  </r>
  <r>
    <x v="1399"/>
    <x v="0"/>
    <n v="999999999999"/>
    <n v="222222222222"/>
    <s v="development-account"/>
    <n v="46181.833333333336"/>
    <n v="46182.833333333336"/>
    <n v="46173.833333333336"/>
    <n v="46203.833333333336"/>
    <s v="AmazonCloudWatch"/>
    <s v="Management and Governance"/>
    <s v="DataProcessing-Bytes"/>
    <s v="log-group-2222-05-02"/>
    <s v="us-east-1"/>
    <s v=""/>
    <n v="95.631100000000004"/>
    <s v="GB"/>
    <n v="0.5"/>
    <s v="Standard"/>
    <s v="USD"/>
    <n v="47.815600000000003"/>
    <n v="43.990299999999998"/>
    <n v="43.9902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401"/>
    <s v="Shared"/>
    <x v="2"/>
    <s v="Direct spend: provider + billing month + sub-account"/>
    <n v="1"/>
    <s v="aws-2026-06-09-222222222222-05-02-alloc-686dc2ad61ff"/>
    <d v="2026-06-01T00:00:00"/>
    <d v="2026-06-01T00:00:00"/>
  </r>
  <r>
    <x v="1400"/>
    <x v="0"/>
    <n v="999999999999"/>
    <n v="111111111111"/>
    <s v="production-account"/>
    <n v="46182.833333333336"/>
    <n v="46183.833333333336"/>
    <n v="46173.833333333336"/>
    <n v="46203.833333333336"/>
    <s v="Amazon Elastic Compute Cloud - Compute"/>
    <s v="Compute"/>
    <s v="BoxUsage:m5.large"/>
    <s v="i-1111-01-01"/>
    <s v="us-east-1"/>
    <s v=""/>
    <n v="1038.5944999999999"/>
    <s v="Hrs"/>
    <n v="9.6000000000000002E-2"/>
    <s v="Standard"/>
    <s v="USD"/>
    <n v="99.705100000000002"/>
    <n v="87.241900000000001"/>
    <n v="87.241900000000001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02"/>
    <s v="Allocated"/>
    <x v="1"/>
    <s v="Source tags/labels"/>
    <n v="1"/>
    <s v="aws-2026-06-10-111111111111-01-01-alloc-171616a4a258"/>
    <d v="2026-06-01T00:00:00"/>
    <d v="2026-06-01T00:00:00"/>
  </r>
  <r>
    <x v="1401"/>
    <x v="0"/>
    <n v="999999999999"/>
    <n v="111111111111"/>
    <s v="production-account"/>
    <n v="46182.833333333336"/>
    <n v="46183.833333333336"/>
    <n v="46173.833333333336"/>
    <n v="46203.833333333336"/>
    <s v="Amazon Elastic Compute Cloud - Compute"/>
    <s v="Compute"/>
    <s v="BoxUsage:m5.large"/>
    <s v="i-1111-01-02"/>
    <s v="us-east-1"/>
    <s v=""/>
    <n v="997.90129999999999"/>
    <s v="Hrs"/>
    <n v="9.6000000000000002E-2"/>
    <s v="Standard"/>
    <s v="USD"/>
    <n v="95.798500000000004"/>
    <n v="83.823700000000002"/>
    <n v="83.823700000000002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03"/>
    <s v="Allocated"/>
    <x v="1"/>
    <s v="Source tags/labels"/>
    <n v="1"/>
    <s v="aws-2026-06-10-111111111111-01-02-alloc-ecf89f2768a6"/>
    <d v="2026-06-01T00:00:00"/>
    <d v="2026-06-01T00:00:00"/>
  </r>
  <r>
    <x v="1402"/>
    <x v="0"/>
    <n v="999999999999"/>
    <n v="111111111111"/>
    <s v="production-account"/>
    <n v="46182.833333333336"/>
    <n v="46183.833333333336"/>
    <n v="46173.833333333336"/>
    <n v="46203.833333333336"/>
    <s v="Amazon Simple Storage Service"/>
    <s v="Storage"/>
    <s v="TimedStorage-ByteHrs"/>
    <s v="bucket-1111-02-01"/>
    <s v="us-east-1"/>
    <s v=""/>
    <n v="242.70740000000001"/>
    <s v="GB-Mo"/>
    <n v="2.3E-2"/>
    <s v="Standard"/>
    <s v="USD"/>
    <n v="5.5823"/>
    <n v="5.2182000000000004"/>
    <n v="5.2182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04"/>
    <s v="Allocated"/>
    <x v="1"/>
    <s v="Source tags/labels"/>
    <n v="1"/>
    <s v="aws-2026-06-10-111111111111-02-01-alloc-26f802c8dd0b"/>
    <d v="2026-06-01T00:00:00"/>
    <d v="2026-06-01T00:00:00"/>
  </r>
  <r>
    <x v="1403"/>
    <x v="0"/>
    <n v="999999999999"/>
    <n v="111111111111"/>
    <s v="production-account"/>
    <n v="46182.833333333336"/>
    <n v="46183.833333333336"/>
    <n v="46173.833333333336"/>
    <n v="46203.833333333336"/>
    <s v="Amazon Simple Storage Service"/>
    <s v="Storage"/>
    <s v="TimedStorage-ByteHrs"/>
    <s v="bucket-1111-02-02"/>
    <s v="us-east-1"/>
    <s v=""/>
    <n v="243.2139"/>
    <s v="GB-Mo"/>
    <n v="2.3E-2"/>
    <s v="Standard"/>
    <s v="USD"/>
    <n v="5.5938999999999997"/>
    <n v="5.2290999999999999"/>
    <n v="5.2290999999999999"/>
    <s v="Usage"/>
    <s v=""/>
    <s v="TimedStorage-ByteHrs | StandardStorage | Usage"/>
    <s v="{}"/>
    <x v="0"/>
    <x v="0"/>
    <x v="0"/>
    <x v="0"/>
    <s v="Unallocated"/>
    <s v="aws_billing_sample.csv"/>
    <n v="1405"/>
    <s v="Unallocated"/>
    <x v="0"/>
    <s v="Missing allocation metadata"/>
    <n v="1"/>
    <s v="aws-2026-06-10-111111111111-02-02-alloc-217c0bc5b3c0"/>
    <d v="2026-06-01T00:00:00"/>
    <d v="2026-06-01T00:00:00"/>
  </r>
  <r>
    <x v="1404"/>
    <x v="0"/>
    <n v="999999999999"/>
    <n v="111111111111"/>
    <s v="production-account"/>
    <n v="46182.833333333336"/>
    <n v="46183.833333333336"/>
    <n v="46173.833333333336"/>
    <n v="46203.833333333336"/>
    <s v="Amazon Relational Database Service"/>
    <s v="Databases"/>
    <s v="InstanceUsage:db.m5.large"/>
    <s v="db-1111-03-01"/>
    <s v="us-east-1"/>
    <s v=""/>
    <n v="230.5119"/>
    <s v="Hrs"/>
    <n v="0.192"/>
    <s v="Standard"/>
    <s v="USD"/>
    <n v="44.258299999999998"/>
    <n v="39.186999999999998"/>
    <n v="39.1869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06"/>
    <s v="Allocated"/>
    <x v="1"/>
    <s v="Source tags/labels"/>
    <n v="1"/>
    <s v="aws-2026-06-10-111111111111-03-01-alloc-132c9647eb6d"/>
    <d v="2026-06-01T00:00:00"/>
    <d v="2026-06-01T00:00:00"/>
  </r>
  <r>
    <x v="1405"/>
    <x v="0"/>
    <n v="999999999999"/>
    <n v="111111111111"/>
    <s v="production-account"/>
    <n v="46182.833333333336"/>
    <n v="46183.833333333336"/>
    <n v="46173.833333333336"/>
    <n v="46203.833333333336"/>
    <s v="Amazon Relational Database Service"/>
    <s v="Databases"/>
    <s v="InstanceUsage:db.m5.large"/>
    <s v="db-1111-03-02"/>
    <s v="us-east-1"/>
    <s v=""/>
    <n v="198.34039999999999"/>
    <s v="Hrs"/>
    <n v="0.192"/>
    <s v="Standard"/>
    <s v="USD"/>
    <n v="38.081400000000002"/>
    <n v="33.7179"/>
    <n v="33.717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07"/>
    <s v="Allocated"/>
    <x v="1"/>
    <s v="Source tags/labels"/>
    <n v="1"/>
    <s v="aws-2026-06-10-111111111111-03-02-alloc-9ff78da92bf6"/>
    <d v="2026-06-01T00:00:00"/>
    <d v="2026-06-01T00:00:00"/>
  </r>
  <r>
    <x v="1406"/>
    <x v="0"/>
    <n v="999999999999"/>
    <n v="111111111111"/>
    <s v="production-account"/>
    <n v="46182.833333333336"/>
    <n v="46183.833333333336"/>
    <n v="46173.833333333336"/>
    <n v="46203.833333333336"/>
    <s v="AWS Lambda"/>
    <s v="Compute"/>
    <s v="Lambda-GB-Second"/>
    <s v="function-1111-04-01"/>
    <s v="us-east-1"/>
    <s v=""/>
    <n v="4370168.4800000004"/>
    <s v="GB-Seconds"/>
    <n v="1.6666700000000001E-5"/>
    <s v="Standard"/>
    <s v="USD"/>
    <n v="72.836299999999994"/>
    <n v="67.7376"/>
    <n v="67.7376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08"/>
    <s v="Allocated"/>
    <x v="1"/>
    <s v="Source tags/labels"/>
    <n v="1"/>
    <s v="aws-2026-06-10-111111111111-04-01-alloc-2b0e8768e749"/>
    <d v="2026-06-01T00:00:00"/>
    <d v="2026-06-01T00:00:00"/>
  </r>
  <r>
    <x v="1407"/>
    <x v="0"/>
    <n v="999999999999"/>
    <n v="111111111111"/>
    <s v="production-account"/>
    <n v="46182.833333333336"/>
    <n v="46183.833333333336"/>
    <n v="46173.833333333336"/>
    <n v="46203.833333333336"/>
    <s v="AWS Lambda"/>
    <s v="Compute"/>
    <s v="Lambda-GB-Second"/>
    <s v="function-1111-04-02"/>
    <s v="us-east-1"/>
    <s v=""/>
    <n v="4659465.0393000003"/>
    <s v="GB-Seconds"/>
    <n v="1.6666700000000001E-5"/>
    <s v="Standard"/>
    <s v="USD"/>
    <n v="77.657899999999998"/>
    <n v="72.221699999999998"/>
    <n v="72.221699999999998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09"/>
    <s v="Allocated"/>
    <x v="1"/>
    <s v="Source tags/labels"/>
    <n v="1"/>
    <s v="aws-2026-06-10-111111111111-04-02-alloc-7148c788adea"/>
    <d v="2026-06-01T00:00:00"/>
    <d v="2026-06-01T00:00:00"/>
  </r>
  <r>
    <x v="1408"/>
    <x v="0"/>
    <n v="999999999999"/>
    <n v="111111111111"/>
    <s v="production-account"/>
    <n v="46182.833333333336"/>
    <n v="46183.833333333336"/>
    <n v="46173.833333333336"/>
    <n v="46203.833333333336"/>
    <s v="AmazonCloudWatch"/>
    <s v="Management and Governance"/>
    <s v="DataProcessing-Bytes"/>
    <s v="log-group-1111-05-01"/>
    <s v="us-east-1"/>
    <s v=""/>
    <n v="247.0804"/>
    <s v="GB"/>
    <n v="0.5"/>
    <s v="Standard"/>
    <s v="USD"/>
    <n v="123.5402"/>
    <n v="113.657"/>
    <n v="113.657"/>
    <s v="Usage"/>
    <s v=""/>
    <s v="DataProcessing-Bytes | PutLogEvents | Usage"/>
    <s v="{}"/>
    <x v="0"/>
    <x v="0"/>
    <x v="0"/>
    <x v="0"/>
    <s v="Unallocated"/>
    <s v="aws_billing_sample.csv"/>
    <n v="1410"/>
    <s v="Unallocated"/>
    <x v="0"/>
    <s v="Missing allocation metadata"/>
    <n v="1"/>
    <s v="aws-2026-06-10-111111111111-05-01-alloc-8d0b57583169"/>
    <d v="2026-06-01T00:00:00"/>
    <d v="2026-06-01T00:00:00"/>
  </r>
  <r>
    <x v="1409"/>
    <x v="0"/>
    <n v="999999999999"/>
    <n v="111111111111"/>
    <s v="production-account"/>
    <n v="46182.833333333336"/>
    <n v="46183.833333333336"/>
    <n v="46173.833333333336"/>
    <n v="46203.833333333336"/>
    <s v="AmazonCloudWatch"/>
    <s v="Management and Governance"/>
    <s v="DataProcessing-Bytes"/>
    <s v="log-group-1111-05-02"/>
    <s v="us-east-1"/>
    <s v=""/>
    <n v="220.6977"/>
    <s v="GB"/>
    <n v="0.5"/>
    <s v="Standard"/>
    <s v="USD"/>
    <n v="110.3488"/>
    <n v="101.5209"/>
    <n v="101.520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411"/>
    <s v="Shared"/>
    <x v="2"/>
    <s v="Direct spend: provider + billing month + sub-account"/>
    <n v="1"/>
    <s v="aws-2026-06-10-111111111111-05-02-alloc-f571677fbf9a"/>
    <d v="2026-06-01T00:00:00"/>
    <d v="2026-06-01T00:00:00"/>
  </r>
  <r>
    <x v="1410"/>
    <x v="0"/>
    <n v="999999999999"/>
    <n v="222222222222"/>
    <s v="development-account"/>
    <n v="46182.833333333336"/>
    <n v="46183.833333333336"/>
    <n v="46173.833333333336"/>
    <n v="46203.833333333336"/>
    <s v="Amazon Elastic Compute Cloud - Compute"/>
    <s v="Compute"/>
    <s v="BoxUsage:m5.large"/>
    <s v="i-2222-01-01"/>
    <s v="us-east-1"/>
    <s v=""/>
    <n v="440.83859999999999"/>
    <s v="Hrs"/>
    <n v="9.6000000000000002E-2"/>
    <s v="Standard"/>
    <s v="USD"/>
    <n v="42.320500000000003"/>
    <n v="37.0304"/>
    <n v="37.0304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12"/>
    <s v="Allocated"/>
    <x v="1"/>
    <s v="Source tags/labels"/>
    <n v="1"/>
    <s v="aws-2026-06-10-222222222222-01-01-alloc-015a835ae416"/>
    <d v="2026-06-01T00:00:00"/>
    <d v="2026-06-01T00:00:00"/>
  </r>
  <r>
    <x v="1411"/>
    <x v="0"/>
    <n v="999999999999"/>
    <n v="222222222222"/>
    <s v="development-account"/>
    <n v="46182.833333333336"/>
    <n v="46183.833333333336"/>
    <n v="46173.833333333336"/>
    <n v="46203.833333333336"/>
    <s v="Amazon Elastic Compute Cloud - Compute"/>
    <s v="Compute"/>
    <s v="BoxUsage:m5.large"/>
    <s v="i-2222-01-02"/>
    <s v="us-east-1"/>
    <s v=""/>
    <n v="416.8116"/>
    <s v="Hrs"/>
    <n v="9.6000000000000002E-2"/>
    <s v="Standard"/>
    <s v="USD"/>
    <n v="40.0139"/>
    <n v="35.0122"/>
    <n v="35.0122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13"/>
    <s v="Allocated"/>
    <x v="1"/>
    <s v="Source tags/labels"/>
    <n v="1"/>
    <s v="aws-2026-06-10-222222222222-01-02-alloc-4b716013a006"/>
    <d v="2026-06-01T00:00:00"/>
    <d v="2026-06-01T00:00:00"/>
  </r>
  <r>
    <x v="1412"/>
    <x v="0"/>
    <n v="999999999999"/>
    <n v="222222222222"/>
    <s v="development-account"/>
    <n v="46182.833333333336"/>
    <n v="46183.833333333336"/>
    <n v="46173.833333333336"/>
    <n v="46203.833333333336"/>
    <s v="Amazon Simple Storage Service"/>
    <s v="Storage"/>
    <s v="TimedStorage-ByteHrs"/>
    <s v="bucket-2222-02-01"/>
    <s v="us-east-1"/>
    <s v=""/>
    <n v="84.444199999999995"/>
    <s v="GB-Mo"/>
    <n v="2.3E-2"/>
    <s v="Standard"/>
    <s v="USD"/>
    <n v="1.9421999999999999"/>
    <n v="1.8156000000000001"/>
    <n v="1.8156000000000001"/>
    <s v="Usage"/>
    <s v=""/>
    <s v="TimedStorage-ByteHrs | StandardStorage | Usage"/>
    <s v="{}"/>
    <x v="0"/>
    <x v="0"/>
    <x v="0"/>
    <x v="0"/>
    <s v="Unallocated"/>
    <s v="aws_billing_sample.csv"/>
    <n v="1414"/>
    <s v="Unallocated"/>
    <x v="0"/>
    <s v="Missing allocation metadata"/>
    <n v="1"/>
    <s v="aws-2026-06-10-222222222222-02-01-alloc-9b7dbe32947a"/>
    <d v="2026-06-01T00:00:00"/>
    <d v="2026-06-01T00:00:00"/>
  </r>
  <r>
    <x v="1413"/>
    <x v="0"/>
    <n v="999999999999"/>
    <n v="222222222222"/>
    <s v="development-account"/>
    <n v="46182.833333333336"/>
    <n v="46183.833333333336"/>
    <n v="46173.833333333336"/>
    <n v="46203.833333333336"/>
    <s v="Amazon Simple Storage Service"/>
    <s v="Storage"/>
    <s v="TimedStorage-ByteHrs"/>
    <s v="bucket-2222-02-02"/>
    <s v="us-east-1"/>
    <s v=""/>
    <n v="97.012799999999999"/>
    <s v="GB-Mo"/>
    <n v="2.3E-2"/>
    <s v="Standard"/>
    <s v="USD"/>
    <n v="2.2313000000000001"/>
    <n v="2.0857999999999999"/>
    <n v="2.0857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15"/>
    <s v="Allocated"/>
    <x v="1"/>
    <s v="Source tags/labels"/>
    <n v="1"/>
    <s v="aws-2026-06-10-222222222222-02-02-alloc-f3e87cc77c7b"/>
    <d v="2026-06-01T00:00:00"/>
    <d v="2026-06-01T00:00:00"/>
  </r>
  <r>
    <x v="1414"/>
    <x v="0"/>
    <n v="999999999999"/>
    <n v="222222222222"/>
    <s v="development-account"/>
    <n v="46182.833333333336"/>
    <n v="46183.833333333336"/>
    <n v="46173.833333333336"/>
    <n v="46203.833333333336"/>
    <s v="Amazon Relational Database Service"/>
    <s v="Databases"/>
    <s v="InstanceUsage:db.m5.large"/>
    <s v="db-2222-03-01"/>
    <s v="us-east-1"/>
    <s v=""/>
    <n v="77.796000000000006"/>
    <s v="Hrs"/>
    <n v="0.192"/>
    <s v="Standard"/>
    <s v="USD"/>
    <n v="14.9368"/>
    <n v="13.225300000000001"/>
    <n v="13.2253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16"/>
    <s v="Allocated"/>
    <x v="1"/>
    <s v="Source tags/labels"/>
    <n v="1"/>
    <s v="aws-2026-06-10-222222222222-03-01-alloc-06cde97a510e"/>
    <d v="2026-06-01T00:00:00"/>
    <d v="2026-06-01T00:00:00"/>
  </r>
  <r>
    <x v="1415"/>
    <x v="0"/>
    <n v="999999999999"/>
    <n v="222222222222"/>
    <s v="development-account"/>
    <n v="46182.833333333336"/>
    <n v="46183.833333333336"/>
    <n v="46173.833333333336"/>
    <n v="46203.833333333336"/>
    <s v="Amazon Relational Database Service"/>
    <s v="Databases"/>
    <s v="InstanceUsage:db.m5.large"/>
    <s v="db-2222-03-02"/>
    <s v="us-east-1"/>
    <s v=""/>
    <n v="81.8536"/>
    <s v="Hrs"/>
    <n v="0.192"/>
    <s v="Standard"/>
    <s v="USD"/>
    <n v="15.7159"/>
    <n v="13.915100000000001"/>
    <n v="13.9151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17"/>
    <s v="Allocated"/>
    <x v="1"/>
    <s v="Source tags/labels"/>
    <n v="1"/>
    <s v="aws-2026-06-10-222222222222-03-02-alloc-bf2c637e75ef"/>
    <d v="2026-06-01T00:00:00"/>
    <d v="2026-06-01T00:00:00"/>
  </r>
  <r>
    <x v="1416"/>
    <x v="0"/>
    <n v="999999999999"/>
    <n v="222222222222"/>
    <s v="development-account"/>
    <n v="46182.833333333336"/>
    <n v="46183.833333333336"/>
    <n v="46173.833333333336"/>
    <n v="46203.833333333336"/>
    <s v="AWS Lambda"/>
    <s v="Compute"/>
    <s v="Lambda-GB-Second"/>
    <s v="function-2222-04-01"/>
    <s v="us-east-1"/>
    <s v=""/>
    <n v="1800639.7555"/>
    <s v="GB-Seconds"/>
    <n v="1.6666700000000001E-5"/>
    <s v="Standard"/>
    <s v="USD"/>
    <n v="30.0107"/>
    <n v="27.9099"/>
    <n v="27.90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18"/>
    <s v="Allocated"/>
    <x v="1"/>
    <s v="Source tags/labels"/>
    <n v="1"/>
    <s v="aws-2026-06-10-222222222222-04-01-alloc-d2a60fa5fb07"/>
    <d v="2026-06-01T00:00:00"/>
    <d v="2026-06-01T00:00:00"/>
  </r>
  <r>
    <x v="1417"/>
    <x v="0"/>
    <n v="999999999999"/>
    <n v="222222222222"/>
    <s v="development-account"/>
    <n v="46182.833333333336"/>
    <n v="46183.833333333336"/>
    <n v="46173.833333333336"/>
    <n v="46203.833333333336"/>
    <s v="AWS Lambda"/>
    <s v="Compute"/>
    <s v="Lambda-GB-Second"/>
    <s v="function-2222-04-02"/>
    <s v="us-east-1"/>
    <s v=""/>
    <n v="1665587.2283000001"/>
    <s v="GB-Seconds"/>
    <n v="1.6666700000000001E-5"/>
    <s v="Standard"/>
    <s v="USD"/>
    <n v="27.759799999999998"/>
    <n v="25.816600000000001"/>
    <n v="25.8166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19"/>
    <s v="Allocated"/>
    <x v="1"/>
    <s v="Source tags/labels"/>
    <n v="1"/>
    <s v="aws-2026-06-10-222222222222-04-02-alloc-0fdc376bcf6b"/>
    <d v="2026-06-01T00:00:00"/>
    <d v="2026-06-01T00:00:00"/>
  </r>
  <r>
    <x v="1418"/>
    <x v="0"/>
    <n v="999999999999"/>
    <n v="222222222222"/>
    <s v="development-account"/>
    <n v="46182.833333333336"/>
    <n v="46183.833333333336"/>
    <n v="46173.833333333336"/>
    <n v="46203.833333333336"/>
    <s v="AmazonCloudWatch"/>
    <s v="Management and Governance"/>
    <s v="DataProcessing-Bytes"/>
    <s v="log-group-2222-05-01"/>
    <s v="us-east-1"/>
    <s v=""/>
    <n v="79.131500000000003"/>
    <s v="GB"/>
    <n v="0.5"/>
    <s v="Standard"/>
    <s v="USD"/>
    <n v="39.565800000000003"/>
    <n v="36.400500000000001"/>
    <n v="36.400500000000001"/>
    <s v="Usage"/>
    <s v=""/>
    <s v="DataProcessing-Bytes | PutLogEvents | Usage"/>
    <s v="{}"/>
    <x v="0"/>
    <x v="0"/>
    <x v="0"/>
    <x v="0"/>
    <s v="Unallocated"/>
    <s v="aws_billing_sample.csv"/>
    <n v="1420"/>
    <s v="Unallocated"/>
    <x v="0"/>
    <s v="Missing allocation metadata"/>
    <n v="1"/>
    <s v="aws-2026-06-10-222222222222-05-01-alloc-294ed4a50000"/>
    <d v="2026-06-01T00:00:00"/>
    <d v="2026-06-01T00:00:00"/>
  </r>
  <r>
    <x v="1419"/>
    <x v="0"/>
    <n v="999999999999"/>
    <n v="222222222222"/>
    <s v="development-account"/>
    <n v="46182.833333333336"/>
    <n v="46183.833333333336"/>
    <n v="46173.833333333336"/>
    <n v="46203.833333333336"/>
    <s v="AmazonCloudWatch"/>
    <s v="Management and Governance"/>
    <s v="DataProcessing-Bytes"/>
    <s v="log-group-2222-05-02"/>
    <s v="us-east-1"/>
    <s v=""/>
    <n v="94.543700000000001"/>
    <s v="GB"/>
    <n v="0.5"/>
    <s v="Standard"/>
    <s v="USD"/>
    <n v="47.271799999999999"/>
    <n v="43.490099999999998"/>
    <n v="43.4900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421"/>
    <s v="Shared"/>
    <x v="2"/>
    <s v="Direct spend: provider + billing month + sub-account"/>
    <n v="1"/>
    <s v="aws-2026-06-10-222222222222-05-02-alloc-cbdb2180f171"/>
    <d v="2026-06-01T00:00:00"/>
    <d v="2026-06-01T00:00:00"/>
  </r>
  <r>
    <x v="1420"/>
    <x v="0"/>
    <n v="999999999999"/>
    <n v="111111111111"/>
    <s v="production-account"/>
    <n v="46183.833333333336"/>
    <n v="46184.833333333336"/>
    <n v="46173.833333333336"/>
    <n v="46203.833333333336"/>
    <s v="Amazon Elastic Compute Cloud - Compute"/>
    <s v="Compute"/>
    <s v="BoxUsage:m5.large"/>
    <s v="i-1111-01-01"/>
    <s v="us-east-1"/>
    <s v=""/>
    <n v="999.81899999999996"/>
    <s v="Hrs"/>
    <n v="9.6000000000000002E-2"/>
    <s v="Standard"/>
    <s v="USD"/>
    <n v="95.982600000000005"/>
    <n v="83.984800000000007"/>
    <n v="83.98480000000000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22"/>
    <s v="Allocated"/>
    <x v="1"/>
    <s v="Source tags/labels"/>
    <n v="1"/>
    <s v="aws-2026-06-11-111111111111-01-01-alloc-80f495db78be"/>
    <d v="2026-06-01T00:00:00"/>
    <d v="2026-06-01T00:00:00"/>
  </r>
  <r>
    <x v="1421"/>
    <x v="0"/>
    <n v="999999999999"/>
    <n v="111111111111"/>
    <s v="production-account"/>
    <n v="46183.833333333336"/>
    <n v="46184.833333333336"/>
    <n v="46173.833333333336"/>
    <n v="46203.833333333336"/>
    <s v="Amazon Elastic Compute Cloud - Compute"/>
    <s v="Compute"/>
    <s v="BoxUsage:m5.large"/>
    <s v="i-1111-01-02"/>
    <s v="us-east-1"/>
    <s v=""/>
    <n v="1151.1409000000001"/>
    <s v="Hrs"/>
    <n v="9.6000000000000002E-2"/>
    <s v="Standard"/>
    <s v="USD"/>
    <n v="110.5095"/>
    <n v="96.695800000000006"/>
    <n v="96.69580000000000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23"/>
    <s v="Allocated"/>
    <x v="1"/>
    <s v="Source tags/labels"/>
    <n v="1"/>
    <s v="aws-2026-06-11-111111111111-01-02-alloc-36043e6c0501"/>
    <d v="2026-06-01T00:00:00"/>
    <d v="2026-06-01T00:00:00"/>
  </r>
  <r>
    <x v="1422"/>
    <x v="0"/>
    <n v="999999999999"/>
    <n v="111111111111"/>
    <s v="production-account"/>
    <n v="46183.833333333336"/>
    <n v="46184.833333333336"/>
    <n v="46173.833333333336"/>
    <n v="46203.833333333336"/>
    <s v="Amazon Simple Storage Service"/>
    <s v="Storage"/>
    <s v="TimedStorage-ByteHrs"/>
    <s v="bucket-1111-02-01"/>
    <s v="us-east-1"/>
    <s v=""/>
    <n v="212.59819999999999"/>
    <s v="GB-Mo"/>
    <n v="2.3E-2"/>
    <s v="Standard"/>
    <s v="USD"/>
    <n v="4.8898000000000001"/>
    <n v="4.5709"/>
    <n v="4.570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24"/>
    <s v="Allocated"/>
    <x v="1"/>
    <s v="Source tags/labels"/>
    <n v="1"/>
    <s v="aws-2026-06-11-111111111111-02-01-alloc-984ad39e426c"/>
    <d v="2026-06-01T00:00:00"/>
    <d v="2026-06-01T00:00:00"/>
  </r>
  <r>
    <x v="1423"/>
    <x v="0"/>
    <n v="999999999999"/>
    <n v="111111111111"/>
    <s v="production-account"/>
    <n v="46183.833333333336"/>
    <n v="46184.833333333336"/>
    <n v="46173.833333333336"/>
    <n v="46203.833333333336"/>
    <s v="Amazon Simple Storage Service"/>
    <s v="Storage"/>
    <s v="TimedStorage-ByteHrs"/>
    <s v="bucket-1111-02-02"/>
    <s v="us-east-1"/>
    <s v=""/>
    <n v="218.46190000000001"/>
    <s v="GB-Mo"/>
    <n v="2.3E-2"/>
    <s v="Standard"/>
    <s v="USD"/>
    <n v="5.0246000000000004"/>
    <n v="4.6969000000000003"/>
    <n v="4.696900000000000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25"/>
    <s v="Allocated"/>
    <x v="1"/>
    <s v="Source tags/labels"/>
    <n v="1"/>
    <s v="aws-2026-06-11-111111111111-02-02-alloc-a47ac800bdcb"/>
    <d v="2026-06-01T00:00:00"/>
    <d v="2026-06-01T00:00:00"/>
  </r>
  <r>
    <x v="1424"/>
    <x v="0"/>
    <n v="999999999999"/>
    <n v="111111111111"/>
    <s v="production-account"/>
    <n v="46183.833333333336"/>
    <n v="46184.833333333336"/>
    <n v="46173.833333333336"/>
    <n v="46203.833333333336"/>
    <s v="Amazon Relational Database Service"/>
    <s v="Databases"/>
    <s v="InstanceUsage:db.m5.large"/>
    <s v="db-1111-03-01"/>
    <s v="us-east-1"/>
    <s v=""/>
    <n v="229.89680000000001"/>
    <s v="Hrs"/>
    <n v="0.192"/>
    <s v="Standard"/>
    <s v="USD"/>
    <n v="44.1402"/>
    <n v="39.082500000000003"/>
    <n v="39.0825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26"/>
    <s v="Allocated"/>
    <x v="1"/>
    <s v="Source tags/labels"/>
    <n v="1"/>
    <s v="aws-2026-06-11-111111111111-03-01-alloc-35098880b5b3"/>
    <d v="2026-06-01T00:00:00"/>
    <d v="2026-06-01T00:00:00"/>
  </r>
  <r>
    <x v="1425"/>
    <x v="0"/>
    <n v="999999999999"/>
    <n v="111111111111"/>
    <s v="production-account"/>
    <n v="46183.833333333336"/>
    <n v="46184.833333333336"/>
    <n v="46173.833333333336"/>
    <n v="46203.833333333336"/>
    <s v="Amazon Relational Database Service"/>
    <s v="Databases"/>
    <s v="InstanceUsage:db.m5.large"/>
    <s v="db-1111-03-02"/>
    <s v="us-east-1"/>
    <s v=""/>
    <n v="195.67359999999999"/>
    <s v="Hrs"/>
    <n v="0.192"/>
    <s v="Standard"/>
    <s v="USD"/>
    <n v="37.569299999999998"/>
    <n v="33.264499999999998"/>
    <n v="33.2644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27"/>
    <s v="Allocated"/>
    <x v="1"/>
    <s v="Source tags/labels"/>
    <n v="1"/>
    <s v="aws-2026-06-11-111111111111-03-02-alloc-c585351f4f5f"/>
    <d v="2026-06-01T00:00:00"/>
    <d v="2026-06-01T00:00:00"/>
  </r>
  <r>
    <x v="1426"/>
    <x v="0"/>
    <n v="999999999999"/>
    <n v="111111111111"/>
    <s v="production-account"/>
    <n v="46183.833333333336"/>
    <n v="46184.833333333336"/>
    <n v="46173.833333333336"/>
    <n v="46203.833333333336"/>
    <s v="AWS Lambda"/>
    <s v="Compute"/>
    <s v="Lambda-GB-Second"/>
    <s v="function-1111-04-01"/>
    <s v="us-east-1"/>
    <s v=""/>
    <n v="4205526.4906000001"/>
    <s v="GB-Seconds"/>
    <n v="1.6666700000000001E-5"/>
    <s v="Standard"/>
    <s v="USD"/>
    <n v="70.092200000000005"/>
    <n v="65.185699999999997"/>
    <n v="65.18569999999999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28"/>
    <s v="Allocated"/>
    <x v="1"/>
    <s v="Source tags/labels"/>
    <n v="1"/>
    <s v="aws-2026-06-11-111111111111-04-01-alloc-f5de8d750a1e"/>
    <d v="2026-06-01T00:00:00"/>
    <d v="2026-06-01T00:00:00"/>
  </r>
  <r>
    <x v="1427"/>
    <x v="0"/>
    <n v="999999999999"/>
    <n v="111111111111"/>
    <s v="production-account"/>
    <n v="46183.833333333336"/>
    <n v="46184.833333333336"/>
    <n v="46173.833333333336"/>
    <n v="46203.833333333336"/>
    <s v="AWS Lambda"/>
    <s v="Compute"/>
    <s v="Lambda-GB-Second"/>
    <s v="function-1111-04-02"/>
    <s v="us-east-1"/>
    <s v=""/>
    <n v="4218436.0022999998"/>
    <s v="GB-Seconds"/>
    <n v="1.6666700000000001E-5"/>
    <s v="Standard"/>
    <s v="USD"/>
    <n v="70.307400000000001"/>
    <n v="65.385800000000003"/>
    <n v="65.38580000000000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29"/>
    <s v="Allocated"/>
    <x v="1"/>
    <s v="Source tags/labels"/>
    <n v="1"/>
    <s v="aws-2026-06-11-111111111111-04-02-alloc-64c376e9cc1c"/>
    <d v="2026-06-01T00:00:00"/>
    <d v="2026-06-01T00:00:00"/>
  </r>
  <r>
    <x v="1428"/>
    <x v="0"/>
    <n v="999999999999"/>
    <n v="111111111111"/>
    <s v="production-account"/>
    <n v="46183.833333333336"/>
    <n v="46184.833333333336"/>
    <n v="46173.833333333336"/>
    <n v="46203.833333333336"/>
    <s v="AmazonCloudWatch"/>
    <s v="Management and Governance"/>
    <s v="DataProcessing-Bytes"/>
    <s v="log-group-1111-05-01"/>
    <s v="us-east-1"/>
    <s v=""/>
    <n v="242.25409999999999"/>
    <s v="GB"/>
    <n v="0.5"/>
    <s v="Standard"/>
    <s v="USD"/>
    <n v="121.127"/>
    <n v="111.43689999999999"/>
    <n v="111.43689999999999"/>
    <s v="Usage"/>
    <s v=""/>
    <s v="DataProcessing-Bytes | PutLogEvents | Usage"/>
    <s v="{}"/>
    <x v="0"/>
    <x v="0"/>
    <x v="0"/>
    <x v="0"/>
    <s v="Unallocated"/>
    <s v="aws_billing_sample.csv"/>
    <n v="1430"/>
    <s v="Unallocated"/>
    <x v="0"/>
    <s v="Missing allocation metadata"/>
    <n v="1"/>
    <s v="aws-2026-06-11-111111111111-05-01-alloc-74b48d774005"/>
    <d v="2026-06-01T00:00:00"/>
    <d v="2026-06-01T00:00:00"/>
  </r>
  <r>
    <x v="1429"/>
    <x v="0"/>
    <n v="999999999999"/>
    <n v="111111111111"/>
    <s v="production-account"/>
    <n v="46183.833333333336"/>
    <n v="46184.833333333336"/>
    <n v="46173.833333333336"/>
    <n v="46203.833333333336"/>
    <s v="AmazonCloudWatch"/>
    <s v="Management and Governance"/>
    <s v="DataProcessing-Bytes"/>
    <s v="log-group-1111-05-02"/>
    <s v="us-east-1"/>
    <s v=""/>
    <n v="230.3629"/>
    <s v="GB"/>
    <n v="0.5"/>
    <s v="Standard"/>
    <s v="USD"/>
    <n v="115.1815"/>
    <n v="105.967"/>
    <n v="105.967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431"/>
    <s v="Shared"/>
    <x v="2"/>
    <s v="Direct spend: provider + billing month + sub-account"/>
    <n v="1"/>
    <s v="aws-2026-06-11-111111111111-05-02-alloc-7b1c2def1e97"/>
    <d v="2026-06-01T00:00:00"/>
    <d v="2026-06-01T00:00:00"/>
  </r>
  <r>
    <x v="1430"/>
    <x v="0"/>
    <n v="999999999999"/>
    <n v="222222222222"/>
    <s v="development-account"/>
    <n v="46183.833333333336"/>
    <n v="46184.833333333336"/>
    <n v="46173.833333333336"/>
    <n v="46203.833333333336"/>
    <s v="Amazon Elastic Compute Cloud - Compute"/>
    <s v="Compute"/>
    <s v="BoxUsage:m5.large"/>
    <s v="i-2222-01-01"/>
    <s v="us-east-1"/>
    <s v=""/>
    <n v="402.78879999999998"/>
    <s v="Hrs"/>
    <n v="9.6000000000000002E-2"/>
    <s v="Standard"/>
    <s v="USD"/>
    <n v="38.667700000000004"/>
    <n v="33.834299999999999"/>
    <n v="33.8342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32"/>
    <s v="Allocated"/>
    <x v="1"/>
    <s v="Source tags/labels"/>
    <n v="1"/>
    <s v="aws-2026-06-11-222222222222-01-01-alloc-efa1b7762a42"/>
    <d v="2026-06-01T00:00:00"/>
    <d v="2026-06-01T00:00:00"/>
  </r>
  <r>
    <x v="1431"/>
    <x v="0"/>
    <n v="999999999999"/>
    <n v="222222222222"/>
    <s v="development-account"/>
    <n v="46183.833333333336"/>
    <n v="46184.833333333336"/>
    <n v="46173.833333333336"/>
    <n v="46203.833333333336"/>
    <s v="Amazon Elastic Compute Cloud - Compute"/>
    <s v="Compute"/>
    <s v="BoxUsage:m5.large"/>
    <s v="i-2222-01-02"/>
    <s v="us-east-1"/>
    <s v=""/>
    <n v="424.25779999999997"/>
    <s v="Hrs"/>
    <n v="9.6000000000000002E-2"/>
    <s v="Standard"/>
    <s v="USD"/>
    <n v="40.7288"/>
    <n v="35.637700000000002"/>
    <n v="35.637700000000002"/>
    <s v="Usage"/>
    <s v=""/>
    <s v="BoxUsage:m5.large | RunInstances | Usage"/>
    <s v="{}"/>
    <x v="0"/>
    <x v="0"/>
    <x v="0"/>
    <x v="0"/>
    <s v="Unallocated"/>
    <s v="aws_billing_sample.csv"/>
    <n v="1433"/>
    <s v="Unallocated"/>
    <x v="0"/>
    <s v="Missing allocation metadata"/>
    <n v="1"/>
    <s v="aws-2026-06-11-222222222222-01-02-alloc-b197fa836bc1"/>
    <d v="2026-06-01T00:00:00"/>
    <d v="2026-06-01T00:00:00"/>
  </r>
  <r>
    <x v="1432"/>
    <x v="0"/>
    <n v="999999999999"/>
    <n v="222222222222"/>
    <s v="development-account"/>
    <n v="46183.833333333336"/>
    <n v="46184.833333333336"/>
    <n v="46173.833333333336"/>
    <n v="46203.833333333336"/>
    <s v="Amazon Simple Storage Service"/>
    <s v="Storage"/>
    <s v="TimedStorage-ByteHrs"/>
    <s v="bucket-2222-02-01"/>
    <s v="us-east-1"/>
    <s v=""/>
    <n v="86.991900000000001"/>
    <s v="GB-Mo"/>
    <n v="2.3E-2"/>
    <s v="Standard"/>
    <s v="USD"/>
    <n v="2.0007999999999999"/>
    <n v="1.8703000000000001"/>
    <n v="1.8703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34"/>
    <s v="Allocated"/>
    <x v="1"/>
    <s v="Source tags/labels"/>
    <n v="1"/>
    <s v="aws-2026-06-11-222222222222-02-01-alloc-75ab4dd31a1a"/>
    <d v="2026-06-01T00:00:00"/>
    <d v="2026-06-01T00:00:00"/>
  </r>
  <r>
    <x v="1433"/>
    <x v="0"/>
    <n v="999999999999"/>
    <n v="222222222222"/>
    <s v="development-account"/>
    <n v="46183.833333333336"/>
    <n v="46184.833333333336"/>
    <n v="46173.833333333336"/>
    <n v="46203.833333333336"/>
    <s v="Amazon Simple Storage Service"/>
    <s v="Storage"/>
    <s v="TimedStorage-ByteHrs"/>
    <s v="bucket-2222-02-02"/>
    <s v="us-east-1"/>
    <s v=""/>
    <n v="85.530100000000004"/>
    <s v="GB-Mo"/>
    <n v="2.3E-2"/>
    <s v="Standard"/>
    <s v="USD"/>
    <n v="1.9672000000000001"/>
    <n v="1.8389"/>
    <n v="1.838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35"/>
    <s v="Allocated"/>
    <x v="1"/>
    <s v="Source tags/labels"/>
    <n v="1"/>
    <s v="aws-2026-06-11-222222222222-02-02-alloc-62760521a951"/>
    <d v="2026-06-01T00:00:00"/>
    <d v="2026-06-01T00:00:00"/>
  </r>
  <r>
    <x v="1434"/>
    <x v="0"/>
    <n v="999999999999"/>
    <n v="222222222222"/>
    <s v="development-account"/>
    <n v="46183.833333333336"/>
    <n v="46184.833333333336"/>
    <n v="46173.833333333336"/>
    <n v="46203.833333333336"/>
    <s v="Amazon Relational Database Service"/>
    <s v="Databases"/>
    <s v="InstanceUsage:db.m5.large"/>
    <s v="db-2222-03-01"/>
    <s v="us-east-1"/>
    <s v=""/>
    <n v="84.433700000000002"/>
    <s v="Hrs"/>
    <n v="0.192"/>
    <s v="Standard"/>
    <s v="USD"/>
    <n v="16.211300000000001"/>
    <n v="14.3537"/>
    <n v="14.3537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36"/>
    <s v="Allocated"/>
    <x v="1"/>
    <s v="Source tags/labels"/>
    <n v="1"/>
    <s v="aws-2026-06-11-222222222222-03-01-alloc-ece40eb69a52"/>
    <d v="2026-06-01T00:00:00"/>
    <d v="2026-06-01T00:00:00"/>
  </r>
  <r>
    <x v="1435"/>
    <x v="0"/>
    <n v="999999999999"/>
    <n v="222222222222"/>
    <s v="development-account"/>
    <n v="46183.833333333336"/>
    <n v="46184.833333333336"/>
    <n v="46173.833333333336"/>
    <n v="46203.833333333336"/>
    <s v="Amazon Relational Database Service"/>
    <s v="Databases"/>
    <s v="InstanceUsage:db.m5.large"/>
    <s v="db-2222-03-02"/>
    <s v="us-east-1"/>
    <s v=""/>
    <n v="89.076400000000007"/>
    <s v="Hrs"/>
    <n v="0.192"/>
    <s v="Standard"/>
    <s v="USD"/>
    <n v="17.102699999999999"/>
    <n v="15.143000000000001"/>
    <n v="15.1430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37"/>
    <s v="Allocated"/>
    <x v="1"/>
    <s v="Source tags/labels"/>
    <n v="1"/>
    <s v="aws-2026-06-11-222222222222-03-02-alloc-14a41152817b"/>
    <d v="2026-06-01T00:00:00"/>
    <d v="2026-06-01T00:00:00"/>
  </r>
  <r>
    <x v="1436"/>
    <x v="0"/>
    <n v="999999999999"/>
    <n v="222222222222"/>
    <s v="development-account"/>
    <n v="46183.833333333336"/>
    <n v="46184.833333333336"/>
    <n v="46173.833333333336"/>
    <n v="46203.833333333336"/>
    <s v="AWS Lambda"/>
    <s v="Compute"/>
    <s v="Lambda-GB-Second"/>
    <s v="function-2222-04-01"/>
    <s v="us-east-1"/>
    <s v=""/>
    <n v="1921291.2655"/>
    <s v="GB-Seconds"/>
    <n v="1.6666700000000001E-5"/>
    <s v="Standard"/>
    <s v="USD"/>
    <n v="32.021599999999999"/>
    <n v="29.78"/>
    <n v="29.7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38"/>
    <s v="Allocated"/>
    <x v="1"/>
    <s v="Source tags/labels"/>
    <n v="1"/>
    <s v="aws-2026-06-11-222222222222-04-01-alloc-460f85208c1c"/>
    <d v="2026-06-01T00:00:00"/>
    <d v="2026-06-01T00:00:00"/>
  </r>
  <r>
    <x v="1437"/>
    <x v="0"/>
    <n v="999999999999"/>
    <n v="222222222222"/>
    <s v="development-account"/>
    <n v="46183.833333333336"/>
    <n v="46184.833333333336"/>
    <n v="46173.833333333336"/>
    <n v="46203.833333333336"/>
    <s v="AWS Lambda"/>
    <s v="Compute"/>
    <s v="Lambda-GB-Second"/>
    <s v="function-2222-04-02"/>
    <s v="us-east-1"/>
    <s v=""/>
    <n v="1700689.2383999999"/>
    <s v="GB-Seconds"/>
    <n v="1.6666700000000001E-5"/>
    <s v="Standard"/>
    <s v="USD"/>
    <n v="28.344899999999999"/>
    <n v="26.360700000000001"/>
    <n v="26.3607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39"/>
    <s v="Allocated"/>
    <x v="1"/>
    <s v="Source tags/labels"/>
    <n v="1"/>
    <s v="aws-2026-06-11-222222222222-04-02-alloc-82c44ed72f5b"/>
    <d v="2026-06-01T00:00:00"/>
    <d v="2026-06-01T00:00:00"/>
  </r>
  <r>
    <x v="1438"/>
    <x v="0"/>
    <n v="999999999999"/>
    <n v="222222222222"/>
    <s v="development-account"/>
    <n v="46183.833333333336"/>
    <n v="46184.833333333336"/>
    <n v="46173.833333333336"/>
    <n v="46203.833333333336"/>
    <s v="AmazonCloudWatch"/>
    <s v="Management and Governance"/>
    <s v="DataProcessing-Bytes"/>
    <s v="log-group-2222-05-01"/>
    <s v="us-east-1"/>
    <s v=""/>
    <n v="87.231899999999996"/>
    <s v="GB"/>
    <n v="0.5"/>
    <s v="Standard"/>
    <s v="USD"/>
    <n v="43.615900000000003"/>
    <n v="40.1267"/>
    <n v="40.126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440"/>
    <s v="Shared"/>
    <x v="2"/>
    <s v="Direct spend: provider + billing month + sub-account"/>
    <n v="1"/>
    <s v="aws-2026-06-11-222222222222-05-01-alloc-4dc8e950dd07"/>
    <d v="2026-06-01T00:00:00"/>
    <d v="2026-06-01T00:00:00"/>
  </r>
  <r>
    <x v="1439"/>
    <x v="0"/>
    <n v="999999999999"/>
    <n v="222222222222"/>
    <s v="development-account"/>
    <n v="46183.833333333336"/>
    <n v="46184.833333333336"/>
    <n v="46173.833333333336"/>
    <n v="46203.833333333336"/>
    <s v="AmazonCloudWatch"/>
    <s v="Management and Governance"/>
    <s v="DataProcessing-Bytes"/>
    <s v="log-group-2222-05-02"/>
    <s v="us-east-1"/>
    <s v=""/>
    <n v="87.541899999999998"/>
    <s v="GB"/>
    <n v="0.5"/>
    <s v="Standard"/>
    <s v="USD"/>
    <n v="43.770899999999997"/>
    <n v="40.269300000000001"/>
    <n v="40.2693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441"/>
    <s v="Shared"/>
    <x v="2"/>
    <s v="Direct spend: provider + billing month + sub-account"/>
    <n v="1"/>
    <s v="aws-2026-06-11-222222222222-05-02-alloc-3a85b1136392"/>
    <d v="2026-06-01T00:00:00"/>
    <d v="2026-06-01T00:00:00"/>
  </r>
  <r>
    <x v="1440"/>
    <x v="0"/>
    <n v="999999999999"/>
    <n v="111111111111"/>
    <s v="production-account"/>
    <n v="46184.833333333336"/>
    <n v="46185.833333333336"/>
    <n v="46173.833333333336"/>
    <n v="46203.833333333336"/>
    <s v="Amazon Elastic Compute Cloud - Compute"/>
    <s v="Compute"/>
    <s v="BoxUsage:m5.large"/>
    <s v="i-1111-01-01"/>
    <s v="us-east-1"/>
    <s v=""/>
    <n v="1010.8402"/>
    <s v="Hrs"/>
    <n v="9.6000000000000002E-2"/>
    <s v="Standard"/>
    <s v="USD"/>
    <n v="97.040700000000001"/>
    <n v="84.910600000000002"/>
    <n v="84.910600000000002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42"/>
    <s v="Allocated"/>
    <x v="1"/>
    <s v="Source tags/labels"/>
    <n v="1"/>
    <s v="aws-2026-06-12-111111111111-01-01-alloc-0ae6d72488d2"/>
    <d v="2026-06-01T00:00:00"/>
    <d v="2026-06-01T00:00:00"/>
  </r>
  <r>
    <x v="1441"/>
    <x v="0"/>
    <n v="999999999999"/>
    <n v="111111111111"/>
    <s v="production-account"/>
    <n v="46184.833333333336"/>
    <n v="46185.833333333336"/>
    <n v="46173.833333333336"/>
    <n v="46203.833333333336"/>
    <s v="Amazon Elastic Compute Cloud - Compute"/>
    <s v="Compute"/>
    <s v="BoxUsage:m5.large"/>
    <s v="i-1111-01-02"/>
    <s v="us-east-1"/>
    <s v=""/>
    <n v="1019.3084"/>
    <s v="Hrs"/>
    <n v="9.6000000000000002E-2"/>
    <s v="Standard"/>
    <s v="USD"/>
    <n v="97.8536"/>
    <n v="85.621899999999997"/>
    <n v="85.62189999999999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43"/>
    <s v="Allocated"/>
    <x v="1"/>
    <s v="Source tags/labels"/>
    <n v="1"/>
    <s v="aws-2026-06-12-111111111111-01-02-alloc-8b1a64f7e6b8"/>
    <d v="2026-06-01T00:00:00"/>
    <d v="2026-06-01T00:00:00"/>
  </r>
  <r>
    <x v="1442"/>
    <x v="0"/>
    <n v="999999999999"/>
    <n v="111111111111"/>
    <s v="production-account"/>
    <n v="46184.833333333336"/>
    <n v="46185.833333333336"/>
    <n v="46173.833333333336"/>
    <n v="46203.833333333336"/>
    <s v="Amazon Simple Storage Service"/>
    <s v="Storage"/>
    <s v="TimedStorage-ByteHrs"/>
    <s v="bucket-1111-02-01"/>
    <s v="us-east-1"/>
    <s v=""/>
    <n v="247.03559999999999"/>
    <s v="GB-Mo"/>
    <n v="2.3E-2"/>
    <s v="Standard"/>
    <s v="USD"/>
    <n v="5.6818"/>
    <n v="5.3113000000000001"/>
    <n v="5.3113000000000001"/>
    <s v="Usage"/>
    <s v=""/>
    <s v="TimedStorage-ByteHrs | StandardStorage | Usage"/>
    <s v="{}"/>
    <x v="0"/>
    <x v="0"/>
    <x v="0"/>
    <x v="0"/>
    <s v="Unallocated"/>
    <s v="aws_billing_sample.csv"/>
    <n v="1444"/>
    <s v="Unallocated"/>
    <x v="0"/>
    <s v="Missing allocation metadata"/>
    <n v="1"/>
    <s v="aws-2026-06-12-111111111111-02-01-alloc-1b4fc761c46a"/>
    <d v="2026-06-01T00:00:00"/>
    <d v="2026-06-01T00:00:00"/>
  </r>
  <r>
    <x v="1443"/>
    <x v="0"/>
    <n v="999999999999"/>
    <n v="111111111111"/>
    <s v="production-account"/>
    <n v="46184.833333333336"/>
    <n v="46185.833333333336"/>
    <n v="46173.833333333336"/>
    <n v="46203.833333333336"/>
    <s v="Amazon Simple Storage Service"/>
    <s v="Storage"/>
    <s v="TimedStorage-ByteHrs"/>
    <s v="bucket-1111-02-02"/>
    <s v="us-east-1"/>
    <s v=""/>
    <n v="257.00369999999998"/>
    <s v="GB-Mo"/>
    <n v="2.3E-2"/>
    <s v="Standard"/>
    <s v="USD"/>
    <n v="5.9111000000000002"/>
    <n v="5.5255999999999998"/>
    <n v="5.5255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45"/>
    <s v="Allocated"/>
    <x v="1"/>
    <s v="Source tags/labels"/>
    <n v="1"/>
    <s v="aws-2026-06-12-111111111111-02-02-alloc-ca8f8d9dd8fe"/>
    <d v="2026-06-01T00:00:00"/>
    <d v="2026-06-01T00:00:00"/>
  </r>
  <r>
    <x v="1444"/>
    <x v="0"/>
    <n v="999999999999"/>
    <n v="111111111111"/>
    <s v="production-account"/>
    <n v="46184.833333333336"/>
    <n v="46185.833333333336"/>
    <n v="46173.833333333336"/>
    <n v="46203.833333333336"/>
    <s v="Amazon Relational Database Service"/>
    <s v="Databases"/>
    <s v="InstanceUsage:db.m5.large"/>
    <s v="db-1111-03-01"/>
    <s v="us-east-1"/>
    <s v=""/>
    <n v="227.52760000000001"/>
    <s v="Hrs"/>
    <n v="0.192"/>
    <s v="Standard"/>
    <s v="USD"/>
    <n v="43.685299999999998"/>
    <n v="38.679699999999997"/>
    <n v="38.6796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46"/>
    <s v="Allocated"/>
    <x v="1"/>
    <s v="Source tags/labels"/>
    <n v="1"/>
    <s v="aws-2026-06-12-111111111111-03-01-alloc-d3af58eaea65"/>
    <d v="2026-06-01T00:00:00"/>
    <d v="2026-06-01T00:00:00"/>
  </r>
  <r>
    <x v="1445"/>
    <x v="0"/>
    <n v="999999999999"/>
    <n v="111111111111"/>
    <s v="production-account"/>
    <n v="46184.833333333336"/>
    <n v="46185.833333333336"/>
    <n v="46173.833333333336"/>
    <n v="46203.833333333336"/>
    <s v="Amazon Relational Database Service"/>
    <s v="Databases"/>
    <s v="InstanceUsage:db.m5.large"/>
    <s v="db-1111-03-02"/>
    <s v="us-east-1"/>
    <s v=""/>
    <n v="236.4759"/>
    <s v="Hrs"/>
    <n v="0.192"/>
    <s v="Standard"/>
    <s v="USD"/>
    <n v="45.403399999999998"/>
    <n v="40.200899999999997"/>
    <n v="40.2008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47"/>
    <s v="Allocated"/>
    <x v="1"/>
    <s v="Source tags/labels"/>
    <n v="1"/>
    <s v="aws-2026-06-12-111111111111-03-02-alloc-836336888c89"/>
    <d v="2026-06-01T00:00:00"/>
    <d v="2026-06-01T00:00:00"/>
  </r>
  <r>
    <x v="1446"/>
    <x v="0"/>
    <n v="999999999999"/>
    <n v="111111111111"/>
    <s v="production-account"/>
    <n v="46184.833333333336"/>
    <n v="46185.833333333336"/>
    <n v="46173.833333333336"/>
    <n v="46203.833333333336"/>
    <s v="AWS Lambda"/>
    <s v="Compute"/>
    <s v="Lambda-GB-Second"/>
    <s v="function-1111-04-01"/>
    <s v="us-east-1"/>
    <s v=""/>
    <n v="4641177.9791999999"/>
    <s v="GB-Seconds"/>
    <n v="1.6666700000000001E-5"/>
    <s v="Standard"/>
    <s v="USD"/>
    <n v="77.353099999999998"/>
    <n v="71.938299999999998"/>
    <n v="71.938299999999998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48"/>
    <s v="Allocated"/>
    <x v="1"/>
    <s v="Source tags/labels"/>
    <n v="1"/>
    <s v="aws-2026-06-12-111111111111-04-01-alloc-93c1f49616c4"/>
    <d v="2026-06-01T00:00:00"/>
    <d v="2026-06-01T00:00:00"/>
  </r>
  <r>
    <x v="1447"/>
    <x v="0"/>
    <n v="999999999999"/>
    <n v="111111111111"/>
    <s v="production-account"/>
    <n v="46184.833333333336"/>
    <n v="46185.833333333336"/>
    <n v="46173.833333333336"/>
    <n v="46203.833333333336"/>
    <s v="AWS Lambda"/>
    <s v="Compute"/>
    <s v="Lambda-GB-Second"/>
    <s v="function-1111-04-02"/>
    <s v="us-east-1"/>
    <s v=""/>
    <n v="4784656.6453999998"/>
    <s v="GB-Seconds"/>
    <n v="1.6666700000000001E-5"/>
    <s v="Standard"/>
    <s v="USD"/>
    <n v="79.744399999999999"/>
    <n v="74.162199999999999"/>
    <n v="74.162199999999999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49"/>
    <s v="Allocated"/>
    <x v="1"/>
    <s v="Source tags/labels"/>
    <n v="1"/>
    <s v="aws-2026-06-12-111111111111-04-02-alloc-490517bced4d"/>
    <d v="2026-06-01T00:00:00"/>
    <d v="2026-06-01T00:00:00"/>
  </r>
  <r>
    <x v="1448"/>
    <x v="0"/>
    <n v="999999999999"/>
    <n v="111111111111"/>
    <s v="production-account"/>
    <n v="46184.833333333336"/>
    <n v="46185.833333333336"/>
    <n v="46173.833333333336"/>
    <n v="46203.833333333336"/>
    <s v="AmazonCloudWatch"/>
    <s v="Management and Governance"/>
    <s v="DataProcessing-Bytes"/>
    <s v="log-group-1111-05-01"/>
    <s v="us-east-1"/>
    <s v=""/>
    <n v="205.01589999999999"/>
    <s v="GB"/>
    <n v="0.5"/>
    <s v="Standard"/>
    <s v="USD"/>
    <n v="102.50790000000001"/>
    <n v="94.307299999999998"/>
    <n v="94.307299999999998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450"/>
    <s v="Shared"/>
    <x v="2"/>
    <s v="Direct spend: provider + billing month + sub-account"/>
    <n v="1"/>
    <s v="aws-2026-06-12-111111111111-05-01-alloc-bf39afc9571f"/>
    <d v="2026-06-01T00:00:00"/>
    <d v="2026-06-01T00:00:00"/>
  </r>
  <r>
    <x v="1449"/>
    <x v="0"/>
    <n v="999999999999"/>
    <n v="111111111111"/>
    <s v="production-account"/>
    <n v="46184.833333333336"/>
    <n v="46185.833333333336"/>
    <n v="46173.833333333336"/>
    <n v="46203.833333333336"/>
    <s v="AmazonCloudWatch"/>
    <s v="Management and Governance"/>
    <s v="DataProcessing-Bytes"/>
    <s v="log-group-1111-05-02"/>
    <s v="us-east-1"/>
    <s v=""/>
    <n v="212.37350000000001"/>
    <s v="GB"/>
    <n v="0.5"/>
    <s v="Standard"/>
    <s v="USD"/>
    <n v="106.18680000000001"/>
    <n v="97.691800000000001"/>
    <n v="97.69180000000000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451"/>
    <s v="Shared"/>
    <x v="2"/>
    <s v="Direct spend: provider + billing month + sub-account"/>
    <n v="1"/>
    <s v="aws-2026-06-12-111111111111-05-02-alloc-d207ae4911e4"/>
    <d v="2026-06-01T00:00:00"/>
    <d v="2026-06-01T00:00:00"/>
  </r>
  <r>
    <x v="1450"/>
    <x v="0"/>
    <n v="999999999999"/>
    <n v="222222222222"/>
    <s v="development-account"/>
    <n v="46184.833333333336"/>
    <n v="46185.833333333336"/>
    <n v="46173.833333333336"/>
    <n v="46203.833333333336"/>
    <s v="Amazon Elastic Compute Cloud - Compute"/>
    <s v="Compute"/>
    <s v="BoxUsage:m5.large"/>
    <s v="i-2222-01-01"/>
    <s v="us-east-1"/>
    <s v=""/>
    <n v="444.98079999999999"/>
    <s v="Hrs"/>
    <n v="9.6000000000000002E-2"/>
    <s v="Standard"/>
    <s v="USD"/>
    <n v="42.718200000000003"/>
    <n v="37.378399999999999"/>
    <n v="37.3783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52"/>
    <s v="Allocated"/>
    <x v="1"/>
    <s v="Source tags/labels"/>
    <n v="1"/>
    <s v="aws-2026-06-12-222222222222-01-01-alloc-1a47ada11101"/>
    <d v="2026-06-01T00:00:00"/>
    <d v="2026-06-01T00:00:00"/>
  </r>
  <r>
    <x v="1451"/>
    <x v="0"/>
    <n v="999999999999"/>
    <n v="222222222222"/>
    <s v="development-account"/>
    <n v="46184.833333333336"/>
    <n v="46185.833333333336"/>
    <n v="46173.833333333336"/>
    <n v="46203.833333333336"/>
    <s v="Amazon Elastic Compute Cloud - Compute"/>
    <s v="Compute"/>
    <s v="BoxUsage:m5.large"/>
    <s v="i-2222-01-02"/>
    <s v="us-east-1"/>
    <s v=""/>
    <n v="448.49470000000002"/>
    <s v="Hrs"/>
    <n v="9.6000000000000002E-2"/>
    <s v="Standard"/>
    <s v="USD"/>
    <n v="43.055500000000002"/>
    <n v="37.6736"/>
    <n v="37.6736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53"/>
    <s v="Allocated"/>
    <x v="1"/>
    <s v="Source tags/labels"/>
    <n v="1"/>
    <s v="aws-2026-06-12-222222222222-01-02-alloc-c3eadc4819db"/>
    <d v="2026-06-01T00:00:00"/>
    <d v="2026-06-01T00:00:00"/>
  </r>
  <r>
    <x v="1452"/>
    <x v="0"/>
    <n v="999999999999"/>
    <n v="222222222222"/>
    <s v="development-account"/>
    <n v="46184.833333333336"/>
    <n v="46185.833333333336"/>
    <n v="46173.833333333336"/>
    <n v="46203.833333333336"/>
    <s v="Amazon Simple Storage Service"/>
    <s v="Storage"/>
    <s v="TimedStorage-ByteHrs"/>
    <s v="bucket-2222-02-01"/>
    <s v="us-east-1"/>
    <s v=""/>
    <n v="85.105000000000004"/>
    <s v="GB-Mo"/>
    <n v="2.3E-2"/>
    <s v="Standard"/>
    <s v="USD"/>
    <n v="1.9574"/>
    <n v="1.8298000000000001"/>
    <n v="1.8298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54"/>
    <s v="Allocated"/>
    <x v="1"/>
    <s v="Source tags/labels"/>
    <n v="1"/>
    <s v="aws-2026-06-12-222222222222-02-01-alloc-8ec91e007504"/>
    <d v="2026-06-01T00:00:00"/>
    <d v="2026-06-01T00:00:00"/>
  </r>
  <r>
    <x v="1453"/>
    <x v="0"/>
    <n v="999999999999"/>
    <n v="222222222222"/>
    <s v="development-account"/>
    <n v="46184.833333333336"/>
    <n v="46185.833333333336"/>
    <n v="46173.833333333336"/>
    <n v="46203.833333333336"/>
    <s v="Amazon Simple Storage Service"/>
    <s v="Storage"/>
    <s v="TimedStorage-ByteHrs"/>
    <s v="bucket-2222-02-02"/>
    <s v="us-east-1"/>
    <s v=""/>
    <n v="96.572999999999993"/>
    <s v="GB-Mo"/>
    <n v="2.3E-2"/>
    <s v="Standard"/>
    <s v="USD"/>
    <n v="2.2212000000000001"/>
    <n v="2.0762999999999998"/>
    <n v="2.0762999999999998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55"/>
    <s v="Allocated"/>
    <x v="1"/>
    <s v="Source tags/labels"/>
    <n v="1"/>
    <s v="aws-2026-06-12-222222222222-02-02-alloc-09ef114aa318"/>
    <d v="2026-06-01T00:00:00"/>
    <d v="2026-06-01T00:00:00"/>
  </r>
  <r>
    <x v="1454"/>
    <x v="0"/>
    <n v="999999999999"/>
    <n v="222222222222"/>
    <s v="development-account"/>
    <n v="46184.833333333336"/>
    <n v="46185.833333333336"/>
    <n v="46173.833333333336"/>
    <n v="46203.833333333336"/>
    <s v="Amazon Relational Database Service"/>
    <s v="Databases"/>
    <s v="InstanceUsage:db.m5.large"/>
    <s v="db-2222-03-01"/>
    <s v="us-east-1"/>
    <s v=""/>
    <n v="90.954899999999995"/>
    <s v="Hrs"/>
    <n v="0.192"/>
    <s v="Standard"/>
    <s v="USD"/>
    <n v="17.4633"/>
    <n v="15.462300000000001"/>
    <n v="15.462300000000001"/>
    <s v="Usage"/>
    <s v=""/>
    <s v="InstanceUsage:db.m5.large | CreateDBInstance | Usage"/>
    <s v="{}"/>
    <x v="0"/>
    <x v="0"/>
    <x v="0"/>
    <x v="0"/>
    <s v="Unallocated"/>
    <s v="aws_billing_sample.csv"/>
    <n v="1456"/>
    <s v="Unallocated"/>
    <x v="0"/>
    <s v="Missing allocation metadata"/>
    <n v="1"/>
    <s v="aws-2026-06-12-222222222222-03-01-alloc-d0a146af879d"/>
    <d v="2026-06-01T00:00:00"/>
    <d v="2026-06-01T00:00:00"/>
  </r>
  <r>
    <x v="1455"/>
    <x v="0"/>
    <n v="999999999999"/>
    <n v="222222222222"/>
    <s v="development-account"/>
    <n v="46184.833333333336"/>
    <n v="46185.833333333336"/>
    <n v="46173.833333333336"/>
    <n v="46203.833333333336"/>
    <s v="Amazon Relational Database Service"/>
    <s v="Databases"/>
    <s v="InstanceUsage:db.m5.large"/>
    <s v="db-2222-03-02"/>
    <s v="us-east-1"/>
    <s v=""/>
    <n v="87.369399999999999"/>
    <s v="Hrs"/>
    <n v="0.192"/>
    <s v="Standard"/>
    <s v="USD"/>
    <n v="16.774899999999999"/>
    <n v="14.8528"/>
    <n v="14.8528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57"/>
    <s v="Allocated"/>
    <x v="1"/>
    <s v="Source tags/labels"/>
    <n v="1"/>
    <s v="aws-2026-06-12-222222222222-03-02-alloc-27a0ebe23c37"/>
    <d v="2026-06-01T00:00:00"/>
    <d v="2026-06-01T00:00:00"/>
  </r>
  <r>
    <x v="1456"/>
    <x v="0"/>
    <n v="999999999999"/>
    <n v="222222222222"/>
    <s v="development-account"/>
    <n v="46184.833333333336"/>
    <n v="46185.833333333336"/>
    <n v="46173.833333333336"/>
    <n v="46203.833333333336"/>
    <s v="AWS Lambda"/>
    <s v="Compute"/>
    <s v="Lambda-GB-Second"/>
    <s v="function-2222-04-01"/>
    <s v="us-east-1"/>
    <s v=""/>
    <n v="1772262.2704"/>
    <s v="GB-Seconds"/>
    <n v="1.6666700000000001E-5"/>
    <s v="Standard"/>
    <s v="USD"/>
    <n v="29.537800000000001"/>
    <n v="27.470099999999999"/>
    <n v="27.4700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58"/>
    <s v="Allocated"/>
    <x v="1"/>
    <s v="Source tags/labels"/>
    <n v="1"/>
    <s v="aws-2026-06-12-222222222222-04-01-alloc-924511f593d1"/>
    <d v="2026-06-01T00:00:00"/>
    <d v="2026-06-01T00:00:00"/>
  </r>
  <r>
    <x v="1457"/>
    <x v="0"/>
    <n v="999999999999"/>
    <n v="222222222222"/>
    <s v="development-account"/>
    <n v="46184.833333333336"/>
    <n v="46185.833333333336"/>
    <n v="46173.833333333336"/>
    <n v="46203.833333333336"/>
    <s v="AWS Lambda"/>
    <s v="Compute"/>
    <s v="Lambda-GB-Second"/>
    <s v="function-2222-04-02"/>
    <s v="us-east-1"/>
    <s v=""/>
    <n v="1640881.7827000001"/>
    <s v="GB-Seconds"/>
    <n v="1.6666700000000001E-5"/>
    <s v="Standard"/>
    <s v="USD"/>
    <n v="27.348099999999999"/>
    <n v="25.433700000000002"/>
    <n v="25.43370000000000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59"/>
    <s v="Allocated"/>
    <x v="1"/>
    <s v="Source tags/labels"/>
    <n v="1"/>
    <s v="aws-2026-06-12-222222222222-04-02-alloc-42bfeda80b8b"/>
    <d v="2026-06-01T00:00:00"/>
    <d v="2026-06-01T00:00:00"/>
  </r>
  <r>
    <x v="1458"/>
    <x v="0"/>
    <n v="999999999999"/>
    <n v="222222222222"/>
    <s v="development-account"/>
    <n v="46184.833333333336"/>
    <n v="46185.833333333336"/>
    <n v="46173.833333333336"/>
    <n v="46203.833333333336"/>
    <s v="AmazonCloudWatch"/>
    <s v="Management and Governance"/>
    <s v="DataProcessing-Bytes"/>
    <s v="log-group-2222-05-01"/>
    <s v="us-east-1"/>
    <s v=""/>
    <n v="94.1785"/>
    <s v="GB"/>
    <n v="0.5"/>
    <s v="Standard"/>
    <s v="USD"/>
    <n v="47.089199999999998"/>
    <n v="43.322099999999999"/>
    <n v="43.3220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460"/>
    <s v="Shared"/>
    <x v="2"/>
    <s v="Direct spend: provider + billing month + sub-account"/>
    <n v="1"/>
    <s v="aws-2026-06-12-222222222222-05-01-alloc-b0cbb7a7092e"/>
    <d v="2026-06-01T00:00:00"/>
    <d v="2026-06-01T00:00:00"/>
  </r>
  <r>
    <x v="1459"/>
    <x v="0"/>
    <n v="999999999999"/>
    <n v="222222222222"/>
    <s v="development-account"/>
    <n v="46184.833333333336"/>
    <n v="46185.833333333336"/>
    <n v="46173.833333333336"/>
    <n v="46203.833333333336"/>
    <s v="AmazonCloudWatch"/>
    <s v="Management and Governance"/>
    <s v="DataProcessing-Bytes"/>
    <s v="log-group-2222-05-02"/>
    <s v="us-east-1"/>
    <s v=""/>
    <n v="84.1584"/>
    <s v="GB"/>
    <n v="0.5"/>
    <s v="Standard"/>
    <s v="USD"/>
    <n v="42.0792"/>
    <n v="38.712899999999998"/>
    <n v="38.7128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461"/>
    <s v="Shared"/>
    <x v="2"/>
    <s v="Direct spend: provider + billing month + sub-account"/>
    <n v="1"/>
    <s v="aws-2026-06-12-222222222222-05-02-alloc-c7d638b19975"/>
    <d v="2026-06-01T00:00:00"/>
    <d v="2026-06-01T00:00:00"/>
  </r>
  <r>
    <x v="1460"/>
    <x v="0"/>
    <n v="999999999999"/>
    <n v="111111111111"/>
    <s v="production-account"/>
    <n v="46185.833333333336"/>
    <n v="46186.833333333336"/>
    <n v="46173.833333333336"/>
    <n v="46203.833333333336"/>
    <s v="Amazon Elastic Compute Cloud - Compute"/>
    <s v="Compute"/>
    <s v="BoxUsage:m5.large"/>
    <s v="i-1111-01-01"/>
    <s v="us-east-1"/>
    <s v=""/>
    <n v="991.49559999999997"/>
    <s v="Hrs"/>
    <n v="9.6000000000000002E-2"/>
    <s v="Standard"/>
    <s v="USD"/>
    <n v="95.183599999999998"/>
    <n v="83.285600000000002"/>
    <n v="83.285600000000002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62"/>
    <s v="Allocated"/>
    <x v="1"/>
    <s v="Source tags/labels"/>
    <n v="1"/>
    <s v="aws-2026-06-13-111111111111-01-01-alloc-991f62e8eecd"/>
    <d v="2026-06-01T00:00:00"/>
    <d v="2026-06-01T00:00:00"/>
  </r>
  <r>
    <x v="1461"/>
    <x v="0"/>
    <n v="999999999999"/>
    <n v="111111111111"/>
    <s v="production-account"/>
    <n v="46185.833333333336"/>
    <n v="46186.833333333336"/>
    <n v="46173.833333333336"/>
    <n v="46203.833333333336"/>
    <s v="Amazon Elastic Compute Cloud - Compute"/>
    <s v="Compute"/>
    <s v="BoxUsage:m5.large"/>
    <s v="i-1111-01-02"/>
    <s v="us-east-1"/>
    <s v=""/>
    <n v="1019.2627"/>
    <s v="Hrs"/>
    <n v="9.6000000000000002E-2"/>
    <s v="Standard"/>
    <s v="USD"/>
    <n v="97.849199999999996"/>
    <n v="85.618099999999998"/>
    <n v="85.618099999999998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63"/>
    <s v="Allocated"/>
    <x v="1"/>
    <s v="Source tags/labels"/>
    <n v="1"/>
    <s v="aws-2026-06-13-111111111111-01-02-alloc-96e2cd70130d"/>
    <d v="2026-06-01T00:00:00"/>
    <d v="2026-06-01T00:00:00"/>
  </r>
  <r>
    <x v="1462"/>
    <x v="0"/>
    <n v="999999999999"/>
    <n v="111111111111"/>
    <s v="production-account"/>
    <n v="46185.833333333336"/>
    <n v="46186.833333333336"/>
    <n v="46173.833333333336"/>
    <n v="46203.833333333336"/>
    <s v="Amazon Simple Storage Service"/>
    <s v="Storage"/>
    <s v="TimedStorage-ByteHrs"/>
    <s v="bucket-1111-02-01"/>
    <s v="us-east-1"/>
    <s v=""/>
    <n v="210.63200000000001"/>
    <s v="GB-Mo"/>
    <n v="2.3E-2"/>
    <s v="Standard"/>
    <s v="USD"/>
    <n v="4.8445"/>
    <n v="4.5286"/>
    <n v="4.528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64"/>
    <s v="Allocated"/>
    <x v="1"/>
    <s v="Source tags/labels"/>
    <n v="1"/>
    <s v="aws-2026-06-13-111111111111-02-01-alloc-63a97572e6a7"/>
    <d v="2026-06-01T00:00:00"/>
    <d v="2026-06-01T00:00:00"/>
  </r>
  <r>
    <x v="1463"/>
    <x v="0"/>
    <n v="999999999999"/>
    <n v="111111111111"/>
    <s v="production-account"/>
    <n v="46185.833333333336"/>
    <n v="46186.833333333336"/>
    <n v="46173.833333333336"/>
    <n v="46203.833333333336"/>
    <s v="Amazon Simple Storage Service"/>
    <s v="Storage"/>
    <s v="TimedStorage-ByteHrs"/>
    <s v="bucket-1111-02-02"/>
    <s v="us-east-1"/>
    <s v=""/>
    <n v="220.02850000000001"/>
    <s v="GB-Mo"/>
    <n v="2.3E-2"/>
    <s v="Standard"/>
    <s v="USD"/>
    <n v="5.0606999999999998"/>
    <n v="4.7305999999999999"/>
    <n v="4.730599999999999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65"/>
    <s v="Allocated"/>
    <x v="1"/>
    <s v="Source tags/labels"/>
    <n v="1"/>
    <s v="aws-2026-06-13-111111111111-02-02-alloc-75e4e6e5e35c"/>
    <d v="2026-06-01T00:00:00"/>
    <d v="2026-06-01T00:00:00"/>
  </r>
  <r>
    <x v="1464"/>
    <x v="0"/>
    <n v="999999999999"/>
    <n v="111111111111"/>
    <s v="production-account"/>
    <n v="46185.833333333336"/>
    <n v="46186.833333333336"/>
    <n v="46173.833333333336"/>
    <n v="46203.833333333336"/>
    <s v="Amazon Relational Database Service"/>
    <s v="Databases"/>
    <s v="InstanceUsage:db.m5.large"/>
    <s v="db-1111-03-01"/>
    <s v="us-east-1"/>
    <s v=""/>
    <n v="225.3717"/>
    <s v="Hrs"/>
    <n v="0.192"/>
    <s v="Standard"/>
    <s v="USD"/>
    <n v="43.2714"/>
    <n v="38.313200000000002"/>
    <n v="38.3132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66"/>
    <s v="Allocated"/>
    <x v="1"/>
    <s v="Source tags/labels"/>
    <n v="1"/>
    <s v="aws-2026-06-13-111111111111-03-01-alloc-c64acc58449f"/>
    <d v="2026-06-01T00:00:00"/>
    <d v="2026-06-01T00:00:00"/>
  </r>
  <r>
    <x v="1465"/>
    <x v="0"/>
    <n v="999999999999"/>
    <n v="111111111111"/>
    <s v="production-account"/>
    <n v="46185.833333333336"/>
    <n v="46186.833333333336"/>
    <n v="46173.833333333336"/>
    <n v="46203.833333333336"/>
    <s v="Amazon Relational Database Service"/>
    <s v="Databases"/>
    <s v="InstanceUsage:db.m5.large"/>
    <s v="db-1111-03-02"/>
    <s v="us-east-1"/>
    <s v=""/>
    <n v="230.87309999999999"/>
    <s v="Hrs"/>
    <n v="0.192"/>
    <s v="Standard"/>
    <s v="USD"/>
    <n v="44.327599999999997"/>
    <n v="39.248399999999997"/>
    <n v="39.2483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67"/>
    <s v="Allocated"/>
    <x v="1"/>
    <s v="Source tags/labels"/>
    <n v="1"/>
    <s v="aws-2026-06-13-111111111111-03-02-alloc-3d6f757950de"/>
    <d v="2026-06-01T00:00:00"/>
    <d v="2026-06-01T00:00:00"/>
  </r>
  <r>
    <x v="1466"/>
    <x v="0"/>
    <n v="999999999999"/>
    <n v="111111111111"/>
    <s v="production-account"/>
    <n v="46185.833333333336"/>
    <n v="46186.833333333336"/>
    <n v="46173.833333333336"/>
    <n v="46203.833333333336"/>
    <s v="AWS Lambda"/>
    <s v="Compute"/>
    <s v="Lambda-GB-Second"/>
    <s v="function-1111-04-01"/>
    <s v="us-east-1"/>
    <s v=""/>
    <n v="4069721.6066000001"/>
    <s v="GB-Seconds"/>
    <n v="1.6666700000000001E-5"/>
    <s v="Standard"/>
    <s v="USD"/>
    <n v="67.828800000000001"/>
    <n v="63.0807"/>
    <n v="63.080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68"/>
    <s v="Allocated"/>
    <x v="1"/>
    <s v="Source tags/labels"/>
    <n v="1"/>
    <s v="aws-2026-06-13-111111111111-04-01-alloc-bf7d27451da1"/>
    <d v="2026-06-01T00:00:00"/>
    <d v="2026-06-01T00:00:00"/>
  </r>
  <r>
    <x v="1467"/>
    <x v="0"/>
    <n v="999999999999"/>
    <n v="111111111111"/>
    <s v="production-account"/>
    <n v="46185.833333333336"/>
    <n v="46186.833333333336"/>
    <n v="46173.833333333336"/>
    <n v="46203.833333333336"/>
    <s v="AWS Lambda"/>
    <s v="Compute"/>
    <s v="Lambda-GB-Second"/>
    <s v="function-1111-04-02"/>
    <s v="us-east-1"/>
    <s v=""/>
    <n v="4875501.7326999996"/>
    <s v="GB-Seconds"/>
    <n v="1.6666700000000001E-5"/>
    <s v="Standard"/>
    <s v="USD"/>
    <n v="81.258499999999998"/>
    <n v="75.570300000000003"/>
    <n v="75.57030000000000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69"/>
    <s v="Allocated"/>
    <x v="1"/>
    <s v="Source tags/labels"/>
    <n v="1"/>
    <s v="aws-2026-06-13-111111111111-04-02-alloc-b65355922730"/>
    <d v="2026-06-01T00:00:00"/>
    <d v="2026-06-01T00:00:00"/>
  </r>
  <r>
    <x v="1468"/>
    <x v="0"/>
    <n v="999999999999"/>
    <n v="111111111111"/>
    <s v="production-account"/>
    <n v="46185.833333333336"/>
    <n v="46186.833333333336"/>
    <n v="46173.833333333336"/>
    <n v="46203.833333333336"/>
    <s v="AmazonCloudWatch"/>
    <s v="Management and Governance"/>
    <s v="DataProcessing-Bytes"/>
    <s v="log-group-1111-05-01"/>
    <s v="us-east-1"/>
    <s v=""/>
    <n v="240.5916"/>
    <s v="GB"/>
    <n v="0.5"/>
    <s v="Standard"/>
    <s v="USD"/>
    <n v="120.2958"/>
    <n v="110.6722"/>
    <n v="110.6722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470"/>
    <s v="Shared"/>
    <x v="2"/>
    <s v="Direct spend: provider + billing month + sub-account"/>
    <n v="1"/>
    <s v="aws-2026-06-13-111111111111-05-01-alloc-b4d9f52c21d1"/>
    <d v="2026-06-01T00:00:00"/>
    <d v="2026-06-01T00:00:00"/>
  </r>
  <r>
    <x v="1469"/>
    <x v="0"/>
    <n v="999999999999"/>
    <n v="111111111111"/>
    <s v="production-account"/>
    <n v="46185.833333333336"/>
    <n v="46186.833333333336"/>
    <n v="46173.833333333336"/>
    <n v="46203.833333333336"/>
    <s v="AmazonCloudWatch"/>
    <s v="Management and Governance"/>
    <s v="DataProcessing-Bytes"/>
    <s v="log-group-1111-05-02"/>
    <s v="us-east-1"/>
    <s v=""/>
    <n v="245.7251"/>
    <s v="GB"/>
    <n v="0.5"/>
    <s v="Standard"/>
    <s v="USD"/>
    <n v="122.8626"/>
    <n v="113.03360000000001"/>
    <n v="113.0336000000000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471"/>
    <s v="Shared"/>
    <x v="2"/>
    <s v="Direct spend: provider + billing month + sub-account"/>
    <n v="1"/>
    <s v="aws-2026-06-13-111111111111-05-02-alloc-bc05b9cd65a9"/>
    <d v="2026-06-01T00:00:00"/>
    <d v="2026-06-01T00:00:00"/>
  </r>
  <r>
    <x v="1470"/>
    <x v="0"/>
    <n v="999999999999"/>
    <n v="222222222222"/>
    <s v="development-account"/>
    <n v="46185.833333333336"/>
    <n v="46186.833333333336"/>
    <n v="46173.833333333336"/>
    <n v="46203.833333333336"/>
    <s v="Amazon Elastic Compute Cloud - Compute"/>
    <s v="Compute"/>
    <s v="BoxUsage:m5.large"/>
    <s v="i-2222-01-01"/>
    <s v="us-east-1"/>
    <s v=""/>
    <n v="457.12150000000003"/>
    <s v="Hrs"/>
    <n v="9.6000000000000002E-2"/>
    <s v="Standard"/>
    <s v="USD"/>
    <n v="43.883699999999997"/>
    <n v="38.398200000000003"/>
    <n v="38.3982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72"/>
    <s v="Allocated"/>
    <x v="1"/>
    <s v="Source tags/labels"/>
    <n v="1"/>
    <s v="aws-2026-06-13-222222222222-01-01-alloc-254e68d968f0"/>
    <d v="2026-06-01T00:00:00"/>
    <d v="2026-06-01T00:00:00"/>
  </r>
  <r>
    <x v="1471"/>
    <x v="0"/>
    <n v="999999999999"/>
    <n v="222222222222"/>
    <s v="development-account"/>
    <n v="46185.833333333336"/>
    <n v="46186.833333333336"/>
    <n v="46173.833333333336"/>
    <n v="46203.833333333336"/>
    <s v="Amazon Elastic Compute Cloud - Compute"/>
    <s v="Compute"/>
    <s v="BoxUsage:m5.large"/>
    <s v="i-2222-01-02"/>
    <s v="us-east-1"/>
    <s v=""/>
    <n v="386.48669999999998"/>
    <s v="Hrs"/>
    <n v="9.6000000000000002E-2"/>
    <s v="Standard"/>
    <s v="USD"/>
    <n v="37.102699999999999"/>
    <n v="32.4649"/>
    <n v="32.464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73"/>
    <s v="Allocated"/>
    <x v="1"/>
    <s v="Source tags/labels"/>
    <n v="1"/>
    <s v="aws-2026-06-13-222222222222-01-02-alloc-bd89ef65bb4b"/>
    <d v="2026-06-01T00:00:00"/>
    <d v="2026-06-01T00:00:00"/>
  </r>
  <r>
    <x v="1472"/>
    <x v="0"/>
    <n v="999999999999"/>
    <n v="222222222222"/>
    <s v="development-account"/>
    <n v="46185.833333333336"/>
    <n v="46186.833333333336"/>
    <n v="46173.833333333336"/>
    <n v="46203.833333333336"/>
    <s v="Amazon Simple Storage Service"/>
    <s v="Storage"/>
    <s v="TimedStorage-ByteHrs"/>
    <s v="bucket-2222-02-01"/>
    <s v="us-east-1"/>
    <s v=""/>
    <n v="84.383399999999995"/>
    <s v="GB-Mo"/>
    <n v="2.3E-2"/>
    <s v="Standard"/>
    <s v="USD"/>
    <n v="1.9408000000000001"/>
    <n v="1.8142"/>
    <n v="1.8142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74"/>
    <s v="Allocated"/>
    <x v="1"/>
    <s v="Source tags/labels"/>
    <n v="1"/>
    <s v="aws-2026-06-13-222222222222-02-01-alloc-82d686710e7f"/>
    <d v="2026-06-01T00:00:00"/>
    <d v="2026-06-01T00:00:00"/>
  </r>
  <r>
    <x v="1473"/>
    <x v="0"/>
    <n v="999999999999"/>
    <n v="222222222222"/>
    <s v="development-account"/>
    <n v="46185.833333333336"/>
    <n v="46186.833333333336"/>
    <n v="46173.833333333336"/>
    <n v="46203.833333333336"/>
    <s v="Amazon Simple Storage Service"/>
    <s v="Storage"/>
    <s v="TimedStorage-ByteHrs"/>
    <s v="bucket-2222-02-02"/>
    <s v="us-east-1"/>
    <s v=""/>
    <n v="99.166200000000003"/>
    <s v="GB-Mo"/>
    <n v="2.3E-2"/>
    <s v="Standard"/>
    <s v="USD"/>
    <n v="2.2808000000000002"/>
    <n v="2.1320999999999999"/>
    <n v="2.1320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75"/>
    <s v="Allocated"/>
    <x v="1"/>
    <s v="Source tags/labels"/>
    <n v="1"/>
    <s v="aws-2026-06-13-222222222222-02-02-alloc-865b6d305e3d"/>
    <d v="2026-06-01T00:00:00"/>
    <d v="2026-06-01T00:00:00"/>
  </r>
  <r>
    <x v="1474"/>
    <x v="0"/>
    <n v="999999999999"/>
    <n v="222222222222"/>
    <s v="development-account"/>
    <n v="46185.833333333336"/>
    <n v="46186.833333333336"/>
    <n v="46173.833333333336"/>
    <n v="46203.833333333336"/>
    <s v="Amazon Relational Database Service"/>
    <s v="Databases"/>
    <s v="InstanceUsage:db.m5.large"/>
    <s v="db-2222-03-01"/>
    <s v="us-east-1"/>
    <s v=""/>
    <n v="91.739099999999993"/>
    <s v="Hrs"/>
    <n v="0.192"/>
    <s v="Standard"/>
    <s v="USD"/>
    <n v="17.613900000000001"/>
    <n v="15.595700000000001"/>
    <n v="15.5957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76"/>
    <s v="Allocated"/>
    <x v="1"/>
    <s v="Source tags/labels"/>
    <n v="1"/>
    <s v="aws-2026-06-13-222222222222-03-01-alloc-42889699355f"/>
    <d v="2026-06-01T00:00:00"/>
    <d v="2026-06-01T00:00:00"/>
  </r>
  <r>
    <x v="1475"/>
    <x v="0"/>
    <n v="999999999999"/>
    <n v="222222222222"/>
    <s v="development-account"/>
    <n v="46185.833333333336"/>
    <n v="46186.833333333336"/>
    <n v="46173.833333333336"/>
    <n v="46203.833333333336"/>
    <s v="Amazon Relational Database Service"/>
    <s v="Databases"/>
    <s v="InstanceUsage:db.m5.large"/>
    <s v="db-2222-03-02"/>
    <s v="us-east-1"/>
    <s v=""/>
    <n v="78.526600000000002"/>
    <s v="Hrs"/>
    <n v="0.192"/>
    <s v="Standard"/>
    <s v="USD"/>
    <n v="15.0771"/>
    <n v="13.349500000000001"/>
    <n v="13.3495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77"/>
    <s v="Allocated"/>
    <x v="1"/>
    <s v="Source tags/labels"/>
    <n v="1"/>
    <s v="aws-2026-06-13-222222222222-03-02-alloc-bb69a8a33ea0"/>
    <d v="2026-06-01T00:00:00"/>
    <d v="2026-06-01T00:00:00"/>
  </r>
  <r>
    <x v="1476"/>
    <x v="0"/>
    <n v="999999999999"/>
    <n v="222222222222"/>
    <s v="development-account"/>
    <n v="46185.833333333336"/>
    <n v="46186.833333333336"/>
    <n v="46173.833333333336"/>
    <n v="46203.833333333336"/>
    <s v="AWS Lambda"/>
    <s v="Compute"/>
    <s v="Lambda-GB-Second"/>
    <s v="function-2222-04-01"/>
    <s v="us-east-1"/>
    <s v=""/>
    <n v="1817746.1394"/>
    <s v="GB-Seconds"/>
    <n v="1.6666700000000001E-5"/>
    <s v="Standard"/>
    <s v="USD"/>
    <n v="30.2958"/>
    <n v="28.1751"/>
    <n v="28.175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78"/>
    <s v="Allocated"/>
    <x v="1"/>
    <s v="Source tags/labels"/>
    <n v="1"/>
    <s v="aws-2026-06-13-222222222222-04-01-alloc-ad592743f353"/>
    <d v="2026-06-01T00:00:00"/>
    <d v="2026-06-01T00:00:00"/>
  </r>
  <r>
    <x v="1477"/>
    <x v="0"/>
    <n v="999999999999"/>
    <n v="222222222222"/>
    <s v="development-account"/>
    <n v="46185.833333333336"/>
    <n v="46186.833333333336"/>
    <n v="46173.833333333336"/>
    <n v="46203.833333333336"/>
    <s v="AWS Lambda"/>
    <s v="Compute"/>
    <s v="Lambda-GB-Second"/>
    <s v="function-2222-04-02"/>
    <s v="us-east-1"/>
    <s v=""/>
    <n v="1850447.1274000001"/>
    <s v="GB-Seconds"/>
    <n v="1.6666700000000001E-5"/>
    <s v="Standard"/>
    <s v="USD"/>
    <n v="30.840800000000002"/>
    <n v="28.681899999999999"/>
    <n v="28.6818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79"/>
    <s v="Allocated"/>
    <x v="1"/>
    <s v="Source tags/labels"/>
    <n v="1"/>
    <s v="aws-2026-06-13-222222222222-04-02-alloc-68584532f2a3"/>
    <d v="2026-06-01T00:00:00"/>
    <d v="2026-06-01T00:00:00"/>
  </r>
  <r>
    <x v="1478"/>
    <x v="0"/>
    <n v="999999999999"/>
    <n v="222222222222"/>
    <s v="development-account"/>
    <n v="46185.833333333336"/>
    <n v="46186.833333333336"/>
    <n v="46173.833333333336"/>
    <n v="46203.833333333336"/>
    <s v="AmazonCloudWatch"/>
    <s v="Management and Governance"/>
    <s v="DataProcessing-Bytes"/>
    <s v="log-group-2222-05-01"/>
    <s v="us-east-1"/>
    <s v=""/>
    <n v="89.056600000000003"/>
    <s v="GB"/>
    <n v="0.5"/>
    <s v="Standard"/>
    <s v="USD"/>
    <n v="44.528300000000002"/>
    <n v="40.966000000000001"/>
    <n v="40.9660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480"/>
    <s v="Shared"/>
    <x v="2"/>
    <s v="Direct spend: provider + billing month + sub-account"/>
    <n v="1"/>
    <s v="aws-2026-06-13-222222222222-05-01-alloc-3903caff9f0c"/>
    <d v="2026-06-01T00:00:00"/>
    <d v="2026-06-01T00:00:00"/>
  </r>
  <r>
    <x v="1479"/>
    <x v="0"/>
    <n v="999999999999"/>
    <n v="222222222222"/>
    <s v="development-account"/>
    <n v="46185.833333333336"/>
    <n v="46186.833333333336"/>
    <n v="46173.833333333336"/>
    <n v="46203.833333333336"/>
    <s v="AmazonCloudWatch"/>
    <s v="Management and Governance"/>
    <s v="DataProcessing-Bytes"/>
    <s v="log-group-2222-05-02"/>
    <s v="us-east-1"/>
    <s v=""/>
    <n v="84.119399999999999"/>
    <s v="GB"/>
    <n v="0.5"/>
    <s v="Standard"/>
    <s v="USD"/>
    <n v="42.059699999999999"/>
    <n v="38.694899999999997"/>
    <n v="38.6948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481"/>
    <s v="Shared"/>
    <x v="2"/>
    <s v="Direct spend: provider + billing month + sub-account"/>
    <n v="1"/>
    <s v="aws-2026-06-13-222222222222-05-02-alloc-aee030477d8d"/>
    <d v="2026-06-01T00:00:00"/>
    <d v="2026-06-01T00:00:00"/>
  </r>
  <r>
    <x v="1480"/>
    <x v="0"/>
    <n v="999999999999"/>
    <n v="111111111111"/>
    <s v="production-account"/>
    <n v="46186.833333333336"/>
    <n v="46187.833333333336"/>
    <n v="46173.833333333336"/>
    <n v="46203.833333333336"/>
    <s v="Amazon Elastic Compute Cloud - Compute"/>
    <s v="Compute"/>
    <s v="BoxUsage:m5.large"/>
    <s v="i-1111-01-01"/>
    <s v="us-east-1"/>
    <s v=""/>
    <n v="3998.029"/>
    <s v="Hrs"/>
    <n v="9.6000000000000002E-2"/>
    <s v="Standard"/>
    <s v="USD"/>
    <n v="383.81079999999997"/>
    <n v="335.83440000000002"/>
    <n v="335.83440000000002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82"/>
    <s v="Allocated"/>
    <x v="1"/>
    <s v="Source tags/labels"/>
    <n v="1"/>
    <s v="aws-2026-06-14-111111111111-01-01-alloc-367716e4a557"/>
    <d v="2026-06-01T00:00:00"/>
    <d v="2026-06-01T00:00:00"/>
  </r>
  <r>
    <x v="1481"/>
    <x v="0"/>
    <n v="999999999999"/>
    <n v="111111111111"/>
    <s v="production-account"/>
    <n v="46186.833333333336"/>
    <n v="46187.833333333336"/>
    <n v="46173.833333333336"/>
    <n v="46203.833333333336"/>
    <s v="Amazon Elastic Compute Cloud - Compute"/>
    <s v="Compute"/>
    <s v="BoxUsage:m5.large"/>
    <s v="i-1111-01-02"/>
    <s v="us-east-1"/>
    <s v=""/>
    <n v="4707.7529000000004"/>
    <s v="Hrs"/>
    <n v="9.6000000000000002E-2"/>
    <s v="Standard"/>
    <s v="USD"/>
    <n v="451.9443"/>
    <n v="395.45119999999997"/>
    <n v="395.4511999999999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83"/>
    <s v="Allocated"/>
    <x v="1"/>
    <s v="Source tags/labels"/>
    <n v="1"/>
    <s v="aws-2026-06-14-111111111111-01-02-alloc-4fabf90a8774"/>
    <d v="2026-06-01T00:00:00"/>
    <d v="2026-06-01T00:00:00"/>
  </r>
  <r>
    <x v="1482"/>
    <x v="0"/>
    <n v="999999999999"/>
    <n v="111111111111"/>
    <s v="production-account"/>
    <n v="46186.833333333336"/>
    <n v="46187.833333333336"/>
    <n v="46173.833333333336"/>
    <n v="46203.833333333336"/>
    <s v="Amazon Simple Storage Service"/>
    <s v="Storage"/>
    <s v="TimedStorage-ByteHrs"/>
    <s v="bucket-1111-02-01"/>
    <s v="us-east-1"/>
    <s v=""/>
    <n v="228.92689999999999"/>
    <s v="GB-Mo"/>
    <n v="2.3E-2"/>
    <s v="Standard"/>
    <s v="USD"/>
    <n v="5.2652999999999999"/>
    <n v="4.9218999999999999"/>
    <n v="4.921899999999999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84"/>
    <s v="Allocated"/>
    <x v="1"/>
    <s v="Source tags/labels"/>
    <n v="1"/>
    <s v="aws-2026-06-14-111111111111-02-01-alloc-8ea5af9179e5"/>
    <d v="2026-06-01T00:00:00"/>
    <d v="2026-06-01T00:00:00"/>
  </r>
  <r>
    <x v="1483"/>
    <x v="0"/>
    <n v="999999999999"/>
    <n v="111111111111"/>
    <s v="production-account"/>
    <n v="46186.833333333336"/>
    <n v="46187.833333333336"/>
    <n v="46173.833333333336"/>
    <n v="46203.833333333336"/>
    <s v="Amazon Simple Storage Service"/>
    <s v="Storage"/>
    <s v="TimedStorage-ByteHrs"/>
    <s v="bucket-1111-02-02"/>
    <s v="us-east-1"/>
    <s v=""/>
    <n v="255.7706"/>
    <s v="GB-Mo"/>
    <n v="2.3E-2"/>
    <s v="Standard"/>
    <s v="USD"/>
    <n v="5.8826999999999998"/>
    <n v="5.4991000000000003"/>
    <n v="5.4991000000000003"/>
    <s v="Usage"/>
    <s v=""/>
    <s v="TimedStorage-ByteHrs | StandardStorage | Usage"/>
    <s v="{}"/>
    <x v="0"/>
    <x v="0"/>
    <x v="0"/>
    <x v="0"/>
    <s v="Unallocated"/>
    <s v="aws_billing_sample.csv"/>
    <n v="1485"/>
    <s v="Unallocated"/>
    <x v="0"/>
    <s v="Missing allocation metadata"/>
    <n v="1"/>
    <s v="aws-2026-06-14-111111111111-02-02-alloc-109a8af1d798"/>
    <d v="2026-06-01T00:00:00"/>
    <d v="2026-06-01T00:00:00"/>
  </r>
  <r>
    <x v="1484"/>
    <x v="0"/>
    <n v="999999999999"/>
    <n v="111111111111"/>
    <s v="production-account"/>
    <n v="46186.833333333336"/>
    <n v="46187.833333333336"/>
    <n v="46173.833333333336"/>
    <n v="46203.833333333336"/>
    <s v="Amazon Relational Database Service"/>
    <s v="Databases"/>
    <s v="InstanceUsage:db.m5.large"/>
    <s v="db-1111-03-01"/>
    <s v="us-east-1"/>
    <s v=""/>
    <n v="220.42320000000001"/>
    <s v="Hrs"/>
    <n v="0.192"/>
    <s v="Standard"/>
    <s v="USD"/>
    <n v="42.321300000000001"/>
    <n v="37.471899999999998"/>
    <n v="37.4718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86"/>
    <s v="Allocated"/>
    <x v="1"/>
    <s v="Source tags/labels"/>
    <n v="1"/>
    <s v="aws-2026-06-14-111111111111-03-01-alloc-b5d66d807afa"/>
    <d v="2026-06-01T00:00:00"/>
    <d v="2026-06-01T00:00:00"/>
  </r>
  <r>
    <x v="1485"/>
    <x v="0"/>
    <n v="999999999999"/>
    <n v="111111111111"/>
    <s v="production-account"/>
    <n v="46186.833333333336"/>
    <n v="46187.833333333336"/>
    <n v="46173.833333333336"/>
    <n v="46203.833333333336"/>
    <s v="Amazon Relational Database Service"/>
    <s v="Databases"/>
    <s v="InstanceUsage:db.m5.large"/>
    <s v="db-1111-03-02"/>
    <s v="us-east-1"/>
    <s v=""/>
    <n v="236.19739999999999"/>
    <s v="Hrs"/>
    <n v="0.192"/>
    <s v="Standard"/>
    <s v="USD"/>
    <n v="45.349899999999998"/>
    <n v="40.153599999999997"/>
    <n v="40.1535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87"/>
    <s v="Allocated"/>
    <x v="1"/>
    <s v="Source tags/labels"/>
    <n v="1"/>
    <s v="aws-2026-06-14-111111111111-03-02-alloc-02557b83c71b"/>
    <d v="2026-06-01T00:00:00"/>
    <d v="2026-06-01T00:00:00"/>
  </r>
  <r>
    <x v="1486"/>
    <x v="0"/>
    <n v="999999999999"/>
    <n v="111111111111"/>
    <s v="production-account"/>
    <n v="46186.833333333336"/>
    <n v="46187.833333333336"/>
    <n v="46173.833333333336"/>
    <n v="46203.833333333336"/>
    <s v="AWS Lambda"/>
    <s v="Compute"/>
    <s v="Lambda-GB-Second"/>
    <s v="function-1111-04-01"/>
    <s v="us-east-1"/>
    <s v=""/>
    <n v="4558995.2215"/>
    <s v="GB-Seconds"/>
    <n v="1.6666700000000001E-5"/>
    <s v="Standard"/>
    <s v="USD"/>
    <n v="75.983400000000003"/>
    <n v="70.664400000000001"/>
    <n v="70.664400000000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88"/>
    <s v="Allocated"/>
    <x v="1"/>
    <s v="Source tags/labels"/>
    <n v="1"/>
    <s v="aws-2026-06-14-111111111111-04-01-alloc-cab303ef904c"/>
    <d v="2026-06-01T00:00:00"/>
    <d v="2026-06-01T00:00:00"/>
  </r>
  <r>
    <x v="1487"/>
    <x v="0"/>
    <n v="999999999999"/>
    <n v="111111111111"/>
    <s v="production-account"/>
    <n v="46186.833333333336"/>
    <n v="46187.833333333336"/>
    <n v="46173.833333333336"/>
    <n v="46203.833333333336"/>
    <s v="AWS Lambda"/>
    <s v="Compute"/>
    <s v="Lambda-GB-Second"/>
    <s v="function-1111-04-02"/>
    <s v="us-east-1"/>
    <s v=""/>
    <n v="4176579.0312999999"/>
    <s v="GB-Seconds"/>
    <n v="1.6666700000000001E-5"/>
    <s v="Standard"/>
    <s v="USD"/>
    <n v="69.609800000000007"/>
    <n v="64.736999999999995"/>
    <n v="64.73699999999999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489"/>
    <s v="Allocated"/>
    <x v="1"/>
    <s v="Source tags/labels"/>
    <n v="1"/>
    <s v="aws-2026-06-14-111111111111-04-02-alloc-a032437a43cc"/>
    <d v="2026-06-01T00:00:00"/>
    <d v="2026-06-01T00:00:00"/>
  </r>
  <r>
    <x v="1488"/>
    <x v="0"/>
    <n v="999999999999"/>
    <n v="111111111111"/>
    <s v="production-account"/>
    <n v="46186.833333333336"/>
    <n v="46187.833333333336"/>
    <n v="46173.833333333336"/>
    <n v="46203.833333333336"/>
    <s v="AmazonCloudWatch"/>
    <s v="Management and Governance"/>
    <s v="DataProcessing-Bytes"/>
    <s v="log-group-1111-05-01"/>
    <s v="us-east-1"/>
    <s v=""/>
    <n v="213.2098"/>
    <s v="GB"/>
    <n v="0.5"/>
    <s v="Standard"/>
    <s v="USD"/>
    <n v="106.6049"/>
    <n v="98.076499999999996"/>
    <n v="98.076499999999996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490"/>
    <s v="Shared"/>
    <x v="2"/>
    <s v="Direct spend: provider + billing month + sub-account"/>
    <n v="1"/>
    <s v="aws-2026-06-14-111111111111-05-01-alloc-316d42a6cc9a"/>
    <d v="2026-06-01T00:00:00"/>
    <d v="2026-06-01T00:00:00"/>
  </r>
  <r>
    <x v="1489"/>
    <x v="0"/>
    <n v="999999999999"/>
    <n v="111111111111"/>
    <s v="production-account"/>
    <n v="46186.833333333336"/>
    <n v="46187.833333333336"/>
    <n v="46173.833333333336"/>
    <n v="46203.833333333336"/>
    <s v="AmazonCloudWatch"/>
    <s v="Management and Governance"/>
    <s v="DataProcessing-Bytes"/>
    <s v="log-group-1111-05-02"/>
    <s v="us-east-1"/>
    <s v=""/>
    <n v="210.0549"/>
    <s v="GB"/>
    <n v="0.5"/>
    <s v="Standard"/>
    <s v="USD"/>
    <n v="105.0275"/>
    <n v="96.625299999999996"/>
    <n v="96.625299999999996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491"/>
    <s v="Shared"/>
    <x v="2"/>
    <s v="Direct spend: provider + billing month + sub-account"/>
    <n v="1"/>
    <s v="aws-2026-06-14-111111111111-05-02-alloc-3fae363c7e2b"/>
    <d v="2026-06-01T00:00:00"/>
    <d v="2026-06-01T00:00:00"/>
  </r>
  <r>
    <x v="1490"/>
    <x v="0"/>
    <n v="999999999999"/>
    <n v="222222222222"/>
    <s v="development-account"/>
    <n v="46186.833333333336"/>
    <n v="46187.833333333336"/>
    <n v="46173.833333333336"/>
    <n v="46203.833333333336"/>
    <s v="Amazon Elastic Compute Cloud - Compute"/>
    <s v="Compute"/>
    <s v="BoxUsage:m5.large"/>
    <s v="i-2222-01-01"/>
    <s v="us-east-1"/>
    <s v=""/>
    <n v="385.45299999999997"/>
    <s v="Hrs"/>
    <n v="9.6000000000000002E-2"/>
    <s v="Standard"/>
    <s v="USD"/>
    <n v="37.003500000000003"/>
    <n v="32.378100000000003"/>
    <n v="32.3781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92"/>
    <s v="Allocated"/>
    <x v="1"/>
    <s v="Source tags/labels"/>
    <n v="1"/>
    <s v="aws-2026-06-14-222222222222-01-01-alloc-8576b7d4a1ac"/>
    <d v="2026-06-01T00:00:00"/>
    <d v="2026-06-01T00:00:00"/>
  </r>
  <r>
    <x v="1491"/>
    <x v="0"/>
    <n v="999999999999"/>
    <n v="222222222222"/>
    <s v="development-account"/>
    <n v="46186.833333333336"/>
    <n v="46187.833333333336"/>
    <n v="46173.833333333336"/>
    <n v="46203.833333333336"/>
    <s v="Amazon Elastic Compute Cloud - Compute"/>
    <s v="Compute"/>
    <s v="BoxUsage:m5.large"/>
    <s v="i-2222-01-02"/>
    <s v="us-east-1"/>
    <s v=""/>
    <n v="431.68459999999999"/>
    <s v="Hrs"/>
    <n v="9.6000000000000002E-2"/>
    <s v="Standard"/>
    <s v="USD"/>
    <n v="41.441699999999997"/>
    <n v="36.261499999999998"/>
    <n v="36.2614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93"/>
    <s v="Allocated"/>
    <x v="1"/>
    <s v="Source tags/labels"/>
    <n v="1"/>
    <s v="aws-2026-06-14-222222222222-01-02-alloc-5660abc38f07"/>
    <d v="2026-06-01T00:00:00"/>
    <d v="2026-06-01T00:00:00"/>
  </r>
  <r>
    <x v="1492"/>
    <x v="0"/>
    <n v="999999999999"/>
    <n v="222222222222"/>
    <s v="development-account"/>
    <n v="46186.833333333336"/>
    <n v="46187.833333333336"/>
    <n v="46173.833333333336"/>
    <n v="46203.833333333336"/>
    <s v="Amazon Simple Storage Service"/>
    <s v="Storage"/>
    <s v="TimedStorage-ByteHrs"/>
    <s v="bucket-2222-02-01"/>
    <s v="us-east-1"/>
    <s v=""/>
    <n v="90.028700000000001"/>
    <s v="GB-Mo"/>
    <n v="2.3E-2"/>
    <s v="Standard"/>
    <s v="USD"/>
    <n v="2.0707"/>
    <n v="1.9356"/>
    <n v="1.9356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94"/>
    <s v="Allocated"/>
    <x v="1"/>
    <s v="Source tags/labels"/>
    <n v="1"/>
    <s v="aws-2026-06-14-222222222222-02-01-alloc-905b25ff6f9f"/>
    <d v="2026-06-01T00:00:00"/>
    <d v="2026-06-01T00:00:00"/>
  </r>
  <r>
    <x v="1493"/>
    <x v="0"/>
    <n v="999999999999"/>
    <n v="222222222222"/>
    <s v="development-account"/>
    <n v="46186.833333333336"/>
    <n v="46187.833333333336"/>
    <n v="46173.833333333336"/>
    <n v="46203.833333333336"/>
    <s v="Amazon Simple Storage Service"/>
    <s v="Storage"/>
    <s v="TimedStorage-ByteHrs"/>
    <s v="bucket-2222-02-02"/>
    <s v="us-east-1"/>
    <s v=""/>
    <n v="86.441599999999994"/>
    <s v="GB-Mo"/>
    <n v="2.3E-2"/>
    <s v="Standard"/>
    <s v="USD"/>
    <n v="1.9882"/>
    <n v="1.8585"/>
    <n v="1.8585"/>
    <s v="Usage"/>
    <s v=""/>
    <s v="TimedStorage-ByteHrs | StandardStorage | Usage"/>
    <s v="{}"/>
    <x v="0"/>
    <x v="0"/>
    <x v="0"/>
    <x v="0"/>
    <s v="Unallocated"/>
    <s v="aws_billing_sample.csv"/>
    <n v="1495"/>
    <s v="Unallocated"/>
    <x v="0"/>
    <s v="Missing allocation metadata"/>
    <n v="1"/>
    <s v="aws-2026-06-14-222222222222-02-02-alloc-9ac1b8dd5065"/>
    <d v="2026-06-01T00:00:00"/>
    <d v="2026-06-01T00:00:00"/>
  </r>
  <r>
    <x v="1494"/>
    <x v="0"/>
    <n v="999999999999"/>
    <n v="222222222222"/>
    <s v="development-account"/>
    <n v="46186.833333333336"/>
    <n v="46187.833333333336"/>
    <n v="46173.833333333336"/>
    <n v="46203.833333333336"/>
    <s v="Amazon Relational Database Service"/>
    <s v="Databases"/>
    <s v="InstanceUsage:db.m5.large"/>
    <s v="db-2222-03-01"/>
    <s v="us-east-1"/>
    <s v=""/>
    <n v="79.911900000000003"/>
    <s v="Hrs"/>
    <n v="0.192"/>
    <s v="Standard"/>
    <s v="USD"/>
    <n v="15.3431"/>
    <n v="13.585000000000001"/>
    <n v="13.5850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96"/>
    <s v="Allocated"/>
    <x v="1"/>
    <s v="Source tags/labels"/>
    <n v="1"/>
    <s v="aws-2026-06-14-222222222222-03-01-alloc-a6a55ca756d5"/>
    <d v="2026-06-01T00:00:00"/>
    <d v="2026-06-01T00:00:00"/>
  </r>
  <r>
    <x v="1495"/>
    <x v="0"/>
    <n v="999999999999"/>
    <n v="222222222222"/>
    <s v="development-account"/>
    <n v="46186.833333333336"/>
    <n v="46187.833333333336"/>
    <n v="46173.833333333336"/>
    <n v="46203.833333333336"/>
    <s v="Amazon Relational Database Service"/>
    <s v="Databases"/>
    <s v="InstanceUsage:db.m5.large"/>
    <s v="db-2222-03-02"/>
    <s v="us-east-1"/>
    <s v=""/>
    <n v="75.621499999999997"/>
    <s v="Hrs"/>
    <n v="0.192"/>
    <s v="Standard"/>
    <s v="USD"/>
    <n v="14.519299999999999"/>
    <n v="12.855700000000001"/>
    <n v="12.8557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97"/>
    <s v="Allocated"/>
    <x v="1"/>
    <s v="Source tags/labels"/>
    <n v="1"/>
    <s v="aws-2026-06-14-222222222222-03-02-alloc-22efd79e816f"/>
    <d v="2026-06-01T00:00:00"/>
    <d v="2026-06-01T00:00:00"/>
  </r>
  <r>
    <x v="1496"/>
    <x v="0"/>
    <n v="999999999999"/>
    <n v="222222222222"/>
    <s v="development-account"/>
    <n v="46186.833333333336"/>
    <n v="46187.833333333336"/>
    <n v="46173.833333333336"/>
    <n v="46203.833333333336"/>
    <s v="AWS Lambda"/>
    <s v="Compute"/>
    <s v="Lambda-GB-Second"/>
    <s v="function-2222-04-01"/>
    <s v="us-east-1"/>
    <s v=""/>
    <n v="1831404.5730999999"/>
    <s v="GB-Seconds"/>
    <n v="1.6666700000000001E-5"/>
    <s v="Standard"/>
    <s v="USD"/>
    <n v="30.523499999999999"/>
    <n v="28.386800000000001"/>
    <n v="28.3868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98"/>
    <s v="Allocated"/>
    <x v="1"/>
    <s v="Source tags/labels"/>
    <n v="1"/>
    <s v="aws-2026-06-14-222222222222-04-01-alloc-3f50871ad3b9"/>
    <d v="2026-06-01T00:00:00"/>
    <d v="2026-06-01T00:00:00"/>
  </r>
  <r>
    <x v="1497"/>
    <x v="0"/>
    <n v="999999999999"/>
    <n v="222222222222"/>
    <s v="development-account"/>
    <n v="46186.833333333336"/>
    <n v="46187.833333333336"/>
    <n v="46173.833333333336"/>
    <n v="46203.833333333336"/>
    <s v="AWS Lambda"/>
    <s v="Compute"/>
    <s v="Lambda-GB-Second"/>
    <s v="function-2222-04-02"/>
    <s v="us-east-1"/>
    <s v=""/>
    <n v="1884593.1991999999"/>
    <s v="GB-Seconds"/>
    <n v="1.6666700000000001E-5"/>
    <s v="Standard"/>
    <s v="USD"/>
    <n v="31.4099"/>
    <n v="29.211200000000002"/>
    <n v="29.21120000000000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499"/>
    <s v="Allocated"/>
    <x v="1"/>
    <s v="Source tags/labels"/>
    <n v="1"/>
    <s v="aws-2026-06-14-222222222222-04-02-alloc-ef3884dfa7e4"/>
    <d v="2026-06-01T00:00:00"/>
    <d v="2026-06-01T00:00:00"/>
  </r>
  <r>
    <x v="1498"/>
    <x v="0"/>
    <n v="999999999999"/>
    <n v="222222222222"/>
    <s v="development-account"/>
    <n v="46186.833333333336"/>
    <n v="46187.833333333336"/>
    <n v="46173.833333333336"/>
    <n v="46203.833333333336"/>
    <s v="AmazonCloudWatch"/>
    <s v="Management and Governance"/>
    <s v="DataProcessing-Bytes"/>
    <s v="log-group-2222-05-01"/>
    <s v="us-east-1"/>
    <s v=""/>
    <n v="85.377499999999998"/>
    <s v="GB"/>
    <n v="0.5"/>
    <s v="Standard"/>
    <s v="USD"/>
    <n v="42.688699999999997"/>
    <n v="39.273600000000002"/>
    <n v="39.2736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500"/>
    <s v="Shared"/>
    <x v="2"/>
    <s v="Direct spend: provider + billing month + sub-account"/>
    <n v="1"/>
    <s v="aws-2026-06-14-222222222222-05-01-alloc-b5b7e4cb6bce"/>
    <d v="2026-06-01T00:00:00"/>
    <d v="2026-06-01T00:00:00"/>
  </r>
  <r>
    <x v="1499"/>
    <x v="0"/>
    <n v="999999999999"/>
    <n v="222222222222"/>
    <s v="development-account"/>
    <n v="46186.833333333336"/>
    <n v="46187.833333333336"/>
    <n v="46173.833333333336"/>
    <n v="46203.833333333336"/>
    <s v="AmazonCloudWatch"/>
    <s v="Management and Governance"/>
    <s v="DataProcessing-Bytes"/>
    <s v="log-group-2222-05-02"/>
    <s v="us-east-1"/>
    <s v=""/>
    <n v="80.525000000000006"/>
    <s v="GB"/>
    <n v="0.5"/>
    <s v="Standard"/>
    <s v="USD"/>
    <n v="40.262500000000003"/>
    <n v="37.041499999999999"/>
    <n v="37.0414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501"/>
    <s v="Shared"/>
    <x v="2"/>
    <s v="Direct spend: provider + billing month + sub-account"/>
    <n v="1"/>
    <s v="aws-2026-06-14-222222222222-05-02-alloc-76f5d4fb90e6"/>
    <d v="2026-06-01T00:00:00"/>
    <d v="2026-06-01T00:00:00"/>
  </r>
  <r>
    <x v="1500"/>
    <x v="0"/>
    <n v="999999999999"/>
    <n v="111111111111"/>
    <s v="production-account"/>
    <n v="46187.833333333336"/>
    <n v="46188.833333333336"/>
    <n v="46173.833333333336"/>
    <n v="46203.833333333336"/>
    <s v="Amazon Elastic Compute Cloud - Compute"/>
    <s v="Compute"/>
    <s v="BoxUsage:m5.large"/>
    <s v="i-1111-01-01"/>
    <s v="us-east-1"/>
    <s v=""/>
    <n v="1158.635"/>
    <s v="Hrs"/>
    <n v="9.6000000000000002E-2"/>
    <s v="Standard"/>
    <s v="USD"/>
    <n v="111.229"/>
    <n v="97.325299999999999"/>
    <n v="97.325299999999999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02"/>
    <s v="Allocated"/>
    <x v="1"/>
    <s v="Source tags/labels"/>
    <n v="1"/>
    <s v="aws-2026-06-15-111111111111-01-01-alloc-e400db682255"/>
    <d v="2026-06-01T00:00:00"/>
    <d v="2026-06-01T00:00:00"/>
  </r>
  <r>
    <x v="1501"/>
    <x v="0"/>
    <n v="999999999999"/>
    <n v="111111111111"/>
    <s v="production-account"/>
    <n v="46187.833333333336"/>
    <n v="46188.833333333336"/>
    <n v="46173.833333333336"/>
    <n v="46203.833333333336"/>
    <s v="Amazon Elastic Compute Cloud - Compute"/>
    <s v="Compute"/>
    <s v="BoxUsage:m5.large"/>
    <s v="i-1111-01-02"/>
    <s v="us-east-1"/>
    <s v=""/>
    <n v="1120.4266"/>
    <s v="Hrs"/>
    <n v="9.6000000000000002E-2"/>
    <s v="Standard"/>
    <s v="USD"/>
    <n v="107.56100000000001"/>
    <n v="94.115799999999993"/>
    <n v="94.115799999999993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03"/>
    <s v="Allocated"/>
    <x v="1"/>
    <s v="Source tags/labels"/>
    <n v="1"/>
    <s v="aws-2026-06-15-111111111111-01-02-alloc-c2959c2c8496"/>
    <d v="2026-06-01T00:00:00"/>
    <d v="2026-06-01T00:00:00"/>
  </r>
  <r>
    <x v="1502"/>
    <x v="0"/>
    <n v="999999999999"/>
    <n v="111111111111"/>
    <s v="production-account"/>
    <n v="46187.833333333336"/>
    <n v="46188.833333333336"/>
    <n v="46173.833333333336"/>
    <n v="46203.833333333336"/>
    <s v="Amazon Simple Storage Service"/>
    <s v="Storage"/>
    <s v="TimedStorage-ByteHrs"/>
    <s v="bucket-1111-02-01"/>
    <s v="us-east-1"/>
    <s v=""/>
    <n v="214.0496"/>
    <s v="GB-Mo"/>
    <n v="2.3E-2"/>
    <s v="Standard"/>
    <s v="USD"/>
    <n v="4.9230999999999998"/>
    <n v="4.6021000000000001"/>
    <n v="4.602100000000000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04"/>
    <s v="Allocated"/>
    <x v="1"/>
    <s v="Source tags/labels"/>
    <n v="1"/>
    <s v="aws-2026-06-15-111111111111-02-01-alloc-fb1e44344af4"/>
    <d v="2026-06-01T00:00:00"/>
    <d v="2026-06-01T00:00:00"/>
  </r>
  <r>
    <x v="1503"/>
    <x v="0"/>
    <n v="999999999999"/>
    <n v="111111111111"/>
    <s v="production-account"/>
    <n v="46187.833333333336"/>
    <n v="46188.833333333336"/>
    <n v="46173.833333333336"/>
    <n v="46203.833333333336"/>
    <s v="Amazon Simple Storage Service"/>
    <s v="Storage"/>
    <s v="TimedStorage-ByteHrs"/>
    <s v="bucket-1111-02-02"/>
    <s v="us-east-1"/>
    <s v=""/>
    <n v="224.40170000000001"/>
    <s v="GB-Mo"/>
    <n v="2.3E-2"/>
    <s v="Standard"/>
    <s v="USD"/>
    <n v="5.1612"/>
    <n v="4.8246000000000002"/>
    <n v="4.8246000000000002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05"/>
    <s v="Allocated"/>
    <x v="1"/>
    <s v="Source tags/labels"/>
    <n v="1"/>
    <s v="aws-2026-06-15-111111111111-02-02-alloc-aa4bf2944314"/>
    <d v="2026-06-01T00:00:00"/>
    <d v="2026-06-01T00:00:00"/>
  </r>
  <r>
    <x v="1504"/>
    <x v="0"/>
    <n v="999999999999"/>
    <n v="111111111111"/>
    <s v="production-account"/>
    <n v="46187.833333333336"/>
    <n v="46188.833333333336"/>
    <n v="46173.833333333336"/>
    <n v="46203.833333333336"/>
    <s v="Amazon Relational Database Service"/>
    <s v="Databases"/>
    <s v="InstanceUsage:db.m5.large"/>
    <s v="db-1111-03-01"/>
    <s v="us-east-1"/>
    <s v=""/>
    <n v="235.51179999999999"/>
    <s v="Hrs"/>
    <n v="0.192"/>
    <s v="Standard"/>
    <s v="USD"/>
    <n v="45.218299999999999"/>
    <n v="40.036999999999999"/>
    <n v="40.036999999999999"/>
    <s v="Usage"/>
    <s v=""/>
    <s v="InstanceUsage:db.m5.large | CreateDBInstance | Usage"/>
    <s v="{}"/>
    <x v="0"/>
    <x v="0"/>
    <x v="0"/>
    <x v="0"/>
    <s v="Unallocated"/>
    <s v="aws_billing_sample.csv"/>
    <n v="1506"/>
    <s v="Unallocated"/>
    <x v="0"/>
    <s v="Missing allocation metadata"/>
    <n v="1"/>
    <s v="aws-2026-06-15-111111111111-03-01-alloc-bb918f2a133d"/>
    <d v="2026-06-01T00:00:00"/>
    <d v="2026-06-01T00:00:00"/>
  </r>
  <r>
    <x v="1505"/>
    <x v="0"/>
    <n v="999999999999"/>
    <n v="111111111111"/>
    <s v="production-account"/>
    <n v="46187.833333333336"/>
    <n v="46188.833333333336"/>
    <n v="46173.833333333336"/>
    <n v="46203.833333333336"/>
    <s v="Amazon Relational Database Service"/>
    <s v="Databases"/>
    <s v="InstanceUsage:db.m5.large"/>
    <s v="db-1111-03-02"/>
    <s v="us-east-1"/>
    <s v=""/>
    <n v="201.74850000000001"/>
    <s v="Hrs"/>
    <n v="0.192"/>
    <s v="Standard"/>
    <s v="USD"/>
    <n v="38.735700000000001"/>
    <n v="34.2973"/>
    <n v="34.297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07"/>
    <s v="Allocated"/>
    <x v="1"/>
    <s v="Source tags/labels"/>
    <n v="1"/>
    <s v="aws-2026-06-15-111111111111-03-02-alloc-a02152d2acd3"/>
    <d v="2026-06-01T00:00:00"/>
    <d v="2026-06-01T00:00:00"/>
  </r>
  <r>
    <x v="1506"/>
    <x v="0"/>
    <n v="999999999999"/>
    <n v="111111111111"/>
    <s v="production-account"/>
    <n v="46187.833333333336"/>
    <n v="46188.833333333336"/>
    <n v="46173.833333333336"/>
    <n v="46203.833333333336"/>
    <s v="AWS Lambda"/>
    <s v="Compute"/>
    <s v="Lambda-GB-Second"/>
    <s v="function-1111-04-01"/>
    <s v="us-east-1"/>
    <s v=""/>
    <n v="4708786.5767000001"/>
    <s v="GB-Seconds"/>
    <n v="1.6666700000000001E-5"/>
    <s v="Standard"/>
    <s v="USD"/>
    <n v="78.479900000000001"/>
    <n v="72.986199999999997"/>
    <n v="72.98619999999999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08"/>
    <s v="Allocated"/>
    <x v="1"/>
    <s v="Source tags/labels"/>
    <n v="1"/>
    <s v="aws-2026-06-15-111111111111-04-01-alloc-03f05a7e715d"/>
    <d v="2026-06-01T00:00:00"/>
    <d v="2026-06-01T00:00:00"/>
  </r>
  <r>
    <x v="1507"/>
    <x v="0"/>
    <n v="999999999999"/>
    <n v="111111111111"/>
    <s v="production-account"/>
    <n v="46187.833333333336"/>
    <n v="46188.833333333336"/>
    <n v="46173.833333333336"/>
    <n v="46203.833333333336"/>
    <s v="AWS Lambda"/>
    <s v="Compute"/>
    <s v="Lambda-GB-Second"/>
    <s v="function-1111-04-02"/>
    <s v="us-east-1"/>
    <s v=""/>
    <n v="4858311.7558000004"/>
    <s v="GB-Seconds"/>
    <n v="1.6666700000000001E-5"/>
    <s v="Standard"/>
    <s v="USD"/>
    <n v="80.971999999999994"/>
    <n v="75.303799999999995"/>
    <n v="75.30379999999999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09"/>
    <s v="Allocated"/>
    <x v="1"/>
    <s v="Source tags/labels"/>
    <n v="1"/>
    <s v="aws-2026-06-15-111111111111-04-02-alloc-a8c657a1b253"/>
    <d v="2026-06-01T00:00:00"/>
    <d v="2026-06-01T00:00:00"/>
  </r>
  <r>
    <x v="1508"/>
    <x v="0"/>
    <n v="999999999999"/>
    <n v="111111111111"/>
    <s v="production-account"/>
    <n v="46187.833333333336"/>
    <n v="46188.833333333336"/>
    <n v="46173.833333333336"/>
    <n v="46203.833333333336"/>
    <s v="AmazonCloudWatch"/>
    <s v="Management and Governance"/>
    <s v="DataProcessing-Bytes"/>
    <s v="log-group-1111-05-01"/>
    <s v="us-east-1"/>
    <s v=""/>
    <n v="229.23140000000001"/>
    <s v="GB"/>
    <n v="0.5"/>
    <s v="Standard"/>
    <s v="USD"/>
    <n v="114.6157"/>
    <n v="105.4464"/>
    <n v="105.446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510"/>
    <s v="Shared"/>
    <x v="2"/>
    <s v="Direct spend: provider + billing month + sub-account"/>
    <n v="1"/>
    <s v="aws-2026-06-15-111111111111-05-01-alloc-ce08661d3ecf"/>
    <d v="2026-06-01T00:00:00"/>
    <d v="2026-06-01T00:00:00"/>
  </r>
  <r>
    <x v="1509"/>
    <x v="0"/>
    <n v="999999999999"/>
    <n v="111111111111"/>
    <s v="production-account"/>
    <n v="46187.833333333336"/>
    <n v="46188.833333333336"/>
    <n v="46173.833333333336"/>
    <n v="46203.833333333336"/>
    <s v="AmazonCloudWatch"/>
    <s v="Management and Governance"/>
    <s v="DataProcessing-Bytes"/>
    <s v="log-group-1111-05-02"/>
    <s v="us-east-1"/>
    <s v=""/>
    <n v="224.22319999999999"/>
    <s v="GB"/>
    <n v="0.5"/>
    <s v="Standard"/>
    <s v="USD"/>
    <n v="112.1116"/>
    <n v="103.1427"/>
    <n v="103.1427"/>
    <s v="Usage"/>
    <s v=""/>
    <s v="DataProcessing-Bytes | PutLogEvents | Usage"/>
    <s v="{}"/>
    <x v="0"/>
    <x v="0"/>
    <x v="0"/>
    <x v="0"/>
    <s v="Unallocated"/>
    <s v="aws_billing_sample.csv"/>
    <n v="1511"/>
    <s v="Unallocated"/>
    <x v="0"/>
    <s v="Missing allocation metadata"/>
    <n v="1"/>
    <s v="aws-2026-06-15-111111111111-05-02-alloc-5448a30fcf7a"/>
    <d v="2026-06-01T00:00:00"/>
    <d v="2026-06-01T00:00:00"/>
  </r>
  <r>
    <x v="1510"/>
    <x v="0"/>
    <n v="999999999999"/>
    <n v="222222222222"/>
    <s v="development-account"/>
    <n v="46187.833333333336"/>
    <n v="46188.833333333336"/>
    <n v="46173.833333333336"/>
    <n v="46203.833333333336"/>
    <s v="Amazon Elastic Compute Cloud - Compute"/>
    <s v="Compute"/>
    <s v="BoxUsage:m5.large"/>
    <s v="i-2222-01-01"/>
    <s v="us-east-1"/>
    <s v=""/>
    <n v="457.1651"/>
    <s v="Hrs"/>
    <n v="9.6000000000000002E-2"/>
    <s v="Standard"/>
    <s v="USD"/>
    <n v="43.887900000000002"/>
    <n v="38.401899999999998"/>
    <n v="38.4018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12"/>
    <s v="Allocated"/>
    <x v="1"/>
    <s v="Source tags/labels"/>
    <n v="1"/>
    <s v="aws-2026-06-15-222222222222-01-01-alloc-61055318c777"/>
    <d v="2026-06-01T00:00:00"/>
    <d v="2026-06-01T00:00:00"/>
  </r>
  <r>
    <x v="1511"/>
    <x v="0"/>
    <n v="999999999999"/>
    <n v="222222222222"/>
    <s v="development-account"/>
    <n v="46187.833333333336"/>
    <n v="46188.833333333336"/>
    <n v="46173.833333333336"/>
    <n v="46203.833333333336"/>
    <s v="Amazon Elastic Compute Cloud - Compute"/>
    <s v="Compute"/>
    <s v="BoxUsage:m5.large"/>
    <s v="i-2222-01-02"/>
    <s v="us-east-1"/>
    <s v=""/>
    <n v="452.73930000000001"/>
    <s v="Hrs"/>
    <n v="9.6000000000000002E-2"/>
    <s v="Standard"/>
    <s v="USD"/>
    <n v="43.463000000000001"/>
    <n v="38.030099999999997"/>
    <n v="38.0300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13"/>
    <s v="Allocated"/>
    <x v="1"/>
    <s v="Source tags/labels"/>
    <n v="1"/>
    <s v="aws-2026-06-15-222222222222-01-02-alloc-974a672c4a31"/>
    <d v="2026-06-01T00:00:00"/>
    <d v="2026-06-01T00:00:00"/>
  </r>
  <r>
    <x v="1512"/>
    <x v="0"/>
    <n v="999999999999"/>
    <n v="222222222222"/>
    <s v="development-account"/>
    <n v="46187.833333333336"/>
    <n v="46188.833333333336"/>
    <n v="46173.833333333336"/>
    <n v="46203.833333333336"/>
    <s v="Amazon Simple Storage Service"/>
    <s v="Storage"/>
    <s v="TimedStorage-ByteHrs"/>
    <s v="bucket-2222-02-01"/>
    <s v="us-east-1"/>
    <s v=""/>
    <n v="83.742900000000006"/>
    <s v="GB-Mo"/>
    <n v="2.3E-2"/>
    <s v="Standard"/>
    <s v="USD"/>
    <n v="1.9260999999999999"/>
    <n v="1.8005"/>
    <n v="1.8005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14"/>
    <s v="Allocated"/>
    <x v="1"/>
    <s v="Source tags/labels"/>
    <n v="1"/>
    <s v="aws-2026-06-15-222222222222-02-01-alloc-66de1aecc0b0"/>
    <d v="2026-06-01T00:00:00"/>
    <d v="2026-06-01T00:00:00"/>
  </r>
  <r>
    <x v="1513"/>
    <x v="0"/>
    <n v="999999999999"/>
    <n v="222222222222"/>
    <s v="development-account"/>
    <n v="46187.833333333336"/>
    <n v="46188.833333333336"/>
    <n v="46173.833333333336"/>
    <n v="46203.833333333336"/>
    <s v="Amazon Simple Storage Service"/>
    <s v="Storage"/>
    <s v="TimedStorage-ByteHrs"/>
    <s v="bucket-2222-02-02"/>
    <s v="us-east-1"/>
    <s v=""/>
    <n v="85.357699999999994"/>
    <s v="GB-Mo"/>
    <n v="2.3E-2"/>
    <s v="Standard"/>
    <s v="USD"/>
    <n v="1.9632000000000001"/>
    <n v="1.8351999999999999"/>
    <n v="1.8351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15"/>
    <s v="Allocated"/>
    <x v="1"/>
    <s v="Source tags/labels"/>
    <n v="1"/>
    <s v="aws-2026-06-15-222222222222-02-02-alloc-8fda36f4d905"/>
    <d v="2026-06-01T00:00:00"/>
    <d v="2026-06-01T00:00:00"/>
  </r>
  <r>
    <x v="1514"/>
    <x v="0"/>
    <n v="999999999999"/>
    <n v="222222222222"/>
    <s v="development-account"/>
    <n v="46187.833333333336"/>
    <n v="46188.833333333336"/>
    <n v="46173.833333333336"/>
    <n v="46203.833333333336"/>
    <s v="Amazon Relational Database Service"/>
    <s v="Databases"/>
    <s v="InstanceUsage:db.m5.large"/>
    <s v="db-2222-03-01"/>
    <s v="us-east-1"/>
    <s v=""/>
    <n v="87.730199999999996"/>
    <s v="Hrs"/>
    <n v="0.192"/>
    <s v="Standard"/>
    <s v="USD"/>
    <n v="16.844200000000001"/>
    <n v="14.914099999999999"/>
    <n v="14.9140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16"/>
    <s v="Allocated"/>
    <x v="1"/>
    <s v="Source tags/labels"/>
    <n v="1"/>
    <s v="aws-2026-06-15-222222222222-03-01-alloc-34e7b8190f3c"/>
    <d v="2026-06-01T00:00:00"/>
    <d v="2026-06-01T00:00:00"/>
  </r>
  <r>
    <x v="1515"/>
    <x v="0"/>
    <n v="999999999999"/>
    <n v="222222222222"/>
    <s v="development-account"/>
    <n v="46187.833333333336"/>
    <n v="46188.833333333336"/>
    <n v="46173.833333333336"/>
    <n v="46203.833333333336"/>
    <s v="Amazon Relational Database Service"/>
    <s v="Databases"/>
    <s v="InstanceUsage:db.m5.large"/>
    <s v="db-2222-03-02"/>
    <s v="us-east-1"/>
    <s v=""/>
    <n v="80.056399999999996"/>
    <s v="Hrs"/>
    <n v="0.192"/>
    <s v="Standard"/>
    <s v="USD"/>
    <n v="15.370799999999999"/>
    <n v="13.6096"/>
    <n v="13.6096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17"/>
    <s v="Allocated"/>
    <x v="1"/>
    <s v="Source tags/labels"/>
    <n v="1"/>
    <s v="aws-2026-06-15-222222222222-03-02-alloc-2149d5b95c69"/>
    <d v="2026-06-01T00:00:00"/>
    <d v="2026-06-01T00:00:00"/>
  </r>
  <r>
    <x v="1516"/>
    <x v="0"/>
    <n v="999999999999"/>
    <n v="222222222222"/>
    <s v="development-account"/>
    <n v="46187.833333333336"/>
    <n v="46188.833333333336"/>
    <n v="46173.833333333336"/>
    <n v="46203.833333333336"/>
    <s v="AWS Lambda"/>
    <s v="Compute"/>
    <s v="Lambda-GB-Second"/>
    <s v="function-2222-04-01"/>
    <s v="us-east-1"/>
    <s v=""/>
    <n v="1658141.8997"/>
    <s v="GB-Seconds"/>
    <n v="1.6666700000000001E-5"/>
    <s v="Standard"/>
    <s v="USD"/>
    <n v="27.6358"/>
    <n v="25.7012"/>
    <n v="25.7012"/>
    <s v="Usage"/>
    <s v=""/>
    <s v="Lambda-GB-Second | Invoke | Usage"/>
    <s v="{}"/>
    <x v="0"/>
    <x v="0"/>
    <x v="0"/>
    <x v="0"/>
    <s v="Unallocated"/>
    <s v="aws_billing_sample.csv"/>
    <n v="1518"/>
    <s v="Unallocated"/>
    <x v="0"/>
    <s v="Missing allocation metadata"/>
    <n v="1"/>
    <s v="aws-2026-06-15-222222222222-04-01-alloc-ee9d0b346deb"/>
    <d v="2026-06-01T00:00:00"/>
    <d v="2026-06-01T00:00:00"/>
  </r>
  <r>
    <x v="1517"/>
    <x v="0"/>
    <n v="999999999999"/>
    <n v="222222222222"/>
    <s v="development-account"/>
    <n v="46187.833333333336"/>
    <n v="46188.833333333336"/>
    <n v="46173.833333333336"/>
    <n v="46203.833333333336"/>
    <s v="AWS Lambda"/>
    <s v="Compute"/>
    <s v="Lambda-GB-Second"/>
    <s v="function-2222-04-02"/>
    <s v="us-east-1"/>
    <s v=""/>
    <n v="1775119.4328000001"/>
    <s v="GB-Seconds"/>
    <n v="1.6666700000000001E-5"/>
    <s v="Standard"/>
    <s v="USD"/>
    <n v="29.5854"/>
    <n v="27.514399999999998"/>
    <n v="27.51439999999999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19"/>
    <s v="Allocated"/>
    <x v="1"/>
    <s v="Source tags/labels"/>
    <n v="1"/>
    <s v="aws-2026-06-15-222222222222-04-02-alloc-634347a4aaf6"/>
    <d v="2026-06-01T00:00:00"/>
    <d v="2026-06-01T00:00:00"/>
  </r>
  <r>
    <x v="1518"/>
    <x v="0"/>
    <n v="999999999999"/>
    <n v="222222222222"/>
    <s v="development-account"/>
    <n v="46187.833333333336"/>
    <n v="46188.833333333336"/>
    <n v="46173.833333333336"/>
    <n v="46203.833333333336"/>
    <s v="AmazonCloudWatch"/>
    <s v="Management and Governance"/>
    <s v="DataProcessing-Bytes"/>
    <s v="log-group-2222-05-01"/>
    <s v="us-east-1"/>
    <s v=""/>
    <n v="81.437799999999996"/>
    <s v="GB"/>
    <n v="0.5"/>
    <s v="Standard"/>
    <s v="USD"/>
    <n v="40.718899999999998"/>
    <n v="37.461399999999998"/>
    <n v="37.4613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520"/>
    <s v="Shared"/>
    <x v="2"/>
    <s v="Direct spend: provider + billing month + sub-account"/>
    <n v="1"/>
    <s v="aws-2026-06-15-222222222222-05-01-alloc-a77a8b6dc5e3"/>
    <d v="2026-06-01T00:00:00"/>
    <d v="2026-06-01T00:00:00"/>
  </r>
  <r>
    <x v="1519"/>
    <x v="0"/>
    <n v="999999999999"/>
    <n v="222222222222"/>
    <s v="development-account"/>
    <n v="46187.833333333336"/>
    <n v="46188.833333333336"/>
    <n v="46173.833333333336"/>
    <n v="46203.833333333336"/>
    <s v="AmazonCloudWatch"/>
    <s v="Management and Governance"/>
    <s v="DataProcessing-Bytes"/>
    <s v="log-group-2222-05-02"/>
    <s v="us-east-1"/>
    <s v=""/>
    <n v="86.233099999999993"/>
    <s v="GB"/>
    <n v="0.5"/>
    <s v="Standard"/>
    <s v="USD"/>
    <n v="43.116599999999998"/>
    <n v="39.667200000000001"/>
    <n v="39.6672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521"/>
    <s v="Shared"/>
    <x v="2"/>
    <s v="Direct spend: provider + billing month + sub-account"/>
    <n v="1"/>
    <s v="aws-2026-06-15-222222222222-05-02-alloc-0c91031ec254"/>
    <d v="2026-06-01T00:00:00"/>
    <d v="2026-06-01T00:00:00"/>
  </r>
  <r>
    <x v="1520"/>
    <x v="0"/>
    <n v="999999999999"/>
    <n v="111111111111"/>
    <s v="production-account"/>
    <n v="46188.833333333336"/>
    <n v="46189.833333333336"/>
    <n v="46173.833333333336"/>
    <n v="46203.833333333336"/>
    <s v="Amazon Elastic Compute Cloud - Compute"/>
    <s v="Compute"/>
    <s v="BoxUsage:m5.large"/>
    <s v="i-1111-01-01"/>
    <s v="us-east-1"/>
    <s v=""/>
    <n v="1114.9964"/>
    <s v="Hrs"/>
    <n v="9.6000000000000002E-2"/>
    <s v="Standard"/>
    <s v="USD"/>
    <n v="107.0397"/>
    <n v="93.659700000000001"/>
    <n v="93.659700000000001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22"/>
    <s v="Allocated"/>
    <x v="1"/>
    <s v="Source tags/labels"/>
    <n v="1"/>
    <s v="aws-2026-06-16-111111111111-01-01-alloc-69ac013661a7"/>
    <d v="2026-06-01T00:00:00"/>
    <d v="2026-06-01T00:00:00"/>
  </r>
  <r>
    <x v="1521"/>
    <x v="0"/>
    <n v="999999999999"/>
    <n v="111111111111"/>
    <s v="production-account"/>
    <n v="46188.833333333336"/>
    <n v="46189.833333333336"/>
    <n v="46173.833333333336"/>
    <n v="46203.833333333336"/>
    <s v="Amazon Elastic Compute Cloud - Compute"/>
    <s v="Compute"/>
    <s v="BoxUsage:m5.large"/>
    <s v="i-1111-01-02"/>
    <s v="us-east-1"/>
    <s v=""/>
    <n v="1015.1298"/>
    <s v="Hrs"/>
    <n v="9.6000000000000002E-2"/>
    <s v="Standard"/>
    <s v="USD"/>
    <n v="97.452500000000001"/>
    <n v="85.270899999999997"/>
    <n v="85.270899999999997"/>
    <s v="Usage"/>
    <s v=""/>
    <s v="BoxUsage:m5.large | RunInstances | Usage"/>
    <s v="{}"/>
    <x v="0"/>
    <x v="0"/>
    <x v="0"/>
    <x v="0"/>
    <s v="Unallocated"/>
    <s v="aws_billing_sample.csv"/>
    <n v="1523"/>
    <s v="Unallocated"/>
    <x v="0"/>
    <s v="Missing allocation metadata"/>
    <n v="1"/>
    <s v="aws-2026-06-16-111111111111-01-02-alloc-5d0c7094ddaf"/>
    <d v="2026-06-01T00:00:00"/>
    <d v="2026-06-01T00:00:00"/>
  </r>
  <r>
    <x v="1522"/>
    <x v="0"/>
    <n v="999999999999"/>
    <n v="111111111111"/>
    <s v="production-account"/>
    <n v="46188.833333333336"/>
    <n v="46189.833333333336"/>
    <n v="46173.833333333336"/>
    <n v="46203.833333333336"/>
    <s v="Amazon Simple Storage Service"/>
    <s v="Storage"/>
    <s v="TimedStorage-ByteHrs"/>
    <s v="bucket-1111-02-01"/>
    <s v="us-east-1"/>
    <s v=""/>
    <n v="218.5949"/>
    <s v="GB-Mo"/>
    <n v="2.3E-2"/>
    <s v="Standard"/>
    <s v="USD"/>
    <n v="5.0277000000000003"/>
    <n v="4.6997999999999998"/>
    <n v="4.6997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24"/>
    <s v="Allocated"/>
    <x v="1"/>
    <s v="Source tags/labels"/>
    <n v="1"/>
    <s v="aws-2026-06-16-111111111111-02-01-alloc-b921b3e0ff04"/>
    <d v="2026-06-01T00:00:00"/>
    <d v="2026-06-01T00:00:00"/>
  </r>
  <r>
    <x v="1523"/>
    <x v="0"/>
    <n v="999999999999"/>
    <n v="111111111111"/>
    <s v="production-account"/>
    <n v="46188.833333333336"/>
    <n v="46189.833333333336"/>
    <n v="46173.833333333336"/>
    <n v="46203.833333333336"/>
    <s v="Amazon Simple Storage Service"/>
    <s v="Storage"/>
    <s v="TimedStorage-ByteHrs"/>
    <s v="bucket-1111-02-02"/>
    <s v="us-east-1"/>
    <s v=""/>
    <n v="214.43459999999999"/>
    <s v="GB-Mo"/>
    <n v="2.3E-2"/>
    <s v="Standard"/>
    <s v="USD"/>
    <n v="4.9320000000000004"/>
    <n v="4.6102999999999996"/>
    <n v="4.6102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25"/>
    <s v="Allocated"/>
    <x v="1"/>
    <s v="Source tags/labels"/>
    <n v="1"/>
    <s v="aws-2026-06-16-111111111111-02-02-alloc-de57f09e97c5"/>
    <d v="2026-06-01T00:00:00"/>
    <d v="2026-06-01T00:00:00"/>
  </r>
  <r>
    <x v="1524"/>
    <x v="0"/>
    <n v="999999999999"/>
    <n v="111111111111"/>
    <s v="production-account"/>
    <n v="46188.833333333336"/>
    <n v="46189.833333333336"/>
    <n v="46173.833333333336"/>
    <n v="46203.833333333336"/>
    <s v="Amazon Relational Database Service"/>
    <s v="Databases"/>
    <s v="InstanceUsage:db.m5.large"/>
    <s v="db-1111-03-01"/>
    <s v="us-east-1"/>
    <s v=""/>
    <n v="207.7209"/>
    <s v="Hrs"/>
    <n v="0.192"/>
    <s v="Standard"/>
    <s v="USD"/>
    <n v="39.882399999999997"/>
    <n v="35.3125"/>
    <n v="35.3125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26"/>
    <s v="Allocated"/>
    <x v="1"/>
    <s v="Source tags/labels"/>
    <n v="1"/>
    <s v="aws-2026-06-16-111111111111-03-01-alloc-6891cde3537a"/>
    <d v="2026-06-01T00:00:00"/>
    <d v="2026-06-01T00:00:00"/>
  </r>
  <r>
    <x v="1525"/>
    <x v="0"/>
    <n v="999999999999"/>
    <n v="111111111111"/>
    <s v="production-account"/>
    <n v="46188.833333333336"/>
    <n v="46189.833333333336"/>
    <n v="46173.833333333336"/>
    <n v="46203.833333333336"/>
    <s v="Amazon Relational Database Service"/>
    <s v="Databases"/>
    <s v="InstanceUsage:db.m5.large"/>
    <s v="db-1111-03-02"/>
    <s v="us-east-1"/>
    <s v=""/>
    <n v="215.529"/>
    <s v="Hrs"/>
    <n v="0.192"/>
    <s v="Standard"/>
    <s v="USD"/>
    <n v="41.381599999999999"/>
    <n v="36.639899999999997"/>
    <n v="36.6398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27"/>
    <s v="Allocated"/>
    <x v="1"/>
    <s v="Source tags/labels"/>
    <n v="1"/>
    <s v="aws-2026-06-16-111111111111-03-02-alloc-331f328f7b47"/>
    <d v="2026-06-01T00:00:00"/>
    <d v="2026-06-01T00:00:00"/>
  </r>
  <r>
    <x v="1526"/>
    <x v="0"/>
    <n v="999999999999"/>
    <n v="111111111111"/>
    <s v="production-account"/>
    <n v="46188.833333333336"/>
    <n v="46189.833333333336"/>
    <n v="46173.833333333336"/>
    <n v="46203.833333333336"/>
    <s v="AWS Lambda"/>
    <s v="Compute"/>
    <s v="Lambda-GB-Second"/>
    <s v="function-1111-04-01"/>
    <s v="us-east-1"/>
    <s v=""/>
    <n v="4132023.1897999998"/>
    <s v="GB-Seconds"/>
    <n v="1.6666700000000001E-5"/>
    <s v="Standard"/>
    <s v="USD"/>
    <n v="68.867199999999997"/>
    <n v="64.046400000000006"/>
    <n v="64.046400000000006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28"/>
    <s v="Allocated"/>
    <x v="1"/>
    <s v="Source tags/labels"/>
    <n v="1"/>
    <s v="aws-2026-06-16-111111111111-04-01-alloc-12636781087f"/>
    <d v="2026-06-01T00:00:00"/>
    <d v="2026-06-01T00:00:00"/>
  </r>
  <r>
    <x v="1527"/>
    <x v="0"/>
    <n v="999999999999"/>
    <n v="111111111111"/>
    <s v="production-account"/>
    <n v="46188.833333333336"/>
    <n v="46189.833333333336"/>
    <n v="46173.833333333336"/>
    <n v="46203.833333333336"/>
    <s v="AWS Lambda"/>
    <s v="Compute"/>
    <s v="Lambda-GB-Second"/>
    <s v="function-1111-04-02"/>
    <s v="us-east-1"/>
    <s v=""/>
    <n v="4216393.0985000003"/>
    <s v="GB-Seconds"/>
    <n v="1.6666700000000001E-5"/>
    <s v="Standard"/>
    <s v="USD"/>
    <n v="70.273399999999995"/>
    <n v="65.354100000000003"/>
    <n v="65.35410000000000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29"/>
    <s v="Allocated"/>
    <x v="1"/>
    <s v="Source tags/labels"/>
    <n v="1"/>
    <s v="aws-2026-06-16-111111111111-04-02-alloc-3032be1613ee"/>
    <d v="2026-06-01T00:00:00"/>
    <d v="2026-06-01T00:00:00"/>
  </r>
  <r>
    <x v="1528"/>
    <x v="0"/>
    <n v="999999999999"/>
    <n v="111111111111"/>
    <s v="production-account"/>
    <n v="46188.833333333336"/>
    <n v="46189.833333333336"/>
    <n v="46173.833333333336"/>
    <n v="46203.833333333336"/>
    <s v="AmazonCloudWatch"/>
    <s v="Management and Governance"/>
    <s v="DataProcessing-Bytes"/>
    <s v="log-group-1111-05-01"/>
    <s v="us-east-1"/>
    <s v=""/>
    <n v="219.12309999999999"/>
    <s v="GB"/>
    <n v="0.5"/>
    <s v="Standard"/>
    <s v="USD"/>
    <n v="109.5615"/>
    <n v="100.7966"/>
    <n v="100.7966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530"/>
    <s v="Shared"/>
    <x v="2"/>
    <s v="Direct spend: provider + billing month + sub-account"/>
    <n v="1"/>
    <s v="aws-2026-06-16-111111111111-05-01-alloc-8dfaef1d5bff"/>
    <d v="2026-06-01T00:00:00"/>
    <d v="2026-06-01T00:00:00"/>
  </r>
  <r>
    <x v="1529"/>
    <x v="0"/>
    <n v="999999999999"/>
    <n v="111111111111"/>
    <s v="production-account"/>
    <n v="46188.833333333336"/>
    <n v="46189.833333333336"/>
    <n v="46173.833333333336"/>
    <n v="46203.833333333336"/>
    <s v="AmazonCloudWatch"/>
    <s v="Management and Governance"/>
    <s v="DataProcessing-Bytes"/>
    <s v="log-group-1111-05-02"/>
    <s v="us-east-1"/>
    <s v=""/>
    <n v="214.34829999999999"/>
    <s v="GB"/>
    <n v="0.5"/>
    <s v="Standard"/>
    <s v="USD"/>
    <n v="107.1742"/>
    <n v="98.600200000000001"/>
    <n v="98.60020000000000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531"/>
    <s v="Shared"/>
    <x v="2"/>
    <s v="Direct spend: provider + billing month + sub-account"/>
    <n v="1"/>
    <s v="aws-2026-06-16-111111111111-05-02-alloc-d33c17b6a886"/>
    <d v="2026-06-01T00:00:00"/>
    <d v="2026-06-01T00:00:00"/>
  </r>
  <r>
    <x v="1530"/>
    <x v="0"/>
    <n v="999999999999"/>
    <n v="222222222222"/>
    <s v="development-account"/>
    <n v="46188.833333333336"/>
    <n v="46189.833333333336"/>
    <n v="46173.833333333336"/>
    <n v="46203.833333333336"/>
    <s v="Amazon Elastic Compute Cloud - Compute"/>
    <s v="Compute"/>
    <s v="BoxUsage:m5.large"/>
    <s v="i-2222-01-01"/>
    <s v="us-east-1"/>
    <s v=""/>
    <n v="397.00439999999998"/>
    <s v="Hrs"/>
    <n v="9.6000000000000002E-2"/>
    <s v="Standard"/>
    <s v="USD"/>
    <n v="38.112400000000001"/>
    <n v="33.348399999999998"/>
    <n v="33.3483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32"/>
    <s v="Allocated"/>
    <x v="1"/>
    <s v="Source tags/labels"/>
    <n v="1"/>
    <s v="aws-2026-06-16-222222222222-01-01-alloc-36f2e88c85c8"/>
    <d v="2026-06-01T00:00:00"/>
    <d v="2026-06-01T00:00:00"/>
  </r>
  <r>
    <x v="1531"/>
    <x v="0"/>
    <n v="999999999999"/>
    <n v="222222222222"/>
    <s v="development-account"/>
    <n v="46188.833333333336"/>
    <n v="46189.833333333336"/>
    <n v="46173.833333333336"/>
    <n v="46203.833333333336"/>
    <s v="Amazon Elastic Compute Cloud - Compute"/>
    <s v="Compute"/>
    <s v="BoxUsage:m5.large"/>
    <s v="i-2222-01-02"/>
    <s v="us-east-1"/>
    <s v=""/>
    <n v="383.17770000000002"/>
    <s v="Hrs"/>
    <n v="9.6000000000000002E-2"/>
    <s v="Standard"/>
    <s v="USD"/>
    <n v="36.7851"/>
    <n v="32.186900000000001"/>
    <n v="32.1869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33"/>
    <s v="Allocated"/>
    <x v="1"/>
    <s v="Source tags/labels"/>
    <n v="1"/>
    <s v="aws-2026-06-16-222222222222-01-02-alloc-4c6deb6e2ac9"/>
    <d v="2026-06-01T00:00:00"/>
    <d v="2026-06-01T00:00:00"/>
  </r>
  <r>
    <x v="1532"/>
    <x v="0"/>
    <n v="999999999999"/>
    <n v="222222222222"/>
    <s v="development-account"/>
    <n v="46188.833333333336"/>
    <n v="46189.833333333336"/>
    <n v="46173.833333333336"/>
    <n v="46203.833333333336"/>
    <s v="Amazon Simple Storage Service"/>
    <s v="Storage"/>
    <s v="TimedStorage-ByteHrs"/>
    <s v="bucket-2222-02-01"/>
    <s v="us-east-1"/>
    <s v=""/>
    <n v="94.047899999999998"/>
    <s v="GB-Mo"/>
    <n v="2.3E-2"/>
    <s v="Standard"/>
    <s v="USD"/>
    <n v="2.1631"/>
    <n v="2.0219999999999998"/>
    <n v="2.0219999999999998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34"/>
    <s v="Allocated"/>
    <x v="1"/>
    <s v="Source tags/labels"/>
    <n v="1"/>
    <s v="aws-2026-06-16-222222222222-02-01-alloc-74bb99f063e0"/>
    <d v="2026-06-01T00:00:00"/>
    <d v="2026-06-01T00:00:00"/>
  </r>
  <r>
    <x v="1533"/>
    <x v="0"/>
    <n v="999999999999"/>
    <n v="222222222222"/>
    <s v="development-account"/>
    <n v="46188.833333333336"/>
    <n v="46189.833333333336"/>
    <n v="46173.833333333336"/>
    <n v="46203.833333333336"/>
    <s v="Amazon Simple Storage Service"/>
    <s v="Storage"/>
    <s v="TimedStorage-ByteHrs"/>
    <s v="bucket-2222-02-02"/>
    <s v="us-east-1"/>
    <s v=""/>
    <n v="88.156999999999996"/>
    <s v="GB-Mo"/>
    <n v="2.3E-2"/>
    <s v="Standard"/>
    <s v="USD"/>
    <n v="2.0276000000000001"/>
    <n v="1.8954"/>
    <n v="1.8954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35"/>
    <s v="Allocated"/>
    <x v="1"/>
    <s v="Source tags/labels"/>
    <n v="1"/>
    <s v="aws-2026-06-16-222222222222-02-02-alloc-effdc6a81d94"/>
    <d v="2026-06-01T00:00:00"/>
    <d v="2026-06-01T00:00:00"/>
  </r>
  <r>
    <x v="1534"/>
    <x v="0"/>
    <n v="999999999999"/>
    <n v="222222222222"/>
    <s v="development-account"/>
    <n v="46188.833333333336"/>
    <n v="46189.833333333336"/>
    <n v="46173.833333333336"/>
    <n v="46203.833333333336"/>
    <s v="Amazon Relational Database Service"/>
    <s v="Databases"/>
    <s v="InstanceUsage:db.m5.large"/>
    <s v="db-2222-03-01"/>
    <s v="us-east-1"/>
    <s v=""/>
    <n v="91.907899999999998"/>
    <s v="Hrs"/>
    <n v="0.192"/>
    <s v="Standard"/>
    <s v="USD"/>
    <n v="17.6463"/>
    <n v="15.6243"/>
    <n v="15.6243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36"/>
    <s v="Allocated"/>
    <x v="1"/>
    <s v="Source tags/labels"/>
    <n v="1"/>
    <s v="aws-2026-06-16-222222222222-03-01-alloc-137da7683cfd"/>
    <d v="2026-06-01T00:00:00"/>
    <d v="2026-06-01T00:00:00"/>
  </r>
  <r>
    <x v="1535"/>
    <x v="0"/>
    <n v="999999999999"/>
    <n v="222222222222"/>
    <s v="development-account"/>
    <n v="46188.833333333336"/>
    <n v="46189.833333333336"/>
    <n v="46173.833333333336"/>
    <n v="46203.833333333336"/>
    <s v="Amazon Relational Database Service"/>
    <s v="Databases"/>
    <s v="InstanceUsage:db.m5.large"/>
    <s v="db-2222-03-02"/>
    <s v="us-east-1"/>
    <s v=""/>
    <n v="84.900499999999994"/>
    <s v="Hrs"/>
    <n v="0.192"/>
    <s v="Standard"/>
    <s v="USD"/>
    <n v="16.300899999999999"/>
    <n v="14.4331"/>
    <n v="14.433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37"/>
    <s v="Allocated"/>
    <x v="1"/>
    <s v="Source tags/labels"/>
    <n v="1"/>
    <s v="aws-2026-06-16-222222222222-03-02-alloc-3d39ae1ec2d1"/>
    <d v="2026-06-01T00:00:00"/>
    <d v="2026-06-01T00:00:00"/>
  </r>
  <r>
    <x v="1536"/>
    <x v="0"/>
    <n v="999999999999"/>
    <n v="222222222222"/>
    <s v="development-account"/>
    <n v="46188.833333333336"/>
    <n v="46189.833333333336"/>
    <n v="46173.833333333336"/>
    <n v="46203.833333333336"/>
    <s v="AWS Lambda"/>
    <s v="Compute"/>
    <s v="Lambda-GB-Second"/>
    <s v="function-2222-04-01"/>
    <s v="us-east-1"/>
    <s v=""/>
    <n v="1861441.8252000001"/>
    <s v="GB-Seconds"/>
    <n v="1.6666700000000001E-5"/>
    <s v="Standard"/>
    <s v="USD"/>
    <n v="31.024100000000001"/>
    <n v="28.8523"/>
    <n v="28.8523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38"/>
    <s v="Allocated"/>
    <x v="1"/>
    <s v="Source tags/labels"/>
    <n v="1"/>
    <s v="aws-2026-06-16-222222222222-04-01-alloc-5736e6332f47"/>
    <d v="2026-06-01T00:00:00"/>
    <d v="2026-06-01T00:00:00"/>
  </r>
  <r>
    <x v="1537"/>
    <x v="0"/>
    <n v="999999999999"/>
    <n v="222222222222"/>
    <s v="development-account"/>
    <n v="46188.833333333336"/>
    <n v="46189.833333333336"/>
    <n v="46173.833333333336"/>
    <n v="46203.833333333336"/>
    <s v="AWS Lambda"/>
    <s v="Compute"/>
    <s v="Lambda-GB-Second"/>
    <s v="function-2222-04-02"/>
    <s v="us-east-1"/>
    <s v=""/>
    <n v="1762430.0441999999"/>
    <s v="GB-Seconds"/>
    <n v="1.6666700000000001E-5"/>
    <s v="Standard"/>
    <s v="USD"/>
    <n v="29.373899999999999"/>
    <n v="27.317699999999999"/>
    <n v="27.3176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39"/>
    <s v="Allocated"/>
    <x v="1"/>
    <s v="Source tags/labels"/>
    <n v="1"/>
    <s v="aws-2026-06-16-222222222222-04-02-alloc-68fc1a2ac449"/>
    <d v="2026-06-01T00:00:00"/>
    <d v="2026-06-01T00:00:00"/>
  </r>
  <r>
    <x v="1538"/>
    <x v="0"/>
    <n v="999999999999"/>
    <n v="222222222222"/>
    <s v="development-account"/>
    <n v="46188.833333333336"/>
    <n v="46189.833333333336"/>
    <n v="46173.833333333336"/>
    <n v="46203.833333333336"/>
    <s v="AmazonCloudWatch"/>
    <s v="Management and Governance"/>
    <s v="DataProcessing-Bytes"/>
    <s v="log-group-2222-05-01"/>
    <s v="us-east-1"/>
    <s v=""/>
    <n v="87.059399999999997"/>
    <s v="GB"/>
    <n v="0.5"/>
    <s v="Standard"/>
    <s v="USD"/>
    <n v="43.529699999999998"/>
    <n v="40.0473"/>
    <n v="40.047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540"/>
    <s v="Shared"/>
    <x v="2"/>
    <s v="Direct spend: provider + billing month + sub-account"/>
    <n v="1"/>
    <s v="aws-2026-06-16-222222222222-05-01-alloc-517e4346c8d1"/>
    <d v="2026-06-01T00:00:00"/>
    <d v="2026-06-01T00:00:00"/>
  </r>
  <r>
    <x v="1539"/>
    <x v="0"/>
    <n v="999999999999"/>
    <n v="222222222222"/>
    <s v="development-account"/>
    <n v="46188.833333333336"/>
    <n v="46189.833333333336"/>
    <n v="46173.833333333336"/>
    <n v="46203.833333333336"/>
    <s v="AmazonCloudWatch"/>
    <s v="Management and Governance"/>
    <s v="DataProcessing-Bytes"/>
    <s v="log-group-2222-05-02"/>
    <s v="us-east-1"/>
    <s v=""/>
    <n v="87.084599999999995"/>
    <s v="GB"/>
    <n v="0.5"/>
    <s v="Standard"/>
    <s v="USD"/>
    <n v="43.542299999999997"/>
    <n v="40.058900000000001"/>
    <n v="40.058900000000001"/>
    <s v="Usage"/>
    <s v=""/>
    <s v="DataProcessing-Bytes | PutLogEvents | Usage"/>
    <s v="{}"/>
    <x v="0"/>
    <x v="0"/>
    <x v="0"/>
    <x v="0"/>
    <s v="Unallocated"/>
    <s v="aws_billing_sample.csv"/>
    <n v="1541"/>
    <s v="Unallocated"/>
    <x v="0"/>
    <s v="Missing allocation metadata"/>
    <n v="1"/>
    <s v="aws-2026-06-16-222222222222-05-02-alloc-279f4707b890"/>
    <d v="2026-06-01T00:00:00"/>
    <d v="2026-06-01T00:00:00"/>
  </r>
  <r>
    <x v="1540"/>
    <x v="0"/>
    <n v="999999999999"/>
    <n v="111111111111"/>
    <s v="production-account"/>
    <n v="46189.833333333336"/>
    <n v="46190.833333333336"/>
    <n v="46173.833333333336"/>
    <n v="46203.833333333336"/>
    <s v="Amazon Elastic Compute Cloud - Compute"/>
    <s v="Compute"/>
    <s v="BoxUsage:m5.large"/>
    <s v="i-1111-01-01"/>
    <s v="us-east-1"/>
    <s v=""/>
    <n v="1166.9999"/>
    <s v="Hrs"/>
    <n v="9.6000000000000002E-2"/>
    <s v="Standard"/>
    <s v="USD"/>
    <n v="112.032"/>
    <n v="98.028000000000006"/>
    <n v="98.02800000000000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42"/>
    <s v="Allocated"/>
    <x v="1"/>
    <s v="Source tags/labels"/>
    <n v="1"/>
    <s v="aws-2026-06-17-111111111111-01-01-alloc-4ebe14851d6b"/>
    <d v="2026-06-01T00:00:00"/>
    <d v="2026-06-01T00:00:00"/>
  </r>
  <r>
    <x v="1541"/>
    <x v="0"/>
    <n v="999999999999"/>
    <n v="111111111111"/>
    <s v="production-account"/>
    <n v="46189.833333333336"/>
    <n v="46190.833333333336"/>
    <n v="46173.833333333336"/>
    <n v="46203.833333333336"/>
    <s v="Amazon Elastic Compute Cloud - Compute"/>
    <s v="Compute"/>
    <s v="BoxUsage:m5.large"/>
    <s v="i-1111-01-02"/>
    <s v="us-east-1"/>
    <s v=""/>
    <n v="1080.4539"/>
    <s v="Hrs"/>
    <n v="9.6000000000000002E-2"/>
    <s v="Standard"/>
    <s v="USD"/>
    <n v="103.7236"/>
    <n v="90.758099999999999"/>
    <n v="90.758099999999999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43"/>
    <s v="Allocated"/>
    <x v="1"/>
    <s v="Source tags/labels"/>
    <n v="1"/>
    <s v="aws-2026-06-17-111111111111-01-02-alloc-0366e271890c"/>
    <d v="2026-06-01T00:00:00"/>
    <d v="2026-06-01T00:00:00"/>
  </r>
  <r>
    <x v="1542"/>
    <x v="0"/>
    <n v="999999999999"/>
    <n v="111111111111"/>
    <s v="production-account"/>
    <n v="46189.833333333336"/>
    <n v="46190.833333333336"/>
    <n v="46173.833333333336"/>
    <n v="46203.833333333336"/>
    <s v="Amazon Simple Storage Service"/>
    <s v="Storage"/>
    <s v="TimedStorage-ByteHrs"/>
    <s v="bucket-1111-02-01"/>
    <s v="us-east-1"/>
    <s v=""/>
    <n v="248.06110000000001"/>
    <s v="GB-Mo"/>
    <n v="2.3E-2"/>
    <s v="Standard"/>
    <s v="USD"/>
    <n v="5.7054"/>
    <n v="5.3333000000000004"/>
    <n v="5.3333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44"/>
    <s v="Allocated"/>
    <x v="1"/>
    <s v="Source tags/labels"/>
    <n v="1"/>
    <s v="aws-2026-06-17-111111111111-02-01-alloc-b6e15398513b"/>
    <d v="2026-06-01T00:00:00"/>
    <d v="2026-06-01T00:00:00"/>
  </r>
  <r>
    <x v="1543"/>
    <x v="0"/>
    <n v="999999999999"/>
    <n v="111111111111"/>
    <s v="production-account"/>
    <n v="46189.833333333336"/>
    <n v="46190.833333333336"/>
    <n v="46173.833333333336"/>
    <n v="46203.833333333336"/>
    <s v="Amazon Simple Storage Service"/>
    <s v="Storage"/>
    <s v="TimedStorage-ByteHrs"/>
    <s v="bucket-1111-02-02"/>
    <s v="us-east-1"/>
    <s v=""/>
    <n v="239.62880000000001"/>
    <s v="GB-Mo"/>
    <n v="2.3E-2"/>
    <s v="Standard"/>
    <s v="USD"/>
    <n v="5.5114999999999998"/>
    <n v="5.1520000000000001"/>
    <n v="5.152000000000000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45"/>
    <s v="Allocated"/>
    <x v="1"/>
    <s v="Source tags/labels"/>
    <n v="1"/>
    <s v="aws-2026-06-17-111111111111-02-02-alloc-a7565e2ec416"/>
    <d v="2026-06-01T00:00:00"/>
    <d v="2026-06-01T00:00:00"/>
  </r>
  <r>
    <x v="1544"/>
    <x v="0"/>
    <n v="999999999999"/>
    <n v="111111111111"/>
    <s v="production-account"/>
    <n v="46189.833333333336"/>
    <n v="46190.833333333336"/>
    <n v="46173.833333333336"/>
    <n v="46203.833333333336"/>
    <s v="Amazon Relational Database Service"/>
    <s v="Databases"/>
    <s v="InstanceUsage:db.m5.large"/>
    <s v="db-1111-03-01"/>
    <s v="us-east-1"/>
    <s v=""/>
    <n v="227.11060000000001"/>
    <s v="Hrs"/>
    <n v="0.192"/>
    <s v="Standard"/>
    <s v="USD"/>
    <n v="43.605200000000004"/>
    <n v="38.608800000000002"/>
    <n v="38.6088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46"/>
    <s v="Allocated"/>
    <x v="1"/>
    <s v="Source tags/labels"/>
    <n v="1"/>
    <s v="aws-2026-06-17-111111111111-03-01-alloc-cd38b7d9f5f2"/>
    <d v="2026-06-01T00:00:00"/>
    <d v="2026-06-01T00:00:00"/>
  </r>
  <r>
    <x v="1545"/>
    <x v="0"/>
    <n v="999999999999"/>
    <n v="111111111111"/>
    <s v="production-account"/>
    <n v="46189.833333333336"/>
    <n v="46190.833333333336"/>
    <n v="46173.833333333336"/>
    <n v="46203.833333333336"/>
    <s v="Amazon Relational Database Service"/>
    <s v="Databases"/>
    <s v="InstanceUsage:db.m5.large"/>
    <s v="db-1111-03-02"/>
    <s v="us-east-1"/>
    <s v=""/>
    <n v="236.9247"/>
    <s v="Hrs"/>
    <n v="0.192"/>
    <s v="Standard"/>
    <s v="USD"/>
    <n v="45.4895"/>
    <n v="40.277200000000001"/>
    <n v="40.2772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47"/>
    <s v="Allocated"/>
    <x v="1"/>
    <s v="Source tags/labels"/>
    <n v="1"/>
    <s v="aws-2026-06-17-111111111111-03-02-alloc-3cbd88587698"/>
    <d v="2026-06-01T00:00:00"/>
    <d v="2026-06-01T00:00:00"/>
  </r>
  <r>
    <x v="1546"/>
    <x v="0"/>
    <n v="999999999999"/>
    <n v="111111111111"/>
    <s v="production-account"/>
    <n v="46189.833333333336"/>
    <n v="46190.833333333336"/>
    <n v="46173.833333333336"/>
    <n v="46203.833333333336"/>
    <s v="AWS Lambda"/>
    <s v="Compute"/>
    <s v="Lambda-GB-Second"/>
    <s v="function-1111-04-01"/>
    <s v="us-east-1"/>
    <s v=""/>
    <n v="4777614.6491999999"/>
    <s v="GB-Seconds"/>
    <n v="1.6666700000000001E-5"/>
    <s v="Standard"/>
    <s v="USD"/>
    <n v="79.627099999999999"/>
    <n v="74.052999999999997"/>
    <n v="74.05299999999999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48"/>
    <s v="Allocated"/>
    <x v="1"/>
    <s v="Source tags/labels"/>
    <n v="1"/>
    <s v="aws-2026-06-17-111111111111-04-01-alloc-b93e10225ce3"/>
    <d v="2026-06-01T00:00:00"/>
    <d v="2026-06-01T00:00:00"/>
  </r>
  <r>
    <x v="1547"/>
    <x v="0"/>
    <n v="999999999999"/>
    <n v="111111111111"/>
    <s v="production-account"/>
    <n v="46189.833333333336"/>
    <n v="46190.833333333336"/>
    <n v="46173.833333333336"/>
    <n v="46203.833333333336"/>
    <s v="AWS Lambda"/>
    <s v="Compute"/>
    <s v="Lambda-GB-Second"/>
    <s v="function-1111-04-02"/>
    <s v="us-east-1"/>
    <s v=""/>
    <n v="4431037.4094000002"/>
    <s v="GB-Seconds"/>
    <n v="1.6666700000000001E-5"/>
    <s v="Standard"/>
    <s v="USD"/>
    <n v="73.850800000000007"/>
    <n v="68.681100000000001"/>
    <n v="68.681100000000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49"/>
    <s v="Allocated"/>
    <x v="1"/>
    <s v="Source tags/labels"/>
    <n v="1"/>
    <s v="aws-2026-06-17-111111111111-04-02-alloc-719aa7891932"/>
    <d v="2026-06-01T00:00:00"/>
    <d v="2026-06-01T00:00:00"/>
  </r>
  <r>
    <x v="1548"/>
    <x v="0"/>
    <n v="999999999999"/>
    <n v="111111111111"/>
    <s v="production-account"/>
    <n v="46189.833333333336"/>
    <n v="46190.833333333336"/>
    <n v="46173.833333333336"/>
    <n v="46203.833333333336"/>
    <s v="AmazonCloudWatch"/>
    <s v="Management and Governance"/>
    <s v="DataProcessing-Bytes"/>
    <s v="log-group-1111-05-01"/>
    <s v="us-east-1"/>
    <s v=""/>
    <n v="222.09270000000001"/>
    <s v="GB"/>
    <n v="0.5"/>
    <s v="Standard"/>
    <s v="USD"/>
    <n v="111.0463"/>
    <n v="102.1626"/>
    <n v="102.1626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550"/>
    <s v="Shared"/>
    <x v="2"/>
    <s v="Direct spend: provider + billing month + sub-account"/>
    <n v="1"/>
    <s v="aws-2026-06-17-111111111111-05-01-alloc-759003943c5e"/>
    <d v="2026-06-01T00:00:00"/>
    <d v="2026-06-01T00:00:00"/>
  </r>
  <r>
    <x v="1549"/>
    <x v="0"/>
    <n v="999999999999"/>
    <n v="111111111111"/>
    <s v="production-account"/>
    <n v="46189.833333333336"/>
    <n v="46190.833333333336"/>
    <n v="46173.833333333336"/>
    <n v="46203.833333333336"/>
    <s v="AmazonCloudWatch"/>
    <s v="Management and Governance"/>
    <s v="DataProcessing-Bytes"/>
    <s v="log-group-1111-05-02"/>
    <s v="us-east-1"/>
    <s v=""/>
    <n v="230.7252"/>
    <s v="GB"/>
    <n v="0.5"/>
    <s v="Standard"/>
    <s v="USD"/>
    <n v="115.3626"/>
    <n v="106.1336"/>
    <n v="106.1336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551"/>
    <s v="Shared"/>
    <x v="2"/>
    <s v="Direct spend: provider + billing month + sub-account"/>
    <n v="1"/>
    <s v="aws-2026-06-17-111111111111-05-02-alloc-236fd805cd31"/>
    <d v="2026-06-01T00:00:00"/>
    <d v="2026-06-01T00:00:00"/>
  </r>
  <r>
    <x v="1550"/>
    <x v="0"/>
    <n v="999999999999"/>
    <n v="222222222222"/>
    <s v="development-account"/>
    <n v="46189.833333333336"/>
    <n v="46190.833333333336"/>
    <n v="46173.833333333336"/>
    <n v="46203.833333333336"/>
    <s v="Amazon Elastic Compute Cloud - Compute"/>
    <s v="Compute"/>
    <s v="BoxUsage:m5.large"/>
    <s v="i-2222-01-01"/>
    <s v="us-east-1"/>
    <s v=""/>
    <n v="399.66250000000002"/>
    <s v="Hrs"/>
    <n v="9.6000000000000002E-2"/>
    <s v="Standard"/>
    <s v="USD"/>
    <n v="38.367600000000003"/>
    <n v="33.571599999999997"/>
    <n v="33.5715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52"/>
    <s v="Allocated"/>
    <x v="1"/>
    <s v="Source tags/labels"/>
    <n v="1"/>
    <s v="aws-2026-06-17-222222222222-01-01-alloc-1191cb4f7761"/>
    <d v="2026-06-01T00:00:00"/>
    <d v="2026-06-01T00:00:00"/>
  </r>
  <r>
    <x v="1551"/>
    <x v="0"/>
    <n v="999999999999"/>
    <n v="222222222222"/>
    <s v="development-account"/>
    <n v="46189.833333333336"/>
    <n v="46190.833333333336"/>
    <n v="46173.833333333336"/>
    <n v="46203.833333333336"/>
    <s v="Amazon Elastic Compute Cloud - Compute"/>
    <s v="Compute"/>
    <s v="BoxUsage:m5.large"/>
    <s v="i-2222-01-02"/>
    <s v="us-east-1"/>
    <s v=""/>
    <n v="454.79059999999998"/>
    <s v="Hrs"/>
    <n v="9.6000000000000002E-2"/>
    <s v="Standard"/>
    <s v="USD"/>
    <n v="43.6599"/>
    <n v="38.202399999999997"/>
    <n v="38.202399999999997"/>
    <s v="Usage"/>
    <s v=""/>
    <s v="BoxUsage:m5.large | RunInstances | Usage"/>
    <s v="{}"/>
    <x v="0"/>
    <x v="0"/>
    <x v="0"/>
    <x v="0"/>
    <s v="Unallocated"/>
    <s v="aws_billing_sample.csv"/>
    <n v="1553"/>
    <s v="Unallocated"/>
    <x v="0"/>
    <s v="Missing allocation metadata"/>
    <n v="1"/>
    <s v="aws-2026-06-17-222222222222-01-02-alloc-36e463a7ceea"/>
    <d v="2026-06-01T00:00:00"/>
    <d v="2026-06-01T00:00:00"/>
  </r>
  <r>
    <x v="1552"/>
    <x v="0"/>
    <n v="999999999999"/>
    <n v="222222222222"/>
    <s v="development-account"/>
    <n v="46189.833333333336"/>
    <n v="46190.833333333336"/>
    <n v="46173.833333333336"/>
    <n v="46203.833333333336"/>
    <s v="Amazon Simple Storage Service"/>
    <s v="Storage"/>
    <s v="TimedStorage-ByteHrs"/>
    <s v="bucket-2222-02-01"/>
    <s v="us-east-1"/>
    <s v=""/>
    <n v="88.963399999999993"/>
    <s v="GB-Mo"/>
    <n v="2.3E-2"/>
    <s v="Standard"/>
    <s v="USD"/>
    <n v="2.0461999999999998"/>
    <n v="1.9127000000000001"/>
    <n v="1.9127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54"/>
    <s v="Allocated"/>
    <x v="1"/>
    <s v="Source tags/labels"/>
    <n v="1"/>
    <s v="aws-2026-06-17-222222222222-02-01-alloc-85d7cddfb9dc"/>
    <d v="2026-06-01T00:00:00"/>
    <d v="2026-06-01T00:00:00"/>
  </r>
  <r>
    <x v="1553"/>
    <x v="0"/>
    <n v="999999999999"/>
    <n v="222222222222"/>
    <s v="development-account"/>
    <n v="46189.833333333336"/>
    <n v="46190.833333333336"/>
    <n v="46173.833333333336"/>
    <n v="46203.833333333336"/>
    <s v="Amazon Simple Storage Service"/>
    <s v="Storage"/>
    <s v="TimedStorage-ByteHrs"/>
    <s v="bucket-2222-02-02"/>
    <s v="us-east-1"/>
    <s v=""/>
    <n v="87.835499999999996"/>
    <s v="GB-Mo"/>
    <n v="2.3E-2"/>
    <s v="Standard"/>
    <s v="USD"/>
    <n v="2.0202"/>
    <n v="1.8885000000000001"/>
    <n v="1.8885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55"/>
    <s v="Allocated"/>
    <x v="1"/>
    <s v="Source tags/labels"/>
    <n v="1"/>
    <s v="aws-2026-06-17-222222222222-02-02-alloc-36177cce4dd2"/>
    <d v="2026-06-01T00:00:00"/>
    <d v="2026-06-01T00:00:00"/>
  </r>
  <r>
    <x v="1554"/>
    <x v="0"/>
    <n v="999999999999"/>
    <n v="222222222222"/>
    <s v="development-account"/>
    <n v="46189.833333333336"/>
    <n v="46190.833333333336"/>
    <n v="46173.833333333336"/>
    <n v="46203.833333333336"/>
    <s v="Amazon Relational Database Service"/>
    <s v="Databases"/>
    <s v="InstanceUsage:db.m5.large"/>
    <s v="db-2222-03-01"/>
    <s v="us-east-1"/>
    <s v=""/>
    <n v="83.296999999999997"/>
    <s v="Hrs"/>
    <n v="0.192"/>
    <s v="Standard"/>
    <s v="USD"/>
    <n v="15.993"/>
    <n v="14.160500000000001"/>
    <n v="14.1605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56"/>
    <s v="Allocated"/>
    <x v="1"/>
    <s v="Source tags/labels"/>
    <n v="1"/>
    <s v="aws-2026-06-17-222222222222-03-01-alloc-2b285fac7395"/>
    <d v="2026-06-01T00:00:00"/>
    <d v="2026-06-01T00:00:00"/>
  </r>
  <r>
    <x v="1555"/>
    <x v="0"/>
    <n v="999999999999"/>
    <n v="222222222222"/>
    <s v="development-account"/>
    <n v="46189.833333333336"/>
    <n v="46190.833333333336"/>
    <n v="46173.833333333336"/>
    <n v="46203.833333333336"/>
    <s v="Amazon Relational Database Service"/>
    <s v="Databases"/>
    <s v="InstanceUsage:db.m5.large"/>
    <s v="db-2222-03-02"/>
    <s v="us-east-1"/>
    <s v=""/>
    <n v="88.814099999999996"/>
    <s v="Hrs"/>
    <n v="0.192"/>
    <s v="Standard"/>
    <s v="USD"/>
    <n v="17.052299999999999"/>
    <n v="15.0984"/>
    <n v="15.0984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57"/>
    <s v="Allocated"/>
    <x v="1"/>
    <s v="Source tags/labels"/>
    <n v="1"/>
    <s v="aws-2026-06-17-222222222222-03-02-alloc-18f7eaeb47ee"/>
    <d v="2026-06-01T00:00:00"/>
    <d v="2026-06-01T00:00:00"/>
  </r>
  <r>
    <x v="1556"/>
    <x v="0"/>
    <n v="999999999999"/>
    <n v="222222222222"/>
    <s v="development-account"/>
    <n v="46189.833333333336"/>
    <n v="46190.833333333336"/>
    <n v="46173.833333333336"/>
    <n v="46203.833333333336"/>
    <s v="AWS Lambda"/>
    <s v="Compute"/>
    <s v="Lambda-GB-Second"/>
    <s v="function-2222-04-01"/>
    <s v="us-east-1"/>
    <s v=""/>
    <n v="1757896.7037"/>
    <s v="GB-Seconds"/>
    <n v="1.6666700000000001E-5"/>
    <s v="Standard"/>
    <s v="USD"/>
    <n v="29.298300000000001"/>
    <n v="27.247399999999999"/>
    <n v="27.2473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58"/>
    <s v="Allocated"/>
    <x v="1"/>
    <s v="Source tags/labels"/>
    <n v="1"/>
    <s v="aws-2026-06-17-222222222222-04-01-alloc-5d8b614fc8e1"/>
    <d v="2026-06-01T00:00:00"/>
    <d v="2026-06-01T00:00:00"/>
  </r>
  <r>
    <x v="1557"/>
    <x v="0"/>
    <n v="999999999999"/>
    <n v="222222222222"/>
    <s v="development-account"/>
    <n v="46189.833333333336"/>
    <n v="46190.833333333336"/>
    <n v="46173.833333333336"/>
    <n v="46203.833333333336"/>
    <s v="AWS Lambda"/>
    <s v="Compute"/>
    <s v="Lambda-GB-Second"/>
    <s v="function-2222-04-02"/>
    <s v="us-east-1"/>
    <s v=""/>
    <n v="1720054.8396000001"/>
    <s v="GB-Seconds"/>
    <n v="1.6666700000000001E-5"/>
    <s v="Standard"/>
    <s v="USD"/>
    <n v="28.6676"/>
    <n v="26.660900000000002"/>
    <n v="26.66090000000000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59"/>
    <s v="Allocated"/>
    <x v="1"/>
    <s v="Source tags/labels"/>
    <n v="1"/>
    <s v="aws-2026-06-17-222222222222-04-02-alloc-6a7ec737647b"/>
    <d v="2026-06-01T00:00:00"/>
    <d v="2026-06-01T00:00:00"/>
  </r>
  <r>
    <x v="1558"/>
    <x v="0"/>
    <n v="999999999999"/>
    <n v="222222222222"/>
    <s v="development-account"/>
    <n v="46189.833333333336"/>
    <n v="46190.833333333336"/>
    <n v="46173.833333333336"/>
    <n v="46203.833333333336"/>
    <s v="AmazonCloudWatch"/>
    <s v="Management and Governance"/>
    <s v="DataProcessing-Bytes"/>
    <s v="log-group-2222-05-01"/>
    <s v="us-east-1"/>
    <s v=""/>
    <n v="89.038799999999995"/>
    <s v="GB"/>
    <n v="0.5"/>
    <s v="Standard"/>
    <s v="USD"/>
    <n v="44.519399999999997"/>
    <n v="40.957900000000002"/>
    <n v="40.9579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560"/>
    <s v="Shared"/>
    <x v="2"/>
    <s v="Direct spend: provider + billing month + sub-account"/>
    <n v="1"/>
    <s v="aws-2026-06-17-222222222222-05-01-alloc-6bbdb81f99c0"/>
    <d v="2026-06-01T00:00:00"/>
    <d v="2026-06-01T00:00:00"/>
  </r>
  <r>
    <x v="1559"/>
    <x v="0"/>
    <n v="999999999999"/>
    <n v="222222222222"/>
    <s v="development-account"/>
    <n v="46189.833333333336"/>
    <n v="46190.833333333336"/>
    <n v="46173.833333333336"/>
    <n v="46203.833333333336"/>
    <s v="AmazonCloudWatch"/>
    <s v="Management and Governance"/>
    <s v="DataProcessing-Bytes"/>
    <s v="log-group-2222-05-02"/>
    <s v="us-east-1"/>
    <s v=""/>
    <n v="95.193899999999999"/>
    <s v="GB"/>
    <n v="0.5"/>
    <s v="Standard"/>
    <s v="USD"/>
    <n v="47.596899999999998"/>
    <n v="43.789200000000001"/>
    <n v="43.7892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561"/>
    <s v="Shared"/>
    <x v="2"/>
    <s v="Direct spend: provider + billing month + sub-account"/>
    <n v="1"/>
    <s v="aws-2026-06-17-222222222222-05-02-alloc-a3d987573c06"/>
    <d v="2026-06-01T00:00:00"/>
    <d v="2026-06-01T00:00:00"/>
  </r>
  <r>
    <x v="1560"/>
    <x v="0"/>
    <n v="999999999999"/>
    <n v="111111111111"/>
    <s v="production-account"/>
    <n v="46190.833333333336"/>
    <n v="46191.833333333336"/>
    <n v="46173.833333333336"/>
    <n v="46203.833333333336"/>
    <s v="Amazon Elastic Compute Cloud - Compute"/>
    <s v="Compute"/>
    <s v="BoxUsage:m5.large"/>
    <s v="i-1111-01-01"/>
    <s v="us-east-1"/>
    <s v=""/>
    <n v="1093.5397"/>
    <s v="Hrs"/>
    <n v="9.6000000000000002E-2"/>
    <s v="Standard"/>
    <s v="USD"/>
    <n v="104.9798"/>
    <n v="91.857299999999995"/>
    <n v="91.85729999999999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62"/>
    <s v="Allocated"/>
    <x v="1"/>
    <s v="Source tags/labels"/>
    <n v="1"/>
    <s v="aws-2026-06-18-111111111111-01-01-alloc-670dbdfa35a0"/>
    <d v="2026-06-01T00:00:00"/>
    <d v="2026-06-01T00:00:00"/>
  </r>
  <r>
    <x v="1561"/>
    <x v="0"/>
    <n v="999999999999"/>
    <n v="111111111111"/>
    <s v="production-account"/>
    <n v="46190.833333333336"/>
    <n v="46191.833333333336"/>
    <n v="46173.833333333336"/>
    <n v="46203.833333333336"/>
    <s v="Amazon Elastic Compute Cloud - Compute"/>
    <s v="Compute"/>
    <s v="BoxUsage:m5.large"/>
    <s v="i-1111-01-02"/>
    <s v="us-east-1"/>
    <s v=""/>
    <n v="1033.7961"/>
    <s v="Hrs"/>
    <n v="9.6000000000000002E-2"/>
    <s v="Standard"/>
    <s v="USD"/>
    <n v="99.244399999999999"/>
    <n v="86.838899999999995"/>
    <n v="86.83889999999999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63"/>
    <s v="Allocated"/>
    <x v="1"/>
    <s v="Source tags/labels"/>
    <n v="1"/>
    <s v="aws-2026-06-18-111111111111-01-02-alloc-ff406c7a66d7"/>
    <d v="2026-06-01T00:00:00"/>
    <d v="2026-06-01T00:00:00"/>
  </r>
  <r>
    <x v="1562"/>
    <x v="0"/>
    <n v="999999999999"/>
    <n v="111111111111"/>
    <s v="production-account"/>
    <n v="46190.833333333336"/>
    <n v="46191.833333333336"/>
    <n v="46173.833333333336"/>
    <n v="46203.833333333336"/>
    <s v="Amazon Simple Storage Service"/>
    <s v="Storage"/>
    <s v="TimedStorage-ByteHrs"/>
    <s v="bucket-1111-02-01"/>
    <s v="us-east-1"/>
    <s v=""/>
    <n v="226.69309999999999"/>
    <s v="GB-Mo"/>
    <n v="2.3E-2"/>
    <s v="Standard"/>
    <s v="USD"/>
    <n v="5.2138999999999998"/>
    <n v="4.8738999999999999"/>
    <n v="4.873899999999999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64"/>
    <s v="Allocated"/>
    <x v="1"/>
    <s v="Source tags/labels"/>
    <n v="1"/>
    <s v="aws-2026-06-18-111111111111-02-01-alloc-f082651c04eb"/>
    <d v="2026-06-01T00:00:00"/>
    <d v="2026-06-01T00:00:00"/>
  </r>
  <r>
    <x v="1563"/>
    <x v="0"/>
    <n v="999999999999"/>
    <n v="111111111111"/>
    <s v="production-account"/>
    <n v="46190.833333333336"/>
    <n v="46191.833333333336"/>
    <n v="46173.833333333336"/>
    <n v="46203.833333333336"/>
    <s v="Amazon Simple Storage Service"/>
    <s v="Storage"/>
    <s v="TimedStorage-ByteHrs"/>
    <s v="bucket-1111-02-02"/>
    <s v="us-east-1"/>
    <s v=""/>
    <n v="228.5264"/>
    <s v="GB-Mo"/>
    <n v="2.3E-2"/>
    <s v="Standard"/>
    <s v="USD"/>
    <n v="5.2561"/>
    <n v="4.9132999999999996"/>
    <n v="4.9132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65"/>
    <s v="Allocated"/>
    <x v="1"/>
    <s v="Source tags/labels"/>
    <n v="1"/>
    <s v="aws-2026-06-18-111111111111-02-02-alloc-8348ba49e312"/>
    <d v="2026-06-01T00:00:00"/>
    <d v="2026-06-01T00:00:00"/>
  </r>
  <r>
    <x v="1564"/>
    <x v="0"/>
    <n v="999999999999"/>
    <n v="111111111111"/>
    <s v="production-account"/>
    <n v="46190.833333333336"/>
    <n v="46191.833333333336"/>
    <n v="46173.833333333336"/>
    <n v="46203.833333333336"/>
    <s v="Amazon Relational Database Service"/>
    <s v="Databases"/>
    <s v="InstanceUsage:db.m5.large"/>
    <s v="db-1111-03-01"/>
    <s v="us-east-1"/>
    <s v=""/>
    <n v="220.7072"/>
    <s v="Hrs"/>
    <n v="0.192"/>
    <s v="Standard"/>
    <s v="USD"/>
    <n v="42.375799999999998"/>
    <n v="37.520200000000003"/>
    <n v="37.520200000000003"/>
    <s v="Usage"/>
    <s v=""/>
    <s v="InstanceUsage:db.m5.large | CreateDBInstance | Usage"/>
    <s v="{}"/>
    <x v="0"/>
    <x v="0"/>
    <x v="0"/>
    <x v="0"/>
    <s v="Unallocated"/>
    <s v="aws_billing_sample.csv"/>
    <n v="1566"/>
    <s v="Unallocated"/>
    <x v="0"/>
    <s v="Missing allocation metadata"/>
    <n v="1"/>
    <s v="aws-2026-06-18-111111111111-03-01-alloc-3de805999208"/>
    <d v="2026-06-01T00:00:00"/>
    <d v="2026-06-01T00:00:00"/>
  </r>
  <r>
    <x v="1565"/>
    <x v="0"/>
    <n v="999999999999"/>
    <n v="111111111111"/>
    <s v="production-account"/>
    <n v="46190.833333333336"/>
    <n v="46191.833333333336"/>
    <n v="46173.833333333336"/>
    <n v="46203.833333333336"/>
    <s v="Amazon Relational Database Service"/>
    <s v="Databases"/>
    <s v="InstanceUsage:db.m5.large"/>
    <s v="db-1111-03-02"/>
    <s v="us-east-1"/>
    <s v=""/>
    <n v="206.2979"/>
    <s v="Hrs"/>
    <n v="0.192"/>
    <s v="Standard"/>
    <s v="USD"/>
    <n v="39.609200000000001"/>
    <n v="35.070599999999999"/>
    <n v="35.0705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67"/>
    <s v="Allocated"/>
    <x v="1"/>
    <s v="Source tags/labels"/>
    <n v="1"/>
    <s v="aws-2026-06-18-111111111111-03-02-alloc-1786b2b98e42"/>
    <d v="2026-06-01T00:00:00"/>
    <d v="2026-06-01T00:00:00"/>
  </r>
  <r>
    <x v="1566"/>
    <x v="0"/>
    <n v="999999999999"/>
    <n v="111111111111"/>
    <s v="production-account"/>
    <n v="46190.833333333336"/>
    <n v="46191.833333333336"/>
    <n v="46173.833333333336"/>
    <n v="46203.833333333336"/>
    <s v="AWS Lambda"/>
    <s v="Compute"/>
    <s v="Lambda-GB-Second"/>
    <s v="function-1111-04-01"/>
    <s v="us-east-1"/>
    <s v=""/>
    <n v="4597789.7377000004"/>
    <s v="GB-Seconds"/>
    <n v="1.6666700000000001E-5"/>
    <s v="Standard"/>
    <s v="USD"/>
    <n v="76.63"/>
    <n v="71.265699999999995"/>
    <n v="71.26569999999999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68"/>
    <s v="Allocated"/>
    <x v="1"/>
    <s v="Source tags/labels"/>
    <n v="1"/>
    <s v="aws-2026-06-18-111111111111-04-01-alloc-e9a4b12b3a26"/>
    <d v="2026-06-01T00:00:00"/>
    <d v="2026-06-01T00:00:00"/>
  </r>
  <r>
    <x v="1567"/>
    <x v="0"/>
    <n v="999999999999"/>
    <n v="111111111111"/>
    <s v="production-account"/>
    <n v="46190.833333333336"/>
    <n v="46191.833333333336"/>
    <n v="46173.833333333336"/>
    <n v="46203.833333333336"/>
    <s v="AWS Lambda"/>
    <s v="Compute"/>
    <s v="Lambda-GB-Second"/>
    <s v="function-1111-04-02"/>
    <s v="us-east-1"/>
    <s v=""/>
    <n v="4084904.2792000002"/>
    <s v="GB-Seconds"/>
    <n v="1.6666700000000001E-5"/>
    <s v="Standard"/>
    <s v="USD"/>
    <n v="68.081900000000005"/>
    <n v="63.316000000000003"/>
    <n v="63.31600000000000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69"/>
    <s v="Allocated"/>
    <x v="1"/>
    <s v="Source tags/labels"/>
    <n v="1"/>
    <s v="aws-2026-06-18-111111111111-04-02-alloc-bbc0cc94cba7"/>
    <d v="2026-06-01T00:00:00"/>
    <d v="2026-06-01T00:00:00"/>
  </r>
  <r>
    <x v="1568"/>
    <x v="0"/>
    <n v="999999999999"/>
    <n v="111111111111"/>
    <s v="production-account"/>
    <n v="46190.833333333336"/>
    <n v="46191.833333333336"/>
    <n v="46173.833333333336"/>
    <n v="46203.833333333336"/>
    <s v="AmazonCloudWatch"/>
    <s v="Management and Governance"/>
    <s v="DataProcessing-Bytes"/>
    <s v="log-group-1111-05-01"/>
    <s v="us-east-1"/>
    <s v=""/>
    <n v="217.41720000000001"/>
    <s v="GB"/>
    <n v="0.5"/>
    <s v="Standard"/>
    <s v="USD"/>
    <n v="108.7086"/>
    <n v="100.0119"/>
    <n v="100.011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570"/>
    <s v="Shared"/>
    <x v="2"/>
    <s v="Direct spend: provider + billing month + sub-account"/>
    <n v="1"/>
    <s v="aws-2026-06-18-111111111111-05-01-alloc-b671e058bd8e"/>
    <d v="2026-06-01T00:00:00"/>
    <d v="2026-06-01T00:00:00"/>
  </r>
  <r>
    <x v="1569"/>
    <x v="0"/>
    <n v="999999999999"/>
    <n v="111111111111"/>
    <s v="production-account"/>
    <n v="46190.833333333336"/>
    <n v="46191.833333333336"/>
    <n v="46173.833333333336"/>
    <n v="46203.833333333336"/>
    <s v="AmazonCloudWatch"/>
    <s v="Management and Governance"/>
    <s v="DataProcessing-Bytes"/>
    <s v="log-group-1111-05-02"/>
    <s v="us-east-1"/>
    <s v=""/>
    <n v="236.05869999999999"/>
    <s v="GB"/>
    <n v="0.5"/>
    <s v="Standard"/>
    <s v="USD"/>
    <n v="118.0294"/>
    <n v="108.587"/>
    <n v="108.587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571"/>
    <s v="Shared"/>
    <x v="2"/>
    <s v="Direct spend: provider + billing month + sub-account"/>
    <n v="1"/>
    <s v="aws-2026-06-18-111111111111-05-02-alloc-799c274b617b"/>
    <d v="2026-06-01T00:00:00"/>
    <d v="2026-06-01T00:00:00"/>
  </r>
  <r>
    <x v="1570"/>
    <x v="0"/>
    <n v="999999999999"/>
    <n v="222222222222"/>
    <s v="development-account"/>
    <n v="46190.833333333336"/>
    <n v="46191.833333333336"/>
    <n v="46173.833333333336"/>
    <n v="46203.833333333336"/>
    <s v="Amazon Elastic Compute Cloud - Compute"/>
    <s v="Compute"/>
    <s v="BoxUsage:m5.large"/>
    <s v="i-2222-01-01"/>
    <s v="us-east-1"/>
    <s v=""/>
    <n v="453.35059999999999"/>
    <s v="Hrs"/>
    <n v="9.6000000000000002E-2"/>
    <s v="Standard"/>
    <s v="USD"/>
    <n v="43.521700000000003"/>
    <n v="38.081499999999998"/>
    <n v="38.081499999999998"/>
    <s v="Usage"/>
    <s v=""/>
    <s v="BoxUsage:m5.large | RunInstances | Usage"/>
    <s v="{}"/>
    <x v="0"/>
    <x v="0"/>
    <x v="0"/>
    <x v="0"/>
    <s v="Unallocated"/>
    <s v="aws_billing_sample.csv"/>
    <n v="1572"/>
    <s v="Unallocated"/>
    <x v="0"/>
    <s v="Missing allocation metadata"/>
    <n v="1"/>
    <s v="aws-2026-06-18-222222222222-01-01-alloc-046e03adae76"/>
    <d v="2026-06-01T00:00:00"/>
    <d v="2026-06-01T00:00:00"/>
  </r>
  <r>
    <x v="1571"/>
    <x v="0"/>
    <n v="999999999999"/>
    <n v="222222222222"/>
    <s v="development-account"/>
    <n v="46190.833333333336"/>
    <n v="46191.833333333336"/>
    <n v="46173.833333333336"/>
    <n v="46203.833333333336"/>
    <s v="Amazon Elastic Compute Cloud - Compute"/>
    <s v="Compute"/>
    <s v="BoxUsage:m5.large"/>
    <s v="i-2222-01-02"/>
    <s v="us-east-1"/>
    <s v=""/>
    <n v="446.66039999999998"/>
    <s v="Hrs"/>
    <n v="9.6000000000000002E-2"/>
    <s v="Standard"/>
    <s v="USD"/>
    <n v="42.879399999999997"/>
    <n v="37.519500000000001"/>
    <n v="37.519500000000001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73"/>
    <s v="Allocated"/>
    <x v="1"/>
    <s v="Source tags/labels"/>
    <n v="1"/>
    <s v="aws-2026-06-18-222222222222-01-02-alloc-eee37ea68cd5"/>
    <d v="2026-06-01T00:00:00"/>
    <d v="2026-06-01T00:00:00"/>
  </r>
  <r>
    <x v="1572"/>
    <x v="0"/>
    <n v="999999999999"/>
    <n v="222222222222"/>
    <s v="development-account"/>
    <n v="46190.833333333336"/>
    <n v="46191.833333333336"/>
    <n v="46173.833333333336"/>
    <n v="46203.833333333336"/>
    <s v="Amazon Simple Storage Service"/>
    <s v="Storage"/>
    <s v="TimedStorage-ByteHrs"/>
    <s v="bucket-2222-02-01"/>
    <s v="us-east-1"/>
    <s v=""/>
    <n v="87.002300000000005"/>
    <s v="GB-Mo"/>
    <n v="2.3E-2"/>
    <s v="Standard"/>
    <s v="USD"/>
    <n v="2.0011000000000001"/>
    <n v="1.8705000000000001"/>
    <n v="1.8705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74"/>
    <s v="Allocated"/>
    <x v="1"/>
    <s v="Source tags/labels"/>
    <n v="1"/>
    <s v="aws-2026-06-18-222222222222-02-01-alloc-3afc1e54e122"/>
    <d v="2026-06-01T00:00:00"/>
    <d v="2026-06-01T00:00:00"/>
  </r>
  <r>
    <x v="1573"/>
    <x v="0"/>
    <n v="999999999999"/>
    <n v="222222222222"/>
    <s v="development-account"/>
    <n v="46190.833333333336"/>
    <n v="46191.833333333336"/>
    <n v="46173.833333333336"/>
    <n v="46203.833333333336"/>
    <s v="Amazon Simple Storage Service"/>
    <s v="Storage"/>
    <s v="TimedStorage-ByteHrs"/>
    <s v="bucket-2222-02-02"/>
    <s v="us-east-1"/>
    <s v=""/>
    <n v="94.570499999999996"/>
    <s v="GB-Mo"/>
    <n v="2.3E-2"/>
    <s v="Standard"/>
    <s v="USD"/>
    <n v="2.1751"/>
    <n v="2.0333000000000001"/>
    <n v="2.0333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75"/>
    <s v="Allocated"/>
    <x v="1"/>
    <s v="Source tags/labels"/>
    <n v="1"/>
    <s v="aws-2026-06-18-222222222222-02-02-alloc-c0150be99104"/>
    <d v="2026-06-01T00:00:00"/>
    <d v="2026-06-01T00:00:00"/>
  </r>
  <r>
    <x v="1574"/>
    <x v="0"/>
    <n v="999999999999"/>
    <n v="222222222222"/>
    <s v="development-account"/>
    <n v="46190.833333333336"/>
    <n v="46191.833333333336"/>
    <n v="46173.833333333336"/>
    <n v="46203.833333333336"/>
    <s v="Amazon Relational Database Service"/>
    <s v="Databases"/>
    <s v="InstanceUsage:db.m5.large"/>
    <s v="db-2222-03-01"/>
    <s v="us-east-1"/>
    <s v=""/>
    <n v="90.197500000000005"/>
    <s v="Hrs"/>
    <n v="0.192"/>
    <s v="Standard"/>
    <s v="USD"/>
    <n v="17.317900000000002"/>
    <n v="15.333600000000001"/>
    <n v="15.3336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76"/>
    <s v="Allocated"/>
    <x v="1"/>
    <s v="Source tags/labels"/>
    <n v="1"/>
    <s v="aws-2026-06-18-222222222222-03-01-alloc-073b711b4822"/>
    <d v="2026-06-01T00:00:00"/>
    <d v="2026-06-01T00:00:00"/>
  </r>
  <r>
    <x v="1575"/>
    <x v="0"/>
    <n v="999999999999"/>
    <n v="222222222222"/>
    <s v="development-account"/>
    <n v="46190.833333333336"/>
    <n v="46191.833333333336"/>
    <n v="46173.833333333336"/>
    <n v="46203.833333333336"/>
    <s v="Amazon Relational Database Service"/>
    <s v="Databases"/>
    <s v="InstanceUsage:db.m5.large"/>
    <s v="db-2222-03-02"/>
    <s v="us-east-1"/>
    <s v=""/>
    <n v="91.966899999999995"/>
    <s v="Hrs"/>
    <n v="0.192"/>
    <s v="Standard"/>
    <s v="USD"/>
    <n v="17.657599999999999"/>
    <n v="15.634399999999999"/>
    <n v="15.6343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77"/>
    <s v="Allocated"/>
    <x v="1"/>
    <s v="Source tags/labels"/>
    <n v="1"/>
    <s v="aws-2026-06-18-222222222222-03-02-alloc-2a6ca4af4642"/>
    <d v="2026-06-01T00:00:00"/>
    <d v="2026-06-01T00:00:00"/>
  </r>
  <r>
    <x v="1576"/>
    <x v="0"/>
    <n v="999999999999"/>
    <n v="222222222222"/>
    <s v="development-account"/>
    <n v="46190.833333333336"/>
    <n v="46191.833333333336"/>
    <n v="46173.833333333336"/>
    <n v="46203.833333333336"/>
    <s v="AWS Lambda"/>
    <s v="Compute"/>
    <s v="Lambda-GB-Second"/>
    <s v="function-2222-04-01"/>
    <s v="us-east-1"/>
    <s v=""/>
    <n v="1864038.1661"/>
    <s v="GB-Seconds"/>
    <n v="1.6666700000000001E-5"/>
    <s v="Standard"/>
    <s v="USD"/>
    <n v="31.067399999999999"/>
    <n v="28.892600000000002"/>
    <n v="28.89260000000000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78"/>
    <s v="Allocated"/>
    <x v="1"/>
    <s v="Source tags/labels"/>
    <n v="1"/>
    <s v="aws-2026-06-18-222222222222-04-01-alloc-b18eb54de730"/>
    <d v="2026-06-01T00:00:00"/>
    <d v="2026-06-01T00:00:00"/>
  </r>
  <r>
    <x v="1577"/>
    <x v="0"/>
    <n v="999999999999"/>
    <n v="222222222222"/>
    <s v="development-account"/>
    <n v="46190.833333333336"/>
    <n v="46191.833333333336"/>
    <n v="46173.833333333336"/>
    <n v="46203.833333333336"/>
    <s v="AWS Lambda"/>
    <s v="Compute"/>
    <s v="Lambda-GB-Second"/>
    <s v="function-2222-04-02"/>
    <s v="us-east-1"/>
    <s v=""/>
    <n v="1720870.4546999999"/>
    <s v="GB-Seconds"/>
    <n v="1.6666700000000001E-5"/>
    <s v="Standard"/>
    <s v="USD"/>
    <n v="28.6812"/>
    <n v="26.673500000000001"/>
    <n v="26.6735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79"/>
    <s v="Allocated"/>
    <x v="1"/>
    <s v="Source tags/labels"/>
    <n v="1"/>
    <s v="aws-2026-06-18-222222222222-04-02-alloc-7a857c9caea3"/>
    <d v="2026-06-01T00:00:00"/>
    <d v="2026-06-01T00:00:00"/>
  </r>
  <r>
    <x v="1578"/>
    <x v="0"/>
    <n v="999999999999"/>
    <n v="222222222222"/>
    <s v="development-account"/>
    <n v="46190.833333333336"/>
    <n v="46191.833333333336"/>
    <n v="46173.833333333336"/>
    <n v="46203.833333333336"/>
    <s v="AmazonCloudWatch"/>
    <s v="Management and Governance"/>
    <s v="DataProcessing-Bytes"/>
    <s v="log-group-2222-05-01"/>
    <s v="us-east-1"/>
    <s v=""/>
    <n v="82.038899999999998"/>
    <s v="GB"/>
    <n v="0.5"/>
    <s v="Standard"/>
    <s v="USD"/>
    <n v="41.019399999999997"/>
    <n v="37.737900000000003"/>
    <n v="37.7379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580"/>
    <s v="Shared"/>
    <x v="2"/>
    <s v="Direct spend: provider + billing month + sub-account"/>
    <n v="1"/>
    <s v="aws-2026-06-18-222222222222-05-01-alloc-3974d991238d"/>
    <d v="2026-06-01T00:00:00"/>
    <d v="2026-06-01T00:00:00"/>
  </r>
  <r>
    <x v="1579"/>
    <x v="0"/>
    <n v="999999999999"/>
    <n v="222222222222"/>
    <s v="development-account"/>
    <n v="46190.833333333336"/>
    <n v="46191.833333333336"/>
    <n v="46173.833333333336"/>
    <n v="46203.833333333336"/>
    <s v="AmazonCloudWatch"/>
    <s v="Management and Governance"/>
    <s v="DataProcessing-Bytes"/>
    <s v="log-group-2222-05-02"/>
    <s v="us-east-1"/>
    <s v=""/>
    <n v="93.169499999999999"/>
    <s v="GB"/>
    <n v="0.5"/>
    <s v="Standard"/>
    <s v="USD"/>
    <n v="46.584699999999998"/>
    <n v="42.857999999999997"/>
    <n v="42.8579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581"/>
    <s v="Shared"/>
    <x v="2"/>
    <s v="Direct spend: provider + billing month + sub-account"/>
    <n v="1"/>
    <s v="aws-2026-06-18-222222222222-05-02-alloc-5663ef99eeea"/>
    <d v="2026-06-01T00:00:00"/>
    <d v="2026-06-01T00:00:00"/>
  </r>
  <r>
    <x v="1580"/>
    <x v="0"/>
    <n v="999999999999"/>
    <n v="111111111111"/>
    <s v="production-account"/>
    <n v="46191.833333333336"/>
    <n v="46192.833333333336"/>
    <n v="46173.833333333336"/>
    <n v="46203.833333333336"/>
    <s v="Amazon Elastic Compute Cloud - Compute"/>
    <s v="Compute"/>
    <s v="BoxUsage:m5.large"/>
    <s v="i-1111-01-01"/>
    <s v="us-east-1"/>
    <s v=""/>
    <n v="1136.0506"/>
    <s v="Hrs"/>
    <n v="9.6000000000000002E-2"/>
    <s v="Standard"/>
    <s v="USD"/>
    <n v="109.0609"/>
    <n v="95.428200000000004"/>
    <n v="95.42820000000000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82"/>
    <s v="Allocated"/>
    <x v="1"/>
    <s v="Source tags/labels"/>
    <n v="1"/>
    <s v="aws-2026-06-19-111111111111-01-01-alloc-5481f098900f"/>
    <d v="2026-06-01T00:00:00"/>
    <d v="2026-06-01T00:00:00"/>
  </r>
  <r>
    <x v="1581"/>
    <x v="0"/>
    <n v="999999999999"/>
    <n v="111111111111"/>
    <s v="production-account"/>
    <n v="46191.833333333336"/>
    <n v="46192.833333333336"/>
    <n v="46173.833333333336"/>
    <n v="46203.833333333336"/>
    <s v="Amazon Elastic Compute Cloud - Compute"/>
    <s v="Compute"/>
    <s v="BoxUsage:m5.large"/>
    <s v="i-1111-01-02"/>
    <s v="us-east-1"/>
    <s v=""/>
    <n v="1149.3398"/>
    <s v="Hrs"/>
    <n v="9.6000000000000002E-2"/>
    <s v="Standard"/>
    <s v="USD"/>
    <n v="110.3366"/>
    <n v="96.544499999999999"/>
    <n v="96.544499999999999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83"/>
    <s v="Allocated"/>
    <x v="1"/>
    <s v="Source tags/labels"/>
    <n v="1"/>
    <s v="aws-2026-06-19-111111111111-01-02-alloc-cb7d38954152"/>
    <d v="2026-06-01T00:00:00"/>
    <d v="2026-06-01T00:00:00"/>
  </r>
  <r>
    <x v="1582"/>
    <x v="0"/>
    <n v="999999999999"/>
    <n v="111111111111"/>
    <s v="production-account"/>
    <n v="46191.833333333336"/>
    <n v="46192.833333333336"/>
    <n v="46173.833333333336"/>
    <n v="46203.833333333336"/>
    <s v="Amazon Simple Storage Service"/>
    <s v="Storage"/>
    <s v="TimedStorage-ByteHrs"/>
    <s v="bucket-1111-02-01"/>
    <s v="us-east-1"/>
    <s v=""/>
    <n v="218.03989999999999"/>
    <s v="GB-Mo"/>
    <n v="2.3E-2"/>
    <s v="Standard"/>
    <s v="USD"/>
    <n v="5.0148999999999999"/>
    <n v="4.6879"/>
    <n v="4.6879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84"/>
    <s v="Allocated"/>
    <x v="1"/>
    <s v="Source tags/labels"/>
    <n v="1"/>
    <s v="aws-2026-06-19-111111111111-02-01-alloc-53db7092fcc9"/>
    <d v="2026-06-01T00:00:00"/>
    <d v="2026-06-01T00:00:00"/>
  </r>
  <r>
    <x v="1583"/>
    <x v="0"/>
    <n v="999999999999"/>
    <n v="111111111111"/>
    <s v="production-account"/>
    <n v="46191.833333333336"/>
    <n v="46192.833333333336"/>
    <n v="46173.833333333336"/>
    <n v="46203.833333333336"/>
    <s v="Amazon Simple Storage Service"/>
    <s v="Storage"/>
    <s v="TimedStorage-ByteHrs"/>
    <s v="bucket-1111-02-02"/>
    <s v="us-east-1"/>
    <s v=""/>
    <n v="234.31800000000001"/>
    <s v="GB-Mo"/>
    <n v="2.3E-2"/>
    <s v="Standard"/>
    <s v="USD"/>
    <n v="5.3893000000000004"/>
    <n v="5.0377999999999998"/>
    <n v="5.0377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85"/>
    <s v="Allocated"/>
    <x v="1"/>
    <s v="Source tags/labels"/>
    <n v="1"/>
    <s v="aws-2026-06-19-111111111111-02-02-alloc-342e8f6c10b7"/>
    <d v="2026-06-01T00:00:00"/>
    <d v="2026-06-01T00:00:00"/>
  </r>
  <r>
    <x v="1584"/>
    <x v="0"/>
    <n v="999999999999"/>
    <n v="111111111111"/>
    <s v="production-account"/>
    <n v="46191.833333333336"/>
    <n v="46192.833333333336"/>
    <n v="46173.833333333336"/>
    <n v="46203.833333333336"/>
    <s v="Amazon Relational Database Service"/>
    <s v="Databases"/>
    <s v="InstanceUsage:db.m5.large"/>
    <s v="db-1111-03-01"/>
    <s v="us-east-1"/>
    <s v=""/>
    <n v="231.17599999999999"/>
    <s v="Hrs"/>
    <n v="0.192"/>
    <s v="Standard"/>
    <s v="USD"/>
    <n v="44.385800000000003"/>
    <n v="39.299900000000001"/>
    <n v="39.2999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86"/>
    <s v="Allocated"/>
    <x v="1"/>
    <s v="Source tags/labels"/>
    <n v="1"/>
    <s v="aws-2026-06-19-111111111111-03-01-alloc-7701a196734f"/>
    <d v="2026-06-01T00:00:00"/>
    <d v="2026-06-01T00:00:00"/>
  </r>
  <r>
    <x v="1585"/>
    <x v="0"/>
    <n v="999999999999"/>
    <n v="111111111111"/>
    <s v="production-account"/>
    <n v="46191.833333333336"/>
    <n v="46192.833333333336"/>
    <n v="46173.833333333336"/>
    <n v="46203.833333333336"/>
    <s v="Amazon Relational Database Service"/>
    <s v="Databases"/>
    <s v="InstanceUsage:db.m5.large"/>
    <s v="db-1111-03-02"/>
    <s v="us-east-1"/>
    <s v=""/>
    <n v="195.6506"/>
    <s v="Hrs"/>
    <n v="0.192"/>
    <s v="Standard"/>
    <s v="USD"/>
    <n v="37.564900000000002"/>
    <n v="33.260599999999997"/>
    <n v="33.2605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87"/>
    <s v="Allocated"/>
    <x v="1"/>
    <s v="Source tags/labels"/>
    <n v="1"/>
    <s v="aws-2026-06-19-111111111111-03-02-alloc-c718c8b8d294"/>
    <d v="2026-06-01T00:00:00"/>
    <d v="2026-06-01T00:00:00"/>
  </r>
  <r>
    <x v="1586"/>
    <x v="0"/>
    <n v="999999999999"/>
    <n v="111111111111"/>
    <s v="production-account"/>
    <n v="46191.833333333336"/>
    <n v="46192.833333333336"/>
    <n v="46173.833333333336"/>
    <n v="46203.833333333336"/>
    <s v="AWS Lambda"/>
    <s v="Compute"/>
    <s v="Lambda-GB-Second"/>
    <s v="function-1111-04-01"/>
    <s v="us-east-1"/>
    <s v=""/>
    <n v="4799636.9397999998"/>
    <s v="GB-Seconds"/>
    <n v="1.6666700000000001E-5"/>
    <s v="Standard"/>
    <s v="USD"/>
    <n v="79.994100000000003"/>
    <n v="74.394400000000005"/>
    <n v="74.39440000000000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88"/>
    <s v="Allocated"/>
    <x v="1"/>
    <s v="Source tags/labels"/>
    <n v="1"/>
    <s v="aws-2026-06-19-111111111111-04-01-alloc-b55b01e09613"/>
    <d v="2026-06-01T00:00:00"/>
    <d v="2026-06-01T00:00:00"/>
  </r>
  <r>
    <x v="1587"/>
    <x v="0"/>
    <n v="999999999999"/>
    <n v="111111111111"/>
    <s v="production-account"/>
    <n v="46191.833333333336"/>
    <n v="46192.833333333336"/>
    <n v="46173.833333333336"/>
    <n v="46203.833333333336"/>
    <s v="AWS Lambda"/>
    <s v="Compute"/>
    <s v="Lambda-GB-Second"/>
    <s v="function-1111-04-02"/>
    <s v="us-east-1"/>
    <s v=""/>
    <n v="4274541.2352"/>
    <s v="GB-Seconds"/>
    <n v="1.6666700000000001E-5"/>
    <s v="Standard"/>
    <s v="USD"/>
    <n v="71.242500000000007"/>
    <n v="66.255399999999995"/>
    <n v="66.25539999999999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589"/>
    <s v="Allocated"/>
    <x v="1"/>
    <s v="Source tags/labels"/>
    <n v="1"/>
    <s v="aws-2026-06-19-111111111111-04-02-alloc-6434d6266103"/>
    <d v="2026-06-01T00:00:00"/>
    <d v="2026-06-01T00:00:00"/>
  </r>
  <r>
    <x v="1588"/>
    <x v="0"/>
    <n v="999999999999"/>
    <n v="111111111111"/>
    <s v="production-account"/>
    <n v="46191.833333333336"/>
    <n v="46192.833333333336"/>
    <n v="46173.833333333336"/>
    <n v="46203.833333333336"/>
    <s v="AmazonCloudWatch"/>
    <s v="Management and Governance"/>
    <s v="DataProcessing-Bytes"/>
    <s v="log-group-1111-05-01"/>
    <s v="us-east-1"/>
    <s v=""/>
    <n v="243.81139999999999"/>
    <s v="GB"/>
    <n v="0.5"/>
    <s v="Standard"/>
    <s v="USD"/>
    <n v="121.9057"/>
    <n v="112.1532"/>
    <n v="112.1532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590"/>
    <s v="Shared"/>
    <x v="2"/>
    <s v="Direct spend: provider + billing month + sub-account"/>
    <n v="1"/>
    <s v="aws-2026-06-19-111111111111-05-01-alloc-9f380c86619b"/>
    <d v="2026-06-01T00:00:00"/>
    <d v="2026-06-01T00:00:00"/>
  </r>
  <r>
    <x v="1589"/>
    <x v="0"/>
    <n v="999999999999"/>
    <n v="111111111111"/>
    <s v="production-account"/>
    <n v="46191.833333333336"/>
    <n v="46192.833333333336"/>
    <n v="46173.833333333336"/>
    <n v="46203.833333333336"/>
    <s v="AmazonCloudWatch"/>
    <s v="Management and Governance"/>
    <s v="DataProcessing-Bytes"/>
    <s v="log-group-1111-05-02"/>
    <s v="us-east-1"/>
    <s v=""/>
    <n v="214.82900000000001"/>
    <s v="GB"/>
    <n v="0.5"/>
    <s v="Standard"/>
    <s v="USD"/>
    <n v="107.4145"/>
    <n v="98.821299999999994"/>
    <n v="98.82129999999999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591"/>
    <s v="Shared"/>
    <x v="2"/>
    <s v="Direct spend: provider + billing month + sub-account"/>
    <n v="1"/>
    <s v="aws-2026-06-19-111111111111-05-02-alloc-923e982bcba6"/>
    <d v="2026-06-01T00:00:00"/>
    <d v="2026-06-01T00:00:00"/>
  </r>
  <r>
    <x v="1590"/>
    <x v="0"/>
    <n v="999999999999"/>
    <n v="222222222222"/>
    <s v="development-account"/>
    <n v="46191.833333333336"/>
    <n v="46192.833333333336"/>
    <n v="46173.833333333336"/>
    <n v="46203.833333333336"/>
    <s v="Amazon Elastic Compute Cloud - Compute"/>
    <s v="Compute"/>
    <s v="BoxUsage:m5.large"/>
    <s v="i-2222-01-01"/>
    <s v="us-east-1"/>
    <s v=""/>
    <n v="420.43060000000003"/>
    <s v="Hrs"/>
    <n v="9.6000000000000002E-2"/>
    <s v="Standard"/>
    <s v="USD"/>
    <n v="40.3613"/>
    <n v="35.316200000000002"/>
    <n v="35.316200000000002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92"/>
    <s v="Allocated"/>
    <x v="1"/>
    <s v="Source tags/labels"/>
    <n v="1"/>
    <s v="aws-2026-06-19-222222222222-01-01-alloc-fa0b23e474b7"/>
    <d v="2026-06-01T00:00:00"/>
    <d v="2026-06-01T00:00:00"/>
  </r>
  <r>
    <x v="1591"/>
    <x v="0"/>
    <n v="999999999999"/>
    <n v="222222222222"/>
    <s v="development-account"/>
    <n v="46191.833333333336"/>
    <n v="46192.833333333336"/>
    <n v="46173.833333333336"/>
    <n v="46203.833333333336"/>
    <s v="Amazon Elastic Compute Cloud - Compute"/>
    <s v="Compute"/>
    <s v="BoxUsage:m5.large"/>
    <s v="i-2222-01-02"/>
    <s v="us-east-1"/>
    <s v=""/>
    <n v="388.40530000000001"/>
    <s v="Hrs"/>
    <n v="9.6000000000000002E-2"/>
    <s v="Standard"/>
    <s v="USD"/>
    <n v="37.286900000000003"/>
    <n v="32.625999999999998"/>
    <n v="32.625999999999998"/>
    <s v="Usage"/>
    <s v=""/>
    <s v="BoxUsage:m5.large | RunInstances | Usage"/>
    <s v="{}"/>
    <x v="0"/>
    <x v="0"/>
    <x v="0"/>
    <x v="0"/>
    <s v="Unallocated"/>
    <s v="aws_billing_sample.csv"/>
    <n v="1593"/>
    <s v="Unallocated"/>
    <x v="0"/>
    <s v="Missing allocation metadata"/>
    <n v="1"/>
    <s v="aws-2026-06-19-222222222222-01-02-alloc-8a40849d6609"/>
    <d v="2026-06-01T00:00:00"/>
    <d v="2026-06-01T00:00:00"/>
  </r>
  <r>
    <x v="1592"/>
    <x v="0"/>
    <n v="999999999999"/>
    <n v="222222222222"/>
    <s v="development-account"/>
    <n v="46191.833333333336"/>
    <n v="46192.833333333336"/>
    <n v="46173.833333333336"/>
    <n v="46203.833333333336"/>
    <s v="Amazon Simple Storage Service"/>
    <s v="Storage"/>
    <s v="TimedStorage-ByteHrs"/>
    <s v="bucket-2222-02-01"/>
    <s v="us-east-1"/>
    <s v=""/>
    <n v="88.678899999999999"/>
    <s v="GB-Mo"/>
    <n v="2.3E-2"/>
    <s v="Standard"/>
    <s v="USD"/>
    <n v="2.0396000000000001"/>
    <n v="1.9066000000000001"/>
    <n v="1.9066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94"/>
    <s v="Allocated"/>
    <x v="1"/>
    <s v="Source tags/labels"/>
    <n v="1"/>
    <s v="aws-2026-06-19-222222222222-02-01-alloc-ccf829b70ca8"/>
    <d v="2026-06-01T00:00:00"/>
    <d v="2026-06-01T00:00:00"/>
  </r>
  <r>
    <x v="1593"/>
    <x v="0"/>
    <n v="999999999999"/>
    <n v="222222222222"/>
    <s v="development-account"/>
    <n v="46191.833333333336"/>
    <n v="46192.833333333336"/>
    <n v="46173.833333333336"/>
    <n v="46203.833333333336"/>
    <s v="Amazon Simple Storage Service"/>
    <s v="Storage"/>
    <s v="TimedStorage-ByteHrs"/>
    <s v="bucket-2222-02-02"/>
    <s v="us-east-1"/>
    <s v=""/>
    <n v="85.132000000000005"/>
    <s v="GB-Mo"/>
    <n v="2.3E-2"/>
    <s v="Standard"/>
    <s v="USD"/>
    <n v="1.958"/>
    <n v="1.8303"/>
    <n v="1.8303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95"/>
    <s v="Allocated"/>
    <x v="1"/>
    <s v="Source tags/labels"/>
    <n v="1"/>
    <s v="aws-2026-06-19-222222222222-02-02-alloc-f7d7fcdd17f8"/>
    <d v="2026-06-01T00:00:00"/>
    <d v="2026-06-01T00:00:00"/>
  </r>
  <r>
    <x v="1594"/>
    <x v="0"/>
    <n v="999999999999"/>
    <n v="222222222222"/>
    <s v="development-account"/>
    <n v="46191.833333333336"/>
    <n v="46192.833333333336"/>
    <n v="46173.833333333336"/>
    <n v="46203.833333333336"/>
    <s v="Amazon Relational Database Service"/>
    <s v="Databases"/>
    <s v="InstanceUsage:db.m5.large"/>
    <s v="db-2222-03-01"/>
    <s v="us-east-1"/>
    <s v=""/>
    <n v="85.459599999999995"/>
    <s v="Hrs"/>
    <n v="0.192"/>
    <s v="Standard"/>
    <s v="USD"/>
    <n v="16.408200000000001"/>
    <n v="14.5281"/>
    <n v="14.528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96"/>
    <s v="Allocated"/>
    <x v="1"/>
    <s v="Source tags/labels"/>
    <n v="1"/>
    <s v="aws-2026-06-19-222222222222-03-01-alloc-bf664faf9b29"/>
    <d v="2026-06-01T00:00:00"/>
    <d v="2026-06-01T00:00:00"/>
  </r>
  <r>
    <x v="1595"/>
    <x v="0"/>
    <n v="999999999999"/>
    <n v="222222222222"/>
    <s v="development-account"/>
    <n v="46191.833333333336"/>
    <n v="46192.833333333336"/>
    <n v="46173.833333333336"/>
    <n v="46203.833333333336"/>
    <s v="Amazon Relational Database Service"/>
    <s v="Databases"/>
    <s v="InstanceUsage:db.m5.large"/>
    <s v="db-2222-03-02"/>
    <s v="us-east-1"/>
    <s v=""/>
    <n v="78.346999999999994"/>
    <s v="Hrs"/>
    <n v="0.192"/>
    <s v="Standard"/>
    <s v="USD"/>
    <n v="15.0426"/>
    <n v="13.319000000000001"/>
    <n v="13.3190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97"/>
    <s v="Allocated"/>
    <x v="1"/>
    <s v="Source tags/labels"/>
    <n v="1"/>
    <s v="aws-2026-06-19-222222222222-03-02-alloc-6e9465712b9e"/>
    <d v="2026-06-01T00:00:00"/>
    <d v="2026-06-01T00:00:00"/>
  </r>
  <r>
    <x v="1596"/>
    <x v="0"/>
    <n v="999999999999"/>
    <n v="222222222222"/>
    <s v="development-account"/>
    <n v="46191.833333333336"/>
    <n v="46192.833333333336"/>
    <n v="46173.833333333336"/>
    <n v="46203.833333333336"/>
    <s v="AWS Lambda"/>
    <s v="Compute"/>
    <s v="Lambda-GB-Second"/>
    <s v="function-2222-04-01"/>
    <s v="us-east-1"/>
    <s v=""/>
    <n v="1837136.3970999999"/>
    <s v="GB-Seconds"/>
    <n v="1.6666700000000001E-5"/>
    <s v="Standard"/>
    <s v="USD"/>
    <n v="30.619"/>
    <n v="28.4756"/>
    <n v="28.4756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98"/>
    <s v="Allocated"/>
    <x v="1"/>
    <s v="Source tags/labels"/>
    <n v="1"/>
    <s v="aws-2026-06-19-222222222222-04-01-alloc-0f2ae4babdd6"/>
    <d v="2026-06-01T00:00:00"/>
    <d v="2026-06-01T00:00:00"/>
  </r>
  <r>
    <x v="1597"/>
    <x v="0"/>
    <n v="999999999999"/>
    <n v="222222222222"/>
    <s v="development-account"/>
    <n v="46191.833333333336"/>
    <n v="46192.833333333336"/>
    <n v="46173.833333333336"/>
    <n v="46203.833333333336"/>
    <s v="AWS Lambda"/>
    <s v="Compute"/>
    <s v="Lambda-GB-Second"/>
    <s v="function-2222-04-02"/>
    <s v="us-east-1"/>
    <s v=""/>
    <n v="1674774.2818"/>
    <s v="GB-Seconds"/>
    <n v="1.6666700000000001E-5"/>
    <s v="Standard"/>
    <s v="USD"/>
    <n v="27.913"/>
    <n v="25.959"/>
    <n v="25.95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599"/>
    <s v="Allocated"/>
    <x v="1"/>
    <s v="Source tags/labels"/>
    <n v="1"/>
    <s v="aws-2026-06-19-222222222222-04-02-alloc-f6d0c008c254"/>
    <d v="2026-06-01T00:00:00"/>
    <d v="2026-06-01T00:00:00"/>
  </r>
  <r>
    <x v="1598"/>
    <x v="0"/>
    <n v="999999999999"/>
    <n v="222222222222"/>
    <s v="development-account"/>
    <n v="46191.833333333336"/>
    <n v="46192.833333333336"/>
    <n v="46173.833333333336"/>
    <n v="46203.833333333336"/>
    <s v="AmazonCloudWatch"/>
    <s v="Management and Governance"/>
    <s v="DataProcessing-Bytes"/>
    <s v="log-group-2222-05-01"/>
    <s v="us-east-1"/>
    <s v=""/>
    <n v="81.600899999999996"/>
    <s v="GB"/>
    <n v="0.5"/>
    <s v="Standard"/>
    <s v="USD"/>
    <n v="40.800400000000003"/>
    <n v="37.5364"/>
    <n v="37.5364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600"/>
    <s v="Shared"/>
    <x v="2"/>
    <s v="Direct spend: provider + billing month + sub-account"/>
    <n v="1"/>
    <s v="aws-2026-06-19-222222222222-05-01-alloc-0370dce9d154"/>
    <d v="2026-06-01T00:00:00"/>
    <d v="2026-06-01T00:00:00"/>
  </r>
  <r>
    <x v="1599"/>
    <x v="0"/>
    <n v="999999999999"/>
    <n v="222222222222"/>
    <s v="development-account"/>
    <n v="46191.833333333336"/>
    <n v="46192.833333333336"/>
    <n v="46173.833333333336"/>
    <n v="46203.833333333336"/>
    <s v="AmazonCloudWatch"/>
    <s v="Management and Governance"/>
    <s v="DataProcessing-Bytes"/>
    <s v="log-group-2222-05-02"/>
    <s v="us-east-1"/>
    <s v=""/>
    <n v="95.636099999999999"/>
    <s v="GB"/>
    <n v="0.5"/>
    <s v="Standard"/>
    <s v="USD"/>
    <n v="47.817999999999998"/>
    <n v="43.992600000000003"/>
    <n v="43.992600000000003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601"/>
    <s v="Shared"/>
    <x v="2"/>
    <s v="Direct spend: provider + billing month + sub-account"/>
    <n v="1"/>
    <s v="aws-2026-06-19-222222222222-05-02-alloc-91ab84a24bbb"/>
    <d v="2026-06-01T00:00:00"/>
    <d v="2026-06-01T00:00:00"/>
  </r>
  <r>
    <x v="1600"/>
    <x v="0"/>
    <n v="999999999999"/>
    <n v="111111111111"/>
    <s v="production-account"/>
    <n v="46192.833333333336"/>
    <n v="46193.833333333336"/>
    <n v="46173.833333333336"/>
    <n v="46203.833333333336"/>
    <s v="Amazon Elastic Compute Cloud - Compute"/>
    <s v="Compute"/>
    <s v="BoxUsage:m5.large"/>
    <s v="i-1111-01-01"/>
    <s v="us-east-1"/>
    <s v=""/>
    <n v="1111.8341"/>
    <s v="Hrs"/>
    <n v="9.6000000000000002E-2"/>
    <s v="Standard"/>
    <s v="USD"/>
    <n v="106.73609999999999"/>
    <n v="93.394099999999995"/>
    <n v="93.39409999999999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02"/>
    <s v="Allocated"/>
    <x v="1"/>
    <s v="Source tags/labels"/>
    <n v="1"/>
    <s v="aws-2026-06-20-111111111111-01-01-alloc-f10fca38b17b"/>
    <d v="2026-06-01T00:00:00"/>
    <d v="2026-06-01T00:00:00"/>
  </r>
  <r>
    <x v="1601"/>
    <x v="0"/>
    <n v="999999999999"/>
    <n v="111111111111"/>
    <s v="production-account"/>
    <n v="46192.833333333336"/>
    <n v="46193.833333333336"/>
    <n v="46173.833333333336"/>
    <n v="46203.833333333336"/>
    <s v="Amazon Elastic Compute Cloud - Compute"/>
    <s v="Compute"/>
    <s v="BoxUsage:m5.large"/>
    <s v="i-1111-01-02"/>
    <s v="us-east-1"/>
    <s v=""/>
    <n v="1030.1221"/>
    <s v="Hrs"/>
    <n v="9.6000000000000002E-2"/>
    <s v="Standard"/>
    <s v="USD"/>
    <n v="98.8917"/>
    <n v="86.530299999999997"/>
    <n v="86.53029999999999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03"/>
    <s v="Allocated"/>
    <x v="1"/>
    <s v="Source tags/labels"/>
    <n v="1"/>
    <s v="aws-2026-06-20-111111111111-01-02-alloc-e42a82f36510"/>
    <d v="2026-06-01T00:00:00"/>
    <d v="2026-06-01T00:00:00"/>
  </r>
  <r>
    <x v="1602"/>
    <x v="0"/>
    <n v="999999999999"/>
    <n v="111111111111"/>
    <s v="production-account"/>
    <n v="46192.833333333336"/>
    <n v="46193.833333333336"/>
    <n v="46173.833333333336"/>
    <n v="46203.833333333336"/>
    <s v="Amazon Simple Storage Service"/>
    <s v="Storage"/>
    <s v="TimedStorage-ByteHrs"/>
    <s v="bucket-1111-02-01"/>
    <s v="us-east-1"/>
    <s v=""/>
    <n v="211.5385"/>
    <s v="GB-Mo"/>
    <n v="2.3E-2"/>
    <s v="Standard"/>
    <s v="USD"/>
    <n v="4.8654000000000002"/>
    <n v="4.5480999999999998"/>
    <n v="4.5480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04"/>
    <s v="Allocated"/>
    <x v="1"/>
    <s v="Source tags/labels"/>
    <n v="1"/>
    <s v="aws-2026-06-20-111111111111-02-01-alloc-fa3175d3707c"/>
    <d v="2026-06-01T00:00:00"/>
    <d v="2026-06-01T00:00:00"/>
  </r>
  <r>
    <x v="1603"/>
    <x v="0"/>
    <n v="999999999999"/>
    <n v="111111111111"/>
    <s v="production-account"/>
    <n v="46192.833333333336"/>
    <n v="46193.833333333336"/>
    <n v="46173.833333333336"/>
    <n v="46203.833333333336"/>
    <s v="Amazon Simple Storage Service"/>
    <s v="Storage"/>
    <s v="TimedStorage-ByteHrs"/>
    <s v="bucket-1111-02-02"/>
    <s v="us-east-1"/>
    <s v=""/>
    <n v="246.5224"/>
    <s v="GB-Mo"/>
    <n v="2.3E-2"/>
    <s v="Standard"/>
    <s v="USD"/>
    <n v="5.67"/>
    <n v="5.3002000000000002"/>
    <n v="5.3002000000000002"/>
    <s v="Usage"/>
    <s v=""/>
    <s v="TimedStorage-ByteHrs | StandardStorage | Usage"/>
    <s v="{}"/>
    <x v="0"/>
    <x v="0"/>
    <x v="0"/>
    <x v="0"/>
    <s v="Unallocated"/>
    <s v="aws_billing_sample.csv"/>
    <n v="1605"/>
    <s v="Unallocated"/>
    <x v="0"/>
    <s v="Missing allocation metadata"/>
    <n v="1"/>
    <s v="aws-2026-06-20-111111111111-02-02-alloc-328acf893fe1"/>
    <d v="2026-06-01T00:00:00"/>
    <d v="2026-06-01T00:00:00"/>
  </r>
  <r>
    <x v="1604"/>
    <x v="0"/>
    <n v="999999999999"/>
    <n v="111111111111"/>
    <s v="production-account"/>
    <n v="46192.833333333336"/>
    <n v="46193.833333333336"/>
    <n v="46173.833333333336"/>
    <n v="46203.833333333336"/>
    <s v="Amazon Relational Database Service"/>
    <s v="Databases"/>
    <s v="InstanceUsage:db.m5.large"/>
    <s v="db-1111-03-01"/>
    <s v="us-east-1"/>
    <s v=""/>
    <n v="233.7775"/>
    <s v="Hrs"/>
    <n v="0.192"/>
    <s v="Standard"/>
    <s v="USD"/>
    <n v="44.885300000000001"/>
    <n v="39.742199999999997"/>
    <n v="39.7421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06"/>
    <s v="Allocated"/>
    <x v="1"/>
    <s v="Source tags/labels"/>
    <n v="1"/>
    <s v="aws-2026-06-20-111111111111-03-01-alloc-7f3fbc31012e"/>
    <d v="2026-06-01T00:00:00"/>
    <d v="2026-06-01T00:00:00"/>
  </r>
  <r>
    <x v="1605"/>
    <x v="0"/>
    <n v="999999999999"/>
    <n v="111111111111"/>
    <s v="production-account"/>
    <n v="46192.833333333336"/>
    <n v="46193.833333333336"/>
    <n v="46173.833333333336"/>
    <n v="46203.833333333336"/>
    <s v="Amazon Relational Database Service"/>
    <s v="Databases"/>
    <s v="InstanceUsage:db.m5.large"/>
    <s v="db-1111-03-02"/>
    <s v="us-east-1"/>
    <s v=""/>
    <n v="220.36930000000001"/>
    <s v="Hrs"/>
    <n v="0.192"/>
    <s v="Standard"/>
    <s v="USD"/>
    <n v="42.310899999999997"/>
    <n v="37.462800000000001"/>
    <n v="37.462800000000001"/>
    <s v="Usage"/>
    <s v=""/>
    <s v="InstanceUsage:db.m5.large | CreateDBInstance | Usage"/>
    <s v="{}"/>
    <x v="0"/>
    <x v="0"/>
    <x v="0"/>
    <x v="0"/>
    <s v="Unallocated"/>
    <s v="aws_billing_sample.csv"/>
    <n v="1607"/>
    <s v="Unallocated"/>
    <x v="0"/>
    <s v="Missing allocation metadata"/>
    <n v="1"/>
    <s v="aws-2026-06-20-111111111111-03-02-alloc-9b15eec8233e"/>
    <d v="2026-06-01T00:00:00"/>
    <d v="2026-06-01T00:00:00"/>
  </r>
  <r>
    <x v="1606"/>
    <x v="0"/>
    <n v="999999999999"/>
    <n v="111111111111"/>
    <s v="production-account"/>
    <n v="46192.833333333336"/>
    <n v="46193.833333333336"/>
    <n v="46173.833333333336"/>
    <n v="46203.833333333336"/>
    <s v="AWS Lambda"/>
    <s v="Compute"/>
    <s v="Lambda-GB-Second"/>
    <s v="function-1111-04-01"/>
    <s v="us-east-1"/>
    <s v=""/>
    <n v="4277151.3971999995"/>
    <s v="GB-Seconds"/>
    <n v="1.6666700000000001E-5"/>
    <s v="Standard"/>
    <s v="USD"/>
    <n v="71.286000000000001"/>
    <n v="66.2958"/>
    <n v="66.2958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08"/>
    <s v="Allocated"/>
    <x v="1"/>
    <s v="Source tags/labels"/>
    <n v="1"/>
    <s v="aws-2026-06-20-111111111111-04-01-alloc-90bb6e111f7e"/>
    <d v="2026-06-01T00:00:00"/>
    <d v="2026-06-01T00:00:00"/>
  </r>
  <r>
    <x v="1607"/>
    <x v="0"/>
    <n v="999999999999"/>
    <n v="111111111111"/>
    <s v="production-account"/>
    <n v="46192.833333333336"/>
    <n v="46193.833333333336"/>
    <n v="46173.833333333336"/>
    <n v="46203.833333333336"/>
    <s v="AWS Lambda"/>
    <s v="Compute"/>
    <s v="Lambda-GB-Second"/>
    <s v="function-1111-04-02"/>
    <s v="us-east-1"/>
    <s v=""/>
    <n v="4324913.7285000002"/>
    <s v="GB-Seconds"/>
    <n v="1.6666700000000001E-5"/>
    <s v="Standard"/>
    <s v="USD"/>
    <n v="72.081999999999994"/>
    <n v="67.036199999999994"/>
    <n v="67.03619999999999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09"/>
    <s v="Allocated"/>
    <x v="1"/>
    <s v="Source tags/labels"/>
    <n v="1"/>
    <s v="aws-2026-06-20-111111111111-04-02-alloc-ce4295e11959"/>
    <d v="2026-06-01T00:00:00"/>
    <d v="2026-06-01T00:00:00"/>
  </r>
  <r>
    <x v="1608"/>
    <x v="0"/>
    <n v="999999999999"/>
    <n v="111111111111"/>
    <s v="production-account"/>
    <n v="46192.833333333336"/>
    <n v="46193.833333333336"/>
    <n v="46173.833333333336"/>
    <n v="46203.833333333336"/>
    <s v="AmazonCloudWatch"/>
    <s v="Management and Governance"/>
    <s v="DataProcessing-Bytes"/>
    <s v="log-group-1111-05-01"/>
    <s v="us-east-1"/>
    <s v=""/>
    <n v="231.42330000000001"/>
    <s v="GB"/>
    <n v="0.5"/>
    <s v="Standard"/>
    <s v="USD"/>
    <n v="115.71169999999999"/>
    <n v="106.4547"/>
    <n v="106.4547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610"/>
    <s v="Shared"/>
    <x v="2"/>
    <s v="Direct spend: provider + billing month + sub-account"/>
    <n v="1"/>
    <s v="aws-2026-06-20-111111111111-05-01-alloc-33a9a5557836"/>
    <d v="2026-06-01T00:00:00"/>
    <d v="2026-06-01T00:00:00"/>
  </r>
  <r>
    <x v="1609"/>
    <x v="0"/>
    <n v="999999999999"/>
    <n v="111111111111"/>
    <s v="production-account"/>
    <n v="46192.833333333336"/>
    <n v="46193.833333333336"/>
    <n v="46173.833333333336"/>
    <n v="46203.833333333336"/>
    <s v="AmazonCloudWatch"/>
    <s v="Management and Governance"/>
    <s v="DataProcessing-Bytes"/>
    <s v="log-group-1111-05-02"/>
    <s v="us-east-1"/>
    <s v=""/>
    <n v="219.44139999999999"/>
    <s v="GB"/>
    <n v="0.5"/>
    <s v="Standard"/>
    <s v="USD"/>
    <n v="109.72069999999999"/>
    <n v="100.943"/>
    <n v="100.943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611"/>
    <s v="Shared"/>
    <x v="2"/>
    <s v="Direct spend: provider + billing month + sub-account"/>
    <n v="1"/>
    <s v="aws-2026-06-20-111111111111-05-02-alloc-9112500b7ec4"/>
    <d v="2026-06-01T00:00:00"/>
    <d v="2026-06-01T00:00:00"/>
  </r>
  <r>
    <x v="1610"/>
    <x v="0"/>
    <n v="999999999999"/>
    <n v="222222222222"/>
    <s v="development-account"/>
    <n v="46192.833333333336"/>
    <n v="46193.833333333336"/>
    <n v="46173.833333333336"/>
    <n v="46203.833333333336"/>
    <s v="Amazon Elastic Compute Cloud - Compute"/>
    <s v="Compute"/>
    <s v="BoxUsage:m5.large"/>
    <s v="i-2222-01-01"/>
    <s v="us-east-1"/>
    <s v=""/>
    <n v="399.16789999999997"/>
    <s v="Hrs"/>
    <n v="9.6000000000000002E-2"/>
    <s v="Standard"/>
    <s v="USD"/>
    <n v="38.320099999999996"/>
    <n v="33.530099999999997"/>
    <n v="33.5300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12"/>
    <s v="Allocated"/>
    <x v="1"/>
    <s v="Source tags/labels"/>
    <n v="1"/>
    <s v="aws-2026-06-20-222222222222-01-01-alloc-f939f679f071"/>
    <d v="2026-06-01T00:00:00"/>
    <d v="2026-06-01T00:00:00"/>
  </r>
  <r>
    <x v="1611"/>
    <x v="0"/>
    <n v="999999999999"/>
    <n v="222222222222"/>
    <s v="development-account"/>
    <n v="46192.833333333336"/>
    <n v="46193.833333333336"/>
    <n v="46173.833333333336"/>
    <n v="46203.833333333336"/>
    <s v="Amazon Elastic Compute Cloud - Compute"/>
    <s v="Compute"/>
    <s v="BoxUsage:m5.large"/>
    <s v="i-2222-01-02"/>
    <s v="us-east-1"/>
    <s v=""/>
    <n v="434.8845"/>
    <s v="Hrs"/>
    <n v="9.6000000000000002E-2"/>
    <s v="Standard"/>
    <s v="USD"/>
    <n v="41.748899999999999"/>
    <n v="36.530299999999997"/>
    <n v="36.5302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13"/>
    <s v="Allocated"/>
    <x v="1"/>
    <s v="Source tags/labels"/>
    <n v="1"/>
    <s v="aws-2026-06-20-222222222222-01-02-alloc-2d7bc94c4040"/>
    <d v="2026-06-01T00:00:00"/>
    <d v="2026-06-01T00:00:00"/>
  </r>
  <r>
    <x v="1612"/>
    <x v="0"/>
    <n v="999999999999"/>
    <n v="222222222222"/>
    <s v="development-account"/>
    <n v="46192.833333333336"/>
    <n v="46193.833333333336"/>
    <n v="46173.833333333336"/>
    <n v="46203.833333333336"/>
    <s v="Amazon Simple Storage Service"/>
    <s v="Storage"/>
    <s v="TimedStorage-ByteHrs"/>
    <s v="bucket-2222-02-01"/>
    <s v="us-east-1"/>
    <s v=""/>
    <n v="89.128200000000007"/>
    <s v="GB-Mo"/>
    <n v="2.3E-2"/>
    <s v="Standard"/>
    <s v="USD"/>
    <n v="2.0499000000000001"/>
    <n v="1.9162999999999999"/>
    <n v="1.9162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14"/>
    <s v="Allocated"/>
    <x v="1"/>
    <s v="Source tags/labels"/>
    <n v="1"/>
    <s v="aws-2026-06-20-222222222222-02-01-alloc-45337c68c7fe"/>
    <d v="2026-06-01T00:00:00"/>
    <d v="2026-06-01T00:00:00"/>
  </r>
  <r>
    <x v="1613"/>
    <x v="0"/>
    <n v="999999999999"/>
    <n v="222222222222"/>
    <s v="development-account"/>
    <n v="46192.833333333336"/>
    <n v="46193.833333333336"/>
    <n v="46173.833333333336"/>
    <n v="46203.833333333336"/>
    <s v="Amazon Simple Storage Service"/>
    <s v="Storage"/>
    <s v="TimedStorage-ByteHrs"/>
    <s v="bucket-2222-02-02"/>
    <s v="us-east-1"/>
    <s v=""/>
    <n v="91.209500000000006"/>
    <s v="GB-Mo"/>
    <n v="2.3E-2"/>
    <s v="Standard"/>
    <s v="USD"/>
    <n v="2.0977999999999999"/>
    <n v="1.9610000000000001"/>
    <n v="1.9610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15"/>
    <s v="Allocated"/>
    <x v="1"/>
    <s v="Source tags/labels"/>
    <n v="1"/>
    <s v="aws-2026-06-20-222222222222-02-02-alloc-8c4a4f9fc919"/>
    <d v="2026-06-01T00:00:00"/>
    <d v="2026-06-01T00:00:00"/>
  </r>
  <r>
    <x v="1614"/>
    <x v="0"/>
    <n v="999999999999"/>
    <n v="222222222222"/>
    <s v="development-account"/>
    <n v="46192.833333333336"/>
    <n v="46193.833333333336"/>
    <n v="46173.833333333336"/>
    <n v="46203.833333333336"/>
    <s v="Amazon Relational Database Service"/>
    <s v="Databases"/>
    <s v="InstanceUsage:db.m5.large"/>
    <s v="db-2222-03-01"/>
    <s v="us-east-1"/>
    <s v=""/>
    <n v="89.767200000000003"/>
    <s v="Hrs"/>
    <n v="0.192"/>
    <s v="Standard"/>
    <s v="USD"/>
    <n v="17.235299999999999"/>
    <n v="15.260400000000001"/>
    <n v="15.2604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16"/>
    <s v="Allocated"/>
    <x v="1"/>
    <s v="Source tags/labels"/>
    <n v="1"/>
    <s v="aws-2026-06-20-222222222222-03-01-alloc-74d023d47e74"/>
    <d v="2026-06-01T00:00:00"/>
    <d v="2026-06-01T00:00:00"/>
  </r>
  <r>
    <x v="1615"/>
    <x v="0"/>
    <n v="999999999999"/>
    <n v="222222222222"/>
    <s v="development-account"/>
    <n v="46192.833333333336"/>
    <n v="46193.833333333336"/>
    <n v="46173.833333333336"/>
    <n v="46203.833333333336"/>
    <s v="Amazon Relational Database Service"/>
    <s v="Databases"/>
    <s v="InstanceUsage:db.m5.large"/>
    <s v="db-2222-03-02"/>
    <s v="us-east-1"/>
    <s v=""/>
    <n v="86.475300000000004"/>
    <s v="Hrs"/>
    <n v="0.192"/>
    <s v="Standard"/>
    <s v="USD"/>
    <n v="16.603300000000001"/>
    <n v="14.700799999999999"/>
    <n v="14.7007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17"/>
    <s v="Allocated"/>
    <x v="1"/>
    <s v="Source tags/labels"/>
    <n v="1"/>
    <s v="aws-2026-06-20-222222222222-03-02-alloc-8bb2a3d185b6"/>
    <d v="2026-06-01T00:00:00"/>
    <d v="2026-06-01T00:00:00"/>
  </r>
  <r>
    <x v="1616"/>
    <x v="0"/>
    <n v="999999999999"/>
    <n v="222222222222"/>
    <s v="development-account"/>
    <n v="46192.833333333336"/>
    <n v="46193.833333333336"/>
    <n v="46173.833333333336"/>
    <n v="46203.833333333336"/>
    <s v="AWS Lambda"/>
    <s v="Compute"/>
    <s v="Lambda-GB-Second"/>
    <s v="function-2222-04-01"/>
    <s v="us-east-1"/>
    <s v=""/>
    <n v="1679466.5741999999"/>
    <s v="GB-Seconds"/>
    <n v="1.6666700000000001E-5"/>
    <s v="Standard"/>
    <s v="USD"/>
    <n v="27.991199999999999"/>
    <n v="26.031700000000001"/>
    <n v="26.0317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18"/>
    <s v="Allocated"/>
    <x v="1"/>
    <s v="Source tags/labels"/>
    <n v="1"/>
    <s v="aws-2026-06-20-222222222222-04-01-alloc-81ddd79fd2b9"/>
    <d v="2026-06-01T00:00:00"/>
    <d v="2026-06-01T00:00:00"/>
  </r>
  <r>
    <x v="1617"/>
    <x v="0"/>
    <n v="999999999999"/>
    <n v="222222222222"/>
    <s v="development-account"/>
    <n v="46192.833333333336"/>
    <n v="46193.833333333336"/>
    <n v="46173.833333333336"/>
    <n v="46203.833333333336"/>
    <s v="AWS Lambda"/>
    <s v="Compute"/>
    <s v="Lambda-GB-Second"/>
    <s v="function-2222-04-02"/>
    <s v="us-east-1"/>
    <s v=""/>
    <n v="1597342.9689"/>
    <s v="GB-Seconds"/>
    <n v="1.6666700000000001E-5"/>
    <s v="Standard"/>
    <s v="USD"/>
    <n v="26.622399999999999"/>
    <n v="24.758800000000001"/>
    <n v="24.7588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19"/>
    <s v="Allocated"/>
    <x v="1"/>
    <s v="Source tags/labels"/>
    <n v="1"/>
    <s v="aws-2026-06-20-222222222222-04-02-alloc-49579f6a6d3a"/>
    <d v="2026-06-01T00:00:00"/>
    <d v="2026-06-01T00:00:00"/>
  </r>
  <r>
    <x v="1618"/>
    <x v="0"/>
    <n v="999999999999"/>
    <n v="222222222222"/>
    <s v="development-account"/>
    <n v="46192.833333333336"/>
    <n v="46193.833333333336"/>
    <n v="46173.833333333336"/>
    <n v="46203.833333333336"/>
    <s v="AmazonCloudWatch"/>
    <s v="Management and Governance"/>
    <s v="DataProcessing-Bytes"/>
    <s v="log-group-2222-05-01"/>
    <s v="us-east-1"/>
    <s v=""/>
    <n v="89.960400000000007"/>
    <s v="GB"/>
    <n v="0.5"/>
    <s v="Standard"/>
    <s v="USD"/>
    <n v="44.980200000000004"/>
    <n v="41.381799999999998"/>
    <n v="41.3817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620"/>
    <s v="Shared"/>
    <x v="2"/>
    <s v="Direct spend: provider + billing month + sub-account"/>
    <n v="1"/>
    <s v="aws-2026-06-20-222222222222-05-01-alloc-afa5e1b9c362"/>
    <d v="2026-06-01T00:00:00"/>
    <d v="2026-06-01T00:00:00"/>
  </r>
  <r>
    <x v="1619"/>
    <x v="0"/>
    <n v="999999999999"/>
    <n v="222222222222"/>
    <s v="development-account"/>
    <n v="46192.833333333336"/>
    <n v="46193.833333333336"/>
    <n v="46173.833333333336"/>
    <n v="46203.833333333336"/>
    <s v="AmazonCloudWatch"/>
    <s v="Management and Governance"/>
    <s v="DataProcessing-Bytes"/>
    <s v="log-group-2222-05-02"/>
    <s v="us-east-1"/>
    <s v=""/>
    <n v="83.320099999999996"/>
    <s v="GB"/>
    <n v="0.5"/>
    <s v="Standard"/>
    <s v="USD"/>
    <n v="41.66"/>
    <n v="38.327199999999998"/>
    <n v="38.3271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621"/>
    <s v="Shared"/>
    <x v="2"/>
    <s v="Direct spend: provider + billing month + sub-account"/>
    <n v="1"/>
    <s v="aws-2026-06-20-222222222222-05-02-alloc-1d02f6d97cdf"/>
    <d v="2026-06-01T00:00:00"/>
    <d v="2026-06-01T00:00:00"/>
  </r>
  <r>
    <x v="1620"/>
    <x v="0"/>
    <n v="999999999999"/>
    <n v="111111111111"/>
    <s v="production-account"/>
    <n v="46193.833333333336"/>
    <n v="46194.833333333336"/>
    <n v="46173.833333333336"/>
    <n v="46203.833333333336"/>
    <s v="Amazon Elastic Compute Cloud - Compute"/>
    <s v="Compute"/>
    <s v="BoxUsage:m5.large"/>
    <s v="i-1111-01-01"/>
    <s v="us-east-1"/>
    <s v=""/>
    <n v="1164.7527"/>
    <s v="Hrs"/>
    <n v="9.6000000000000002E-2"/>
    <s v="Standard"/>
    <s v="USD"/>
    <n v="111.8163"/>
    <n v="97.839200000000005"/>
    <n v="97.83920000000000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22"/>
    <s v="Allocated"/>
    <x v="1"/>
    <s v="Source tags/labels"/>
    <n v="1"/>
    <s v="aws-2026-06-21-111111111111-01-01-alloc-a49bc6b9d1d9"/>
    <d v="2026-06-01T00:00:00"/>
    <d v="2026-06-01T00:00:00"/>
  </r>
  <r>
    <x v="1621"/>
    <x v="0"/>
    <n v="999999999999"/>
    <n v="111111111111"/>
    <s v="production-account"/>
    <n v="46193.833333333336"/>
    <n v="46194.833333333336"/>
    <n v="46173.833333333336"/>
    <n v="46203.833333333336"/>
    <s v="Amazon Elastic Compute Cloud - Compute"/>
    <s v="Compute"/>
    <s v="BoxUsage:m5.large"/>
    <s v="i-1111-01-02"/>
    <s v="us-east-1"/>
    <s v=""/>
    <n v="1004.3847"/>
    <s v="Hrs"/>
    <n v="9.6000000000000002E-2"/>
    <s v="Standard"/>
    <s v="USD"/>
    <n v="96.420900000000003"/>
    <n v="84.368300000000005"/>
    <n v="84.36830000000000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23"/>
    <s v="Allocated"/>
    <x v="1"/>
    <s v="Source tags/labels"/>
    <n v="1"/>
    <s v="aws-2026-06-21-111111111111-01-02-alloc-57ea519fa98c"/>
    <d v="2026-06-01T00:00:00"/>
    <d v="2026-06-01T00:00:00"/>
  </r>
  <r>
    <x v="1622"/>
    <x v="0"/>
    <n v="999999999999"/>
    <n v="111111111111"/>
    <s v="production-account"/>
    <n v="46193.833333333336"/>
    <n v="46194.833333333336"/>
    <n v="46173.833333333336"/>
    <n v="46203.833333333336"/>
    <s v="Amazon Simple Storage Service"/>
    <s v="Storage"/>
    <s v="TimedStorage-ByteHrs"/>
    <s v="bucket-1111-02-01"/>
    <s v="us-east-1"/>
    <s v=""/>
    <n v="252.7054"/>
    <s v="GB-Mo"/>
    <n v="2.3E-2"/>
    <s v="Standard"/>
    <s v="USD"/>
    <n v="5.8121999999999998"/>
    <n v="5.4332000000000003"/>
    <n v="5.433200000000000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24"/>
    <s v="Allocated"/>
    <x v="1"/>
    <s v="Source tags/labels"/>
    <n v="1"/>
    <s v="aws-2026-06-21-111111111111-02-01-alloc-a270f3d503f3"/>
    <d v="2026-06-01T00:00:00"/>
    <d v="2026-06-01T00:00:00"/>
  </r>
  <r>
    <x v="1623"/>
    <x v="0"/>
    <n v="999999999999"/>
    <n v="111111111111"/>
    <s v="production-account"/>
    <n v="46193.833333333336"/>
    <n v="46194.833333333336"/>
    <n v="46173.833333333336"/>
    <n v="46203.833333333336"/>
    <s v="Amazon Simple Storage Service"/>
    <s v="Storage"/>
    <s v="TimedStorage-ByteHrs"/>
    <s v="bucket-1111-02-02"/>
    <s v="us-east-1"/>
    <s v=""/>
    <n v="248.1506"/>
    <s v="GB-Mo"/>
    <n v="2.3E-2"/>
    <s v="Standard"/>
    <s v="USD"/>
    <n v="5.7074999999999996"/>
    <n v="5.3352000000000004"/>
    <n v="5.3352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25"/>
    <s v="Allocated"/>
    <x v="1"/>
    <s v="Source tags/labels"/>
    <n v="1"/>
    <s v="aws-2026-06-21-111111111111-02-02-alloc-568d942f0e18"/>
    <d v="2026-06-01T00:00:00"/>
    <d v="2026-06-01T00:00:00"/>
  </r>
  <r>
    <x v="1624"/>
    <x v="0"/>
    <n v="999999999999"/>
    <n v="111111111111"/>
    <s v="production-account"/>
    <n v="46193.833333333336"/>
    <n v="46194.833333333336"/>
    <n v="46173.833333333336"/>
    <n v="46203.833333333336"/>
    <s v="Amazon Relational Database Service"/>
    <s v="Databases"/>
    <s v="InstanceUsage:db.m5.large"/>
    <s v="db-1111-03-01"/>
    <s v="us-east-1"/>
    <s v=""/>
    <n v="222.9349"/>
    <s v="Hrs"/>
    <n v="0.192"/>
    <s v="Standard"/>
    <s v="USD"/>
    <n v="42.8035"/>
    <n v="37.898899999999998"/>
    <n v="37.8988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26"/>
    <s v="Allocated"/>
    <x v="1"/>
    <s v="Source tags/labels"/>
    <n v="1"/>
    <s v="aws-2026-06-21-111111111111-03-01-alloc-40f0c28ab0a1"/>
    <d v="2026-06-01T00:00:00"/>
    <d v="2026-06-01T00:00:00"/>
  </r>
  <r>
    <x v="1625"/>
    <x v="0"/>
    <n v="999999999999"/>
    <n v="111111111111"/>
    <s v="production-account"/>
    <n v="46193.833333333336"/>
    <n v="46194.833333333336"/>
    <n v="46173.833333333336"/>
    <n v="46203.833333333336"/>
    <s v="Amazon Relational Database Service"/>
    <s v="Databases"/>
    <s v="InstanceUsage:db.m5.large"/>
    <s v="db-1111-03-02"/>
    <s v="us-east-1"/>
    <s v=""/>
    <n v="225.55940000000001"/>
    <s v="Hrs"/>
    <n v="0.192"/>
    <s v="Standard"/>
    <s v="USD"/>
    <n v="43.307400000000001"/>
    <n v="38.345100000000002"/>
    <n v="38.3451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27"/>
    <s v="Allocated"/>
    <x v="1"/>
    <s v="Source tags/labels"/>
    <n v="1"/>
    <s v="aws-2026-06-21-111111111111-03-02-alloc-30e00efa98b2"/>
    <d v="2026-06-01T00:00:00"/>
    <d v="2026-06-01T00:00:00"/>
  </r>
  <r>
    <x v="1626"/>
    <x v="0"/>
    <n v="999999999999"/>
    <n v="111111111111"/>
    <s v="production-account"/>
    <n v="46193.833333333336"/>
    <n v="46194.833333333336"/>
    <n v="46173.833333333336"/>
    <n v="46203.833333333336"/>
    <s v="AWS Lambda"/>
    <s v="Compute"/>
    <s v="Lambda-GB-Second"/>
    <s v="function-1111-04-01"/>
    <s v="us-east-1"/>
    <s v=""/>
    <n v="4947722.1896000002"/>
    <s v="GB-Seconds"/>
    <n v="1.6666700000000001E-5"/>
    <s v="Standard"/>
    <s v="USD"/>
    <n v="82.462199999999996"/>
    <n v="76.689700000000002"/>
    <n v="76.689700000000002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28"/>
    <s v="Allocated"/>
    <x v="1"/>
    <s v="Source tags/labels"/>
    <n v="1"/>
    <s v="aws-2026-06-21-111111111111-04-01-alloc-49b4a7a84768"/>
    <d v="2026-06-01T00:00:00"/>
    <d v="2026-06-01T00:00:00"/>
  </r>
  <r>
    <x v="1627"/>
    <x v="0"/>
    <n v="999999999999"/>
    <n v="111111111111"/>
    <s v="production-account"/>
    <n v="46193.833333333336"/>
    <n v="46194.833333333336"/>
    <n v="46173.833333333336"/>
    <n v="46203.833333333336"/>
    <s v="AWS Lambda"/>
    <s v="Compute"/>
    <s v="Lambda-GB-Second"/>
    <s v="function-1111-04-02"/>
    <s v="us-east-1"/>
    <s v=""/>
    <n v="4426709.1174999997"/>
    <s v="GB-Seconds"/>
    <n v="1.6666700000000001E-5"/>
    <s v="Standard"/>
    <s v="USD"/>
    <n v="73.778599999999997"/>
    <n v="68.614000000000004"/>
    <n v="68.61400000000000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29"/>
    <s v="Allocated"/>
    <x v="1"/>
    <s v="Source tags/labels"/>
    <n v="1"/>
    <s v="aws-2026-06-21-111111111111-04-02-alloc-09fb6325eeb0"/>
    <d v="2026-06-01T00:00:00"/>
    <d v="2026-06-01T00:00:00"/>
  </r>
  <r>
    <x v="1628"/>
    <x v="0"/>
    <n v="999999999999"/>
    <n v="111111111111"/>
    <s v="production-account"/>
    <n v="46193.833333333336"/>
    <n v="46194.833333333336"/>
    <n v="46173.833333333336"/>
    <n v="46203.833333333336"/>
    <s v="AmazonCloudWatch"/>
    <s v="Management and Governance"/>
    <s v="DataProcessing-Bytes"/>
    <s v="log-group-1111-05-01"/>
    <s v="us-east-1"/>
    <s v=""/>
    <n v="204.08940000000001"/>
    <s v="GB"/>
    <n v="0.5"/>
    <s v="Standard"/>
    <s v="USD"/>
    <n v="102.04470000000001"/>
    <n v="93.881100000000004"/>
    <n v="93.88110000000000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630"/>
    <s v="Shared"/>
    <x v="2"/>
    <s v="Direct spend: provider + billing month + sub-account"/>
    <n v="1"/>
    <s v="aws-2026-06-21-111111111111-05-01-alloc-9d5ace669ebf"/>
    <d v="2026-06-01T00:00:00"/>
    <d v="2026-06-01T00:00:00"/>
  </r>
  <r>
    <x v="1629"/>
    <x v="0"/>
    <n v="999999999999"/>
    <n v="111111111111"/>
    <s v="production-account"/>
    <n v="46193.833333333336"/>
    <n v="46194.833333333336"/>
    <n v="46173.833333333336"/>
    <n v="46203.833333333336"/>
    <s v="AmazonCloudWatch"/>
    <s v="Management and Governance"/>
    <s v="DataProcessing-Bytes"/>
    <s v="log-group-1111-05-02"/>
    <s v="us-east-1"/>
    <s v=""/>
    <n v="228.24189999999999"/>
    <s v="GB"/>
    <n v="0.5"/>
    <s v="Standard"/>
    <s v="USD"/>
    <n v="114.121"/>
    <n v="104.9913"/>
    <n v="104.9913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631"/>
    <s v="Shared"/>
    <x v="2"/>
    <s v="Direct spend: provider + billing month + sub-account"/>
    <n v="1"/>
    <s v="aws-2026-06-21-111111111111-05-02-alloc-aa9042b379a3"/>
    <d v="2026-06-01T00:00:00"/>
    <d v="2026-06-01T00:00:00"/>
  </r>
  <r>
    <x v="1630"/>
    <x v="0"/>
    <n v="999999999999"/>
    <n v="222222222222"/>
    <s v="development-account"/>
    <n v="46193.833333333336"/>
    <n v="46194.833333333336"/>
    <n v="46173.833333333336"/>
    <n v="46203.833333333336"/>
    <s v="Amazon Elastic Compute Cloud - Compute"/>
    <s v="Compute"/>
    <s v="BoxUsage:m5.large"/>
    <s v="i-2222-01-01"/>
    <s v="us-east-1"/>
    <s v=""/>
    <n v="439.03019999999998"/>
    <s v="Hrs"/>
    <n v="9.6000000000000002E-2"/>
    <s v="Standard"/>
    <s v="USD"/>
    <n v="42.146900000000002"/>
    <n v="36.878500000000003"/>
    <n v="36.8785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32"/>
    <s v="Allocated"/>
    <x v="1"/>
    <s v="Source tags/labels"/>
    <n v="1"/>
    <s v="aws-2026-06-21-222222222222-01-01-alloc-74202eb63ab0"/>
    <d v="2026-06-01T00:00:00"/>
    <d v="2026-06-01T00:00:00"/>
  </r>
  <r>
    <x v="1631"/>
    <x v="0"/>
    <n v="999999999999"/>
    <n v="222222222222"/>
    <s v="development-account"/>
    <n v="46193.833333333336"/>
    <n v="46194.833333333336"/>
    <n v="46173.833333333336"/>
    <n v="46203.833333333336"/>
    <s v="Amazon Elastic Compute Cloud - Compute"/>
    <s v="Compute"/>
    <s v="BoxUsage:m5.large"/>
    <s v="i-2222-01-02"/>
    <s v="us-east-1"/>
    <s v=""/>
    <n v="422.90929999999997"/>
    <s v="Hrs"/>
    <n v="9.6000000000000002E-2"/>
    <s v="Standard"/>
    <s v="USD"/>
    <n v="40.599299999999999"/>
    <n v="35.5244"/>
    <n v="35.5244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33"/>
    <s v="Allocated"/>
    <x v="1"/>
    <s v="Source tags/labels"/>
    <n v="1"/>
    <s v="aws-2026-06-21-222222222222-01-02-alloc-8665b33347ab"/>
    <d v="2026-06-01T00:00:00"/>
    <d v="2026-06-01T00:00:00"/>
  </r>
  <r>
    <x v="1632"/>
    <x v="0"/>
    <n v="999999999999"/>
    <n v="222222222222"/>
    <s v="development-account"/>
    <n v="46193.833333333336"/>
    <n v="46194.833333333336"/>
    <n v="46173.833333333336"/>
    <n v="46203.833333333336"/>
    <s v="Amazon Simple Storage Service"/>
    <s v="Storage"/>
    <s v="TimedStorage-ByteHrs"/>
    <s v="bucket-2222-02-01"/>
    <s v="us-east-1"/>
    <s v=""/>
    <n v="98.398799999999994"/>
    <s v="GB-Mo"/>
    <n v="2.3E-2"/>
    <s v="Standard"/>
    <s v="USD"/>
    <n v="2.2631999999999999"/>
    <n v="2.1156000000000001"/>
    <n v="2.1156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34"/>
    <s v="Allocated"/>
    <x v="1"/>
    <s v="Source tags/labels"/>
    <n v="1"/>
    <s v="aws-2026-06-21-222222222222-02-01-alloc-b13930d85567"/>
    <d v="2026-06-01T00:00:00"/>
    <d v="2026-06-01T00:00:00"/>
  </r>
  <r>
    <x v="1633"/>
    <x v="0"/>
    <n v="999999999999"/>
    <n v="222222222222"/>
    <s v="development-account"/>
    <n v="46193.833333333336"/>
    <n v="46194.833333333336"/>
    <n v="46173.833333333336"/>
    <n v="46203.833333333336"/>
    <s v="Amazon Simple Storage Service"/>
    <s v="Storage"/>
    <s v="TimedStorage-ByteHrs"/>
    <s v="bucket-2222-02-02"/>
    <s v="us-east-1"/>
    <s v=""/>
    <n v="91.133099999999999"/>
    <s v="GB-Mo"/>
    <n v="2.3E-2"/>
    <s v="Standard"/>
    <s v="USD"/>
    <n v="2.0960999999999999"/>
    <n v="1.9594"/>
    <n v="1.9594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35"/>
    <s v="Allocated"/>
    <x v="1"/>
    <s v="Source tags/labels"/>
    <n v="1"/>
    <s v="aws-2026-06-21-222222222222-02-02-alloc-ce25ffed3037"/>
    <d v="2026-06-01T00:00:00"/>
    <d v="2026-06-01T00:00:00"/>
  </r>
  <r>
    <x v="1634"/>
    <x v="0"/>
    <n v="999999999999"/>
    <n v="222222222222"/>
    <s v="development-account"/>
    <n v="46193.833333333336"/>
    <n v="46194.833333333336"/>
    <n v="46173.833333333336"/>
    <n v="46203.833333333336"/>
    <s v="Amazon Relational Database Service"/>
    <s v="Databases"/>
    <s v="InstanceUsage:db.m5.large"/>
    <s v="db-2222-03-01"/>
    <s v="us-east-1"/>
    <s v=""/>
    <n v="89.722700000000003"/>
    <s v="Hrs"/>
    <n v="0.192"/>
    <s v="Standard"/>
    <s v="USD"/>
    <n v="17.226800000000001"/>
    <n v="15.2529"/>
    <n v="15.252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36"/>
    <s v="Allocated"/>
    <x v="1"/>
    <s v="Source tags/labels"/>
    <n v="1"/>
    <s v="aws-2026-06-21-222222222222-03-01-alloc-2b98d67bce0d"/>
    <d v="2026-06-01T00:00:00"/>
    <d v="2026-06-01T00:00:00"/>
  </r>
  <r>
    <x v="1635"/>
    <x v="0"/>
    <n v="999999999999"/>
    <n v="222222222222"/>
    <s v="development-account"/>
    <n v="46193.833333333336"/>
    <n v="46194.833333333336"/>
    <n v="46173.833333333336"/>
    <n v="46203.833333333336"/>
    <s v="Amazon Relational Database Service"/>
    <s v="Databases"/>
    <s v="InstanceUsage:db.m5.large"/>
    <s v="db-2222-03-02"/>
    <s v="us-east-1"/>
    <s v=""/>
    <n v="78.643100000000004"/>
    <s v="Hrs"/>
    <n v="0.192"/>
    <s v="Standard"/>
    <s v="USD"/>
    <n v="15.099500000000001"/>
    <n v="13.369300000000001"/>
    <n v="13.3693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37"/>
    <s v="Allocated"/>
    <x v="1"/>
    <s v="Source tags/labels"/>
    <n v="1"/>
    <s v="aws-2026-06-21-222222222222-03-02-alloc-71d1911798a2"/>
    <d v="2026-06-01T00:00:00"/>
    <d v="2026-06-01T00:00:00"/>
  </r>
  <r>
    <x v="1636"/>
    <x v="0"/>
    <n v="999999999999"/>
    <n v="222222222222"/>
    <s v="development-account"/>
    <n v="46193.833333333336"/>
    <n v="46194.833333333336"/>
    <n v="46173.833333333336"/>
    <n v="46203.833333333336"/>
    <s v="AWS Lambda"/>
    <s v="Compute"/>
    <s v="Lambda-GB-Second"/>
    <s v="function-2222-04-01"/>
    <s v="us-east-1"/>
    <s v=""/>
    <n v="1619780.4489"/>
    <s v="GB-Seconds"/>
    <n v="1.6666700000000001E-5"/>
    <s v="Standard"/>
    <s v="USD"/>
    <n v="26.996400000000001"/>
    <n v="25.1066"/>
    <n v="25.1066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38"/>
    <s v="Allocated"/>
    <x v="1"/>
    <s v="Source tags/labels"/>
    <n v="1"/>
    <s v="aws-2026-06-21-222222222222-04-01-alloc-3df5df7f8d18"/>
    <d v="2026-06-01T00:00:00"/>
    <d v="2026-06-01T00:00:00"/>
  </r>
  <r>
    <x v="1637"/>
    <x v="0"/>
    <n v="999999999999"/>
    <n v="222222222222"/>
    <s v="development-account"/>
    <n v="46193.833333333336"/>
    <n v="46194.833333333336"/>
    <n v="46173.833333333336"/>
    <n v="46203.833333333336"/>
    <s v="AWS Lambda"/>
    <s v="Compute"/>
    <s v="Lambda-GB-Second"/>
    <s v="function-2222-04-02"/>
    <s v="us-east-1"/>
    <s v=""/>
    <n v="1857920.3541999999"/>
    <s v="GB-Seconds"/>
    <n v="1.6666700000000001E-5"/>
    <s v="Standard"/>
    <s v="USD"/>
    <n v="30.965399999999999"/>
    <n v="28.797799999999999"/>
    <n v="28.7977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39"/>
    <s v="Allocated"/>
    <x v="1"/>
    <s v="Source tags/labels"/>
    <n v="1"/>
    <s v="aws-2026-06-21-222222222222-04-02-alloc-f4086b4bd5bf"/>
    <d v="2026-06-01T00:00:00"/>
    <d v="2026-06-01T00:00:00"/>
  </r>
  <r>
    <x v="1638"/>
    <x v="0"/>
    <n v="999999999999"/>
    <n v="222222222222"/>
    <s v="development-account"/>
    <n v="46193.833333333336"/>
    <n v="46194.833333333336"/>
    <n v="46173.833333333336"/>
    <n v="46203.833333333336"/>
    <s v="AmazonCloudWatch"/>
    <s v="Management and Governance"/>
    <s v="DataProcessing-Bytes"/>
    <s v="log-group-2222-05-01"/>
    <s v="us-east-1"/>
    <s v=""/>
    <n v="81.953699999999998"/>
    <s v="GB"/>
    <n v="0.5"/>
    <s v="Standard"/>
    <s v="USD"/>
    <n v="40.976799999999997"/>
    <n v="37.698700000000002"/>
    <n v="37.6987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640"/>
    <s v="Shared"/>
    <x v="2"/>
    <s v="Direct spend: provider + billing month + sub-account"/>
    <n v="1"/>
    <s v="aws-2026-06-21-222222222222-05-01-alloc-f1b9432e4d0c"/>
    <d v="2026-06-01T00:00:00"/>
    <d v="2026-06-01T00:00:00"/>
  </r>
  <r>
    <x v="1639"/>
    <x v="0"/>
    <n v="999999999999"/>
    <n v="222222222222"/>
    <s v="development-account"/>
    <n v="46193.833333333336"/>
    <n v="46194.833333333336"/>
    <n v="46173.833333333336"/>
    <n v="46203.833333333336"/>
    <s v="AmazonCloudWatch"/>
    <s v="Management and Governance"/>
    <s v="DataProcessing-Bytes"/>
    <s v="log-group-2222-05-02"/>
    <s v="us-east-1"/>
    <s v=""/>
    <n v="84.623599999999996"/>
    <s v="GB"/>
    <n v="0.5"/>
    <s v="Standard"/>
    <s v="USD"/>
    <n v="42.311799999999998"/>
    <n v="38.9268"/>
    <n v="38.926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641"/>
    <s v="Shared"/>
    <x v="2"/>
    <s v="Direct spend: provider + billing month + sub-account"/>
    <n v="1"/>
    <s v="aws-2026-06-21-222222222222-05-02-alloc-1ca5b653915b"/>
    <d v="2026-06-01T00:00:00"/>
    <d v="2026-06-01T00:00:00"/>
  </r>
  <r>
    <x v="1640"/>
    <x v="0"/>
    <n v="999999999999"/>
    <n v="111111111111"/>
    <s v="production-account"/>
    <n v="46194.833333333336"/>
    <n v="46195.833333333336"/>
    <n v="46173.833333333336"/>
    <n v="46203.833333333336"/>
    <s v="Amazon Elastic Compute Cloud - Compute"/>
    <s v="Compute"/>
    <s v="BoxUsage:m5.large"/>
    <s v="i-1111-01-01"/>
    <s v="us-east-1"/>
    <s v=""/>
    <n v="1048.7411999999999"/>
    <s v="Hrs"/>
    <n v="9.6000000000000002E-2"/>
    <s v="Standard"/>
    <s v="USD"/>
    <n v="100.67919999999999"/>
    <n v="88.094300000000004"/>
    <n v="88.09430000000000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42"/>
    <s v="Allocated"/>
    <x v="1"/>
    <s v="Source tags/labels"/>
    <n v="1"/>
    <s v="aws-2026-06-22-111111111111-01-01-alloc-9cbfae508a7f"/>
    <d v="2026-06-01T00:00:00"/>
    <d v="2026-06-01T00:00:00"/>
  </r>
  <r>
    <x v="1641"/>
    <x v="0"/>
    <n v="999999999999"/>
    <n v="111111111111"/>
    <s v="production-account"/>
    <n v="46194.833333333336"/>
    <n v="46195.833333333336"/>
    <n v="46173.833333333336"/>
    <n v="46203.833333333336"/>
    <s v="Amazon Elastic Compute Cloud - Compute"/>
    <s v="Compute"/>
    <s v="BoxUsage:m5.large"/>
    <s v="i-1111-01-02"/>
    <s v="us-east-1"/>
    <s v=""/>
    <n v="1038.3304000000001"/>
    <s v="Hrs"/>
    <n v="9.6000000000000002E-2"/>
    <s v="Standard"/>
    <s v="USD"/>
    <n v="99.679699999999997"/>
    <n v="87.219800000000006"/>
    <n v="87.21980000000000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43"/>
    <s v="Allocated"/>
    <x v="1"/>
    <s v="Source tags/labels"/>
    <n v="1"/>
    <s v="aws-2026-06-22-111111111111-01-02-alloc-f17059fac72f"/>
    <d v="2026-06-01T00:00:00"/>
    <d v="2026-06-01T00:00:00"/>
  </r>
  <r>
    <x v="1642"/>
    <x v="0"/>
    <n v="999999999999"/>
    <n v="111111111111"/>
    <s v="production-account"/>
    <n v="46194.833333333336"/>
    <n v="46195.833333333336"/>
    <n v="46173.833333333336"/>
    <n v="46203.833333333336"/>
    <s v="Amazon Simple Storage Service"/>
    <s v="Storage"/>
    <s v="TimedStorage-ByteHrs"/>
    <s v="bucket-1111-02-01"/>
    <s v="us-east-1"/>
    <s v=""/>
    <n v="226.10560000000001"/>
    <s v="GB-Mo"/>
    <n v="2.3E-2"/>
    <s v="Standard"/>
    <s v="USD"/>
    <n v="5.2004000000000001"/>
    <n v="4.8613"/>
    <n v="4.861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44"/>
    <s v="Allocated"/>
    <x v="1"/>
    <s v="Source tags/labels"/>
    <n v="1"/>
    <s v="aws-2026-06-22-111111111111-02-01-alloc-ad553ab7bc32"/>
    <d v="2026-06-01T00:00:00"/>
    <d v="2026-06-01T00:00:00"/>
  </r>
  <r>
    <x v="1643"/>
    <x v="0"/>
    <n v="999999999999"/>
    <n v="111111111111"/>
    <s v="production-account"/>
    <n v="46194.833333333336"/>
    <n v="46195.833333333336"/>
    <n v="46173.833333333336"/>
    <n v="46203.833333333336"/>
    <s v="Amazon Simple Storage Service"/>
    <s v="Storage"/>
    <s v="TimedStorage-ByteHrs"/>
    <s v="bucket-1111-02-02"/>
    <s v="us-east-1"/>
    <s v=""/>
    <n v="224.36160000000001"/>
    <s v="GB-Mo"/>
    <n v="2.3E-2"/>
    <s v="Standard"/>
    <s v="USD"/>
    <n v="5.1603000000000003"/>
    <n v="4.8238000000000003"/>
    <n v="4.823800000000000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45"/>
    <s v="Allocated"/>
    <x v="1"/>
    <s v="Source tags/labels"/>
    <n v="1"/>
    <s v="aws-2026-06-22-111111111111-02-02-alloc-67e2dd72376d"/>
    <d v="2026-06-01T00:00:00"/>
    <d v="2026-06-01T00:00:00"/>
  </r>
  <r>
    <x v="1644"/>
    <x v="0"/>
    <n v="999999999999"/>
    <n v="111111111111"/>
    <s v="production-account"/>
    <n v="46194.833333333336"/>
    <n v="46195.833333333336"/>
    <n v="46173.833333333336"/>
    <n v="46203.833333333336"/>
    <s v="Amazon Relational Database Service"/>
    <s v="Databases"/>
    <s v="InstanceUsage:db.m5.large"/>
    <s v="db-1111-03-01"/>
    <s v="us-east-1"/>
    <s v=""/>
    <n v="214.72720000000001"/>
    <s v="Hrs"/>
    <n v="0.192"/>
    <s v="Standard"/>
    <s v="USD"/>
    <n v="41.227600000000002"/>
    <n v="36.503599999999999"/>
    <n v="36.503599999999999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46"/>
    <s v="Allocated"/>
    <x v="1"/>
    <s v="Source tags/labels"/>
    <n v="1"/>
    <s v="aws-2026-06-22-111111111111-03-01-alloc-6aa5363881f5"/>
    <d v="2026-06-01T00:00:00"/>
    <d v="2026-06-01T00:00:00"/>
  </r>
  <r>
    <x v="1645"/>
    <x v="0"/>
    <n v="999999999999"/>
    <n v="111111111111"/>
    <s v="production-account"/>
    <n v="46194.833333333336"/>
    <n v="46195.833333333336"/>
    <n v="46173.833333333336"/>
    <n v="46203.833333333336"/>
    <s v="Amazon Relational Database Service"/>
    <s v="Databases"/>
    <s v="InstanceUsage:db.m5.large"/>
    <s v="db-1111-03-02"/>
    <s v="us-east-1"/>
    <s v=""/>
    <n v="219.6104"/>
    <s v="Hrs"/>
    <n v="0.192"/>
    <s v="Standard"/>
    <s v="USD"/>
    <n v="42.165199999999999"/>
    <n v="37.333799999999997"/>
    <n v="37.3337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47"/>
    <s v="Allocated"/>
    <x v="1"/>
    <s v="Source tags/labels"/>
    <n v="1"/>
    <s v="aws-2026-06-22-111111111111-03-02-alloc-14bddafbbc46"/>
    <d v="2026-06-01T00:00:00"/>
    <d v="2026-06-01T00:00:00"/>
  </r>
  <r>
    <x v="1646"/>
    <x v="0"/>
    <n v="999999999999"/>
    <n v="111111111111"/>
    <s v="production-account"/>
    <n v="46194.833333333336"/>
    <n v="46195.833333333336"/>
    <n v="46173.833333333336"/>
    <n v="46203.833333333336"/>
    <s v="AWS Lambda"/>
    <s v="Compute"/>
    <s v="Lambda-GB-Second"/>
    <s v="function-1111-04-01"/>
    <s v="us-east-1"/>
    <s v=""/>
    <n v="4114094.1636999999"/>
    <s v="GB-Seconds"/>
    <n v="1.6666700000000001E-5"/>
    <s v="Standard"/>
    <s v="USD"/>
    <n v="68.568399999999997"/>
    <n v="63.768500000000003"/>
    <n v="63.768500000000003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48"/>
    <s v="Allocated"/>
    <x v="1"/>
    <s v="Source tags/labels"/>
    <n v="1"/>
    <s v="aws-2026-06-22-111111111111-04-01-alloc-7f15a8cdae67"/>
    <d v="2026-06-01T00:00:00"/>
    <d v="2026-06-01T00:00:00"/>
  </r>
  <r>
    <x v="1647"/>
    <x v="0"/>
    <n v="999999999999"/>
    <n v="111111111111"/>
    <s v="production-account"/>
    <n v="46194.833333333336"/>
    <n v="46195.833333333336"/>
    <n v="46173.833333333336"/>
    <n v="46203.833333333336"/>
    <s v="AWS Lambda"/>
    <s v="Compute"/>
    <s v="Lambda-GB-Second"/>
    <s v="function-1111-04-02"/>
    <s v="us-east-1"/>
    <s v=""/>
    <n v="4500429.6370000001"/>
    <s v="GB-Seconds"/>
    <n v="1.6666700000000001E-5"/>
    <s v="Standard"/>
    <s v="USD"/>
    <n v="75.007300000000001"/>
    <n v="69.756699999999995"/>
    <n v="69.75669999999999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49"/>
    <s v="Allocated"/>
    <x v="1"/>
    <s v="Source tags/labels"/>
    <n v="1"/>
    <s v="aws-2026-06-22-111111111111-04-02-alloc-b1bacbe837e3"/>
    <d v="2026-06-01T00:00:00"/>
    <d v="2026-06-01T00:00:00"/>
  </r>
  <r>
    <x v="1648"/>
    <x v="0"/>
    <n v="999999999999"/>
    <n v="111111111111"/>
    <s v="production-account"/>
    <n v="46194.833333333336"/>
    <n v="46195.833333333336"/>
    <n v="46173.833333333336"/>
    <n v="46203.833333333336"/>
    <s v="AmazonCloudWatch"/>
    <s v="Management and Governance"/>
    <s v="DataProcessing-Bytes"/>
    <s v="log-group-1111-05-01"/>
    <s v="us-east-1"/>
    <s v=""/>
    <n v="219.67509999999999"/>
    <s v="GB"/>
    <n v="0.5"/>
    <s v="Standard"/>
    <s v="USD"/>
    <n v="109.83759999999999"/>
    <n v="101.0506"/>
    <n v="101.0506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650"/>
    <s v="Shared"/>
    <x v="2"/>
    <s v="Direct spend: provider + billing month + sub-account"/>
    <n v="1"/>
    <s v="aws-2026-06-22-111111111111-05-01-alloc-16830eae2fa7"/>
    <d v="2026-06-01T00:00:00"/>
    <d v="2026-06-01T00:00:00"/>
  </r>
  <r>
    <x v="1649"/>
    <x v="0"/>
    <n v="999999999999"/>
    <n v="111111111111"/>
    <s v="production-account"/>
    <n v="46194.833333333336"/>
    <n v="46195.833333333336"/>
    <n v="46173.833333333336"/>
    <n v="46203.833333333336"/>
    <s v="AmazonCloudWatch"/>
    <s v="Management and Governance"/>
    <s v="DataProcessing-Bytes"/>
    <s v="log-group-1111-05-02"/>
    <s v="us-east-1"/>
    <s v=""/>
    <n v="204.93279999999999"/>
    <s v="GB"/>
    <n v="0.5"/>
    <s v="Standard"/>
    <s v="USD"/>
    <n v="102.46639999999999"/>
    <n v="94.269099999999995"/>
    <n v="94.269099999999995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651"/>
    <s v="Shared"/>
    <x v="2"/>
    <s v="Direct spend: provider + billing month + sub-account"/>
    <n v="1"/>
    <s v="aws-2026-06-22-111111111111-05-02-alloc-8a7b60349a2c"/>
    <d v="2026-06-01T00:00:00"/>
    <d v="2026-06-01T00:00:00"/>
  </r>
  <r>
    <x v="1650"/>
    <x v="0"/>
    <n v="999999999999"/>
    <n v="222222222222"/>
    <s v="development-account"/>
    <n v="46194.833333333336"/>
    <n v="46195.833333333336"/>
    <n v="46173.833333333336"/>
    <n v="46203.833333333336"/>
    <s v="Amazon Elastic Compute Cloud - Compute"/>
    <s v="Compute"/>
    <s v="BoxUsage:m5.large"/>
    <s v="i-2222-01-01"/>
    <s v="us-east-1"/>
    <s v=""/>
    <n v="389.53870000000001"/>
    <s v="Hrs"/>
    <n v="9.6000000000000002E-2"/>
    <s v="Standard"/>
    <s v="USD"/>
    <n v="37.395699999999998"/>
    <n v="32.721200000000003"/>
    <n v="32.7212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52"/>
    <s v="Allocated"/>
    <x v="1"/>
    <s v="Source tags/labels"/>
    <n v="1"/>
    <s v="aws-2026-06-22-222222222222-01-01-alloc-8dcf1e1b78ac"/>
    <d v="2026-06-01T00:00:00"/>
    <d v="2026-06-01T00:00:00"/>
  </r>
  <r>
    <x v="1651"/>
    <x v="0"/>
    <n v="999999999999"/>
    <n v="222222222222"/>
    <s v="development-account"/>
    <n v="46194.833333333336"/>
    <n v="46195.833333333336"/>
    <n v="46173.833333333336"/>
    <n v="46203.833333333336"/>
    <s v="Amazon Elastic Compute Cloud - Compute"/>
    <s v="Compute"/>
    <s v="BoxUsage:m5.large"/>
    <s v="i-2222-01-02"/>
    <s v="us-east-1"/>
    <s v=""/>
    <n v="412.37209999999999"/>
    <s v="Hrs"/>
    <n v="9.6000000000000002E-2"/>
    <s v="Standard"/>
    <s v="USD"/>
    <n v="39.587699999999998"/>
    <n v="34.639299999999999"/>
    <n v="34.6392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53"/>
    <s v="Allocated"/>
    <x v="1"/>
    <s v="Source tags/labels"/>
    <n v="1"/>
    <s v="aws-2026-06-22-222222222222-01-02-alloc-983b14e590ca"/>
    <d v="2026-06-01T00:00:00"/>
    <d v="2026-06-01T00:00:00"/>
  </r>
  <r>
    <x v="1652"/>
    <x v="0"/>
    <n v="999999999999"/>
    <n v="222222222222"/>
    <s v="development-account"/>
    <n v="46194.833333333336"/>
    <n v="46195.833333333336"/>
    <n v="46173.833333333336"/>
    <n v="46203.833333333336"/>
    <s v="Amazon Simple Storage Service"/>
    <s v="Storage"/>
    <s v="TimedStorage-ByteHrs"/>
    <s v="bucket-2222-02-01"/>
    <s v="us-east-1"/>
    <s v=""/>
    <n v="98.400499999999994"/>
    <s v="GB-Mo"/>
    <n v="2.3E-2"/>
    <s v="Standard"/>
    <s v="USD"/>
    <n v="2.2631999999999999"/>
    <n v="2.1156000000000001"/>
    <n v="2.1156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54"/>
    <s v="Allocated"/>
    <x v="1"/>
    <s v="Source tags/labels"/>
    <n v="1"/>
    <s v="aws-2026-06-22-222222222222-02-01-alloc-fe256f2f3da1"/>
    <d v="2026-06-01T00:00:00"/>
    <d v="2026-06-01T00:00:00"/>
  </r>
  <r>
    <x v="1653"/>
    <x v="0"/>
    <n v="999999999999"/>
    <n v="222222222222"/>
    <s v="development-account"/>
    <n v="46194.833333333336"/>
    <n v="46195.833333333336"/>
    <n v="46173.833333333336"/>
    <n v="46203.833333333336"/>
    <s v="Amazon Simple Storage Service"/>
    <s v="Storage"/>
    <s v="TimedStorage-ByteHrs"/>
    <s v="bucket-2222-02-02"/>
    <s v="us-east-1"/>
    <s v=""/>
    <n v="87.658199999999994"/>
    <s v="GB-Mo"/>
    <n v="2.3E-2"/>
    <s v="Standard"/>
    <s v="USD"/>
    <n v="2.0160999999999998"/>
    <n v="1.8847"/>
    <n v="1.8847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55"/>
    <s v="Allocated"/>
    <x v="1"/>
    <s v="Source tags/labels"/>
    <n v="1"/>
    <s v="aws-2026-06-22-222222222222-02-02-alloc-acb1d7b39e10"/>
    <d v="2026-06-01T00:00:00"/>
    <d v="2026-06-01T00:00:00"/>
  </r>
  <r>
    <x v="1654"/>
    <x v="0"/>
    <n v="999999999999"/>
    <n v="222222222222"/>
    <s v="development-account"/>
    <n v="46194.833333333336"/>
    <n v="46195.833333333336"/>
    <n v="46173.833333333336"/>
    <n v="46203.833333333336"/>
    <s v="Amazon Relational Database Service"/>
    <s v="Databases"/>
    <s v="InstanceUsage:db.m5.large"/>
    <s v="db-2222-03-01"/>
    <s v="us-east-1"/>
    <s v=""/>
    <n v="88.686199999999999"/>
    <s v="Hrs"/>
    <n v="0.192"/>
    <s v="Standard"/>
    <s v="USD"/>
    <n v="17.027799999999999"/>
    <n v="15.076700000000001"/>
    <n v="15.0767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56"/>
    <s v="Allocated"/>
    <x v="1"/>
    <s v="Source tags/labels"/>
    <n v="1"/>
    <s v="aws-2026-06-22-222222222222-03-01-alloc-9e0d42abf834"/>
    <d v="2026-06-01T00:00:00"/>
    <d v="2026-06-01T00:00:00"/>
  </r>
  <r>
    <x v="1655"/>
    <x v="0"/>
    <n v="999999999999"/>
    <n v="222222222222"/>
    <s v="development-account"/>
    <n v="46194.833333333336"/>
    <n v="46195.833333333336"/>
    <n v="46173.833333333336"/>
    <n v="46203.833333333336"/>
    <s v="Amazon Relational Database Service"/>
    <s v="Databases"/>
    <s v="InstanceUsage:db.m5.large"/>
    <s v="db-2222-03-02"/>
    <s v="us-east-1"/>
    <s v=""/>
    <n v="86.201400000000007"/>
    <s v="Hrs"/>
    <n v="0.192"/>
    <s v="Standard"/>
    <s v="USD"/>
    <n v="16.550699999999999"/>
    <n v="14.654199999999999"/>
    <n v="14.6541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57"/>
    <s v="Allocated"/>
    <x v="1"/>
    <s v="Source tags/labels"/>
    <n v="1"/>
    <s v="aws-2026-06-22-222222222222-03-02-alloc-d0028bf6e995"/>
    <d v="2026-06-01T00:00:00"/>
    <d v="2026-06-01T00:00:00"/>
  </r>
  <r>
    <x v="1656"/>
    <x v="0"/>
    <n v="999999999999"/>
    <n v="222222222222"/>
    <s v="development-account"/>
    <n v="46194.833333333336"/>
    <n v="46195.833333333336"/>
    <n v="46173.833333333336"/>
    <n v="46203.833333333336"/>
    <s v="AWS Lambda"/>
    <s v="Compute"/>
    <s v="Lambda-GB-Second"/>
    <s v="function-2222-04-01"/>
    <s v="us-east-1"/>
    <s v=""/>
    <n v="1797074.6392000001"/>
    <s v="GB-Seconds"/>
    <n v="1.6666700000000001E-5"/>
    <s v="Standard"/>
    <s v="USD"/>
    <n v="29.9513"/>
    <n v="27.854700000000001"/>
    <n v="27.854700000000001"/>
    <s v="Usage"/>
    <s v=""/>
    <s v="Lambda-GB-Second | Invoke | Usage"/>
    <s v="{}"/>
    <x v="0"/>
    <x v="0"/>
    <x v="0"/>
    <x v="0"/>
    <s v="Unallocated"/>
    <s v="aws_billing_sample.csv"/>
    <n v="1658"/>
    <s v="Unallocated"/>
    <x v="0"/>
    <s v="Missing allocation metadata"/>
    <n v="1"/>
    <s v="aws-2026-06-22-222222222222-04-01-alloc-06cd2d482107"/>
    <d v="2026-06-01T00:00:00"/>
    <d v="2026-06-01T00:00:00"/>
  </r>
  <r>
    <x v="1657"/>
    <x v="0"/>
    <n v="999999999999"/>
    <n v="222222222222"/>
    <s v="development-account"/>
    <n v="46194.833333333336"/>
    <n v="46195.833333333336"/>
    <n v="46173.833333333336"/>
    <n v="46203.833333333336"/>
    <s v="AWS Lambda"/>
    <s v="Compute"/>
    <s v="Lambda-GB-Second"/>
    <s v="function-2222-04-02"/>
    <s v="us-east-1"/>
    <s v=""/>
    <n v="1670734.7518"/>
    <s v="GB-Seconds"/>
    <n v="1.6666700000000001E-5"/>
    <s v="Standard"/>
    <s v="USD"/>
    <n v="27.845600000000001"/>
    <n v="25.8964"/>
    <n v="25.8964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59"/>
    <s v="Allocated"/>
    <x v="1"/>
    <s v="Source tags/labels"/>
    <n v="1"/>
    <s v="aws-2026-06-22-222222222222-04-02-alloc-07e4bb294d22"/>
    <d v="2026-06-01T00:00:00"/>
    <d v="2026-06-01T00:00:00"/>
  </r>
  <r>
    <x v="1658"/>
    <x v="0"/>
    <n v="999999999999"/>
    <n v="222222222222"/>
    <s v="development-account"/>
    <n v="46194.833333333336"/>
    <n v="46195.833333333336"/>
    <n v="46173.833333333336"/>
    <n v="46203.833333333336"/>
    <s v="AmazonCloudWatch"/>
    <s v="Management and Governance"/>
    <s v="DataProcessing-Bytes"/>
    <s v="log-group-2222-05-01"/>
    <s v="us-east-1"/>
    <s v=""/>
    <n v="81.700599999999994"/>
    <s v="GB"/>
    <n v="0.5"/>
    <s v="Standard"/>
    <s v="USD"/>
    <n v="40.850299999999997"/>
    <n v="37.582299999999996"/>
    <n v="37.582299999999996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660"/>
    <s v="Shared"/>
    <x v="2"/>
    <s v="Direct spend: provider + billing month + sub-account"/>
    <n v="1"/>
    <s v="aws-2026-06-22-222222222222-05-01-alloc-cffa260d805d"/>
    <d v="2026-06-01T00:00:00"/>
    <d v="2026-06-01T00:00:00"/>
  </r>
  <r>
    <x v="1659"/>
    <x v="0"/>
    <n v="999999999999"/>
    <n v="222222222222"/>
    <s v="development-account"/>
    <n v="46194.833333333336"/>
    <n v="46195.833333333336"/>
    <n v="46173.833333333336"/>
    <n v="46203.833333333336"/>
    <s v="AmazonCloudWatch"/>
    <s v="Management and Governance"/>
    <s v="DataProcessing-Bytes"/>
    <s v="log-group-2222-05-02"/>
    <s v="us-east-1"/>
    <s v=""/>
    <n v="87.317599999999999"/>
    <s v="GB"/>
    <n v="0.5"/>
    <s v="Standard"/>
    <s v="USD"/>
    <n v="43.658799999999999"/>
    <n v="40.1661"/>
    <n v="40.166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661"/>
    <s v="Shared"/>
    <x v="2"/>
    <s v="Direct spend: provider + billing month + sub-account"/>
    <n v="1"/>
    <s v="aws-2026-06-22-222222222222-05-02-alloc-87e262d8df83"/>
    <d v="2026-06-01T00:00:00"/>
    <d v="2026-06-01T00:00:00"/>
  </r>
  <r>
    <x v="1660"/>
    <x v="0"/>
    <n v="999999999999"/>
    <n v="111111111111"/>
    <s v="production-account"/>
    <n v="46195.833333333336"/>
    <n v="46196.833333333336"/>
    <n v="46173.833333333336"/>
    <n v="46203.833333333336"/>
    <s v="Amazon Elastic Compute Cloud - Compute"/>
    <s v="Compute"/>
    <s v="BoxUsage:m5.large"/>
    <s v="i-1111-01-01"/>
    <s v="us-east-1"/>
    <s v=""/>
    <n v="991.01689999999996"/>
    <s v="Hrs"/>
    <n v="9.6000000000000002E-2"/>
    <s v="Standard"/>
    <s v="USD"/>
    <n v="95.137600000000006"/>
    <n v="83.245400000000004"/>
    <n v="83.24540000000000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62"/>
    <s v="Allocated"/>
    <x v="1"/>
    <s v="Source tags/labels"/>
    <n v="1"/>
    <s v="aws-2026-06-23-111111111111-01-01-alloc-1e0c88486797"/>
    <d v="2026-06-01T00:00:00"/>
    <d v="2026-06-01T00:00:00"/>
  </r>
  <r>
    <x v="1661"/>
    <x v="0"/>
    <n v="999999999999"/>
    <n v="111111111111"/>
    <s v="production-account"/>
    <n v="46195.833333333336"/>
    <n v="46196.833333333336"/>
    <n v="46173.833333333336"/>
    <n v="46203.833333333336"/>
    <s v="Amazon Elastic Compute Cloud - Compute"/>
    <s v="Compute"/>
    <s v="BoxUsage:m5.large"/>
    <s v="i-1111-01-02"/>
    <s v="us-east-1"/>
    <s v=""/>
    <n v="1108.8333"/>
    <s v="Hrs"/>
    <n v="9.6000000000000002E-2"/>
    <s v="Standard"/>
    <s v="USD"/>
    <n v="106.44799999999999"/>
    <n v="93.141999999999996"/>
    <n v="93.141999999999996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63"/>
    <s v="Allocated"/>
    <x v="1"/>
    <s v="Source tags/labels"/>
    <n v="1"/>
    <s v="aws-2026-06-23-111111111111-01-02-alloc-c6ab5f1be433"/>
    <d v="2026-06-01T00:00:00"/>
    <d v="2026-06-01T00:00:00"/>
  </r>
  <r>
    <x v="1662"/>
    <x v="0"/>
    <n v="999999999999"/>
    <n v="111111111111"/>
    <s v="production-account"/>
    <n v="46195.833333333336"/>
    <n v="46196.833333333336"/>
    <n v="46173.833333333336"/>
    <n v="46203.833333333336"/>
    <s v="Amazon Simple Storage Service"/>
    <s v="Storage"/>
    <s v="TimedStorage-ByteHrs"/>
    <s v="bucket-1111-02-01"/>
    <s v="us-east-1"/>
    <s v=""/>
    <n v="255.7773"/>
    <s v="GB-Mo"/>
    <n v="2.3E-2"/>
    <s v="Standard"/>
    <s v="USD"/>
    <n v="5.8829000000000002"/>
    <n v="5.4992000000000001"/>
    <n v="5.499200000000000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64"/>
    <s v="Allocated"/>
    <x v="1"/>
    <s v="Source tags/labels"/>
    <n v="1"/>
    <s v="aws-2026-06-23-111111111111-02-01-alloc-8d7c267c5d8b"/>
    <d v="2026-06-01T00:00:00"/>
    <d v="2026-06-01T00:00:00"/>
  </r>
  <r>
    <x v="1663"/>
    <x v="0"/>
    <n v="999999999999"/>
    <n v="111111111111"/>
    <s v="production-account"/>
    <n v="46195.833333333336"/>
    <n v="46196.833333333336"/>
    <n v="46173.833333333336"/>
    <n v="46203.833333333336"/>
    <s v="Amazon Simple Storage Service"/>
    <s v="Storage"/>
    <s v="TimedStorage-ByteHrs"/>
    <s v="bucket-1111-02-02"/>
    <s v="us-east-1"/>
    <s v=""/>
    <n v="212.3655"/>
    <s v="GB-Mo"/>
    <n v="2.3E-2"/>
    <s v="Standard"/>
    <s v="USD"/>
    <n v="4.8844000000000003"/>
    <n v="4.5659000000000001"/>
    <n v="4.565900000000000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65"/>
    <s v="Allocated"/>
    <x v="1"/>
    <s v="Source tags/labels"/>
    <n v="1"/>
    <s v="aws-2026-06-23-111111111111-02-02-alloc-ef204fec5d8d"/>
    <d v="2026-06-01T00:00:00"/>
    <d v="2026-06-01T00:00:00"/>
  </r>
  <r>
    <x v="1664"/>
    <x v="0"/>
    <n v="999999999999"/>
    <n v="111111111111"/>
    <s v="production-account"/>
    <n v="46195.833333333336"/>
    <n v="46196.833333333336"/>
    <n v="46173.833333333336"/>
    <n v="46203.833333333336"/>
    <s v="Amazon Relational Database Service"/>
    <s v="Databases"/>
    <s v="InstanceUsage:db.m5.large"/>
    <s v="db-1111-03-01"/>
    <s v="us-east-1"/>
    <s v=""/>
    <n v="210.518"/>
    <s v="Hrs"/>
    <n v="0.192"/>
    <s v="Standard"/>
    <s v="USD"/>
    <n v="40.419499999999999"/>
    <n v="35.7881"/>
    <n v="35.7881"/>
    <s v="Usage"/>
    <s v=""/>
    <s v="InstanceUsage:db.m5.large | CreateDBInstance | Usage"/>
    <s v="{}"/>
    <x v="0"/>
    <x v="0"/>
    <x v="0"/>
    <x v="0"/>
    <s v="Unallocated"/>
    <s v="aws_billing_sample.csv"/>
    <n v="1666"/>
    <s v="Unallocated"/>
    <x v="0"/>
    <s v="Missing allocation metadata"/>
    <n v="1"/>
    <s v="aws-2026-06-23-111111111111-03-01-alloc-6035a5e94319"/>
    <d v="2026-06-01T00:00:00"/>
    <d v="2026-06-01T00:00:00"/>
  </r>
  <r>
    <x v="1665"/>
    <x v="0"/>
    <n v="999999999999"/>
    <n v="111111111111"/>
    <s v="production-account"/>
    <n v="46195.833333333336"/>
    <n v="46196.833333333336"/>
    <n v="46173.833333333336"/>
    <n v="46203.833333333336"/>
    <s v="Amazon Relational Database Service"/>
    <s v="Databases"/>
    <s v="InstanceUsage:db.m5.large"/>
    <s v="db-1111-03-02"/>
    <s v="us-east-1"/>
    <s v=""/>
    <n v="208.31960000000001"/>
    <s v="Hrs"/>
    <n v="0.192"/>
    <s v="Standard"/>
    <s v="USD"/>
    <n v="39.997399999999999"/>
    <n v="35.414299999999997"/>
    <n v="35.414299999999997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67"/>
    <s v="Allocated"/>
    <x v="1"/>
    <s v="Source tags/labels"/>
    <n v="1"/>
    <s v="aws-2026-06-23-111111111111-03-02-alloc-a74777344ee9"/>
    <d v="2026-06-01T00:00:00"/>
    <d v="2026-06-01T00:00:00"/>
  </r>
  <r>
    <x v="1666"/>
    <x v="0"/>
    <n v="999999999999"/>
    <n v="111111111111"/>
    <s v="production-account"/>
    <n v="46195.833333333336"/>
    <n v="46196.833333333336"/>
    <n v="46173.833333333336"/>
    <n v="46203.833333333336"/>
    <s v="AWS Lambda"/>
    <s v="Compute"/>
    <s v="Lambda-GB-Second"/>
    <s v="function-1111-04-01"/>
    <s v="us-east-1"/>
    <s v=""/>
    <n v="4221519.0389"/>
    <s v="GB-Seconds"/>
    <n v="1.6666700000000001E-5"/>
    <s v="Standard"/>
    <s v="USD"/>
    <n v="70.358800000000002"/>
    <n v="65.433499999999995"/>
    <n v="65.433499999999995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68"/>
    <s v="Allocated"/>
    <x v="1"/>
    <s v="Source tags/labels"/>
    <n v="1"/>
    <s v="aws-2026-06-23-111111111111-04-01-alloc-6eda02c44daf"/>
    <d v="2026-06-01T00:00:00"/>
    <d v="2026-06-01T00:00:00"/>
  </r>
  <r>
    <x v="1667"/>
    <x v="0"/>
    <n v="999999999999"/>
    <n v="111111111111"/>
    <s v="production-account"/>
    <n v="46195.833333333336"/>
    <n v="46196.833333333336"/>
    <n v="46173.833333333336"/>
    <n v="46203.833333333336"/>
    <s v="AWS Lambda"/>
    <s v="Compute"/>
    <s v="Lambda-GB-Second"/>
    <s v="function-1111-04-02"/>
    <s v="us-east-1"/>
    <s v=""/>
    <n v="4614018.2357999999"/>
    <s v="GB-Seconds"/>
    <n v="1.6666700000000001E-5"/>
    <s v="Standard"/>
    <s v="USD"/>
    <n v="76.900499999999994"/>
    <n v="71.517300000000006"/>
    <n v="71.517300000000006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69"/>
    <s v="Allocated"/>
    <x v="1"/>
    <s v="Source tags/labels"/>
    <n v="1"/>
    <s v="aws-2026-06-23-111111111111-04-02-alloc-a7e1a5eb76ae"/>
    <d v="2026-06-01T00:00:00"/>
    <d v="2026-06-01T00:00:00"/>
  </r>
  <r>
    <x v="1668"/>
    <x v="0"/>
    <n v="999999999999"/>
    <n v="111111111111"/>
    <s v="production-account"/>
    <n v="46195.833333333336"/>
    <n v="46196.833333333336"/>
    <n v="46173.833333333336"/>
    <n v="46203.833333333336"/>
    <s v="AmazonCloudWatch"/>
    <s v="Management and Governance"/>
    <s v="DataProcessing-Bytes"/>
    <s v="log-group-1111-05-01"/>
    <s v="us-east-1"/>
    <s v=""/>
    <n v="233.70859999999999"/>
    <s v="GB"/>
    <n v="0.5"/>
    <s v="Standard"/>
    <s v="USD"/>
    <n v="116.85429999999999"/>
    <n v="107.506"/>
    <n v="107.506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670"/>
    <s v="Shared"/>
    <x v="2"/>
    <s v="Direct spend: provider + billing month + sub-account"/>
    <n v="1"/>
    <s v="aws-2026-06-23-111111111111-05-01-alloc-deffcabf2b80"/>
    <d v="2026-06-01T00:00:00"/>
    <d v="2026-06-01T00:00:00"/>
  </r>
  <r>
    <x v="1669"/>
    <x v="0"/>
    <n v="999999999999"/>
    <n v="111111111111"/>
    <s v="production-account"/>
    <n v="46195.833333333336"/>
    <n v="46196.833333333336"/>
    <n v="46173.833333333336"/>
    <n v="46203.833333333336"/>
    <s v="AmazonCloudWatch"/>
    <s v="Management and Governance"/>
    <s v="DataProcessing-Bytes"/>
    <s v="log-group-1111-05-02"/>
    <s v="us-east-1"/>
    <s v=""/>
    <n v="208.30189999999999"/>
    <s v="GB"/>
    <n v="0.5"/>
    <s v="Standard"/>
    <s v="USD"/>
    <n v="104.15089999999999"/>
    <n v="95.818899999999999"/>
    <n v="95.81889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671"/>
    <s v="Shared"/>
    <x v="2"/>
    <s v="Direct spend: provider + billing month + sub-account"/>
    <n v="1"/>
    <s v="aws-2026-06-23-111111111111-05-02-alloc-0ca6562d262a"/>
    <d v="2026-06-01T00:00:00"/>
    <d v="2026-06-01T00:00:00"/>
  </r>
  <r>
    <x v="1670"/>
    <x v="0"/>
    <n v="999999999999"/>
    <n v="222222222222"/>
    <s v="development-account"/>
    <n v="46195.833333333336"/>
    <n v="46196.833333333336"/>
    <n v="46173.833333333336"/>
    <n v="46203.833333333336"/>
    <s v="Amazon Elastic Compute Cloud - Compute"/>
    <s v="Compute"/>
    <s v="BoxUsage:m5.large"/>
    <s v="i-2222-01-01"/>
    <s v="us-east-1"/>
    <s v=""/>
    <n v="427.44830000000002"/>
    <s v="Hrs"/>
    <n v="9.6000000000000002E-2"/>
    <s v="Standard"/>
    <s v="USD"/>
    <n v="41.034999999999997"/>
    <n v="35.905700000000003"/>
    <n v="35.905700000000003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72"/>
    <s v="Allocated"/>
    <x v="1"/>
    <s v="Source tags/labels"/>
    <n v="1"/>
    <s v="aws-2026-06-23-222222222222-01-01-alloc-c5616e6e2ba1"/>
    <d v="2026-06-01T00:00:00"/>
    <d v="2026-06-01T00:00:00"/>
  </r>
  <r>
    <x v="1671"/>
    <x v="0"/>
    <n v="999999999999"/>
    <n v="222222222222"/>
    <s v="development-account"/>
    <n v="46195.833333333336"/>
    <n v="46196.833333333336"/>
    <n v="46173.833333333336"/>
    <n v="46203.833333333336"/>
    <s v="Amazon Elastic Compute Cloud - Compute"/>
    <s v="Compute"/>
    <s v="BoxUsage:m5.large"/>
    <s v="i-2222-01-02"/>
    <s v="us-east-1"/>
    <s v=""/>
    <n v="447.2029"/>
    <s v="Hrs"/>
    <n v="9.6000000000000002E-2"/>
    <s v="Standard"/>
    <s v="USD"/>
    <n v="42.9315"/>
    <n v="37.564999999999998"/>
    <n v="37.5649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73"/>
    <s v="Allocated"/>
    <x v="1"/>
    <s v="Source tags/labels"/>
    <n v="1"/>
    <s v="aws-2026-06-23-222222222222-01-02-alloc-9f2214da5418"/>
    <d v="2026-06-01T00:00:00"/>
    <d v="2026-06-01T00:00:00"/>
  </r>
  <r>
    <x v="1672"/>
    <x v="0"/>
    <n v="999999999999"/>
    <n v="222222222222"/>
    <s v="development-account"/>
    <n v="46195.833333333336"/>
    <n v="46196.833333333336"/>
    <n v="46173.833333333336"/>
    <n v="46203.833333333336"/>
    <s v="Amazon Simple Storage Service"/>
    <s v="Storage"/>
    <s v="TimedStorage-ByteHrs"/>
    <s v="bucket-2222-02-01"/>
    <s v="us-east-1"/>
    <s v=""/>
    <n v="87.193100000000001"/>
    <s v="GB-Mo"/>
    <n v="2.3E-2"/>
    <s v="Standard"/>
    <s v="USD"/>
    <n v="2.0053999999999998"/>
    <n v="1.8747"/>
    <n v="1.8747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74"/>
    <s v="Allocated"/>
    <x v="1"/>
    <s v="Source tags/labels"/>
    <n v="1"/>
    <s v="aws-2026-06-23-222222222222-02-01-alloc-457d7f38c028"/>
    <d v="2026-06-01T00:00:00"/>
    <d v="2026-06-01T00:00:00"/>
  </r>
  <r>
    <x v="1673"/>
    <x v="0"/>
    <n v="999999999999"/>
    <n v="222222222222"/>
    <s v="development-account"/>
    <n v="46195.833333333336"/>
    <n v="46196.833333333336"/>
    <n v="46173.833333333336"/>
    <n v="46203.833333333336"/>
    <s v="Amazon Simple Storage Service"/>
    <s v="Storage"/>
    <s v="TimedStorage-ByteHrs"/>
    <s v="bucket-2222-02-02"/>
    <s v="us-east-1"/>
    <s v=""/>
    <n v="92.753900000000002"/>
    <s v="GB-Mo"/>
    <n v="2.3E-2"/>
    <s v="Standard"/>
    <s v="USD"/>
    <n v="2.1333000000000002"/>
    <n v="1.9942"/>
    <n v="1.9942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75"/>
    <s v="Allocated"/>
    <x v="1"/>
    <s v="Source tags/labels"/>
    <n v="1"/>
    <s v="aws-2026-06-23-222222222222-02-02-alloc-a65e3696bd33"/>
    <d v="2026-06-01T00:00:00"/>
    <d v="2026-06-01T00:00:00"/>
  </r>
  <r>
    <x v="1674"/>
    <x v="0"/>
    <n v="999999999999"/>
    <n v="222222222222"/>
    <s v="development-account"/>
    <n v="46195.833333333336"/>
    <n v="46196.833333333336"/>
    <n v="46173.833333333336"/>
    <n v="46203.833333333336"/>
    <s v="Amazon Relational Database Service"/>
    <s v="Databases"/>
    <s v="InstanceUsage:db.m5.large"/>
    <s v="db-2222-03-01"/>
    <s v="us-east-1"/>
    <s v=""/>
    <n v="90.518000000000001"/>
    <s v="Hrs"/>
    <n v="0.192"/>
    <s v="Standard"/>
    <s v="USD"/>
    <n v="17.3794"/>
    <n v="15.3881"/>
    <n v="15.388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76"/>
    <s v="Allocated"/>
    <x v="1"/>
    <s v="Source tags/labels"/>
    <n v="1"/>
    <s v="aws-2026-06-23-222222222222-03-01-alloc-be7ff09b8f50"/>
    <d v="2026-06-01T00:00:00"/>
    <d v="2026-06-01T00:00:00"/>
  </r>
  <r>
    <x v="1675"/>
    <x v="0"/>
    <n v="999999999999"/>
    <n v="222222222222"/>
    <s v="development-account"/>
    <n v="46195.833333333336"/>
    <n v="46196.833333333336"/>
    <n v="46173.833333333336"/>
    <n v="46203.833333333336"/>
    <s v="Amazon Relational Database Service"/>
    <s v="Databases"/>
    <s v="InstanceUsage:db.m5.large"/>
    <s v="db-2222-03-02"/>
    <s v="us-east-1"/>
    <s v=""/>
    <n v="81.357900000000001"/>
    <s v="Hrs"/>
    <n v="0.192"/>
    <s v="Standard"/>
    <s v="USD"/>
    <n v="15.620699999999999"/>
    <n v="13.8308"/>
    <n v="13.8308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77"/>
    <s v="Allocated"/>
    <x v="1"/>
    <s v="Source tags/labels"/>
    <n v="1"/>
    <s v="aws-2026-06-23-222222222222-03-02-alloc-fce6508bc7ad"/>
    <d v="2026-06-01T00:00:00"/>
    <d v="2026-06-01T00:00:00"/>
  </r>
  <r>
    <x v="1676"/>
    <x v="0"/>
    <n v="999999999999"/>
    <n v="222222222222"/>
    <s v="development-account"/>
    <n v="46195.833333333336"/>
    <n v="46196.833333333336"/>
    <n v="46173.833333333336"/>
    <n v="46203.833333333336"/>
    <s v="AWS Lambda"/>
    <s v="Compute"/>
    <s v="Lambda-GB-Second"/>
    <s v="function-2222-04-01"/>
    <s v="us-east-1"/>
    <s v=""/>
    <n v="1700737.8101999999"/>
    <s v="GB-Seconds"/>
    <n v="1.6666700000000001E-5"/>
    <s v="Standard"/>
    <s v="USD"/>
    <n v="28.345700000000001"/>
    <n v="26.3614"/>
    <n v="26.3614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78"/>
    <s v="Allocated"/>
    <x v="1"/>
    <s v="Source tags/labels"/>
    <n v="1"/>
    <s v="aws-2026-06-23-222222222222-04-01-alloc-c4c25055490d"/>
    <d v="2026-06-01T00:00:00"/>
    <d v="2026-06-01T00:00:00"/>
  </r>
  <r>
    <x v="1677"/>
    <x v="0"/>
    <n v="999999999999"/>
    <n v="222222222222"/>
    <s v="development-account"/>
    <n v="46195.833333333336"/>
    <n v="46196.833333333336"/>
    <n v="46173.833333333336"/>
    <n v="46203.833333333336"/>
    <s v="AWS Lambda"/>
    <s v="Compute"/>
    <s v="Lambda-GB-Second"/>
    <s v="function-2222-04-02"/>
    <s v="us-east-1"/>
    <s v=""/>
    <n v="1906829.5238000001"/>
    <s v="GB-Seconds"/>
    <n v="1.6666700000000001E-5"/>
    <s v="Standard"/>
    <s v="USD"/>
    <n v="31.7806"/>
    <n v="29.555900000000001"/>
    <n v="29.5559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79"/>
    <s v="Allocated"/>
    <x v="1"/>
    <s v="Source tags/labels"/>
    <n v="1"/>
    <s v="aws-2026-06-23-222222222222-04-02-alloc-39f511ba139c"/>
    <d v="2026-06-01T00:00:00"/>
    <d v="2026-06-01T00:00:00"/>
  </r>
  <r>
    <x v="1678"/>
    <x v="0"/>
    <n v="999999999999"/>
    <n v="222222222222"/>
    <s v="development-account"/>
    <n v="46195.833333333336"/>
    <n v="46196.833333333336"/>
    <n v="46173.833333333336"/>
    <n v="46203.833333333336"/>
    <s v="AmazonCloudWatch"/>
    <s v="Management and Governance"/>
    <s v="DataProcessing-Bytes"/>
    <s v="log-group-2222-05-01"/>
    <s v="us-east-1"/>
    <s v=""/>
    <n v="85.809399999999997"/>
    <s v="GB"/>
    <n v="0.5"/>
    <s v="Standard"/>
    <s v="USD"/>
    <n v="42.904699999999998"/>
    <n v="39.472299999999997"/>
    <n v="39.4722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680"/>
    <s v="Shared"/>
    <x v="2"/>
    <s v="Direct spend: provider + billing month + sub-account"/>
    <n v="1"/>
    <s v="aws-2026-06-23-222222222222-05-01-alloc-02b36f791812"/>
    <d v="2026-06-01T00:00:00"/>
    <d v="2026-06-01T00:00:00"/>
  </r>
  <r>
    <x v="1679"/>
    <x v="0"/>
    <n v="999999999999"/>
    <n v="222222222222"/>
    <s v="development-account"/>
    <n v="46195.833333333336"/>
    <n v="46196.833333333336"/>
    <n v="46173.833333333336"/>
    <n v="46203.833333333336"/>
    <s v="AmazonCloudWatch"/>
    <s v="Management and Governance"/>
    <s v="DataProcessing-Bytes"/>
    <s v="log-group-2222-05-02"/>
    <s v="us-east-1"/>
    <s v=""/>
    <n v="91.475499999999997"/>
    <s v="GB"/>
    <n v="0.5"/>
    <s v="Standard"/>
    <s v="USD"/>
    <n v="45.737699999999997"/>
    <n v="42.078699999999998"/>
    <n v="42.0786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681"/>
    <s v="Shared"/>
    <x v="2"/>
    <s v="Direct spend: provider + billing month + sub-account"/>
    <n v="1"/>
    <s v="aws-2026-06-23-222222222222-05-02-alloc-9c50b3ffc1d4"/>
    <d v="2026-06-01T00:00:00"/>
    <d v="2026-06-01T00:00:00"/>
  </r>
  <r>
    <x v="1680"/>
    <x v="0"/>
    <n v="999999999999"/>
    <n v="111111111111"/>
    <s v="production-account"/>
    <n v="46196.833333333336"/>
    <n v="46197.833333333336"/>
    <n v="46173.833333333336"/>
    <n v="46203.833333333336"/>
    <s v="Amazon Elastic Compute Cloud - Compute"/>
    <s v="Compute"/>
    <s v="BoxUsage:m5.large"/>
    <s v="i-1111-01-01"/>
    <s v="us-east-1"/>
    <s v=""/>
    <n v="1130.5605"/>
    <s v="Hrs"/>
    <n v="9.6000000000000002E-2"/>
    <s v="Standard"/>
    <s v="USD"/>
    <n v="108.5338"/>
    <n v="94.967100000000002"/>
    <n v="94.967100000000002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82"/>
    <s v="Allocated"/>
    <x v="1"/>
    <s v="Source tags/labels"/>
    <n v="1"/>
    <s v="aws-2026-06-24-111111111111-01-01-alloc-a3fff9c97957"/>
    <d v="2026-06-01T00:00:00"/>
    <d v="2026-06-01T00:00:00"/>
  </r>
  <r>
    <x v="1681"/>
    <x v="0"/>
    <n v="999999999999"/>
    <n v="111111111111"/>
    <s v="production-account"/>
    <n v="46196.833333333336"/>
    <n v="46197.833333333336"/>
    <n v="46173.833333333336"/>
    <n v="46203.833333333336"/>
    <s v="Amazon Elastic Compute Cloud - Compute"/>
    <s v="Compute"/>
    <s v="BoxUsage:m5.large"/>
    <s v="i-1111-01-02"/>
    <s v="us-east-1"/>
    <s v=""/>
    <n v="1008.5007000000001"/>
    <s v="Hrs"/>
    <n v="9.6000000000000002E-2"/>
    <s v="Standard"/>
    <s v="USD"/>
    <n v="96.816100000000006"/>
    <n v="84.714100000000002"/>
    <n v="84.714100000000002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83"/>
    <s v="Allocated"/>
    <x v="1"/>
    <s v="Source tags/labels"/>
    <n v="1"/>
    <s v="aws-2026-06-24-111111111111-01-02-alloc-4fa5f197383e"/>
    <d v="2026-06-01T00:00:00"/>
    <d v="2026-06-01T00:00:00"/>
  </r>
  <r>
    <x v="1682"/>
    <x v="0"/>
    <n v="999999999999"/>
    <n v="111111111111"/>
    <s v="production-account"/>
    <n v="46196.833333333336"/>
    <n v="46197.833333333336"/>
    <n v="46173.833333333336"/>
    <n v="46203.833333333336"/>
    <s v="Amazon Simple Storage Service"/>
    <s v="Storage"/>
    <s v="TimedStorage-ByteHrs"/>
    <s v="bucket-1111-02-01"/>
    <s v="us-east-1"/>
    <s v=""/>
    <n v="241.0453"/>
    <s v="GB-Mo"/>
    <n v="2.3E-2"/>
    <s v="Standard"/>
    <s v="USD"/>
    <n v="5.5439999999999996"/>
    <n v="5.1825000000000001"/>
    <n v="5.1825000000000001"/>
    <s v="Usage"/>
    <s v=""/>
    <s v="TimedStorage-ByteHrs | StandardStorage | Usage"/>
    <s v="{}"/>
    <x v="0"/>
    <x v="0"/>
    <x v="0"/>
    <x v="0"/>
    <s v="Unallocated"/>
    <s v="aws_billing_sample.csv"/>
    <n v="1684"/>
    <s v="Unallocated"/>
    <x v="0"/>
    <s v="Missing allocation metadata"/>
    <n v="1"/>
    <s v="aws-2026-06-24-111111111111-02-01-alloc-36298d2257b7"/>
    <d v="2026-06-01T00:00:00"/>
    <d v="2026-06-01T00:00:00"/>
  </r>
  <r>
    <x v="1683"/>
    <x v="0"/>
    <n v="999999999999"/>
    <n v="111111111111"/>
    <s v="production-account"/>
    <n v="46196.833333333336"/>
    <n v="46197.833333333336"/>
    <n v="46173.833333333336"/>
    <n v="46203.833333333336"/>
    <s v="Amazon Simple Storage Service"/>
    <s v="Storage"/>
    <s v="TimedStorage-ByteHrs"/>
    <s v="bucket-1111-02-02"/>
    <s v="us-east-1"/>
    <s v=""/>
    <n v="251.6223"/>
    <s v="GB-Mo"/>
    <n v="2.3E-2"/>
    <s v="Standard"/>
    <s v="USD"/>
    <n v="5.7873000000000001"/>
    <n v="5.4099000000000004"/>
    <n v="5.4099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85"/>
    <s v="Allocated"/>
    <x v="1"/>
    <s v="Source tags/labels"/>
    <n v="1"/>
    <s v="aws-2026-06-24-111111111111-02-02-alloc-79ef16c7c2b3"/>
    <d v="2026-06-01T00:00:00"/>
    <d v="2026-06-01T00:00:00"/>
  </r>
  <r>
    <x v="1684"/>
    <x v="0"/>
    <n v="999999999999"/>
    <n v="111111111111"/>
    <s v="production-account"/>
    <n v="46196.833333333336"/>
    <n v="46197.833333333336"/>
    <n v="46173.833333333336"/>
    <n v="46203.833333333336"/>
    <s v="Amazon Relational Database Service"/>
    <s v="Databases"/>
    <s v="InstanceUsage:db.m5.large"/>
    <s v="db-1111-03-01"/>
    <s v="us-east-1"/>
    <s v=""/>
    <n v="217.50049999999999"/>
    <s v="Hrs"/>
    <n v="0.192"/>
    <s v="Standard"/>
    <s v="USD"/>
    <n v="41.760100000000001"/>
    <n v="36.975099999999998"/>
    <n v="36.975099999999998"/>
    <s v="Usage"/>
    <s v=""/>
    <s v="InstanceUsage:db.m5.large | CreateDBInstance | Usage"/>
    <s v="{}"/>
    <x v="0"/>
    <x v="0"/>
    <x v="0"/>
    <x v="0"/>
    <s v="Unallocated"/>
    <s v="aws_billing_sample.csv"/>
    <n v="1686"/>
    <s v="Unallocated"/>
    <x v="0"/>
    <s v="Missing allocation metadata"/>
    <n v="1"/>
    <s v="aws-2026-06-24-111111111111-03-01-alloc-c34d56171ecd"/>
    <d v="2026-06-01T00:00:00"/>
    <d v="2026-06-01T00:00:00"/>
  </r>
  <r>
    <x v="1685"/>
    <x v="0"/>
    <n v="999999999999"/>
    <n v="111111111111"/>
    <s v="production-account"/>
    <n v="46196.833333333336"/>
    <n v="46197.833333333336"/>
    <n v="46173.833333333336"/>
    <n v="46203.833333333336"/>
    <s v="Amazon Relational Database Service"/>
    <s v="Databases"/>
    <s v="InstanceUsage:db.m5.large"/>
    <s v="db-1111-03-02"/>
    <s v="us-east-1"/>
    <s v=""/>
    <n v="237.37020000000001"/>
    <s v="Hrs"/>
    <n v="0.192"/>
    <s v="Standard"/>
    <s v="USD"/>
    <n v="45.575099999999999"/>
    <n v="40.352899999999998"/>
    <n v="40.3528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87"/>
    <s v="Allocated"/>
    <x v="1"/>
    <s v="Source tags/labels"/>
    <n v="1"/>
    <s v="aws-2026-06-24-111111111111-03-02-alloc-3bbdae9f39cf"/>
    <d v="2026-06-01T00:00:00"/>
    <d v="2026-06-01T00:00:00"/>
  </r>
  <r>
    <x v="1686"/>
    <x v="0"/>
    <n v="999999999999"/>
    <n v="111111111111"/>
    <s v="production-account"/>
    <n v="46196.833333333336"/>
    <n v="46197.833333333336"/>
    <n v="46173.833333333336"/>
    <n v="46203.833333333336"/>
    <s v="AWS Lambda"/>
    <s v="Compute"/>
    <s v="Lambda-GB-Second"/>
    <s v="function-1111-04-01"/>
    <s v="us-east-1"/>
    <s v=""/>
    <n v="4638210.8565999996"/>
    <s v="GB-Seconds"/>
    <n v="1.6666700000000001E-5"/>
    <s v="Standard"/>
    <s v="USD"/>
    <n v="77.303700000000006"/>
    <n v="71.892300000000006"/>
    <n v="71.892300000000006"/>
    <s v="Usage"/>
    <s v=""/>
    <s v="Lambda-GB-Second | Invoke | Usage"/>
    <s v="{}"/>
    <x v="0"/>
    <x v="0"/>
    <x v="0"/>
    <x v="0"/>
    <s v="Unallocated"/>
    <s v="aws_billing_sample.csv"/>
    <n v="1688"/>
    <s v="Unallocated"/>
    <x v="0"/>
    <s v="Missing allocation metadata"/>
    <n v="1"/>
    <s v="aws-2026-06-24-111111111111-04-01-alloc-eeafac8b454e"/>
    <d v="2026-06-01T00:00:00"/>
    <d v="2026-06-01T00:00:00"/>
  </r>
  <r>
    <x v="1687"/>
    <x v="0"/>
    <n v="999999999999"/>
    <n v="111111111111"/>
    <s v="production-account"/>
    <n v="46196.833333333336"/>
    <n v="46197.833333333336"/>
    <n v="46173.833333333336"/>
    <n v="46203.833333333336"/>
    <s v="AWS Lambda"/>
    <s v="Compute"/>
    <s v="Lambda-GB-Second"/>
    <s v="function-1111-04-02"/>
    <s v="us-east-1"/>
    <s v=""/>
    <n v="4670774.7735000001"/>
    <s v="GB-Seconds"/>
    <n v="1.6666700000000001E-5"/>
    <s v="Standard"/>
    <s v="USD"/>
    <n v="77.846400000000003"/>
    <n v="72.397000000000006"/>
    <n v="72.397000000000006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689"/>
    <s v="Allocated"/>
    <x v="1"/>
    <s v="Source tags/labels"/>
    <n v="1"/>
    <s v="aws-2026-06-24-111111111111-04-02-alloc-618e6159d375"/>
    <d v="2026-06-01T00:00:00"/>
    <d v="2026-06-01T00:00:00"/>
  </r>
  <r>
    <x v="1688"/>
    <x v="0"/>
    <n v="999999999999"/>
    <n v="111111111111"/>
    <s v="production-account"/>
    <n v="46196.833333333336"/>
    <n v="46197.833333333336"/>
    <n v="46173.833333333336"/>
    <n v="46203.833333333336"/>
    <s v="AmazonCloudWatch"/>
    <s v="Management and Governance"/>
    <s v="DataProcessing-Bytes"/>
    <s v="log-group-1111-05-01"/>
    <s v="us-east-1"/>
    <s v=""/>
    <n v="219.6114"/>
    <s v="GB"/>
    <n v="0.5"/>
    <s v="Standard"/>
    <s v="USD"/>
    <n v="109.8057"/>
    <n v="101.0213"/>
    <n v="101.0213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690"/>
    <s v="Shared"/>
    <x v="2"/>
    <s v="Direct spend: provider + billing month + sub-account"/>
    <n v="1"/>
    <s v="aws-2026-06-24-111111111111-05-01-alloc-d20514e3882f"/>
    <d v="2026-06-01T00:00:00"/>
    <d v="2026-06-01T00:00:00"/>
  </r>
  <r>
    <x v="1689"/>
    <x v="0"/>
    <n v="999999999999"/>
    <n v="111111111111"/>
    <s v="production-account"/>
    <n v="46196.833333333336"/>
    <n v="46197.833333333336"/>
    <n v="46173.833333333336"/>
    <n v="46203.833333333336"/>
    <s v="AmazonCloudWatch"/>
    <s v="Management and Governance"/>
    <s v="DataProcessing-Bytes"/>
    <s v="log-group-1111-05-02"/>
    <s v="us-east-1"/>
    <s v=""/>
    <n v="223.84780000000001"/>
    <s v="GB"/>
    <n v="0.5"/>
    <s v="Standard"/>
    <s v="USD"/>
    <n v="111.9239"/>
    <n v="102.97"/>
    <n v="102.97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691"/>
    <s v="Shared"/>
    <x v="2"/>
    <s v="Direct spend: provider + billing month + sub-account"/>
    <n v="1"/>
    <s v="aws-2026-06-24-111111111111-05-02-alloc-c4b50eb9ef2c"/>
    <d v="2026-06-01T00:00:00"/>
    <d v="2026-06-01T00:00:00"/>
  </r>
  <r>
    <x v="1690"/>
    <x v="0"/>
    <n v="999999999999"/>
    <n v="222222222222"/>
    <s v="development-account"/>
    <n v="46196.833333333336"/>
    <n v="46197.833333333336"/>
    <n v="46173.833333333336"/>
    <n v="46203.833333333336"/>
    <s v="Amazon Elastic Compute Cloud - Compute"/>
    <s v="Compute"/>
    <s v="BoxUsage:m5.large"/>
    <s v="i-2222-01-01"/>
    <s v="us-east-1"/>
    <s v=""/>
    <n v="436.39609999999999"/>
    <s v="Hrs"/>
    <n v="9.6000000000000002E-2"/>
    <s v="Standard"/>
    <s v="USD"/>
    <n v="41.893999999999998"/>
    <n v="36.657299999999999"/>
    <n v="36.6572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92"/>
    <s v="Allocated"/>
    <x v="1"/>
    <s v="Source tags/labels"/>
    <n v="1"/>
    <s v="aws-2026-06-24-222222222222-01-01-alloc-d1a9df094be5"/>
    <d v="2026-06-01T00:00:00"/>
    <d v="2026-06-01T00:00:00"/>
  </r>
  <r>
    <x v="1691"/>
    <x v="0"/>
    <n v="999999999999"/>
    <n v="222222222222"/>
    <s v="development-account"/>
    <n v="46196.833333333336"/>
    <n v="46197.833333333336"/>
    <n v="46173.833333333336"/>
    <n v="46203.833333333336"/>
    <s v="Amazon Elastic Compute Cloud - Compute"/>
    <s v="Compute"/>
    <s v="BoxUsage:m5.large"/>
    <s v="i-2222-01-02"/>
    <s v="us-east-1"/>
    <s v=""/>
    <n v="403.29379999999998"/>
    <s v="Hrs"/>
    <n v="9.6000000000000002E-2"/>
    <s v="Standard"/>
    <s v="USD"/>
    <n v="38.716200000000001"/>
    <n v="33.8767"/>
    <n v="33.876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93"/>
    <s v="Allocated"/>
    <x v="1"/>
    <s v="Source tags/labels"/>
    <n v="1"/>
    <s v="aws-2026-06-24-222222222222-01-02-alloc-ab5431719b40"/>
    <d v="2026-06-01T00:00:00"/>
    <d v="2026-06-01T00:00:00"/>
  </r>
  <r>
    <x v="1692"/>
    <x v="0"/>
    <n v="999999999999"/>
    <n v="222222222222"/>
    <s v="development-account"/>
    <n v="46196.833333333336"/>
    <n v="46197.833333333336"/>
    <n v="46173.833333333336"/>
    <n v="46203.833333333336"/>
    <s v="Amazon Simple Storage Service"/>
    <s v="Storage"/>
    <s v="TimedStorage-ByteHrs"/>
    <s v="bucket-2222-02-01"/>
    <s v="us-east-1"/>
    <s v=""/>
    <n v="93.9572"/>
    <s v="GB-Mo"/>
    <n v="2.3E-2"/>
    <s v="Standard"/>
    <s v="USD"/>
    <n v="2.161"/>
    <n v="2.0200999999999998"/>
    <n v="2.0200999999999998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94"/>
    <s v="Allocated"/>
    <x v="1"/>
    <s v="Source tags/labels"/>
    <n v="1"/>
    <s v="aws-2026-06-24-222222222222-02-01-alloc-9d7212ba9550"/>
    <d v="2026-06-01T00:00:00"/>
    <d v="2026-06-01T00:00:00"/>
  </r>
  <r>
    <x v="1693"/>
    <x v="0"/>
    <n v="999999999999"/>
    <n v="222222222222"/>
    <s v="development-account"/>
    <n v="46196.833333333336"/>
    <n v="46197.833333333336"/>
    <n v="46173.833333333336"/>
    <n v="46203.833333333336"/>
    <s v="Amazon Simple Storage Service"/>
    <s v="Storage"/>
    <s v="TimedStorage-ByteHrs"/>
    <s v="bucket-2222-02-02"/>
    <s v="us-east-1"/>
    <s v=""/>
    <n v="92.922499999999999"/>
    <s v="GB-Mo"/>
    <n v="2.3E-2"/>
    <s v="Standard"/>
    <s v="USD"/>
    <n v="2.1372"/>
    <n v="1.9978"/>
    <n v="1.9978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95"/>
    <s v="Allocated"/>
    <x v="1"/>
    <s v="Source tags/labels"/>
    <n v="1"/>
    <s v="aws-2026-06-24-222222222222-02-02-alloc-f1dca024f00f"/>
    <d v="2026-06-01T00:00:00"/>
    <d v="2026-06-01T00:00:00"/>
  </r>
  <r>
    <x v="1694"/>
    <x v="0"/>
    <n v="999999999999"/>
    <n v="222222222222"/>
    <s v="development-account"/>
    <n v="46196.833333333336"/>
    <n v="46197.833333333336"/>
    <n v="46173.833333333336"/>
    <n v="46203.833333333336"/>
    <s v="Amazon Relational Database Service"/>
    <s v="Databases"/>
    <s v="InstanceUsage:db.m5.large"/>
    <s v="db-2222-03-01"/>
    <s v="us-east-1"/>
    <s v=""/>
    <n v="89.555000000000007"/>
    <s v="Hrs"/>
    <n v="0.192"/>
    <s v="Standard"/>
    <s v="USD"/>
    <n v="17.194600000000001"/>
    <n v="15.224299999999999"/>
    <n v="15.2242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96"/>
    <s v="Allocated"/>
    <x v="1"/>
    <s v="Source tags/labels"/>
    <n v="1"/>
    <s v="aws-2026-06-24-222222222222-03-01-alloc-888bd78ce511"/>
    <d v="2026-06-01T00:00:00"/>
    <d v="2026-06-01T00:00:00"/>
  </r>
  <r>
    <x v="1695"/>
    <x v="0"/>
    <n v="999999999999"/>
    <n v="222222222222"/>
    <s v="development-account"/>
    <n v="46196.833333333336"/>
    <n v="46197.833333333336"/>
    <n v="46173.833333333336"/>
    <n v="46203.833333333336"/>
    <s v="Amazon Relational Database Service"/>
    <s v="Databases"/>
    <s v="InstanceUsage:db.m5.large"/>
    <s v="db-2222-03-02"/>
    <s v="us-east-1"/>
    <s v=""/>
    <n v="87.675299999999993"/>
    <s v="Hrs"/>
    <n v="0.192"/>
    <s v="Standard"/>
    <s v="USD"/>
    <n v="16.8337"/>
    <n v="14.9048"/>
    <n v="14.9048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97"/>
    <s v="Allocated"/>
    <x v="1"/>
    <s v="Source tags/labels"/>
    <n v="1"/>
    <s v="aws-2026-06-24-222222222222-03-02-alloc-752f29d1e55d"/>
    <d v="2026-06-01T00:00:00"/>
    <d v="2026-06-01T00:00:00"/>
  </r>
  <r>
    <x v="1696"/>
    <x v="0"/>
    <n v="999999999999"/>
    <n v="222222222222"/>
    <s v="development-account"/>
    <n v="46196.833333333336"/>
    <n v="46197.833333333336"/>
    <n v="46173.833333333336"/>
    <n v="46203.833333333336"/>
    <s v="AWS Lambda"/>
    <s v="Compute"/>
    <s v="Lambda-GB-Second"/>
    <s v="function-2222-04-01"/>
    <s v="us-east-1"/>
    <s v=""/>
    <n v="1614904.3933999999"/>
    <s v="GB-Seconds"/>
    <n v="1.6666700000000001E-5"/>
    <s v="Standard"/>
    <s v="USD"/>
    <n v="26.915099999999999"/>
    <n v="25.030999999999999"/>
    <n v="25.0309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98"/>
    <s v="Allocated"/>
    <x v="1"/>
    <s v="Source tags/labels"/>
    <n v="1"/>
    <s v="aws-2026-06-24-222222222222-04-01-alloc-509d00c80622"/>
    <d v="2026-06-01T00:00:00"/>
    <d v="2026-06-01T00:00:00"/>
  </r>
  <r>
    <x v="1697"/>
    <x v="0"/>
    <n v="999999999999"/>
    <n v="222222222222"/>
    <s v="development-account"/>
    <n v="46196.833333333336"/>
    <n v="46197.833333333336"/>
    <n v="46173.833333333336"/>
    <n v="46203.833333333336"/>
    <s v="AWS Lambda"/>
    <s v="Compute"/>
    <s v="Lambda-GB-Second"/>
    <s v="function-2222-04-02"/>
    <s v="us-east-1"/>
    <s v=""/>
    <n v="1644526.3315999999"/>
    <s v="GB-Seconds"/>
    <n v="1.6666700000000001E-5"/>
    <s v="Standard"/>
    <s v="USD"/>
    <n v="27.408799999999999"/>
    <n v="25.490200000000002"/>
    <n v="25.490200000000002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699"/>
    <s v="Allocated"/>
    <x v="1"/>
    <s v="Source tags/labels"/>
    <n v="1"/>
    <s v="aws-2026-06-24-222222222222-04-02-alloc-82d30d5fcb17"/>
    <d v="2026-06-01T00:00:00"/>
    <d v="2026-06-01T00:00:00"/>
  </r>
  <r>
    <x v="1698"/>
    <x v="0"/>
    <n v="999999999999"/>
    <n v="222222222222"/>
    <s v="development-account"/>
    <n v="46196.833333333336"/>
    <n v="46197.833333333336"/>
    <n v="46173.833333333336"/>
    <n v="46203.833333333336"/>
    <s v="AmazonCloudWatch"/>
    <s v="Management and Governance"/>
    <s v="DataProcessing-Bytes"/>
    <s v="log-group-2222-05-01"/>
    <s v="us-east-1"/>
    <s v=""/>
    <n v="83.352400000000003"/>
    <s v="GB"/>
    <n v="0.5"/>
    <s v="Standard"/>
    <s v="USD"/>
    <n v="41.676200000000001"/>
    <n v="38.342100000000002"/>
    <n v="38.3421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700"/>
    <s v="Shared"/>
    <x v="2"/>
    <s v="Direct spend: provider + billing month + sub-account"/>
    <n v="1"/>
    <s v="aws-2026-06-24-222222222222-05-01-alloc-3aae4ec3d088"/>
    <d v="2026-06-01T00:00:00"/>
    <d v="2026-06-01T00:00:00"/>
  </r>
  <r>
    <x v="1699"/>
    <x v="0"/>
    <n v="999999999999"/>
    <n v="222222222222"/>
    <s v="development-account"/>
    <n v="46196.833333333336"/>
    <n v="46197.833333333336"/>
    <n v="46173.833333333336"/>
    <n v="46203.833333333336"/>
    <s v="AmazonCloudWatch"/>
    <s v="Management and Governance"/>
    <s v="DataProcessing-Bytes"/>
    <s v="log-group-2222-05-02"/>
    <s v="us-east-1"/>
    <s v=""/>
    <n v="82.279300000000006"/>
    <s v="GB"/>
    <n v="0.5"/>
    <s v="Standard"/>
    <s v="USD"/>
    <n v="41.139600000000002"/>
    <n v="37.848500000000001"/>
    <n v="37.8485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701"/>
    <s v="Shared"/>
    <x v="2"/>
    <s v="Direct spend: provider + billing month + sub-account"/>
    <n v="1"/>
    <s v="aws-2026-06-24-222222222222-05-02-alloc-10b6fe8a6ee3"/>
    <d v="2026-06-01T00:00:00"/>
    <d v="2026-06-01T00:00:00"/>
  </r>
  <r>
    <x v="1700"/>
    <x v="0"/>
    <n v="999999999999"/>
    <n v="111111111111"/>
    <s v="production-account"/>
    <n v="46197.833333333336"/>
    <n v="46198.833333333336"/>
    <n v="46173.833333333336"/>
    <n v="46203.833333333336"/>
    <s v="Amazon Elastic Compute Cloud - Compute"/>
    <s v="Compute"/>
    <s v="BoxUsage:m5.large"/>
    <s v="i-1111-01-01"/>
    <s v="us-east-1"/>
    <s v=""/>
    <n v="1035.7959000000001"/>
    <s v="Hrs"/>
    <n v="9.6000000000000002E-2"/>
    <s v="Standard"/>
    <s v="USD"/>
    <n v="99.436400000000006"/>
    <n v="87.006900000000002"/>
    <n v="87.006900000000002"/>
    <s v="Usage"/>
    <s v=""/>
    <s v="BoxUsage:m5.large | RunInstances | Usage"/>
    <s v="{}"/>
    <x v="0"/>
    <x v="0"/>
    <x v="0"/>
    <x v="0"/>
    <s v="Unallocated"/>
    <s v="aws_billing_sample.csv"/>
    <n v="1702"/>
    <s v="Unallocated"/>
    <x v="0"/>
    <s v="Missing allocation metadata"/>
    <n v="1"/>
    <s v="aws-2026-06-25-111111111111-01-01-alloc-3faf03e367de"/>
    <d v="2026-06-01T00:00:00"/>
    <d v="2026-06-01T00:00:00"/>
  </r>
  <r>
    <x v="1701"/>
    <x v="0"/>
    <n v="999999999999"/>
    <n v="111111111111"/>
    <s v="production-account"/>
    <n v="46197.833333333336"/>
    <n v="46198.833333333336"/>
    <n v="46173.833333333336"/>
    <n v="46203.833333333336"/>
    <s v="Amazon Elastic Compute Cloud - Compute"/>
    <s v="Compute"/>
    <s v="BoxUsage:m5.large"/>
    <s v="i-1111-01-02"/>
    <s v="us-east-1"/>
    <s v=""/>
    <n v="1079.2126000000001"/>
    <s v="Hrs"/>
    <n v="9.6000000000000002E-2"/>
    <s v="Standard"/>
    <s v="USD"/>
    <n v="103.6044"/>
    <n v="90.653899999999993"/>
    <n v="90.653899999999993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03"/>
    <s v="Allocated"/>
    <x v="1"/>
    <s v="Source tags/labels"/>
    <n v="1"/>
    <s v="aws-2026-06-25-111111111111-01-02-alloc-97a6ae26be19"/>
    <d v="2026-06-01T00:00:00"/>
    <d v="2026-06-01T00:00:00"/>
  </r>
  <r>
    <x v="1702"/>
    <x v="0"/>
    <n v="999999999999"/>
    <n v="111111111111"/>
    <s v="production-account"/>
    <n v="46197.833333333336"/>
    <n v="46198.833333333336"/>
    <n v="46173.833333333336"/>
    <n v="46203.833333333336"/>
    <s v="Amazon Simple Storage Service"/>
    <s v="Storage"/>
    <s v="TimedStorage-ByteHrs"/>
    <s v="bucket-1111-02-01"/>
    <s v="us-east-1"/>
    <s v=""/>
    <n v="254.27019999999999"/>
    <s v="GB-Mo"/>
    <n v="2.3E-2"/>
    <s v="Standard"/>
    <s v="USD"/>
    <n v="5.8482000000000003"/>
    <n v="5.4668000000000001"/>
    <n v="5.466800000000000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04"/>
    <s v="Allocated"/>
    <x v="1"/>
    <s v="Source tags/labels"/>
    <n v="1"/>
    <s v="aws-2026-06-25-111111111111-02-01-alloc-5fdac49a9897"/>
    <d v="2026-06-01T00:00:00"/>
    <d v="2026-06-01T00:00:00"/>
  </r>
  <r>
    <x v="1703"/>
    <x v="0"/>
    <n v="999999999999"/>
    <n v="111111111111"/>
    <s v="production-account"/>
    <n v="46197.833333333336"/>
    <n v="46198.833333333336"/>
    <n v="46173.833333333336"/>
    <n v="46203.833333333336"/>
    <s v="Amazon Simple Storage Service"/>
    <s v="Storage"/>
    <s v="TimedStorage-ByteHrs"/>
    <s v="bucket-1111-02-02"/>
    <s v="us-east-1"/>
    <s v=""/>
    <n v="210.72810000000001"/>
    <s v="GB-Mo"/>
    <n v="2.3E-2"/>
    <s v="Standard"/>
    <s v="USD"/>
    <n v="4.8467000000000002"/>
    <n v="4.5307000000000004"/>
    <n v="4.5307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05"/>
    <s v="Allocated"/>
    <x v="1"/>
    <s v="Source tags/labels"/>
    <n v="1"/>
    <s v="aws-2026-06-25-111111111111-02-02-alloc-1d755fe03c1b"/>
    <d v="2026-06-01T00:00:00"/>
    <d v="2026-06-01T00:00:00"/>
  </r>
  <r>
    <x v="1704"/>
    <x v="0"/>
    <n v="999999999999"/>
    <n v="111111111111"/>
    <s v="production-account"/>
    <n v="46197.833333333336"/>
    <n v="46198.833333333336"/>
    <n v="46173.833333333336"/>
    <n v="46203.833333333336"/>
    <s v="Amazon Relational Database Service"/>
    <s v="Databases"/>
    <s v="InstanceUsage:db.m5.large"/>
    <s v="db-1111-03-01"/>
    <s v="us-east-1"/>
    <s v=""/>
    <n v="233.5772"/>
    <s v="Hrs"/>
    <n v="0.192"/>
    <s v="Standard"/>
    <s v="USD"/>
    <n v="44.846800000000002"/>
    <n v="39.708100000000002"/>
    <n v="39.708100000000002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06"/>
    <s v="Allocated"/>
    <x v="1"/>
    <s v="Source tags/labels"/>
    <n v="1"/>
    <s v="aws-2026-06-25-111111111111-03-01-alloc-c1e96ca43b54"/>
    <d v="2026-06-01T00:00:00"/>
    <d v="2026-06-01T00:00:00"/>
  </r>
  <r>
    <x v="1705"/>
    <x v="0"/>
    <n v="999999999999"/>
    <n v="111111111111"/>
    <s v="production-account"/>
    <n v="46197.833333333336"/>
    <n v="46198.833333333336"/>
    <n v="46173.833333333336"/>
    <n v="46203.833333333336"/>
    <s v="Amazon Relational Database Service"/>
    <s v="Databases"/>
    <s v="InstanceUsage:db.m5.large"/>
    <s v="db-1111-03-02"/>
    <s v="us-east-1"/>
    <s v=""/>
    <n v="223.30170000000001"/>
    <s v="Hrs"/>
    <n v="0.192"/>
    <s v="Standard"/>
    <s v="USD"/>
    <n v="42.873899999999999"/>
    <n v="37.961300000000001"/>
    <n v="37.9613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07"/>
    <s v="Allocated"/>
    <x v="1"/>
    <s v="Source tags/labels"/>
    <n v="1"/>
    <s v="aws-2026-06-25-111111111111-03-02-alloc-189ddee9d3c0"/>
    <d v="2026-06-01T00:00:00"/>
    <d v="2026-06-01T00:00:00"/>
  </r>
  <r>
    <x v="1706"/>
    <x v="0"/>
    <n v="999999999999"/>
    <n v="111111111111"/>
    <s v="production-account"/>
    <n v="46197.833333333336"/>
    <n v="46198.833333333336"/>
    <n v="46173.833333333336"/>
    <n v="46203.833333333336"/>
    <s v="AWS Lambda"/>
    <s v="Compute"/>
    <s v="Lambda-GB-Second"/>
    <s v="function-1111-04-01"/>
    <s v="us-east-1"/>
    <s v=""/>
    <n v="4131074.4062000001"/>
    <s v="GB-Seconds"/>
    <n v="1.6666700000000001E-5"/>
    <s v="Standard"/>
    <s v="USD"/>
    <n v="68.851399999999998"/>
    <n v="64.031700000000001"/>
    <n v="64.031700000000001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08"/>
    <s v="Allocated"/>
    <x v="1"/>
    <s v="Source tags/labels"/>
    <n v="1"/>
    <s v="aws-2026-06-25-111111111111-04-01-alloc-794095450316"/>
    <d v="2026-06-01T00:00:00"/>
    <d v="2026-06-01T00:00:00"/>
  </r>
  <r>
    <x v="1707"/>
    <x v="0"/>
    <n v="999999999999"/>
    <n v="111111111111"/>
    <s v="production-account"/>
    <n v="46197.833333333336"/>
    <n v="46198.833333333336"/>
    <n v="46173.833333333336"/>
    <n v="46203.833333333336"/>
    <s v="AWS Lambda"/>
    <s v="Compute"/>
    <s v="Lambda-GB-Second"/>
    <s v="function-1111-04-02"/>
    <s v="us-east-1"/>
    <s v=""/>
    <n v="4701207.2551999995"/>
    <s v="GB-Seconds"/>
    <n v="1.6666700000000001E-5"/>
    <s v="Standard"/>
    <s v="USD"/>
    <n v="78.3536"/>
    <n v="72.868700000000004"/>
    <n v="72.86870000000000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09"/>
    <s v="Allocated"/>
    <x v="1"/>
    <s v="Source tags/labels"/>
    <n v="1"/>
    <s v="aws-2026-06-25-111111111111-04-02-alloc-5afe4ad75977"/>
    <d v="2026-06-01T00:00:00"/>
    <d v="2026-06-01T00:00:00"/>
  </r>
  <r>
    <x v="1708"/>
    <x v="0"/>
    <n v="999999999999"/>
    <n v="111111111111"/>
    <s v="production-account"/>
    <n v="46197.833333333336"/>
    <n v="46198.833333333336"/>
    <n v="46173.833333333336"/>
    <n v="46203.833333333336"/>
    <s v="AmazonCloudWatch"/>
    <s v="Management and Governance"/>
    <s v="DataProcessing-Bytes"/>
    <s v="log-group-1111-05-01"/>
    <s v="us-east-1"/>
    <s v=""/>
    <n v="214.01509999999999"/>
    <s v="GB"/>
    <n v="0.5"/>
    <s v="Standard"/>
    <s v="USD"/>
    <n v="107.0076"/>
    <n v="98.447000000000003"/>
    <n v="98.447000000000003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710"/>
    <s v="Shared"/>
    <x v="2"/>
    <s v="Direct spend: provider + billing month + sub-account"/>
    <n v="1"/>
    <s v="aws-2026-06-25-111111111111-05-01-alloc-8d7653eb094c"/>
    <d v="2026-06-01T00:00:00"/>
    <d v="2026-06-01T00:00:00"/>
  </r>
  <r>
    <x v="1709"/>
    <x v="0"/>
    <n v="999999999999"/>
    <n v="111111111111"/>
    <s v="production-account"/>
    <n v="46197.833333333336"/>
    <n v="46198.833333333336"/>
    <n v="46173.833333333336"/>
    <n v="46203.833333333336"/>
    <s v="AmazonCloudWatch"/>
    <s v="Management and Governance"/>
    <s v="DataProcessing-Bytes"/>
    <s v="log-group-1111-05-02"/>
    <s v="us-east-1"/>
    <s v=""/>
    <n v="246.99"/>
    <s v="GB"/>
    <n v="0.5"/>
    <s v="Standard"/>
    <s v="USD"/>
    <n v="123.495"/>
    <n v="113.61539999999999"/>
    <n v="113.6153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711"/>
    <s v="Shared"/>
    <x v="2"/>
    <s v="Direct spend: provider + billing month + sub-account"/>
    <n v="1"/>
    <s v="aws-2026-06-25-111111111111-05-02-alloc-fc44536b74cf"/>
    <d v="2026-06-01T00:00:00"/>
    <d v="2026-06-01T00:00:00"/>
  </r>
  <r>
    <x v="1710"/>
    <x v="0"/>
    <n v="999999999999"/>
    <n v="222222222222"/>
    <s v="development-account"/>
    <n v="46197.833333333336"/>
    <n v="46198.833333333336"/>
    <n v="46173.833333333336"/>
    <n v="46203.833333333336"/>
    <s v="Amazon Elastic Compute Cloud - Compute"/>
    <s v="Compute"/>
    <s v="BoxUsage:m5.large"/>
    <s v="i-2222-01-01"/>
    <s v="us-east-1"/>
    <s v=""/>
    <n v="416.99930000000001"/>
    <s v="Hrs"/>
    <n v="9.6000000000000002E-2"/>
    <s v="Standard"/>
    <s v="USD"/>
    <n v="40.0319"/>
    <n v="35.027900000000002"/>
    <n v="35.027900000000002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12"/>
    <s v="Allocated"/>
    <x v="1"/>
    <s v="Source tags/labels"/>
    <n v="1"/>
    <s v="aws-2026-06-25-222222222222-01-01-alloc-e15f404d69ec"/>
    <d v="2026-06-01T00:00:00"/>
    <d v="2026-06-01T00:00:00"/>
  </r>
  <r>
    <x v="1711"/>
    <x v="0"/>
    <n v="999999999999"/>
    <n v="222222222222"/>
    <s v="development-account"/>
    <n v="46197.833333333336"/>
    <n v="46198.833333333336"/>
    <n v="46173.833333333336"/>
    <n v="46203.833333333336"/>
    <s v="Amazon Elastic Compute Cloud - Compute"/>
    <s v="Compute"/>
    <s v="BoxUsage:m5.large"/>
    <s v="i-2222-01-02"/>
    <s v="us-east-1"/>
    <s v=""/>
    <n v="392.67500000000001"/>
    <s v="Hrs"/>
    <n v="9.6000000000000002E-2"/>
    <s v="Standard"/>
    <s v="USD"/>
    <n v="37.696800000000003"/>
    <n v="32.984699999999997"/>
    <n v="32.984699999999997"/>
    <s v="Usage"/>
    <s v=""/>
    <s v="BoxUsage:m5.large | RunInstances | Usage"/>
    <s v="{}"/>
    <x v="0"/>
    <x v="0"/>
    <x v="0"/>
    <x v="0"/>
    <s v="Unallocated"/>
    <s v="aws_billing_sample.csv"/>
    <n v="1713"/>
    <s v="Unallocated"/>
    <x v="0"/>
    <s v="Missing allocation metadata"/>
    <n v="1"/>
    <s v="aws-2026-06-25-222222222222-01-02-alloc-2533204ae700"/>
    <d v="2026-06-01T00:00:00"/>
    <d v="2026-06-01T00:00:00"/>
  </r>
  <r>
    <x v="1712"/>
    <x v="0"/>
    <n v="999999999999"/>
    <n v="222222222222"/>
    <s v="development-account"/>
    <n v="46197.833333333336"/>
    <n v="46198.833333333336"/>
    <n v="46173.833333333336"/>
    <n v="46203.833333333336"/>
    <s v="Amazon Simple Storage Service"/>
    <s v="Storage"/>
    <s v="TimedStorage-ByteHrs"/>
    <s v="bucket-2222-02-01"/>
    <s v="us-east-1"/>
    <s v=""/>
    <n v="87.188299999999998"/>
    <s v="GB-Mo"/>
    <n v="2.3E-2"/>
    <s v="Standard"/>
    <s v="USD"/>
    <n v="2.0053000000000001"/>
    <n v="1.8745000000000001"/>
    <n v="1.8745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14"/>
    <s v="Allocated"/>
    <x v="1"/>
    <s v="Source tags/labels"/>
    <n v="1"/>
    <s v="aws-2026-06-25-222222222222-02-01-alloc-8173fc940ff2"/>
    <d v="2026-06-01T00:00:00"/>
    <d v="2026-06-01T00:00:00"/>
  </r>
  <r>
    <x v="1713"/>
    <x v="0"/>
    <n v="999999999999"/>
    <n v="222222222222"/>
    <s v="development-account"/>
    <n v="46197.833333333336"/>
    <n v="46198.833333333336"/>
    <n v="46173.833333333336"/>
    <n v="46203.833333333336"/>
    <s v="Amazon Simple Storage Service"/>
    <s v="Storage"/>
    <s v="TimedStorage-ByteHrs"/>
    <s v="bucket-2222-02-02"/>
    <s v="us-east-1"/>
    <s v=""/>
    <n v="87.591300000000004"/>
    <s v="GB-Mo"/>
    <n v="2.3E-2"/>
    <s v="Standard"/>
    <s v="USD"/>
    <n v="2.0146000000000002"/>
    <n v="1.8832"/>
    <n v="1.8832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15"/>
    <s v="Allocated"/>
    <x v="1"/>
    <s v="Source tags/labels"/>
    <n v="1"/>
    <s v="aws-2026-06-25-222222222222-02-02-alloc-b9fd40e40b29"/>
    <d v="2026-06-01T00:00:00"/>
    <d v="2026-06-01T00:00:00"/>
  </r>
  <r>
    <x v="1714"/>
    <x v="0"/>
    <n v="999999999999"/>
    <n v="222222222222"/>
    <s v="development-account"/>
    <n v="46197.833333333336"/>
    <n v="46198.833333333336"/>
    <n v="46173.833333333336"/>
    <n v="46203.833333333336"/>
    <s v="Amazon Relational Database Service"/>
    <s v="Databases"/>
    <s v="InstanceUsage:db.m5.large"/>
    <s v="db-2222-03-01"/>
    <s v="us-east-1"/>
    <s v=""/>
    <n v="77.195999999999998"/>
    <s v="Hrs"/>
    <n v="0.192"/>
    <s v="Standard"/>
    <s v="USD"/>
    <n v="14.8216"/>
    <n v="13.1233"/>
    <n v="13.1233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16"/>
    <s v="Allocated"/>
    <x v="1"/>
    <s v="Source tags/labels"/>
    <n v="1"/>
    <s v="aws-2026-06-25-222222222222-03-01-alloc-dba578b2b943"/>
    <d v="2026-06-01T00:00:00"/>
    <d v="2026-06-01T00:00:00"/>
  </r>
  <r>
    <x v="1715"/>
    <x v="0"/>
    <n v="999999999999"/>
    <n v="222222222222"/>
    <s v="development-account"/>
    <n v="46197.833333333336"/>
    <n v="46198.833333333336"/>
    <n v="46173.833333333336"/>
    <n v="46203.833333333336"/>
    <s v="Amazon Relational Database Service"/>
    <s v="Databases"/>
    <s v="InstanceUsage:db.m5.large"/>
    <s v="db-2222-03-02"/>
    <s v="us-east-1"/>
    <s v=""/>
    <n v="76.370900000000006"/>
    <s v="Hrs"/>
    <n v="0.192"/>
    <s v="Standard"/>
    <s v="USD"/>
    <n v="14.6632"/>
    <n v="12.9831"/>
    <n v="12.983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17"/>
    <s v="Allocated"/>
    <x v="1"/>
    <s v="Source tags/labels"/>
    <n v="1"/>
    <s v="aws-2026-06-25-222222222222-03-02-alloc-56fe8522e1bb"/>
    <d v="2026-06-01T00:00:00"/>
    <d v="2026-06-01T00:00:00"/>
  </r>
  <r>
    <x v="1716"/>
    <x v="0"/>
    <n v="999999999999"/>
    <n v="222222222222"/>
    <s v="development-account"/>
    <n v="46197.833333333336"/>
    <n v="46198.833333333336"/>
    <n v="46173.833333333336"/>
    <n v="46203.833333333336"/>
    <s v="AWS Lambda"/>
    <s v="Compute"/>
    <s v="Lambda-GB-Second"/>
    <s v="function-2222-04-01"/>
    <s v="us-east-1"/>
    <s v=""/>
    <n v="1807174.2596"/>
    <s v="GB-Seconds"/>
    <n v="1.6666700000000001E-5"/>
    <s v="Standard"/>
    <s v="USD"/>
    <n v="30.119599999999998"/>
    <n v="28.011199999999999"/>
    <n v="28.0111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18"/>
    <s v="Allocated"/>
    <x v="1"/>
    <s v="Source tags/labels"/>
    <n v="1"/>
    <s v="aws-2026-06-25-222222222222-04-01-alloc-053d69a2bc12"/>
    <d v="2026-06-01T00:00:00"/>
    <d v="2026-06-01T00:00:00"/>
  </r>
  <r>
    <x v="1717"/>
    <x v="0"/>
    <n v="999999999999"/>
    <n v="222222222222"/>
    <s v="development-account"/>
    <n v="46197.833333333336"/>
    <n v="46198.833333333336"/>
    <n v="46173.833333333336"/>
    <n v="46203.833333333336"/>
    <s v="AWS Lambda"/>
    <s v="Compute"/>
    <s v="Lambda-GB-Second"/>
    <s v="function-2222-04-02"/>
    <s v="us-east-1"/>
    <s v=""/>
    <n v="1700134.5915000001"/>
    <s v="GB-Seconds"/>
    <n v="1.6666700000000001E-5"/>
    <s v="Standard"/>
    <s v="USD"/>
    <n v="28.335599999999999"/>
    <n v="26.3521"/>
    <n v="26.352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19"/>
    <s v="Allocated"/>
    <x v="1"/>
    <s v="Source tags/labels"/>
    <n v="1"/>
    <s v="aws-2026-06-25-222222222222-04-02-alloc-bae6c26e7765"/>
    <d v="2026-06-01T00:00:00"/>
    <d v="2026-06-01T00:00:00"/>
  </r>
  <r>
    <x v="1718"/>
    <x v="0"/>
    <n v="999999999999"/>
    <n v="222222222222"/>
    <s v="development-account"/>
    <n v="46197.833333333336"/>
    <n v="46198.833333333336"/>
    <n v="46173.833333333336"/>
    <n v="46203.833333333336"/>
    <s v="AmazonCloudWatch"/>
    <s v="Management and Governance"/>
    <s v="DataProcessing-Bytes"/>
    <s v="log-group-2222-05-01"/>
    <s v="us-east-1"/>
    <s v=""/>
    <n v="89.631600000000006"/>
    <s v="GB"/>
    <n v="0.5"/>
    <s v="Standard"/>
    <s v="USD"/>
    <n v="44.815800000000003"/>
    <n v="41.230499999999999"/>
    <n v="41.2304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720"/>
    <s v="Shared"/>
    <x v="2"/>
    <s v="Direct spend: provider + billing month + sub-account"/>
    <n v="1"/>
    <s v="aws-2026-06-25-222222222222-05-01-alloc-c740b55f55da"/>
    <d v="2026-06-01T00:00:00"/>
    <d v="2026-06-01T00:00:00"/>
  </r>
  <r>
    <x v="1719"/>
    <x v="0"/>
    <n v="999999999999"/>
    <n v="222222222222"/>
    <s v="development-account"/>
    <n v="46197.833333333336"/>
    <n v="46198.833333333336"/>
    <n v="46173.833333333336"/>
    <n v="46203.833333333336"/>
    <s v="AmazonCloudWatch"/>
    <s v="Management and Governance"/>
    <s v="DataProcessing-Bytes"/>
    <s v="log-group-2222-05-02"/>
    <s v="us-east-1"/>
    <s v=""/>
    <n v="80.376599999999996"/>
    <s v="GB"/>
    <n v="0.5"/>
    <s v="Standard"/>
    <s v="USD"/>
    <n v="40.188299999999998"/>
    <n v="36.973300000000002"/>
    <n v="36.9733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721"/>
    <s v="Shared"/>
    <x v="2"/>
    <s v="Direct spend: provider + billing month + sub-account"/>
    <n v="1"/>
    <s v="aws-2026-06-25-222222222222-05-02-alloc-cb3eac71c4d1"/>
    <d v="2026-06-01T00:00:00"/>
    <d v="2026-06-01T00:00:00"/>
  </r>
  <r>
    <x v="1720"/>
    <x v="0"/>
    <n v="999999999999"/>
    <n v="111111111111"/>
    <s v="production-account"/>
    <n v="46198.833333333336"/>
    <n v="46199.833333333336"/>
    <n v="46173.833333333336"/>
    <n v="46203.833333333336"/>
    <s v="Amazon Elastic Compute Cloud - Compute"/>
    <s v="Compute"/>
    <s v="BoxUsage:m5.large"/>
    <s v="i-1111-01-01"/>
    <s v="us-east-1"/>
    <s v=""/>
    <n v="1011.4998000000001"/>
    <s v="Hrs"/>
    <n v="9.6000000000000002E-2"/>
    <s v="Standard"/>
    <s v="USD"/>
    <n v="97.103999999999999"/>
    <n v="84.965999999999994"/>
    <n v="84.96599999999999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22"/>
    <s v="Allocated"/>
    <x v="1"/>
    <s v="Source tags/labels"/>
    <n v="1"/>
    <s v="aws-2026-06-26-111111111111-01-01-alloc-82ae9fc9bf5b"/>
    <d v="2026-06-01T00:00:00"/>
    <d v="2026-06-01T00:00:00"/>
  </r>
  <r>
    <x v="1721"/>
    <x v="0"/>
    <n v="999999999999"/>
    <n v="111111111111"/>
    <s v="production-account"/>
    <n v="46198.833333333336"/>
    <n v="46199.833333333336"/>
    <n v="46173.833333333336"/>
    <n v="46203.833333333336"/>
    <s v="Amazon Elastic Compute Cloud - Compute"/>
    <s v="Compute"/>
    <s v="BoxUsage:m5.large"/>
    <s v="i-1111-01-02"/>
    <s v="us-east-1"/>
    <s v=""/>
    <n v="1179.8588999999999"/>
    <s v="Hrs"/>
    <n v="9.6000000000000002E-2"/>
    <s v="Standard"/>
    <s v="USD"/>
    <n v="113.26649999999999"/>
    <n v="99.108199999999997"/>
    <n v="99.108199999999997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23"/>
    <s v="Allocated"/>
    <x v="1"/>
    <s v="Source tags/labels"/>
    <n v="1"/>
    <s v="aws-2026-06-26-111111111111-01-02-alloc-8909f5363cb5"/>
    <d v="2026-06-01T00:00:00"/>
    <d v="2026-06-01T00:00:00"/>
  </r>
  <r>
    <x v="1722"/>
    <x v="0"/>
    <n v="999999999999"/>
    <n v="111111111111"/>
    <s v="production-account"/>
    <n v="46198.833333333336"/>
    <n v="46199.833333333336"/>
    <n v="46173.833333333336"/>
    <n v="46203.833333333336"/>
    <s v="Amazon Simple Storage Service"/>
    <s v="Storage"/>
    <s v="TimedStorage-ByteHrs"/>
    <s v="bucket-1111-02-01"/>
    <s v="us-east-1"/>
    <s v=""/>
    <n v="228.6515"/>
    <s v="GB-Mo"/>
    <n v="2.3E-2"/>
    <s v="Standard"/>
    <s v="USD"/>
    <n v="5.2590000000000003"/>
    <n v="4.9160000000000004"/>
    <n v="4.9160000000000004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24"/>
    <s v="Allocated"/>
    <x v="1"/>
    <s v="Source tags/labels"/>
    <n v="1"/>
    <s v="aws-2026-06-26-111111111111-02-01-alloc-cfab86264607"/>
    <d v="2026-06-01T00:00:00"/>
    <d v="2026-06-01T00:00:00"/>
  </r>
  <r>
    <x v="1723"/>
    <x v="0"/>
    <n v="999999999999"/>
    <n v="111111111111"/>
    <s v="production-account"/>
    <n v="46198.833333333336"/>
    <n v="46199.833333333336"/>
    <n v="46173.833333333336"/>
    <n v="46203.833333333336"/>
    <s v="Amazon Simple Storage Service"/>
    <s v="Storage"/>
    <s v="TimedStorage-ByteHrs"/>
    <s v="bucket-1111-02-02"/>
    <s v="us-east-1"/>
    <s v=""/>
    <n v="248.03530000000001"/>
    <s v="GB-Mo"/>
    <n v="2.3E-2"/>
    <s v="Standard"/>
    <s v="USD"/>
    <n v="5.7047999999999996"/>
    <n v="5.3327999999999998"/>
    <n v="5.3327999999999998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25"/>
    <s v="Allocated"/>
    <x v="1"/>
    <s v="Source tags/labels"/>
    <n v="1"/>
    <s v="aws-2026-06-26-111111111111-02-02-alloc-01a193992ae5"/>
    <d v="2026-06-01T00:00:00"/>
    <d v="2026-06-01T00:00:00"/>
  </r>
  <r>
    <x v="1724"/>
    <x v="0"/>
    <n v="999999999999"/>
    <n v="111111111111"/>
    <s v="production-account"/>
    <n v="46198.833333333336"/>
    <n v="46199.833333333336"/>
    <n v="46173.833333333336"/>
    <n v="46203.833333333336"/>
    <s v="Amazon Relational Database Service"/>
    <s v="Databases"/>
    <s v="InstanceUsage:db.m5.large"/>
    <s v="db-1111-03-01"/>
    <s v="us-east-1"/>
    <s v=""/>
    <n v="228.82650000000001"/>
    <s v="Hrs"/>
    <n v="0.192"/>
    <s v="Standard"/>
    <s v="USD"/>
    <n v="43.934699999999999"/>
    <n v="38.900500000000001"/>
    <n v="38.900500000000001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26"/>
    <s v="Allocated"/>
    <x v="1"/>
    <s v="Source tags/labels"/>
    <n v="1"/>
    <s v="aws-2026-06-26-111111111111-03-01-alloc-806e99fd9dd7"/>
    <d v="2026-06-01T00:00:00"/>
    <d v="2026-06-01T00:00:00"/>
  </r>
  <r>
    <x v="1725"/>
    <x v="0"/>
    <n v="999999999999"/>
    <n v="111111111111"/>
    <s v="production-account"/>
    <n v="46198.833333333336"/>
    <n v="46199.833333333336"/>
    <n v="46173.833333333336"/>
    <n v="46203.833333333336"/>
    <s v="Amazon Relational Database Service"/>
    <s v="Databases"/>
    <s v="InstanceUsage:db.m5.large"/>
    <s v="db-1111-03-02"/>
    <s v="us-east-1"/>
    <s v=""/>
    <n v="224.47450000000001"/>
    <s v="Hrs"/>
    <n v="0.192"/>
    <s v="Standard"/>
    <s v="USD"/>
    <n v="43.0991"/>
    <n v="38.160699999999999"/>
    <n v="38.160699999999999"/>
    <s v="Usage"/>
    <s v=""/>
    <s v="InstanceUsage:db.m5.large | CreateDBInstance | Usage"/>
    <s v="{}"/>
    <x v="0"/>
    <x v="0"/>
    <x v="0"/>
    <x v="0"/>
    <s v="Unallocated"/>
    <s v="aws_billing_sample.csv"/>
    <n v="1727"/>
    <s v="Unallocated"/>
    <x v="0"/>
    <s v="Missing allocation metadata"/>
    <n v="1"/>
    <s v="aws-2026-06-26-111111111111-03-02-alloc-dd24d4de4e8a"/>
    <d v="2026-06-01T00:00:00"/>
    <d v="2026-06-01T00:00:00"/>
  </r>
  <r>
    <x v="1726"/>
    <x v="0"/>
    <n v="999999999999"/>
    <n v="111111111111"/>
    <s v="production-account"/>
    <n v="46198.833333333336"/>
    <n v="46199.833333333336"/>
    <n v="46173.833333333336"/>
    <n v="46203.833333333336"/>
    <s v="AWS Lambda"/>
    <s v="Compute"/>
    <s v="Lambda-GB-Second"/>
    <s v="function-1111-04-01"/>
    <s v="us-east-1"/>
    <s v=""/>
    <n v="4898220.2892000005"/>
    <s v="GB-Seconds"/>
    <n v="1.6666700000000001E-5"/>
    <s v="Standard"/>
    <s v="USD"/>
    <n v="81.637200000000007"/>
    <n v="75.922399999999996"/>
    <n v="75.922399999999996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28"/>
    <s v="Allocated"/>
    <x v="1"/>
    <s v="Source tags/labels"/>
    <n v="1"/>
    <s v="aws-2026-06-26-111111111111-04-01-alloc-f0b3ed3411c4"/>
    <d v="2026-06-01T00:00:00"/>
    <d v="2026-06-01T00:00:00"/>
  </r>
  <r>
    <x v="1727"/>
    <x v="0"/>
    <n v="999999999999"/>
    <n v="111111111111"/>
    <s v="production-account"/>
    <n v="46198.833333333336"/>
    <n v="46199.833333333336"/>
    <n v="46173.833333333336"/>
    <n v="46203.833333333336"/>
    <s v="AWS Lambda"/>
    <s v="Compute"/>
    <s v="Lambda-GB-Second"/>
    <s v="function-1111-04-02"/>
    <s v="us-east-1"/>
    <s v=""/>
    <n v="4424424.9450000003"/>
    <s v="GB-Seconds"/>
    <n v="1.6666700000000001E-5"/>
    <s v="Standard"/>
    <s v="USD"/>
    <n v="73.740600000000001"/>
    <n v="68.578599999999994"/>
    <n v="68.578599999999994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29"/>
    <s v="Allocated"/>
    <x v="1"/>
    <s v="Source tags/labels"/>
    <n v="1"/>
    <s v="aws-2026-06-26-111111111111-04-02-alloc-6a3fa8b8fea5"/>
    <d v="2026-06-01T00:00:00"/>
    <d v="2026-06-01T00:00:00"/>
  </r>
  <r>
    <x v="1728"/>
    <x v="0"/>
    <n v="999999999999"/>
    <n v="111111111111"/>
    <s v="production-account"/>
    <n v="46198.833333333336"/>
    <n v="46199.833333333336"/>
    <n v="46173.833333333336"/>
    <n v="46203.833333333336"/>
    <s v="AmazonCloudWatch"/>
    <s v="Management and Governance"/>
    <s v="DataProcessing-Bytes"/>
    <s v="log-group-1111-05-01"/>
    <s v="us-east-1"/>
    <s v=""/>
    <n v="238.6019"/>
    <s v="GB"/>
    <n v="0.5"/>
    <s v="Standard"/>
    <s v="USD"/>
    <n v="119.301"/>
    <n v="109.7569"/>
    <n v="109.756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730"/>
    <s v="Shared"/>
    <x v="2"/>
    <s v="Direct spend: provider + billing month + sub-account"/>
    <n v="1"/>
    <s v="aws-2026-06-26-111111111111-05-01-alloc-4e0e8c05659a"/>
    <d v="2026-06-01T00:00:00"/>
    <d v="2026-06-01T00:00:00"/>
  </r>
  <r>
    <x v="1729"/>
    <x v="0"/>
    <n v="999999999999"/>
    <n v="111111111111"/>
    <s v="production-account"/>
    <n v="46198.833333333336"/>
    <n v="46199.833333333336"/>
    <n v="46173.833333333336"/>
    <n v="46203.833333333336"/>
    <s v="AmazonCloudWatch"/>
    <s v="Management and Governance"/>
    <s v="DataProcessing-Bytes"/>
    <s v="log-group-1111-05-02"/>
    <s v="us-east-1"/>
    <s v=""/>
    <n v="210.6567"/>
    <s v="GB"/>
    <n v="0.5"/>
    <s v="Standard"/>
    <s v="USD"/>
    <n v="105.3284"/>
    <n v="96.902100000000004"/>
    <n v="96.902100000000004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731"/>
    <s v="Shared"/>
    <x v="2"/>
    <s v="Direct spend: provider + billing month + sub-account"/>
    <n v="1"/>
    <s v="aws-2026-06-26-111111111111-05-02-alloc-ac5fbd79424a"/>
    <d v="2026-06-01T00:00:00"/>
    <d v="2026-06-01T00:00:00"/>
  </r>
  <r>
    <x v="1730"/>
    <x v="0"/>
    <n v="999999999999"/>
    <n v="222222222222"/>
    <s v="development-account"/>
    <n v="46198.833333333336"/>
    <n v="46199.833333333336"/>
    <n v="46173.833333333336"/>
    <n v="46203.833333333336"/>
    <s v="Amazon Elastic Compute Cloud - Compute"/>
    <s v="Compute"/>
    <s v="BoxUsage:m5.large"/>
    <s v="i-2222-01-01"/>
    <s v="us-east-1"/>
    <s v=""/>
    <n v="408.1223"/>
    <s v="Hrs"/>
    <n v="9.6000000000000002E-2"/>
    <s v="Standard"/>
    <s v="USD"/>
    <n v="39.179699999999997"/>
    <n v="34.282299999999999"/>
    <n v="34.282299999999999"/>
    <s v="Usage"/>
    <s v=""/>
    <s v="BoxUsage:m5.large | RunInstances | Usage"/>
    <s v="{}"/>
    <x v="0"/>
    <x v="0"/>
    <x v="0"/>
    <x v="0"/>
    <s v="Unallocated"/>
    <s v="aws_billing_sample.csv"/>
    <n v="1732"/>
    <s v="Unallocated"/>
    <x v="0"/>
    <s v="Missing allocation metadata"/>
    <n v="1"/>
    <s v="aws-2026-06-26-222222222222-01-01-alloc-f03552c35546"/>
    <d v="2026-06-01T00:00:00"/>
    <d v="2026-06-01T00:00:00"/>
  </r>
  <r>
    <x v="1731"/>
    <x v="0"/>
    <n v="999999999999"/>
    <n v="222222222222"/>
    <s v="development-account"/>
    <n v="46198.833333333336"/>
    <n v="46199.833333333336"/>
    <n v="46173.833333333336"/>
    <n v="46203.833333333336"/>
    <s v="Amazon Elastic Compute Cloud - Compute"/>
    <s v="Compute"/>
    <s v="BoxUsage:m5.large"/>
    <s v="i-2222-01-02"/>
    <s v="us-east-1"/>
    <s v=""/>
    <n v="435.495"/>
    <s v="Hrs"/>
    <n v="9.6000000000000002E-2"/>
    <s v="Standard"/>
    <s v="USD"/>
    <n v="41.807499999999997"/>
    <n v="36.581600000000002"/>
    <n v="36.581600000000002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33"/>
    <s v="Allocated"/>
    <x v="1"/>
    <s v="Source tags/labels"/>
    <n v="1"/>
    <s v="aws-2026-06-26-222222222222-01-02-alloc-d8c5c2098f23"/>
    <d v="2026-06-01T00:00:00"/>
    <d v="2026-06-01T00:00:00"/>
  </r>
  <r>
    <x v="1732"/>
    <x v="0"/>
    <n v="999999999999"/>
    <n v="222222222222"/>
    <s v="development-account"/>
    <n v="46198.833333333336"/>
    <n v="46199.833333333336"/>
    <n v="46173.833333333336"/>
    <n v="46203.833333333336"/>
    <s v="Amazon Simple Storage Service"/>
    <s v="Storage"/>
    <s v="TimedStorage-ByteHrs"/>
    <s v="bucket-2222-02-01"/>
    <s v="us-east-1"/>
    <s v=""/>
    <n v="99.616699999999994"/>
    <s v="GB-Mo"/>
    <n v="2.3E-2"/>
    <s v="Standard"/>
    <s v="USD"/>
    <n v="2.2911999999999999"/>
    <n v="2.1417999999999999"/>
    <n v="2.1417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34"/>
    <s v="Allocated"/>
    <x v="1"/>
    <s v="Source tags/labels"/>
    <n v="1"/>
    <s v="aws-2026-06-26-222222222222-02-01-alloc-f52310683095"/>
    <d v="2026-06-01T00:00:00"/>
    <d v="2026-06-01T00:00:00"/>
  </r>
  <r>
    <x v="1733"/>
    <x v="0"/>
    <n v="999999999999"/>
    <n v="222222222222"/>
    <s v="development-account"/>
    <n v="46198.833333333336"/>
    <n v="46199.833333333336"/>
    <n v="46173.833333333336"/>
    <n v="46203.833333333336"/>
    <s v="Amazon Simple Storage Service"/>
    <s v="Storage"/>
    <s v="TimedStorage-ByteHrs"/>
    <s v="bucket-2222-02-02"/>
    <s v="us-east-1"/>
    <s v=""/>
    <n v="98.651200000000003"/>
    <s v="GB-Mo"/>
    <n v="2.3E-2"/>
    <s v="Standard"/>
    <s v="USD"/>
    <n v="2.2690000000000001"/>
    <n v="2.121"/>
    <n v="2.12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35"/>
    <s v="Allocated"/>
    <x v="1"/>
    <s v="Source tags/labels"/>
    <n v="1"/>
    <s v="aws-2026-06-26-222222222222-02-02-alloc-5099e91ec1bc"/>
    <d v="2026-06-01T00:00:00"/>
    <d v="2026-06-01T00:00:00"/>
  </r>
  <r>
    <x v="1734"/>
    <x v="0"/>
    <n v="999999999999"/>
    <n v="222222222222"/>
    <s v="development-account"/>
    <n v="46198.833333333336"/>
    <n v="46199.833333333336"/>
    <n v="46173.833333333336"/>
    <n v="46203.833333333336"/>
    <s v="Amazon Relational Database Service"/>
    <s v="Databases"/>
    <s v="InstanceUsage:db.m5.large"/>
    <s v="db-2222-03-01"/>
    <s v="us-east-1"/>
    <s v=""/>
    <n v="82.509600000000006"/>
    <s v="Hrs"/>
    <n v="0.192"/>
    <s v="Standard"/>
    <s v="USD"/>
    <n v="15.841799999999999"/>
    <n v="14.0266"/>
    <n v="14.0266"/>
    <s v="Usage"/>
    <s v=""/>
    <s v="InstanceUsage:db.m5.large | CreateDBInstance | Usage"/>
    <s v="{}"/>
    <x v="0"/>
    <x v="0"/>
    <x v="0"/>
    <x v="0"/>
    <s v="Unallocated"/>
    <s v="aws_billing_sample.csv"/>
    <n v="1736"/>
    <s v="Unallocated"/>
    <x v="0"/>
    <s v="Missing allocation metadata"/>
    <n v="1"/>
    <s v="aws-2026-06-26-222222222222-03-01-alloc-22ecbbf87da5"/>
    <d v="2026-06-01T00:00:00"/>
    <d v="2026-06-01T00:00:00"/>
  </r>
  <r>
    <x v="1735"/>
    <x v="0"/>
    <n v="999999999999"/>
    <n v="222222222222"/>
    <s v="development-account"/>
    <n v="46198.833333333336"/>
    <n v="46199.833333333336"/>
    <n v="46173.833333333336"/>
    <n v="46203.833333333336"/>
    <s v="Amazon Relational Database Service"/>
    <s v="Databases"/>
    <s v="InstanceUsage:db.m5.large"/>
    <s v="db-2222-03-02"/>
    <s v="us-east-1"/>
    <s v=""/>
    <n v="79.995099999999994"/>
    <s v="Hrs"/>
    <n v="0.192"/>
    <s v="Standard"/>
    <s v="USD"/>
    <n v="15.3591"/>
    <n v="13.5992"/>
    <n v="13.5992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37"/>
    <s v="Allocated"/>
    <x v="1"/>
    <s v="Source tags/labels"/>
    <n v="1"/>
    <s v="aws-2026-06-26-222222222222-03-02-alloc-6df7f1d2e6cd"/>
    <d v="2026-06-01T00:00:00"/>
    <d v="2026-06-01T00:00:00"/>
  </r>
  <r>
    <x v="1736"/>
    <x v="0"/>
    <n v="999999999999"/>
    <n v="222222222222"/>
    <s v="development-account"/>
    <n v="46198.833333333336"/>
    <n v="46199.833333333336"/>
    <n v="46173.833333333336"/>
    <n v="46203.833333333336"/>
    <s v="AWS Lambda"/>
    <s v="Compute"/>
    <s v="Lambda-GB-Second"/>
    <s v="function-2222-04-01"/>
    <s v="us-east-1"/>
    <s v=""/>
    <n v="1821598.8618000001"/>
    <s v="GB-Seconds"/>
    <n v="1.6666700000000001E-5"/>
    <s v="Standard"/>
    <s v="USD"/>
    <n v="30.36"/>
    <n v="28.2348"/>
    <n v="28.234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38"/>
    <s v="Allocated"/>
    <x v="1"/>
    <s v="Source tags/labels"/>
    <n v="1"/>
    <s v="aws-2026-06-26-222222222222-04-01-alloc-04a1947214c9"/>
    <d v="2026-06-01T00:00:00"/>
    <d v="2026-06-01T00:00:00"/>
  </r>
  <r>
    <x v="1737"/>
    <x v="0"/>
    <n v="999999999999"/>
    <n v="222222222222"/>
    <s v="development-account"/>
    <n v="46198.833333333336"/>
    <n v="46199.833333333336"/>
    <n v="46173.833333333336"/>
    <n v="46203.833333333336"/>
    <s v="AWS Lambda"/>
    <s v="Compute"/>
    <s v="Lambda-GB-Second"/>
    <s v="function-2222-04-02"/>
    <s v="us-east-1"/>
    <s v=""/>
    <n v="1843635.0514"/>
    <s v="GB-Seconds"/>
    <n v="1.6666700000000001E-5"/>
    <s v="Standard"/>
    <s v="USD"/>
    <n v="30.7273"/>
    <n v="28.5763"/>
    <n v="28.5763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39"/>
    <s v="Allocated"/>
    <x v="1"/>
    <s v="Source tags/labels"/>
    <n v="1"/>
    <s v="aws-2026-06-26-222222222222-04-02-alloc-f487c603cb71"/>
    <d v="2026-06-01T00:00:00"/>
    <d v="2026-06-01T00:00:00"/>
  </r>
  <r>
    <x v="1738"/>
    <x v="0"/>
    <n v="999999999999"/>
    <n v="222222222222"/>
    <s v="development-account"/>
    <n v="46198.833333333336"/>
    <n v="46199.833333333336"/>
    <n v="46173.833333333336"/>
    <n v="46203.833333333336"/>
    <s v="AmazonCloudWatch"/>
    <s v="Management and Governance"/>
    <s v="DataProcessing-Bytes"/>
    <s v="log-group-2222-05-01"/>
    <s v="us-east-1"/>
    <s v=""/>
    <n v="88.637699999999995"/>
    <s v="GB"/>
    <n v="0.5"/>
    <s v="Standard"/>
    <s v="USD"/>
    <n v="44.318899999999999"/>
    <n v="40.773299999999999"/>
    <n v="40.773299999999999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740"/>
    <s v="Shared"/>
    <x v="2"/>
    <s v="Direct spend: provider + billing month + sub-account"/>
    <n v="1"/>
    <s v="aws-2026-06-26-222222222222-05-01-alloc-a5afe05b34a5"/>
    <d v="2026-06-01T00:00:00"/>
    <d v="2026-06-01T00:00:00"/>
  </r>
  <r>
    <x v="1739"/>
    <x v="0"/>
    <n v="999999999999"/>
    <n v="222222222222"/>
    <s v="development-account"/>
    <n v="46198.833333333336"/>
    <n v="46199.833333333336"/>
    <n v="46173.833333333336"/>
    <n v="46203.833333333336"/>
    <s v="AmazonCloudWatch"/>
    <s v="Management and Governance"/>
    <s v="DataProcessing-Bytes"/>
    <s v="log-group-2222-05-02"/>
    <s v="us-east-1"/>
    <s v=""/>
    <n v="90.472300000000004"/>
    <s v="GB"/>
    <n v="0.5"/>
    <s v="Standard"/>
    <s v="USD"/>
    <n v="45.2361"/>
    <n v="41.617199999999997"/>
    <n v="41.6171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741"/>
    <s v="Shared"/>
    <x v="2"/>
    <s v="Direct spend: provider + billing month + sub-account"/>
    <n v="1"/>
    <s v="aws-2026-06-26-222222222222-05-02-alloc-bfd6325b5d0f"/>
    <d v="2026-06-01T00:00:00"/>
    <d v="2026-06-01T00:00:00"/>
  </r>
  <r>
    <x v="1740"/>
    <x v="0"/>
    <n v="999999999999"/>
    <n v="111111111111"/>
    <s v="production-account"/>
    <n v="46199.833333333336"/>
    <n v="46200.833333333336"/>
    <n v="46173.833333333336"/>
    <n v="46203.833333333336"/>
    <s v="Amazon Elastic Compute Cloud - Compute"/>
    <s v="Compute"/>
    <s v="BoxUsage:m5.large"/>
    <s v="i-1111-01-01"/>
    <s v="us-east-1"/>
    <s v=""/>
    <n v="1084.9902999999999"/>
    <s v="Hrs"/>
    <n v="9.6000000000000002E-2"/>
    <s v="Standard"/>
    <s v="USD"/>
    <n v="104.1591"/>
    <n v="91.139200000000002"/>
    <n v="91.139200000000002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42"/>
    <s v="Allocated"/>
    <x v="1"/>
    <s v="Source tags/labels"/>
    <n v="1"/>
    <s v="aws-2026-06-27-111111111111-01-01-alloc-7e7907232f2e"/>
    <d v="2026-06-01T00:00:00"/>
    <d v="2026-06-01T00:00:00"/>
  </r>
  <r>
    <x v="1741"/>
    <x v="0"/>
    <n v="999999999999"/>
    <n v="111111111111"/>
    <s v="production-account"/>
    <n v="46199.833333333336"/>
    <n v="46200.833333333336"/>
    <n v="46173.833333333336"/>
    <n v="46203.833333333336"/>
    <s v="Amazon Elastic Compute Cloud - Compute"/>
    <s v="Compute"/>
    <s v="BoxUsage:m5.large"/>
    <s v="i-1111-01-02"/>
    <s v="us-east-1"/>
    <s v=""/>
    <n v="992.57230000000004"/>
    <s v="Hrs"/>
    <n v="9.6000000000000002E-2"/>
    <s v="Standard"/>
    <s v="USD"/>
    <n v="95.286900000000003"/>
    <n v="83.376099999999994"/>
    <n v="83.37609999999999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43"/>
    <s v="Allocated"/>
    <x v="1"/>
    <s v="Source tags/labels"/>
    <n v="1"/>
    <s v="aws-2026-06-27-111111111111-01-02-alloc-03d4f71bbe3e"/>
    <d v="2026-06-01T00:00:00"/>
    <d v="2026-06-01T00:00:00"/>
  </r>
  <r>
    <x v="1742"/>
    <x v="0"/>
    <n v="999999999999"/>
    <n v="111111111111"/>
    <s v="production-account"/>
    <n v="46199.833333333336"/>
    <n v="46200.833333333336"/>
    <n v="46173.833333333336"/>
    <n v="46203.833333333336"/>
    <s v="Amazon Simple Storage Service"/>
    <s v="Storage"/>
    <s v="TimedStorage-ByteHrs"/>
    <s v="bucket-1111-02-01"/>
    <s v="us-east-1"/>
    <s v=""/>
    <n v="222.23339999999999"/>
    <s v="GB-Mo"/>
    <n v="2.3E-2"/>
    <s v="Standard"/>
    <s v="USD"/>
    <n v="5.1113999999999997"/>
    <n v="4.7779999999999996"/>
    <n v="4.7779999999999996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44"/>
    <s v="Allocated"/>
    <x v="1"/>
    <s v="Source tags/labels"/>
    <n v="1"/>
    <s v="aws-2026-06-27-111111111111-02-01-alloc-f5d19f57e038"/>
    <d v="2026-06-01T00:00:00"/>
    <d v="2026-06-01T00:00:00"/>
  </r>
  <r>
    <x v="1743"/>
    <x v="0"/>
    <n v="999999999999"/>
    <n v="111111111111"/>
    <s v="production-account"/>
    <n v="46199.833333333336"/>
    <n v="46200.833333333336"/>
    <n v="46173.833333333336"/>
    <n v="46203.833333333336"/>
    <s v="Amazon Simple Storage Service"/>
    <s v="Storage"/>
    <s v="TimedStorage-ByteHrs"/>
    <s v="bucket-1111-02-02"/>
    <s v="us-east-1"/>
    <s v=""/>
    <n v="242.25059999999999"/>
    <s v="GB-Mo"/>
    <n v="2.3E-2"/>
    <s v="Standard"/>
    <s v="USD"/>
    <n v="5.5717999999999996"/>
    <n v="5.2084000000000001"/>
    <n v="5.2084000000000001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45"/>
    <s v="Allocated"/>
    <x v="1"/>
    <s v="Source tags/labels"/>
    <n v="1"/>
    <s v="aws-2026-06-27-111111111111-02-02-alloc-832aff51619c"/>
    <d v="2026-06-01T00:00:00"/>
    <d v="2026-06-01T00:00:00"/>
  </r>
  <r>
    <x v="1744"/>
    <x v="0"/>
    <n v="999999999999"/>
    <n v="111111111111"/>
    <s v="production-account"/>
    <n v="46199.833333333336"/>
    <n v="46200.833333333336"/>
    <n v="46173.833333333336"/>
    <n v="46203.833333333336"/>
    <s v="Amazon Relational Database Service"/>
    <s v="Databases"/>
    <s v="InstanceUsage:db.m5.large"/>
    <s v="db-1111-03-01"/>
    <s v="us-east-1"/>
    <s v=""/>
    <n v="230.64619999999999"/>
    <s v="Hrs"/>
    <n v="0.192"/>
    <s v="Standard"/>
    <s v="USD"/>
    <n v="44.284100000000002"/>
    <n v="39.209899999999998"/>
    <n v="39.2098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46"/>
    <s v="Allocated"/>
    <x v="1"/>
    <s v="Source tags/labels"/>
    <n v="1"/>
    <s v="aws-2026-06-27-111111111111-03-01-alloc-4509c264c380"/>
    <d v="2026-06-01T00:00:00"/>
    <d v="2026-06-01T00:00:00"/>
  </r>
  <r>
    <x v="1745"/>
    <x v="0"/>
    <n v="999999999999"/>
    <n v="111111111111"/>
    <s v="production-account"/>
    <n v="46199.833333333336"/>
    <n v="46200.833333333336"/>
    <n v="46173.833333333336"/>
    <n v="46203.833333333336"/>
    <s v="Amazon Relational Database Service"/>
    <s v="Databases"/>
    <s v="InstanceUsage:db.m5.large"/>
    <s v="db-1111-03-02"/>
    <s v="us-east-1"/>
    <s v=""/>
    <n v="237.07259999999999"/>
    <s v="Hrs"/>
    <n v="0.192"/>
    <s v="Standard"/>
    <s v="USD"/>
    <n v="45.517899999999997"/>
    <n v="40.302300000000002"/>
    <n v="40.302300000000002"/>
    <s v="Usage"/>
    <s v=""/>
    <s v="InstanceUsage:db.m5.large | CreateDBInstance | Usage"/>
    <s v="{}"/>
    <x v="0"/>
    <x v="0"/>
    <x v="0"/>
    <x v="0"/>
    <s v="Unallocated"/>
    <s v="aws_billing_sample.csv"/>
    <n v="1747"/>
    <s v="Unallocated"/>
    <x v="0"/>
    <s v="Missing allocation metadata"/>
    <n v="1"/>
    <s v="aws-2026-06-27-111111111111-03-02-alloc-70b9d3352c77"/>
    <d v="2026-06-01T00:00:00"/>
    <d v="2026-06-01T00:00:00"/>
  </r>
  <r>
    <x v="1746"/>
    <x v="0"/>
    <n v="999999999999"/>
    <n v="111111111111"/>
    <s v="production-account"/>
    <n v="46199.833333333336"/>
    <n v="46200.833333333336"/>
    <n v="46173.833333333336"/>
    <n v="46203.833333333336"/>
    <s v="AWS Lambda"/>
    <s v="Compute"/>
    <s v="Lambda-GB-Second"/>
    <s v="function-1111-04-01"/>
    <s v="us-east-1"/>
    <s v=""/>
    <n v="4629058.8448999999"/>
    <s v="GB-Seconds"/>
    <n v="1.6666700000000001E-5"/>
    <s v="Standard"/>
    <s v="USD"/>
    <n v="77.1511"/>
    <n v="71.750399999999999"/>
    <n v="71.750399999999999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48"/>
    <s v="Allocated"/>
    <x v="1"/>
    <s v="Source tags/labels"/>
    <n v="1"/>
    <s v="aws-2026-06-27-111111111111-04-01-alloc-09f63d662fec"/>
    <d v="2026-06-01T00:00:00"/>
    <d v="2026-06-01T00:00:00"/>
  </r>
  <r>
    <x v="1747"/>
    <x v="0"/>
    <n v="999999999999"/>
    <n v="111111111111"/>
    <s v="production-account"/>
    <n v="46199.833333333336"/>
    <n v="46200.833333333336"/>
    <n v="46173.833333333336"/>
    <n v="46203.833333333336"/>
    <s v="AWS Lambda"/>
    <s v="Compute"/>
    <s v="Lambda-GB-Second"/>
    <s v="function-1111-04-02"/>
    <s v="us-east-1"/>
    <s v=""/>
    <n v="4813961.0173000004"/>
    <s v="GB-Seconds"/>
    <n v="1.6666700000000001E-5"/>
    <s v="Standard"/>
    <s v="USD"/>
    <n v="80.232799999999997"/>
    <n v="74.616399999999999"/>
    <n v="74.616399999999999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49"/>
    <s v="Allocated"/>
    <x v="1"/>
    <s v="Source tags/labels"/>
    <n v="1"/>
    <s v="aws-2026-06-27-111111111111-04-02-alloc-00b50d6ba2ab"/>
    <d v="2026-06-01T00:00:00"/>
    <d v="2026-06-01T00:00:00"/>
  </r>
  <r>
    <x v="1748"/>
    <x v="0"/>
    <n v="999999999999"/>
    <n v="111111111111"/>
    <s v="production-account"/>
    <n v="46199.833333333336"/>
    <n v="46200.833333333336"/>
    <n v="46173.833333333336"/>
    <n v="46203.833333333336"/>
    <s v="AmazonCloudWatch"/>
    <s v="Management and Governance"/>
    <s v="DataProcessing-Bytes"/>
    <s v="log-group-1111-05-01"/>
    <s v="us-east-1"/>
    <s v=""/>
    <n v="241.62370000000001"/>
    <s v="GB"/>
    <n v="0.5"/>
    <s v="Standard"/>
    <s v="USD"/>
    <n v="120.81189999999999"/>
    <n v="111.1469"/>
    <n v="111.1469"/>
    <s v="Usage"/>
    <s v=""/>
    <s v="DataProcessing-Bytes | PutLogEvents | Usage"/>
    <s v="{}"/>
    <x v="0"/>
    <x v="0"/>
    <x v="0"/>
    <x v="0"/>
    <s v="Unallocated"/>
    <s v="aws_billing_sample.csv"/>
    <n v="1750"/>
    <s v="Unallocated"/>
    <x v="0"/>
    <s v="Missing allocation metadata"/>
    <n v="1"/>
    <s v="aws-2026-06-27-111111111111-05-01-alloc-32010e620bf0"/>
    <d v="2026-06-01T00:00:00"/>
    <d v="2026-06-01T00:00:00"/>
  </r>
  <r>
    <x v="1749"/>
    <x v="0"/>
    <n v="999999999999"/>
    <n v="111111111111"/>
    <s v="production-account"/>
    <n v="46199.833333333336"/>
    <n v="46200.833333333336"/>
    <n v="46173.833333333336"/>
    <n v="46203.833333333336"/>
    <s v="AmazonCloudWatch"/>
    <s v="Management and Governance"/>
    <s v="DataProcessing-Bytes"/>
    <s v="log-group-1111-05-02"/>
    <s v="us-east-1"/>
    <s v=""/>
    <n v="224.6242"/>
    <s v="GB"/>
    <n v="0.5"/>
    <s v="Standard"/>
    <s v="USD"/>
    <n v="112.3121"/>
    <n v="103.3271"/>
    <n v="103.327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751"/>
    <s v="Shared"/>
    <x v="2"/>
    <s v="Direct spend: provider + billing month + sub-account"/>
    <n v="1"/>
    <s v="aws-2026-06-27-111111111111-05-02-alloc-c4e4bb1f0b3c"/>
    <d v="2026-06-01T00:00:00"/>
    <d v="2026-06-01T00:00:00"/>
  </r>
  <r>
    <x v="1750"/>
    <x v="0"/>
    <n v="999999999999"/>
    <n v="222222222222"/>
    <s v="development-account"/>
    <n v="46199.833333333336"/>
    <n v="46200.833333333336"/>
    <n v="46173.833333333336"/>
    <n v="46203.833333333336"/>
    <s v="Amazon Elastic Compute Cloud - Compute"/>
    <s v="Compute"/>
    <s v="BoxUsage:m5.large"/>
    <s v="i-2222-01-01"/>
    <s v="us-east-1"/>
    <s v=""/>
    <n v="459.49220000000003"/>
    <s v="Hrs"/>
    <n v="9.6000000000000002E-2"/>
    <s v="Standard"/>
    <s v="USD"/>
    <n v="44.111199999999997"/>
    <n v="38.597299999999997"/>
    <n v="38.597299999999997"/>
    <s v="Usage"/>
    <s v=""/>
    <s v="BoxUsage:m5.large | RunInstances | Usage"/>
    <s v="{}"/>
    <x v="0"/>
    <x v="0"/>
    <x v="0"/>
    <x v="0"/>
    <s v="Unallocated"/>
    <s v="aws_billing_sample.csv"/>
    <n v="1752"/>
    <s v="Unallocated"/>
    <x v="0"/>
    <s v="Missing allocation metadata"/>
    <n v="1"/>
    <s v="aws-2026-06-27-222222222222-01-01-alloc-bffdd5abf075"/>
    <d v="2026-06-01T00:00:00"/>
    <d v="2026-06-01T00:00:00"/>
  </r>
  <r>
    <x v="1751"/>
    <x v="0"/>
    <n v="999999999999"/>
    <n v="222222222222"/>
    <s v="development-account"/>
    <n v="46199.833333333336"/>
    <n v="46200.833333333336"/>
    <n v="46173.833333333336"/>
    <n v="46203.833333333336"/>
    <s v="Amazon Elastic Compute Cloud - Compute"/>
    <s v="Compute"/>
    <s v="BoxUsage:m5.large"/>
    <s v="i-2222-01-02"/>
    <s v="us-east-1"/>
    <s v=""/>
    <n v="396.70729999999998"/>
    <s v="Hrs"/>
    <n v="9.6000000000000002E-2"/>
    <s v="Standard"/>
    <s v="USD"/>
    <n v="38.0839"/>
    <n v="33.323399999999999"/>
    <n v="33.3233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53"/>
    <s v="Allocated"/>
    <x v="1"/>
    <s v="Source tags/labels"/>
    <n v="1"/>
    <s v="aws-2026-06-27-222222222222-01-02-alloc-09d8771913fa"/>
    <d v="2026-06-01T00:00:00"/>
    <d v="2026-06-01T00:00:00"/>
  </r>
  <r>
    <x v="1752"/>
    <x v="0"/>
    <n v="999999999999"/>
    <n v="222222222222"/>
    <s v="development-account"/>
    <n v="46199.833333333336"/>
    <n v="46200.833333333336"/>
    <n v="46173.833333333336"/>
    <n v="46203.833333333336"/>
    <s v="Amazon Simple Storage Service"/>
    <s v="Storage"/>
    <s v="TimedStorage-ByteHrs"/>
    <s v="bucket-2222-02-01"/>
    <s v="us-east-1"/>
    <s v=""/>
    <n v="89.239599999999996"/>
    <s v="GB-Mo"/>
    <n v="2.3E-2"/>
    <s v="Standard"/>
    <s v="USD"/>
    <n v="2.0525000000000002"/>
    <n v="1.9187000000000001"/>
    <n v="1.9187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54"/>
    <s v="Allocated"/>
    <x v="1"/>
    <s v="Source tags/labels"/>
    <n v="1"/>
    <s v="aws-2026-06-27-222222222222-02-01-alloc-d54a442ed5a1"/>
    <d v="2026-06-01T00:00:00"/>
    <d v="2026-06-01T00:00:00"/>
  </r>
  <r>
    <x v="1753"/>
    <x v="0"/>
    <n v="999999999999"/>
    <n v="222222222222"/>
    <s v="development-account"/>
    <n v="46199.833333333336"/>
    <n v="46200.833333333336"/>
    <n v="46173.833333333336"/>
    <n v="46203.833333333336"/>
    <s v="Amazon Simple Storage Service"/>
    <s v="Storage"/>
    <s v="TimedStorage-ByteHrs"/>
    <s v="bucket-2222-02-02"/>
    <s v="us-east-1"/>
    <s v=""/>
    <n v="90.255499999999998"/>
    <s v="GB-Mo"/>
    <n v="2.3E-2"/>
    <s v="Standard"/>
    <s v="USD"/>
    <n v="2.0758999999999999"/>
    <n v="1.9404999999999999"/>
    <n v="1.9404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55"/>
    <s v="Allocated"/>
    <x v="1"/>
    <s v="Source tags/labels"/>
    <n v="1"/>
    <s v="aws-2026-06-27-222222222222-02-02-alloc-6c912845acf2"/>
    <d v="2026-06-01T00:00:00"/>
    <d v="2026-06-01T00:00:00"/>
  </r>
  <r>
    <x v="1754"/>
    <x v="0"/>
    <n v="999999999999"/>
    <n v="222222222222"/>
    <s v="development-account"/>
    <n v="46199.833333333336"/>
    <n v="46200.833333333336"/>
    <n v="46173.833333333336"/>
    <n v="46203.833333333336"/>
    <s v="Amazon Relational Database Service"/>
    <s v="Databases"/>
    <s v="InstanceUsage:db.m5.large"/>
    <s v="db-2222-03-01"/>
    <s v="us-east-1"/>
    <s v=""/>
    <n v="83.128100000000003"/>
    <s v="Hrs"/>
    <n v="0.192"/>
    <s v="Standard"/>
    <s v="USD"/>
    <n v="15.960599999999999"/>
    <n v="14.1318"/>
    <n v="14.1318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56"/>
    <s v="Allocated"/>
    <x v="1"/>
    <s v="Source tags/labels"/>
    <n v="1"/>
    <s v="aws-2026-06-27-222222222222-03-01-alloc-f8fe9e3df187"/>
    <d v="2026-06-01T00:00:00"/>
    <d v="2026-06-01T00:00:00"/>
  </r>
  <r>
    <x v="1755"/>
    <x v="0"/>
    <n v="999999999999"/>
    <n v="222222222222"/>
    <s v="development-account"/>
    <n v="46199.833333333336"/>
    <n v="46200.833333333336"/>
    <n v="46173.833333333336"/>
    <n v="46203.833333333336"/>
    <s v="Amazon Relational Database Service"/>
    <s v="Databases"/>
    <s v="InstanceUsage:db.m5.large"/>
    <s v="db-2222-03-02"/>
    <s v="us-east-1"/>
    <s v=""/>
    <n v="83.110699999999994"/>
    <s v="Hrs"/>
    <n v="0.192"/>
    <s v="Standard"/>
    <s v="USD"/>
    <n v="15.9573"/>
    <n v="14.1288"/>
    <n v="14.1288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57"/>
    <s v="Allocated"/>
    <x v="1"/>
    <s v="Source tags/labels"/>
    <n v="1"/>
    <s v="aws-2026-06-27-222222222222-03-02-alloc-45a28cb05c25"/>
    <d v="2026-06-01T00:00:00"/>
    <d v="2026-06-01T00:00:00"/>
  </r>
  <r>
    <x v="1756"/>
    <x v="0"/>
    <n v="999999999999"/>
    <n v="222222222222"/>
    <s v="development-account"/>
    <n v="46199.833333333336"/>
    <n v="46200.833333333336"/>
    <n v="46173.833333333336"/>
    <n v="46203.833333333336"/>
    <s v="AWS Lambda"/>
    <s v="Compute"/>
    <s v="Lambda-GB-Second"/>
    <s v="function-2222-04-01"/>
    <s v="us-east-1"/>
    <s v=""/>
    <n v="1749080.6717999999"/>
    <s v="GB-Seconds"/>
    <n v="1.6666700000000001E-5"/>
    <s v="Standard"/>
    <s v="USD"/>
    <n v="29.151399999999999"/>
    <n v="27.110800000000001"/>
    <n v="27.110800000000001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58"/>
    <s v="Allocated"/>
    <x v="1"/>
    <s v="Source tags/labels"/>
    <n v="1"/>
    <s v="aws-2026-06-27-222222222222-04-01-alloc-6639ce699ab2"/>
    <d v="2026-06-01T00:00:00"/>
    <d v="2026-06-01T00:00:00"/>
  </r>
  <r>
    <x v="1757"/>
    <x v="0"/>
    <n v="999999999999"/>
    <n v="222222222222"/>
    <s v="development-account"/>
    <n v="46199.833333333336"/>
    <n v="46200.833333333336"/>
    <n v="46173.833333333336"/>
    <n v="46203.833333333336"/>
    <s v="AWS Lambda"/>
    <s v="Compute"/>
    <s v="Lambda-GB-Second"/>
    <s v="function-2222-04-02"/>
    <s v="us-east-1"/>
    <s v=""/>
    <n v="1610925.1625000001"/>
    <s v="GB-Seconds"/>
    <n v="1.6666700000000001E-5"/>
    <s v="Standard"/>
    <s v="USD"/>
    <n v="26.848800000000001"/>
    <n v="24.9693"/>
    <n v="24.9693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59"/>
    <s v="Allocated"/>
    <x v="1"/>
    <s v="Source tags/labels"/>
    <n v="1"/>
    <s v="aws-2026-06-27-222222222222-04-02-alloc-fd68788d8370"/>
    <d v="2026-06-01T00:00:00"/>
    <d v="2026-06-01T00:00:00"/>
  </r>
  <r>
    <x v="1758"/>
    <x v="0"/>
    <n v="999999999999"/>
    <n v="222222222222"/>
    <s v="development-account"/>
    <n v="46199.833333333336"/>
    <n v="46200.833333333336"/>
    <n v="46173.833333333336"/>
    <n v="46203.833333333336"/>
    <s v="AmazonCloudWatch"/>
    <s v="Management and Governance"/>
    <s v="DataProcessing-Bytes"/>
    <s v="log-group-2222-05-01"/>
    <s v="us-east-1"/>
    <s v=""/>
    <n v="88.499799999999993"/>
    <s v="GB"/>
    <n v="0.5"/>
    <s v="Standard"/>
    <s v="USD"/>
    <n v="44.249899999999997"/>
    <n v="40.709899999999998"/>
    <n v="40.709899999999998"/>
    <s v="Usage"/>
    <s v=""/>
    <s v="DataProcessing-Bytes | PutLogEvents | Usage"/>
    <s v="{}"/>
    <x v="0"/>
    <x v="0"/>
    <x v="0"/>
    <x v="0"/>
    <s v="Unallocated"/>
    <s v="aws_billing_sample.csv"/>
    <n v="1760"/>
    <s v="Unallocated"/>
    <x v="0"/>
    <s v="Missing allocation metadata"/>
    <n v="1"/>
    <s v="aws-2026-06-27-222222222222-05-01-alloc-2d5fcd8883aa"/>
    <d v="2026-06-01T00:00:00"/>
    <d v="2026-06-01T00:00:00"/>
  </r>
  <r>
    <x v="1759"/>
    <x v="0"/>
    <n v="999999999999"/>
    <n v="222222222222"/>
    <s v="development-account"/>
    <n v="46199.833333333336"/>
    <n v="46200.833333333336"/>
    <n v="46173.833333333336"/>
    <n v="46203.833333333336"/>
    <s v="AmazonCloudWatch"/>
    <s v="Management and Governance"/>
    <s v="DataProcessing-Bytes"/>
    <s v="log-group-2222-05-02"/>
    <s v="us-east-1"/>
    <s v=""/>
    <n v="80.340699999999998"/>
    <s v="GB"/>
    <n v="0.5"/>
    <s v="Standard"/>
    <s v="USD"/>
    <n v="40.170299999999997"/>
    <n v="36.956699999999998"/>
    <n v="36.956699999999998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761"/>
    <s v="Shared"/>
    <x v="2"/>
    <s v="Direct spend: provider + billing month + sub-account"/>
    <n v="1"/>
    <s v="aws-2026-06-27-222222222222-05-02-alloc-a0ca3f327d2d"/>
    <d v="2026-06-01T00:00:00"/>
    <d v="2026-06-01T00:00:00"/>
  </r>
  <r>
    <x v="1760"/>
    <x v="0"/>
    <n v="999999999999"/>
    <n v="111111111111"/>
    <s v="production-account"/>
    <n v="46200.833333333336"/>
    <n v="46201.833333333336"/>
    <n v="46173.833333333336"/>
    <n v="46203.833333333336"/>
    <s v="Amazon Elastic Compute Cloud - Compute"/>
    <s v="Compute"/>
    <s v="BoxUsage:m5.large"/>
    <s v="i-1111-01-01"/>
    <s v="us-east-1"/>
    <s v=""/>
    <n v="1105.7183"/>
    <s v="Hrs"/>
    <n v="9.6000000000000002E-2"/>
    <s v="Standard"/>
    <s v="USD"/>
    <n v="106.149"/>
    <n v="92.880300000000005"/>
    <n v="92.88030000000000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62"/>
    <s v="Allocated"/>
    <x v="1"/>
    <s v="Source tags/labels"/>
    <n v="1"/>
    <s v="aws-2026-06-28-111111111111-01-01-alloc-be3ef6c17286"/>
    <d v="2026-06-01T00:00:00"/>
    <d v="2026-06-01T00:00:00"/>
  </r>
  <r>
    <x v="1761"/>
    <x v="0"/>
    <n v="999999999999"/>
    <n v="111111111111"/>
    <s v="production-account"/>
    <n v="46200.833333333336"/>
    <n v="46201.833333333336"/>
    <n v="46173.833333333336"/>
    <n v="46203.833333333336"/>
    <s v="Amazon Elastic Compute Cloud - Compute"/>
    <s v="Compute"/>
    <s v="BoxUsage:m5.large"/>
    <s v="i-1111-01-02"/>
    <s v="us-east-1"/>
    <s v=""/>
    <n v="1081.8009999999999"/>
    <s v="Hrs"/>
    <n v="9.6000000000000002E-2"/>
    <s v="Standard"/>
    <s v="USD"/>
    <n v="103.85290000000001"/>
    <n v="90.871300000000005"/>
    <n v="90.87130000000000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63"/>
    <s v="Allocated"/>
    <x v="1"/>
    <s v="Source tags/labels"/>
    <n v="1"/>
    <s v="aws-2026-06-28-111111111111-01-02-alloc-351dabf78b8f"/>
    <d v="2026-06-01T00:00:00"/>
    <d v="2026-06-01T00:00:00"/>
  </r>
  <r>
    <x v="1762"/>
    <x v="0"/>
    <n v="999999999999"/>
    <n v="111111111111"/>
    <s v="production-account"/>
    <n v="46200.833333333336"/>
    <n v="46201.833333333336"/>
    <n v="46173.833333333336"/>
    <n v="46203.833333333336"/>
    <s v="Amazon Simple Storage Service"/>
    <s v="Storage"/>
    <s v="TimedStorage-ByteHrs"/>
    <s v="bucket-1111-02-01"/>
    <s v="us-east-1"/>
    <s v=""/>
    <n v="242.02500000000001"/>
    <s v="GB-Mo"/>
    <n v="2.3E-2"/>
    <s v="Standard"/>
    <s v="USD"/>
    <n v="5.5666000000000002"/>
    <n v="5.2035"/>
    <n v="5.2035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64"/>
    <s v="Allocated"/>
    <x v="1"/>
    <s v="Source tags/labels"/>
    <n v="1"/>
    <s v="aws-2026-06-28-111111111111-02-01-alloc-bbbf97535700"/>
    <d v="2026-06-01T00:00:00"/>
    <d v="2026-06-01T00:00:00"/>
  </r>
  <r>
    <x v="1763"/>
    <x v="0"/>
    <n v="999999999999"/>
    <n v="111111111111"/>
    <s v="production-account"/>
    <n v="46200.833333333336"/>
    <n v="46201.833333333336"/>
    <n v="46173.833333333336"/>
    <n v="46203.833333333336"/>
    <s v="Amazon Simple Storage Service"/>
    <s v="Storage"/>
    <s v="TimedStorage-ByteHrs"/>
    <s v="bucket-1111-02-02"/>
    <s v="us-east-1"/>
    <s v=""/>
    <n v="227.6044"/>
    <s v="GB-Mo"/>
    <n v="2.3E-2"/>
    <s v="Standard"/>
    <s v="USD"/>
    <n v="5.2348999999999997"/>
    <n v="4.8935000000000004"/>
    <n v="4.8935000000000004"/>
    <s v="Usage"/>
    <s v=""/>
    <s v="TimedStorage-ByteHrs | StandardStorage | Usage"/>
    <s v="{}"/>
    <x v="0"/>
    <x v="0"/>
    <x v="0"/>
    <x v="0"/>
    <s v="Unallocated"/>
    <s v="aws_billing_sample.csv"/>
    <n v="1765"/>
    <s v="Unallocated"/>
    <x v="0"/>
    <s v="Missing allocation metadata"/>
    <n v="1"/>
    <s v="aws-2026-06-28-111111111111-02-02-alloc-f6f63164c60b"/>
    <d v="2026-06-01T00:00:00"/>
    <d v="2026-06-01T00:00:00"/>
  </r>
  <r>
    <x v="1764"/>
    <x v="0"/>
    <n v="999999999999"/>
    <n v="111111111111"/>
    <s v="production-account"/>
    <n v="46200.833333333336"/>
    <n v="46201.833333333336"/>
    <n v="46173.833333333336"/>
    <n v="46203.833333333336"/>
    <s v="Amazon Relational Database Service"/>
    <s v="Databases"/>
    <s v="InstanceUsage:db.m5.large"/>
    <s v="db-1111-03-01"/>
    <s v="us-east-1"/>
    <s v=""/>
    <n v="204.0301"/>
    <s v="Hrs"/>
    <n v="0.192"/>
    <s v="Standard"/>
    <s v="USD"/>
    <n v="39.1738"/>
    <n v="34.685099999999998"/>
    <n v="34.6850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66"/>
    <s v="Allocated"/>
    <x v="1"/>
    <s v="Source tags/labels"/>
    <n v="1"/>
    <s v="aws-2026-06-28-111111111111-03-01-alloc-5b4e6d8a7bc0"/>
    <d v="2026-06-01T00:00:00"/>
    <d v="2026-06-01T00:00:00"/>
  </r>
  <r>
    <x v="1765"/>
    <x v="0"/>
    <n v="999999999999"/>
    <n v="111111111111"/>
    <s v="production-account"/>
    <n v="46200.833333333336"/>
    <n v="46201.833333333336"/>
    <n v="46173.833333333336"/>
    <n v="46203.833333333336"/>
    <s v="Amazon Relational Database Service"/>
    <s v="Databases"/>
    <s v="InstanceUsage:db.m5.large"/>
    <s v="db-1111-03-02"/>
    <s v="us-east-1"/>
    <s v=""/>
    <n v="218.5985"/>
    <s v="Hrs"/>
    <n v="0.192"/>
    <s v="Standard"/>
    <s v="USD"/>
    <n v="41.9709"/>
    <n v="37.161700000000003"/>
    <n v="37.161700000000003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67"/>
    <s v="Allocated"/>
    <x v="1"/>
    <s v="Source tags/labels"/>
    <n v="1"/>
    <s v="aws-2026-06-28-111111111111-03-02-alloc-81f5cef8cc4b"/>
    <d v="2026-06-01T00:00:00"/>
    <d v="2026-06-01T00:00:00"/>
  </r>
  <r>
    <x v="1766"/>
    <x v="0"/>
    <n v="999999999999"/>
    <n v="111111111111"/>
    <s v="production-account"/>
    <n v="46200.833333333336"/>
    <n v="46201.833333333336"/>
    <n v="46173.833333333336"/>
    <n v="46203.833333333336"/>
    <s v="AWS Lambda"/>
    <s v="Compute"/>
    <s v="Lambda-GB-Second"/>
    <s v="function-1111-04-01"/>
    <s v="us-east-1"/>
    <s v=""/>
    <n v="4475820.3130000001"/>
    <s v="GB-Seconds"/>
    <n v="1.6666700000000001E-5"/>
    <s v="Standard"/>
    <s v="USD"/>
    <n v="74.597200000000001"/>
    <n v="69.375200000000007"/>
    <n v="69.37520000000000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68"/>
    <s v="Allocated"/>
    <x v="1"/>
    <s v="Source tags/labels"/>
    <n v="1"/>
    <s v="aws-2026-06-28-111111111111-04-01-alloc-812cc2108c0c"/>
    <d v="2026-06-01T00:00:00"/>
    <d v="2026-06-01T00:00:00"/>
  </r>
  <r>
    <x v="1767"/>
    <x v="0"/>
    <n v="999999999999"/>
    <n v="111111111111"/>
    <s v="production-account"/>
    <n v="46200.833333333336"/>
    <n v="46201.833333333336"/>
    <n v="46173.833333333336"/>
    <n v="46203.833333333336"/>
    <s v="AWS Lambda"/>
    <s v="Compute"/>
    <s v="Lambda-GB-Second"/>
    <s v="function-1111-04-02"/>
    <s v="us-east-1"/>
    <s v=""/>
    <n v="4694322.1502999999"/>
    <s v="GB-Seconds"/>
    <n v="1.6666700000000001E-5"/>
    <s v="Standard"/>
    <s v="USD"/>
    <n v="78.238900000000001"/>
    <n v="72.762"/>
    <n v="72.762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69"/>
    <s v="Allocated"/>
    <x v="1"/>
    <s v="Source tags/labels"/>
    <n v="1"/>
    <s v="aws-2026-06-28-111111111111-04-02-alloc-508fce35f301"/>
    <d v="2026-06-01T00:00:00"/>
    <d v="2026-06-01T00:00:00"/>
  </r>
  <r>
    <x v="1768"/>
    <x v="0"/>
    <n v="999999999999"/>
    <n v="111111111111"/>
    <s v="production-account"/>
    <n v="46200.833333333336"/>
    <n v="46201.833333333336"/>
    <n v="46173.833333333336"/>
    <n v="46203.833333333336"/>
    <s v="AmazonCloudWatch"/>
    <s v="Management and Governance"/>
    <s v="DataProcessing-Bytes"/>
    <s v="log-group-1111-05-01"/>
    <s v="us-east-1"/>
    <s v=""/>
    <n v="236.6694"/>
    <s v="GB"/>
    <n v="0.5"/>
    <s v="Standard"/>
    <s v="USD"/>
    <n v="118.3347"/>
    <n v="108.86790000000001"/>
    <n v="108.8679000000000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770"/>
    <s v="Shared"/>
    <x v="2"/>
    <s v="Direct spend: provider + billing month + sub-account"/>
    <n v="1"/>
    <s v="aws-2026-06-28-111111111111-05-01-alloc-a1ab56db5e19"/>
    <d v="2026-06-01T00:00:00"/>
    <d v="2026-06-01T00:00:00"/>
  </r>
  <r>
    <x v="1769"/>
    <x v="0"/>
    <n v="999999999999"/>
    <n v="111111111111"/>
    <s v="production-account"/>
    <n v="46200.833333333336"/>
    <n v="46201.833333333336"/>
    <n v="46173.833333333336"/>
    <n v="46203.833333333336"/>
    <s v="AmazonCloudWatch"/>
    <s v="Management and Governance"/>
    <s v="DataProcessing-Bytes"/>
    <s v="log-group-1111-05-02"/>
    <s v="us-east-1"/>
    <s v=""/>
    <n v="217.86109999999999"/>
    <s v="GB"/>
    <n v="0.5"/>
    <s v="Standard"/>
    <s v="USD"/>
    <n v="108.93049999999999"/>
    <n v="100.2161"/>
    <n v="100.2161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771"/>
    <s v="Shared"/>
    <x v="2"/>
    <s v="Direct spend: provider + billing month + sub-account"/>
    <n v="1"/>
    <s v="aws-2026-06-28-111111111111-05-02-alloc-acfa957f9758"/>
    <d v="2026-06-01T00:00:00"/>
    <d v="2026-06-01T00:00:00"/>
  </r>
  <r>
    <x v="1770"/>
    <x v="0"/>
    <n v="999999999999"/>
    <n v="222222222222"/>
    <s v="development-account"/>
    <n v="46200.833333333336"/>
    <n v="46201.833333333336"/>
    <n v="46173.833333333336"/>
    <n v="46203.833333333336"/>
    <s v="Amazon Elastic Compute Cloud - Compute"/>
    <s v="Compute"/>
    <s v="BoxUsage:m5.large"/>
    <s v="i-2222-01-01"/>
    <s v="us-east-1"/>
    <s v=""/>
    <n v="459.01240000000001"/>
    <s v="Hrs"/>
    <n v="9.6000000000000002E-2"/>
    <s v="Standard"/>
    <s v="USD"/>
    <n v="44.065199999999997"/>
    <n v="38.557000000000002"/>
    <n v="38.557000000000002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72"/>
    <s v="Allocated"/>
    <x v="1"/>
    <s v="Source tags/labels"/>
    <n v="1"/>
    <s v="aws-2026-06-28-222222222222-01-01-alloc-4ec5007b53e0"/>
    <d v="2026-06-01T00:00:00"/>
    <d v="2026-06-01T00:00:00"/>
  </r>
  <r>
    <x v="1771"/>
    <x v="0"/>
    <n v="999999999999"/>
    <n v="222222222222"/>
    <s v="development-account"/>
    <n v="46200.833333333336"/>
    <n v="46201.833333333336"/>
    <n v="46173.833333333336"/>
    <n v="46203.833333333336"/>
    <s v="Amazon Elastic Compute Cloud - Compute"/>
    <s v="Compute"/>
    <s v="BoxUsage:m5.large"/>
    <s v="i-2222-01-02"/>
    <s v="us-east-1"/>
    <s v=""/>
    <n v="421.8467"/>
    <s v="Hrs"/>
    <n v="9.6000000000000002E-2"/>
    <s v="Standard"/>
    <s v="USD"/>
    <n v="40.497300000000003"/>
    <n v="35.435099999999998"/>
    <n v="35.435099999999998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73"/>
    <s v="Allocated"/>
    <x v="1"/>
    <s v="Source tags/labels"/>
    <n v="1"/>
    <s v="aws-2026-06-28-222222222222-01-02-alloc-e4e4b9eb3a48"/>
    <d v="2026-06-01T00:00:00"/>
    <d v="2026-06-01T00:00:00"/>
  </r>
  <r>
    <x v="1772"/>
    <x v="0"/>
    <n v="999999999999"/>
    <n v="222222222222"/>
    <s v="development-account"/>
    <n v="46200.833333333336"/>
    <n v="46201.833333333336"/>
    <n v="46173.833333333336"/>
    <n v="46203.833333333336"/>
    <s v="Amazon Simple Storage Service"/>
    <s v="Storage"/>
    <s v="TimedStorage-ByteHrs"/>
    <s v="bucket-2222-02-01"/>
    <s v="us-east-1"/>
    <s v=""/>
    <n v="82.733199999999997"/>
    <s v="GB-Mo"/>
    <n v="2.3E-2"/>
    <s v="Standard"/>
    <s v="USD"/>
    <n v="1.9029"/>
    <n v="1.7787999999999999"/>
    <n v="1.7787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74"/>
    <s v="Allocated"/>
    <x v="1"/>
    <s v="Source tags/labels"/>
    <n v="1"/>
    <s v="aws-2026-06-28-222222222222-02-01-alloc-c69062f916ec"/>
    <d v="2026-06-01T00:00:00"/>
    <d v="2026-06-01T00:00:00"/>
  </r>
  <r>
    <x v="1773"/>
    <x v="0"/>
    <n v="999999999999"/>
    <n v="222222222222"/>
    <s v="development-account"/>
    <n v="46200.833333333336"/>
    <n v="46201.833333333336"/>
    <n v="46173.833333333336"/>
    <n v="46203.833333333336"/>
    <s v="Amazon Simple Storage Service"/>
    <s v="Storage"/>
    <s v="TimedStorage-ByteHrs"/>
    <s v="bucket-2222-02-02"/>
    <s v="us-east-1"/>
    <s v=""/>
    <n v="84.456199999999995"/>
    <s v="GB-Mo"/>
    <n v="2.3E-2"/>
    <s v="Standard"/>
    <s v="USD"/>
    <n v="1.9424999999999999"/>
    <n v="1.8158000000000001"/>
    <n v="1.8158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75"/>
    <s v="Allocated"/>
    <x v="1"/>
    <s v="Source tags/labels"/>
    <n v="1"/>
    <s v="aws-2026-06-28-222222222222-02-02-alloc-8279bacb0ecc"/>
    <d v="2026-06-01T00:00:00"/>
    <d v="2026-06-01T00:00:00"/>
  </r>
  <r>
    <x v="1774"/>
    <x v="0"/>
    <n v="999999999999"/>
    <n v="222222222222"/>
    <s v="development-account"/>
    <n v="46200.833333333336"/>
    <n v="46201.833333333336"/>
    <n v="46173.833333333336"/>
    <n v="46203.833333333336"/>
    <s v="Amazon Relational Database Service"/>
    <s v="Databases"/>
    <s v="InstanceUsage:db.m5.large"/>
    <s v="db-2222-03-01"/>
    <s v="us-east-1"/>
    <s v=""/>
    <n v="87.722200000000001"/>
    <s v="Hrs"/>
    <n v="0.192"/>
    <s v="Standard"/>
    <s v="USD"/>
    <n v="16.842700000000001"/>
    <n v="14.912800000000001"/>
    <n v="14.9128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76"/>
    <s v="Allocated"/>
    <x v="1"/>
    <s v="Source tags/labels"/>
    <n v="1"/>
    <s v="aws-2026-06-28-222222222222-03-01-alloc-723dd03e6c04"/>
    <d v="2026-06-01T00:00:00"/>
    <d v="2026-06-01T00:00:00"/>
  </r>
  <r>
    <x v="1775"/>
    <x v="0"/>
    <n v="999999999999"/>
    <n v="222222222222"/>
    <s v="development-account"/>
    <n v="46200.833333333336"/>
    <n v="46201.833333333336"/>
    <n v="46173.833333333336"/>
    <n v="46203.833333333336"/>
    <s v="Amazon Relational Database Service"/>
    <s v="Databases"/>
    <s v="InstanceUsage:db.m5.large"/>
    <s v="db-2222-03-02"/>
    <s v="us-east-1"/>
    <s v=""/>
    <n v="85.862300000000005"/>
    <s v="Hrs"/>
    <n v="0.192"/>
    <s v="Standard"/>
    <s v="USD"/>
    <n v="16.485600000000002"/>
    <n v="14.5966"/>
    <n v="14.5966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77"/>
    <s v="Allocated"/>
    <x v="1"/>
    <s v="Source tags/labels"/>
    <n v="1"/>
    <s v="aws-2026-06-28-222222222222-03-02-alloc-dc6cd8629b5c"/>
    <d v="2026-06-01T00:00:00"/>
    <d v="2026-06-01T00:00:00"/>
  </r>
  <r>
    <x v="1776"/>
    <x v="0"/>
    <n v="999999999999"/>
    <n v="222222222222"/>
    <s v="development-account"/>
    <n v="46200.833333333336"/>
    <n v="46201.833333333336"/>
    <n v="46173.833333333336"/>
    <n v="46203.833333333336"/>
    <s v="AWS Lambda"/>
    <s v="Compute"/>
    <s v="Lambda-GB-Second"/>
    <s v="function-2222-04-01"/>
    <s v="us-east-1"/>
    <s v=""/>
    <n v="1900575.6906999999"/>
    <s v="GB-Seconds"/>
    <n v="1.6666700000000001E-5"/>
    <s v="Standard"/>
    <s v="USD"/>
    <n v="31.676300000000001"/>
    <n v="29.4589"/>
    <n v="29.458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78"/>
    <s v="Allocated"/>
    <x v="1"/>
    <s v="Source tags/labels"/>
    <n v="1"/>
    <s v="aws-2026-06-28-222222222222-04-01-alloc-237373735d83"/>
    <d v="2026-06-01T00:00:00"/>
    <d v="2026-06-01T00:00:00"/>
  </r>
  <r>
    <x v="1777"/>
    <x v="0"/>
    <n v="999999999999"/>
    <n v="222222222222"/>
    <s v="development-account"/>
    <n v="46200.833333333336"/>
    <n v="46201.833333333336"/>
    <n v="46173.833333333336"/>
    <n v="46203.833333333336"/>
    <s v="AWS Lambda"/>
    <s v="Compute"/>
    <s v="Lambda-GB-Second"/>
    <s v="function-2222-04-02"/>
    <s v="us-east-1"/>
    <s v=""/>
    <n v="1734966.1029000001"/>
    <s v="GB-Seconds"/>
    <n v="1.6666700000000001E-5"/>
    <s v="Standard"/>
    <s v="USD"/>
    <n v="28.9162"/>
    <n v="26.891999999999999"/>
    <n v="26.891999999999999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79"/>
    <s v="Allocated"/>
    <x v="1"/>
    <s v="Source tags/labels"/>
    <n v="1"/>
    <s v="aws-2026-06-28-222222222222-04-02-alloc-c9afdc273377"/>
    <d v="2026-06-01T00:00:00"/>
    <d v="2026-06-01T00:00:00"/>
  </r>
  <r>
    <x v="1778"/>
    <x v="0"/>
    <n v="999999999999"/>
    <n v="222222222222"/>
    <s v="development-account"/>
    <n v="46200.833333333336"/>
    <n v="46201.833333333336"/>
    <n v="46173.833333333336"/>
    <n v="46203.833333333336"/>
    <s v="AmazonCloudWatch"/>
    <s v="Management and Governance"/>
    <s v="DataProcessing-Bytes"/>
    <s v="log-group-2222-05-01"/>
    <s v="us-east-1"/>
    <s v=""/>
    <n v="91.293800000000005"/>
    <s v="GB"/>
    <n v="0.5"/>
    <s v="Standard"/>
    <s v="USD"/>
    <n v="45.646900000000002"/>
    <n v="41.995100000000001"/>
    <n v="41.995100000000001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780"/>
    <s v="Shared"/>
    <x v="2"/>
    <s v="Direct spend: provider + billing month + sub-account"/>
    <n v="1"/>
    <s v="aws-2026-06-28-222222222222-05-01-alloc-db940558bc7c"/>
    <d v="2026-06-01T00:00:00"/>
    <d v="2026-06-01T00:00:00"/>
  </r>
  <r>
    <x v="1779"/>
    <x v="0"/>
    <n v="999999999999"/>
    <n v="222222222222"/>
    <s v="development-account"/>
    <n v="46200.833333333336"/>
    <n v="46201.833333333336"/>
    <n v="46173.833333333336"/>
    <n v="46203.833333333336"/>
    <s v="AmazonCloudWatch"/>
    <s v="Management and Governance"/>
    <s v="DataProcessing-Bytes"/>
    <s v="log-group-2222-05-02"/>
    <s v="us-east-1"/>
    <s v=""/>
    <n v="86.003200000000007"/>
    <s v="GB"/>
    <n v="0.5"/>
    <s v="Standard"/>
    <s v="USD"/>
    <n v="43.001600000000003"/>
    <n v="39.561500000000002"/>
    <n v="39.56150000000000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781"/>
    <s v="Shared"/>
    <x v="2"/>
    <s v="Direct spend: provider + billing month + sub-account"/>
    <n v="1"/>
    <s v="aws-2026-06-28-222222222222-05-02-alloc-9c780d7d522d"/>
    <d v="2026-06-01T00:00:00"/>
    <d v="2026-06-01T00:00:00"/>
  </r>
  <r>
    <x v="1780"/>
    <x v="0"/>
    <n v="999999999999"/>
    <n v="111111111111"/>
    <s v="production-account"/>
    <n v="46201.833333333336"/>
    <n v="46202.833333333336"/>
    <n v="46173.833333333336"/>
    <n v="46203.833333333336"/>
    <s v="Amazon Elastic Compute Cloud - Compute"/>
    <s v="Compute"/>
    <s v="BoxUsage:m5.large"/>
    <s v="i-1111-01-01"/>
    <s v="us-east-1"/>
    <s v=""/>
    <n v="1152.8927000000001"/>
    <s v="Hrs"/>
    <n v="9.6000000000000002E-2"/>
    <s v="Standard"/>
    <s v="USD"/>
    <n v="110.6777"/>
    <n v="96.843000000000004"/>
    <n v="96.843000000000004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82"/>
    <s v="Allocated"/>
    <x v="1"/>
    <s v="Source tags/labels"/>
    <n v="1"/>
    <s v="aws-2026-06-29-111111111111-01-01-alloc-8724df7954dd"/>
    <d v="2026-06-01T00:00:00"/>
    <d v="2026-06-01T00:00:00"/>
  </r>
  <r>
    <x v="1781"/>
    <x v="0"/>
    <n v="999999999999"/>
    <n v="111111111111"/>
    <s v="production-account"/>
    <n v="46201.833333333336"/>
    <n v="46202.833333333336"/>
    <n v="46173.833333333336"/>
    <n v="46203.833333333336"/>
    <s v="Amazon Elastic Compute Cloud - Compute"/>
    <s v="Compute"/>
    <s v="BoxUsage:m5.large"/>
    <s v="i-1111-01-02"/>
    <s v="us-east-1"/>
    <s v=""/>
    <n v="1138.7834"/>
    <s v="Hrs"/>
    <n v="9.6000000000000002E-2"/>
    <s v="Standard"/>
    <s v="USD"/>
    <n v="109.3232"/>
    <n v="95.657799999999995"/>
    <n v="95.657799999999995"/>
    <s v="Usage"/>
    <s v=""/>
    <s v="BoxUsage:m5.large | RunInstances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83"/>
    <s v="Allocated"/>
    <x v="1"/>
    <s v="Source tags/labels"/>
    <n v="1"/>
    <s v="aws-2026-06-29-111111111111-01-02-alloc-7eb6bca8870a"/>
    <d v="2026-06-01T00:00:00"/>
    <d v="2026-06-01T00:00:00"/>
  </r>
  <r>
    <x v="1782"/>
    <x v="0"/>
    <n v="999999999999"/>
    <n v="111111111111"/>
    <s v="production-account"/>
    <n v="46201.833333333336"/>
    <n v="46202.833333333336"/>
    <n v="46173.833333333336"/>
    <n v="46203.833333333336"/>
    <s v="Amazon Simple Storage Service"/>
    <s v="Storage"/>
    <s v="TimedStorage-ByteHrs"/>
    <s v="bucket-1111-02-01"/>
    <s v="us-east-1"/>
    <s v=""/>
    <n v="241.41579999999999"/>
    <s v="GB-Mo"/>
    <n v="2.3E-2"/>
    <s v="Standard"/>
    <s v="USD"/>
    <n v="5.5526"/>
    <n v="5.1904000000000003"/>
    <n v="5.1904000000000003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84"/>
    <s v="Allocated"/>
    <x v="1"/>
    <s v="Source tags/labels"/>
    <n v="1"/>
    <s v="aws-2026-06-29-111111111111-02-01-alloc-73fabb213857"/>
    <d v="2026-06-01T00:00:00"/>
    <d v="2026-06-01T00:00:00"/>
  </r>
  <r>
    <x v="1783"/>
    <x v="0"/>
    <n v="999999999999"/>
    <n v="111111111111"/>
    <s v="production-account"/>
    <n v="46201.833333333336"/>
    <n v="46202.833333333336"/>
    <n v="46173.833333333336"/>
    <n v="46203.833333333336"/>
    <s v="Amazon Simple Storage Service"/>
    <s v="Storage"/>
    <s v="TimedStorage-ByteHrs"/>
    <s v="bucket-1111-02-02"/>
    <s v="us-east-1"/>
    <s v=""/>
    <n v="216.90100000000001"/>
    <s v="GB-Mo"/>
    <n v="2.3E-2"/>
    <s v="Standard"/>
    <s v="USD"/>
    <n v="4.9886999999999997"/>
    <n v="4.6634000000000002"/>
    <n v="4.6634000000000002"/>
    <s v="Usage"/>
    <s v=""/>
    <s v="TimedStorage-ByteHrs | StandardStorag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85"/>
    <s v="Allocated"/>
    <x v="1"/>
    <s v="Source tags/labels"/>
    <n v="1"/>
    <s v="aws-2026-06-29-111111111111-02-02-alloc-f767f71c996a"/>
    <d v="2026-06-01T00:00:00"/>
    <d v="2026-06-01T00:00:00"/>
  </r>
  <r>
    <x v="1784"/>
    <x v="0"/>
    <n v="999999999999"/>
    <n v="111111111111"/>
    <s v="production-account"/>
    <n v="46201.833333333336"/>
    <n v="46202.833333333336"/>
    <n v="46173.833333333336"/>
    <n v="46203.833333333336"/>
    <s v="Amazon Relational Database Service"/>
    <s v="Databases"/>
    <s v="InstanceUsage:db.m5.large"/>
    <s v="db-1111-03-01"/>
    <s v="us-east-1"/>
    <s v=""/>
    <n v="217.3117"/>
    <s v="Hrs"/>
    <n v="0.192"/>
    <s v="Standard"/>
    <s v="USD"/>
    <n v="41.7239"/>
    <n v="36.942999999999998"/>
    <n v="36.942999999999998"/>
    <s v="Usage"/>
    <s v=""/>
    <s v="InstanceUsage:db.m5.large | CreateDBInstance | Usage"/>
    <s v="{}"/>
    <x v="0"/>
    <x v="0"/>
    <x v="0"/>
    <x v="0"/>
    <s v="Unallocated"/>
    <s v="aws_billing_sample.csv"/>
    <n v="1786"/>
    <s v="Unallocated"/>
    <x v="0"/>
    <s v="Missing allocation metadata"/>
    <n v="1"/>
    <s v="aws-2026-06-29-111111111111-03-01-alloc-7d9c98e7c85d"/>
    <d v="2026-06-01T00:00:00"/>
    <d v="2026-06-01T00:00:00"/>
  </r>
  <r>
    <x v="1785"/>
    <x v="0"/>
    <n v="999999999999"/>
    <n v="111111111111"/>
    <s v="production-account"/>
    <n v="46201.833333333336"/>
    <n v="46202.833333333336"/>
    <n v="46173.833333333336"/>
    <n v="46203.833333333336"/>
    <s v="Amazon Relational Database Service"/>
    <s v="Databases"/>
    <s v="InstanceUsage:db.m5.large"/>
    <s v="db-1111-03-02"/>
    <s v="us-east-1"/>
    <s v=""/>
    <n v="234.80529999999999"/>
    <s v="Hrs"/>
    <n v="0.192"/>
    <s v="Standard"/>
    <s v="USD"/>
    <n v="45.082599999999999"/>
    <n v="39.916899999999998"/>
    <n v="39.916899999999998"/>
    <s v="Usage"/>
    <s v=""/>
    <s v="InstanceUsage:db.m5.large | CreateDBInstanc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87"/>
    <s v="Allocated"/>
    <x v="1"/>
    <s v="Source tags/labels"/>
    <n v="1"/>
    <s v="aws-2026-06-29-111111111111-03-02-alloc-d054be8517bf"/>
    <d v="2026-06-01T00:00:00"/>
    <d v="2026-06-01T00:00:00"/>
  </r>
  <r>
    <x v="1786"/>
    <x v="0"/>
    <n v="999999999999"/>
    <n v="111111111111"/>
    <s v="production-account"/>
    <n v="46201.833333333336"/>
    <n v="46202.833333333336"/>
    <n v="46173.833333333336"/>
    <n v="46203.833333333336"/>
    <s v="AWS Lambda"/>
    <s v="Compute"/>
    <s v="Lambda-GB-Second"/>
    <s v="function-1111-04-01"/>
    <s v="us-east-1"/>
    <s v=""/>
    <n v="4484638.7671999997"/>
    <s v="GB-Seconds"/>
    <n v="1.6666700000000001E-5"/>
    <s v="Standard"/>
    <s v="USD"/>
    <n v="74.744100000000003"/>
    <n v="69.511899999999997"/>
    <n v="69.51189999999999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88"/>
    <s v="Allocated"/>
    <x v="1"/>
    <s v="Source tags/labels"/>
    <n v="1"/>
    <s v="aws-2026-06-29-111111111111-04-01-alloc-6c3dc5c343fd"/>
    <d v="2026-06-01T00:00:00"/>
    <d v="2026-06-01T00:00:00"/>
  </r>
  <r>
    <x v="1787"/>
    <x v="0"/>
    <n v="999999999999"/>
    <n v="111111111111"/>
    <s v="production-account"/>
    <n v="46201.833333333336"/>
    <n v="46202.833333333336"/>
    <n v="46173.833333333336"/>
    <n v="46203.833333333336"/>
    <s v="AWS Lambda"/>
    <s v="Compute"/>
    <s v="Lambda-GB-Second"/>
    <s v="function-1111-04-02"/>
    <s v="us-east-1"/>
    <s v=""/>
    <n v="4879046.0826000003"/>
    <s v="GB-Seconds"/>
    <n v="1.6666700000000001E-5"/>
    <s v="Standard"/>
    <s v="USD"/>
    <n v="81.317599999999999"/>
    <n v="75.625200000000007"/>
    <n v="75.625200000000007"/>
    <s v="Usage"/>
    <s v=""/>
    <s v="Lambda-GB-Second | Invoke | Usage"/>
    <s v="{&quot;application&quot;:&quot;Checkout&quot;,&quot;cost_center&quot;:&quot;CC-1001&quot;,&quot;environment&quot;:&quot;production&quot;,&quot;team&quot;:&quot;Payments&quot;}"/>
    <x v="1"/>
    <x v="1"/>
    <x v="1"/>
    <x v="1"/>
    <s v="Allocated"/>
    <s v="aws_billing_sample.csv"/>
    <n v="1789"/>
    <s v="Allocated"/>
    <x v="1"/>
    <s v="Source tags/labels"/>
    <n v="1"/>
    <s v="aws-2026-06-29-111111111111-04-02-alloc-db879ab0a9c6"/>
    <d v="2026-06-01T00:00:00"/>
    <d v="2026-06-01T00:00:00"/>
  </r>
  <r>
    <x v="1788"/>
    <x v="0"/>
    <n v="999999999999"/>
    <n v="111111111111"/>
    <s v="production-account"/>
    <n v="46201.833333333336"/>
    <n v="46202.833333333336"/>
    <n v="46173.833333333336"/>
    <n v="46203.833333333336"/>
    <s v="AmazonCloudWatch"/>
    <s v="Management and Governance"/>
    <s v="DataProcessing-Bytes"/>
    <s v="log-group-1111-05-01"/>
    <s v="us-east-1"/>
    <s v=""/>
    <n v="228.53489999999999"/>
    <s v="GB"/>
    <n v="0.5"/>
    <s v="Standard"/>
    <s v="USD"/>
    <n v="114.2675"/>
    <n v="105.12609999999999"/>
    <n v="105.12609999999999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790"/>
    <s v="Shared"/>
    <x v="2"/>
    <s v="Direct spend: provider + billing month + sub-account"/>
    <n v="1"/>
    <s v="aws-2026-06-29-111111111111-05-01-alloc-606fd373b80e"/>
    <d v="2026-06-01T00:00:00"/>
    <d v="2026-06-01T00:00:00"/>
  </r>
  <r>
    <x v="1789"/>
    <x v="0"/>
    <n v="999999999999"/>
    <n v="111111111111"/>
    <s v="production-account"/>
    <n v="46201.833333333336"/>
    <n v="46202.833333333336"/>
    <n v="46173.833333333336"/>
    <n v="46203.833333333336"/>
    <s v="AmazonCloudWatch"/>
    <s v="Management and Governance"/>
    <s v="DataProcessing-Bytes"/>
    <s v="log-group-1111-05-02"/>
    <s v="us-east-1"/>
    <s v=""/>
    <n v="208.27719999999999"/>
    <s v="GB"/>
    <n v="0.5"/>
    <s v="Standard"/>
    <s v="USD"/>
    <n v="104.1386"/>
    <n v="95.807500000000005"/>
    <n v="95.807500000000005"/>
    <s v="Usage"/>
    <s v=""/>
    <s v="DataProcessing-Bytes | PutLogEvents | Usage"/>
    <s v="{&quot;application&quot;:&quot;Shared-Observability&quot;,&quot;cost_center&quot;:&quot;CC-SHARED&quot;,&quot;environment&quot;:&quot;production&quot;,&quot;team&quot;:&quot;Platform&quot;}"/>
    <x v="1"/>
    <x v="1"/>
    <x v="1"/>
    <x v="1"/>
    <s v="Allocated"/>
    <s v="aws_billing_sample.csv"/>
    <n v="1791"/>
    <s v="Shared"/>
    <x v="2"/>
    <s v="Direct spend: provider + billing month + sub-account"/>
    <n v="1"/>
    <s v="aws-2026-06-29-111111111111-05-02-alloc-611e00794777"/>
    <d v="2026-06-01T00:00:00"/>
    <d v="2026-06-01T00:00:00"/>
  </r>
  <r>
    <x v="1790"/>
    <x v="0"/>
    <n v="999999999999"/>
    <n v="222222222222"/>
    <s v="development-account"/>
    <n v="46201.833333333336"/>
    <n v="46202.833333333336"/>
    <n v="46173.833333333336"/>
    <n v="46203.833333333336"/>
    <s v="Amazon Elastic Compute Cloud - Compute"/>
    <s v="Compute"/>
    <s v="BoxUsage:m5.large"/>
    <s v="i-2222-01-01"/>
    <s v="us-east-1"/>
    <s v=""/>
    <n v="428.44589999999999"/>
    <s v="Hrs"/>
    <n v="9.6000000000000002E-2"/>
    <s v="Standard"/>
    <s v="USD"/>
    <n v="41.130800000000001"/>
    <n v="35.9895"/>
    <n v="35.9895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92"/>
    <s v="Allocated"/>
    <x v="1"/>
    <s v="Source tags/labels"/>
    <n v="1"/>
    <s v="aws-2026-06-29-222222222222-01-01-alloc-81f717482991"/>
    <d v="2026-06-01T00:00:00"/>
    <d v="2026-06-01T00:00:00"/>
  </r>
  <r>
    <x v="1791"/>
    <x v="0"/>
    <n v="999999999999"/>
    <n v="222222222222"/>
    <s v="development-account"/>
    <n v="46201.833333333336"/>
    <n v="46202.833333333336"/>
    <n v="46173.833333333336"/>
    <n v="46203.833333333336"/>
    <s v="Amazon Elastic Compute Cloud - Compute"/>
    <s v="Compute"/>
    <s v="BoxUsage:m5.large"/>
    <s v="i-2222-01-02"/>
    <s v="us-east-1"/>
    <s v=""/>
    <n v="420.34530000000001"/>
    <s v="Hrs"/>
    <n v="9.6000000000000002E-2"/>
    <s v="Standard"/>
    <s v="USD"/>
    <n v="40.353099999999998"/>
    <n v="35.308999999999997"/>
    <n v="35.308999999999997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93"/>
    <s v="Allocated"/>
    <x v="1"/>
    <s v="Source tags/labels"/>
    <n v="1"/>
    <s v="aws-2026-06-29-222222222222-01-02-alloc-ead5c1e26e17"/>
    <d v="2026-06-01T00:00:00"/>
    <d v="2026-06-01T00:00:00"/>
  </r>
  <r>
    <x v="1792"/>
    <x v="0"/>
    <n v="999999999999"/>
    <n v="222222222222"/>
    <s v="development-account"/>
    <n v="46201.833333333336"/>
    <n v="46202.833333333336"/>
    <n v="46173.833333333336"/>
    <n v="46203.833333333336"/>
    <s v="Amazon Simple Storage Service"/>
    <s v="Storage"/>
    <s v="TimedStorage-ByteHrs"/>
    <s v="bucket-2222-02-01"/>
    <s v="us-east-1"/>
    <s v=""/>
    <n v="99.726900000000001"/>
    <s v="GB-Mo"/>
    <n v="2.3E-2"/>
    <s v="Standard"/>
    <s v="USD"/>
    <n v="2.2936999999999999"/>
    <n v="2.1440999999999999"/>
    <n v="2.1440999999999999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94"/>
    <s v="Allocated"/>
    <x v="1"/>
    <s v="Source tags/labels"/>
    <n v="1"/>
    <s v="aws-2026-06-29-222222222222-02-01-alloc-5e096b3db672"/>
    <d v="2026-06-01T00:00:00"/>
    <d v="2026-06-01T00:00:00"/>
  </r>
  <r>
    <x v="1793"/>
    <x v="0"/>
    <n v="999999999999"/>
    <n v="222222222222"/>
    <s v="development-account"/>
    <n v="46201.833333333336"/>
    <n v="46202.833333333336"/>
    <n v="46173.833333333336"/>
    <n v="46203.833333333336"/>
    <s v="Amazon Simple Storage Service"/>
    <s v="Storage"/>
    <s v="TimedStorage-ByteHrs"/>
    <s v="bucket-2222-02-02"/>
    <s v="us-east-1"/>
    <s v=""/>
    <n v="95.775199999999998"/>
    <s v="GB-Mo"/>
    <n v="2.3E-2"/>
    <s v="Standard"/>
    <s v="USD"/>
    <n v="2.2027999999999999"/>
    <n v="2.0592000000000001"/>
    <n v="2.0592000000000001"/>
    <s v="Usage"/>
    <s v=""/>
    <s v="TimedStorage-ByteHrs | StandardStorag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95"/>
    <s v="Allocated"/>
    <x v="1"/>
    <s v="Source tags/labels"/>
    <n v="1"/>
    <s v="aws-2026-06-29-222222222222-02-02-alloc-ccd30a126f36"/>
    <d v="2026-06-01T00:00:00"/>
    <d v="2026-06-01T00:00:00"/>
  </r>
  <r>
    <x v="1794"/>
    <x v="0"/>
    <n v="999999999999"/>
    <n v="222222222222"/>
    <s v="development-account"/>
    <n v="46201.833333333336"/>
    <n v="46202.833333333336"/>
    <n v="46173.833333333336"/>
    <n v="46203.833333333336"/>
    <s v="Amazon Relational Database Service"/>
    <s v="Databases"/>
    <s v="InstanceUsage:db.m5.large"/>
    <s v="db-2222-03-01"/>
    <s v="us-east-1"/>
    <s v=""/>
    <n v="91.788399999999996"/>
    <s v="Hrs"/>
    <n v="0.192"/>
    <s v="Standard"/>
    <s v="USD"/>
    <n v="17.6234"/>
    <n v="15.603999999999999"/>
    <n v="15.603999999999999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96"/>
    <s v="Allocated"/>
    <x v="1"/>
    <s v="Source tags/labels"/>
    <n v="1"/>
    <s v="aws-2026-06-29-222222222222-03-01-alloc-7d3a137518a0"/>
    <d v="2026-06-01T00:00:00"/>
    <d v="2026-06-01T00:00:00"/>
  </r>
  <r>
    <x v="1795"/>
    <x v="0"/>
    <n v="999999999999"/>
    <n v="222222222222"/>
    <s v="development-account"/>
    <n v="46201.833333333336"/>
    <n v="46202.833333333336"/>
    <n v="46173.833333333336"/>
    <n v="46203.833333333336"/>
    <s v="Amazon Relational Database Service"/>
    <s v="Databases"/>
    <s v="InstanceUsage:db.m5.large"/>
    <s v="db-2222-03-02"/>
    <s v="us-east-1"/>
    <s v=""/>
    <n v="83.207800000000006"/>
    <s v="Hrs"/>
    <n v="0.192"/>
    <s v="Standard"/>
    <s v="USD"/>
    <n v="15.975899999999999"/>
    <n v="14.145300000000001"/>
    <n v="14.145300000000001"/>
    <s v="Usage"/>
    <s v=""/>
    <s v="InstanceUsage:db.m5.large | CreateDBInstanc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97"/>
    <s v="Allocated"/>
    <x v="1"/>
    <s v="Source tags/labels"/>
    <n v="1"/>
    <s v="aws-2026-06-29-222222222222-03-02-alloc-3ed7b41f80c2"/>
    <d v="2026-06-01T00:00:00"/>
    <d v="2026-06-01T00:00:00"/>
  </r>
  <r>
    <x v="1796"/>
    <x v="0"/>
    <n v="999999999999"/>
    <n v="222222222222"/>
    <s v="development-account"/>
    <n v="46201.833333333336"/>
    <n v="46202.833333333336"/>
    <n v="46173.833333333336"/>
    <n v="46203.833333333336"/>
    <s v="AWS Lambda"/>
    <s v="Compute"/>
    <s v="Lambda-GB-Second"/>
    <s v="function-2222-04-01"/>
    <s v="us-east-1"/>
    <s v=""/>
    <n v="1719460.9154999999"/>
    <s v="GB-Seconds"/>
    <n v="1.6666700000000001E-5"/>
    <s v="Standard"/>
    <s v="USD"/>
    <n v="28.657699999999998"/>
    <n v="26.651599999999998"/>
    <n v="26.651599999999998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98"/>
    <s v="Allocated"/>
    <x v="1"/>
    <s v="Source tags/labels"/>
    <n v="1"/>
    <s v="aws-2026-06-29-222222222222-04-01-alloc-b73fb6d275ca"/>
    <d v="2026-06-01T00:00:00"/>
    <d v="2026-06-01T00:00:00"/>
  </r>
  <r>
    <x v="1797"/>
    <x v="0"/>
    <n v="999999999999"/>
    <n v="222222222222"/>
    <s v="development-account"/>
    <n v="46201.833333333336"/>
    <n v="46202.833333333336"/>
    <n v="46173.833333333336"/>
    <n v="46203.833333333336"/>
    <s v="AWS Lambda"/>
    <s v="Compute"/>
    <s v="Lambda-GB-Second"/>
    <s v="function-2222-04-02"/>
    <s v="us-east-1"/>
    <s v=""/>
    <n v="1836949.4031"/>
    <s v="GB-Seconds"/>
    <n v="1.6666700000000001E-5"/>
    <s v="Standard"/>
    <s v="USD"/>
    <n v="30.6159"/>
    <n v="28.4727"/>
    <n v="28.4727"/>
    <s v="Usage"/>
    <s v=""/>
    <s v="Lambda-GB-Second | Invoke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799"/>
    <s v="Allocated"/>
    <x v="1"/>
    <s v="Source tags/labels"/>
    <n v="1"/>
    <s v="aws-2026-06-29-222222222222-04-02-alloc-f4ae112f7ef0"/>
    <d v="2026-06-01T00:00:00"/>
    <d v="2026-06-01T00:00:00"/>
  </r>
  <r>
    <x v="1798"/>
    <x v="0"/>
    <n v="999999999999"/>
    <n v="222222222222"/>
    <s v="development-account"/>
    <n v="46201.833333333336"/>
    <n v="46202.833333333336"/>
    <n v="46173.833333333336"/>
    <n v="46203.833333333336"/>
    <s v="AmazonCloudWatch"/>
    <s v="Management and Governance"/>
    <s v="DataProcessing-Bytes"/>
    <s v="log-group-2222-05-01"/>
    <s v="us-east-1"/>
    <s v=""/>
    <n v="91.026200000000003"/>
    <s v="GB"/>
    <n v="0.5"/>
    <s v="Standard"/>
    <s v="USD"/>
    <n v="45.513100000000001"/>
    <n v="41.872"/>
    <n v="41.872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800"/>
    <s v="Shared"/>
    <x v="2"/>
    <s v="Direct spend: provider + billing month + sub-account"/>
    <n v="1"/>
    <s v="aws-2026-06-29-222222222222-05-01-alloc-428bb9adf7ce"/>
    <d v="2026-06-01T00:00:00"/>
    <d v="2026-06-01T00:00:00"/>
  </r>
  <r>
    <x v="1799"/>
    <x v="0"/>
    <n v="999999999999"/>
    <n v="222222222222"/>
    <s v="development-account"/>
    <n v="46201.833333333336"/>
    <n v="46202.833333333336"/>
    <n v="46173.833333333336"/>
    <n v="46203.833333333336"/>
    <s v="AmazonCloudWatch"/>
    <s v="Management and Governance"/>
    <s v="DataProcessing-Bytes"/>
    <s v="log-group-2222-05-02"/>
    <s v="us-east-1"/>
    <s v=""/>
    <n v="91.207800000000006"/>
    <s v="GB"/>
    <n v="0.5"/>
    <s v="Standard"/>
    <s v="USD"/>
    <n v="45.603900000000003"/>
    <n v="41.955599999999997"/>
    <n v="41.955599999999997"/>
    <s v="Usage"/>
    <s v=""/>
    <s v="DataProcessing-Bytes | PutLogEvents | Usage"/>
    <s v="{&quot;application&quot;:&quot;Shared-Observability&quot;,&quot;cost_center&quot;:&quot;CC-SHARED&quot;,&quot;environment&quot;:&quot;development&quot;,&quot;team&quot;:&quot;Platform&quot;}"/>
    <x v="2"/>
    <x v="2"/>
    <x v="2"/>
    <x v="2"/>
    <s v="Allocated"/>
    <s v="aws_billing_sample.csv"/>
    <n v="1801"/>
    <s v="Shared"/>
    <x v="2"/>
    <s v="Direct spend: provider + billing month + sub-account"/>
    <n v="1"/>
    <s v="aws-2026-06-29-222222222222-05-02-alloc-125695d432a7"/>
    <d v="2026-06-01T00:00:00"/>
    <d v="2026-06-01T00:00:00"/>
  </r>
  <r>
    <x v="1800"/>
    <x v="0"/>
    <n v="999999999999"/>
    <n v="111111111111"/>
    <s v="production-account"/>
    <n v="46201.833333333336"/>
    <n v="46202.833333333336"/>
    <n v="46173.833333333336"/>
    <n v="46203.833333333336"/>
    <s v="AWS Promotional Credits"/>
    <s v="Other"/>
    <s v="Credit"/>
    <s v="not-applicable"/>
    <s v="global"/>
    <s v=""/>
    <n v="0"/>
    <s v=""/>
    <n v="0"/>
    <s v=""/>
    <s v="USD"/>
    <n v="0"/>
    <n v="-5000"/>
    <n v="-5000"/>
    <s v="Credit"/>
    <s v=""/>
    <s v="Credit | BillingAdjustment"/>
    <s v="{&quot;application&quot;:&quot;Shared&quot;,&quot;cost_center&quot;:&quot;CC-CORPORATE&quot;,&quot;environment&quot;:&quot;production&quot;,&quot;team&quot;:&quot;Finance&quot;}"/>
    <x v="1"/>
    <x v="1"/>
    <x v="1"/>
    <x v="1"/>
    <s v="Allocated"/>
    <s v="aws_billing_sample.csv"/>
    <n v="1802"/>
    <s v="Shared"/>
    <x v="2"/>
    <s v="Direct spend: provider + billing month + sub-account"/>
    <n v="1"/>
    <s v="aws-adjustment-credit-2026-06-29-111111111111-alloc-b331a9c13e00"/>
    <d v="2026-06-01T00:00:00"/>
    <d v="2026-06-01T00:00:00"/>
  </r>
  <r>
    <x v="1801"/>
    <x v="0"/>
    <n v="999999999999"/>
    <n v="222222222222"/>
    <s v="development-account"/>
    <n v="46161.833333333336"/>
    <n v="46162.833333333336"/>
    <n v="46142.833333333336"/>
    <n v="46173.833333333336"/>
    <s v="Amazon Relational Database Service"/>
    <s v="Databases"/>
    <s v="Refund"/>
    <s v="not-applicable"/>
    <s v="global"/>
    <s v=""/>
    <n v="0"/>
    <s v=""/>
    <n v="0"/>
    <s v="Other"/>
    <s v="USD"/>
    <n v="0"/>
    <n v="-750"/>
    <n v="-750"/>
    <s v="Usage"/>
    <s v=""/>
    <s v="Refund | BillingAdjustment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803"/>
    <s v="Allocated"/>
    <x v="1"/>
    <s v="Source tags/labels"/>
    <n v="1"/>
    <s v="aws-adjustment-refund-2026-05-20-222222222222-alloc-8fcd0b60ab3d"/>
    <d v="2026-05-01T00:00:00"/>
    <d v="2026-05-01T00:00:00"/>
  </r>
  <r>
    <x v="10"/>
    <x v="0"/>
    <n v="999999999999"/>
    <n v="222222222222"/>
    <s v="development-account"/>
    <n v="46112.833333333336"/>
    <n v="46113.833333333336"/>
    <n v="46112.833333333336"/>
    <n v="46142.833333333336"/>
    <s v="Amazon Elastic Compute Cloud - Compute"/>
    <s v="Compute"/>
    <s v="BoxUsage:m5.large"/>
    <s v="i-2222-01-01"/>
    <s v="us-east-1"/>
    <s v=""/>
    <n v="445.68880000000001"/>
    <s v="Hrs"/>
    <n v="9.6000000000000002E-2"/>
    <s v="Standard"/>
    <s v="USD"/>
    <n v="42.786099999999998"/>
    <n v="37.437899999999999"/>
    <n v="37.437899999999999"/>
    <s v="Usage"/>
    <s v=""/>
    <s v="BoxUsage:m5.large | RunInstances | Usage"/>
    <s v="{&quot;application&quot;:&quot;Analytics&quot;,&quot;cost_center&quot;:&quot;CC-2001&quot;,&quot;environment&quot;:&quot;development&quot;,&quot;team&quot;:&quot;Data&quot;}"/>
    <x v="2"/>
    <x v="2"/>
    <x v="2"/>
    <x v="2"/>
    <s v="Allocated"/>
    <s v="aws_billing_sample.csv"/>
    <n v="1804"/>
    <s v="Allocated"/>
    <x v="1"/>
    <s v="Source tags/labels"/>
    <n v="1"/>
    <s v="aws-2026-04-01-222222222222-01-01-alloc-5f4c1c6c96d3"/>
    <d v="2026-03-01T00:00:00"/>
    <d v="2026-03-01T00:00:00"/>
  </r>
  <r>
    <x v="1802"/>
    <x v="0"/>
    <n v="999999999999"/>
    <n v="111111111111"/>
    <s v="production-account"/>
    <n v="46113.833333333336"/>
    <n v="46114.833333333336"/>
    <n v="46112.833333333336"/>
    <n v="46142.833333333336"/>
    <s v="Amazon Elastic Compute Cloud - Compute"/>
    <s v="Compute"/>
    <s v="BoxUsage:m5.large"/>
    <s v="i-1111-01-01"/>
    <s v="us-east-1"/>
    <s v=""/>
    <n v="1124.1875"/>
    <s v="Hrs"/>
    <n v="9.6000000000000002E-2"/>
    <s v="Standard"/>
    <s v="USD"/>
    <n v="107.922"/>
    <n v="-250"/>
    <n v="-250"/>
    <s v="Usage"/>
    <s v=""/>
    <s v="BoxUsage:m5.large | RunInstances | Usage"/>
    <s v="{}"/>
    <x v="0"/>
    <x v="0"/>
    <x v="0"/>
    <x v="0"/>
    <s v="Unallocated"/>
    <s v="aws_billing_sample.csv"/>
    <n v="1805"/>
    <s v="Unallocated"/>
    <x v="0"/>
    <s v="Missing allocation metadata"/>
    <n v="1"/>
    <s v="aws-invalid-negative-usage-cost-alloc-e3d1459ace69"/>
    <d v="2026-04-01T00:00:00"/>
    <d v="2026-04-01T00:00:00"/>
  </r>
  <r>
    <x v="1803"/>
    <x v="1"/>
    <m/>
    <m/>
    <s v="customer-platform-prod"/>
    <n v="46112.833333333336"/>
    <n v="46113.833333333336"/>
    <n v="46112.833333333336"/>
    <n v="46142.833333333336"/>
    <s v="Compute Engine"/>
    <s v="Compute"/>
    <s v="N2 Instance Core running in Americas"/>
    <s v="instance-1001-01-01"/>
    <s v="us-central1"/>
    <s v=""/>
    <n v="1539.7750000000001"/>
    <s v="vCPU-hours"/>
    <n v="3.1610982124011623E-2"/>
    <s v="Committed"/>
    <s v="USD"/>
    <n v="48.6738"/>
    <n v="39.495199999999997"/>
    <n v="39.4951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"/>
    <s v="Allocated"/>
    <x v="1"/>
    <s v="Source tags/labels"/>
    <n v="1"/>
    <s v="gcp-2026-04-01-finops-prod-1001-01-01-alloc-c69424fa0e24"/>
    <d v="2026-03-01T00:00:00"/>
    <d v="2026-03-01T00:00:00"/>
  </r>
  <r>
    <x v="1804"/>
    <x v="1"/>
    <m/>
    <m/>
    <s v="customer-platform-prod"/>
    <n v="46112.833333333336"/>
    <n v="46113.833333333336"/>
    <n v="46112.833333333336"/>
    <n v="46142.833333333336"/>
    <s v="Compute Engine"/>
    <s v="Compute"/>
    <s v="N2 Instance Core running in Americas"/>
    <s v="instance-1001-01-02"/>
    <s v="us-central1"/>
    <s v=""/>
    <n v="1537.2502999999999"/>
    <s v="vCPU-hours"/>
    <n v="3.161098748850464E-2"/>
    <s v="Committed"/>
    <s v="USD"/>
    <n v="48.594000000000001"/>
    <n v="39.430399999999999"/>
    <n v="39.4303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"/>
    <s v="Allocated"/>
    <x v="1"/>
    <s v="Source tags/labels"/>
    <n v="1"/>
    <s v="gcp-2026-04-01-finops-prod-1001-01-02-alloc-5bc35529877e"/>
    <d v="2026-03-01T00:00:00"/>
    <d v="2026-03-01T00:00:00"/>
  </r>
  <r>
    <x v="1805"/>
    <x v="1"/>
    <m/>
    <m/>
    <s v="customer-platform-prod"/>
    <n v="46112.833333333336"/>
    <n v="46113.833333333336"/>
    <n v="46112.833333333336"/>
    <n v="46142.833333333336"/>
    <s v="BigQuery"/>
    <s v="Analytics"/>
    <s v="Analysis in US"/>
    <s v="bq-job-1001-02-01"/>
    <s v="us-central1"/>
    <s v=""/>
    <n v="11.6287"/>
    <s v="TiBy"/>
    <n v="6.2500021498533798"/>
    <s v="Standard"/>
    <s v="USD"/>
    <n v="72.679400000000001"/>
    <n v="69.045400000000001"/>
    <n v="69.045400000000001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"/>
    <s v="Allocated"/>
    <x v="1"/>
    <s v="Source tags/labels"/>
    <n v="1"/>
    <s v="gcp-2026-04-01-finops-prod-1001-02-01-alloc-16de35a14a23"/>
    <d v="2026-03-01T00:00:00"/>
    <d v="2026-03-01T00:00:00"/>
  </r>
  <r>
    <x v="1806"/>
    <x v="1"/>
    <m/>
    <m/>
    <s v="customer-platform-prod"/>
    <n v="46112.833333333336"/>
    <n v="46113.833333333336"/>
    <n v="46112.833333333336"/>
    <n v="46142.833333333336"/>
    <s v="BigQuery"/>
    <s v="Analytics"/>
    <s v="Analysis in US"/>
    <s v="bq-job-1001-02-02"/>
    <s v="us-central1"/>
    <s v=""/>
    <n v="13.155200000000001"/>
    <s v="TiBy"/>
    <n v="6.25"/>
    <s v="Standard"/>
    <s v="USD"/>
    <n v="82.22"/>
    <n v="78.108999999999995"/>
    <n v="78.10899999999999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"/>
    <s v="Allocated"/>
    <x v="1"/>
    <s v="Source tags/labels"/>
    <n v="1"/>
    <s v="gcp-2026-04-01-finops-prod-1001-02-02-alloc-357c105d7a6c"/>
    <d v="2026-03-01T00:00:00"/>
    <d v="2026-03-01T00:00:00"/>
  </r>
  <r>
    <x v="1807"/>
    <x v="1"/>
    <m/>
    <m/>
    <s v="customer-platform-prod"/>
    <n v="46112.833333333336"/>
    <n v="46113.833333333336"/>
    <n v="46112.833333333336"/>
    <n v="46142.833333333336"/>
    <s v="Cloud Storage"/>
    <s v="Storage"/>
    <s v="Standard Storage US Multi-region"/>
    <s v="bucket-1001-03-01"/>
    <s v="us-central1"/>
    <s v=""/>
    <n v="349.3329"/>
    <s v="GiBy-month"/>
    <n v="2.6000127671914099E-2"/>
    <s v="Standard"/>
    <s v="USD"/>
    <n v="9.0827000000000009"/>
    <n v="8.3840000000000003"/>
    <n v="8.3840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"/>
    <s v="Allocated"/>
    <x v="1"/>
    <s v="Source tags/labels"/>
    <n v="1"/>
    <s v="gcp-2026-04-01-finops-prod-1001-03-01-alloc-7c343fee48d7"/>
    <d v="2026-03-01T00:00:00"/>
    <d v="2026-03-01T00:00:00"/>
  </r>
  <r>
    <x v="1808"/>
    <x v="1"/>
    <m/>
    <m/>
    <s v="customer-platform-prod"/>
    <n v="46112.833333333336"/>
    <n v="46113.833333333336"/>
    <n v="46112.833333333336"/>
    <n v="46142.833333333336"/>
    <s v="Cloud Storage"/>
    <s v="Storage"/>
    <s v="Standard Storage US Multi-region"/>
    <s v="bucket-1001-03-02"/>
    <s v="us-central1"/>
    <s v=""/>
    <n v="332.43599999999998"/>
    <s v="GiBy-month"/>
    <n v="2.5999891708479227E-2"/>
    <s v="Standard"/>
    <s v="USD"/>
    <n v="8.6433"/>
    <n v="7.9785000000000004"/>
    <n v="7.978500000000000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"/>
    <s v="Allocated"/>
    <x v="1"/>
    <s v="Source tags/labels"/>
    <n v="1"/>
    <s v="gcp-2026-04-01-finops-prod-1001-03-02-alloc-d3d7ef7dd6a5"/>
    <d v="2026-03-01T00:00:00"/>
    <d v="2026-03-01T00:00:00"/>
  </r>
  <r>
    <x v="1809"/>
    <x v="1"/>
    <m/>
    <m/>
    <s v="customer-platform-prod"/>
    <n v="46112.833333333336"/>
    <n v="46113.833333333336"/>
    <n v="46112.833333333336"/>
    <n v="46142.833333333336"/>
    <s v="Cloud SQL"/>
    <s v="Databases"/>
    <s v="Cloud SQL for PostgreSQL: Regional vCPU"/>
    <s v="cloudsql-1001-04-01"/>
    <s v="us-central1"/>
    <s v=""/>
    <n v="387.69400000000002"/>
    <s v="vCPU-hours"/>
    <n v="8.2599937063766782E-2"/>
    <s v="Committed"/>
    <s v="USD"/>
    <n v="32.023499999999999"/>
    <n v="26.394300000000001"/>
    <n v="26.3943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"/>
    <s v="Allocated"/>
    <x v="1"/>
    <s v="Source tags/labels"/>
    <n v="1"/>
    <s v="gcp-2026-04-01-finops-prod-1001-04-01-alloc-0abc1b4e9cec"/>
    <d v="2026-03-01T00:00:00"/>
    <d v="2026-03-01T00:00:00"/>
  </r>
  <r>
    <x v="1810"/>
    <x v="1"/>
    <m/>
    <m/>
    <s v="customer-platform-prod"/>
    <n v="46112.833333333336"/>
    <n v="46113.833333333336"/>
    <n v="46112.833333333336"/>
    <n v="46142.833333333336"/>
    <s v="Cloud SQL"/>
    <s v="Databases"/>
    <s v="Cloud SQL for PostgreSQL: Regional vCPU"/>
    <s v="cloudsql-1001-04-02"/>
    <s v="us-central1"/>
    <s v=""/>
    <n v="418.35109999999997"/>
    <s v="vCPU-hours"/>
    <n v="8.2599997944310416E-2"/>
    <s v="Committed"/>
    <s v="USD"/>
    <n v="34.555799999999998"/>
    <n v="28.481400000000001"/>
    <n v="28.4814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"/>
    <s v="Allocated"/>
    <x v="1"/>
    <s v="Source tags/labels"/>
    <n v="1"/>
    <s v="gcp-2026-04-01-finops-prod-1001-04-02-alloc-378a837f3d59"/>
    <d v="2026-03-01T00:00:00"/>
    <d v="2026-03-01T00:00:00"/>
  </r>
  <r>
    <x v="1811"/>
    <x v="1"/>
    <m/>
    <m/>
    <s v="customer-platform-prod"/>
    <n v="46112.833333333336"/>
    <n v="46113.833333333336"/>
    <n v="46112.833333333336"/>
    <n v="46142.833333333336"/>
    <s v="Cloud Logging"/>
    <s v="Management and Governance"/>
    <s v="Log Storage"/>
    <s v="log-sink-1001-05-01"/>
    <s v="us-central1"/>
    <s v=""/>
    <n v="310.02940000000001"/>
    <s v="GiBy"/>
    <n v="0.5"/>
    <s v="Standard"/>
    <s v="USD"/>
    <n v="155.0147"/>
    <n v="142.61349999999999"/>
    <n v="142.6134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0"/>
    <s v="Shared"/>
    <x v="2"/>
    <s v="Direct spend: provider + billing month + sub-account"/>
    <n v="1"/>
    <s v="gcp-2026-04-01-finops-prod-1001-05-01-alloc-745eb6a9f6b0"/>
    <d v="2026-03-01T00:00:00"/>
    <d v="2026-03-01T00:00:00"/>
  </r>
  <r>
    <x v="1812"/>
    <x v="1"/>
    <m/>
    <m/>
    <s v="customer-platform-prod"/>
    <n v="46112.833333333336"/>
    <n v="46113.833333333336"/>
    <n v="46112.833333333336"/>
    <n v="46142.833333333336"/>
    <s v="Cloud Logging"/>
    <s v="Management and Governance"/>
    <s v="Log Storage"/>
    <s v="log-sink-1001-05-02"/>
    <s v="us-central1"/>
    <s v=""/>
    <n v="314.87209999999999"/>
    <s v="GiBy"/>
    <n v="0.50000015879463444"/>
    <s v="Standard"/>
    <s v="USD"/>
    <n v="157.43610000000001"/>
    <n v="144.84119999999999"/>
    <n v="144.8411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1"/>
    <s v="Shared"/>
    <x v="2"/>
    <s v="Direct spend: provider + billing month + sub-account"/>
    <n v="1"/>
    <s v="gcp-2026-04-01-finops-prod-1001-05-02-alloc-28fc5000ac34"/>
    <d v="2026-03-01T00:00:00"/>
    <d v="2026-03-01T00:00:00"/>
  </r>
  <r>
    <x v="1813"/>
    <x v="1"/>
    <m/>
    <m/>
    <s v="analytics-development"/>
    <n v="46112.833333333336"/>
    <n v="46113.833333333336"/>
    <n v="46112.833333333336"/>
    <n v="46142.833333333336"/>
    <s v="Compute Engine"/>
    <s v="Compute"/>
    <s v="N2 Instance Core running in Americas"/>
    <s v="instance-2001-01-01"/>
    <s v="us-central1"/>
    <s v=""/>
    <n v="646.10029999999995"/>
    <s v="vCPU-hours"/>
    <n v="3.161103624313439E-2"/>
    <s v="Committed"/>
    <s v="USD"/>
    <n v="20.4239"/>
    <n v="16.572500000000002"/>
    <n v="16.57250000000000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"/>
    <s v="Allocated"/>
    <x v="1"/>
    <s v="Source tags/labels"/>
    <n v="1"/>
    <s v="gcp-2026-04-01-finops-data-2001-01-01-alloc-46f1d27d4d95"/>
    <d v="2026-03-01T00:00:00"/>
    <d v="2026-03-01T00:00:00"/>
  </r>
  <r>
    <x v="1814"/>
    <x v="1"/>
    <m/>
    <m/>
    <s v="analytics-development"/>
    <n v="46112.833333333336"/>
    <n v="46113.833333333336"/>
    <n v="46112.833333333336"/>
    <n v="46142.833333333336"/>
    <s v="Compute Engine"/>
    <s v="Compute"/>
    <s v="N2 Instance Core running in Americas"/>
    <s v="instance-2001-01-02"/>
    <s v="us-central1"/>
    <s v=""/>
    <n v="716.62109999999996"/>
    <s v="vCPU-hours"/>
    <n v="3.1610986614823373E-2"/>
    <s v="Committed"/>
    <s v="USD"/>
    <n v="22.653099999999998"/>
    <n v="18.3813"/>
    <n v="18.3813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"/>
    <s v="Allocated"/>
    <x v="1"/>
    <s v="Source tags/labels"/>
    <n v="1"/>
    <s v="gcp-2026-04-01-finops-data-2001-01-02-alloc-c00a321ed24f"/>
    <d v="2026-03-01T00:00:00"/>
    <d v="2026-03-01T00:00:00"/>
  </r>
  <r>
    <x v="1815"/>
    <x v="1"/>
    <m/>
    <m/>
    <s v="analytics-development"/>
    <n v="46112.833333333336"/>
    <n v="46113.833333333336"/>
    <n v="46112.833333333336"/>
    <n v="46142.833333333336"/>
    <s v="BigQuery"/>
    <s v="Analytics"/>
    <s v="Analysis in US"/>
    <s v="bq-job-2001-02-01"/>
    <s v="us-central1"/>
    <s v=""/>
    <n v="4.8872999999999998"/>
    <s v="TiBy"/>
    <n v="6.2499948847011639"/>
    <s v="Standard"/>
    <s v="USD"/>
    <n v="30.5456"/>
    <n v="29.0183"/>
    <n v="29.0183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"/>
    <s v="Allocated"/>
    <x v="1"/>
    <s v="Source tags/labels"/>
    <n v="1"/>
    <s v="gcp-2026-04-01-finops-data-2001-02-01-alloc-267f0118ce31"/>
    <d v="2026-03-01T00:00:00"/>
    <d v="2026-03-01T00:00:00"/>
  </r>
  <r>
    <x v="1816"/>
    <x v="1"/>
    <m/>
    <m/>
    <s v="analytics-development"/>
    <n v="46112.833333333336"/>
    <n v="46113.833333333336"/>
    <n v="46112.833333333336"/>
    <n v="46142.833333333336"/>
    <s v="BigQuery"/>
    <s v="Analytics"/>
    <s v="Analysis in US"/>
    <s v="bq-job-2001-02-02"/>
    <s v="us-central1"/>
    <s v=""/>
    <n v="5.5838999999999999"/>
    <s v="TiBy"/>
    <n v="6.2499686598972044"/>
    <s v="Standard"/>
    <s v="USD"/>
    <n v="34.8992"/>
    <n v="33.154200000000003"/>
    <n v="33.154200000000003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"/>
    <s v="Allocated"/>
    <x v="1"/>
    <s v="Source tags/labels"/>
    <n v="1"/>
    <s v="gcp-2026-04-01-finops-data-2001-02-02-alloc-c291879cb26b"/>
    <d v="2026-03-01T00:00:00"/>
    <d v="2026-03-01T00:00:00"/>
  </r>
  <r>
    <x v="1817"/>
    <x v="1"/>
    <m/>
    <m/>
    <s v="analytics-development"/>
    <n v="46112.833333333336"/>
    <n v="46113.833333333336"/>
    <n v="46112.833333333336"/>
    <n v="46142.833333333336"/>
    <s v="Cloud Storage"/>
    <s v="Storage"/>
    <s v="Standard Storage US Multi-region"/>
    <s v="bucket-2001-03-01"/>
    <s v="us-central1"/>
    <s v=""/>
    <n v="151.20529999999999"/>
    <s v="GiBy-month"/>
    <n v="2.5999750008762923E-2"/>
    <s v="Standard"/>
    <s v="USD"/>
    <n v="3.9312999999999998"/>
    <n v="3.6288999999999998"/>
    <n v="3.6288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"/>
    <s v="Allocated"/>
    <x v="1"/>
    <s v="Source tags/labels"/>
    <n v="1"/>
    <s v="gcp-2026-04-01-finops-data-2001-03-01-alloc-46082f86dea8"/>
    <d v="2026-03-01T00:00:00"/>
    <d v="2026-03-01T00:00:00"/>
  </r>
  <r>
    <x v="1818"/>
    <x v="1"/>
    <m/>
    <m/>
    <s v="analytics-development"/>
    <n v="46112.833333333336"/>
    <n v="46113.833333333336"/>
    <n v="46112.833333333336"/>
    <n v="46142.833333333336"/>
    <s v="Cloud Storage"/>
    <s v="Storage"/>
    <s v="Standard Storage US Multi-region"/>
    <s v="bucket-2001-03-02"/>
    <s v="us-central1"/>
    <s v=""/>
    <n v="137.8545"/>
    <s v="GiBy-month"/>
    <n v="2.5999876681573688E-2"/>
    <s v="Standard"/>
    <s v="USD"/>
    <n v="3.5842000000000001"/>
    <n v="3.3085"/>
    <n v="3.3085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"/>
    <s v="Allocated"/>
    <x v="1"/>
    <s v="Source tags/labels"/>
    <n v="1"/>
    <s v="gcp-2026-04-01-finops-data-2001-03-02-alloc-32623d441e04"/>
    <d v="2026-03-01T00:00:00"/>
    <d v="2026-03-01T00:00:00"/>
  </r>
  <r>
    <x v="1819"/>
    <x v="1"/>
    <m/>
    <m/>
    <s v="analytics-development"/>
    <n v="46112.833333333336"/>
    <n v="46113.833333333336"/>
    <n v="46112.833333333336"/>
    <n v="46142.833333333336"/>
    <s v="Cloud SQL"/>
    <s v="Databases"/>
    <s v="Cloud SQL for PostgreSQL: Regional vCPU"/>
    <s v="cloudsql-2001-04-01"/>
    <s v="us-central1"/>
    <s v=""/>
    <n v="201.82859999999999"/>
    <s v="vCPU-hours"/>
    <n v="8.2599790118942515E-2"/>
    <s v="Committed"/>
    <s v="USD"/>
    <n v="16.670999999999999"/>
    <n v="13.740500000000001"/>
    <n v="13.7405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8"/>
    <s v="Allocated"/>
    <x v="1"/>
    <s v="Source tags/labels"/>
    <n v="1"/>
    <s v="gcp-2026-04-01-finops-data-2001-04-01-alloc-6296aa1788f2"/>
    <d v="2026-03-01T00:00:00"/>
    <d v="2026-03-01T00:00:00"/>
  </r>
  <r>
    <x v="1820"/>
    <x v="1"/>
    <m/>
    <m/>
    <s v="analytics-development"/>
    <n v="46112.833333333336"/>
    <n v="46113.833333333336"/>
    <n v="46112.833333333336"/>
    <n v="46142.833333333336"/>
    <s v="Cloud SQL"/>
    <s v="Databases"/>
    <s v="Cloud SQL for PostgreSQL: Regional vCPU"/>
    <s v="cloudsql-2001-04-02"/>
    <s v="us-central1"/>
    <s v=""/>
    <n v="181.25630000000001"/>
    <s v="vCPU-hours"/>
    <n v="8.2600163415009586E-2"/>
    <s v="Committed"/>
    <s v="USD"/>
    <n v="14.9718"/>
    <n v="12.34"/>
    <n v="12.34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9"/>
    <s v="Allocated"/>
    <x v="1"/>
    <s v="Source tags/labels"/>
    <n v="1"/>
    <s v="gcp-2026-04-01-finops-data-2001-04-02-alloc-70093d92db9c"/>
    <d v="2026-03-01T00:00:00"/>
    <d v="2026-03-01T00:00:00"/>
  </r>
  <r>
    <x v="1821"/>
    <x v="1"/>
    <m/>
    <m/>
    <s v="analytics-development"/>
    <n v="46112.833333333336"/>
    <n v="46113.833333333336"/>
    <n v="46112.833333333336"/>
    <n v="46142.833333333336"/>
    <s v="Cloud Logging"/>
    <s v="Management and Governance"/>
    <s v="Log Storage"/>
    <s v="log-sink-2001-05-01"/>
    <s v="us-central1"/>
    <s v=""/>
    <n v="122.3723"/>
    <s v="GiBy"/>
    <n v="0.4999995914108013"/>
    <s v="Standard"/>
    <s v="USD"/>
    <n v="61.186100000000003"/>
    <n v="56.291200000000003"/>
    <n v="56.2912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20"/>
    <s v="Shared"/>
    <x v="2"/>
    <s v="Direct spend: provider + billing month + sub-account"/>
    <n v="1"/>
    <s v="gcp-2026-04-01-finops-data-2001-05-01-alloc-3bf821cf110a"/>
    <d v="2026-03-01T00:00:00"/>
    <d v="2026-03-01T00:00:00"/>
  </r>
  <r>
    <x v="1822"/>
    <x v="1"/>
    <m/>
    <m/>
    <s v="analytics-development"/>
    <n v="46112.833333333336"/>
    <n v="46113.833333333336"/>
    <n v="46112.833333333336"/>
    <n v="46142.833333333336"/>
    <s v="Cloud Logging"/>
    <s v="Management and Governance"/>
    <s v="Log Storage"/>
    <s v="log-sink-2001-05-02"/>
    <s v="us-central1"/>
    <s v=""/>
    <n v="124.267"/>
    <s v="GiBy"/>
    <n v="0.5"/>
    <s v="Standard"/>
    <s v="USD"/>
    <n v="62.133499999999998"/>
    <n v="57.162799999999997"/>
    <n v="57.16279999999999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21"/>
    <s v="Shared"/>
    <x v="2"/>
    <s v="Direct spend: provider + billing month + sub-account"/>
    <n v="1"/>
    <s v="gcp-2026-04-01-finops-data-2001-05-02-alloc-a127a4a9df13"/>
    <d v="2026-03-01T00:00:00"/>
    <d v="2026-03-01T00:00:00"/>
  </r>
  <r>
    <x v="1823"/>
    <x v="1"/>
    <m/>
    <m/>
    <s v="customer-platform-prod"/>
    <n v="46113.833333333336"/>
    <n v="46114.833333333336"/>
    <n v="46112.833333333336"/>
    <n v="46142.833333333336"/>
    <s v="Compute Engine"/>
    <s v="Compute"/>
    <s v="N2 Instance Core running in Americas"/>
    <s v="instance-1001-01-01"/>
    <s v="us-central1"/>
    <s v=""/>
    <n v="1571.8477"/>
    <s v="vCPU-hours"/>
    <n v="3.1611014222306652E-2"/>
    <s v="Committed"/>
    <s v="USD"/>
    <n v="49.6877"/>
    <n v="40.317900000000002"/>
    <n v="40.3179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2"/>
    <s v="Allocated"/>
    <x v="1"/>
    <s v="Source tags/labels"/>
    <n v="1"/>
    <s v="gcp-2026-04-02-finops-prod-1001-01-01-alloc-f4523f2f89d3"/>
    <d v="2026-04-01T00:00:00"/>
    <d v="2026-04-01T00:00:00"/>
  </r>
  <r>
    <x v="1824"/>
    <x v="1"/>
    <m/>
    <m/>
    <s v="customer-platform-prod"/>
    <n v="46113.833333333336"/>
    <n v="46114.833333333336"/>
    <n v="46112.833333333336"/>
    <n v="46142.833333333336"/>
    <s v="Compute Engine"/>
    <s v="Compute"/>
    <s v="N2 Instance Core running in Americas"/>
    <s v="instance-1001-01-02"/>
    <s v="us-central1"/>
    <s v=""/>
    <n v="1572.7238"/>
    <s v="vCPU-hours"/>
    <n v="3.1611017776929429E-2"/>
    <s v="Committed"/>
    <s v="USD"/>
    <n v="49.715400000000002"/>
    <n v="40.340299999999999"/>
    <n v="40.3402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3"/>
    <s v="Allocated"/>
    <x v="1"/>
    <s v="Source tags/labels"/>
    <n v="1"/>
    <s v="gcp-2026-04-02-finops-prod-1001-01-02-alloc-625ae4565a58"/>
    <d v="2026-04-01T00:00:00"/>
    <d v="2026-04-01T00:00:00"/>
  </r>
  <r>
    <x v="1825"/>
    <x v="1"/>
    <m/>
    <m/>
    <s v="customer-platform-prod"/>
    <n v="46113.833333333336"/>
    <n v="46114.833333333336"/>
    <n v="46112.833333333336"/>
    <n v="46142.833333333336"/>
    <s v="BigQuery"/>
    <s v="Analytics"/>
    <s v="Analysis in US"/>
    <s v="bq-job-1001-02-01"/>
    <s v="us-central1"/>
    <s v=""/>
    <n v="11.370200000000001"/>
    <s v="TiBy"/>
    <n v="6.2500131923800808"/>
    <s v="Standard"/>
    <s v="USD"/>
    <n v="71.063900000000004"/>
    <n v="67.5107"/>
    <n v="67.5107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4"/>
    <s v="Allocated"/>
    <x v="1"/>
    <s v="Source tags/labels"/>
    <n v="1"/>
    <s v="gcp-2026-04-02-finops-prod-1001-02-01-alloc-c89a022fef32"/>
    <d v="2026-04-01T00:00:00"/>
    <d v="2026-04-01T00:00:00"/>
  </r>
  <r>
    <x v="1826"/>
    <x v="1"/>
    <m/>
    <m/>
    <s v="customer-platform-prod"/>
    <n v="46113.833333333336"/>
    <n v="46114.833333333336"/>
    <n v="46112.833333333336"/>
    <n v="46142.833333333336"/>
    <s v="BigQuery"/>
    <s v="Analytics"/>
    <s v="Analysis in US"/>
    <s v="bq-job-1001-02-02"/>
    <s v="us-central1"/>
    <s v=""/>
    <n v="12.7172"/>
    <s v="TiBy"/>
    <n v="6.2499842732677005"/>
    <s v="Standard"/>
    <s v="USD"/>
    <n v="79.482299999999995"/>
    <n v="75.508200000000002"/>
    <n v="75.508200000000002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5"/>
    <s v="Allocated"/>
    <x v="1"/>
    <s v="Source tags/labels"/>
    <n v="1"/>
    <s v="gcp-2026-04-02-finops-prod-1001-02-02-alloc-5efdb44b0e62"/>
    <d v="2026-04-01T00:00:00"/>
    <d v="2026-04-01T00:00:00"/>
  </r>
  <r>
    <x v="1827"/>
    <x v="1"/>
    <m/>
    <m/>
    <s v="customer-platform-prod"/>
    <n v="46113.833333333336"/>
    <n v="46114.833333333336"/>
    <n v="46112.833333333336"/>
    <n v="46142.833333333336"/>
    <s v="Cloud Storage"/>
    <s v="Storage"/>
    <s v="Standard Storage US Multi-region"/>
    <s v="bucket-1001-03-01"/>
    <s v="us-central1"/>
    <s v=""/>
    <n v="330.52760000000001"/>
    <s v="GiBy-month"/>
    <n v="2.5999946751799247E-2"/>
    <s v="Standard"/>
    <s v="USD"/>
    <n v="8.5937000000000001"/>
    <n v="7.9326999999999996"/>
    <n v="7.932699999999999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6"/>
    <s v="Allocated"/>
    <x v="1"/>
    <s v="Source tags/labels"/>
    <n v="1"/>
    <s v="gcp-2026-04-02-finops-prod-1001-03-01-alloc-a12e044548a1"/>
    <d v="2026-04-01T00:00:00"/>
    <d v="2026-04-01T00:00:00"/>
  </r>
  <r>
    <x v="1828"/>
    <x v="1"/>
    <m/>
    <m/>
    <s v="customer-platform-prod"/>
    <n v="46113.833333333336"/>
    <n v="46114.833333333336"/>
    <n v="46112.833333333336"/>
    <n v="46142.833333333336"/>
    <s v="Cloud Storage"/>
    <s v="Storage"/>
    <s v="Standard Storage US Multi-region"/>
    <s v="bucket-1001-03-02"/>
    <s v="us-central1"/>
    <s v=""/>
    <n v="312.80349999999999"/>
    <s v="GiBy-month"/>
    <n v="2.600002877205658E-2"/>
    <s v="Standard"/>
    <s v="USD"/>
    <n v="8.1328999999999994"/>
    <n v="7.5072999999999999"/>
    <n v="7.5072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7"/>
    <s v="Allocated"/>
    <x v="1"/>
    <s v="Source tags/labels"/>
    <n v="1"/>
    <s v="gcp-2026-04-02-finops-prod-1001-03-02-alloc-c652b6ff918f"/>
    <d v="2026-04-01T00:00:00"/>
    <d v="2026-04-01T00:00:00"/>
  </r>
  <r>
    <x v="1829"/>
    <x v="1"/>
    <m/>
    <m/>
    <s v="customer-platform-prod"/>
    <n v="46113.833333333336"/>
    <n v="46114.833333333336"/>
    <n v="46112.833333333336"/>
    <n v="46142.833333333336"/>
    <s v="Cloud SQL"/>
    <s v="Databases"/>
    <s v="Cloud SQL for PostgreSQL: Regional vCPU"/>
    <s v="cloudsql-1001-04-01"/>
    <s v="us-central1"/>
    <s v=""/>
    <n v="459.96910000000003"/>
    <s v="vCPU-hours"/>
    <n v="8.2599896384344076E-2"/>
    <s v="Committed"/>
    <s v="USD"/>
    <n v="37.993400000000001"/>
    <n v="31.314699999999998"/>
    <n v="31.31469999999999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8"/>
    <s v="Allocated"/>
    <x v="1"/>
    <s v="Source tags/labels"/>
    <n v="1"/>
    <s v="gcp-2026-04-02-finops-prod-1001-04-01-alloc-63dfaec3dc26"/>
    <d v="2026-04-01T00:00:00"/>
    <d v="2026-04-01T00:00:00"/>
  </r>
  <r>
    <x v="1830"/>
    <x v="1"/>
    <m/>
    <m/>
    <s v="customer-platform-prod"/>
    <n v="46113.833333333336"/>
    <n v="46114.833333333336"/>
    <n v="46112.833333333336"/>
    <n v="46142.833333333336"/>
    <s v="Cloud SQL"/>
    <s v="Databases"/>
    <s v="Cloud SQL for PostgreSQL: Regional vCPU"/>
    <s v="cloudsql-1001-04-02"/>
    <s v="us-central1"/>
    <s v=""/>
    <n v="424.37849999999997"/>
    <s v="vCPU-hours"/>
    <n v="8.2600084594294951E-2"/>
    <s v="Committed"/>
    <s v="USD"/>
    <n v="35.053699999999999"/>
    <n v="28.8917"/>
    <n v="28.8917"/>
    <s v="Usage"/>
    <s v=""/>
    <s v="Cloud SQL for PostgreSQL: Regional vCPU"/>
    <s v="{}"/>
    <x v="0"/>
    <x v="0"/>
    <x v="0"/>
    <x v="0"/>
    <s v="Unallocated"/>
    <s v="gcp_billing_sample.csv"/>
    <n v="29"/>
    <s v="Unallocated"/>
    <x v="0"/>
    <s v="Missing allocation metadata"/>
    <n v="1"/>
    <s v="gcp-2026-04-02-finops-prod-1001-04-02-alloc-57eeac82807c"/>
    <d v="2026-04-01T00:00:00"/>
    <d v="2026-04-01T00:00:00"/>
  </r>
  <r>
    <x v="1831"/>
    <x v="1"/>
    <m/>
    <m/>
    <s v="customer-platform-prod"/>
    <n v="46113.833333333336"/>
    <n v="46114.833333333336"/>
    <n v="46112.833333333336"/>
    <n v="46142.833333333336"/>
    <s v="Cloud Logging"/>
    <s v="Management and Governance"/>
    <s v="Log Storage"/>
    <s v="log-sink-1001-05-01"/>
    <s v="us-central1"/>
    <s v=""/>
    <n v="285.08049999999997"/>
    <s v="GiBy"/>
    <n v="0.49999982461094322"/>
    <s v="Standard"/>
    <s v="USD"/>
    <n v="142.5402"/>
    <n v="131.137"/>
    <n v="131.137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30"/>
    <s v="Shared"/>
    <x v="2"/>
    <s v="Direct spend: provider + billing month + sub-account"/>
    <n v="1"/>
    <s v="gcp-2026-04-02-finops-prod-1001-05-01-alloc-21ab03359d38"/>
    <d v="2026-04-01T00:00:00"/>
    <d v="2026-04-01T00:00:00"/>
  </r>
  <r>
    <x v="1832"/>
    <x v="1"/>
    <m/>
    <m/>
    <s v="customer-platform-prod"/>
    <n v="46113.833333333336"/>
    <n v="46114.833333333336"/>
    <n v="46112.833333333336"/>
    <n v="46142.833333333336"/>
    <s v="Cloud Logging"/>
    <s v="Management and Governance"/>
    <s v="Log Storage"/>
    <s v="log-sink-1001-05-02"/>
    <s v="us-central1"/>
    <s v=""/>
    <n v="316.85550000000001"/>
    <s v="GiBy"/>
    <n v="0.49999984219936222"/>
    <s v="Standard"/>
    <s v="USD"/>
    <n v="158.42769999999999"/>
    <n v="145.7535"/>
    <n v="145.7535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31"/>
    <s v="Shared"/>
    <x v="2"/>
    <s v="Direct spend: provider + billing month + sub-account"/>
    <n v="1"/>
    <s v="gcp-2026-04-02-finops-prod-1001-05-02-alloc-a2b408819997"/>
    <d v="2026-04-01T00:00:00"/>
    <d v="2026-04-01T00:00:00"/>
  </r>
  <r>
    <x v="1833"/>
    <x v="1"/>
    <m/>
    <m/>
    <s v="analytics-development"/>
    <n v="46113.833333333336"/>
    <n v="46114.833333333336"/>
    <n v="46112.833333333336"/>
    <n v="46142.833333333336"/>
    <s v="Compute Engine"/>
    <s v="Compute"/>
    <s v="N2 Instance Core running in Americas"/>
    <s v="instance-2001-01-01"/>
    <s v="us-central1"/>
    <s v=""/>
    <n v="719.54780000000005"/>
    <s v="vCPU-hours"/>
    <n v="3.1610964553015104E-2"/>
    <s v="Committed"/>
    <s v="USD"/>
    <n v="22.7456"/>
    <n v="18.456399999999999"/>
    <n v="18.4563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2"/>
    <s v="Allocated"/>
    <x v="1"/>
    <s v="Source tags/labels"/>
    <n v="1"/>
    <s v="gcp-2026-04-02-finops-data-2001-01-01-alloc-617bf206fceb"/>
    <d v="2026-04-01T00:00:00"/>
    <d v="2026-04-01T00:00:00"/>
  </r>
  <r>
    <x v="1834"/>
    <x v="1"/>
    <m/>
    <m/>
    <s v="analytics-development"/>
    <n v="46113.833333333336"/>
    <n v="46114.833333333336"/>
    <n v="46112.833333333336"/>
    <n v="46142.833333333336"/>
    <s v="Compute Engine"/>
    <s v="Compute"/>
    <s v="N2 Instance Core running in Americas"/>
    <s v="instance-2001-01-02"/>
    <s v="us-central1"/>
    <s v=""/>
    <n v="702.62490000000003"/>
    <s v="vCPU-hours"/>
    <n v="3.1611034564815454E-2"/>
    <s v="Committed"/>
    <s v="USD"/>
    <n v="22.210699999999999"/>
    <n v="18.022300000000001"/>
    <n v="18.0223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3"/>
    <s v="Allocated"/>
    <x v="1"/>
    <s v="Source tags/labels"/>
    <n v="1"/>
    <s v="gcp-2026-04-02-finops-data-2001-01-02-alloc-9392195e08b3"/>
    <d v="2026-04-01T00:00:00"/>
    <d v="2026-04-01T00:00:00"/>
  </r>
  <r>
    <x v="1835"/>
    <x v="1"/>
    <m/>
    <m/>
    <s v="analytics-development"/>
    <n v="46113.833333333336"/>
    <n v="46114.833333333336"/>
    <n v="46112.833333333336"/>
    <n v="46142.833333333336"/>
    <s v="BigQuery"/>
    <s v="Analytics"/>
    <s v="Analysis in US"/>
    <s v="bq-job-2001-02-01"/>
    <s v="us-central1"/>
    <s v=""/>
    <n v="5.6755000000000004"/>
    <s v="TiBy"/>
    <n v="6.2500220244912335"/>
    <s v="Standard"/>
    <s v="USD"/>
    <n v="35.472000000000001"/>
    <n v="33.698399999999999"/>
    <n v="33.6983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4"/>
    <s v="Allocated"/>
    <x v="1"/>
    <s v="Source tags/labels"/>
    <n v="1"/>
    <s v="gcp-2026-04-02-finops-data-2001-02-01-alloc-a9b788748200"/>
    <d v="2026-04-01T00:00:00"/>
    <d v="2026-04-01T00:00:00"/>
  </r>
  <r>
    <x v="1836"/>
    <x v="1"/>
    <m/>
    <m/>
    <s v="analytics-development"/>
    <n v="46113.833333333336"/>
    <n v="46114.833333333336"/>
    <n v="46112.833333333336"/>
    <n v="46142.833333333336"/>
    <s v="BigQuery"/>
    <s v="Analytics"/>
    <s v="Analysis in US"/>
    <s v="bq-job-2001-02-02"/>
    <s v="us-central1"/>
    <s v=""/>
    <n v="5.5117000000000003"/>
    <s v="TiBy"/>
    <n v="6.2499591777491519"/>
    <s v="Standard"/>
    <s v="USD"/>
    <n v="34.447899999999997"/>
    <n v="32.725499999999997"/>
    <n v="32.72549999999999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5"/>
    <s v="Allocated"/>
    <x v="1"/>
    <s v="Source tags/labels"/>
    <n v="1"/>
    <s v="gcp-2026-04-02-finops-data-2001-02-02-alloc-1950694db881"/>
    <d v="2026-04-01T00:00:00"/>
    <d v="2026-04-01T00:00:00"/>
  </r>
  <r>
    <x v="1837"/>
    <x v="1"/>
    <m/>
    <m/>
    <s v="analytics-development"/>
    <n v="46113.833333333336"/>
    <n v="46114.833333333336"/>
    <n v="46112.833333333336"/>
    <n v="46142.833333333336"/>
    <s v="Cloud Storage"/>
    <s v="Storage"/>
    <s v="Standard Storage US Multi-region"/>
    <s v="bucket-2001-03-01"/>
    <s v="us-central1"/>
    <s v=""/>
    <n v="157.3715"/>
    <s v="GiBy-month"/>
    <n v="2.600026053001973E-2"/>
    <s v="Standard"/>
    <s v="USD"/>
    <n v="4.0917000000000003"/>
    <n v="3.7768999999999999"/>
    <n v="3.7768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6"/>
    <s v="Allocated"/>
    <x v="1"/>
    <s v="Source tags/labels"/>
    <n v="1"/>
    <s v="gcp-2026-04-02-finops-data-2001-03-01-alloc-2d323357fbf9"/>
    <d v="2026-04-01T00:00:00"/>
    <d v="2026-04-01T00:00:00"/>
  </r>
  <r>
    <x v="1838"/>
    <x v="1"/>
    <m/>
    <m/>
    <s v="analytics-development"/>
    <n v="46113.833333333336"/>
    <n v="46114.833333333336"/>
    <n v="46112.833333333336"/>
    <n v="46142.833333333336"/>
    <s v="Cloud Storage"/>
    <s v="Storage"/>
    <s v="Standard Storage US Multi-region"/>
    <s v="bucket-2001-03-02"/>
    <s v="us-central1"/>
    <s v=""/>
    <n v="134.7099"/>
    <s v="GiBy-month"/>
    <n v="2.600031623510967E-2"/>
    <s v="Standard"/>
    <s v="USD"/>
    <n v="3.5024999999999999"/>
    <n v="3.2330000000000001"/>
    <n v="3.2330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7"/>
    <s v="Allocated"/>
    <x v="1"/>
    <s v="Source tags/labels"/>
    <n v="1"/>
    <s v="gcp-2026-04-02-finops-data-2001-03-02-alloc-168a7b4f3467"/>
    <d v="2026-04-01T00:00:00"/>
    <d v="2026-04-01T00:00:00"/>
  </r>
  <r>
    <x v="1839"/>
    <x v="1"/>
    <m/>
    <m/>
    <s v="analytics-development"/>
    <n v="46113.833333333336"/>
    <n v="46114.833333333336"/>
    <n v="46112.833333333336"/>
    <n v="46142.833333333336"/>
    <s v="Cloud SQL"/>
    <s v="Databases"/>
    <s v="Cloud SQL for PostgreSQL: Regional vCPU"/>
    <s v="cloudsql-2001-04-01"/>
    <s v="us-central1"/>
    <s v=""/>
    <n v="177.1677"/>
    <s v="vCPU-hours"/>
    <n v="8.2600270816858834E-2"/>
    <s v="Committed"/>
    <s v="USD"/>
    <n v="14.6341"/>
    <n v="12.0616"/>
    <n v="12.0616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8"/>
    <s v="Allocated"/>
    <x v="1"/>
    <s v="Source tags/labels"/>
    <n v="1"/>
    <s v="gcp-2026-04-02-finops-data-2001-04-01-alloc-3fc5cae8c099"/>
    <d v="2026-04-01T00:00:00"/>
    <d v="2026-04-01T00:00:00"/>
  </r>
  <r>
    <x v="1840"/>
    <x v="1"/>
    <m/>
    <m/>
    <s v="analytics-development"/>
    <n v="46113.833333333336"/>
    <n v="46114.833333333336"/>
    <n v="46112.833333333336"/>
    <n v="46142.833333333336"/>
    <s v="Cloud SQL"/>
    <s v="Databases"/>
    <s v="Cloud SQL for PostgreSQL: Regional vCPU"/>
    <s v="cloudsql-2001-04-02"/>
    <s v="us-central1"/>
    <s v=""/>
    <n v="189.52340000000001"/>
    <s v="vCPU-hours"/>
    <n v="8.2599826723243674E-2"/>
    <s v="Committed"/>
    <s v="USD"/>
    <n v="15.6546"/>
    <n v="12.902699999999999"/>
    <n v="12.9026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9"/>
    <s v="Allocated"/>
    <x v="1"/>
    <s v="Source tags/labels"/>
    <n v="1"/>
    <s v="gcp-2026-04-02-finops-data-2001-04-02-alloc-6ece50592fc2"/>
    <d v="2026-04-01T00:00:00"/>
    <d v="2026-04-01T00:00:00"/>
  </r>
  <r>
    <x v="1841"/>
    <x v="1"/>
    <m/>
    <m/>
    <s v="analytics-development"/>
    <n v="46113.833333333336"/>
    <n v="46114.833333333336"/>
    <n v="46112.833333333336"/>
    <n v="46142.833333333336"/>
    <s v="Cloud Logging"/>
    <s v="Management and Governance"/>
    <s v="Log Storage"/>
    <s v="log-sink-2001-05-01"/>
    <s v="us-central1"/>
    <s v=""/>
    <n v="133.06970000000001"/>
    <s v="GiBy"/>
    <n v="0.50000037574293776"/>
    <s v="Standard"/>
    <s v="USD"/>
    <n v="66.534899999999993"/>
    <n v="61.2121"/>
    <n v="61.212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40"/>
    <s v="Shared"/>
    <x v="2"/>
    <s v="Direct spend: provider + billing month + sub-account"/>
    <n v="1"/>
    <s v="gcp-2026-04-02-finops-data-2001-05-01-alloc-6571757b6930"/>
    <d v="2026-04-01T00:00:00"/>
    <d v="2026-04-01T00:00:00"/>
  </r>
  <r>
    <x v="1842"/>
    <x v="1"/>
    <m/>
    <m/>
    <s v="analytics-development"/>
    <n v="46113.833333333336"/>
    <n v="46114.833333333336"/>
    <n v="46112.833333333336"/>
    <n v="46142.833333333336"/>
    <s v="Cloud Logging"/>
    <s v="Management and Governance"/>
    <s v="Log Storage"/>
    <s v="log-sink-2001-05-02"/>
    <s v="us-central1"/>
    <s v=""/>
    <n v="125.01179999999999"/>
    <s v="GiBy"/>
    <n v="0.5"/>
    <s v="Standard"/>
    <s v="USD"/>
    <n v="62.505899999999997"/>
    <n v="57.505400000000002"/>
    <n v="57.5054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41"/>
    <s v="Shared"/>
    <x v="2"/>
    <s v="Direct spend: provider + billing month + sub-account"/>
    <n v="1"/>
    <s v="gcp-2026-04-02-finops-data-2001-05-02-alloc-63b59e46a9e4"/>
    <d v="2026-04-01T00:00:00"/>
    <d v="2026-04-01T00:00:00"/>
  </r>
  <r>
    <x v="1843"/>
    <x v="1"/>
    <m/>
    <m/>
    <s v="customer-platform-prod"/>
    <n v="46114.833333333336"/>
    <n v="46115.833333333336"/>
    <n v="46112.833333333336"/>
    <n v="46142.833333333336"/>
    <s v="Compute Engine"/>
    <s v="Compute"/>
    <s v="N2 Instance Core running in Americas"/>
    <s v="instance-1001-01-01"/>
    <s v="us-central1"/>
    <s v=""/>
    <n v="1426.5047999999999"/>
    <s v="vCPU-hours"/>
    <n v="3.1610969693196968E-2"/>
    <s v="Committed"/>
    <s v="USD"/>
    <n v="45.093200000000003"/>
    <n v="36.5899"/>
    <n v="36.58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2"/>
    <s v="Allocated"/>
    <x v="1"/>
    <s v="Source tags/labels"/>
    <n v="1"/>
    <s v="gcp-2026-04-03-finops-prod-1001-01-01-alloc-c3d9cb3acc9d"/>
    <d v="2026-04-01T00:00:00"/>
    <d v="2026-04-01T00:00:00"/>
  </r>
  <r>
    <x v="1844"/>
    <x v="1"/>
    <m/>
    <m/>
    <s v="customer-platform-prod"/>
    <n v="46114.833333333336"/>
    <n v="46115.833333333336"/>
    <n v="46112.833333333336"/>
    <n v="46142.833333333336"/>
    <s v="Compute Engine"/>
    <s v="Compute"/>
    <s v="N2 Instance Core running in Americas"/>
    <s v="instance-1001-01-02"/>
    <s v="us-central1"/>
    <s v=""/>
    <n v="1562.9068"/>
    <s v="vCPU-hours"/>
    <n v="3.161097002073316E-2"/>
    <s v="Committed"/>
    <s v="USD"/>
    <n v="49.405000000000001"/>
    <n v="40.088500000000003"/>
    <n v="40.08850000000000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3"/>
    <s v="Allocated"/>
    <x v="1"/>
    <s v="Source tags/labels"/>
    <n v="1"/>
    <s v="gcp-2026-04-03-finops-prod-1001-01-02-alloc-674d545b79c1"/>
    <d v="2026-04-01T00:00:00"/>
    <d v="2026-04-01T00:00:00"/>
  </r>
  <r>
    <x v="1845"/>
    <x v="1"/>
    <m/>
    <m/>
    <s v="customer-platform-prod"/>
    <n v="46114.833333333336"/>
    <n v="46115.833333333336"/>
    <n v="46112.833333333336"/>
    <n v="46142.833333333336"/>
    <s v="BigQuery"/>
    <s v="Analytics"/>
    <s v="Analysis in US"/>
    <s v="bq-job-1001-02-01"/>
    <s v="us-central1"/>
    <s v=""/>
    <n v="11.168900000000001"/>
    <s v="TiBy"/>
    <n v="6.2499977616417013"/>
    <s v="Standard"/>
    <s v="USD"/>
    <n v="69.805599999999998"/>
    <n v="66.315299999999993"/>
    <n v="66.31529999999999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4"/>
    <s v="Allocated"/>
    <x v="1"/>
    <s v="Source tags/labels"/>
    <n v="1"/>
    <s v="gcp-2026-04-03-finops-prod-1001-02-01-alloc-5013e88a1723"/>
    <d v="2026-04-01T00:00:00"/>
    <d v="2026-04-01T00:00:00"/>
  </r>
  <r>
    <x v="1846"/>
    <x v="1"/>
    <m/>
    <m/>
    <s v="customer-platform-prod"/>
    <n v="46114.833333333336"/>
    <n v="46115.833333333336"/>
    <n v="46112.833333333336"/>
    <n v="46142.833333333336"/>
    <s v="BigQuery"/>
    <s v="Analytics"/>
    <s v="Analysis in US"/>
    <s v="bq-job-1001-02-02"/>
    <s v="us-central1"/>
    <s v=""/>
    <n v="10.9221"/>
    <s v="TiBy"/>
    <n v="6.2499702438175806"/>
    <s v="Standard"/>
    <s v="USD"/>
    <n v="68.262799999999999"/>
    <n v="64.849699999999999"/>
    <n v="64.849699999999999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5"/>
    <s v="Allocated"/>
    <x v="1"/>
    <s v="Source tags/labels"/>
    <n v="1"/>
    <s v="gcp-2026-04-03-finops-prod-1001-02-02-alloc-389701da4bb9"/>
    <d v="2026-04-01T00:00:00"/>
    <d v="2026-04-01T00:00:00"/>
  </r>
  <r>
    <x v="1847"/>
    <x v="1"/>
    <m/>
    <m/>
    <s v="customer-platform-prod"/>
    <n v="46114.833333333336"/>
    <n v="46115.833333333336"/>
    <n v="46112.833333333336"/>
    <n v="46142.833333333336"/>
    <s v="Cloud Storage"/>
    <s v="Storage"/>
    <s v="Standard Storage US Multi-region"/>
    <s v="bucket-1001-03-01"/>
    <s v="us-central1"/>
    <s v=""/>
    <n v="327.399"/>
    <s v="GiBy-month"/>
    <n v="2.6000079413803952E-2"/>
    <s v="Standard"/>
    <s v="USD"/>
    <n v="8.5123999999999995"/>
    <n v="7.8575999999999997"/>
    <n v="7.8575999999999997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6"/>
    <s v="Allocated"/>
    <x v="1"/>
    <s v="Source tags/labels"/>
    <n v="1"/>
    <s v="gcp-2026-04-03-finops-prod-1001-03-01-alloc-9fcaa7d39e0a"/>
    <d v="2026-04-01T00:00:00"/>
    <d v="2026-04-01T00:00:00"/>
  </r>
  <r>
    <x v="1848"/>
    <x v="1"/>
    <m/>
    <m/>
    <s v="customer-platform-prod"/>
    <n v="46114.833333333336"/>
    <n v="46115.833333333336"/>
    <n v="46112.833333333336"/>
    <n v="46142.833333333336"/>
    <s v="Cloud Storage"/>
    <s v="Storage"/>
    <s v="Standard Storage US Multi-region"/>
    <s v="bucket-1001-03-02"/>
    <s v="us-central1"/>
    <s v=""/>
    <n v="319.39530000000002"/>
    <s v="GiBy-month"/>
    <n v="2.6000069506345275E-2"/>
    <s v="Standard"/>
    <s v="USD"/>
    <n v="8.3042999999999996"/>
    <n v="7.6654999999999998"/>
    <n v="7.665499999999999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7"/>
    <s v="Allocated"/>
    <x v="1"/>
    <s v="Source tags/labels"/>
    <n v="1"/>
    <s v="gcp-2026-04-03-finops-prod-1001-03-02-alloc-07b7dcbfaea0"/>
    <d v="2026-04-01T00:00:00"/>
    <d v="2026-04-01T00:00:00"/>
  </r>
  <r>
    <x v="1849"/>
    <x v="1"/>
    <m/>
    <m/>
    <s v="customer-platform-prod"/>
    <n v="46114.833333333336"/>
    <n v="46115.833333333336"/>
    <n v="46112.833333333336"/>
    <n v="46142.833333333336"/>
    <s v="Cloud SQL"/>
    <s v="Databases"/>
    <s v="Cloud SQL for PostgreSQL: Regional vCPU"/>
    <s v="cloudsql-1001-04-01"/>
    <s v="us-central1"/>
    <s v=""/>
    <n v="408.07920000000001"/>
    <s v="vCPU-hours"/>
    <n v="8.2599897274842723E-2"/>
    <s v="Committed"/>
    <s v="USD"/>
    <n v="33.707299999999996"/>
    <n v="27.7821"/>
    <n v="27.782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8"/>
    <s v="Allocated"/>
    <x v="1"/>
    <s v="Source tags/labels"/>
    <n v="1"/>
    <s v="gcp-2026-04-03-finops-prod-1001-04-01-alloc-6e25652e6f0e"/>
    <d v="2026-04-01T00:00:00"/>
    <d v="2026-04-01T00:00:00"/>
  </r>
  <r>
    <x v="1850"/>
    <x v="1"/>
    <m/>
    <m/>
    <s v="customer-platform-prod"/>
    <n v="46114.833333333336"/>
    <n v="46115.833333333336"/>
    <n v="46112.833333333336"/>
    <n v="46142.833333333336"/>
    <s v="Cloud SQL"/>
    <s v="Databases"/>
    <s v="Cloud SQL for PostgreSQL: Regional vCPU"/>
    <s v="cloudsql-1001-04-02"/>
    <s v="us-central1"/>
    <s v=""/>
    <n v="404.7002"/>
    <s v="vCPU-hours"/>
    <n v="8.2599909760360885E-2"/>
    <s v="Committed"/>
    <s v="USD"/>
    <n v="33.428199999999997"/>
    <n v="27.552"/>
    <n v="27.55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9"/>
    <s v="Allocated"/>
    <x v="1"/>
    <s v="Source tags/labels"/>
    <n v="1"/>
    <s v="gcp-2026-04-03-finops-prod-1001-04-02-alloc-eb38d566f2db"/>
    <d v="2026-04-01T00:00:00"/>
    <d v="2026-04-01T00:00:00"/>
  </r>
  <r>
    <x v="1851"/>
    <x v="1"/>
    <m/>
    <m/>
    <s v="customer-platform-prod"/>
    <n v="46114.833333333336"/>
    <n v="46115.833333333336"/>
    <n v="46112.833333333336"/>
    <n v="46142.833333333336"/>
    <s v="Cloud Logging"/>
    <s v="Management and Governance"/>
    <s v="Log Storage"/>
    <s v="log-sink-1001-05-01"/>
    <s v="us-central1"/>
    <s v=""/>
    <n v="281.03210000000001"/>
    <s v="GiBy"/>
    <n v="0.5000001779156189"/>
    <s v="Standard"/>
    <s v="USD"/>
    <n v="140.51609999999999"/>
    <n v="129.2748"/>
    <n v="129.2748"/>
    <s v="Usage"/>
    <s v=""/>
    <s v="Log Storage"/>
    <s v="{}"/>
    <x v="0"/>
    <x v="0"/>
    <x v="0"/>
    <x v="0"/>
    <s v="Unallocated"/>
    <s v="gcp_billing_sample.csv"/>
    <n v="50"/>
    <s v="Unallocated"/>
    <x v="0"/>
    <s v="Missing allocation metadata"/>
    <n v="1"/>
    <s v="gcp-2026-04-03-finops-prod-1001-05-01-alloc-fd75cff61f47"/>
    <d v="2026-04-01T00:00:00"/>
    <d v="2026-04-01T00:00:00"/>
  </r>
  <r>
    <x v="1852"/>
    <x v="1"/>
    <m/>
    <m/>
    <s v="customer-platform-prod"/>
    <n v="46114.833333333336"/>
    <n v="46115.833333333336"/>
    <n v="46112.833333333336"/>
    <n v="46142.833333333336"/>
    <s v="Cloud Logging"/>
    <s v="Management and Governance"/>
    <s v="Log Storage"/>
    <s v="log-sink-1001-05-02"/>
    <s v="us-central1"/>
    <s v=""/>
    <n v="300.30840000000001"/>
    <s v="GiBy"/>
    <n v="0.5"/>
    <s v="Standard"/>
    <s v="USD"/>
    <n v="150.1542"/>
    <n v="138.14189999999999"/>
    <n v="138.1418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51"/>
    <s v="Shared"/>
    <x v="2"/>
    <s v="Direct spend: provider + billing month + sub-account"/>
    <n v="1"/>
    <s v="gcp-2026-04-03-finops-prod-1001-05-02-alloc-2901446be048"/>
    <d v="2026-04-01T00:00:00"/>
    <d v="2026-04-01T00:00:00"/>
  </r>
  <r>
    <x v="1853"/>
    <x v="1"/>
    <m/>
    <m/>
    <s v="analytics-development"/>
    <n v="46114.833333333336"/>
    <n v="46115.833333333336"/>
    <n v="46112.833333333336"/>
    <n v="46142.833333333336"/>
    <s v="Compute Engine"/>
    <s v="Compute"/>
    <s v="N2 Instance Core running in Americas"/>
    <s v="instance-2001-01-01"/>
    <s v="us-central1"/>
    <s v=""/>
    <n v="679.99990000000003"/>
    <s v="vCPU-hours"/>
    <n v="3.1611034060446186E-2"/>
    <s v="Committed"/>
    <s v="USD"/>
    <n v="21.4955"/>
    <n v="17.442"/>
    <n v="17.44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2"/>
    <s v="Allocated"/>
    <x v="1"/>
    <s v="Source tags/labels"/>
    <n v="1"/>
    <s v="gcp-2026-04-03-finops-data-2001-01-01-alloc-c88cbc66ef6d"/>
    <d v="2026-04-01T00:00:00"/>
    <d v="2026-04-01T00:00:00"/>
  </r>
  <r>
    <x v="1854"/>
    <x v="1"/>
    <m/>
    <m/>
    <s v="analytics-development"/>
    <n v="46114.833333333336"/>
    <n v="46115.833333333336"/>
    <n v="46112.833333333336"/>
    <n v="46142.833333333336"/>
    <s v="Compute Engine"/>
    <s v="Compute"/>
    <s v="N2 Instance Core running in Americas"/>
    <s v="instance-2001-01-02"/>
    <s v="us-central1"/>
    <s v=""/>
    <n v="637.36170000000004"/>
    <s v="vCPU-hours"/>
    <n v="3.1610936145049194E-2"/>
    <s v="Committed"/>
    <s v="USD"/>
    <n v="20.147600000000001"/>
    <n v="16.348299999999998"/>
    <n v="16.348299999999998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3"/>
    <s v="Allocated"/>
    <x v="1"/>
    <s v="Source tags/labels"/>
    <n v="1"/>
    <s v="gcp-2026-04-03-finops-data-2001-01-02-alloc-67e496783db8"/>
    <d v="2026-04-01T00:00:00"/>
    <d v="2026-04-01T00:00:00"/>
  </r>
  <r>
    <x v="1855"/>
    <x v="1"/>
    <m/>
    <m/>
    <s v="analytics-development"/>
    <n v="46114.833333333336"/>
    <n v="46115.833333333336"/>
    <n v="46112.833333333336"/>
    <n v="46142.833333333336"/>
    <s v="BigQuery"/>
    <s v="Analytics"/>
    <s v="Analysis in US"/>
    <s v="bq-job-2001-02-01"/>
    <s v="us-central1"/>
    <s v=""/>
    <n v="5.2183999999999999"/>
    <s v="TiBy"/>
    <n v="6.2500383259236543"/>
    <s v="Standard"/>
    <s v="USD"/>
    <n v="32.615200000000002"/>
    <n v="30.984400000000001"/>
    <n v="30.9844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4"/>
    <s v="Allocated"/>
    <x v="1"/>
    <s v="Source tags/labels"/>
    <n v="1"/>
    <s v="gcp-2026-04-03-finops-data-2001-02-01-alloc-dc4808670800"/>
    <d v="2026-04-01T00:00:00"/>
    <d v="2026-04-01T00:00:00"/>
  </r>
  <r>
    <x v="1856"/>
    <x v="1"/>
    <m/>
    <m/>
    <s v="analytics-development"/>
    <n v="46114.833333333336"/>
    <n v="46115.833333333336"/>
    <n v="46112.833333333336"/>
    <n v="46142.833333333336"/>
    <s v="BigQuery"/>
    <s v="Analytics"/>
    <s v="Analysis in US"/>
    <s v="bq-job-2001-02-02"/>
    <s v="us-central1"/>
    <s v=""/>
    <n v="5.0959000000000003"/>
    <s v="TiBy"/>
    <n v="6.250024529523734"/>
    <s v="Standard"/>
    <s v="USD"/>
    <n v="31.849499999999999"/>
    <n v="30.257000000000001"/>
    <n v="30.2570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5"/>
    <s v="Allocated"/>
    <x v="1"/>
    <s v="Source tags/labels"/>
    <n v="1"/>
    <s v="gcp-2026-04-03-finops-data-2001-02-02-alloc-f71415049bbd"/>
    <d v="2026-04-01T00:00:00"/>
    <d v="2026-04-01T00:00:00"/>
  </r>
  <r>
    <x v="1857"/>
    <x v="1"/>
    <m/>
    <m/>
    <s v="analytics-development"/>
    <n v="46114.833333333336"/>
    <n v="46115.833333333336"/>
    <n v="46112.833333333336"/>
    <n v="46142.833333333336"/>
    <s v="Cloud Storage"/>
    <s v="Storage"/>
    <s v="Standard Storage US Multi-region"/>
    <s v="bucket-2001-03-01"/>
    <s v="us-central1"/>
    <s v=""/>
    <n v="144.8784"/>
    <s v="GiBy-month"/>
    <n v="2.5999734950137496E-2"/>
    <s v="Standard"/>
    <s v="USD"/>
    <n v="3.7667999999999999"/>
    <n v="3.4771000000000001"/>
    <n v="3.4771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6"/>
    <s v="Allocated"/>
    <x v="1"/>
    <s v="Source tags/labels"/>
    <n v="1"/>
    <s v="gcp-2026-04-03-finops-data-2001-03-01-alloc-aceff56dc7e1"/>
    <d v="2026-04-01T00:00:00"/>
    <d v="2026-04-01T00:00:00"/>
  </r>
  <r>
    <x v="1858"/>
    <x v="1"/>
    <m/>
    <m/>
    <s v="analytics-development"/>
    <n v="46114.833333333336"/>
    <n v="46115.833333333336"/>
    <n v="46112.833333333336"/>
    <n v="46142.833333333336"/>
    <s v="Cloud Storage"/>
    <s v="Storage"/>
    <s v="Standard Storage US Multi-region"/>
    <s v="bucket-2001-03-02"/>
    <s v="us-central1"/>
    <s v=""/>
    <n v="153.32220000000001"/>
    <s v="GiBy-month"/>
    <n v="2.6000148706449556E-2"/>
    <s v="Standard"/>
    <s v="USD"/>
    <n v="3.9864000000000002"/>
    <n v="3.6797"/>
    <n v="3.6797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7"/>
    <s v="Allocated"/>
    <x v="1"/>
    <s v="Source tags/labels"/>
    <n v="1"/>
    <s v="gcp-2026-04-03-finops-data-2001-03-02-alloc-544cd1f360a6"/>
    <d v="2026-04-01T00:00:00"/>
    <d v="2026-04-01T00:00:00"/>
  </r>
  <r>
    <x v="1859"/>
    <x v="1"/>
    <m/>
    <m/>
    <s v="analytics-development"/>
    <n v="46114.833333333336"/>
    <n v="46115.833333333336"/>
    <n v="46112.833333333336"/>
    <n v="46142.833333333336"/>
    <s v="Cloud SQL"/>
    <s v="Databases"/>
    <s v="Cloud SQL for PostgreSQL: Regional vCPU"/>
    <s v="cloudsql-2001-04-01"/>
    <s v="us-central1"/>
    <s v=""/>
    <n v="170.43279999999999"/>
    <s v="vCPU-hours"/>
    <n v="8.2599710853779318E-2"/>
    <s v="Committed"/>
    <s v="USD"/>
    <n v="14.0777"/>
    <n v="11.603"/>
    <n v="11.603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8"/>
    <s v="Allocated"/>
    <x v="1"/>
    <s v="Source tags/labels"/>
    <n v="1"/>
    <s v="gcp-2026-04-03-finops-data-2001-04-01-alloc-03188db24d06"/>
    <d v="2026-04-01T00:00:00"/>
    <d v="2026-04-01T00:00:00"/>
  </r>
  <r>
    <x v="1860"/>
    <x v="1"/>
    <m/>
    <m/>
    <s v="analytics-development"/>
    <n v="46114.833333333336"/>
    <n v="46115.833333333336"/>
    <n v="46112.833333333336"/>
    <n v="46142.833333333336"/>
    <s v="Cloud SQL"/>
    <s v="Databases"/>
    <s v="Cloud SQL for PostgreSQL: Regional vCPU"/>
    <s v="cloudsql-2001-04-02"/>
    <s v="us-central1"/>
    <s v=""/>
    <n v="186.9462"/>
    <s v="vCPU-hours"/>
    <n v="8.2600234719935467E-2"/>
    <s v="Committed"/>
    <s v="USD"/>
    <n v="15.441800000000001"/>
    <n v="12.7273"/>
    <n v="12.7273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9"/>
    <s v="Allocated"/>
    <x v="1"/>
    <s v="Source tags/labels"/>
    <n v="1"/>
    <s v="gcp-2026-04-03-finops-data-2001-04-02-alloc-79f605464a8f"/>
    <d v="2026-04-01T00:00:00"/>
    <d v="2026-04-01T00:00:00"/>
  </r>
  <r>
    <x v="1861"/>
    <x v="1"/>
    <m/>
    <m/>
    <s v="analytics-development"/>
    <n v="46114.833333333336"/>
    <n v="46115.833333333336"/>
    <n v="46112.833333333336"/>
    <n v="46142.833333333336"/>
    <s v="Cloud Logging"/>
    <s v="Management and Governance"/>
    <s v="Log Storage"/>
    <s v="log-sink-2001-05-01"/>
    <s v="us-central1"/>
    <s v=""/>
    <n v="138.06989999999999"/>
    <s v="GiBy"/>
    <n v="0.50000036213541121"/>
    <s v="Standard"/>
    <s v="USD"/>
    <n v="69.034999999999997"/>
    <n v="63.5122"/>
    <n v="63.512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60"/>
    <s v="Shared"/>
    <x v="2"/>
    <s v="Direct spend: provider + billing month + sub-account"/>
    <n v="1"/>
    <s v="gcp-2026-04-03-finops-data-2001-05-01-alloc-1565b12bba55"/>
    <d v="2026-04-01T00:00:00"/>
    <d v="2026-04-01T00:00:00"/>
  </r>
  <r>
    <x v="1862"/>
    <x v="1"/>
    <m/>
    <m/>
    <s v="analytics-development"/>
    <n v="46114.833333333336"/>
    <n v="46115.833333333336"/>
    <n v="46112.833333333336"/>
    <n v="46142.833333333336"/>
    <s v="Cloud Logging"/>
    <s v="Management and Governance"/>
    <s v="Log Storage"/>
    <s v="log-sink-2001-05-02"/>
    <s v="us-central1"/>
    <s v=""/>
    <n v="147.39019999999999"/>
    <s v="GiBy"/>
    <n v="0.5"/>
    <s v="Standard"/>
    <s v="USD"/>
    <n v="73.695099999999996"/>
    <n v="67.799499999999995"/>
    <n v="67.799499999999995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61"/>
    <s v="Shared"/>
    <x v="2"/>
    <s v="Direct spend: provider + billing month + sub-account"/>
    <n v="1"/>
    <s v="gcp-2026-04-03-finops-data-2001-05-02-alloc-5fd47c7b22a0"/>
    <d v="2026-04-01T00:00:00"/>
    <d v="2026-04-01T00:00:00"/>
  </r>
  <r>
    <x v="1863"/>
    <x v="1"/>
    <m/>
    <m/>
    <s v="customer-platform-prod"/>
    <n v="46115.833333333336"/>
    <n v="46116.833333333336"/>
    <n v="46112.833333333336"/>
    <n v="46142.833333333336"/>
    <s v="Compute Engine"/>
    <s v="Compute"/>
    <s v="N2 Instance Core running in Americas"/>
    <s v="instance-1001-01-01"/>
    <s v="us-central1"/>
    <s v=""/>
    <n v="1446.2810999999999"/>
    <s v="vCPU-hours"/>
    <n v="3.1611005633690438E-2"/>
    <s v="Committed"/>
    <s v="USD"/>
    <n v="45.718400000000003"/>
    <n v="37.097099999999998"/>
    <n v="37.0970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2"/>
    <s v="Allocated"/>
    <x v="1"/>
    <s v="Source tags/labels"/>
    <n v="1"/>
    <s v="gcp-2026-04-04-finops-prod-1001-01-01-alloc-873d463697dc"/>
    <d v="2026-04-01T00:00:00"/>
    <d v="2026-04-01T00:00:00"/>
  </r>
  <r>
    <x v="1864"/>
    <x v="1"/>
    <m/>
    <m/>
    <s v="customer-platform-prod"/>
    <n v="46115.833333333336"/>
    <n v="46116.833333333336"/>
    <n v="46112.833333333336"/>
    <n v="46142.833333333336"/>
    <s v="Compute Engine"/>
    <s v="Compute"/>
    <s v="N2 Instance Core running in Americas"/>
    <s v="instance-1001-01-02"/>
    <s v="us-central1"/>
    <s v=""/>
    <n v="1633.4963"/>
    <s v="vCPU-hours"/>
    <n v="3.1611029666856298E-2"/>
    <s v="Committed"/>
    <s v="USD"/>
    <n v="51.636499999999998"/>
    <n v="41.899099999999997"/>
    <n v="41.8990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3"/>
    <s v="Allocated"/>
    <x v="1"/>
    <s v="Source tags/labels"/>
    <n v="1"/>
    <s v="gcp-2026-04-04-finops-prod-1001-01-02-alloc-c414fb580f64"/>
    <d v="2026-04-01T00:00:00"/>
    <d v="2026-04-01T00:00:00"/>
  </r>
  <r>
    <x v="1865"/>
    <x v="1"/>
    <m/>
    <m/>
    <s v="customer-platform-prod"/>
    <n v="46115.833333333336"/>
    <n v="46116.833333333336"/>
    <n v="46112.833333333336"/>
    <n v="46142.833333333336"/>
    <s v="BigQuery"/>
    <s v="Analytics"/>
    <s v="Analysis in US"/>
    <s v="bq-job-1001-02-01"/>
    <s v="us-central1"/>
    <s v=""/>
    <n v="12.0966"/>
    <s v="TiBy"/>
    <n v="6.2499875998214378"/>
    <s v="Standard"/>
    <s v="USD"/>
    <n v="75.6036"/>
    <n v="71.823400000000007"/>
    <n v="71.823400000000007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4"/>
    <s v="Allocated"/>
    <x v="1"/>
    <s v="Source tags/labels"/>
    <n v="1"/>
    <s v="gcp-2026-04-04-finops-prod-1001-02-01-alloc-f9f35c96894a"/>
    <d v="2026-04-01T00:00:00"/>
    <d v="2026-04-01T00:00:00"/>
  </r>
  <r>
    <x v="1866"/>
    <x v="1"/>
    <m/>
    <m/>
    <s v="customer-platform-prod"/>
    <n v="46115.833333333336"/>
    <n v="46116.833333333336"/>
    <n v="46112.833333333336"/>
    <n v="46142.833333333336"/>
    <s v="BigQuery"/>
    <s v="Analytics"/>
    <s v="Analysis in US"/>
    <s v="bq-job-1001-02-02"/>
    <s v="us-central1"/>
    <s v=""/>
    <n v="12.9872"/>
    <s v="TiBy"/>
    <n v="6.25"/>
    <s v="Standard"/>
    <s v="USD"/>
    <n v="81.17"/>
    <n v="77.111500000000007"/>
    <n v="77.111500000000007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5"/>
    <s v="Allocated"/>
    <x v="1"/>
    <s v="Source tags/labels"/>
    <n v="1"/>
    <s v="gcp-2026-04-04-finops-prod-1001-02-02-alloc-344fd6cae13b"/>
    <d v="2026-04-01T00:00:00"/>
    <d v="2026-04-01T00:00:00"/>
  </r>
  <r>
    <x v="1867"/>
    <x v="1"/>
    <m/>
    <m/>
    <s v="customer-platform-prod"/>
    <n v="46115.833333333336"/>
    <n v="46116.833333333336"/>
    <n v="46112.833333333336"/>
    <n v="46142.833333333336"/>
    <s v="Cloud Storage"/>
    <s v="Storage"/>
    <s v="Standard Storage US Multi-region"/>
    <s v="bucket-1001-03-01"/>
    <s v="us-central1"/>
    <s v=""/>
    <n v="311.9973"/>
    <s v="GiBy-month"/>
    <n v="2.5999904486352927E-2"/>
    <s v="Standard"/>
    <s v="USD"/>
    <n v="8.1119000000000003"/>
    <n v="7.4878999999999998"/>
    <n v="7.487899999999999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6"/>
    <s v="Allocated"/>
    <x v="1"/>
    <s v="Source tags/labels"/>
    <n v="1"/>
    <s v="gcp-2026-04-04-finops-prod-1001-03-01-alloc-71941e4bbdc7"/>
    <d v="2026-04-01T00:00:00"/>
    <d v="2026-04-01T00:00:00"/>
  </r>
  <r>
    <x v="1868"/>
    <x v="1"/>
    <m/>
    <m/>
    <s v="customer-platform-prod"/>
    <n v="46115.833333333336"/>
    <n v="46116.833333333336"/>
    <n v="46112.833333333336"/>
    <n v="46142.833333333336"/>
    <s v="Cloud Storage"/>
    <s v="Storage"/>
    <s v="Standard Storage US Multi-region"/>
    <s v="bucket-1001-03-02"/>
    <s v="us-central1"/>
    <s v=""/>
    <n v="316.51560000000001"/>
    <s v="GiBy-month"/>
    <n v="2.5999982307349151E-2"/>
    <s v="Standard"/>
    <s v="USD"/>
    <n v="8.2294"/>
    <n v="7.5964"/>
    <n v="7.5964"/>
    <s v="Usage"/>
    <s v=""/>
    <s v="Standard Storage US Multi-region"/>
    <s v="{}"/>
    <x v="0"/>
    <x v="0"/>
    <x v="0"/>
    <x v="0"/>
    <s v="Unallocated"/>
    <s v="gcp_billing_sample.csv"/>
    <n v="67"/>
    <s v="Unallocated"/>
    <x v="0"/>
    <s v="Missing allocation metadata"/>
    <n v="1"/>
    <s v="gcp-2026-04-04-finops-prod-1001-03-02-alloc-50be7748af99"/>
    <d v="2026-04-01T00:00:00"/>
    <d v="2026-04-01T00:00:00"/>
  </r>
  <r>
    <x v="1869"/>
    <x v="1"/>
    <m/>
    <m/>
    <s v="customer-platform-prod"/>
    <n v="46115.833333333336"/>
    <n v="46116.833333333336"/>
    <n v="46112.833333333336"/>
    <n v="46142.833333333336"/>
    <s v="Cloud SQL"/>
    <s v="Databases"/>
    <s v="Cloud SQL for PostgreSQL: Regional vCPU"/>
    <s v="cloudsql-1001-04-01"/>
    <s v="us-central1"/>
    <s v=""/>
    <n v="453.45569999999998"/>
    <s v="vCPU-hours"/>
    <n v="8.2599909980181088E-2"/>
    <s v="Committed"/>
    <s v="USD"/>
    <n v="37.455399999999997"/>
    <n v="30.871200000000002"/>
    <n v="30.87120000000000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8"/>
    <s v="Allocated"/>
    <x v="1"/>
    <s v="Source tags/labels"/>
    <n v="1"/>
    <s v="gcp-2026-04-04-finops-prod-1001-04-01-alloc-068f8390284b"/>
    <d v="2026-04-01T00:00:00"/>
    <d v="2026-04-01T00:00:00"/>
  </r>
  <r>
    <x v="1870"/>
    <x v="1"/>
    <m/>
    <m/>
    <s v="customer-platform-prod"/>
    <n v="46115.833333333336"/>
    <n v="46116.833333333336"/>
    <n v="46112.833333333336"/>
    <n v="46142.833333333336"/>
    <s v="Cloud SQL"/>
    <s v="Databases"/>
    <s v="Cloud SQL for PostgreSQL: Regional vCPU"/>
    <s v="cloudsql-1001-04-02"/>
    <s v="us-central1"/>
    <s v=""/>
    <n v="421.16719999999998"/>
    <s v="vCPU-hours"/>
    <n v="8.2599974546925789E-2"/>
    <s v="Committed"/>
    <s v="USD"/>
    <n v="34.788400000000003"/>
    <n v="28.673100000000002"/>
    <n v="28.67310000000000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9"/>
    <s v="Allocated"/>
    <x v="1"/>
    <s v="Source tags/labels"/>
    <n v="1"/>
    <s v="gcp-2026-04-04-finops-prod-1001-04-02-alloc-51b789607a50"/>
    <d v="2026-04-01T00:00:00"/>
    <d v="2026-04-01T00:00:00"/>
  </r>
  <r>
    <x v="1871"/>
    <x v="1"/>
    <m/>
    <m/>
    <s v="customer-platform-prod"/>
    <n v="46115.833333333336"/>
    <n v="46116.833333333336"/>
    <n v="46112.833333333336"/>
    <n v="46142.833333333336"/>
    <s v="Cloud Logging"/>
    <s v="Management and Governance"/>
    <s v="Log Storage"/>
    <s v="log-sink-1001-05-01"/>
    <s v="us-central1"/>
    <s v=""/>
    <n v="280.0437"/>
    <s v="GiBy"/>
    <n v="0.49999982145643701"/>
    <s v="Standard"/>
    <s v="USD"/>
    <n v="140.02180000000001"/>
    <n v="128.8201"/>
    <n v="128.82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70"/>
    <s v="Shared"/>
    <x v="2"/>
    <s v="Direct spend: provider + billing month + sub-account"/>
    <n v="1"/>
    <s v="gcp-2026-04-04-finops-prod-1001-05-01-alloc-b0ac179a764d"/>
    <d v="2026-04-01T00:00:00"/>
    <d v="2026-04-01T00:00:00"/>
  </r>
  <r>
    <x v="1872"/>
    <x v="1"/>
    <m/>
    <m/>
    <s v="customer-platform-prod"/>
    <n v="46115.833333333336"/>
    <n v="46116.833333333336"/>
    <n v="46112.833333333336"/>
    <n v="46142.833333333336"/>
    <s v="Cloud Logging"/>
    <s v="Management and Governance"/>
    <s v="Log Storage"/>
    <s v="log-sink-1001-05-02"/>
    <s v="us-central1"/>
    <s v=""/>
    <n v="302.27850000000001"/>
    <s v="GiBy"/>
    <n v="0.49999983458962521"/>
    <s v="Standard"/>
    <s v="USD"/>
    <n v="151.13919999999999"/>
    <n v="139.04810000000001"/>
    <n v="139.04810000000001"/>
    <s v="Usage"/>
    <s v=""/>
    <s v="Log Storage"/>
    <s v="{}"/>
    <x v="0"/>
    <x v="0"/>
    <x v="0"/>
    <x v="0"/>
    <s v="Unallocated"/>
    <s v="gcp_billing_sample.csv"/>
    <n v="71"/>
    <s v="Unallocated"/>
    <x v="0"/>
    <s v="Missing allocation metadata"/>
    <n v="1"/>
    <s v="gcp-2026-04-04-finops-prod-1001-05-02-alloc-69f14429c8df"/>
    <d v="2026-04-01T00:00:00"/>
    <d v="2026-04-01T00:00:00"/>
  </r>
  <r>
    <x v="1873"/>
    <x v="1"/>
    <m/>
    <m/>
    <s v="analytics-development"/>
    <n v="46115.833333333336"/>
    <n v="46116.833333333336"/>
    <n v="46112.833333333336"/>
    <n v="46142.833333333336"/>
    <s v="Compute Engine"/>
    <s v="Compute"/>
    <s v="N2 Instance Core running in Americas"/>
    <s v="instance-2001-01-01"/>
    <s v="us-central1"/>
    <s v=""/>
    <n v="616.33870000000002"/>
    <s v="vCPU-hours"/>
    <n v="3.1611028157083117E-2"/>
    <s v="Committed"/>
    <s v="USD"/>
    <n v="19.4831"/>
    <n v="15.809100000000001"/>
    <n v="15.8091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2"/>
    <s v="Allocated"/>
    <x v="1"/>
    <s v="Source tags/labels"/>
    <n v="1"/>
    <s v="gcp-2026-04-04-finops-data-2001-01-01-alloc-98afcb818de7"/>
    <d v="2026-04-01T00:00:00"/>
    <d v="2026-04-01T00:00:00"/>
  </r>
  <r>
    <x v="1874"/>
    <x v="1"/>
    <m/>
    <m/>
    <s v="analytics-development"/>
    <n v="46115.833333333336"/>
    <n v="46116.833333333336"/>
    <n v="46112.833333333336"/>
    <n v="46142.833333333336"/>
    <s v="Compute Engine"/>
    <s v="Compute"/>
    <s v="N2 Instance Core running in Americas"/>
    <s v="instance-2001-01-02"/>
    <s v="us-central1"/>
    <s v=""/>
    <n v="711.93359999999996"/>
    <s v="vCPU-hours"/>
    <n v="3.161095360578571E-2"/>
    <s v="Committed"/>
    <s v="USD"/>
    <n v="22.504899999999999"/>
    <n v="18.261099999999999"/>
    <n v="18.2610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3"/>
    <s v="Allocated"/>
    <x v="1"/>
    <s v="Source tags/labels"/>
    <n v="1"/>
    <s v="gcp-2026-04-04-finops-data-2001-01-02-alloc-6e9456f3a6b9"/>
    <d v="2026-04-01T00:00:00"/>
    <d v="2026-04-01T00:00:00"/>
  </r>
  <r>
    <x v="1875"/>
    <x v="1"/>
    <m/>
    <m/>
    <s v="analytics-development"/>
    <n v="46115.833333333336"/>
    <n v="46116.833333333336"/>
    <n v="46112.833333333336"/>
    <n v="46142.833333333336"/>
    <s v="BigQuery"/>
    <s v="Analytics"/>
    <s v="Analysis in US"/>
    <s v="bq-job-2001-02-01"/>
    <s v="us-central1"/>
    <s v=""/>
    <n v="5.3181000000000003"/>
    <s v="TiBy"/>
    <n v="6.2500517101972513"/>
    <s v="Standard"/>
    <s v="USD"/>
    <n v="33.238399999999999"/>
    <n v="31.576499999999999"/>
    <n v="31.5764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4"/>
    <s v="Allocated"/>
    <x v="1"/>
    <s v="Source tags/labels"/>
    <n v="1"/>
    <s v="gcp-2026-04-04-finops-data-2001-02-01-alloc-16651856187d"/>
    <d v="2026-04-01T00:00:00"/>
    <d v="2026-04-01T00:00:00"/>
  </r>
  <r>
    <x v="1876"/>
    <x v="1"/>
    <m/>
    <m/>
    <s v="analytics-development"/>
    <n v="46115.833333333336"/>
    <n v="46116.833333333336"/>
    <n v="46112.833333333336"/>
    <n v="46142.833333333336"/>
    <s v="BigQuery"/>
    <s v="Analytics"/>
    <s v="Analysis in US"/>
    <s v="bq-job-2001-02-02"/>
    <s v="us-central1"/>
    <s v=""/>
    <n v="5.4408000000000003"/>
    <s v="TiBy"/>
    <n v="6.2499632406998966"/>
    <s v="Standard"/>
    <s v="USD"/>
    <n v="34.004800000000003"/>
    <n v="32.304600000000001"/>
    <n v="32.3046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5"/>
    <s v="Allocated"/>
    <x v="1"/>
    <s v="Source tags/labels"/>
    <n v="1"/>
    <s v="gcp-2026-04-04-finops-data-2001-02-02-alloc-c4fa02dff397"/>
    <d v="2026-04-01T00:00:00"/>
    <d v="2026-04-01T00:00:00"/>
  </r>
  <r>
    <x v="1877"/>
    <x v="1"/>
    <m/>
    <m/>
    <s v="analytics-development"/>
    <n v="46115.833333333336"/>
    <n v="46116.833333333336"/>
    <n v="46112.833333333336"/>
    <n v="46142.833333333336"/>
    <s v="Cloud Storage"/>
    <s v="Storage"/>
    <s v="Standard Storage US Multi-region"/>
    <s v="bucket-2001-03-01"/>
    <s v="us-central1"/>
    <s v=""/>
    <n v="157.71520000000001"/>
    <s v="GiBy-month"/>
    <n v="2.6000030434606178E-2"/>
    <s v="Standard"/>
    <s v="USD"/>
    <n v="4.1006"/>
    <n v="3.7852000000000001"/>
    <n v="3.7852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6"/>
    <s v="Allocated"/>
    <x v="1"/>
    <s v="Source tags/labels"/>
    <n v="1"/>
    <s v="gcp-2026-04-04-finops-data-2001-03-01-alloc-d423a9b8f4be"/>
    <d v="2026-04-01T00:00:00"/>
    <d v="2026-04-01T00:00:00"/>
  </r>
  <r>
    <x v="1878"/>
    <x v="1"/>
    <m/>
    <m/>
    <s v="analytics-development"/>
    <n v="46115.833333333336"/>
    <n v="46116.833333333336"/>
    <n v="46112.833333333336"/>
    <n v="46142.833333333336"/>
    <s v="Cloud Storage"/>
    <s v="Storage"/>
    <s v="Standard Storage US Multi-region"/>
    <s v="bucket-2001-03-02"/>
    <s v="us-central1"/>
    <s v=""/>
    <n v="148.221"/>
    <s v="GiBy-month"/>
    <n v="2.5999689652613327E-2"/>
    <s v="Standard"/>
    <s v="USD"/>
    <n v="3.8536999999999999"/>
    <n v="3.5573000000000001"/>
    <n v="3.5573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7"/>
    <s v="Allocated"/>
    <x v="1"/>
    <s v="Source tags/labels"/>
    <n v="1"/>
    <s v="gcp-2026-04-04-finops-data-2001-03-02-alloc-f80b16d8b92c"/>
    <d v="2026-04-01T00:00:00"/>
    <d v="2026-04-01T00:00:00"/>
  </r>
  <r>
    <x v="1879"/>
    <x v="1"/>
    <m/>
    <m/>
    <s v="analytics-development"/>
    <n v="46115.833333333336"/>
    <n v="46116.833333333336"/>
    <n v="46112.833333333336"/>
    <n v="46142.833333333336"/>
    <s v="Cloud SQL"/>
    <s v="Databases"/>
    <s v="Cloud SQL for PostgreSQL: Regional vCPU"/>
    <s v="cloudsql-2001-04-01"/>
    <s v="us-central1"/>
    <s v=""/>
    <n v="198.33250000000001"/>
    <s v="vCPU-hours"/>
    <n v="8.26001789923487E-2"/>
    <s v="Committed"/>
    <s v="USD"/>
    <n v="16.382300000000001"/>
    <n v="13.5025"/>
    <n v="13.5025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8"/>
    <s v="Allocated"/>
    <x v="1"/>
    <s v="Source tags/labels"/>
    <n v="1"/>
    <s v="gcp-2026-04-04-finops-data-2001-04-01-alloc-ab813a8d90dc"/>
    <d v="2026-04-01T00:00:00"/>
    <d v="2026-04-01T00:00:00"/>
  </r>
  <r>
    <x v="1880"/>
    <x v="1"/>
    <m/>
    <m/>
    <s v="analytics-development"/>
    <n v="46115.833333333336"/>
    <n v="46116.833333333336"/>
    <n v="46112.833333333336"/>
    <n v="46142.833333333336"/>
    <s v="Cloud SQL"/>
    <s v="Databases"/>
    <s v="Cloud SQL for PostgreSQL: Regional vCPU"/>
    <s v="cloudsql-2001-04-02"/>
    <s v="us-central1"/>
    <s v=""/>
    <n v="187.45869999999999"/>
    <s v="vCPU-hours"/>
    <n v="8.2600060706704989E-2"/>
    <s v="Committed"/>
    <s v="USD"/>
    <n v="15.4841"/>
    <n v="12.7621"/>
    <n v="12.762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9"/>
    <s v="Allocated"/>
    <x v="1"/>
    <s v="Source tags/labels"/>
    <n v="1"/>
    <s v="gcp-2026-04-04-finops-data-2001-04-02-alloc-4e7ad86fbe17"/>
    <d v="2026-04-01T00:00:00"/>
    <d v="2026-04-01T00:00:00"/>
  </r>
  <r>
    <x v="1881"/>
    <x v="1"/>
    <m/>
    <m/>
    <s v="analytics-development"/>
    <n v="46115.833333333336"/>
    <n v="46116.833333333336"/>
    <n v="46112.833333333336"/>
    <n v="46142.833333333336"/>
    <s v="Cloud Logging"/>
    <s v="Management and Governance"/>
    <s v="Log Storage"/>
    <s v="log-sink-2001-05-01"/>
    <s v="us-central1"/>
    <s v=""/>
    <n v="123.8631"/>
    <s v="GiBy"/>
    <n v="0.49999959632852725"/>
    <s v="Standard"/>
    <s v="USD"/>
    <n v="61.9315"/>
    <n v="56.976999999999997"/>
    <n v="56.976999999999997"/>
    <s v="Usage"/>
    <s v=""/>
    <s v="Log Storage"/>
    <s v="{}"/>
    <x v="0"/>
    <x v="0"/>
    <x v="0"/>
    <x v="0"/>
    <s v="Unallocated"/>
    <s v="gcp_billing_sample.csv"/>
    <n v="80"/>
    <s v="Unallocated"/>
    <x v="0"/>
    <s v="Missing allocation metadata"/>
    <n v="1"/>
    <s v="gcp-2026-04-04-finops-data-2001-05-01-alloc-be536d554bd8"/>
    <d v="2026-04-01T00:00:00"/>
    <d v="2026-04-01T00:00:00"/>
  </r>
  <r>
    <x v="1882"/>
    <x v="1"/>
    <m/>
    <m/>
    <s v="analytics-development"/>
    <n v="46115.833333333336"/>
    <n v="46116.833333333336"/>
    <n v="46112.833333333336"/>
    <n v="46142.833333333336"/>
    <s v="Cloud Logging"/>
    <s v="Management and Governance"/>
    <s v="Log Storage"/>
    <s v="log-sink-2001-05-02"/>
    <s v="us-central1"/>
    <s v=""/>
    <n v="142.94380000000001"/>
    <s v="GiBy"/>
    <n v="0.5"/>
    <s v="Standard"/>
    <s v="USD"/>
    <n v="71.471900000000005"/>
    <n v="65.754099999999994"/>
    <n v="65.754099999999994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81"/>
    <s v="Shared"/>
    <x v="2"/>
    <s v="Direct spend: provider + billing month + sub-account"/>
    <n v="1"/>
    <s v="gcp-2026-04-04-finops-data-2001-05-02-alloc-a258ac448e22"/>
    <d v="2026-04-01T00:00:00"/>
    <d v="2026-04-01T00:00:00"/>
  </r>
  <r>
    <x v="1883"/>
    <x v="1"/>
    <m/>
    <m/>
    <s v="customer-platform-prod"/>
    <n v="46116.833333333336"/>
    <n v="46117.833333333336"/>
    <n v="46112.833333333336"/>
    <n v="46142.833333333336"/>
    <s v="Compute Engine"/>
    <s v="Compute"/>
    <s v="N2 Instance Core running in Americas"/>
    <s v="instance-1001-01-01"/>
    <s v="us-central1"/>
    <s v=""/>
    <n v="1522.4887000000001"/>
    <s v="vCPU-hours"/>
    <n v="3.1611006373971774E-2"/>
    <s v="Committed"/>
    <s v="USD"/>
    <n v="48.127400000000002"/>
    <n v="39.0518"/>
    <n v="39.051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2"/>
    <s v="Allocated"/>
    <x v="1"/>
    <s v="Source tags/labels"/>
    <n v="1"/>
    <s v="gcp-2026-04-05-finops-prod-1001-01-01-alloc-5098a8ef341f"/>
    <d v="2026-04-01T00:00:00"/>
    <d v="2026-04-01T00:00:00"/>
  </r>
  <r>
    <x v="1884"/>
    <x v="1"/>
    <m/>
    <m/>
    <s v="customer-platform-prod"/>
    <n v="46116.833333333336"/>
    <n v="46117.833333333336"/>
    <n v="46112.833333333336"/>
    <n v="46142.833333333336"/>
    <s v="Compute Engine"/>
    <s v="Compute"/>
    <s v="N2 Instance Core running in Americas"/>
    <s v="instance-1001-01-02"/>
    <s v="us-central1"/>
    <s v=""/>
    <n v="1427.5944"/>
    <s v="vCPU-hours"/>
    <n v="3.1611009401549907E-2"/>
    <s v="Committed"/>
    <s v="USD"/>
    <n v="45.127699999999997"/>
    <n v="36.617800000000003"/>
    <n v="36.61780000000000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3"/>
    <s v="Allocated"/>
    <x v="1"/>
    <s v="Source tags/labels"/>
    <n v="1"/>
    <s v="gcp-2026-04-05-finops-prod-1001-01-02-alloc-2e9d0933ba71"/>
    <d v="2026-04-01T00:00:00"/>
    <d v="2026-04-01T00:00:00"/>
  </r>
  <r>
    <x v="1885"/>
    <x v="1"/>
    <m/>
    <m/>
    <s v="customer-platform-prod"/>
    <n v="46116.833333333336"/>
    <n v="46117.833333333336"/>
    <n v="46112.833333333336"/>
    <n v="46142.833333333336"/>
    <s v="BigQuery"/>
    <s v="Analytics"/>
    <s v="Analysis in US"/>
    <s v="bq-job-1001-02-01"/>
    <s v="us-central1"/>
    <s v=""/>
    <n v="12.3125"/>
    <s v="TiBy"/>
    <n v="6.2500142131979697"/>
    <s v="Standard"/>
    <s v="USD"/>
    <n v="76.953299999999999"/>
    <n v="73.105599999999995"/>
    <n v="73.10559999999999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4"/>
    <s v="Allocated"/>
    <x v="1"/>
    <s v="Source tags/labels"/>
    <n v="1"/>
    <s v="gcp-2026-04-05-finops-prod-1001-02-01-alloc-12a914dcebdf"/>
    <d v="2026-04-01T00:00:00"/>
    <d v="2026-04-01T00:00:00"/>
  </r>
  <r>
    <x v="1886"/>
    <x v="1"/>
    <m/>
    <m/>
    <s v="customer-platform-prod"/>
    <n v="46116.833333333336"/>
    <n v="46117.833333333336"/>
    <n v="46112.833333333336"/>
    <n v="46142.833333333336"/>
    <s v="BigQuery"/>
    <s v="Analytics"/>
    <s v="Analysis in US"/>
    <s v="bq-job-1001-02-02"/>
    <s v="us-central1"/>
    <s v=""/>
    <n v="10.8405"/>
    <s v="TiBy"/>
    <n v="6.2500253678335866"/>
    <s v="Standard"/>
    <s v="USD"/>
    <n v="67.753399999999999"/>
    <n v="64.365700000000004"/>
    <n v="64.36570000000000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5"/>
    <s v="Allocated"/>
    <x v="1"/>
    <s v="Source tags/labels"/>
    <n v="1"/>
    <s v="gcp-2026-04-05-finops-prod-1001-02-02-alloc-2546fd4a115e"/>
    <d v="2026-04-01T00:00:00"/>
    <d v="2026-04-01T00:00:00"/>
  </r>
  <r>
    <x v="1887"/>
    <x v="1"/>
    <m/>
    <m/>
    <s v="customer-platform-prod"/>
    <n v="46116.833333333336"/>
    <n v="46117.833333333336"/>
    <n v="46112.833333333336"/>
    <n v="46142.833333333336"/>
    <s v="Cloud Storage"/>
    <s v="Storage"/>
    <s v="Standard Storage US Multi-region"/>
    <s v="bucket-1001-03-01"/>
    <s v="us-central1"/>
    <s v=""/>
    <n v="322.2294"/>
    <s v="GiBy-month"/>
    <n v="2.6000110480297579E-2"/>
    <s v="Standard"/>
    <s v="USD"/>
    <n v="8.3780000000000001"/>
    <n v="7.7335000000000003"/>
    <n v="7.7335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6"/>
    <s v="Allocated"/>
    <x v="1"/>
    <s v="Source tags/labels"/>
    <n v="1"/>
    <s v="gcp-2026-04-05-finops-prod-1001-03-01-alloc-d17c8862d34d"/>
    <d v="2026-04-01T00:00:00"/>
    <d v="2026-04-01T00:00:00"/>
  </r>
  <r>
    <x v="1888"/>
    <x v="1"/>
    <m/>
    <m/>
    <s v="customer-platform-prod"/>
    <n v="46116.833333333336"/>
    <n v="46117.833333333336"/>
    <n v="46112.833333333336"/>
    <n v="46142.833333333336"/>
    <s v="Cloud Storage"/>
    <s v="Storage"/>
    <s v="Standard Storage US Multi-region"/>
    <s v="bucket-1001-03-02"/>
    <s v="us-central1"/>
    <s v=""/>
    <n v="327.57440000000003"/>
    <s v="GiBy-month"/>
    <n v="2.5999894985688748E-2"/>
    <s v="Standard"/>
    <s v="USD"/>
    <n v="8.5168999999999997"/>
    <n v="7.8617999999999997"/>
    <n v="7.8617999999999997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7"/>
    <s v="Allocated"/>
    <x v="1"/>
    <s v="Source tags/labels"/>
    <n v="1"/>
    <s v="gcp-2026-04-05-finops-prod-1001-03-02-alloc-cc8fe54965cd"/>
    <d v="2026-04-01T00:00:00"/>
    <d v="2026-04-01T00:00:00"/>
  </r>
  <r>
    <x v="1889"/>
    <x v="1"/>
    <m/>
    <m/>
    <s v="customer-platform-prod"/>
    <n v="46116.833333333336"/>
    <n v="46117.833333333336"/>
    <n v="46112.833333333336"/>
    <n v="46142.833333333336"/>
    <s v="Cloud SQL"/>
    <s v="Databases"/>
    <s v="Cloud SQL for PostgreSQL: Regional vCPU"/>
    <s v="cloudsql-1001-04-01"/>
    <s v="us-central1"/>
    <s v=""/>
    <n v="427.19110000000001"/>
    <s v="vCPU-hours"/>
    <n v="8.2600035440813249E-2"/>
    <s v="Committed"/>
    <s v="USD"/>
    <n v="35.286000000000001"/>
    <n v="29.083100000000002"/>
    <n v="29.08310000000000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8"/>
    <s v="Allocated"/>
    <x v="1"/>
    <s v="Source tags/labels"/>
    <n v="1"/>
    <s v="gcp-2026-04-05-finops-prod-1001-04-01-alloc-96a91d6c6642"/>
    <d v="2026-04-01T00:00:00"/>
    <d v="2026-04-01T00:00:00"/>
  </r>
  <r>
    <x v="1890"/>
    <x v="1"/>
    <m/>
    <m/>
    <s v="customer-platform-prod"/>
    <n v="46116.833333333336"/>
    <n v="46117.833333333336"/>
    <n v="46112.833333333336"/>
    <n v="46142.833333333336"/>
    <s v="Cloud SQL"/>
    <s v="Databases"/>
    <s v="Cloud SQL for PostgreSQL: Regional vCPU"/>
    <s v="cloudsql-1001-04-02"/>
    <s v="us-central1"/>
    <s v=""/>
    <n v="384.09750000000003"/>
    <s v="vCPU-hours"/>
    <n v="8.2600121063011359E-2"/>
    <s v="Committed"/>
    <s v="USD"/>
    <n v="31.726500000000001"/>
    <n v="26.1493"/>
    <n v="26.1493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9"/>
    <s v="Allocated"/>
    <x v="1"/>
    <s v="Source tags/labels"/>
    <n v="1"/>
    <s v="gcp-2026-04-05-finops-prod-1001-04-02-alloc-c76600d0593d"/>
    <d v="2026-04-01T00:00:00"/>
    <d v="2026-04-01T00:00:00"/>
  </r>
  <r>
    <x v="1891"/>
    <x v="1"/>
    <m/>
    <m/>
    <s v="customer-platform-prod"/>
    <n v="46116.833333333336"/>
    <n v="46117.833333333336"/>
    <n v="46112.833333333336"/>
    <n v="46142.833333333336"/>
    <s v="Cloud Logging"/>
    <s v="Management and Governance"/>
    <s v="Log Storage"/>
    <s v="log-sink-1001-05-01"/>
    <s v="us-central1"/>
    <s v=""/>
    <n v="276.36810000000003"/>
    <s v="GiBy"/>
    <n v="0.50000018091813059"/>
    <s v="Standard"/>
    <s v="USD"/>
    <n v="138.1841"/>
    <n v="127.1293"/>
    <n v="127.1293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90"/>
    <s v="Shared"/>
    <x v="2"/>
    <s v="Direct spend: provider + billing month + sub-account"/>
    <n v="1"/>
    <s v="gcp-2026-04-05-finops-prod-1001-05-01-alloc-40aaca311a6d"/>
    <d v="2026-04-01T00:00:00"/>
    <d v="2026-04-01T00:00:00"/>
  </r>
  <r>
    <x v="1892"/>
    <x v="1"/>
    <m/>
    <m/>
    <s v="customer-platform-prod"/>
    <n v="46116.833333333336"/>
    <n v="46117.833333333336"/>
    <n v="46112.833333333336"/>
    <n v="46142.833333333336"/>
    <s v="Cloud Logging"/>
    <s v="Management and Governance"/>
    <s v="Log Storage"/>
    <s v="log-sink-1001-05-02"/>
    <s v="us-central1"/>
    <s v=""/>
    <n v="288.08100000000002"/>
    <s v="GiBy"/>
    <n v="0.5"/>
    <s v="Standard"/>
    <s v="USD"/>
    <n v="144.04050000000001"/>
    <n v="132.51730000000001"/>
    <n v="132.5173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91"/>
    <s v="Shared"/>
    <x v="2"/>
    <s v="Direct spend: provider + billing month + sub-account"/>
    <n v="1"/>
    <s v="gcp-2026-04-05-finops-prod-1001-05-02-alloc-0ba7b02fa008"/>
    <d v="2026-04-01T00:00:00"/>
    <d v="2026-04-01T00:00:00"/>
  </r>
  <r>
    <x v="1893"/>
    <x v="1"/>
    <m/>
    <m/>
    <s v="analytics-development"/>
    <n v="46116.833333333336"/>
    <n v="46117.833333333336"/>
    <n v="46112.833333333336"/>
    <n v="46142.833333333336"/>
    <s v="Compute Engine"/>
    <s v="Compute"/>
    <s v="N2 Instance Core running in Americas"/>
    <s v="instance-2001-01-01"/>
    <s v="us-central1"/>
    <s v=""/>
    <n v="710.81200000000001"/>
    <s v="vCPU-hours"/>
    <n v="3.1611030764815452E-2"/>
    <s v="Committed"/>
    <s v="USD"/>
    <n v="22.4695"/>
    <n v="18.232299999999999"/>
    <n v="18.2322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2"/>
    <s v="Allocated"/>
    <x v="1"/>
    <s v="Source tags/labels"/>
    <n v="1"/>
    <s v="gcp-2026-04-05-finops-data-2001-01-01-alloc-6c8e5ea118ea"/>
    <d v="2026-04-01T00:00:00"/>
    <d v="2026-04-01T00:00:00"/>
  </r>
  <r>
    <x v="1894"/>
    <x v="1"/>
    <m/>
    <m/>
    <s v="analytics-development"/>
    <n v="46116.833333333336"/>
    <n v="46117.833333333336"/>
    <n v="46112.833333333336"/>
    <n v="46142.833333333336"/>
    <s v="Compute Engine"/>
    <s v="Compute"/>
    <s v="N2 Instance Core running in Americas"/>
    <s v="instance-2001-01-02"/>
    <s v="us-central1"/>
    <s v=""/>
    <n v="660.84029999999996"/>
    <s v="vCPU-hours"/>
    <n v="3.1610965614536524E-2"/>
    <s v="Committed"/>
    <s v="USD"/>
    <n v="20.889800000000001"/>
    <n v="16.950500000000002"/>
    <n v="16.95050000000000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3"/>
    <s v="Allocated"/>
    <x v="1"/>
    <s v="Source tags/labels"/>
    <n v="1"/>
    <s v="gcp-2026-04-05-finops-data-2001-01-02-alloc-9c5b2c1985ec"/>
    <d v="2026-04-01T00:00:00"/>
    <d v="2026-04-01T00:00:00"/>
  </r>
  <r>
    <x v="1895"/>
    <x v="1"/>
    <m/>
    <m/>
    <s v="analytics-development"/>
    <n v="46116.833333333336"/>
    <n v="46117.833333333336"/>
    <n v="46112.833333333336"/>
    <n v="46142.833333333336"/>
    <s v="BigQuery"/>
    <s v="Analytics"/>
    <s v="Analysis in US"/>
    <s v="bq-job-2001-02-01"/>
    <s v="us-central1"/>
    <s v=""/>
    <n v="5.3719000000000001"/>
    <s v="TiBy"/>
    <n v="6.2500046538468697"/>
    <s v="Standard"/>
    <s v="USD"/>
    <n v="33.574399999999997"/>
    <n v="31.895700000000001"/>
    <n v="31.8957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4"/>
    <s v="Allocated"/>
    <x v="1"/>
    <s v="Source tags/labels"/>
    <n v="1"/>
    <s v="gcp-2026-04-05-finops-data-2001-02-01-alloc-715e4f8ad9cf"/>
    <d v="2026-04-01T00:00:00"/>
    <d v="2026-04-01T00:00:00"/>
  </r>
  <r>
    <x v="1896"/>
    <x v="1"/>
    <m/>
    <m/>
    <s v="analytics-development"/>
    <n v="46116.833333333336"/>
    <n v="46117.833333333336"/>
    <n v="46112.833333333336"/>
    <n v="46142.833333333336"/>
    <s v="BigQuery"/>
    <s v="Analytics"/>
    <s v="Analysis in US"/>
    <s v="bq-job-2001-02-02"/>
    <s v="us-central1"/>
    <s v=""/>
    <n v="5.0072999999999999"/>
    <s v="TiBy"/>
    <n v="6.2499950072893578"/>
    <s v="Standard"/>
    <s v="USD"/>
    <n v="31.2956"/>
    <n v="29.730799999999999"/>
    <n v="29.7307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5"/>
    <s v="Allocated"/>
    <x v="1"/>
    <s v="Source tags/labels"/>
    <n v="1"/>
    <s v="gcp-2026-04-05-finops-data-2001-02-02-alloc-ac70960a0895"/>
    <d v="2026-04-01T00:00:00"/>
    <d v="2026-04-01T00:00:00"/>
  </r>
  <r>
    <x v="1897"/>
    <x v="1"/>
    <m/>
    <m/>
    <s v="analytics-development"/>
    <n v="46116.833333333336"/>
    <n v="46117.833333333336"/>
    <n v="46112.833333333336"/>
    <n v="46142.833333333336"/>
    <s v="Cloud Storage"/>
    <s v="Storage"/>
    <s v="Standard Storage US Multi-region"/>
    <s v="bucket-2001-03-01"/>
    <s v="us-central1"/>
    <s v=""/>
    <n v="152.5676"/>
    <s v="GiBy-month"/>
    <n v="2.6000277909595488E-2"/>
    <s v="Standard"/>
    <s v="USD"/>
    <n v="3.9668000000000001"/>
    <n v="3.6616"/>
    <n v="3.6616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6"/>
    <s v="Allocated"/>
    <x v="1"/>
    <s v="Source tags/labels"/>
    <n v="1"/>
    <s v="gcp-2026-04-05-finops-data-2001-03-01-alloc-c7c9c829ef5f"/>
    <d v="2026-04-01T00:00:00"/>
    <d v="2026-04-01T00:00:00"/>
  </r>
  <r>
    <x v="1898"/>
    <x v="1"/>
    <m/>
    <m/>
    <s v="analytics-development"/>
    <n v="46116.833333333336"/>
    <n v="46117.833333333336"/>
    <n v="46112.833333333336"/>
    <n v="46142.833333333336"/>
    <s v="Cloud Storage"/>
    <s v="Storage"/>
    <s v="Standard Storage US Multi-region"/>
    <s v="bucket-2001-03-02"/>
    <s v="us-central1"/>
    <s v=""/>
    <n v="157.25190000000001"/>
    <s v="GiBy-month"/>
    <n v="2.599968585435216E-2"/>
    <s v="Standard"/>
    <s v="USD"/>
    <n v="4.0884999999999998"/>
    <n v="3.774"/>
    <n v="3.774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7"/>
    <s v="Allocated"/>
    <x v="1"/>
    <s v="Source tags/labels"/>
    <n v="1"/>
    <s v="gcp-2026-04-05-finops-data-2001-03-02-alloc-5ba9878f2a5d"/>
    <d v="2026-04-01T00:00:00"/>
    <d v="2026-04-01T00:00:00"/>
  </r>
  <r>
    <x v="1899"/>
    <x v="1"/>
    <m/>
    <m/>
    <s v="analytics-development"/>
    <n v="46116.833333333336"/>
    <n v="46117.833333333336"/>
    <n v="46112.833333333336"/>
    <n v="46142.833333333336"/>
    <s v="Cloud SQL"/>
    <s v="Databases"/>
    <s v="Cloud SQL for PostgreSQL: Regional vCPU"/>
    <s v="cloudsql-2001-04-01"/>
    <s v="us-central1"/>
    <s v=""/>
    <n v="195.70150000000001"/>
    <s v="vCPU-hours"/>
    <n v="8.2599775678776105E-2"/>
    <s v="Committed"/>
    <s v="USD"/>
    <n v="16.164899999999999"/>
    <n v="13.3233"/>
    <n v="13.3233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8"/>
    <s v="Allocated"/>
    <x v="1"/>
    <s v="Source tags/labels"/>
    <n v="1"/>
    <s v="gcp-2026-04-05-finops-data-2001-04-01-alloc-3b3691f1e5d1"/>
    <d v="2026-04-01T00:00:00"/>
    <d v="2026-04-01T00:00:00"/>
  </r>
  <r>
    <x v="1900"/>
    <x v="1"/>
    <m/>
    <m/>
    <s v="analytics-development"/>
    <n v="46116.833333333336"/>
    <n v="46117.833333333336"/>
    <n v="46112.833333333336"/>
    <n v="46142.833333333336"/>
    <s v="Cloud SQL"/>
    <s v="Databases"/>
    <s v="Cloud SQL for PostgreSQL: Regional vCPU"/>
    <s v="cloudsql-2001-04-02"/>
    <s v="us-central1"/>
    <s v=""/>
    <n v="200.1516"/>
    <s v="vCPU-hours"/>
    <n v="8.2599889283922798E-2"/>
    <s v="Committed"/>
    <s v="USD"/>
    <n v="16.532499999999999"/>
    <n v="13.626300000000001"/>
    <n v="13.6263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9"/>
    <s v="Allocated"/>
    <x v="1"/>
    <s v="Source tags/labels"/>
    <n v="1"/>
    <s v="gcp-2026-04-05-finops-data-2001-04-02-alloc-a15672771239"/>
    <d v="2026-04-01T00:00:00"/>
    <d v="2026-04-01T00:00:00"/>
  </r>
  <r>
    <x v="1901"/>
    <x v="1"/>
    <m/>
    <m/>
    <s v="analytics-development"/>
    <n v="46116.833333333336"/>
    <n v="46117.833333333336"/>
    <n v="46112.833333333336"/>
    <n v="46142.833333333336"/>
    <s v="Cloud Logging"/>
    <s v="Management and Governance"/>
    <s v="Log Storage"/>
    <s v="log-sink-2001-05-01"/>
    <s v="us-central1"/>
    <s v=""/>
    <n v="131.5745"/>
    <s v="GiBy"/>
    <n v="0.50000038001284441"/>
    <s v="Standard"/>
    <s v="USD"/>
    <n v="65.787300000000002"/>
    <n v="60.524299999999997"/>
    <n v="60.52429999999999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00"/>
    <s v="Shared"/>
    <x v="2"/>
    <s v="Direct spend: provider + billing month + sub-account"/>
    <n v="1"/>
    <s v="gcp-2026-04-05-finops-data-2001-05-01-alloc-03373fb36f99"/>
    <d v="2026-04-01T00:00:00"/>
    <d v="2026-04-01T00:00:00"/>
  </r>
  <r>
    <x v="1902"/>
    <x v="1"/>
    <m/>
    <m/>
    <s v="analytics-development"/>
    <n v="46116.833333333336"/>
    <n v="46117.833333333336"/>
    <n v="46112.833333333336"/>
    <n v="46142.833333333336"/>
    <s v="Cloud Logging"/>
    <s v="Management and Governance"/>
    <s v="Log Storage"/>
    <s v="log-sink-2001-05-02"/>
    <s v="us-central1"/>
    <s v=""/>
    <n v="136.4452"/>
    <s v="GiBy"/>
    <n v="0.5"/>
    <s v="Standard"/>
    <s v="USD"/>
    <n v="68.2226"/>
    <n v="62.764800000000001"/>
    <n v="62.76480000000000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01"/>
    <s v="Shared"/>
    <x v="2"/>
    <s v="Direct spend: provider + billing month + sub-account"/>
    <n v="1"/>
    <s v="gcp-2026-04-05-finops-data-2001-05-02-alloc-ad1a3bdee319"/>
    <d v="2026-04-01T00:00:00"/>
    <d v="2026-04-01T00:00:00"/>
  </r>
  <r>
    <x v="1903"/>
    <x v="1"/>
    <m/>
    <m/>
    <s v="customer-platform-prod"/>
    <n v="46117.833333333336"/>
    <n v="46118.833333333336"/>
    <n v="46112.833333333336"/>
    <n v="46142.833333333336"/>
    <s v="Compute Engine"/>
    <s v="Compute"/>
    <s v="N2 Instance Core running in Americas"/>
    <s v="instance-1001-01-01"/>
    <s v="us-central1"/>
    <s v=""/>
    <n v="1386.9704999999999"/>
    <s v="vCPU-hours"/>
    <n v="3.1610982353265628E-2"/>
    <s v="Committed"/>
    <s v="USD"/>
    <n v="43.843499999999999"/>
    <n v="35.575800000000001"/>
    <n v="35.575800000000001"/>
    <s v="Usage"/>
    <s v=""/>
    <s v="N2 Instance Core running in Americas"/>
    <s v="{}"/>
    <x v="0"/>
    <x v="0"/>
    <x v="0"/>
    <x v="0"/>
    <s v="Unallocated"/>
    <s v="gcp_billing_sample.csv"/>
    <n v="102"/>
    <s v="Unallocated"/>
    <x v="0"/>
    <s v="Missing allocation metadata"/>
    <n v="1"/>
    <s v="gcp-2026-04-06-finops-prod-1001-01-01-alloc-272df10a5154"/>
    <d v="2026-04-01T00:00:00"/>
    <d v="2026-04-01T00:00:00"/>
  </r>
  <r>
    <x v="1904"/>
    <x v="1"/>
    <m/>
    <m/>
    <s v="customer-platform-prod"/>
    <n v="46117.833333333336"/>
    <n v="46118.833333333336"/>
    <n v="46112.833333333336"/>
    <n v="46142.833333333336"/>
    <s v="Compute Engine"/>
    <s v="Compute"/>
    <s v="N2 Instance Core running in Americas"/>
    <s v="instance-1001-01-02"/>
    <s v="us-central1"/>
    <s v=""/>
    <n v="1528.9965"/>
    <s v="vCPU-hours"/>
    <n v="3.1610994531380554E-2"/>
    <s v="Committed"/>
    <s v="USD"/>
    <n v="48.333100000000002"/>
    <n v="39.218800000000002"/>
    <n v="39.2188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3"/>
    <s v="Allocated"/>
    <x v="1"/>
    <s v="Source tags/labels"/>
    <n v="1"/>
    <s v="gcp-2026-04-06-finops-prod-1001-01-02-alloc-8884dce2f044"/>
    <d v="2026-04-01T00:00:00"/>
    <d v="2026-04-01T00:00:00"/>
  </r>
  <r>
    <x v="1905"/>
    <x v="1"/>
    <m/>
    <m/>
    <s v="customer-platform-prod"/>
    <n v="46117.833333333336"/>
    <n v="46118.833333333336"/>
    <n v="46112.833333333336"/>
    <n v="46142.833333333336"/>
    <s v="BigQuery"/>
    <s v="Analytics"/>
    <s v="Analysis in US"/>
    <s v="bq-job-1001-02-01"/>
    <s v="us-central1"/>
    <s v=""/>
    <n v="13.072800000000001"/>
    <s v="TiBy"/>
    <n v="6.2499770515880302"/>
    <s v="Standard"/>
    <s v="USD"/>
    <n v="81.704700000000003"/>
    <n v="77.619500000000002"/>
    <n v="77.619500000000002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4"/>
    <s v="Allocated"/>
    <x v="1"/>
    <s v="Source tags/labels"/>
    <n v="1"/>
    <s v="gcp-2026-04-06-finops-prod-1001-02-01-alloc-54031a5ecc7c"/>
    <d v="2026-04-01T00:00:00"/>
    <d v="2026-04-01T00:00:00"/>
  </r>
  <r>
    <x v="1906"/>
    <x v="1"/>
    <m/>
    <m/>
    <s v="customer-platform-prod"/>
    <n v="46117.833333333336"/>
    <n v="46118.833333333336"/>
    <n v="46112.833333333336"/>
    <n v="46142.833333333336"/>
    <s v="BigQuery"/>
    <s v="Analytics"/>
    <s v="Analysis in US"/>
    <s v="bq-job-1001-02-02"/>
    <s v="us-central1"/>
    <s v=""/>
    <n v="12.5959"/>
    <s v="TiBy"/>
    <n v="6.2500019847728225"/>
    <s v="Standard"/>
    <s v="USD"/>
    <n v="78.724400000000003"/>
    <n v="74.788200000000003"/>
    <n v="74.7882000000000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5"/>
    <s v="Allocated"/>
    <x v="1"/>
    <s v="Source tags/labels"/>
    <n v="1"/>
    <s v="gcp-2026-04-06-finops-prod-1001-02-02-alloc-e002327c61c8"/>
    <d v="2026-04-01T00:00:00"/>
    <d v="2026-04-01T00:00:00"/>
  </r>
  <r>
    <x v="1907"/>
    <x v="1"/>
    <m/>
    <m/>
    <s v="customer-platform-prod"/>
    <n v="46117.833333333336"/>
    <n v="46118.833333333336"/>
    <n v="46112.833333333336"/>
    <n v="46142.833333333336"/>
    <s v="Cloud Storage"/>
    <s v="Storage"/>
    <s v="Standard Storage US Multi-region"/>
    <s v="bucket-1001-03-01"/>
    <s v="us-central1"/>
    <s v=""/>
    <n v="310.00650000000002"/>
    <s v="GiBy-month"/>
    <n v="2.6000099997903273E-2"/>
    <s v="Standard"/>
    <s v="USD"/>
    <n v="8.0602"/>
    <n v="7.4401999999999999"/>
    <n v="7.4401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6"/>
    <s v="Allocated"/>
    <x v="1"/>
    <s v="Source tags/labels"/>
    <n v="1"/>
    <s v="gcp-2026-04-06-finops-prod-1001-03-01-alloc-468b1b32392d"/>
    <d v="2026-04-01T00:00:00"/>
    <d v="2026-04-01T00:00:00"/>
  </r>
  <r>
    <x v="1908"/>
    <x v="1"/>
    <m/>
    <m/>
    <s v="customer-platform-prod"/>
    <n v="46117.833333333336"/>
    <n v="46118.833333333336"/>
    <n v="46112.833333333336"/>
    <n v="46142.833333333336"/>
    <s v="Cloud Storage"/>
    <s v="Storage"/>
    <s v="Standard Storage US Multi-region"/>
    <s v="bucket-1001-03-02"/>
    <s v="us-central1"/>
    <s v=""/>
    <n v="329.33960000000002"/>
    <s v="GiBy-month"/>
    <n v="2.5999910123167699E-2"/>
    <s v="Standard"/>
    <s v="USD"/>
    <n v="8.5627999999999993"/>
    <n v="7.9042000000000003"/>
    <n v="7.9042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7"/>
    <s v="Allocated"/>
    <x v="1"/>
    <s v="Source tags/labels"/>
    <n v="1"/>
    <s v="gcp-2026-04-06-finops-prod-1001-03-02-alloc-c15a81c37b09"/>
    <d v="2026-04-01T00:00:00"/>
    <d v="2026-04-01T00:00:00"/>
  </r>
  <r>
    <x v="1909"/>
    <x v="1"/>
    <m/>
    <m/>
    <s v="customer-platform-prod"/>
    <n v="46117.833333333336"/>
    <n v="46118.833333333336"/>
    <n v="46112.833333333336"/>
    <n v="46142.833333333336"/>
    <s v="Cloud SQL"/>
    <s v="Databases"/>
    <s v="Cloud SQL for PostgreSQL: Regional vCPU"/>
    <s v="cloudsql-1001-04-01"/>
    <s v="us-central1"/>
    <s v=""/>
    <n v="391.52019999999999"/>
    <s v="vCPU-hours"/>
    <n v="8.2600080404535967E-2"/>
    <s v="Committed"/>
    <s v="USD"/>
    <n v="32.339599999999997"/>
    <n v="26.654699999999998"/>
    <n v="26.65469999999999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8"/>
    <s v="Allocated"/>
    <x v="1"/>
    <s v="Source tags/labels"/>
    <n v="1"/>
    <s v="gcp-2026-04-06-finops-prod-1001-04-01-alloc-bdcef1d35ed4"/>
    <d v="2026-04-01T00:00:00"/>
    <d v="2026-04-01T00:00:00"/>
  </r>
  <r>
    <x v="1910"/>
    <x v="1"/>
    <m/>
    <m/>
    <s v="customer-platform-prod"/>
    <n v="46117.833333333336"/>
    <n v="46118.833333333336"/>
    <n v="46112.833333333336"/>
    <n v="46142.833333333336"/>
    <s v="Cloud SQL"/>
    <s v="Databases"/>
    <s v="Cloud SQL for PostgreSQL: Regional vCPU"/>
    <s v="cloudsql-1001-04-02"/>
    <s v="us-central1"/>
    <s v=""/>
    <n v="448.1189"/>
    <s v="vCPU-hours"/>
    <n v="8.259995282502032E-2"/>
    <s v="Committed"/>
    <s v="USD"/>
    <n v="37.014600000000002"/>
    <n v="30.507899999999999"/>
    <n v="30.5078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9"/>
    <s v="Allocated"/>
    <x v="1"/>
    <s v="Source tags/labels"/>
    <n v="1"/>
    <s v="gcp-2026-04-06-finops-prod-1001-04-02-alloc-968c440efc7d"/>
    <d v="2026-04-01T00:00:00"/>
    <d v="2026-04-01T00:00:00"/>
  </r>
  <r>
    <x v="1911"/>
    <x v="1"/>
    <m/>
    <m/>
    <s v="customer-platform-prod"/>
    <n v="46117.833333333336"/>
    <n v="46118.833333333336"/>
    <n v="46112.833333333336"/>
    <n v="46142.833333333336"/>
    <s v="Cloud Logging"/>
    <s v="Management and Governance"/>
    <s v="Log Storage"/>
    <s v="log-sink-1001-05-01"/>
    <s v="us-central1"/>
    <s v=""/>
    <n v="280.88150000000002"/>
    <s v="GiBy"/>
    <n v="0.49999982198898829"/>
    <s v="Standard"/>
    <s v="USD"/>
    <n v="140.44069999999999"/>
    <n v="129.2055"/>
    <n v="129.2055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10"/>
    <s v="Shared"/>
    <x v="2"/>
    <s v="Direct spend: provider + billing month + sub-account"/>
    <n v="1"/>
    <s v="gcp-2026-04-06-finops-prod-1001-05-01-alloc-91155fc77715"/>
    <d v="2026-04-01T00:00:00"/>
    <d v="2026-04-01T00:00:00"/>
  </r>
  <r>
    <x v="1912"/>
    <x v="1"/>
    <m/>
    <m/>
    <s v="customer-platform-prod"/>
    <n v="46117.833333333336"/>
    <n v="46118.833333333336"/>
    <n v="46112.833333333336"/>
    <n v="46142.833333333336"/>
    <s v="Cloud Logging"/>
    <s v="Management and Governance"/>
    <s v="Log Storage"/>
    <s v="log-sink-1001-05-02"/>
    <s v="us-central1"/>
    <s v=""/>
    <n v="321.13510000000002"/>
    <s v="GiBy"/>
    <n v="0.49999984430228905"/>
    <s v="Standard"/>
    <s v="USD"/>
    <n v="160.5675"/>
    <n v="147.72210000000001"/>
    <n v="147.7221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11"/>
    <s v="Shared"/>
    <x v="2"/>
    <s v="Direct spend: provider + billing month + sub-account"/>
    <n v="1"/>
    <s v="gcp-2026-04-06-finops-prod-1001-05-02-alloc-e82bf0d1a998"/>
    <d v="2026-04-01T00:00:00"/>
    <d v="2026-04-01T00:00:00"/>
  </r>
  <r>
    <x v="1913"/>
    <x v="1"/>
    <m/>
    <m/>
    <s v="analytics-development"/>
    <n v="46117.833333333336"/>
    <n v="46118.833333333336"/>
    <n v="46112.833333333336"/>
    <n v="46142.833333333336"/>
    <s v="Compute Engine"/>
    <s v="Compute"/>
    <s v="N2 Instance Core running in Americas"/>
    <s v="instance-2001-01-01"/>
    <s v="us-central1"/>
    <s v=""/>
    <n v="733.36990000000003"/>
    <s v="vCPU-hours"/>
    <n v="3.1611060121229405E-2"/>
    <s v="Committed"/>
    <s v="USD"/>
    <n v="23.182600000000001"/>
    <n v="18.8109"/>
    <n v="18.810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2"/>
    <s v="Allocated"/>
    <x v="1"/>
    <s v="Source tags/labels"/>
    <n v="1"/>
    <s v="gcp-2026-04-06-finops-data-2001-01-01-alloc-2738c8a00699"/>
    <d v="2026-04-01T00:00:00"/>
    <d v="2026-04-01T00:00:00"/>
  </r>
  <r>
    <x v="1914"/>
    <x v="1"/>
    <m/>
    <m/>
    <s v="analytics-development"/>
    <n v="46117.833333333336"/>
    <n v="46118.833333333336"/>
    <n v="46112.833333333336"/>
    <n v="46142.833333333336"/>
    <s v="Compute Engine"/>
    <s v="Compute"/>
    <s v="N2 Instance Core running in Americas"/>
    <s v="instance-2001-01-02"/>
    <s v="us-central1"/>
    <s v=""/>
    <n v="669.77080000000001"/>
    <s v="vCPU-hours"/>
    <n v="3.1610963033921455E-2"/>
    <s v="Committed"/>
    <s v="USD"/>
    <n v="21.1721"/>
    <n v="17.1797"/>
    <n v="17.1797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3"/>
    <s v="Allocated"/>
    <x v="1"/>
    <s v="Source tags/labels"/>
    <n v="1"/>
    <s v="gcp-2026-04-06-finops-data-2001-01-02-alloc-57dffd482251"/>
    <d v="2026-04-01T00:00:00"/>
    <d v="2026-04-01T00:00:00"/>
  </r>
  <r>
    <x v="1915"/>
    <x v="1"/>
    <m/>
    <m/>
    <s v="analytics-development"/>
    <n v="46117.833333333336"/>
    <n v="46118.833333333336"/>
    <n v="46112.833333333336"/>
    <n v="46142.833333333336"/>
    <s v="BigQuery"/>
    <s v="Analytics"/>
    <s v="Analysis in US"/>
    <s v="bq-job-2001-02-01"/>
    <s v="us-central1"/>
    <s v=""/>
    <n v="5.1738999999999997"/>
    <s v="TiBy"/>
    <n v="6.2500048319449544"/>
    <s v="Standard"/>
    <s v="USD"/>
    <n v="32.3369"/>
    <n v="30.720099999999999"/>
    <n v="30.720099999999999"/>
    <s v="Usage"/>
    <s v=""/>
    <s v="Analysis in US"/>
    <s v="{}"/>
    <x v="0"/>
    <x v="0"/>
    <x v="0"/>
    <x v="0"/>
    <s v="Unallocated"/>
    <s v="gcp_billing_sample.csv"/>
    <n v="114"/>
    <s v="Unallocated"/>
    <x v="0"/>
    <s v="Missing allocation metadata"/>
    <n v="1"/>
    <s v="gcp-2026-04-06-finops-data-2001-02-01-alloc-2da6f812d8ea"/>
    <d v="2026-04-01T00:00:00"/>
    <d v="2026-04-01T00:00:00"/>
  </r>
  <r>
    <x v="1916"/>
    <x v="1"/>
    <m/>
    <m/>
    <s v="analytics-development"/>
    <n v="46117.833333333336"/>
    <n v="46118.833333333336"/>
    <n v="46112.833333333336"/>
    <n v="46142.833333333336"/>
    <s v="BigQuery"/>
    <s v="Analytics"/>
    <s v="Analysis in US"/>
    <s v="bq-job-2001-02-02"/>
    <s v="us-central1"/>
    <s v=""/>
    <n v="4.9661"/>
    <s v="TiBy"/>
    <n v="6.2499546928173011"/>
    <s v="Standard"/>
    <s v="USD"/>
    <n v="31.0379"/>
    <n v="29.486000000000001"/>
    <n v="29.4860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5"/>
    <s v="Allocated"/>
    <x v="1"/>
    <s v="Source tags/labels"/>
    <n v="1"/>
    <s v="gcp-2026-04-06-finops-data-2001-02-02-alloc-babe91080337"/>
    <d v="2026-04-01T00:00:00"/>
    <d v="2026-04-01T00:00:00"/>
  </r>
  <r>
    <x v="1917"/>
    <x v="1"/>
    <m/>
    <m/>
    <s v="analytics-development"/>
    <n v="46117.833333333336"/>
    <n v="46118.833333333336"/>
    <n v="46112.833333333336"/>
    <n v="46142.833333333336"/>
    <s v="Cloud Storage"/>
    <s v="Storage"/>
    <s v="Standard Storage US Multi-region"/>
    <s v="bucket-2001-03-01"/>
    <s v="us-central1"/>
    <s v=""/>
    <n v="143.6311"/>
    <s v="GiBy-month"/>
    <n v="2.5999940124388103E-2"/>
    <s v="Standard"/>
    <s v="USD"/>
    <n v="3.7343999999999999"/>
    <n v="3.4470999999999998"/>
    <n v="3.4470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6"/>
    <s v="Allocated"/>
    <x v="1"/>
    <s v="Source tags/labels"/>
    <n v="1"/>
    <s v="gcp-2026-04-06-finops-data-2001-03-01-alloc-6958829ad72e"/>
    <d v="2026-04-01T00:00:00"/>
    <d v="2026-04-01T00:00:00"/>
  </r>
  <r>
    <x v="1918"/>
    <x v="1"/>
    <m/>
    <m/>
    <s v="analytics-development"/>
    <n v="46117.833333333336"/>
    <n v="46118.833333333336"/>
    <n v="46112.833333333336"/>
    <n v="46142.833333333336"/>
    <s v="Cloud Storage"/>
    <s v="Storage"/>
    <s v="Standard Storage US Multi-region"/>
    <s v="bucket-2001-03-02"/>
    <s v="us-central1"/>
    <s v=""/>
    <n v="133.29259999999999"/>
    <s v="GiBy-month"/>
    <n v="2.5999942982581178E-2"/>
    <s v="Standard"/>
    <s v="USD"/>
    <n v="3.4655999999999998"/>
    <n v="3.1989999999999998"/>
    <n v="3.1989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7"/>
    <s v="Allocated"/>
    <x v="1"/>
    <s v="Source tags/labels"/>
    <n v="1"/>
    <s v="gcp-2026-04-06-finops-data-2001-03-02-alloc-f515739b5f19"/>
    <d v="2026-04-01T00:00:00"/>
    <d v="2026-04-01T00:00:00"/>
  </r>
  <r>
    <x v="1919"/>
    <x v="1"/>
    <m/>
    <m/>
    <s v="analytics-development"/>
    <n v="46117.833333333336"/>
    <n v="46118.833333333336"/>
    <n v="46112.833333333336"/>
    <n v="46142.833333333336"/>
    <s v="Cloud SQL"/>
    <s v="Databases"/>
    <s v="Cloud SQL for PostgreSQL: Regional vCPU"/>
    <s v="cloudsql-2001-04-01"/>
    <s v="us-central1"/>
    <s v=""/>
    <n v="173.8817"/>
    <s v="vCPU-hours"/>
    <n v="8.2599836555543232E-2"/>
    <s v="Committed"/>
    <s v="USD"/>
    <n v="14.3626"/>
    <n v="11.8378"/>
    <n v="11.8378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8"/>
    <s v="Allocated"/>
    <x v="1"/>
    <s v="Source tags/labels"/>
    <n v="1"/>
    <s v="gcp-2026-04-06-finops-data-2001-04-01-alloc-24fba20f8ec3"/>
    <d v="2026-04-01T00:00:00"/>
    <d v="2026-04-01T00:00:00"/>
  </r>
  <r>
    <x v="1920"/>
    <x v="1"/>
    <m/>
    <m/>
    <s v="analytics-development"/>
    <n v="46117.833333333336"/>
    <n v="46118.833333333336"/>
    <n v="46112.833333333336"/>
    <n v="46142.833333333336"/>
    <s v="Cloud SQL"/>
    <s v="Databases"/>
    <s v="Cloud SQL for PostgreSQL: Regional vCPU"/>
    <s v="cloudsql-2001-04-02"/>
    <s v="us-central1"/>
    <s v=""/>
    <n v="204.12450000000001"/>
    <s v="vCPU-hours"/>
    <n v="8.2600079853226829E-2"/>
    <s v="Committed"/>
    <s v="USD"/>
    <n v="16.860700000000001"/>
    <n v="13.896800000000001"/>
    <n v="13.8968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9"/>
    <s v="Allocated"/>
    <x v="1"/>
    <s v="Source tags/labels"/>
    <n v="1"/>
    <s v="gcp-2026-04-06-finops-data-2001-04-02-alloc-7b878520c900"/>
    <d v="2026-04-01T00:00:00"/>
    <d v="2026-04-01T00:00:00"/>
  </r>
  <r>
    <x v="1921"/>
    <x v="1"/>
    <m/>
    <m/>
    <s v="analytics-development"/>
    <n v="46117.833333333336"/>
    <n v="46118.833333333336"/>
    <n v="46112.833333333336"/>
    <n v="46142.833333333336"/>
    <s v="Cloud Logging"/>
    <s v="Management and Governance"/>
    <s v="Log Storage"/>
    <s v="log-sink-2001-05-01"/>
    <s v="us-central1"/>
    <s v=""/>
    <n v="133.66739999999999"/>
    <s v="GiBy"/>
    <n v="0.5"/>
    <s v="Standard"/>
    <s v="USD"/>
    <n v="66.833699999999993"/>
    <n v="61.487000000000002"/>
    <n v="61.4870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20"/>
    <s v="Shared"/>
    <x v="2"/>
    <s v="Direct spend: provider + billing month + sub-account"/>
    <n v="1"/>
    <s v="gcp-2026-04-06-finops-data-2001-05-01-alloc-e77d51609741"/>
    <d v="2026-04-01T00:00:00"/>
    <d v="2026-04-01T00:00:00"/>
  </r>
  <r>
    <x v="1922"/>
    <x v="1"/>
    <m/>
    <m/>
    <s v="analytics-development"/>
    <n v="46117.833333333336"/>
    <n v="46118.833333333336"/>
    <n v="46112.833333333336"/>
    <n v="46142.833333333336"/>
    <s v="Cloud Logging"/>
    <s v="Management and Governance"/>
    <s v="Log Storage"/>
    <s v="log-sink-2001-05-02"/>
    <s v="us-central1"/>
    <s v=""/>
    <n v="129.75319999999999"/>
    <s v="GiBy"/>
    <n v="0.5"/>
    <s v="Standard"/>
    <s v="USD"/>
    <n v="64.876599999999996"/>
    <n v="59.686500000000002"/>
    <n v="59.6865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21"/>
    <s v="Shared"/>
    <x v="2"/>
    <s v="Direct spend: provider + billing month + sub-account"/>
    <n v="1"/>
    <s v="gcp-2026-04-06-finops-data-2001-05-02-alloc-9cfa5cc266fb"/>
    <d v="2026-04-01T00:00:00"/>
    <d v="2026-04-01T00:00:00"/>
  </r>
  <r>
    <x v="1923"/>
    <x v="1"/>
    <m/>
    <m/>
    <s v="customer-platform-prod"/>
    <n v="46118.833333333336"/>
    <n v="46119.833333333336"/>
    <n v="46112.833333333336"/>
    <n v="46142.833333333336"/>
    <s v="Compute Engine"/>
    <s v="Compute"/>
    <s v="N2 Instance Core running in Americas"/>
    <s v="instance-1001-01-01"/>
    <s v="us-central1"/>
    <s v=""/>
    <n v="1519.6656"/>
    <s v="vCPU-hours"/>
    <n v="3.1610967570760304E-2"/>
    <s v="Committed"/>
    <s v="USD"/>
    <n v="48.0381"/>
    <n v="38.979500000000002"/>
    <n v="38.9795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2"/>
    <s v="Allocated"/>
    <x v="1"/>
    <s v="Source tags/labels"/>
    <n v="1"/>
    <s v="gcp-2026-04-07-finops-prod-1001-01-01-alloc-4bfec145a40c"/>
    <d v="2026-04-01T00:00:00"/>
    <d v="2026-04-01T00:00:00"/>
  </r>
  <r>
    <x v="1924"/>
    <x v="1"/>
    <m/>
    <m/>
    <s v="customer-platform-prod"/>
    <n v="46118.833333333336"/>
    <n v="46119.833333333336"/>
    <n v="46112.833333333336"/>
    <n v="46142.833333333336"/>
    <s v="Compute Engine"/>
    <s v="Compute"/>
    <s v="N2 Instance Core running in Americas"/>
    <s v="instance-1001-01-02"/>
    <s v="us-central1"/>
    <s v=""/>
    <n v="1444.8998999999999"/>
    <s v="vCPU-hours"/>
    <n v="3.1610978725931119E-2"/>
    <s v="Committed"/>
    <s v="USD"/>
    <n v="45.674700000000001"/>
    <n v="37.061599999999999"/>
    <n v="37.0615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3"/>
    <s v="Allocated"/>
    <x v="1"/>
    <s v="Source tags/labels"/>
    <n v="1"/>
    <s v="gcp-2026-04-07-finops-prod-1001-01-02-alloc-2bb5d535452d"/>
    <d v="2026-04-01T00:00:00"/>
    <d v="2026-04-01T00:00:00"/>
  </r>
  <r>
    <x v="1925"/>
    <x v="1"/>
    <m/>
    <m/>
    <s v="customer-platform-prod"/>
    <n v="46118.833333333336"/>
    <n v="46119.833333333336"/>
    <n v="46112.833333333336"/>
    <n v="46142.833333333336"/>
    <s v="BigQuery"/>
    <s v="Analytics"/>
    <s v="Analysis in US"/>
    <s v="bq-job-1001-02-01"/>
    <s v="us-central1"/>
    <s v=""/>
    <n v="10.8116"/>
    <s v="TiBy"/>
    <n v="6.25"/>
    <s v="Standard"/>
    <s v="USD"/>
    <n v="67.572500000000005"/>
    <n v="64.193899999999999"/>
    <n v="64.193899999999999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4"/>
    <s v="Allocated"/>
    <x v="1"/>
    <s v="Source tags/labels"/>
    <n v="1"/>
    <s v="gcp-2026-04-07-finops-prod-1001-02-01-alloc-aa070dad54fe"/>
    <d v="2026-04-01T00:00:00"/>
    <d v="2026-04-01T00:00:00"/>
  </r>
  <r>
    <x v="1926"/>
    <x v="1"/>
    <m/>
    <m/>
    <s v="customer-platform-prod"/>
    <n v="46118.833333333336"/>
    <n v="46119.833333333336"/>
    <n v="46112.833333333336"/>
    <n v="46142.833333333336"/>
    <s v="BigQuery"/>
    <s v="Analytics"/>
    <s v="Analysis in US"/>
    <s v="bq-job-1001-02-02"/>
    <s v="us-central1"/>
    <s v=""/>
    <n v="11.3317"/>
    <s v="TiBy"/>
    <n v="6.2499801441972522"/>
    <s v="Standard"/>
    <s v="USD"/>
    <n v="70.822900000000004"/>
    <n v="67.281800000000004"/>
    <n v="67.28180000000000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5"/>
    <s v="Allocated"/>
    <x v="1"/>
    <s v="Source tags/labels"/>
    <n v="1"/>
    <s v="gcp-2026-04-07-finops-prod-1001-02-02-alloc-c599da59c14d"/>
    <d v="2026-04-01T00:00:00"/>
    <d v="2026-04-01T00:00:00"/>
  </r>
  <r>
    <x v="1927"/>
    <x v="1"/>
    <m/>
    <m/>
    <s v="customer-platform-prod"/>
    <n v="46118.833333333336"/>
    <n v="46119.833333333336"/>
    <n v="46112.833333333336"/>
    <n v="46142.833333333336"/>
    <s v="Cloud Storage"/>
    <s v="Storage"/>
    <s v="Standard Storage US Multi-region"/>
    <s v="bucket-1001-03-01"/>
    <s v="us-central1"/>
    <s v=""/>
    <n v="315.9119"/>
    <s v="GiBy-month"/>
    <n v="2.5999970244868904E-2"/>
    <s v="Standard"/>
    <s v="USD"/>
    <n v="8.2136999999999993"/>
    <n v="7.5819000000000001"/>
    <n v="7.5819000000000001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6"/>
    <s v="Allocated"/>
    <x v="1"/>
    <s v="Source tags/labels"/>
    <n v="1"/>
    <s v="gcp-2026-04-07-finops-prod-1001-03-01-alloc-b726d0e78fd5"/>
    <d v="2026-04-01T00:00:00"/>
    <d v="2026-04-01T00:00:00"/>
  </r>
  <r>
    <x v="1928"/>
    <x v="1"/>
    <m/>
    <m/>
    <s v="customer-platform-prod"/>
    <n v="46118.833333333336"/>
    <n v="46119.833333333336"/>
    <n v="46112.833333333336"/>
    <n v="46142.833333333336"/>
    <s v="Cloud Storage"/>
    <s v="Storage"/>
    <s v="Standard Storage US Multi-region"/>
    <s v="bucket-1001-03-02"/>
    <s v="us-central1"/>
    <s v=""/>
    <n v="296.59559999999999"/>
    <s v="GiBy-month"/>
    <n v="2.6000048550956254E-2"/>
    <s v="Standard"/>
    <s v="USD"/>
    <n v="7.7115"/>
    <n v="7.1182999999999996"/>
    <n v="7.118299999999999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7"/>
    <s v="Allocated"/>
    <x v="1"/>
    <s v="Source tags/labels"/>
    <n v="1"/>
    <s v="gcp-2026-04-07-finops-prod-1001-03-02-alloc-39719ea0e5ee"/>
    <d v="2026-04-01T00:00:00"/>
    <d v="2026-04-01T00:00:00"/>
  </r>
  <r>
    <x v="1929"/>
    <x v="1"/>
    <m/>
    <m/>
    <s v="customer-platform-prod"/>
    <n v="46118.833333333336"/>
    <n v="46119.833333333336"/>
    <n v="46112.833333333336"/>
    <n v="46142.833333333336"/>
    <s v="Cloud SQL"/>
    <s v="Databases"/>
    <s v="Cloud SQL for PostgreSQL: Regional vCPU"/>
    <s v="cloudsql-1001-04-01"/>
    <s v="us-central1"/>
    <s v=""/>
    <n v="451.74239999999998"/>
    <s v="vCPU-hours"/>
    <n v="8.2599950768402527E-2"/>
    <s v="Committed"/>
    <s v="USD"/>
    <n v="37.313899999999997"/>
    <n v="30.7546"/>
    <n v="30.7546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8"/>
    <s v="Allocated"/>
    <x v="1"/>
    <s v="Source tags/labels"/>
    <n v="1"/>
    <s v="gcp-2026-04-07-finops-prod-1001-04-01-alloc-81d9af439a47"/>
    <d v="2026-04-01T00:00:00"/>
    <d v="2026-04-01T00:00:00"/>
  </r>
  <r>
    <x v="1930"/>
    <x v="1"/>
    <m/>
    <m/>
    <s v="customer-platform-prod"/>
    <n v="46118.833333333336"/>
    <n v="46119.833333333336"/>
    <n v="46112.833333333336"/>
    <n v="46142.833333333336"/>
    <s v="Cloud SQL"/>
    <s v="Databases"/>
    <s v="Cloud SQL for PostgreSQL: Regional vCPU"/>
    <s v="cloudsql-1001-04-02"/>
    <s v="us-central1"/>
    <s v=""/>
    <n v="408.1343"/>
    <s v="vCPU-hours"/>
    <n v="8.2600016710185853E-2"/>
    <s v="Committed"/>
    <s v="USD"/>
    <n v="33.7119"/>
    <n v="27.785699999999999"/>
    <n v="27.7856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9"/>
    <s v="Allocated"/>
    <x v="1"/>
    <s v="Source tags/labels"/>
    <n v="1"/>
    <s v="gcp-2026-04-07-finops-prod-1001-04-02-alloc-b204e379fc4a"/>
    <d v="2026-04-01T00:00:00"/>
    <d v="2026-04-01T00:00:00"/>
  </r>
  <r>
    <x v="1931"/>
    <x v="1"/>
    <m/>
    <m/>
    <s v="customer-platform-prod"/>
    <n v="46118.833333333336"/>
    <n v="46119.833333333336"/>
    <n v="46112.833333333336"/>
    <n v="46142.833333333336"/>
    <s v="Cloud Logging"/>
    <s v="Management and Governance"/>
    <s v="Log Storage"/>
    <s v="log-sink-1001-05-01"/>
    <s v="us-central1"/>
    <s v=""/>
    <n v="303.1003"/>
    <s v="GiBy"/>
    <n v="0.50000016496189548"/>
    <s v="Standard"/>
    <s v="USD"/>
    <n v="151.55019999999999"/>
    <n v="139.42609999999999"/>
    <n v="139.4260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30"/>
    <s v="Shared"/>
    <x v="2"/>
    <s v="Direct spend: provider + billing month + sub-account"/>
    <n v="1"/>
    <s v="gcp-2026-04-07-finops-prod-1001-05-01-alloc-ead584c9c8ac"/>
    <d v="2026-04-01T00:00:00"/>
    <d v="2026-04-01T00:00:00"/>
  </r>
  <r>
    <x v="1932"/>
    <x v="1"/>
    <m/>
    <m/>
    <s v="customer-platform-prod"/>
    <n v="46118.833333333336"/>
    <n v="46119.833333333336"/>
    <n v="46112.833333333336"/>
    <n v="46142.833333333336"/>
    <s v="Cloud Logging"/>
    <s v="Management and Governance"/>
    <s v="Log Storage"/>
    <s v="log-sink-1001-05-02"/>
    <s v="us-central1"/>
    <s v=""/>
    <n v="306.39769999999999"/>
    <s v="GiBy"/>
    <n v="0.49999983681339649"/>
    <s v="Standard"/>
    <s v="USD"/>
    <n v="153.19880000000001"/>
    <n v="140.94290000000001"/>
    <n v="140.9429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31"/>
    <s v="Shared"/>
    <x v="2"/>
    <s v="Direct spend: provider + billing month + sub-account"/>
    <n v="1"/>
    <s v="gcp-2026-04-07-finops-prod-1001-05-02-alloc-0fae97402ac1"/>
    <d v="2026-04-01T00:00:00"/>
    <d v="2026-04-01T00:00:00"/>
  </r>
  <r>
    <x v="1933"/>
    <x v="1"/>
    <m/>
    <m/>
    <s v="analytics-development"/>
    <n v="46118.833333333336"/>
    <n v="46119.833333333336"/>
    <n v="46112.833333333336"/>
    <n v="46142.833333333336"/>
    <s v="Compute Engine"/>
    <s v="Compute"/>
    <s v="N2 Instance Core running in Americas"/>
    <s v="instance-2001-01-01"/>
    <s v="us-central1"/>
    <s v=""/>
    <n v="723.42629999999997"/>
    <s v="vCPU-hours"/>
    <n v="3.1610960231885407E-2"/>
    <s v="Committed"/>
    <s v="USD"/>
    <n v="22.868200000000002"/>
    <n v="18.555900000000001"/>
    <n v="18.5559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2"/>
    <s v="Allocated"/>
    <x v="1"/>
    <s v="Source tags/labels"/>
    <n v="1"/>
    <s v="gcp-2026-04-07-finops-data-2001-01-01-alloc-671d6af42ddd"/>
    <d v="2026-04-01T00:00:00"/>
    <d v="2026-04-01T00:00:00"/>
  </r>
  <r>
    <x v="1934"/>
    <x v="1"/>
    <m/>
    <m/>
    <s v="analytics-development"/>
    <n v="46118.833333333336"/>
    <n v="46119.833333333336"/>
    <n v="46112.833333333336"/>
    <n v="46142.833333333336"/>
    <s v="Compute Engine"/>
    <s v="Compute"/>
    <s v="N2 Instance Core running in Americas"/>
    <s v="instance-2001-01-02"/>
    <s v="us-central1"/>
    <s v=""/>
    <n v="680.21339999999998"/>
    <s v="vCPU-hours"/>
    <n v="3.1610962089250225E-2"/>
    <s v="Committed"/>
    <s v="USD"/>
    <n v="21.502199999999998"/>
    <n v="17.447500000000002"/>
    <n v="17.44750000000000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3"/>
    <s v="Allocated"/>
    <x v="1"/>
    <s v="Source tags/labels"/>
    <n v="1"/>
    <s v="gcp-2026-04-07-finops-data-2001-01-02-alloc-893389db516b"/>
    <d v="2026-04-01T00:00:00"/>
    <d v="2026-04-01T00:00:00"/>
  </r>
  <r>
    <x v="1935"/>
    <x v="1"/>
    <m/>
    <m/>
    <s v="analytics-development"/>
    <n v="46118.833333333336"/>
    <n v="46119.833333333336"/>
    <n v="46112.833333333336"/>
    <n v="46142.833333333336"/>
    <s v="BigQuery"/>
    <s v="Analytics"/>
    <s v="Analysis in US"/>
    <s v="bq-job-2001-02-01"/>
    <s v="us-central1"/>
    <s v=""/>
    <n v="5.8171999999999997"/>
    <s v="TiBy"/>
    <n v="6.2500515712026408"/>
    <s v="Standard"/>
    <s v="USD"/>
    <n v="36.357799999999997"/>
    <n v="34.539900000000003"/>
    <n v="34.539900000000003"/>
    <s v="Usage"/>
    <s v=""/>
    <s v="Analysis in US"/>
    <s v="{}"/>
    <x v="0"/>
    <x v="0"/>
    <x v="0"/>
    <x v="0"/>
    <s v="Unallocated"/>
    <s v="gcp_billing_sample.csv"/>
    <n v="134"/>
    <s v="Unallocated"/>
    <x v="0"/>
    <s v="Missing allocation metadata"/>
    <n v="1"/>
    <s v="gcp-2026-04-07-finops-data-2001-02-01-alloc-4a0981ca0be1"/>
    <d v="2026-04-01T00:00:00"/>
    <d v="2026-04-01T00:00:00"/>
  </r>
  <r>
    <x v="1936"/>
    <x v="1"/>
    <m/>
    <m/>
    <s v="analytics-development"/>
    <n v="46118.833333333336"/>
    <n v="46119.833333333336"/>
    <n v="46112.833333333336"/>
    <n v="46142.833333333336"/>
    <s v="BigQuery"/>
    <s v="Analytics"/>
    <s v="Analysis in US"/>
    <s v="bq-job-2001-02-02"/>
    <s v="us-central1"/>
    <s v=""/>
    <n v="4.9413999999999998"/>
    <s v="TiBy"/>
    <n v="6.2500303557696197"/>
    <s v="Standard"/>
    <s v="USD"/>
    <n v="30.883900000000001"/>
    <n v="29.339700000000001"/>
    <n v="29.339700000000001"/>
    <s v="Usage"/>
    <s v=""/>
    <s v="Analysis in US"/>
    <s v="{}"/>
    <x v="0"/>
    <x v="0"/>
    <x v="0"/>
    <x v="0"/>
    <s v="Unallocated"/>
    <s v="gcp_billing_sample.csv"/>
    <n v="135"/>
    <s v="Unallocated"/>
    <x v="0"/>
    <s v="Missing allocation metadata"/>
    <n v="1"/>
    <s v="gcp-2026-04-07-finops-data-2001-02-02-alloc-ab0865e78f8e"/>
    <d v="2026-04-01T00:00:00"/>
    <d v="2026-04-01T00:00:00"/>
  </r>
  <r>
    <x v="1937"/>
    <x v="1"/>
    <m/>
    <m/>
    <s v="analytics-development"/>
    <n v="46118.833333333336"/>
    <n v="46119.833333333336"/>
    <n v="46112.833333333336"/>
    <n v="46142.833333333336"/>
    <s v="Cloud Storage"/>
    <s v="Storage"/>
    <s v="Standard Storage US Multi-region"/>
    <s v="bucket-2001-03-01"/>
    <s v="us-central1"/>
    <s v=""/>
    <n v="144.20670000000001"/>
    <s v="GiBy-month"/>
    <n v="2.6000178909856477E-2"/>
    <s v="Standard"/>
    <s v="USD"/>
    <n v="3.7494000000000001"/>
    <n v="3.4609999999999999"/>
    <n v="3.4609999999999999"/>
    <s v="Usage"/>
    <s v=""/>
    <s v="Standard Storage US Multi-region"/>
    <s v="{}"/>
    <x v="0"/>
    <x v="0"/>
    <x v="0"/>
    <x v="0"/>
    <s v="Unallocated"/>
    <s v="gcp_billing_sample.csv"/>
    <n v="136"/>
    <s v="Unallocated"/>
    <x v="0"/>
    <s v="Missing allocation metadata"/>
    <n v="1"/>
    <s v="gcp-2026-04-07-finops-data-2001-03-01-alloc-fa6c54ae5201"/>
    <d v="2026-04-01T00:00:00"/>
    <d v="2026-04-01T00:00:00"/>
  </r>
  <r>
    <x v="1938"/>
    <x v="1"/>
    <m/>
    <m/>
    <s v="analytics-development"/>
    <n v="46118.833333333336"/>
    <n v="46119.833333333336"/>
    <n v="46112.833333333336"/>
    <n v="46142.833333333336"/>
    <s v="Cloud Storage"/>
    <s v="Storage"/>
    <s v="Standard Storage US Multi-region"/>
    <s v="bucket-2001-03-02"/>
    <s v="us-central1"/>
    <s v=""/>
    <n v="146.35839999999999"/>
    <s v="GiBy-month"/>
    <n v="2.5999874281216521E-2"/>
    <s v="Standard"/>
    <s v="USD"/>
    <n v="3.8052999999999999"/>
    <n v="3.5125999999999999"/>
    <n v="3.5125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7"/>
    <s v="Allocated"/>
    <x v="1"/>
    <s v="Source tags/labels"/>
    <n v="1"/>
    <s v="gcp-2026-04-07-finops-data-2001-03-02-alloc-e8cd13bd1bf7"/>
    <d v="2026-04-01T00:00:00"/>
    <d v="2026-04-01T00:00:00"/>
  </r>
  <r>
    <x v="1939"/>
    <x v="1"/>
    <m/>
    <m/>
    <s v="analytics-development"/>
    <n v="46118.833333333336"/>
    <n v="46119.833333333336"/>
    <n v="46112.833333333336"/>
    <n v="46142.833333333336"/>
    <s v="Cloud SQL"/>
    <s v="Databases"/>
    <s v="Cloud SQL for PostgreSQL: Regional vCPU"/>
    <s v="cloudsql-2001-04-01"/>
    <s v="us-central1"/>
    <s v=""/>
    <n v="192.4034"/>
    <s v="vCPU-hours"/>
    <n v="8.2599891685905771E-2"/>
    <s v="Committed"/>
    <s v="USD"/>
    <n v="15.8925"/>
    <n v="13.098800000000001"/>
    <n v="13.0988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8"/>
    <s v="Allocated"/>
    <x v="1"/>
    <s v="Source tags/labels"/>
    <n v="1"/>
    <s v="gcp-2026-04-07-finops-data-2001-04-01-alloc-af97248c7662"/>
    <d v="2026-04-01T00:00:00"/>
    <d v="2026-04-01T00:00:00"/>
  </r>
  <r>
    <x v="1940"/>
    <x v="1"/>
    <m/>
    <m/>
    <s v="analytics-development"/>
    <n v="46118.833333333336"/>
    <n v="46119.833333333336"/>
    <n v="46112.833333333336"/>
    <n v="46142.833333333336"/>
    <s v="Cloud SQL"/>
    <s v="Databases"/>
    <s v="Cloud SQL for PostgreSQL: Regional vCPU"/>
    <s v="cloudsql-2001-04-02"/>
    <s v="us-central1"/>
    <s v=""/>
    <n v="190.9503"/>
    <s v="vCPU-hours"/>
    <n v="8.2600027336956275E-2"/>
    <s v="Committed"/>
    <s v="USD"/>
    <n v="15.772500000000001"/>
    <n v="12.9999"/>
    <n v="12.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9"/>
    <s v="Allocated"/>
    <x v="1"/>
    <s v="Source tags/labels"/>
    <n v="1"/>
    <s v="gcp-2026-04-07-finops-data-2001-04-02-alloc-aff8debc1397"/>
    <d v="2026-04-01T00:00:00"/>
    <d v="2026-04-01T00:00:00"/>
  </r>
  <r>
    <x v="1941"/>
    <x v="1"/>
    <m/>
    <m/>
    <s v="analytics-development"/>
    <n v="46118.833333333336"/>
    <n v="46119.833333333336"/>
    <n v="46112.833333333336"/>
    <n v="46142.833333333336"/>
    <s v="Cloud Logging"/>
    <s v="Management and Governance"/>
    <s v="Log Storage"/>
    <s v="log-sink-2001-05-01"/>
    <s v="us-central1"/>
    <s v=""/>
    <n v="148.4657"/>
    <s v="GiBy"/>
    <n v="0.4999996632218755"/>
    <s v="Standard"/>
    <s v="USD"/>
    <n v="74.232799999999997"/>
    <n v="68.294200000000004"/>
    <n v="68.294200000000004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40"/>
    <s v="Shared"/>
    <x v="2"/>
    <s v="Direct spend: provider + billing month + sub-account"/>
    <n v="1"/>
    <s v="gcp-2026-04-07-finops-data-2001-05-01-alloc-0e39145df467"/>
    <d v="2026-04-01T00:00:00"/>
    <d v="2026-04-01T00:00:00"/>
  </r>
  <r>
    <x v="1942"/>
    <x v="1"/>
    <m/>
    <m/>
    <s v="analytics-development"/>
    <n v="46118.833333333336"/>
    <n v="46119.833333333336"/>
    <n v="46112.833333333336"/>
    <n v="46142.833333333336"/>
    <s v="Cloud Logging"/>
    <s v="Management and Governance"/>
    <s v="Log Storage"/>
    <s v="log-sink-2001-05-02"/>
    <s v="us-central1"/>
    <s v=""/>
    <n v="142.43029999999999"/>
    <s v="GiBy"/>
    <n v="0.50000035104889895"/>
    <s v="Standard"/>
    <s v="USD"/>
    <n v="71.215199999999996"/>
    <n v="65.517899999999997"/>
    <n v="65.51789999999999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41"/>
    <s v="Shared"/>
    <x v="2"/>
    <s v="Direct spend: provider + billing month + sub-account"/>
    <n v="1"/>
    <s v="gcp-2026-04-07-finops-data-2001-05-02-alloc-01c05217c702"/>
    <d v="2026-04-01T00:00:00"/>
    <d v="2026-04-01T00:00:00"/>
  </r>
  <r>
    <x v="1943"/>
    <x v="1"/>
    <m/>
    <m/>
    <s v="customer-platform-prod"/>
    <n v="46119.833333333336"/>
    <n v="46120.833333333336"/>
    <n v="46112.833333333336"/>
    <n v="46142.833333333336"/>
    <s v="Compute Engine"/>
    <s v="Compute"/>
    <s v="N2 Instance Core running in Americas"/>
    <s v="instance-1001-01-01"/>
    <s v="us-central1"/>
    <s v=""/>
    <n v="1416.992"/>
    <s v="vCPU-hours"/>
    <n v="3.1610975926469595E-2"/>
    <s v="Committed"/>
    <s v="USD"/>
    <n v="44.792499999999997"/>
    <n v="36.3459"/>
    <n v="36.345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2"/>
    <s v="Allocated"/>
    <x v="1"/>
    <s v="Source tags/labels"/>
    <n v="1"/>
    <s v="gcp-2026-04-08-finops-prod-1001-01-01-alloc-49a0151d58b6"/>
    <d v="2026-04-01T00:00:00"/>
    <d v="2026-04-01T00:00:00"/>
  </r>
  <r>
    <x v="1944"/>
    <x v="1"/>
    <m/>
    <m/>
    <s v="customer-platform-prod"/>
    <n v="46119.833333333336"/>
    <n v="46120.833333333336"/>
    <n v="46112.833333333336"/>
    <n v="46142.833333333336"/>
    <s v="Compute Engine"/>
    <s v="Compute"/>
    <s v="N2 Instance Core running in Americas"/>
    <s v="instance-1001-01-02"/>
    <s v="us-central1"/>
    <s v=""/>
    <n v="1569.9680000000001"/>
    <s v="vCPU-hours"/>
    <n v="3.1611026466781489E-2"/>
    <s v="Committed"/>
    <s v="USD"/>
    <n v="49.628300000000003"/>
    <n v="40.2697"/>
    <n v="40.26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3"/>
    <s v="Allocated"/>
    <x v="1"/>
    <s v="Source tags/labels"/>
    <n v="1"/>
    <s v="gcp-2026-04-08-finops-prod-1001-01-02-alloc-83a97affef4f"/>
    <d v="2026-04-01T00:00:00"/>
    <d v="2026-04-01T00:00:00"/>
  </r>
  <r>
    <x v="1945"/>
    <x v="1"/>
    <m/>
    <m/>
    <s v="customer-platform-prod"/>
    <n v="46119.833333333336"/>
    <n v="46120.833333333336"/>
    <n v="46112.833333333336"/>
    <n v="46142.833333333336"/>
    <s v="BigQuery"/>
    <s v="Analytics"/>
    <s v="Analysis in US"/>
    <s v="bq-job-1001-02-01"/>
    <s v="us-central1"/>
    <s v=""/>
    <n v="11.9153"/>
    <s v="TiBy"/>
    <n v="6.2499895092863795"/>
    <s v="Standard"/>
    <s v="USD"/>
    <n v="74.470500000000001"/>
    <n v="70.747"/>
    <n v="70.747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4"/>
    <s v="Allocated"/>
    <x v="1"/>
    <s v="Source tags/labels"/>
    <n v="1"/>
    <s v="gcp-2026-04-08-finops-prod-1001-02-01-alloc-f18ee86624be"/>
    <d v="2026-04-01T00:00:00"/>
    <d v="2026-04-01T00:00:00"/>
  </r>
  <r>
    <x v="1946"/>
    <x v="1"/>
    <m/>
    <m/>
    <s v="customer-platform-prod"/>
    <n v="46119.833333333336"/>
    <n v="46120.833333333336"/>
    <n v="46112.833333333336"/>
    <n v="46142.833333333336"/>
    <s v="BigQuery"/>
    <s v="Analytics"/>
    <s v="Analysis in US"/>
    <s v="bq-job-1001-02-02"/>
    <s v="us-central1"/>
    <s v=""/>
    <n v="11.7523"/>
    <s v="TiBy"/>
    <n v="6.2499936182704658"/>
    <s v="Standard"/>
    <s v="USD"/>
    <n v="73.451800000000006"/>
    <n v="69.779200000000003"/>
    <n v="69.7792000000000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5"/>
    <s v="Allocated"/>
    <x v="1"/>
    <s v="Source tags/labels"/>
    <n v="1"/>
    <s v="gcp-2026-04-08-finops-prod-1001-02-02-alloc-c1ad837a2814"/>
    <d v="2026-04-01T00:00:00"/>
    <d v="2026-04-01T00:00:00"/>
  </r>
  <r>
    <x v="1947"/>
    <x v="1"/>
    <m/>
    <m/>
    <s v="customer-platform-prod"/>
    <n v="46119.833333333336"/>
    <n v="46120.833333333336"/>
    <n v="46112.833333333336"/>
    <n v="46142.833333333336"/>
    <s v="Cloud Storage"/>
    <s v="Storage"/>
    <s v="Standard Storage US Multi-region"/>
    <s v="bucket-1001-03-01"/>
    <s v="us-central1"/>
    <s v=""/>
    <n v="330.41140000000001"/>
    <s v="GiBy-month"/>
    <n v="2.6000010895507845E-2"/>
    <s v="Standard"/>
    <s v="USD"/>
    <n v="8.5907"/>
    <n v="7.9298999999999999"/>
    <n v="7.9298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6"/>
    <s v="Allocated"/>
    <x v="1"/>
    <s v="Source tags/labels"/>
    <n v="1"/>
    <s v="gcp-2026-04-08-finops-prod-1001-03-01-alloc-6644b590b82b"/>
    <d v="2026-04-01T00:00:00"/>
    <d v="2026-04-01T00:00:00"/>
  </r>
  <r>
    <x v="1948"/>
    <x v="1"/>
    <m/>
    <m/>
    <s v="customer-platform-prod"/>
    <n v="46119.833333333336"/>
    <n v="46120.833333333336"/>
    <n v="46112.833333333336"/>
    <n v="46142.833333333336"/>
    <s v="Cloud Storage"/>
    <s v="Storage"/>
    <s v="Standard Storage US Multi-region"/>
    <s v="bucket-1001-03-02"/>
    <s v="us-central1"/>
    <s v=""/>
    <n v="339.61860000000001"/>
    <s v="GiBy-month"/>
    <n v="2.6000048289463534E-2"/>
    <s v="Standard"/>
    <s v="USD"/>
    <n v="8.8300999999999998"/>
    <n v="8.1508000000000003"/>
    <n v="8.1508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7"/>
    <s v="Allocated"/>
    <x v="1"/>
    <s v="Source tags/labels"/>
    <n v="1"/>
    <s v="gcp-2026-04-08-finops-prod-1001-03-02-alloc-30b7adaf4c0d"/>
    <d v="2026-04-01T00:00:00"/>
    <d v="2026-04-01T00:00:00"/>
  </r>
  <r>
    <x v="1949"/>
    <x v="1"/>
    <m/>
    <m/>
    <s v="customer-platform-prod"/>
    <n v="46119.833333333336"/>
    <n v="46120.833333333336"/>
    <n v="46112.833333333336"/>
    <n v="46142.833333333336"/>
    <s v="Cloud SQL"/>
    <s v="Databases"/>
    <s v="Cloud SQL for PostgreSQL: Regional vCPU"/>
    <s v="cloudsql-1001-04-01"/>
    <s v="us-central1"/>
    <s v=""/>
    <n v="391.93090000000001"/>
    <s v="vCPU-hours"/>
    <n v="8.2600019544261508E-2"/>
    <s v="Committed"/>
    <s v="USD"/>
    <n v="32.3735"/>
    <n v="26.682700000000001"/>
    <n v="26.6827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8"/>
    <s v="Allocated"/>
    <x v="1"/>
    <s v="Source tags/labels"/>
    <n v="1"/>
    <s v="gcp-2026-04-08-finops-prod-1001-04-01-alloc-8ad368614941"/>
    <d v="2026-04-01T00:00:00"/>
    <d v="2026-04-01T00:00:00"/>
  </r>
  <r>
    <x v="1950"/>
    <x v="1"/>
    <m/>
    <m/>
    <s v="customer-platform-prod"/>
    <n v="46119.833333333336"/>
    <n v="46120.833333333336"/>
    <n v="46112.833333333336"/>
    <n v="46142.833333333336"/>
    <s v="Cloud SQL"/>
    <s v="Databases"/>
    <s v="Cloud SQL for PostgreSQL: Regional vCPU"/>
    <s v="cloudsql-1001-04-02"/>
    <s v="us-central1"/>
    <s v=""/>
    <n v="415.48250000000002"/>
    <s v="vCPU-hours"/>
    <n v="8.2600109511230924E-2"/>
    <s v="Committed"/>
    <s v="USD"/>
    <n v="34.318899999999999"/>
    <n v="28.286000000000001"/>
    <n v="28.2860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9"/>
    <s v="Allocated"/>
    <x v="1"/>
    <s v="Source tags/labels"/>
    <n v="1"/>
    <s v="gcp-2026-04-08-finops-prod-1001-04-02-alloc-fdbe02468a62"/>
    <d v="2026-04-01T00:00:00"/>
    <d v="2026-04-01T00:00:00"/>
  </r>
  <r>
    <x v="1951"/>
    <x v="1"/>
    <m/>
    <m/>
    <s v="customer-platform-prod"/>
    <n v="46119.833333333336"/>
    <n v="46120.833333333336"/>
    <n v="46112.833333333336"/>
    <n v="46142.833333333336"/>
    <s v="Cloud Logging"/>
    <s v="Management and Governance"/>
    <s v="Log Storage"/>
    <s v="log-sink-1001-05-01"/>
    <s v="us-central1"/>
    <s v=""/>
    <n v="326.92270000000002"/>
    <s v="GiBy"/>
    <n v="0.5000001529413528"/>
    <s v="Standard"/>
    <s v="USD"/>
    <n v="163.4614"/>
    <n v="150.3844"/>
    <n v="150.3844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50"/>
    <s v="Shared"/>
    <x v="2"/>
    <s v="Direct spend: provider + billing month + sub-account"/>
    <n v="1"/>
    <s v="gcp-2026-04-08-finops-prod-1001-05-01-alloc-f8dc538c8d04"/>
    <d v="2026-04-01T00:00:00"/>
    <d v="2026-04-01T00:00:00"/>
  </r>
  <r>
    <x v="1952"/>
    <x v="1"/>
    <m/>
    <m/>
    <s v="customer-platform-prod"/>
    <n v="46119.833333333336"/>
    <n v="46120.833333333336"/>
    <n v="46112.833333333336"/>
    <n v="46142.833333333336"/>
    <s v="Cloud Logging"/>
    <s v="Management and Governance"/>
    <s v="Log Storage"/>
    <s v="log-sink-1001-05-02"/>
    <s v="us-central1"/>
    <s v=""/>
    <n v="328.0641"/>
    <s v="GiBy"/>
    <n v="0.50000015240923956"/>
    <s v="Standard"/>
    <s v="USD"/>
    <n v="164.03210000000001"/>
    <n v="150.90950000000001"/>
    <n v="150.9095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51"/>
    <s v="Shared"/>
    <x v="2"/>
    <s v="Direct spend: provider + billing month + sub-account"/>
    <n v="1"/>
    <s v="gcp-2026-04-08-finops-prod-1001-05-02-alloc-60486cb040fa"/>
    <d v="2026-04-01T00:00:00"/>
    <d v="2026-04-01T00:00:00"/>
  </r>
  <r>
    <x v="1953"/>
    <x v="1"/>
    <m/>
    <m/>
    <s v="analytics-development"/>
    <n v="46119.833333333336"/>
    <n v="46120.833333333336"/>
    <n v="46112.833333333336"/>
    <n v="46142.833333333336"/>
    <s v="Compute Engine"/>
    <s v="Compute"/>
    <s v="N2 Instance Core running in Americas"/>
    <s v="instance-2001-01-01"/>
    <s v="us-central1"/>
    <s v=""/>
    <n v="672.77300000000002"/>
    <s v="vCPU-hours"/>
    <n v="3.161095941721799E-2"/>
    <s v="Committed"/>
    <s v="USD"/>
    <n v="21.266999999999999"/>
    <n v="17.256599999999999"/>
    <n v="17.2565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2"/>
    <s v="Allocated"/>
    <x v="1"/>
    <s v="Source tags/labels"/>
    <n v="1"/>
    <s v="gcp-2026-04-08-finops-data-2001-01-01-alloc-394819e5a9b1"/>
    <d v="2026-04-01T00:00:00"/>
    <d v="2026-04-01T00:00:00"/>
  </r>
  <r>
    <x v="1954"/>
    <x v="1"/>
    <m/>
    <m/>
    <s v="analytics-development"/>
    <n v="46119.833333333336"/>
    <n v="46120.833333333336"/>
    <n v="46112.833333333336"/>
    <n v="46142.833333333336"/>
    <s v="Compute Engine"/>
    <s v="Compute"/>
    <s v="N2 Instance Core running in Americas"/>
    <s v="instance-2001-01-02"/>
    <s v="us-central1"/>
    <s v=""/>
    <n v="637.04060000000004"/>
    <s v="vCPU-hours"/>
    <n v="3.1611015059322754E-2"/>
    <s v="Committed"/>
    <s v="USD"/>
    <n v="20.137499999999999"/>
    <n v="16.3401"/>
    <n v="16.34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3"/>
    <s v="Allocated"/>
    <x v="1"/>
    <s v="Source tags/labels"/>
    <n v="1"/>
    <s v="gcp-2026-04-08-finops-data-2001-01-02-alloc-a1e9df25071c"/>
    <d v="2026-04-01T00:00:00"/>
    <d v="2026-04-01T00:00:00"/>
  </r>
  <r>
    <x v="1955"/>
    <x v="1"/>
    <m/>
    <m/>
    <s v="analytics-development"/>
    <n v="46119.833333333336"/>
    <n v="46120.833333333336"/>
    <n v="46112.833333333336"/>
    <n v="46142.833333333336"/>
    <s v="BigQuery"/>
    <s v="Analytics"/>
    <s v="Analysis in US"/>
    <s v="bq-job-2001-02-01"/>
    <s v="us-central1"/>
    <s v=""/>
    <n v="4.9279000000000002"/>
    <s v="TiBy"/>
    <n v="6.2499847805353195"/>
    <s v="Standard"/>
    <s v="USD"/>
    <n v="30.799299999999999"/>
    <n v="29.2593"/>
    <n v="29.2593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4"/>
    <s v="Allocated"/>
    <x v="1"/>
    <s v="Source tags/labels"/>
    <n v="1"/>
    <s v="gcp-2026-04-08-finops-data-2001-02-01-alloc-16177e6e7434"/>
    <d v="2026-04-01T00:00:00"/>
    <d v="2026-04-01T00:00:00"/>
  </r>
  <r>
    <x v="1956"/>
    <x v="1"/>
    <m/>
    <m/>
    <s v="analytics-development"/>
    <n v="46119.833333333336"/>
    <n v="46120.833333333336"/>
    <n v="46112.833333333336"/>
    <n v="46142.833333333336"/>
    <s v="BigQuery"/>
    <s v="Analytics"/>
    <s v="Analysis in US"/>
    <s v="bq-job-2001-02-02"/>
    <s v="us-central1"/>
    <s v=""/>
    <n v="4.9062000000000001"/>
    <s v="TiBy"/>
    <n v="6.2500509559333093"/>
    <s v="Standard"/>
    <s v="USD"/>
    <n v="30.664000000000001"/>
    <n v="29.130800000000001"/>
    <n v="29.1308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5"/>
    <s v="Allocated"/>
    <x v="1"/>
    <s v="Source tags/labels"/>
    <n v="1"/>
    <s v="gcp-2026-04-08-finops-data-2001-02-02-alloc-c0a49ebe82d5"/>
    <d v="2026-04-01T00:00:00"/>
    <d v="2026-04-01T00:00:00"/>
  </r>
  <r>
    <x v="1957"/>
    <x v="1"/>
    <m/>
    <m/>
    <s v="analytics-development"/>
    <n v="46119.833333333336"/>
    <n v="46120.833333333336"/>
    <n v="46112.833333333336"/>
    <n v="46142.833333333336"/>
    <s v="Cloud Storage"/>
    <s v="Storage"/>
    <s v="Standard Storage US Multi-region"/>
    <s v="bucket-2001-03-01"/>
    <s v="us-central1"/>
    <s v=""/>
    <n v="155.74250000000001"/>
    <s v="GiBy-month"/>
    <n v="2.5999967895725316E-2"/>
    <s v="Standard"/>
    <s v="USD"/>
    <n v="4.0492999999999997"/>
    <n v="3.7378"/>
    <n v="3.737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6"/>
    <s v="Allocated"/>
    <x v="1"/>
    <s v="Source tags/labels"/>
    <n v="1"/>
    <s v="gcp-2026-04-08-finops-data-2001-03-01-alloc-5c6baeb1823b"/>
    <d v="2026-04-01T00:00:00"/>
    <d v="2026-04-01T00:00:00"/>
  </r>
  <r>
    <x v="1958"/>
    <x v="1"/>
    <m/>
    <m/>
    <s v="analytics-development"/>
    <n v="46119.833333333336"/>
    <n v="46120.833333333336"/>
    <n v="46112.833333333336"/>
    <n v="46142.833333333336"/>
    <s v="Cloud Storage"/>
    <s v="Storage"/>
    <s v="Standard Storage US Multi-region"/>
    <s v="bucket-2001-03-02"/>
    <s v="us-central1"/>
    <s v=""/>
    <n v="143.1266"/>
    <s v="GiBy-month"/>
    <n v="2.6000058689300245E-2"/>
    <s v="Standard"/>
    <s v="USD"/>
    <n v="3.7212999999999998"/>
    <n v="3.4350000000000001"/>
    <n v="3.4350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7"/>
    <s v="Allocated"/>
    <x v="1"/>
    <s v="Source tags/labels"/>
    <n v="1"/>
    <s v="gcp-2026-04-08-finops-data-2001-03-02-alloc-c74255339e6a"/>
    <d v="2026-04-01T00:00:00"/>
    <d v="2026-04-01T00:00:00"/>
  </r>
  <r>
    <x v="1959"/>
    <x v="1"/>
    <m/>
    <m/>
    <s v="analytics-development"/>
    <n v="46119.833333333336"/>
    <n v="46120.833333333336"/>
    <n v="46112.833333333336"/>
    <n v="46142.833333333336"/>
    <s v="Cloud SQL"/>
    <s v="Databases"/>
    <s v="Cloud SQL for PostgreSQL: Regional vCPU"/>
    <s v="cloudsql-2001-04-01"/>
    <s v="us-central1"/>
    <s v=""/>
    <n v="171.8553"/>
    <s v="vCPU-hours"/>
    <n v="8.260030386028247E-2"/>
    <s v="Committed"/>
    <s v="USD"/>
    <n v="14.1953"/>
    <n v="11.6999"/>
    <n v="11.6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8"/>
    <s v="Allocated"/>
    <x v="1"/>
    <s v="Source tags/labels"/>
    <n v="1"/>
    <s v="gcp-2026-04-08-finops-data-2001-04-01-alloc-f2b5cece568b"/>
    <d v="2026-04-01T00:00:00"/>
    <d v="2026-04-01T00:00:00"/>
  </r>
  <r>
    <x v="1960"/>
    <x v="1"/>
    <m/>
    <m/>
    <s v="analytics-development"/>
    <n v="46119.833333333336"/>
    <n v="46120.833333333336"/>
    <n v="46112.833333333336"/>
    <n v="46142.833333333336"/>
    <s v="Cloud SQL"/>
    <s v="Databases"/>
    <s v="Cloud SQL for PostgreSQL: Regional vCPU"/>
    <s v="cloudsql-2001-04-02"/>
    <s v="us-central1"/>
    <s v=""/>
    <n v="182.34989999999999"/>
    <s v="vCPU-hours"/>
    <n v="8.2599990457905392E-2"/>
    <s v="Committed"/>
    <s v="USD"/>
    <n v="15.062099999999999"/>
    <n v="12.414400000000001"/>
    <n v="12.4144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9"/>
    <s v="Allocated"/>
    <x v="1"/>
    <s v="Source tags/labels"/>
    <n v="1"/>
    <s v="gcp-2026-04-08-finops-data-2001-04-02-alloc-4d8178951850"/>
    <d v="2026-04-01T00:00:00"/>
    <d v="2026-04-01T00:00:00"/>
  </r>
  <r>
    <x v="1961"/>
    <x v="1"/>
    <m/>
    <m/>
    <s v="analytics-development"/>
    <n v="46119.833333333336"/>
    <n v="46120.833333333336"/>
    <n v="46112.833333333336"/>
    <n v="46142.833333333336"/>
    <s v="Cloud Logging"/>
    <s v="Management and Governance"/>
    <s v="Log Storage"/>
    <s v="log-sink-2001-05-01"/>
    <s v="us-central1"/>
    <s v=""/>
    <n v="135.5771"/>
    <s v="GiBy"/>
    <n v="0.49999963120615509"/>
    <s v="Standard"/>
    <s v="USD"/>
    <n v="67.788499999999999"/>
    <n v="62.365499999999997"/>
    <n v="62.36549999999999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60"/>
    <s v="Shared"/>
    <x v="2"/>
    <s v="Direct spend: provider + billing month + sub-account"/>
    <n v="1"/>
    <s v="gcp-2026-04-08-finops-data-2001-05-01-alloc-f1731ad92ea2"/>
    <d v="2026-04-01T00:00:00"/>
    <d v="2026-04-01T00:00:00"/>
  </r>
  <r>
    <x v="1962"/>
    <x v="1"/>
    <m/>
    <m/>
    <s v="analytics-development"/>
    <n v="46119.833333333336"/>
    <n v="46120.833333333336"/>
    <n v="46112.833333333336"/>
    <n v="46142.833333333336"/>
    <s v="Cloud Logging"/>
    <s v="Management and Governance"/>
    <s v="Log Storage"/>
    <s v="log-sink-2001-05-02"/>
    <s v="us-central1"/>
    <s v=""/>
    <n v="144.04159999999999"/>
    <s v="GiBy"/>
    <n v="0.5"/>
    <s v="Standard"/>
    <s v="USD"/>
    <n v="72.020799999999994"/>
    <n v="66.259100000000004"/>
    <n v="66.259100000000004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61"/>
    <s v="Shared"/>
    <x v="2"/>
    <s v="Direct spend: provider + billing month + sub-account"/>
    <n v="1"/>
    <s v="gcp-2026-04-08-finops-data-2001-05-02-alloc-0b441eb2aee9"/>
    <d v="2026-04-01T00:00:00"/>
    <d v="2026-04-01T00:00:00"/>
  </r>
  <r>
    <x v="1963"/>
    <x v="1"/>
    <m/>
    <m/>
    <s v="customer-platform-prod"/>
    <n v="46120.833333333336"/>
    <n v="46121.833333333336"/>
    <n v="46112.833333333336"/>
    <n v="46142.833333333336"/>
    <s v="Compute Engine"/>
    <s v="Compute"/>
    <s v="N2 Instance Core running in Americas"/>
    <s v="instance-1001-01-01"/>
    <s v="us-central1"/>
    <s v=""/>
    <n v="1513.3050000000001"/>
    <s v="vCPU-hours"/>
    <n v="3.1611010338299286E-2"/>
    <s v="Committed"/>
    <s v="USD"/>
    <n v="47.8371"/>
    <n v="38.816299999999998"/>
    <n v="38.8162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2"/>
    <s v="Allocated"/>
    <x v="1"/>
    <s v="Source tags/labels"/>
    <n v="1"/>
    <s v="gcp-2026-04-09-finops-prod-1001-01-01-alloc-587c372c9961"/>
    <d v="2026-04-01T00:00:00"/>
    <d v="2026-04-01T00:00:00"/>
  </r>
  <r>
    <x v="1964"/>
    <x v="1"/>
    <m/>
    <m/>
    <s v="customer-platform-prod"/>
    <n v="46120.833333333336"/>
    <n v="46121.833333333336"/>
    <n v="46112.833333333336"/>
    <n v="46142.833333333336"/>
    <s v="Compute Engine"/>
    <s v="Compute"/>
    <s v="N2 Instance Core running in Americas"/>
    <s v="instance-1001-01-02"/>
    <s v="us-central1"/>
    <s v=""/>
    <n v="1546.1025999999999"/>
    <s v="vCPU-hours"/>
    <n v="3.1610968120744376E-2"/>
    <s v="Committed"/>
    <s v="USD"/>
    <n v="48.873800000000003"/>
    <n v="39.657499999999999"/>
    <n v="39.6574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3"/>
    <s v="Allocated"/>
    <x v="1"/>
    <s v="Source tags/labels"/>
    <n v="1"/>
    <s v="gcp-2026-04-09-finops-prod-1001-01-02-alloc-f3c9fdfa3b5b"/>
    <d v="2026-04-01T00:00:00"/>
    <d v="2026-04-01T00:00:00"/>
  </r>
  <r>
    <x v="1965"/>
    <x v="1"/>
    <m/>
    <m/>
    <s v="customer-platform-prod"/>
    <n v="46120.833333333336"/>
    <n v="46121.833333333336"/>
    <n v="46112.833333333336"/>
    <n v="46142.833333333336"/>
    <s v="BigQuery"/>
    <s v="Analytics"/>
    <s v="Analysis in US"/>
    <s v="bq-job-1001-02-01"/>
    <s v="us-central1"/>
    <s v=""/>
    <n v="12.368"/>
    <s v="TiBy"/>
    <n v="6.25"/>
    <s v="Standard"/>
    <s v="USD"/>
    <n v="77.3"/>
    <n v="73.435000000000002"/>
    <n v="73.435000000000002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4"/>
    <s v="Allocated"/>
    <x v="1"/>
    <s v="Source tags/labels"/>
    <n v="1"/>
    <s v="gcp-2026-04-09-finops-prod-1001-02-01-alloc-abe57ad6cb5f"/>
    <d v="2026-04-01T00:00:00"/>
    <d v="2026-04-01T00:00:00"/>
  </r>
  <r>
    <x v="1966"/>
    <x v="1"/>
    <m/>
    <m/>
    <s v="customer-platform-prod"/>
    <n v="46120.833333333336"/>
    <n v="46121.833333333336"/>
    <n v="46112.833333333336"/>
    <n v="46142.833333333336"/>
    <s v="BigQuery"/>
    <s v="Analytics"/>
    <s v="Analysis in US"/>
    <s v="bq-job-1001-02-02"/>
    <s v="us-central1"/>
    <s v=""/>
    <n v="12.04"/>
    <s v="TiBy"/>
    <n v="6.2499916943521594"/>
    <s v="Standard"/>
    <s v="USD"/>
    <n v="75.249899999999997"/>
    <n v="71.487399999999994"/>
    <n v="71.48739999999999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5"/>
    <s v="Allocated"/>
    <x v="1"/>
    <s v="Source tags/labels"/>
    <n v="1"/>
    <s v="gcp-2026-04-09-finops-prod-1001-02-02-alloc-daaa7d9bcebd"/>
    <d v="2026-04-01T00:00:00"/>
    <d v="2026-04-01T00:00:00"/>
  </r>
  <r>
    <x v="1967"/>
    <x v="1"/>
    <m/>
    <m/>
    <s v="customer-platform-prod"/>
    <n v="46120.833333333336"/>
    <n v="46121.833333333336"/>
    <n v="46112.833333333336"/>
    <n v="46142.833333333336"/>
    <s v="Cloud Storage"/>
    <s v="Storage"/>
    <s v="Standard Storage US Multi-region"/>
    <s v="bucket-1001-03-01"/>
    <s v="us-central1"/>
    <s v=""/>
    <n v="346.06349999999998"/>
    <s v="GiBy-month"/>
    <n v="2.6000141592511201E-2"/>
    <s v="Standard"/>
    <s v="USD"/>
    <n v="8.9977"/>
    <n v="8.3055000000000003"/>
    <n v="8.3055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6"/>
    <s v="Allocated"/>
    <x v="1"/>
    <s v="Source tags/labels"/>
    <n v="1"/>
    <s v="gcp-2026-04-09-finops-prod-1001-03-01-alloc-a883f0e06e02"/>
    <d v="2026-04-01T00:00:00"/>
    <d v="2026-04-01T00:00:00"/>
  </r>
  <r>
    <x v="1968"/>
    <x v="1"/>
    <m/>
    <m/>
    <s v="customer-platform-prod"/>
    <n v="46120.833333333336"/>
    <n v="46121.833333333336"/>
    <n v="46112.833333333336"/>
    <n v="46142.833333333336"/>
    <s v="Cloud Storage"/>
    <s v="Storage"/>
    <s v="Standard Storage US Multi-region"/>
    <s v="bucket-1001-03-02"/>
    <s v="us-central1"/>
    <s v=""/>
    <n v="310.58550000000002"/>
    <s v="GiBy-month"/>
    <n v="2.5999925946317521E-2"/>
    <s v="Standard"/>
    <s v="USD"/>
    <n v="8.0752000000000006"/>
    <n v="7.4541000000000004"/>
    <n v="7.454100000000000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7"/>
    <s v="Allocated"/>
    <x v="1"/>
    <s v="Source tags/labels"/>
    <n v="1"/>
    <s v="gcp-2026-04-09-finops-prod-1001-03-02-alloc-dfff1af1b347"/>
    <d v="2026-04-01T00:00:00"/>
    <d v="2026-04-01T00:00:00"/>
  </r>
  <r>
    <x v="1969"/>
    <x v="1"/>
    <m/>
    <m/>
    <s v="customer-platform-prod"/>
    <n v="46120.833333333336"/>
    <n v="46121.833333333336"/>
    <n v="46112.833333333336"/>
    <n v="46142.833333333336"/>
    <s v="Cloud SQL"/>
    <s v="Databases"/>
    <s v="Cloud SQL for PostgreSQL: Regional vCPU"/>
    <s v="cloudsql-1001-04-01"/>
    <s v="us-central1"/>
    <s v=""/>
    <n v="418.89640000000003"/>
    <s v="vCPU-hours"/>
    <n v="8.2599898208721781E-2"/>
    <s v="Committed"/>
    <s v="USD"/>
    <n v="34.6008"/>
    <n v="28.5184"/>
    <n v="28.5184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8"/>
    <s v="Allocated"/>
    <x v="1"/>
    <s v="Source tags/labels"/>
    <n v="1"/>
    <s v="gcp-2026-04-09-finops-prod-1001-04-01-alloc-d12070a86172"/>
    <d v="2026-04-01T00:00:00"/>
    <d v="2026-04-01T00:00:00"/>
  </r>
  <r>
    <x v="1970"/>
    <x v="1"/>
    <m/>
    <m/>
    <s v="customer-platform-prod"/>
    <n v="46120.833333333336"/>
    <n v="46121.833333333336"/>
    <n v="46112.833333333336"/>
    <n v="46142.833333333336"/>
    <s v="Cloud SQL"/>
    <s v="Databases"/>
    <s v="Cloud SQL for PostgreSQL: Regional vCPU"/>
    <s v="cloudsql-1001-04-02"/>
    <s v="us-central1"/>
    <s v=""/>
    <n v="428.75369999999998"/>
    <s v="vCPU-hours"/>
    <n v="8.2600103509310824E-2"/>
    <s v="Committed"/>
    <s v="USD"/>
    <n v="35.415100000000002"/>
    <n v="29.189599999999999"/>
    <n v="29.1895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9"/>
    <s v="Allocated"/>
    <x v="1"/>
    <s v="Source tags/labels"/>
    <n v="1"/>
    <s v="gcp-2026-04-09-finops-prod-1001-04-02-alloc-7a6f33860f57"/>
    <d v="2026-04-01T00:00:00"/>
    <d v="2026-04-01T00:00:00"/>
  </r>
  <r>
    <x v="1971"/>
    <x v="1"/>
    <m/>
    <m/>
    <s v="customer-platform-prod"/>
    <n v="46120.833333333336"/>
    <n v="46121.833333333336"/>
    <n v="46112.833333333336"/>
    <n v="46142.833333333336"/>
    <s v="Cloud Logging"/>
    <s v="Management and Governance"/>
    <s v="Log Storage"/>
    <s v="log-sink-1001-05-01"/>
    <s v="us-central1"/>
    <s v=""/>
    <n v="278.3381"/>
    <s v="GiBy"/>
    <n v="0.49999982036235791"/>
    <s v="Standard"/>
    <s v="USD"/>
    <n v="139.16900000000001"/>
    <n v="128.03550000000001"/>
    <n v="128.0355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70"/>
    <s v="Shared"/>
    <x v="2"/>
    <s v="Direct spend: provider + billing month + sub-account"/>
    <n v="1"/>
    <s v="gcp-2026-04-09-finops-prod-1001-05-01-alloc-c1f4c39bd5cd"/>
    <d v="2026-04-01T00:00:00"/>
    <d v="2026-04-01T00:00:00"/>
  </r>
  <r>
    <x v="1972"/>
    <x v="1"/>
    <m/>
    <m/>
    <s v="customer-platform-prod"/>
    <n v="46120.833333333336"/>
    <n v="46121.833333333336"/>
    <n v="46112.833333333336"/>
    <n v="46142.833333333336"/>
    <s v="Cloud Logging"/>
    <s v="Management and Governance"/>
    <s v="Log Storage"/>
    <s v="log-sink-1001-05-02"/>
    <s v="us-central1"/>
    <s v=""/>
    <n v="274.62529999999998"/>
    <s v="GiBy"/>
    <n v="0.49999981793374465"/>
    <s v="Standard"/>
    <s v="USD"/>
    <n v="137.3126"/>
    <n v="126.3276"/>
    <n v="126.3276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71"/>
    <s v="Shared"/>
    <x v="2"/>
    <s v="Direct spend: provider + billing month + sub-account"/>
    <n v="1"/>
    <s v="gcp-2026-04-09-finops-prod-1001-05-02-alloc-ddab8cf6c254"/>
    <d v="2026-04-01T00:00:00"/>
    <d v="2026-04-01T00:00:00"/>
  </r>
  <r>
    <x v="1973"/>
    <x v="1"/>
    <m/>
    <m/>
    <s v="analytics-development"/>
    <n v="46120.833333333336"/>
    <n v="46121.833333333336"/>
    <n v="46112.833333333336"/>
    <n v="46142.833333333336"/>
    <s v="Compute Engine"/>
    <s v="Compute"/>
    <s v="N2 Instance Core running in Americas"/>
    <s v="instance-2001-01-01"/>
    <s v="us-central1"/>
    <s v=""/>
    <n v="636.0548"/>
    <s v="vCPU-hours"/>
    <n v="3.1610955534020026E-2"/>
    <s v="Committed"/>
    <s v="USD"/>
    <n v="20.106300000000001"/>
    <n v="16.314800000000002"/>
    <n v="16.31480000000000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2"/>
    <s v="Allocated"/>
    <x v="1"/>
    <s v="Source tags/labels"/>
    <n v="1"/>
    <s v="gcp-2026-04-09-finops-data-2001-01-01-alloc-e7db1a5f9dba"/>
    <d v="2026-04-01T00:00:00"/>
    <d v="2026-04-01T00:00:00"/>
  </r>
  <r>
    <x v="1974"/>
    <x v="1"/>
    <m/>
    <m/>
    <s v="analytics-development"/>
    <n v="46120.833333333336"/>
    <n v="46121.833333333336"/>
    <n v="46112.833333333336"/>
    <n v="46142.833333333336"/>
    <s v="Compute Engine"/>
    <s v="Compute"/>
    <s v="N2 Instance Core running in Americas"/>
    <s v="instance-2001-01-02"/>
    <s v="us-central1"/>
    <s v=""/>
    <n v="656.40009999999995"/>
    <s v="vCPU-hours"/>
    <n v="3.161105551324566E-2"/>
    <s v="Committed"/>
    <s v="USD"/>
    <n v="20.749500000000001"/>
    <n v="16.8367"/>
    <n v="16.8367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3"/>
    <s v="Allocated"/>
    <x v="1"/>
    <s v="Source tags/labels"/>
    <n v="1"/>
    <s v="gcp-2026-04-09-finops-data-2001-01-02-alloc-6e002e0d8f18"/>
    <d v="2026-04-01T00:00:00"/>
    <d v="2026-04-01T00:00:00"/>
  </r>
  <r>
    <x v="1975"/>
    <x v="1"/>
    <m/>
    <m/>
    <s v="analytics-development"/>
    <n v="46120.833333333336"/>
    <n v="46121.833333333336"/>
    <n v="46112.833333333336"/>
    <n v="46142.833333333336"/>
    <s v="BigQuery"/>
    <s v="Analytics"/>
    <s v="Analysis in US"/>
    <s v="bq-job-2001-02-01"/>
    <s v="us-central1"/>
    <s v=""/>
    <n v="4.9878"/>
    <s v="TiBy"/>
    <n v="6.2499899755403181"/>
    <s v="Standard"/>
    <s v="USD"/>
    <n v="31.1737"/>
    <n v="29.614999999999998"/>
    <n v="29.6149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4"/>
    <s v="Allocated"/>
    <x v="1"/>
    <s v="Source tags/labels"/>
    <n v="1"/>
    <s v="gcp-2026-04-09-finops-data-2001-02-01-alloc-5de248a5bbb9"/>
    <d v="2026-04-01T00:00:00"/>
    <d v="2026-04-01T00:00:00"/>
  </r>
  <r>
    <x v="1976"/>
    <x v="1"/>
    <m/>
    <m/>
    <s v="analytics-development"/>
    <n v="46120.833333333336"/>
    <n v="46121.833333333336"/>
    <n v="46112.833333333336"/>
    <n v="46142.833333333336"/>
    <s v="BigQuery"/>
    <s v="Analytics"/>
    <s v="Analysis in US"/>
    <s v="bq-job-2001-02-02"/>
    <s v="us-central1"/>
    <s v=""/>
    <n v="5.7361000000000004"/>
    <s v="TiBy"/>
    <n v="6.2499607747424211"/>
    <s v="Standard"/>
    <s v="USD"/>
    <n v="35.8504"/>
    <n v="34.057899999999997"/>
    <n v="34.05789999999999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5"/>
    <s v="Allocated"/>
    <x v="1"/>
    <s v="Source tags/labels"/>
    <n v="1"/>
    <s v="gcp-2026-04-09-finops-data-2001-02-02-alloc-8d9fc1c75e31"/>
    <d v="2026-04-01T00:00:00"/>
    <d v="2026-04-01T00:00:00"/>
  </r>
  <r>
    <x v="1977"/>
    <x v="1"/>
    <m/>
    <m/>
    <s v="analytics-development"/>
    <n v="46120.833333333336"/>
    <n v="46121.833333333336"/>
    <n v="46112.833333333336"/>
    <n v="46142.833333333336"/>
    <s v="Cloud Storage"/>
    <s v="Storage"/>
    <s v="Standard Storage US Multi-region"/>
    <s v="bucket-2001-03-01"/>
    <s v="us-central1"/>
    <s v=""/>
    <n v="143.46770000000001"/>
    <s v="GiBy-month"/>
    <n v="2.6000277414358775E-2"/>
    <s v="Standard"/>
    <s v="USD"/>
    <n v="3.7302"/>
    <n v="3.4432"/>
    <n v="3.443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6"/>
    <s v="Allocated"/>
    <x v="1"/>
    <s v="Source tags/labels"/>
    <n v="1"/>
    <s v="gcp-2026-04-09-finops-data-2001-03-01-alloc-4a00903f5c05"/>
    <d v="2026-04-01T00:00:00"/>
    <d v="2026-04-01T00:00:00"/>
  </r>
  <r>
    <x v="1978"/>
    <x v="1"/>
    <m/>
    <m/>
    <s v="analytics-development"/>
    <n v="46120.833333333336"/>
    <n v="46121.833333333336"/>
    <n v="46112.833333333336"/>
    <n v="46142.833333333336"/>
    <s v="Cloud Storage"/>
    <s v="Storage"/>
    <s v="Standard Storage US Multi-region"/>
    <s v="bucket-2001-03-02"/>
    <s v="us-central1"/>
    <s v=""/>
    <n v="135.66829999999999"/>
    <s v="GiBy-month"/>
    <n v="2.6000178376230851E-2"/>
    <s v="Standard"/>
    <s v="USD"/>
    <n v="3.5274000000000001"/>
    <n v="3.2559999999999998"/>
    <n v="3.2559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7"/>
    <s v="Allocated"/>
    <x v="1"/>
    <s v="Source tags/labels"/>
    <n v="1"/>
    <s v="gcp-2026-04-09-finops-data-2001-03-02-alloc-722f8d1d893f"/>
    <d v="2026-04-01T00:00:00"/>
    <d v="2026-04-01T00:00:00"/>
  </r>
  <r>
    <x v="1979"/>
    <x v="1"/>
    <m/>
    <m/>
    <s v="analytics-development"/>
    <n v="46120.833333333336"/>
    <n v="46121.833333333336"/>
    <n v="46112.833333333336"/>
    <n v="46142.833333333336"/>
    <s v="Cloud SQL"/>
    <s v="Databases"/>
    <s v="Cloud SQL for PostgreSQL: Regional vCPU"/>
    <s v="cloudsql-2001-04-01"/>
    <s v="us-central1"/>
    <s v=""/>
    <n v="201.60120000000001"/>
    <s v="vCPU-hours"/>
    <n v="8.2600202776570777E-2"/>
    <s v="Committed"/>
    <s v="USD"/>
    <n v="16.6523"/>
    <n v="13.725"/>
    <n v="13.725"/>
    <s v="Usage"/>
    <s v=""/>
    <s v="Cloud SQL for PostgreSQL: Regional vCPU"/>
    <s v="{}"/>
    <x v="0"/>
    <x v="0"/>
    <x v="0"/>
    <x v="0"/>
    <s v="Unallocated"/>
    <s v="gcp_billing_sample.csv"/>
    <n v="178"/>
    <s v="Unallocated"/>
    <x v="0"/>
    <s v="Missing allocation metadata"/>
    <n v="1"/>
    <s v="gcp-2026-04-09-finops-data-2001-04-01-alloc-405026634279"/>
    <d v="2026-04-01T00:00:00"/>
    <d v="2026-04-01T00:00:00"/>
  </r>
  <r>
    <x v="1980"/>
    <x v="1"/>
    <m/>
    <m/>
    <s v="analytics-development"/>
    <n v="46120.833333333336"/>
    <n v="46121.833333333336"/>
    <n v="46112.833333333336"/>
    <n v="46142.833333333336"/>
    <s v="Cloud SQL"/>
    <s v="Databases"/>
    <s v="Cloud SQL for PostgreSQL: Regional vCPU"/>
    <s v="cloudsql-2001-04-02"/>
    <s v="us-central1"/>
    <s v=""/>
    <n v="171.73089999999999"/>
    <s v="vCPU-hours"/>
    <n v="8.2600161065946781E-2"/>
    <s v="Committed"/>
    <s v="USD"/>
    <n v="14.185"/>
    <n v="11.6915"/>
    <n v="11.6915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9"/>
    <s v="Allocated"/>
    <x v="1"/>
    <s v="Source tags/labels"/>
    <n v="1"/>
    <s v="gcp-2026-04-09-finops-data-2001-04-02-alloc-e1f8955ad915"/>
    <d v="2026-04-01T00:00:00"/>
    <d v="2026-04-01T00:00:00"/>
  </r>
  <r>
    <x v="1981"/>
    <x v="1"/>
    <m/>
    <m/>
    <s v="analytics-development"/>
    <n v="46120.833333333336"/>
    <n v="46121.833333333336"/>
    <n v="46112.833333333336"/>
    <n v="46142.833333333336"/>
    <s v="Cloud Logging"/>
    <s v="Management and Governance"/>
    <s v="Log Storage"/>
    <s v="log-sink-2001-05-01"/>
    <s v="us-central1"/>
    <s v=""/>
    <n v="125.8505"/>
    <s v="GiBy"/>
    <n v="0.49999960270320742"/>
    <s v="Standard"/>
    <s v="USD"/>
    <n v="62.925199999999997"/>
    <n v="57.891199999999998"/>
    <n v="57.89119999999999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80"/>
    <s v="Shared"/>
    <x v="2"/>
    <s v="Direct spend: provider + billing month + sub-account"/>
    <n v="1"/>
    <s v="gcp-2026-04-09-finops-data-2001-05-01-alloc-431a71ba1a63"/>
    <d v="2026-04-01T00:00:00"/>
    <d v="2026-04-01T00:00:00"/>
  </r>
  <r>
    <x v="1982"/>
    <x v="1"/>
    <m/>
    <m/>
    <s v="analytics-development"/>
    <n v="46120.833333333336"/>
    <n v="46121.833333333336"/>
    <n v="46112.833333333336"/>
    <n v="46142.833333333336"/>
    <s v="Cloud Logging"/>
    <s v="Management and Governance"/>
    <s v="Log Storage"/>
    <s v="log-sink-2001-05-02"/>
    <s v="us-central1"/>
    <s v=""/>
    <n v="122.5582"/>
    <s v="GiBy"/>
    <n v="0.5"/>
    <s v="Standard"/>
    <s v="USD"/>
    <n v="61.2791"/>
    <n v="56.376800000000003"/>
    <n v="56.3768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81"/>
    <s v="Shared"/>
    <x v="2"/>
    <s v="Direct spend: provider + billing month + sub-account"/>
    <n v="1"/>
    <s v="gcp-2026-04-09-finops-data-2001-05-02-alloc-9adb8f7346f9"/>
    <d v="2026-04-01T00:00:00"/>
    <d v="2026-04-01T00:00:00"/>
  </r>
  <r>
    <x v="1983"/>
    <x v="1"/>
    <m/>
    <m/>
    <s v="customer-platform-prod"/>
    <n v="46121.833333333336"/>
    <n v="46122.833333333336"/>
    <n v="46112.833333333336"/>
    <n v="46142.833333333336"/>
    <s v="Compute Engine"/>
    <s v="Compute"/>
    <s v="N2 Instance Core running in Americas"/>
    <s v="instance-1001-01-01"/>
    <s v="us-central1"/>
    <s v=""/>
    <n v="1366.7736"/>
    <s v="vCPU-hours"/>
    <n v="3.1611014435748541E-2"/>
    <s v="Committed"/>
    <s v="USD"/>
    <n v="43.205100000000002"/>
    <n v="35.057699999999997"/>
    <n v="35.0576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82"/>
    <s v="Allocated"/>
    <x v="1"/>
    <s v="Source tags/labels"/>
    <n v="1"/>
    <s v="gcp-2026-04-10-finops-prod-1001-01-01-alloc-3dde17a6263d"/>
    <d v="2026-04-01T00:00:00"/>
    <d v="2026-04-01T00:00:00"/>
  </r>
  <r>
    <x v="1984"/>
    <x v="1"/>
    <m/>
    <m/>
    <s v="customer-platform-prod"/>
    <n v="46121.833333333336"/>
    <n v="46122.833333333336"/>
    <n v="46112.833333333336"/>
    <n v="46142.833333333336"/>
    <s v="Compute Engine"/>
    <s v="Compute"/>
    <s v="N2 Instance Core running in Americas"/>
    <s v="instance-1001-01-02"/>
    <s v="us-central1"/>
    <s v=""/>
    <n v="1404.0112999999999"/>
    <s v="vCPU-hours"/>
    <n v="3.1610999142243371E-2"/>
    <s v="Committed"/>
    <s v="USD"/>
    <n v="44.382199999999997"/>
    <n v="36.012900000000002"/>
    <n v="36.0129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83"/>
    <s v="Allocated"/>
    <x v="1"/>
    <s v="Source tags/labels"/>
    <n v="1"/>
    <s v="gcp-2026-04-10-finops-prod-1001-01-02-alloc-b5afcb018038"/>
    <d v="2026-04-01T00:00:00"/>
    <d v="2026-04-01T00:00:00"/>
  </r>
  <r>
    <x v="1985"/>
    <x v="1"/>
    <m/>
    <m/>
    <s v="customer-platform-prod"/>
    <n v="46121.833333333336"/>
    <n v="46122.833333333336"/>
    <n v="46112.833333333336"/>
    <n v="46142.833333333336"/>
    <s v="BigQuery"/>
    <s v="Analytics"/>
    <s v="Analysis in US"/>
    <s v="bq-job-1001-02-01"/>
    <s v="us-central1"/>
    <s v=""/>
    <n v="12.2385"/>
    <s v="TiBy"/>
    <n v="6.2499816153940433"/>
    <s v="Standard"/>
    <s v="USD"/>
    <n v="76.490399999999994"/>
    <n v="72.665899999999993"/>
    <n v="72.66589999999999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84"/>
    <s v="Allocated"/>
    <x v="1"/>
    <s v="Source tags/labels"/>
    <n v="1"/>
    <s v="gcp-2026-04-10-finops-prod-1001-02-01-alloc-b233ca921104"/>
    <d v="2026-04-01T00:00:00"/>
    <d v="2026-04-01T00:00:00"/>
  </r>
  <r>
    <x v="1986"/>
    <x v="1"/>
    <m/>
    <m/>
    <s v="customer-platform-prod"/>
    <n v="46121.833333333336"/>
    <n v="46122.833333333336"/>
    <n v="46112.833333333336"/>
    <n v="46142.833333333336"/>
    <s v="BigQuery"/>
    <s v="Analytics"/>
    <s v="Analysis in US"/>
    <s v="bq-job-1001-02-02"/>
    <s v="us-central1"/>
    <s v=""/>
    <n v="10.8447"/>
    <s v="TiBy"/>
    <n v="6.2499930841793683"/>
    <s v="Standard"/>
    <s v="USD"/>
    <n v="67.779300000000006"/>
    <n v="64.390299999999996"/>
    <n v="64.390299999999996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85"/>
    <s v="Allocated"/>
    <x v="1"/>
    <s v="Source tags/labels"/>
    <n v="1"/>
    <s v="gcp-2026-04-10-finops-prod-1001-02-02-alloc-603eb249d08c"/>
    <d v="2026-04-01T00:00:00"/>
    <d v="2026-04-01T00:00:00"/>
  </r>
  <r>
    <x v="1987"/>
    <x v="1"/>
    <m/>
    <m/>
    <s v="customer-platform-prod"/>
    <n v="46121.833333333336"/>
    <n v="46122.833333333336"/>
    <n v="46112.833333333336"/>
    <n v="46142.833333333336"/>
    <s v="Cloud Storage"/>
    <s v="Storage"/>
    <s v="Standard Storage US Multi-region"/>
    <s v="bucket-1001-03-01"/>
    <s v="us-central1"/>
    <s v=""/>
    <n v="330.35169999999999"/>
    <s v="GiBy-month"/>
    <n v="2.5999866203201015E-2"/>
    <s v="Standard"/>
    <s v="USD"/>
    <n v="8.5891000000000002"/>
    <n v="7.9283999999999999"/>
    <n v="7.9283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86"/>
    <s v="Allocated"/>
    <x v="1"/>
    <s v="Source tags/labels"/>
    <n v="1"/>
    <s v="gcp-2026-04-10-finops-prod-1001-03-01-alloc-0d368a43f3f4"/>
    <d v="2026-04-01T00:00:00"/>
    <d v="2026-04-01T00:00:00"/>
  </r>
  <r>
    <x v="1988"/>
    <x v="1"/>
    <m/>
    <m/>
    <s v="customer-platform-prod"/>
    <n v="46121.833333333336"/>
    <n v="46122.833333333336"/>
    <n v="46112.833333333336"/>
    <n v="46142.833333333336"/>
    <s v="Cloud Storage"/>
    <s v="Storage"/>
    <s v="Standard Storage US Multi-region"/>
    <s v="bucket-1001-03-02"/>
    <s v="us-central1"/>
    <s v=""/>
    <n v="293.48790000000002"/>
    <s v="GiBy-month"/>
    <n v="2.6000049746514254E-2"/>
    <s v="Standard"/>
    <s v="USD"/>
    <n v="7.6307"/>
    <n v="7.0437000000000003"/>
    <n v="7.0437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87"/>
    <s v="Allocated"/>
    <x v="1"/>
    <s v="Source tags/labels"/>
    <n v="1"/>
    <s v="gcp-2026-04-10-finops-prod-1001-03-02-alloc-58f808e2baf4"/>
    <d v="2026-04-01T00:00:00"/>
    <d v="2026-04-01T00:00:00"/>
  </r>
  <r>
    <x v="1989"/>
    <x v="1"/>
    <m/>
    <m/>
    <s v="customer-platform-prod"/>
    <n v="46121.833333333336"/>
    <n v="46122.833333333336"/>
    <n v="46112.833333333336"/>
    <n v="46142.833333333336"/>
    <s v="Cloud SQL"/>
    <s v="Databases"/>
    <s v="Cloud SQL for PostgreSQL: Regional vCPU"/>
    <s v="cloudsql-1001-04-01"/>
    <s v="us-central1"/>
    <s v=""/>
    <n v="461.39319999999998"/>
    <s v="vCPU-hours"/>
    <n v="8.2600046988122067E-2"/>
    <s v="Committed"/>
    <s v="USD"/>
    <n v="38.1111"/>
    <n v="31.4117"/>
    <n v="31.4117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88"/>
    <s v="Allocated"/>
    <x v="1"/>
    <s v="Source tags/labels"/>
    <n v="1"/>
    <s v="gcp-2026-04-10-finops-prod-1001-04-01-alloc-75f468d23cc8"/>
    <d v="2026-04-01T00:00:00"/>
    <d v="2026-04-01T00:00:00"/>
  </r>
  <r>
    <x v="1990"/>
    <x v="1"/>
    <m/>
    <m/>
    <s v="customer-platform-prod"/>
    <n v="46121.833333333336"/>
    <n v="46122.833333333336"/>
    <n v="46112.833333333336"/>
    <n v="46142.833333333336"/>
    <s v="Cloud SQL"/>
    <s v="Databases"/>
    <s v="Cloud SQL for PostgreSQL: Regional vCPU"/>
    <s v="cloudsql-1001-04-02"/>
    <s v="us-central1"/>
    <s v=""/>
    <n v="392.32760000000002"/>
    <s v="vCPU-hours"/>
    <n v="8.2600102567344236E-2"/>
    <s v="Committed"/>
    <s v="USD"/>
    <n v="32.406300000000002"/>
    <n v="26.709599999999998"/>
    <n v="26.70959999999999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89"/>
    <s v="Allocated"/>
    <x v="1"/>
    <s v="Source tags/labels"/>
    <n v="1"/>
    <s v="gcp-2026-04-10-finops-prod-1001-04-02-alloc-bf43d21aa346"/>
    <d v="2026-04-01T00:00:00"/>
    <d v="2026-04-01T00:00:00"/>
  </r>
  <r>
    <x v="1991"/>
    <x v="1"/>
    <m/>
    <m/>
    <s v="customer-platform-prod"/>
    <n v="46121.833333333336"/>
    <n v="46122.833333333336"/>
    <n v="46112.833333333336"/>
    <n v="46142.833333333336"/>
    <s v="Cloud Logging"/>
    <s v="Management and Governance"/>
    <s v="Log Storage"/>
    <s v="log-sink-1001-05-01"/>
    <s v="us-central1"/>
    <s v=""/>
    <n v="306.05029999999999"/>
    <s v="GiBy"/>
    <n v="0.50000016337183795"/>
    <s v="Standard"/>
    <s v="USD"/>
    <n v="153.02520000000001"/>
    <n v="140.78309999999999"/>
    <n v="140.7830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90"/>
    <s v="Shared"/>
    <x v="2"/>
    <s v="Direct spend: provider + billing month + sub-account"/>
    <n v="1"/>
    <s v="gcp-2026-04-10-finops-prod-1001-05-01-alloc-af17461456a5"/>
    <d v="2026-04-01T00:00:00"/>
    <d v="2026-04-01T00:00:00"/>
  </r>
  <r>
    <x v="1992"/>
    <x v="1"/>
    <m/>
    <m/>
    <s v="customer-platform-prod"/>
    <n v="46121.833333333336"/>
    <n v="46122.833333333336"/>
    <n v="46112.833333333336"/>
    <n v="46142.833333333336"/>
    <s v="Cloud Logging"/>
    <s v="Management and Governance"/>
    <s v="Log Storage"/>
    <s v="log-sink-1001-05-02"/>
    <s v="us-central1"/>
    <s v=""/>
    <n v="319.22719999999998"/>
    <s v="GiBy"/>
    <n v="0.5"/>
    <s v="Standard"/>
    <s v="USD"/>
    <n v="159.61359999999999"/>
    <n v="146.84450000000001"/>
    <n v="146.8445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91"/>
    <s v="Shared"/>
    <x v="2"/>
    <s v="Direct spend: provider + billing month + sub-account"/>
    <n v="1"/>
    <s v="gcp-2026-04-10-finops-prod-1001-05-02-alloc-1de0df4c7f81"/>
    <d v="2026-04-01T00:00:00"/>
    <d v="2026-04-01T00:00:00"/>
  </r>
  <r>
    <x v="1993"/>
    <x v="1"/>
    <m/>
    <m/>
    <s v="analytics-development"/>
    <n v="46121.833333333336"/>
    <n v="46122.833333333336"/>
    <n v="46112.833333333336"/>
    <n v="46142.833333333336"/>
    <s v="Compute Engine"/>
    <s v="Compute"/>
    <s v="N2 Instance Core running in Americas"/>
    <s v="instance-2001-01-01"/>
    <s v="us-central1"/>
    <s v=""/>
    <n v="696.55259999999998"/>
    <s v="vCPU-hours"/>
    <n v="3.1610965202053656E-2"/>
    <s v="Committed"/>
    <s v="USD"/>
    <n v="22.018699999999999"/>
    <n v="17.866499999999998"/>
    <n v="17.866499999999998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92"/>
    <s v="Allocated"/>
    <x v="1"/>
    <s v="Source tags/labels"/>
    <n v="1"/>
    <s v="gcp-2026-04-10-finops-data-2001-01-01-alloc-1e64ef7410bf"/>
    <d v="2026-04-01T00:00:00"/>
    <d v="2026-04-01T00:00:00"/>
  </r>
  <r>
    <x v="1994"/>
    <x v="1"/>
    <m/>
    <m/>
    <s v="analytics-development"/>
    <n v="46121.833333333336"/>
    <n v="46122.833333333336"/>
    <n v="46112.833333333336"/>
    <n v="46142.833333333336"/>
    <s v="Compute Engine"/>
    <s v="Compute"/>
    <s v="N2 Instance Core running in Americas"/>
    <s v="instance-2001-01-02"/>
    <s v="us-central1"/>
    <s v=""/>
    <n v="705.26520000000005"/>
    <s v="vCPU-hours"/>
    <n v="3.1610945783231613E-2"/>
    <s v="Committed"/>
    <s v="USD"/>
    <n v="22.2941"/>
    <n v="18.0901"/>
    <n v="18.09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93"/>
    <s v="Allocated"/>
    <x v="1"/>
    <s v="Source tags/labels"/>
    <n v="1"/>
    <s v="gcp-2026-04-10-finops-data-2001-01-02-alloc-e67397afbab8"/>
    <d v="2026-04-01T00:00:00"/>
    <d v="2026-04-01T00:00:00"/>
  </r>
  <r>
    <x v="1995"/>
    <x v="1"/>
    <m/>
    <m/>
    <s v="analytics-development"/>
    <n v="46121.833333333336"/>
    <n v="46122.833333333336"/>
    <n v="46112.833333333336"/>
    <n v="46142.833333333336"/>
    <s v="BigQuery"/>
    <s v="Analytics"/>
    <s v="Analysis in US"/>
    <s v="bq-job-2001-02-01"/>
    <s v="us-central1"/>
    <s v=""/>
    <n v="5.3497000000000003"/>
    <s v="TiBy"/>
    <n v="6.2500514047516686"/>
    <s v="Standard"/>
    <s v="USD"/>
    <n v="33.435899999999997"/>
    <n v="31.764099999999999"/>
    <n v="31.7640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94"/>
    <s v="Allocated"/>
    <x v="1"/>
    <s v="Source tags/labels"/>
    <n v="1"/>
    <s v="gcp-2026-04-10-finops-data-2001-02-01-alloc-2b78ef8a953a"/>
    <d v="2026-04-01T00:00:00"/>
    <d v="2026-04-01T00:00:00"/>
  </r>
  <r>
    <x v="1996"/>
    <x v="1"/>
    <m/>
    <m/>
    <s v="analytics-development"/>
    <n v="46121.833333333336"/>
    <n v="46122.833333333336"/>
    <n v="46112.833333333336"/>
    <n v="46142.833333333336"/>
    <s v="BigQuery"/>
    <s v="Analytics"/>
    <s v="Analysis in US"/>
    <s v="bq-job-2001-02-02"/>
    <s v="us-central1"/>
    <s v=""/>
    <n v="5.1082000000000001"/>
    <s v="TiBy"/>
    <n v="6.2499902118162955"/>
    <s v="Standard"/>
    <s v="USD"/>
    <n v="31.926200000000001"/>
    <n v="30.329899999999999"/>
    <n v="30.3298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95"/>
    <s v="Allocated"/>
    <x v="1"/>
    <s v="Source tags/labels"/>
    <n v="1"/>
    <s v="gcp-2026-04-10-finops-data-2001-02-02-alloc-0f778c0ad415"/>
    <d v="2026-04-01T00:00:00"/>
    <d v="2026-04-01T00:00:00"/>
  </r>
  <r>
    <x v="1997"/>
    <x v="1"/>
    <m/>
    <m/>
    <s v="analytics-development"/>
    <n v="46121.833333333336"/>
    <n v="46122.833333333336"/>
    <n v="46112.833333333336"/>
    <n v="46142.833333333336"/>
    <s v="Cloud Storage"/>
    <s v="Storage"/>
    <s v="Standard Storage US Multi-region"/>
    <s v="bucket-2001-03-01"/>
    <s v="us-central1"/>
    <s v=""/>
    <n v="132.7268"/>
    <s v="GiBy-month"/>
    <n v="2.6000024109674912E-2"/>
    <s v="Standard"/>
    <s v="USD"/>
    <n v="3.4508999999999999"/>
    <n v="3.1854"/>
    <n v="3.1854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96"/>
    <s v="Allocated"/>
    <x v="1"/>
    <s v="Source tags/labels"/>
    <n v="1"/>
    <s v="gcp-2026-04-10-finops-data-2001-03-01-alloc-81786fbeabed"/>
    <d v="2026-04-01T00:00:00"/>
    <d v="2026-04-01T00:00:00"/>
  </r>
  <r>
    <x v="1998"/>
    <x v="1"/>
    <m/>
    <m/>
    <s v="analytics-development"/>
    <n v="46121.833333333336"/>
    <n v="46122.833333333336"/>
    <n v="46112.833333333336"/>
    <n v="46142.833333333336"/>
    <s v="Cloud Storage"/>
    <s v="Storage"/>
    <s v="Standard Storage US Multi-region"/>
    <s v="bucket-2001-03-02"/>
    <s v="us-central1"/>
    <s v=""/>
    <n v="154.3562"/>
    <s v="GiBy-month"/>
    <n v="2.6000251366644165E-2"/>
    <s v="Standard"/>
    <s v="USD"/>
    <n v="4.0133000000000001"/>
    <n v="3.7044999999999999"/>
    <n v="3.7044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97"/>
    <s v="Allocated"/>
    <x v="1"/>
    <s v="Source tags/labels"/>
    <n v="1"/>
    <s v="gcp-2026-04-10-finops-data-2001-03-02-alloc-19102ad91d6f"/>
    <d v="2026-04-01T00:00:00"/>
    <d v="2026-04-01T00:00:00"/>
  </r>
  <r>
    <x v="1999"/>
    <x v="1"/>
    <m/>
    <m/>
    <s v="analytics-development"/>
    <n v="46121.833333333336"/>
    <n v="46122.833333333336"/>
    <n v="46112.833333333336"/>
    <n v="46142.833333333336"/>
    <s v="Cloud SQL"/>
    <s v="Databases"/>
    <s v="Cloud SQL for PostgreSQL: Regional vCPU"/>
    <s v="cloudsql-2001-04-01"/>
    <s v="us-central1"/>
    <s v=""/>
    <n v="185.9683"/>
    <s v="vCPU-hours"/>
    <n v="8.2600099049139022E-2"/>
    <s v="Committed"/>
    <s v="USD"/>
    <n v="15.361000000000001"/>
    <n v="12.6608"/>
    <n v="12.6608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98"/>
    <s v="Allocated"/>
    <x v="1"/>
    <s v="Source tags/labels"/>
    <n v="1"/>
    <s v="gcp-2026-04-10-finops-data-2001-04-01-alloc-e96acbc05799"/>
    <d v="2026-04-01T00:00:00"/>
    <d v="2026-04-01T00:00:00"/>
  </r>
  <r>
    <x v="2000"/>
    <x v="1"/>
    <m/>
    <m/>
    <s v="analytics-development"/>
    <n v="46121.833333333336"/>
    <n v="46122.833333333336"/>
    <n v="46112.833333333336"/>
    <n v="46142.833333333336"/>
    <s v="Cloud SQL"/>
    <s v="Databases"/>
    <s v="Cloud SQL for PostgreSQL: Regional vCPU"/>
    <s v="cloudsql-2001-04-02"/>
    <s v="us-central1"/>
    <s v=""/>
    <n v="173.74010000000001"/>
    <s v="vCPU-hours"/>
    <n v="8.2599814320355514E-2"/>
    <s v="Committed"/>
    <s v="USD"/>
    <n v="14.350899999999999"/>
    <n v="11.8283"/>
    <n v="11.8283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99"/>
    <s v="Allocated"/>
    <x v="1"/>
    <s v="Source tags/labels"/>
    <n v="1"/>
    <s v="gcp-2026-04-10-finops-data-2001-04-02-alloc-876599c7b7a2"/>
    <d v="2026-04-01T00:00:00"/>
    <d v="2026-04-01T00:00:00"/>
  </r>
  <r>
    <x v="2001"/>
    <x v="1"/>
    <m/>
    <m/>
    <s v="analytics-development"/>
    <n v="46121.833333333336"/>
    <n v="46122.833333333336"/>
    <n v="46112.833333333336"/>
    <n v="46142.833333333336"/>
    <s v="Cloud Logging"/>
    <s v="Management and Governance"/>
    <s v="Log Storage"/>
    <s v="log-sink-2001-05-01"/>
    <s v="us-central1"/>
    <s v=""/>
    <n v="138.09819999999999"/>
    <s v="GiBy"/>
    <n v="0.5"/>
    <s v="Standard"/>
    <s v="USD"/>
    <n v="69.049099999999996"/>
    <n v="63.525199999999998"/>
    <n v="63.525199999999998"/>
    <s v="Usage"/>
    <s v=""/>
    <s v="Log Storage"/>
    <s v="{}"/>
    <x v="0"/>
    <x v="0"/>
    <x v="0"/>
    <x v="0"/>
    <s v="Unallocated"/>
    <s v="gcp_billing_sample.csv"/>
    <n v="200"/>
    <s v="Unallocated"/>
    <x v="0"/>
    <s v="Missing allocation metadata"/>
    <n v="1"/>
    <s v="gcp-2026-04-10-finops-data-2001-05-01-alloc-afe8ef9b7627"/>
    <d v="2026-04-01T00:00:00"/>
    <d v="2026-04-01T00:00:00"/>
  </r>
  <r>
    <x v="2002"/>
    <x v="1"/>
    <m/>
    <m/>
    <s v="analytics-development"/>
    <n v="46121.833333333336"/>
    <n v="46122.833333333336"/>
    <n v="46112.833333333336"/>
    <n v="46142.833333333336"/>
    <s v="Cloud Logging"/>
    <s v="Management and Governance"/>
    <s v="Log Storage"/>
    <s v="log-sink-2001-05-02"/>
    <s v="us-central1"/>
    <s v=""/>
    <n v="142.6644"/>
    <s v="GiBy"/>
    <n v="0.5"/>
    <s v="Standard"/>
    <s v="USD"/>
    <n v="71.3322"/>
    <n v="65.625600000000006"/>
    <n v="65.625600000000006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201"/>
    <s v="Shared"/>
    <x v="2"/>
    <s v="Direct spend: provider + billing month + sub-account"/>
    <n v="1"/>
    <s v="gcp-2026-04-10-finops-data-2001-05-02-alloc-2513f66a00ef"/>
    <d v="2026-04-01T00:00:00"/>
    <d v="2026-04-01T00:00:00"/>
  </r>
  <r>
    <x v="2003"/>
    <x v="1"/>
    <m/>
    <m/>
    <s v="customer-platform-prod"/>
    <n v="46122.833333333336"/>
    <n v="46123.833333333336"/>
    <n v="46112.833333333336"/>
    <n v="46142.833333333336"/>
    <s v="Compute Engine"/>
    <s v="Compute"/>
    <s v="N2 Instance Core running in Americas"/>
    <s v="instance-1001-01-01"/>
    <s v="us-central1"/>
    <s v=""/>
    <n v="1385.2548999999999"/>
    <s v="vCPU-hours"/>
    <n v="3.1611005310286218E-2"/>
    <s v="Committed"/>
    <s v="USD"/>
    <n v="43.789299999999997"/>
    <n v="35.531799999999997"/>
    <n v="35.5317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02"/>
    <s v="Allocated"/>
    <x v="1"/>
    <s v="Source tags/labels"/>
    <n v="1"/>
    <s v="gcp-2026-04-11-finops-prod-1001-01-01-alloc-f4c4a79586ac"/>
    <d v="2026-04-01T00:00:00"/>
    <d v="2026-04-01T00:00:00"/>
  </r>
  <r>
    <x v="2004"/>
    <x v="1"/>
    <m/>
    <m/>
    <s v="customer-platform-prod"/>
    <n v="46122.833333333336"/>
    <n v="46123.833333333336"/>
    <n v="46112.833333333336"/>
    <n v="46142.833333333336"/>
    <s v="Compute Engine"/>
    <s v="Compute"/>
    <s v="N2 Instance Core running in Americas"/>
    <s v="instance-1001-01-02"/>
    <s v="us-central1"/>
    <s v=""/>
    <n v="1389.0987"/>
    <s v="vCPU-hours"/>
    <n v="3.1611000715787874E-2"/>
    <s v="Committed"/>
    <s v="USD"/>
    <n v="43.910800000000002"/>
    <n v="35.630400000000002"/>
    <n v="35.6304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03"/>
    <s v="Allocated"/>
    <x v="1"/>
    <s v="Source tags/labels"/>
    <n v="1"/>
    <s v="gcp-2026-04-11-finops-prod-1001-01-02-alloc-a4f2b56b56a7"/>
    <d v="2026-04-01T00:00:00"/>
    <d v="2026-04-01T00:00:00"/>
  </r>
  <r>
    <x v="2005"/>
    <x v="1"/>
    <m/>
    <m/>
    <s v="customer-platform-prod"/>
    <n v="46122.833333333336"/>
    <n v="46123.833333333336"/>
    <n v="46112.833333333336"/>
    <n v="46142.833333333336"/>
    <s v="BigQuery"/>
    <s v="Analytics"/>
    <s v="Analysis in US"/>
    <s v="bq-job-1001-02-01"/>
    <s v="us-central1"/>
    <s v=""/>
    <n v="12.786099999999999"/>
    <s v="TiBy"/>
    <n v="6.2499745817723937"/>
    <s v="Standard"/>
    <s v="USD"/>
    <n v="79.912800000000004"/>
    <n v="75.917199999999994"/>
    <n v="75.91719999999999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04"/>
    <s v="Allocated"/>
    <x v="1"/>
    <s v="Source tags/labels"/>
    <n v="1"/>
    <s v="gcp-2026-04-11-finops-prod-1001-02-01-alloc-ca7c20f13586"/>
    <d v="2026-04-01T00:00:00"/>
    <d v="2026-04-01T00:00:00"/>
  </r>
  <r>
    <x v="2006"/>
    <x v="1"/>
    <m/>
    <m/>
    <s v="customer-platform-prod"/>
    <n v="46122.833333333336"/>
    <n v="46123.833333333336"/>
    <n v="46112.833333333336"/>
    <n v="46142.833333333336"/>
    <s v="BigQuery"/>
    <s v="Analytics"/>
    <s v="Analysis in US"/>
    <s v="bq-job-1001-02-02"/>
    <s v="us-central1"/>
    <s v=""/>
    <n v="12.659700000000001"/>
    <s v="TiBy"/>
    <n v="6.2499980252296652"/>
    <s v="Standard"/>
    <s v="USD"/>
    <n v="79.123099999999994"/>
    <n v="75.166899999999998"/>
    <n v="75.166899999999998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05"/>
    <s v="Allocated"/>
    <x v="1"/>
    <s v="Source tags/labels"/>
    <n v="1"/>
    <s v="gcp-2026-04-11-finops-prod-1001-02-02-alloc-31f756702bea"/>
    <d v="2026-04-01T00:00:00"/>
    <d v="2026-04-01T00:00:00"/>
  </r>
  <r>
    <x v="2007"/>
    <x v="1"/>
    <m/>
    <m/>
    <s v="customer-platform-prod"/>
    <n v="46122.833333333336"/>
    <n v="46123.833333333336"/>
    <n v="46112.833333333336"/>
    <n v="46142.833333333336"/>
    <s v="Cloud Storage"/>
    <s v="Storage"/>
    <s v="Standard Storage US Multi-region"/>
    <s v="bucket-1001-03-01"/>
    <s v="us-central1"/>
    <s v=""/>
    <n v="321.41079999999999"/>
    <s v="GiBy-month"/>
    <n v="2.6000059736636109E-2"/>
    <s v="Standard"/>
    <s v="USD"/>
    <n v="8.3567"/>
    <n v="7.7138999999999998"/>
    <n v="7.713899999999999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06"/>
    <s v="Allocated"/>
    <x v="1"/>
    <s v="Source tags/labels"/>
    <n v="1"/>
    <s v="gcp-2026-04-11-finops-prod-1001-03-01-alloc-f0a6deece539"/>
    <d v="2026-04-01T00:00:00"/>
    <d v="2026-04-01T00:00:00"/>
  </r>
  <r>
    <x v="2008"/>
    <x v="1"/>
    <m/>
    <m/>
    <s v="customer-platform-prod"/>
    <n v="46122.833333333336"/>
    <n v="46123.833333333336"/>
    <n v="46112.833333333336"/>
    <n v="46142.833333333336"/>
    <s v="Cloud Storage"/>
    <s v="Storage"/>
    <s v="Standard Storage US Multi-region"/>
    <s v="bucket-1001-03-02"/>
    <s v="us-central1"/>
    <s v=""/>
    <n v="290.7801"/>
    <s v="GiBy-month"/>
    <n v="2.6000059839033005E-2"/>
    <s v="Standard"/>
    <s v="USD"/>
    <n v="7.5602999999999998"/>
    <n v="6.9786999999999999"/>
    <n v="6.9786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07"/>
    <s v="Allocated"/>
    <x v="1"/>
    <s v="Source tags/labels"/>
    <n v="1"/>
    <s v="gcp-2026-04-11-finops-prod-1001-03-02-alloc-0b5bf0a00754"/>
    <d v="2026-04-01T00:00:00"/>
    <d v="2026-04-01T00:00:00"/>
  </r>
  <r>
    <x v="2009"/>
    <x v="1"/>
    <m/>
    <m/>
    <s v="customer-platform-prod"/>
    <n v="46122.833333333336"/>
    <n v="46123.833333333336"/>
    <n v="46112.833333333336"/>
    <n v="46142.833333333336"/>
    <s v="Cloud SQL"/>
    <s v="Databases"/>
    <s v="Cloud SQL for PostgreSQL: Regional vCPU"/>
    <s v="cloudsql-1001-04-01"/>
    <s v="us-central1"/>
    <s v=""/>
    <n v="397.27679999999998"/>
    <s v="vCPU-hours"/>
    <n v="8.2600091422403737E-2"/>
    <s v="Committed"/>
    <s v="USD"/>
    <n v="32.815100000000001"/>
    <n v="27.046600000000002"/>
    <n v="27.04660000000000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08"/>
    <s v="Allocated"/>
    <x v="1"/>
    <s v="Source tags/labels"/>
    <n v="1"/>
    <s v="gcp-2026-04-11-finops-prod-1001-04-01-alloc-c6e69cfa0533"/>
    <d v="2026-04-01T00:00:00"/>
    <d v="2026-04-01T00:00:00"/>
  </r>
  <r>
    <x v="2010"/>
    <x v="1"/>
    <m/>
    <m/>
    <s v="customer-platform-prod"/>
    <n v="46122.833333333336"/>
    <n v="46123.833333333336"/>
    <n v="46112.833333333336"/>
    <n v="46142.833333333336"/>
    <s v="Cloud SQL"/>
    <s v="Databases"/>
    <s v="Cloud SQL for PostgreSQL: Regional vCPU"/>
    <s v="cloudsql-1001-04-02"/>
    <s v="us-central1"/>
    <s v=""/>
    <n v="444.3227"/>
    <s v="vCPU-hours"/>
    <n v="8.2600101232730178E-2"/>
    <s v="Committed"/>
    <s v="USD"/>
    <n v="36.701099999999997"/>
    <n v="30.249500000000001"/>
    <n v="30.2495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09"/>
    <s v="Allocated"/>
    <x v="1"/>
    <s v="Source tags/labels"/>
    <n v="1"/>
    <s v="gcp-2026-04-11-finops-prod-1001-04-02-alloc-f0c272d381ea"/>
    <d v="2026-04-01T00:00:00"/>
    <d v="2026-04-01T00:00:00"/>
  </r>
  <r>
    <x v="2011"/>
    <x v="1"/>
    <m/>
    <m/>
    <s v="customer-platform-prod"/>
    <n v="46122.833333333336"/>
    <n v="46123.833333333336"/>
    <n v="46112.833333333336"/>
    <n v="46142.833333333336"/>
    <s v="Cloud Logging"/>
    <s v="Management and Governance"/>
    <s v="Log Storage"/>
    <s v="log-sink-1001-05-01"/>
    <s v="us-central1"/>
    <s v=""/>
    <n v="305.34289999999999"/>
    <s v="GiBy"/>
    <n v="0.49999983624967215"/>
    <s v="Standard"/>
    <s v="USD"/>
    <n v="152.67140000000001"/>
    <n v="140.45769999999999"/>
    <n v="140.4576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210"/>
    <s v="Shared"/>
    <x v="2"/>
    <s v="Direct spend: provider + billing month + sub-account"/>
    <n v="1"/>
    <s v="gcp-2026-04-11-finops-prod-1001-05-01-alloc-8dda09565a1c"/>
    <d v="2026-04-01T00:00:00"/>
    <d v="2026-04-01T00:00:00"/>
  </r>
  <r>
    <x v="2012"/>
    <x v="1"/>
    <m/>
    <m/>
    <s v="customer-platform-prod"/>
    <n v="46122.833333333336"/>
    <n v="46123.833333333336"/>
    <n v="46112.833333333336"/>
    <n v="46142.833333333336"/>
    <s v="Cloud Logging"/>
    <s v="Management and Governance"/>
    <s v="Log Storage"/>
    <s v="log-sink-1001-05-02"/>
    <s v="us-central1"/>
    <s v=""/>
    <n v="315.69240000000002"/>
    <s v="GiBy"/>
    <n v="0.5"/>
    <s v="Standard"/>
    <s v="USD"/>
    <n v="157.84620000000001"/>
    <n v="145.21850000000001"/>
    <n v="145.2185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211"/>
    <s v="Shared"/>
    <x v="2"/>
    <s v="Direct spend: provider + billing month + sub-account"/>
    <n v="1"/>
    <s v="gcp-2026-04-11-finops-prod-1001-05-02-alloc-5c2d89364e88"/>
    <d v="2026-04-01T00:00:00"/>
    <d v="2026-04-01T00:00:00"/>
  </r>
  <r>
    <x v="2013"/>
    <x v="1"/>
    <m/>
    <m/>
    <s v="analytics-development"/>
    <n v="46122.833333333336"/>
    <n v="46123.833333333336"/>
    <n v="46112.833333333336"/>
    <n v="46142.833333333336"/>
    <s v="Compute Engine"/>
    <s v="Compute"/>
    <s v="N2 Instance Core running in Americas"/>
    <s v="instance-2001-01-01"/>
    <s v="us-central1"/>
    <s v=""/>
    <n v="620.69179999999994"/>
    <s v="vCPU-hours"/>
    <n v="3.1611018544147031E-2"/>
    <s v="Committed"/>
    <s v="USD"/>
    <n v="19.620699999999999"/>
    <n v="15.9207"/>
    <n v="15.9207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12"/>
    <s v="Allocated"/>
    <x v="1"/>
    <s v="Source tags/labels"/>
    <n v="1"/>
    <s v="gcp-2026-04-11-finops-data-2001-01-01-alloc-e334e383f9f2"/>
    <d v="2026-04-01T00:00:00"/>
    <d v="2026-04-01T00:00:00"/>
  </r>
  <r>
    <x v="2014"/>
    <x v="1"/>
    <m/>
    <m/>
    <s v="analytics-development"/>
    <n v="46122.833333333336"/>
    <n v="46123.833333333336"/>
    <n v="46112.833333333336"/>
    <n v="46142.833333333336"/>
    <s v="Compute Engine"/>
    <s v="Compute"/>
    <s v="N2 Instance Core running in Americas"/>
    <s v="instance-2001-01-02"/>
    <s v="us-central1"/>
    <s v=""/>
    <n v="671.91409999999996"/>
    <s v="vCPU-hours"/>
    <n v="3.1611034803407163E-2"/>
    <s v="Committed"/>
    <s v="USD"/>
    <n v="21.239899999999999"/>
    <n v="17.2346"/>
    <n v="17.2346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13"/>
    <s v="Allocated"/>
    <x v="1"/>
    <s v="Source tags/labels"/>
    <n v="1"/>
    <s v="gcp-2026-04-11-finops-data-2001-01-02-alloc-f09e796cbd9b"/>
    <d v="2026-04-01T00:00:00"/>
    <d v="2026-04-01T00:00:00"/>
  </r>
  <r>
    <x v="2015"/>
    <x v="1"/>
    <m/>
    <m/>
    <s v="analytics-development"/>
    <n v="46122.833333333336"/>
    <n v="46123.833333333336"/>
    <n v="46112.833333333336"/>
    <n v="46142.833333333336"/>
    <s v="BigQuery"/>
    <s v="Analytics"/>
    <s v="Analysis in US"/>
    <s v="bq-job-2001-02-01"/>
    <s v="us-central1"/>
    <s v=""/>
    <n v="5.7877999999999998"/>
    <s v="TiBy"/>
    <n v="6.2499740834168431"/>
    <s v="Standard"/>
    <s v="USD"/>
    <n v="36.1736"/>
    <n v="34.364899999999999"/>
    <n v="34.3648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14"/>
    <s v="Allocated"/>
    <x v="1"/>
    <s v="Source tags/labels"/>
    <n v="1"/>
    <s v="gcp-2026-04-11-finops-data-2001-02-01-alloc-f1be184851e7"/>
    <d v="2026-04-01T00:00:00"/>
    <d v="2026-04-01T00:00:00"/>
  </r>
  <r>
    <x v="2016"/>
    <x v="1"/>
    <m/>
    <m/>
    <s v="analytics-development"/>
    <n v="46122.833333333336"/>
    <n v="46123.833333333336"/>
    <n v="46112.833333333336"/>
    <n v="46142.833333333336"/>
    <s v="BigQuery"/>
    <s v="Analytics"/>
    <s v="Analysis in US"/>
    <s v="bq-job-2001-02-02"/>
    <s v="us-central1"/>
    <s v=""/>
    <n v="5.8068999999999997"/>
    <s v="TiBy"/>
    <n v="6.2500129156692905"/>
    <s v="Standard"/>
    <s v="USD"/>
    <n v="36.293199999999999"/>
    <n v="34.478499999999997"/>
    <n v="34.47849999999999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15"/>
    <s v="Allocated"/>
    <x v="1"/>
    <s v="Source tags/labels"/>
    <n v="1"/>
    <s v="gcp-2026-04-11-finops-data-2001-02-02-alloc-1bdde2af2f2f"/>
    <d v="2026-04-01T00:00:00"/>
    <d v="2026-04-01T00:00:00"/>
  </r>
  <r>
    <x v="2017"/>
    <x v="1"/>
    <m/>
    <m/>
    <s v="analytics-development"/>
    <n v="46122.833333333336"/>
    <n v="46123.833333333336"/>
    <n v="46112.833333333336"/>
    <n v="46142.833333333336"/>
    <s v="Cloud Storage"/>
    <s v="Storage"/>
    <s v="Standard Storage US Multi-region"/>
    <s v="bucket-2001-03-01"/>
    <s v="us-central1"/>
    <s v=""/>
    <n v="135.0438"/>
    <s v="GiBy-month"/>
    <n v="2.5999712685810087E-2"/>
    <s v="Standard"/>
    <s v="USD"/>
    <n v="3.5110999999999999"/>
    <n v="3.2410999999999999"/>
    <n v="3.2410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16"/>
    <s v="Allocated"/>
    <x v="1"/>
    <s v="Source tags/labels"/>
    <n v="1"/>
    <s v="gcp-2026-04-11-finops-data-2001-03-01-alloc-9936646b1682"/>
    <d v="2026-04-01T00:00:00"/>
    <d v="2026-04-01T00:00:00"/>
  </r>
  <r>
    <x v="2018"/>
    <x v="1"/>
    <m/>
    <m/>
    <s v="analytics-development"/>
    <n v="46122.833333333336"/>
    <n v="46123.833333333336"/>
    <n v="46112.833333333336"/>
    <n v="46142.833333333336"/>
    <s v="Cloud Storage"/>
    <s v="Storage"/>
    <s v="Standard Storage US Multi-region"/>
    <s v="bucket-2001-03-02"/>
    <s v="us-central1"/>
    <s v=""/>
    <n v="152.33539999999999"/>
    <s v="GiBy-month"/>
    <n v="2.5999866084967776E-2"/>
    <s v="Standard"/>
    <s v="USD"/>
    <n v="3.9607000000000001"/>
    <n v="3.6560000000000001"/>
    <n v="3.6560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17"/>
    <s v="Allocated"/>
    <x v="1"/>
    <s v="Source tags/labels"/>
    <n v="1"/>
    <s v="gcp-2026-04-11-finops-data-2001-03-02-alloc-b9b39dbac42b"/>
    <d v="2026-04-01T00:00:00"/>
    <d v="2026-04-01T00:00:00"/>
  </r>
  <r>
    <x v="2019"/>
    <x v="1"/>
    <m/>
    <m/>
    <s v="analytics-development"/>
    <n v="46122.833333333336"/>
    <n v="46123.833333333336"/>
    <n v="46112.833333333336"/>
    <n v="46142.833333333336"/>
    <s v="Cloud SQL"/>
    <s v="Databases"/>
    <s v="Cloud SQL for PostgreSQL: Regional vCPU"/>
    <s v="cloudsql-2001-04-01"/>
    <s v="us-central1"/>
    <s v=""/>
    <n v="174.5539"/>
    <s v="vCPU-hours"/>
    <n v="8.260027418465013E-2"/>
    <s v="Committed"/>
    <s v="USD"/>
    <n v="14.418200000000001"/>
    <n v="11.883599999999999"/>
    <n v="11.883599999999999"/>
    <s v="Usage"/>
    <s v=""/>
    <s v="Cloud SQL for PostgreSQL: Regional vCPU"/>
    <s v="{}"/>
    <x v="0"/>
    <x v="0"/>
    <x v="0"/>
    <x v="0"/>
    <s v="Unallocated"/>
    <s v="gcp_billing_sample.csv"/>
    <n v="218"/>
    <s v="Unallocated"/>
    <x v="0"/>
    <s v="Missing allocation metadata"/>
    <n v="1"/>
    <s v="gcp-2026-04-11-finops-data-2001-04-01-alloc-baa4f27c6250"/>
    <d v="2026-04-01T00:00:00"/>
    <d v="2026-04-01T00:00:00"/>
  </r>
  <r>
    <x v="2020"/>
    <x v="1"/>
    <m/>
    <m/>
    <s v="analytics-development"/>
    <n v="46122.833333333336"/>
    <n v="46123.833333333336"/>
    <n v="46112.833333333336"/>
    <n v="46142.833333333336"/>
    <s v="Cloud SQL"/>
    <s v="Databases"/>
    <s v="Cloud SQL for PostgreSQL: Regional vCPU"/>
    <s v="cloudsql-2001-04-02"/>
    <s v="us-central1"/>
    <s v=""/>
    <n v="194.84180000000001"/>
    <s v="vCPU-hours"/>
    <n v="8.259983227418348E-2"/>
    <s v="Committed"/>
    <s v="USD"/>
    <n v="16.093900000000001"/>
    <n v="13.264799999999999"/>
    <n v="13.2647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19"/>
    <s v="Allocated"/>
    <x v="1"/>
    <s v="Source tags/labels"/>
    <n v="1"/>
    <s v="gcp-2026-04-11-finops-data-2001-04-02-alloc-22aa1558fa1d"/>
    <d v="2026-04-01T00:00:00"/>
    <d v="2026-04-01T00:00:00"/>
  </r>
  <r>
    <x v="2021"/>
    <x v="1"/>
    <m/>
    <m/>
    <s v="analytics-development"/>
    <n v="46122.833333333336"/>
    <n v="46123.833333333336"/>
    <n v="46112.833333333336"/>
    <n v="46142.833333333336"/>
    <s v="Cloud Logging"/>
    <s v="Management and Governance"/>
    <s v="Log Storage"/>
    <s v="log-sink-2001-05-01"/>
    <s v="us-central1"/>
    <s v=""/>
    <n v="130.02930000000001"/>
    <s v="GiBy"/>
    <n v="0.50000038452871776"/>
    <s v="Standard"/>
    <s v="USD"/>
    <n v="65.014700000000005"/>
    <n v="59.813499999999998"/>
    <n v="59.81349999999999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220"/>
    <s v="Shared"/>
    <x v="2"/>
    <s v="Direct spend: provider + billing month + sub-account"/>
    <n v="1"/>
    <s v="gcp-2026-04-11-finops-data-2001-05-01-alloc-40a8864bb403"/>
    <d v="2026-04-01T00:00:00"/>
    <d v="2026-04-01T00:00:00"/>
  </r>
  <r>
    <x v="2022"/>
    <x v="1"/>
    <m/>
    <m/>
    <s v="analytics-development"/>
    <n v="46122.833333333336"/>
    <n v="46123.833333333336"/>
    <n v="46112.833333333336"/>
    <n v="46142.833333333336"/>
    <s v="Cloud Logging"/>
    <s v="Management and Governance"/>
    <s v="Log Storage"/>
    <s v="log-sink-2001-05-02"/>
    <s v="us-central1"/>
    <s v=""/>
    <n v="125.679"/>
    <s v="GiBy"/>
    <n v="0.5"/>
    <s v="Standard"/>
    <s v="USD"/>
    <n v="62.839500000000001"/>
    <n v="57.8123"/>
    <n v="57.812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221"/>
    <s v="Shared"/>
    <x v="2"/>
    <s v="Direct spend: provider + billing month + sub-account"/>
    <n v="1"/>
    <s v="gcp-2026-04-11-finops-data-2001-05-02-alloc-3e9d5e45dee0"/>
    <d v="2026-04-01T00:00:00"/>
    <d v="2026-04-01T00:00:00"/>
  </r>
  <r>
    <x v="2023"/>
    <x v="1"/>
    <m/>
    <m/>
    <s v="customer-platform-prod"/>
    <n v="46123.833333333336"/>
    <n v="46124.833333333336"/>
    <n v="46112.833333333336"/>
    <n v="46142.833333333336"/>
    <s v="Compute Engine"/>
    <s v="Compute"/>
    <s v="N2 Instance Core running in Americas"/>
    <s v="instance-1001-01-01"/>
    <s v="us-central1"/>
    <s v=""/>
    <n v="1426.0898"/>
    <s v="vCPU-hours"/>
    <n v="3.1610982702491811E-2"/>
    <s v="Committed"/>
    <s v="USD"/>
    <n v="45.080100000000002"/>
    <n v="36.5792"/>
    <n v="36.579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22"/>
    <s v="Allocated"/>
    <x v="1"/>
    <s v="Source tags/labels"/>
    <n v="1"/>
    <s v="gcp-2026-04-12-finops-prod-1001-01-01-alloc-eceb6aebcac3"/>
    <d v="2026-04-01T00:00:00"/>
    <d v="2026-04-01T00:00:00"/>
  </r>
  <r>
    <x v="2024"/>
    <x v="1"/>
    <m/>
    <m/>
    <s v="customer-platform-prod"/>
    <n v="46123.833333333336"/>
    <n v="46124.833333333336"/>
    <n v="46112.833333333336"/>
    <n v="46142.833333333336"/>
    <s v="Compute Engine"/>
    <s v="Compute"/>
    <s v="N2 Instance Core running in Americas"/>
    <s v="instance-1001-01-02"/>
    <s v="us-central1"/>
    <s v=""/>
    <n v="1477.0685000000001"/>
    <s v="vCPU-hours"/>
    <n v="3.1610991636474545E-2"/>
    <s v="Committed"/>
    <s v="USD"/>
    <n v="46.691600000000001"/>
    <n v="37.886899999999997"/>
    <n v="37.8868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23"/>
    <s v="Allocated"/>
    <x v="1"/>
    <s v="Source tags/labels"/>
    <n v="1"/>
    <s v="gcp-2026-04-12-finops-prod-1001-01-02-alloc-9f61fbb7c130"/>
    <d v="2026-04-01T00:00:00"/>
    <d v="2026-04-01T00:00:00"/>
  </r>
  <r>
    <x v="2025"/>
    <x v="1"/>
    <m/>
    <m/>
    <s v="customer-platform-prod"/>
    <n v="46123.833333333336"/>
    <n v="46124.833333333336"/>
    <n v="46112.833333333336"/>
    <n v="46142.833333333336"/>
    <s v="BigQuery"/>
    <s v="Analytics"/>
    <s v="Analysis in US"/>
    <s v="bq-job-1001-02-01"/>
    <s v="us-central1"/>
    <s v=""/>
    <n v="11.4613"/>
    <s v="TiBy"/>
    <n v="6.2500239937877904"/>
    <s v="Standard"/>
    <s v="USD"/>
    <n v="71.633399999999995"/>
    <n v="68.051699999999997"/>
    <n v="68.051699999999997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24"/>
    <s v="Allocated"/>
    <x v="1"/>
    <s v="Source tags/labels"/>
    <n v="1"/>
    <s v="gcp-2026-04-12-finops-prod-1001-02-01-alloc-11a059c3c91f"/>
    <d v="2026-04-01T00:00:00"/>
    <d v="2026-04-01T00:00:00"/>
  </r>
  <r>
    <x v="2026"/>
    <x v="1"/>
    <m/>
    <m/>
    <s v="customer-platform-prod"/>
    <n v="46123.833333333336"/>
    <n v="46124.833333333336"/>
    <n v="46112.833333333336"/>
    <n v="46142.833333333336"/>
    <s v="BigQuery"/>
    <s v="Analytics"/>
    <s v="Analysis in US"/>
    <s v="bq-job-1001-02-02"/>
    <s v="us-central1"/>
    <s v=""/>
    <n v="12.6119"/>
    <s v="TiBy"/>
    <n v="6.2500178402936903"/>
    <s v="Standard"/>
    <s v="USD"/>
    <n v="78.824600000000004"/>
    <n v="74.883399999999995"/>
    <n v="74.88339999999999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25"/>
    <s v="Allocated"/>
    <x v="1"/>
    <s v="Source tags/labels"/>
    <n v="1"/>
    <s v="gcp-2026-04-12-finops-prod-1001-02-02-alloc-166244efb449"/>
    <d v="2026-04-01T00:00:00"/>
    <d v="2026-04-01T00:00:00"/>
  </r>
  <r>
    <x v="2027"/>
    <x v="1"/>
    <m/>
    <m/>
    <s v="customer-platform-prod"/>
    <n v="46123.833333333336"/>
    <n v="46124.833333333336"/>
    <n v="46112.833333333336"/>
    <n v="46142.833333333336"/>
    <s v="Cloud Storage"/>
    <s v="Storage"/>
    <s v="Standard Storage US Multi-region"/>
    <s v="bucket-1001-03-01"/>
    <s v="us-central1"/>
    <s v=""/>
    <n v="338.16250000000002"/>
    <s v="GiBy-month"/>
    <n v="2.5999926071045724E-2"/>
    <s v="Standard"/>
    <s v="USD"/>
    <n v="8.7921999999999993"/>
    <n v="8.1158999999999999"/>
    <n v="8.1158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26"/>
    <s v="Allocated"/>
    <x v="1"/>
    <s v="Source tags/labels"/>
    <n v="1"/>
    <s v="gcp-2026-04-12-finops-prod-1001-03-01-alloc-659a4a95a895"/>
    <d v="2026-04-01T00:00:00"/>
    <d v="2026-04-01T00:00:00"/>
  </r>
  <r>
    <x v="2028"/>
    <x v="1"/>
    <m/>
    <m/>
    <s v="customer-platform-prod"/>
    <n v="46123.833333333336"/>
    <n v="46124.833333333336"/>
    <n v="46112.833333333336"/>
    <n v="46142.833333333336"/>
    <s v="Cloud Storage"/>
    <s v="Storage"/>
    <s v="Standard Storage US Multi-region"/>
    <s v="bucket-1001-03-02"/>
    <s v="us-central1"/>
    <s v=""/>
    <n v="311.6936"/>
    <s v="GiBy-month"/>
    <n v="2.5999892201828977E-2"/>
    <s v="Standard"/>
    <s v="USD"/>
    <n v="8.1039999999999992"/>
    <n v="7.4805999999999999"/>
    <n v="7.4805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27"/>
    <s v="Allocated"/>
    <x v="1"/>
    <s v="Source tags/labels"/>
    <n v="1"/>
    <s v="gcp-2026-04-12-finops-prod-1001-03-02-alloc-a98a26e7bd4f"/>
    <d v="2026-04-01T00:00:00"/>
    <d v="2026-04-01T00:00:00"/>
  </r>
  <r>
    <x v="2029"/>
    <x v="1"/>
    <m/>
    <m/>
    <s v="customer-platform-prod"/>
    <n v="46123.833333333336"/>
    <n v="46124.833333333336"/>
    <n v="46112.833333333336"/>
    <n v="46142.833333333336"/>
    <s v="Cloud SQL"/>
    <s v="Databases"/>
    <s v="Cloud SQL for PostgreSQL: Regional vCPU"/>
    <s v="cloudsql-1001-04-01"/>
    <s v="us-central1"/>
    <s v=""/>
    <n v="399.31729999999999"/>
    <s v="vCPU-hours"/>
    <n v="8.2599977511617961E-2"/>
    <s v="Committed"/>
    <s v="USD"/>
    <n v="32.983600000000003"/>
    <n v="27.185500000000001"/>
    <n v="27.1855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28"/>
    <s v="Allocated"/>
    <x v="1"/>
    <s v="Source tags/labels"/>
    <n v="1"/>
    <s v="gcp-2026-04-12-finops-prod-1001-04-01-alloc-cc0661c6be00"/>
    <d v="2026-04-01T00:00:00"/>
    <d v="2026-04-01T00:00:00"/>
  </r>
  <r>
    <x v="2030"/>
    <x v="1"/>
    <m/>
    <m/>
    <s v="customer-platform-prod"/>
    <n v="46123.833333333336"/>
    <n v="46124.833333333336"/>
    <n v="46112.833333333336"/>
    <n v="46142.833333333336"/>
    <s v="Cloud SQL"/>
    <s v="Databases"/>
    <s v="Cloud SQL for PostgreSQL: Regional vCPU"/>
    <s v="cloudsql-1001-04-02"/>
    <s v="us-central1"/>
    <s v=""/>
    <n v="406.92590000000001"/>
    <s v="vCPU-hours"/>
    <n v="8.2600050770914313E-2"/>
    <s v="Committed"/>
    <s v="USD"/>
    <n v="33.612099999999998"/>
    <n v="27.703499999999998"/>
    <n v="27.70349999999999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29"/>
    <s v="Allocated"/>
    <x v="1"/>
    <s v="Source tags/labels"/>
    <n v="1"/>
    <s v="gcp-2026-04-12-finops-prod-1001-04-02-alloc-1dd0a145cbe5"/>
    <d v="2026-04-01T00:00:00"/>
    <d v="2026-04-01T00:00:00"/>
  </r>
  <r>
    <x v="2031"/>
    <x v="1"/>
    <m/>
    <m/>
    <s v="customer-platform-prod"/>
    <n v="46123.833333333336"/>
    <n v="46124.833333333336"/>
    <n v="46112.833333333336"/>
    <n v="46142.833333333336"/>
    <s v="Cloud Logging"/>
    <s v="Management and Governance"/>
    <s v="Log Storage"/>
    <s v="log-sink-1001-05-01"/>
    <s v="us-central1"/>
    <s v=""/>
    <n v="314.14690000000002"/>
    <s v="GiBy"/>
    <n v="0.50000015916120777"/>
    <s v="Standard"/>
    <s v="USD"/>
    <n v="157.0735"/>
    <n v="144.5076"/>
    <n v="144.5076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230"/>
    <s v="Shared"/>
    <x v="2"/>
    <s v="Direct spend: provider + billing month + sub-account"/>
    <n v="1"/>
    <s v="gcp-2026-04-12-finops-prod-1001-05-01-alloc-c6225874b03c"/>
    <d v="2026-04-01T00:00:00"/>
    <d v="2026-04-01T00:00:00"/>
  </r>
  <r>
    <x v="2032"/>
    <x v="1"/>
    <m/>
    <m/>
    <s v="customer-platform-prod"/>
    <n v="46123.833333333336"/>
    <n v="46124.833333333336"/>
    <n v="46112.833333333336"/>
    <n v="46142.833333333336"/>
    <s v="Cloud Logging"/>
    <s v="Management and Governance"/>
    <s v="Log Storage"/>
    <s v="log-sink-1001-05-02"/>
    <s v="us-central1"/>
    <s v=""/>
    <n v="309.55700000000002"/>
    <s v="GiBy"/>
    <n v="0.5"/>
    <s v="Standard"/>
    <s v="USD"/>
    <n v="154.77850000000001"/>
    <n v="142.39619999999999"/>
    <n v="142.3961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231"/>
    <s v="Shared"/>
    <x v="2"/>
    <s v="Direct spend: provider + billing month + sub-account"/>
    <n v="1"/>
    <s v="gcp-2026-04-12-finops-prod-1001-05-02-alloc-b54cccaab0d2"/>
    <d v="2026-04-01T00:00:00"/>
    <d v="2026-04-01T00:00:00"/>
  </r>
  <r>
    <x v="2033"/>
    <x v="1"/>
    <m/>
    <m/>
    <s v="analytics-development"/>
    <n v="46123.833333333336"/>
    <n v="46124.833333333336"/>
    <n v="46112.833333333336"/>
    <n v="46142.833333333336"/>
    <s v="Compute Engine"/>
    <s v="Compute"/>
    <s v="N2 Instance Core running in Americas"/>
    <s v="instance-2001-01-01"/>
    <s v="us-central1"/>
    <s v=""/>
    <n v="667.7903"/>
    <s v="vCPU-hours"/>
    <n v="3.1610971288441897E-2"/>
    <s v="Committed"/>
    <s v="USD"/>
    <n v="21.109500000000001"/>
    <n v="17.128799999999998"/>
    <n v="17.128799999999998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32"/>
    <s v="Allocated"/>
    <x v="1"/>
    <s v="Source tags/labels"/>
    <n v="1"/>
    <s v="gcp-2026-04-12-finops-data-2001-01-01-alloc-e8fe1399c2ee"/>
    <d v="2026-04-01T00:00:00"/>
    <d v="2026-04-01T00:00:00"/>
  </r>
  <r>
    <x v="2034"/>
    <x v="1"/>
    <m/>
    <m/>
    <s v="analytics-development"/>
    <n v="46123.833333333336"/>
    <n v="46124.833333333336"/>
    <n v="46112.833333333336"/>
    <n v="46142.833333333336"/>
    <s v="Compute Engine"/>
    <s v="Compute"/>
    <s v="N2 Instance Core running in Americas"/>
    <s v="instance-2001-01-02"/>
    <s v="us-central1"/>
    <s v=""/>
    <n v="629.34230000000002"/>
    <s v="vCPU-hours"/>
    <n v="3.1610937322979885E-2"/>
    <s v="Committed"/>
    <s v="USD"/>
    <n v="19.894100000000002"/>
    <n v="16.142700000000001"/>
    <n v="16.1427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33"/>
    <s v="Allocated"/>
    <x v="1"/>
    <s v="Source tags/labels"/>
    <n v="1"/>
    <s v="gcp-2026-04-12-finops-data-2001-01-02-alloc-d556b53bbf01"/>
    <d v="2026-04-01T00:00:00"/>
    <d v="2026-04-01T00:00:00"/>
  </r>
  <r>
    <x v="2035"/>
    <x v="1"/>
    <m/>
    <m/>
    <s v="analytics-development"/>
    <n v="46123.833333333336"/>
    <n v="46124.833333333336"/>
    <n v="46112.833333333336"/>
    <n v="46142.833333333336"/>
    <s v="BigQuery"/>
    <s v="Analytics"/>
    <s v="Analysis in US"/>
    <s v="bq-job-2001-02-01"/>
    <s v="us-central1"/>
    <s v=""/>
    <n v="5.2926000000000002"/>
    <s v="TiBy"/>
    <n v="6.2500094471526282"/>
    <s v="Standard"/>
    <s v="USD"/>
    <n v="33.078800000000001"/>
    <n v="31.424900000000001"/>
    <n v="31.4249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34"/>
    <s v="Allocated"/>
    <x v="1"/>
    <s v="Source tags/labels"/>
    <n v="1"/>
    <s v="gcp-2026-04-12-finops-data-2001-02-01-alloc-a6967150ee34"/>
    <d v="2026-04-01T00:00:00"/>
    <d v="2026-04-01T00:00:00"/>
  </r>
  <r>
    <x v="2036"/>
    <x v="1"/>
    <m/>
    <m/>
    <s v="analytics-development"/>
    <n v="46123.833333333336"/>
    <n v="46124.833333333336"/>
    <n v="46112.833333333336"/>
    <n v="46142.833333333336"/>
    <s v="BigQuery"/>
    <s v="Analytics"/>
    <s v="Analysis in US"/>
    <s v="bq-job-2001-02-02"/>
    <s v="us-central1"/>
    <s v=""/>
    <n v="5.4546000000000001"/>
    <s v="TiBy"/>
    <n v="6.2500274997250029"/>
    <s v="Standard"/>
    <s v="USD"/>
    <n v="34.0914"/>
    <n v="32.386800000000001"/>
    <n v="32.3868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35"/>
    <s v="Allocated"/>
    <x v="1"/>
    <s v="Source tags/labels"/>
    <n v="1"/>
    <s v="gcp-2026-04-12-finops-data-2001-02-02-alloc-686d09ef136b"/>
    <d v="2026-04-01T00:00:00"/>
    <d v="2026-04-01T00:00:00"/>
  </r>
  <r>
    <x v="2037"/>
    <x v="1"/>
    <m/>
    <m/>
    <s v="analytics-development"/>
    <n v="46123.833333333336"/>
    <n v="46124.833333333336"/>
    <n v="46112.833333333336"/>
    <n v="46142.833333333336"/>
    <s v="Cloud Storage"/>
    <s v="Storage"/>
    <s v="Standard Storage US Multi-region"/>
    <s v="bucket-2001-03-01"/>
    <s v="us-central1"/>
    <s v=""/>
    <n v="149.9556"/>
    <s v="GiBy-month"/>
    <n v="2.5999695909989358E-2"/>
    <s v="Standard"/>
    <s v="USD"/>
    <n v="3.8988"/>
    <n v="3.5989"/>
    <n v="3.598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36"/>
    <s v="Allocated"/>
    <x v="1"/>
    <s v="Source tags/labels"/>
    <n v="1"/>
    <s v="gcp-2026-04-12-finops-data-2001-03-01-alloc-5106331a23dc"/>
    <d v="2026-04-01T00:00:00"/>
    <d v="2026-04-01T00:00:00"/>
  </r>
  <r>
    <x v="2038"/>
    <x v="1"/>
    <m/>
    <m/>
    <s v="analytics-development"/>
    <n v="46123.833333333336"/>
    <n v="46124.833333333336"/>
    <n v="46112.833333333336"/>
    <n v="46142.833333333336"/>
    <s v="Cloud Storage"/>
    <s v="Storage"/>
    <s v="Standard Storage US Multi-region"/>
    <s v="bucket-2001-03-02"/>
    <s v="us-central1"/>
    <s v=""/>
    <n v="157.37960000000001"/>
    <s v="GiBy-month"/>
    <n v="2.6000193163535811E-2"/>
    <s v="Standard"/>
    <s v="USD"/>
    <n v="4.0918999999999999"/>
    <n v="3.7770999999999999"/>
    <n v="3.7770999999999999"/>
    <s v="Usage"/>
    <s v=""/>
    <s v="Standard Storage US Multi-region"/>
    <s v="{}"/>
    <x v="0"/>
    <x v="0"/>
    <x v="0"/>
    <x v="0"/>
    <s v="Unallocated"/>
    <s v="gcp_billing_sample.csv"/>
    <n v="237"/>
    <s v="Unallocated"/>
    <x v="0"/>
    <s v="Missing allocation metadata"/>
    <n v="1"/>
    <s v="gcp-2026-04-12-finops-data-2001-03-02-alloc-bc43953760ff"/>
    <d v="2026-04-01T00:00:00"/>
    <d v="2026-04-01T00:00:00"/>
  </r>
  <r>
    <x v="2039"/>
    <x v="1"/>
    <m/>
    <m/>
    <s v="analytics-development"/>
    <n v="46123.833333333336"/>
    <n v="46124.833333333336"/>
    <n v="46112.833333333336"/>
    <n v="46142.833333333336"/>
    <s v="Cloud SQL"/>
    <s v="Databases"/>
    <s v="Cloud SQL for PostgreSQL: Regional vCPU"/>
    <s v="cloudsql-2001-04-01"/>
    <s v="us-central1"/>
    <s v=""/>
    <n v="173.54310000000001"/>
    <s v="vCPU-hours"/>
    <n v="8.2600230144557751E-2"/>
    <s v="Committed"/>
    <s v="USD"/>
    <n v="14.3347"/>
    <n v="11.8148"/>
    <n v="11.8148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38"/>
    <s v="Allocated"/>
    <x v="1"/>
    <s v="Source tags/labels"/>
    <n v="1"/>
    <s v="gcp-2026-04-12-finops-data-2001-04-01-alloc-46b9bc0998a5"/>
    <d v="2026-04-01T00:00:00"/>
    <d v="2026-04-01T00:00:00"/>
  </r>
  <r>
    <x v="2040"/>
    <x v="1"/>
    <m/>
    <m/>
    <s v="analytics-development"/>
    <n v="46123.833333333336"/>
    <n v="46124.833333333336"/>
    <n v="46112.833333333336"/>
    <n v="46142.833333333336"/>
    <s v="Cloud SQL"/>
    <s v="Databases"/>
    <s v="Cloud SQL for PostgreSQL: Regional vCPU"/>
    <s v="cloudsql-2001-04-02"/>
    <s v="us-central1"/>
    <s v=""/>
    <n v="205.0976"/>
    <s v="vCPU-hours"/>
    <n v="8.2600186447818011E-2"/>
    <s v="Committed"/>
    <s v="USD"/>
    <n v="16.941099999999999"/>
    <n v="13.962999999999999"/>
    <n v="13.9629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39"/>
    <s v="Allocated"/>
    <x v="1"/>
    <s v="Source tags/labels"/>
    <n v="1"/>
    <s v="gcp-2026-04-12-finops-data-2001-04-02-alloc-e09ff7e21080"/>
    <d v="2026-04-01T00:00:00"/>
    <d v="2026-04-01T00:00:00"/>
  </r>
  <r>
    <x v="2041"/>
    <x v="1"/>
    <m/>
    <m/>
    <s v="analytics-development"/>
    <n v="46123.833333333336"/>
    <n v="46124.833333333336"/>
    <n v="46112.833333333336"/>
    <n v="46142.833333333336"/>
    <s v="Cloud Logging"/>
    <s v="Management and Governance"/>
    <s v="Log Storage"/>
    <s v="log-sink-2001-05-01"/>
    <s v="us-central1"/>
    <s v=""/>
    <n v="123.2302"/>
    <s v="GiBy"/>
    <n v="0.5"/>
    <s v="Standard"/>
    <s v="USD"/>
    <n v="61.615099999999998"/>
    <n v="56.685899999999997"/>
    <n v="56.68589999999999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240"/>
    <s v="Shared"/>
    <x v="2"/>
    <s v="Direct spend: provider + billing month + sub-account"/>
    <n v="1"/>
    <s v="gcp-2026-04-12-finops-data-2001-05-01-alloc-166ac7790d77"/>
    <d v="2026-04-01T00:00:00"/>
    <d v="2026-04-01T00:00:00"/>
  </r>
  <r>
    <x v="2042"/>
    <x v="1"/>
    <m/>
    <m/>
    <s v="analytics-development"/>
    <n v="46123.833333333336"/>
    <n v="46124.833333333336"/>
    <n v="46112.833333333336"/>
    <n v="46142.833333333336"/>
    <s v="Cloud Logging"/>
    <s v="Management and Governance"/>
    <s v="Log Storage"/>
    <s v="log-sink-2001-05-02"/>
    <s v="us-central1"/>
    <s v=""/>
    <n v="123.6611"/>
    <s v="GiBy"/>
    <n v="0.49999959566913121"/>
    <s v="Standard"/>
    <s v="USD"/>
    <n v="61.830500000000001"/>
    <n v="56.884099999999997"/>
    <n v="56.884099999999997"/>
    <s v="Usage"/>
    <s v=""/>
    <s v="Log Storage"/>
    <s v="{}"/>
    <x v="0"/>
    <x v="0"/>
    <x v="0"/>
    <x v="0"/>
    <s v="Unallocated"/>
    <s v="gcp_billing_sample.csv"/>
    <n v="241"/>
    <s v="Unallocated"/>
    <x v="0"/>
    <s v="Missing allocation metadata"/>
    <n v="1"/>
    <s v="gcp-2026-04-12-finops-data-2001-05-02-alloc-1b0223a73c1e"/>
    <d v="2026-04-01T00:00:00"/>
    <d v="2026-04-01T00:00:00"/>
  </r>
  <r>
    <x v="2043"/>
    <x v="1"/>
    <m/>
    <m/>
    <s v="customer-platform-prod"/>
    <n v="46124.833333333336"/>
    <n v="46125.833333333336"/>
    <n v="46112.833333333336"/>
    <n v="46142.833333333336"/>
    <s v="Compute Engine"/>
    <s v="Compute"/>
    <s v="N2 Instance Core running in Americas"/>
    <s v="instance-1001-01-01"/>
    <s v="us-central1"/>
    <s v=""/>
    <n v="1465.2978000000001"/>
    <s v="vCPU-hours"/>
    <n v="3.1610980375456788E-2"/>
    <s v="Committed"/>
    <s v="USD"/>
    <n v="46.319499999999998"/>
    <n v="37.584899999999998"/>
    <n v="37.5848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42"/>
    <s v="Allocated"/>
    <x v="1"/>
    <s v="Source tags/labels"/>
    <n v="1"/>
    <s v="gcp-2026-04-13-finops-prod-1001-01-01-alloc-ebb11e4bd452"/>
    <d v="2026-04-01T00:00:00"/>
    <d v="2026-04-01T00:00:00"/>
  </r>
  <r>
    <x v="2044"/>
    <x v="1"/>
    <m/>
    <m/>
    <s v="customer-platform-prod"/>
    <n v="46124.833333333336"/>
    <n v="46125.833333333336"/>
    <n v="46112.833333333336"/>
    <n v="46142.833333333336"/>
    <s v="Compute Engine"/>
    <s v="Compute"/>
    <s v="N2 Instance Core running in Americas"/>
    <s v="instance-1001-01-02"/>
    <s v="us-central1"/>
    <s v=""/>
    <n v="1534.1896999999999"/>
    <s v="vCPU-hours"/>
    <n v="3.1611019158843262E-2"/>
    <s v="Committed"/>
    <s v="USD"/>
    <n v="48.497300000000003"/>
    <n v="39.351999999999997"/>
    <n v="39.3519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43"/>
    <s v="Allocated"/>
    <x v="1"/>
    <s v="Source tags/labels"/>
    <n v="1"/>
    <s v="gcp-2026-04-13-finops-prod-1001-01-02-alloc-453ac02a325d"/>
    <d v="2026-04-01T00:00:00"/>
    <d v="2026-04-01T00:00:00"/>
  </r>
  <r>
    <x v="2045"/>
    <x v="1"/>
    <m/>
    <m/>
    <s v="customer-platform-prod"/>
    <n v="46124.833333333336"/>
    <n v="46125.833333333336"/>
    <n v="46112.833333333336"/>
    <n v="46142.833333333336"/>
    <s v="BigQuery"/>
    <s v="Analytics"/>
    <s v="Analysis in US"/>
    <s v="bq-job-1001-02-01"/>
    <s v="us-central1"/>
    <s v=""/>
    <n v="12.507899999999999"/>
    <s v="TiBy"/>
    <n v="6.2499780138952179"/>
    <s v="Standard"/>
    <s v="USD"/>
    <n v="78.174099999999996"/>
    <n v="74.2654"/>
    <n v="74.265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44"/>
    <s v="Allocated"/>
    <x v="1"/>
    <s v="Source tags/labels"/>
    <n v="1"/>
    <s v="gcp-2026-04-13-finops-prod-1001-02-01-alloc-55ab62646e94"/>
    <d v="2026-04-01T00:00:00"/>
    <d v="2026-04-01T00:00:00"/>
  </r>
  <r>
    <x v="2046"/>
    <x v="1"/>
    <m/>
    <m/>
    <s v="customer-platform-prod"/>
    <n v="46124.833333333336"/>
    <n v="46125.833333333336"/>
    <n v="46112.833333333336"/>
    <n v="46142.833333333336"/>
    <s v="BigQuery"/>
    <s v="Analytics"/>
    <s v="Analysis in US"/>
    <s v="bq-job-1001-02-02"/>
    <s v="us-central1"/>
    <s v=""/>
    <n v="13.069699999999999"/>
    <s v="TiBy"/>
    <n v="6.2500057384637744"/>
    <s v="Standard"/>
    <s v="USD"/>
    <n v="81.685699999999997"/>
    <n v="77.601399999999998"/>
    <n v="77.601399999999998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45"/>
    <s v="Allocated"/>
    <x v="1"/>
    <s v="Source tags/labels"/>
    <n v="1"/>
    <s v="gcp-2026-04-13-finops-prod-1001-02-02-alloc-7951e6b2663a"/>
    <d v="2026-04-01T00:00:00"/>
    <d v="2026-04-01T00:00:00"/>
  </r>
  <r>
    <x v="2047"/>
    <x v="1"/>
    <m/>
    <m/>
    <s v="customer-platform-prod"/>
    <n v="46124.833333333336"/>
    <n v="46125.833333333336"/>
    <n v="46112.833333333336"/>
    <n v="46142.833333333336"/>
    <s v="Cloud Storage"/>
    <s v="Storage"/>
    <s v="Standard Storage US Multi-region"/>
    <s v="bucket-1001-03-01"/>
    <s v="us-central1"/>
    <s v=""/>
    <n v="328.97859999999997"/>
    <s v="GiBy-month"/>
    <n v="2.5999867468583064E-2"/>
    <s v="Standard"/>
    <s v="USD"/>
    <n v="8.5533999999999999"/>
    <n v="7.8955000000000002"/>
    <n v="7.8955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46"/>
    <s v="Allocated"/>
    <x v="1"/>
    <s v="Source tags/labels"/>
    <n v="1"/>
    <s v="gcp-2026-04-13-finops-prod-1001-03-01-alloc-3635bb928ad5"/>
    <d v="2026-04-01T00:00:00"/>
    <d v="2026-04-01T00:00:00"/>
  </r>
  <r>
    <x v="2048"/>
    <x v="1"/>
    <m/>
    <m/>
    <s v="customer-platform-prod"/>
    <n v="46124.833333333336"/>
    <n v="46125.833333333336"/>
    <n v="46112.833333333336"/>
    <n v="46142.833333333336"/>
    <s v="Cloud Storage"/>
    <s v="Storage"/>
    <s v="Standard Storage US Multi-region"/>
    <s v="bucket-1001-03-02"/>
    <s v="us-central1"/>
    <s v=""/>
    <n v="300.90929999999997"/>
    <s v="GiBy-month"/>
    <n v="2.5999861087709821E-2"/>
    <s v="Standard"/>
    <s v="USD"/>
    <n v="7.8235999999999999"/>
    <n v="7.2218"/>
    <n v="7.221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47"/>
    <s v="Allocated"/>
    <x v="1"/>
    <s v="Source tags/labels"/>
    <n v="1"/>
    <s v="gcp-2026-04-13-finops-prod-1001-03-02-alloc-0455bbdd1efd"/>
    <d v="2026-04-01T00:00:00"/>
    <d v="2026-04-01T00:00:00"/>
  </r>
  <r>
    <x v="2049"/>
    <x v="1"/>
    <m/>
    <m/>
    <s v="customer-platform-prod"/>
    <n v="46124.833333333336"/>
    <n v="46125.833333333336"/>
    <n v="46112.833333333336"/>
    <n v="46142.833333333336"/>
    <s v="Cloud SQL"/>
    <s v="Databases"/>
    <s v="Cloud SQL for PostgreSQL: Regional vCPU"/>
    <s v="cloudsql-1001-04-01"/>
    <s v="us-central1"/>
    <s v=""/>
    <n v="445.52839999999998"/>
    <s v="vCPU-hours"/>
    <n v="8.2599897110936141E-2"/>
    <s v="Committed"/>
    <s v="USD"/>
    <n v="36.800600000000003"/>
    <n v="30.331600000000002"/>
    <n v="30.33160000000000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48"/>
    <s v="Allocated"/>
    <x v="1"/>
    <s v="Source tags/labels"/>
    <n v="1"/>
    <s v="gcp-2026-04-13-finops-prod-1001-04-01-alloc-9c749117abb7"/>
    <d v="2026-04-01T00:00:00"/>
    <d v="2026-04-01T00:00:00"/>
  </r>
  <r>
    <x v="2050"/>
    <x v="1"/>
    <m/>
    <m/>
    <s v="customer-platform-prod"/>
    <n v="46124.833333333336"/>
    <n v="46125.833333333336"/>
    <n v="46112.833333333336"/>
    <n v="46142.833333333336"/>
    <s v="Cloud SQL"/>
    <s v="Databases"/>
    <s v="Cloud SQL for PostgreSQL: Regional vCPU"/>
    <s v="cloudsql-1001-04-02"/>
    <s v="us-central1"/>
    <s v=""/>
    <n v="380.82319999999999"/>
    <s v="vCPU-hours"/>
    <n v="8.2600009663276824E-2"/>
    <s v="Committed"/>
    <s v="USD"/>
    <n v="31.456"/>
    <n v="25.926400000000001"/>
    <n v="25.9264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49"/>
    <s v="Allocated"/>
    <x v="1"/>
    <s v="Source tags/labels"/>
    <n v="1"/>
    <s v="gcp-2026-04-13-finops-prod-1001-04-02-alloc-ddb1857445da"/>
    <d v="2026-04-01T00:00:00"/>
    <d v="2026-04-01T00:00:00"/>
  </r>
  <r>
    <x v="2051"/>
    <x v="1"/>
    <m/>
    <m/>
    <s v="customer-platform-prod"/>
    <n v="46124.833333333336"/>
    <n v="46125.833333333336"/>
    <n v="46112.833333333336"/>
    <n v="46142.833333333336"/>
    <s v="Cloud Logging"/>
    <s v="Management and Governance"/>
    <s v="Log Storage"/>
    <s v="log-sink-1001-05-01"/>
    <s v="us-central1"/>
    <s v=""/>
    <n v="300.94880000000001"/>
    <s v="GiBy"/>
    <n v="0.5"/>
    <s v="Standard"/>
    <s v="USD"/>
    <n v="150.4744"/>
    <n v="138.4365"/>
    <n v="138.4365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250"/>
    <s v="Shared"/>
    <x v="2"/>
    <s v="Direct spend: provider + billing month + sub-account"/>
    <n v="1"/>
    <s v="gcp-2026-04-13-finops-prod-1001-05-01-alloc-7be1beef540b"/>
    <d v="2026-04-01T00:00:00"/>
    <d v="2026-04-01T00:00:00"/>
  </r>
  <r>
    <x v="2052"/>
    <x v="1"/>
    <m/>
    <m/>
    <s v="customer-platform-prod"/>
    <n v="46124.833333333336"/>
    <n v="46125.833333333336"/>
    <n v="46112.833333333336"/>
    <n v="46142.833333333336"/>
    <s v="Cloud Logging"/>
    <s v="Management and Governance"/>
    <s v="Log Storage"/>
    <s v="log-sink-1001-05-02"/>
    <s v="us-central1"/>
    <s v=""/>
    <n v="280.16899999999998"/>
    <s v="GiBy"/>
    <n v="0.5"/>
    <s v="Standard"/>
    <s v="USD"/>
    <n v="140.08449999999999"/>
    <n v="128.8777"/>
    <n v="128.8777"/>
    <s v="Usage"/>
    <s v=""/>
    <s v="Log Storage"/>
    <s v="{}"/>
    <x v="0"/>
    <x v="0"/>
    <x v="0"/>
    <x v="0"/>
    <s v="Unallocated"/>
    <s v="gcp_billing_sample.csv"/>
    <n v="251"/>
    <s v="Unallocated"/>
    <x v="0"/>
    <s v="Missing allocation metadata"/>
    <n v="1"/>
    <s v="gcp-2026-04-13-finops-prod-1001-05-02-alloc-66dd45ef58f6"/>
    <d v="2026-04-01T00:00:00"/>
    <d v="2026-04-01T00:00:00"/>
  </r>
  <r>
    <x v="2053"/>
    <x v="1"/>
    <m/>
    <m/>
    <s v="analytics-development"/>
    <n v="46124.833333333336"/>
    <n v="46125.833333333336"/>
    <n v="46112.833333333336"/>
    <n v="46142.833333333336"/>
    <s v="Compute Engine"/>
    <s v="Compute"/>
    <s v="N2 Instance Core running in Americas"/>
    <s v="instance-2001-01-01"/>
    <s v="us-central1"/>
    <s v=""/>
    <n v="639.79960000000005"/>
    <s v="vCPU-hours"/>
    <n v="3.1610991941851789E-2"/>
    <s v="Committed"/>
    <s v="USD"/>
    <n v="20.224699999999999"/>
    <n v="16.410900000000002"/>
    <n v="16.410900000000002"/>
    <s v="Usage"/>
    <s v=""/>
    <s v="N2 Instance Core running in Americas"/>
    <s v="{}"/>
    <x v="0"/>
    <x v="0"/>
    <x v="0"/>
    <x v="0"/>
    <s v="Unallocated"/>
    <s v="gcp_billing_sample.csv"/>
    <n v="252"/>
    <s v="Unallocated"/>
    <x v="0"/>
    <s v="Missing allocation metadata"/>
    <n v="1"/>
    <s v="gcp-2026-04-13-finops-data-2001-01-01-alloc-b6aa45953576"/>
    <d v="2026-04-01T00:00:00"/>
    <d v="2026-04-01T00:00:00"/>
  </r>
  <r>
    <x v="2054"/>
    <x v="1"/>
    <m/>
    <m/>
    <s v="analytics-development"/>
    <n v="46124.833333333336"/>
    <n v="46125.833333333336"/>
    <n v="46112.833333333336"/>
    <n v="46142.833333333336"/>
    <s v="Compute Engine"/>
    <s v="Compute"/>
    <s v="N2 Instance Core running in Americas"/>
    <s v="instance-2001-01-02"/>
    <s v="us-central1"/>
    <s v=""/>
    <n v="628.755"/>
    <s v="vCPU-hours"/>
    <n v="3.1611040866474226E-2"/>
    <s v="Committed"/>
    <s v="USD"/>
    <n v="19.875599999999999"/>
    <n v="16.127500000000001"/>
    <n v="16.1275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53"/>
    <s v="Allocated"/>
    <x v="1"/>
    <s v="Source tags/labels"/>
    <n v="1"/>
    <s v="gcp-2026-04-13-finops-data-2001-01-02-alloc-116d647240ac"/>
    <d v="2026-04-01T00:00:00"/>
    <d v="2026-04-01T00:00:00"/>
  </r>
  <r>
    <x v="2055"/>
    <x v="1"/>
    <m/>
    <m/>
    <s v="analytics-development"/>
    <n v="46124.833333333336"/>
    <n v="46125.833333333336"/>
    <n v="46112.833333333336"/>
    <n v="46142.833333333336"/>
    <s v="BigQuery"/>
    <s v="Analytics"/>
    <s v="Analysis in US"/>
    <s v="bq-job-2001-02-01"/>
    <s v="us-central1"/>
    <s v=""/>
    <n v="5.702"/>
    <s v="TiBy"/>
    <n v="6.2500526131182044"/>
    <s v="Standard"/>
    <s v="USD"/>
    <n v="35.637799999999999"/>
    <n v="33.855899999999998"/>
    <n v="33.8558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54"/>
    <s v="Allocated"/>
    <x v="1"/>
    <s v="Source tags/labels"/>
    <n v="1"/>
    <s v="gcp-2026-04-13-finops-data-2001-02-01-alloc-c73e78c1c843"/>
    <d v="2026-04-01T00:00:00"/>
    <d v="2026-04-01T00:00:00"/>
  </r>
  <r>
    <x v="2056"/>
    <x v="1"/>
    <m/>
    <m/>
    <s v="analytics-development"/>
    <n v="46124.833333333336"/>
    <n v="46125.833333333336"/>
    <n v="46112.833333333336"/>
    <n v="46142.833333333336"/>
    <s v="BigQuery"/>
    <s v="Analytics"/>
    <s v="Analysis in US"/>
    <s v="bq-job-2001-02-02"/>
    <s v="us-central1"/>
    <s v=""/>
    <n v="5.2868000000000004"/>
    <s v="TiBy"/>
    <n v="6.2499432548989944"/>
    <s v="Standard"/>
    <s v="USD"/>
    <n v="33.042200000000001"/>
    <n v="31.3901"/>
    <n v="31.39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55"/>
    <s v="Allocated"/>
    <x v="1"/>
    <s v="Source tags/labels"/>
    <n v="1"/>
    <s v="gcp-2026-04-13-finops-data-2001-02-02-alloc-6de99a71256b"/>
    <d v="2026-04-01T00:00:00"/>
    <d v="2026-04-01T00:00:00"/>
  </r>
  <r>
    <x v="2057"/>
    <x v="1"/>
    <m/>
    <m/>
    <s v="analytics-development"/>
    <n v="46124.833333333336"/>
    <n v="46125.833333333336"/>
    <n v="46112.833333333336"/>
    <n v="46142.833333333336"/>
    <s v="Cloud Storage"/>
    <s v="Storage"/>
    <s v="Standard Storage US Multi-region"/>
    <s v="bucket-2001-03-01"/>
    <s v="us-central1"/>
    <s v=""/>
    <n v="144.511"/>
    <s v="GiBy-month"/>
    <n v="2.6000096878438322E-2"/>
    <s v="Standard"/>
    <s v="USD"/>
    <n v="3.7572999999999999"/>
    <n v="3.4683000000000002"/>
    <n v="3.4683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56"/>
    <s v="Allocated"/>
    <x v="1"/>
    <s v="Source tags/labels"/>
    <n v="1"/>
    <s v="gcp-2026-04-13-finops-data-2001-03-01-alloc-3d644a199609"/>
    <d v="2026-04-01T00:00:00"/>
    <d v="2026-04-01T00:00:00"/>
  </r>
  <r>
    <x v="2058"/>
    <x v="1"/>
    <m/>
    <m/>
    <s v="analytics-development"/>
    <n v="46124.833333333336"/>
    <n v="46125.833333333336"/>
    <n v="46112.833333333336"/>
    <n v="46142.833333333336"/>
    <s v="Cloud Storage"/>
    <s v="Storage"/>
    <s v="Standard Storage US Multi-region"/>
    <s v="bucket-2001-03-02"/>
    <s v="us-central1"/>
    <s v=""/>
    <n v="131.5762"/>
    <s v="GiBy-month"/>
    <n v="2.6000142882983399E-2"/>
    <s v="Standard"/>
    <s v="USD"/>
    <n v="3.4209999999999998"/>
    <n v="3.1577999999999999"/>
    <n v="3.1577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57"/>
    <s v="Allocated"/>
    <x v="1"/>
    <s v="Source tags/labels"/>
    <n v="1"/>
    <s v="gcp-2026-04-13-finops-data-2001-03-02-alloc-df551427d503"/>
    <d v="2026-04-01T00:00:00"/>
    <d v="2026-04-01T00:00:00"/>
  </r>
  <r>
    <x v="2059"/>
    <x v="1"/>
    <m/>
    <m/>
    <s v="analytics-development"/>
    <n v="46124.833333333336"/>
    <n v="46125.833333333336"/>
    <n v="46112.833333333336"/>
    <n v="46142.833333333336"/>
    <s v="Cloud SQL"/>
    <s v="Databases"/>
    <s v="Cloud SQL for PostgreSQL: Regional vCPU"/>
    <s v="cloudsql-2001-04-01"/>
    <s v="us-central1"/>
    <s v=""/>
    <n v="180.85390000000001"/>
    <s v="vCPU-hours"/>
    <n v="8.2599822287492838E-2"/>
    <s v="Committed"/>
    <s v="USD"/>
    <n v="14.938499999999999"/>
    <n v="12.3125"/>
    <n v="12.3125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58"/>
    <s v="Allocated"/>
    <x v="1"/>
    <s v="Source tags/labels"/>
    <n v="1"/>
    <s v="gcp-2026-04-13-finops-data-2001-04-01-alloc-5d0337e1fa6f"/>
    <d v="2026-04-01T00:00:00"/>
    <d v="2026-04-01T00:00:00"/>
  </r>
  <r>
    <x v="2060"/>
    <x v="1"/>
    <m/>
    <m/>
    <s v="analytics-development"/>
    <n v="46124.833333333336"/>
    <n v="46125.833333333336"/>
    <n v="46112.833333333336"/>
    <n v="46142.833333333336"/>
    <s v="Cloud SQL"/>
    <s v="Databases"/>
    <s v="Cloud SQL for PostgreSQL: Regional vCPU"/>
    <s v="cloudsql-2001-04-02"/>
    <s v="us-central1"/>
    <s v=""/>
    <n v="204.68729999999999"/>
    <s v="vCPU-hours"/>
    <n v="8.2600141777237762E-2"/>
    <s v="Committed"/>
    <s v="USD"/>
    <n v="16.9072"/>
    <n v="13.9352"/>
    <n v="13.9352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59"/>
    <s v="Allocated"/>
    <x v="1"/>
    <s v="Source tags/labels"/>
    <n v="1"/>
    <s v="gcp-2026-04-13-finops-data-2001-04-02-alloc-00cf7398be23"/>
    <d v="2026-04-01T00:00:00"/>
    <d v="2026-04-01T00:00:00"/>
  </r>
  <r>
    <x v="2061"/>
    <x v="1"/>
    <m/>
    <m/>
    <s v="analytics-development"/>
    <n v="46124.833333333336"/>
    <n v="46125.833333333336"/>
    <n v="46112.833333333336"/>
    <n v="46142.833333333336"/>
    <s v="Cloud Logging"/>
    <s v="Management and Governance"/>
    <s v="Log Storage"/>
    <s v="log-sink-2001-05-01"/>
    <s v="us-central1"/>
    <s v=""/>
    <n v="147.50880000000001"/>
    <s v="GiBy"/>
    <n v="0.5"/>
    <s v="Standard"/>
    <s v="USD"/>
    <n v="73.754400000000004"/>
    <n v="67.853999999999999"/>
    <n v="67.853999999999999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260"/>
    <s v="Shared"/>
    <x v="2"/>
    <s v="Direct spend: provider + billing month + sub-account"/>
    <n v="1"/>
    <s v="gcp-2026-04-13-finops-data-2001-05-01-alloc-d4fc735ab98a"/>
    <d v="2026-04-01T00:00:00"/>
    <d v="2026-04-01T00:00:00"/>
  </r>
  <r>
    <x v="2062"/>
    <x v="1"/>
    <m/>
    <m/>
    <s v="analytics-development"/>
    <n v="46124.833333333336"/>
    <n v="46125.833333333336"/>
    <n v="46112.833333333336"/>
    <n v="46142.833333333336"/>
    <s v="Cloud Logging"/>
    <s v="Management and Governance"/>
    <s v="Log Storage"/>
    <s v="log-sink-2001-05-02"/>
    <s v="us-central1"/>
    <s v=""/>
    <n v="137.87180000000001"/>
    <s v="GiBy"/>
    <n v="0.5"/>
    <s v="Standard"/>
    <s v="USD"/>
    <n v="68.935900000000004"/>
    <n v="63.420999999999999"/>
    <n v="63.420999999999999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261"/>
    <s v="Shared"/>
    <x v="2"/>
    <s v="Direct spend: provider + billing month + sub-account"/>
    <n v="1"/>
    <s v="gcp-2026-04-13-finops-data-2001-05-02-alloc-5a4c3bf5afe0"/>
    <d v="2026-04-01T00:00:00"/>
    <d v="2026-04-01T00:00:00"/>
  </r>
  <r>
    <x v="2063"/>
    <x v="1"/>
    <m/>
    <m/>
    <s v="customer-platform-prod"/>
    <n v="46125.833333333336"/>
    <n v="46126.833333333336"/>
    <n v="46112.833333333336"/>
    <n v="46142.833333333336"/>
    <s v="Compute Engine"/>
    <s v="Compute"/>
    <s v="N2 Instance Core running in Americas"/>
    <s v="instance-1001-01-01"/>
    <s v="us-central1"/>
    <s v=""/>
    <n v="1628.9141999999999"/>
    <s v="vCPU-hours"/>
    <n v="3.1610995840050997E-2"/>
    <s v="Committed"/>
    <s v="USD"/>
    <n v="51.491599999999998"/>
    <n v="41.781700000000001"/>
    <n v="41.7817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62"/>
    <s v="Allocated"/>
    <x v="1"/>
    <s v="Source tags/labels"/>
    <n v="1"/>
    <s v="gcp-2026-04-14-finops-prod-1001-01-01-alloc-f8eb87e28b14"/>
    <d v="2026-04-01T00:00:00"/>
    <d v="2026-04-01T00:00:00"/>
  </r>
  <r>
    <x v="2064"/>
    <x v="1"/>
    <m/>
    <m/>
    <s v="customer-platform-prod"/>
    <n v="46125.833333333336"/>
    <n v="46126.833333333336"/>
    <n v="46112.833333333336"/>
    <n v="46142.833333333336"/>
    <s v="Compute Engine"/>
    <s v="Compute"/>
    <s v="N2 Instance Core running in Americas"/>
    <s v="instance-1001-01-02"/>
    <s v="us-central1"/>
    <s v=""/>
    <n v="1428.3323"/>
    <s v="vCPU-hours"/>
    <n v="3.1610991363844397E-2"/>
    <s v="Committed"/>
    <s v="USD"/>
    <n v="45.151000000000003"/>
    <n v="36.636800000000001"/>
    <n v="36.6368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63"/>
    <s v="Allocated"/>
    <x v="1"/>
    <s v="Source tags/labels"/>
    <n v="1"/>
    <s v="gcp-2026-04-14-finops-prod-1001-01-02-alloc-24c51fbddb2f"/>
    <d v="2026-04-01T00:00:00"/>
    <d v="2026-04-01T00:00:00"/>
  </r>
  <r>
    <x v="2065"/>
    <x v="1"/>
    <m/>
    <m/>
    <s v="customer-platform-prod"/>
    <n v="46125.833333333336"/>
    <n v="46126.833333333336"/>
    <n v="46112.833333333336"/>
    <n v="46142.833333333336"/>
    <s v="BigQuery"/>
    <s v="Analytics"/>
    <s v="Analysis in US"/>
    <s v="bq-job-1001-02-01"/>
    <s v="us-central1"/>
    <s v=""/>
    <n v="11.0555"/>
    <s v="TiBy"/>
    <n v="6.2500113065894807"/>
    <s v="Standard"/>
    <s v="USD"/>
    <n v="69.096999999999994"/>
    <n v="65.642200000000003"/>
    <n v="65.642200000000003"/>
    <s v="Usage"/>
    <s v=""/>
    <s v="Analysis in US"/>
    <s v="{}"/>
    <x v="0"/>
    <x v="0"/>
    <x v="0"/>
    <x v="0"/>
    <s v="Unallocated"/>
    <s v="gcp_billing_sample.csv"/>
    <n v="264"/>
    <s v="Unallocated"/>
    <x v="0"/>
    <s v="Missing allocation metadata"/>
    <n v="1"/>
    <s v="gcp-2026-04-14-finops-prod-1001-02-01-alloc-6e7211299c47"/>
    <d v="2026-04-01T00:00:00"/>
    <d v="2026-04-01T00:00:00"/>
  </r>
  <r>
    <x v="2066"/>
    <x v="1"/>
    <m/>
    <m/>
    <s v="customer-platform-prod"/>
    <n v="46125.833333333336"/>
    <n v="46126.833333333336"/>
    <n v="46112.833333333336"/>
    <n v="46142.833333333336"/>
    <s v="BigQuery"/>
    <s v="Analytics"/>
    <s v="Analysis in US"/>
    <s v="bq-job-1001-02-02"/>
    <s v="us-central1"/>
    <s v=""/>
    <n v="11.5062"/>
    <s v="TiBy"/>
    <n v="6.2500043454833047"/>
    <s v="Standard"/>
    <s v="USD"/>
    <n v="71.913799999999995"/>
    <n v="68.318100000000001"/>
    <n v="68.318100000000001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65"/>
    <s v="Allocated"/>
    <x v="1"/>
    <s v="Source tags/labels"/>
    <n v="1"/>
    <s v="gcp-2026-04-14-finops-prod-1001-02-02-alloc-5bd378196d09"/>
    <d v="2026-04-01T00:00:00"/>
    <d v="2026-04-01T00:00:00"/>
  </r>
  <r>
    <x v="2067"/>
    <x v="1"/>
    <m/>
    <m/>
    <s v="customer-platform-prod"/>
    <n v="46125.833333333336"/>
    <n v="46126.833333333336"/>
    <n v="46112.833333333336"/>
    <n v="46142.833333333336"/>
    <s v="Cloud Storage"/>
    <s v="Storage"/>
    <s v="Standard Storage US Multi-region"/>
    <s v="bucket-1001-03-01"/>
    <s v="us-central1"/>
    <s v=""/>
    <n v="339.38830000000002"/>
    <s v="GiBy-month"/>
    <n v="2.6000012375205626E-2"/>
    <s v="Standard"/>
    <s v="USD"/>
    <n v="8.8240999999999996"/>
    <n v="8.1453000000000007"/>
    <n v="8.1453000000000007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66"/>
    <s v="Allocated"/>
    <x v="1"/>
    <s v="Source tags/labels"/>
    <n v="1"/>
    <s v="gcp-2026-04-14-finops-prod-1001-03-01-alloc-cc82291dd094"/>
    <d v="2026-04-01T00:00:00"/>
    <d v="2026-04-01T00:00:00"/>
  </r>
  <r>
    <x v="2068"/>
    <x v="1"/>
    <m/>
    <m/>
    <s v="customer-platform-prod"/>
    <n v="46125.833333333336"/>
    <n v="46126.833333333336"/>
    <n v="46112.833333333336"/>
    <n v="46142.833333333336"/>
    <s v="Cloud Storage"/>
    <s v="Storage"/>
    <s v="Standard Storage US Multi-region"/>
    <s v="bucket-1001-03-02"/>
    <s v="us-central1"/>
    <s v=""/>
    <n v="344.07119999999998"/>
    <s v="GiBy-month"/>
    <n v="2.6000141831109373E-2"/>
    <s v="Standard"/>
    <s v="USD"/>
    <n v="8.9459"/>
    <n v="8.2576999999999998"/>
    <n v="8.257699999999999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67"/>
    <s v="Allocated"/>
    <x v="1"/>
    <s v="Source tags/labels"/>
    <n v="1"/>
    <s v="gcp-2026-04-14-finops-prod-1001-03-02-alloc-f2650ff93be1"/>
    <d v="2026-04-01T00:00:00"/>
    <d v="2026-04-01T00:00:00"/>
  </r>
  <r>
    <x v="2069"/>
    <x v="1"/>
    <m/>
    <m/>
    <s v="customer-platform-prod"/>
    <n v="46125.833333333336"/>
    <n v="46126.833333333336"/>
    <n v="46112.833333333336"/>
    <n v="46142.833333333336"/>
    <s v="Cloud SQL"/>
    <s v="Databases"/>
    <s v="Cloud SQL for PostgreSQL: Regional vCPU"/>
    <s v="cloudsql-1001-04-01"/>
    <s v="us-central1"/>
    <s v=""/>
    <n v="426.29109999999997"/>
    <s v="vCPU-hours"/>
    <n v="8.2599894766745077E-2"/>
    <s v="Committed"/>
    <s v="USD"/>
    <n v="35.211599999999997"/>
    <n v="29.021899999999999"/>
    <n v="29.0218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68"/>
    <s v="Allocated"/>
    <x v="1"/>
    <s v="Source tags/labels"/>
    <n v="1"/>
    <s v="gcp-2026-04-14-finops-prod-1001-04-01-alloc-85a474426d12"/>
    <d v="2026-04-01T00:00:00"/>
    <d v="2026-04-01T00:00:00"/>
  </r>
  <r>
    <x v="2070"/>
    <x v="1"/>
    <m/>
    <m/>
    <s v="customer-platform-prod"/>
    <n v="46125.833333333336"/>
    <n v="46126.833333333336"/>
    <n v="46112.833333333336"/>
    <n v="46142.833333333336"/>
    <s v="Cloud SQL"/>
    <s v="Databases"/>
    <s v="Cloud SQL for PostgreSQL: Regional vCPU"/>
    <s v="cloudsql-1001-04-02"/>
    <s v="us-central1"/>
    <s v=""/>
    <n v="459.14870000000002"/>
    <s v="vCPU-hours"/>
    <n v="8.2600037852660804E-2"/>
    <s v="Committed"/>
    <s v="USD"/>
    <n v="37.925699999999999"/>
    <n v="31.258800000000001"/>
    <n v="31.2588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69"/>
    <s v="Allocated"/>
    <x v="1"/>
    <s v="Source tags/labels"/>
    <n v="1"/>
    <s v="gcp-2026-04-14-finops-prod-1001-04-02-alloc-162d0940d716"/>
    <d v="2026-04-01T00:00:00"/>
    <d v="2026-04-01T00:00:00"/>
  </r>
  <r>
    <x v="2071"/>
    <x v="1"/>
    <m/>
    <m/>
    <s v="customer-platform-prod"/>
    <n v="46125.833333333336"/>
    <n v="46126.833333333336"/>
    <n v="46112.833333333336"/>
    <n v="46142.833333333336"/>
    <s v="Cloud Logging"/>
    <s v="Management and Governance"/>
    <s v="Log Storage"/>
    <s v="log-sink-1001-05-01"/>
    <s v="us-central1"/>
    <s v=""/>
    <n v="316.19799999999998"/>
    <s v="GiBy"/>
    <n v="0.5"/>
    <s v="Standard"/>
    <s v="USD"/>
    <n v="158.09899999999999"/>
    <n v="145.4511"/>
    <n v="145.451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270"/>
    <s v="Shared"/>
    <x v="2"/>
    <s v="Direct spend: provider + billing month + sub-account"/>
    <n v="1"/>
    <s v="gcp-2026-04-14-finops-prod-1001-05-01-alloc-53cd9297a586"/>
    <d v="2026-04-01T00:00:00"/>
    <d v="2026-04-01T00:00:00"/>
  </r>
  <r>
    <x v="2072"/>
    <x v="1"/>
    <m/>
    <m/>
    <s v="customer-platform-prod"/>
    <n v="46125.833333333336"/>
    <n v="46126.833333333336"/>
    <n v="46112.833333333336"/>
    <n v="46142.833333333336"/>
    <s v="Cloud Logging"/>
    <s v="Management and Governance"/>
    <s v="Log Storage"/>
    <s v="log-sink-1001-05-02"/>
    <s v="us-central1"/>
    <s v=""/>
    <n v="327.67430000000002"/>
    <s v="GiBy"/>
    <n v="0.50000015259054498"/>
    <s v="Standard"/>
    <s v="USD"/>
    <n v="163.8372"/>
    <n v="150.7302"/>
    <n v="150.7302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271"/>
    <s v="Shared"/>
    <x v="2"/>
    <s v="Direct spend: provider + billing month + sub-account"/>
    <n v="1"/>
    <s v="gcp-2026-04-14-finops-prod-1001-05-02-alloc-e9ba8a138c0f"/>
    <d v="2026-04-01T00:00:00"/>
    <d v="2026-04-01T00:00:00"/>
  </r>
  <r>
    <x v="2073"/>
    <x v="1"/>
    <m/>
    <m/>
    <s v="analytics-development"/>
    <n v="46125.833333333336"/>
    <n v="46126.833333333336"/>
    <n v="46112.833333333336"/>
    <n v="46142.833333333336"/>
    <s v="Compute Engine"/>
    <s v="Compute"/>
    <s v="N2 Instance Core running in Americas"/>
    <s v="instance-2001-01-01"/>
    <s v="us-central1"/>
    <s v=""/>
    <n v="669.69730000000004"/>
    <s v="vCPU-hours"/>
    <n v="3.1610997983715923E-2"/>
    <s v="Committed"/>
    <s v="USD"/>
    <n v="21.169799999999999"/>
    <n v="17.177800000000001"/>
    <n v="17.1778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72"/>
    <s v="Allocated"/>
    <x v="1"/>
    <s v="Source tags/labels"/>
    <n v="1"/>
    <s v="gcp-2026-04-14-finops-data-2001-01-01-alloc-4e30f33bab0d"/>
    <d v="2026-04-01T00:00:00"/>
    <d v="2026-04-01T00:00:00"/>
  </r>
  <r>
    <x v="2074"/>
    <x v="1"/>
    <m/>
    <m/>
    <s v="analytics-development"/>
    <n v="46125.833333333336"/>
    <n v="46126.833333333336"/>
    <n v="46112.833333333336"/>
    <n v="46142.833333333336"/>
    <s v="Compute Engine"/>
    <s v="Compute"/>
    <s v="N2 Instance Core running in Americas"/>
    <s v="instance-2001-01-02"/>
    <s v="us-central1"/>
    <s v=""/>
    <n v="611.19230000000005"/>
    <s v="vCPU-hours"/>
    <n v="3.1611000334919141E-2"/>
    <s v="Committed"/>
    <s v="USD"/>
    <n v="19.320399999999999"/>
    <n v="15.677099999999999"/>
    <n v="15.6770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73"/>
    <s v="Allocated"/>
    <x v="1"/>
    <s v="Source tags/labels"/>
    <n v="1"/>
    <s v="gcp-2026-04-14-finops-data-2001-01-02-alloc-896978c230e6"/>
    <d v="2026-04-01T00:00:00"/>
    <d v="2026-04-01T00:00:00"/>
  </r>
  <r>
    <x v="2075"/>
    <x v="1"/>
    <m/>
    <m/>
    <s v="analytics-development"/>
    <n v="46125.833333333336"/>
    <n v="46126.833333333336"/>
    <n v="46112.833333333336"/>
    <n v="46142.833333333336"/>
    <s v="BigQuery"/>
    <s v="Analytics"/>
    <s v="Analysis in US"/>
    <s v="bq-job-2001-02-01"/>
    <s v="us-central1"/>
    <s v=""/>
    <n v="4.9329999999999998"/>
    <s v="TiBy"/>
    <n v="6.2499493209000603"/>
    <s v="Standard"/>
    <s v="USD"/>
    <n v="30.831"/>
    <n v="29.2895"/>
    <n v="29.2895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74"/>
    <s v="Allocated"/>
    <x v="1"/>
    <s v="Source tags/labels"/>
    <n v="1"/>
    <s v="gcp-2026-04-14-finops-data-2001-02-01-alloc-16ee476df5d9"/>
    <d v="2026-04-01T00:00:00"/>
    <d v="2026-04-01T00:00:00"/>
  </r>
  <r>
    <x v="2076"/>
    <x v="1"/>
    <m/>
    <m/>
    <s v="analytics-development"/>
    <n v="46125.833333333336"/>
    <n v="46126.833333333336"/>
    <n v="46112.833333333336"/>
    <n v="46142.833333333336"/>
    <s v="BigQuery"/>
    <s v="Analytics"/>
    <s v="Analysis in US"/>
    <s v="bq-job-2001-02-02"/>
    <s v="us-central1"/>
    <s v=""/>
    <n v="5.9337"/>
    <s v="TiBy"/>
    <n v="6.2500294925594488"/>
    <s v="Standard"/>
    <s v="USD"/>
    <n v="37.085799999999999"/>
    <n v="35.231499999999997"/>
    <n v="35.23149999999999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75"/>
    <s v="Allocated"/>
    <x v="1"/>
    <s v="Source tags/labels"/>
    <n v="1"/>
    <s v="gcp-2026-04-14-finops-data-2001-02-02-alloc-d7e7feb3243a"/>
    <d v="2026-04-01T00:00:00"/>
    <d v="2026-04-01T00:00:00"/>
  </r>
  <r>
    <x v="2077"/>
    <x v="1"/>
    <m/>
    <m/>
    <s v="analytics-development"/>
    <n v="46125.833333333336"/>
    <n v="46126.833333333336"/>
    <n v="46112.833333333336"/>
    <n v="46142.833333333336"/>
    <s v="Cloud Storage"/>
    <s v="Storage"/>
    <s v="Standard Storage US Multi-region"/>
    <s v="bucket-2001-03-01"/>
    <s v="us-central1"/>
    <s v=""/>
    <n v="136.22200000000001"/>
    <s v="GiBy-month"/>
    <n v="2.6000205546827974E-2"/>
    <s v="Standard"/>
    <s v="USD"/>
    <n v="3.5417999999999998"/>
    <n v="3.2692999999999999"/>
    <n v="3.2692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76"/>
    <s v="Allocated"/>
    <x v="1"/>
    <s v="Source tags/labels"/>
    <n v="1"/>
    <s v="gcp-2026-04-14-finops-data-2001-03-01-alloc-dfbd65d3eb0c"/>
    <d v="2026-04-01T00:00:00"/>
    <d v="2026-04-01T00:00:00"/>
  </r>
  <r>
    <x v="2078"/>
    <x v="1"/>
    <m/>
    <m/>
    <s v="analytics-development"/>
    <n v="46125.833333333336"/>
    <n v="46126.833333333336"/>
    <n v="46112.833333333336"/>
    <n v="46142.833333333336"/>
    <s v="Cloud Storage"/>
    <s v="Storage"/>
    <s v="Standard Storage US Multi-region"/>
    <s v="bucket-2001-03-02"/>
    <s v="us-central1"/>
    <s v=""/>
    <n v="157.11680000000001"/>
    <s v="GiBy-month"/>
    <n v="2.5999765779343778E-2"/>
    <s v="Standard"/>
    <s v="USD"/>
    <n v="4.085"/>
    <n v="3.7707999999999999"/>
    <n v="3.7707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77"/>
    <s v="Allocated"/>
    <x v="1"/>
    <s v="Source tags/labels"/>
    <n v="1"/>
    <s v="gcp-2026-04-14-finops-data-2001-03-02-alloc-831ca5f7fdea"/>
    <d v="2026-04-01T00:00:00"/>
    <d v="2026-04-01T00:00:00"/>
  </r>
  <r>
    <x v="2079"/>
    <x v="1"/>
    <m/>
    <m/>
    <s v="analytics-development"/>
    <n v="46125.833333333336"/>
    <n v="46126.833333333336"/>
    <n v="46112.833333333336"/>
    <n v="46142.833333333336"/>
    <s v="Cloud SQL"/>
    <s v="Databases"/>
    <s v="Cloud SQL for PostgreSQL: Regional vCPU"/>
    <s v="cloudsql-2001-04-01"/>
    <s v="us-central1"/>
    <s v=""/>
    <n v="170.4675"/>
    <s v="vCPU-hours"/>
    <n v="8.2599909073577088E-2"/>
    <s v="Committed"/>
    <s v="USD"/>
    <n v="14.0806"/>
    <n v="11.605399999999999"/>
    <n v="11.6053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78"/>
    <s v="Allocated"/>
    <x v="1"/>
    <s v="Source tags/labels"/>
    <n v="1"/>
    <s v="gcp-2026-04-14-finops-data-2001-04-01-alloc-be30cffc714c"/>
    <d v="2026-04-01T00:00:00"/>
    <d v="2026-04-01T00:00:00"/>
  </r>
  <r>
    <x v="2080"/>
    <x v="1"/>
    <m/>
    <m/>
    <s v="analytics-development"/>
    <n v="46125.833333333336"/>
    <n v="46126.833333333336"/>
    <n v="46112.833333333336"/>
    <n v="46142.833333333336"/>
    <s v="Cloud SQL"/>
    <s v="Databases"/>
    <s v="Cloud SQL for PostgreSQL: Regional vCPU"/>
    <s v="cloudsql-2001-04-02"/>
    <s v="us-central1"/>
    <s v=""/>
    <n v="179.48410000000001"/>
    <s v="vCPU-hours"/>
    <n v="8.2600074324132328E-2"/>
    <s v="Committed"/>
    <s v="USD"/>
    <n v="14.8254"/>
    <n v="12.2193"/>
    <n v="12.2193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79"/>
    <s v="Allocated"/>
    <x v="1"/>
    <s v="Source tags/labels"/>
    <n v="1"/>
    <s v="gcp-2026-04-14-finops-data-2001-04-02-alloc-95458bc98587"/>
    <d v="2026-04-01T00:00:00"/>
    <d v="2026-04-01T00:00:00"/>
  </r>
  <r>
    <x v="2081"/>
    <x v="1"/>
    <m/>
    <m/>
    <s v="analytics-development"/>
    <n v="46125.833333333336"/>
    <n v="46126.833333333336"/>
    <n v="46112.833333333336"/>
    <n v="46142.833333333336"/>
    <s v="Cloud Logging"/>
    <s v="Management and Governance"/>
    <s v="Log Storage"/>
    <s v="log-sink-2001-05-01"/>
    <s v="us-central1"/>
    <s v=""/>
    <n v="139.68979999999999"/>
    <s v="GiBy"/>
    <n v="0.5"/>
    <s v="Standard"/>
    <s v="USD"/>
    <n v="69.844899999999996"/>
    <n v="64.257300000000001"/>
    <n v="64.25730000000000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280"/>
    <s v="Shared"/>
    <x v="2"/>
    <s v="Direct spend: provider + billing month + sub-account"/>
    <n v="1"/>
    <s v="gcp-2026-04-14-finops-data-2001-05-01-alloc-28476efdcc1e"/>
    <d v="2026-04-01T00:00:00"/>
    <d v="2026-04-01T00:00:00"/>
  </r>
  <r>
    <x v="2082"/>
    <x v="1"/>
    <m/>
    <m/>
    <s v="analytics-development"/>
    <n v="46125.833333333336"/>
    <n v="46126.833333333336"/>
    <n v="46112.833333333336"/>
    <n v="46142.833333333336"/>
    <s v="Cloud Logging"/>
    <s v="Management and Governance"/>
    <s v="Log Storage"/>
    <s v="log-sink-2001-05-02"/>
    <s v="us-central1"/>
    <s v=""/>
    <n v="123.5528"/>
    <s v="GiBy"/>
    <n v="0.5"/>
    <s v="Standard"/>
    <s v="USD"/>
    <n v="61.776400000000002"/>
    <n v="56.834299999999999"/>
    <n v="56.834299999999999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281"/>
    <s v="Shared"/>
    <x v="2"/>
    <s v="Direct spend: provider + billing month + sub-account"/>
    <n v="1"/>
    <s v="gcp-2026-04-14-finops-data-2001-05-02-alloc-e1ea916c712a"/>
    <d v="2026-04-01T00:00:00"/>
    <d v="2026-04-01T00:00:00"/>
  </r>
  <r>
    <x v="2083"/>
    <x v="1"/>
    <m/>
    <m/>
    <s v="customer-platform-prod"/>
    <n v="46126.833333333336"/>
    <n v="46127.833333333336"/>
    <n v="46112.833333333336"/>
    <n v="46142.833333333336"/>
    <s v="Compute Engine"/>
    <s v="Compute"/>
    <s v="N2 Instance Core running in Americas"/>
    <s v="instance-1001-01-01"/>
    <s v="us-central1"/>
    <s v=""/>
    <n v="1492.9666"/>
    <s v="vCPU-hours"/>
    <n v="3.161102197463761E-2"/>
    <s v="Committed"/>
    <s v="USD"/>
    <n v="47.194200000000002"/>
    <n v="38.294499999999999"/>
    <n v="38.2944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82"/>
    <s v="Allocated"/>
    <x v="1"/>
    <s v="Source tags/labels"/>
    <n v="1"/>
    <s v="gcp-2026-04-15-finops-prod-1001-01-01-alloc-c36a4c4e2446"/>
    <d v="2026-04-01T00:00:00"/>
    <d v="2026-04-01T00:00:00"/>
  </r>
  <r>
    <x v="2084"/>
    <x v="1"/>
    <m/>
    <m/>
    <s v="customer-platform-prod"/>
    <n v="46126.833333333336"/>
    <n v="46127.833333333336"/>
    <n v="46112.833333333336"/>
    <n v="46142.833333333336"/>
    <s v="Compute Engine"/>
    <s v="Compute"/>
    <s v="N2 Instance Core running in Americas"/>
    <s v="instance-1001-01-02"/>
    <s v="us-central1"/>
    <s v=""/>
    <n v="1618.2949000000001"/>
    <s v="vCPU-hours"/>
    <n v="3.1610987589468398E-2"/>
    <s v="Committed"/>
    <s v="USD"/>
    <n v="51.155900000000003"/>
    <n v="41.509300000000003"/>
    <n v="41.50930000000000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83"/>
    <s v="Allocated"/>
    <x v="1"/>
    <s v="Source tags/labels"/>
    <n v="1"/>
    <s v="gcp-2026-04-15-finops-prod-1001-01-02-alloc-0fbcbf56096d"/>
    <d v="2026-04-01T00:00:00"/>
    <d v="2026-04-01T00:00:00"/>
  </r>
  <r>
    <x v="2085"/>
    <x v="1"/>
    <m/>
    <m/>
    <s v="customer-platform-prod"/>
    <n v="46126.833333333336"/>
    <n v="46127.833333333336"/>
    <n v="46112.833333333336"/>
    <n v="46142.833333333336"/>
    <s v="BigQuery"/>
    <s v="Analytics"/>
    <s v="Analysis in US"/>
    <s v="bq-job-1001-02-01"/>
    <s v="us-central1"/>
    <s v=""/>
    <n v="13.0731"/>
    <s v="TiBy"/>
    <n v="6.2499942630286611"/>
    <s v="Standard"/>
    <s v="USD"/>
    <n v="81.706800000000001"/>
    <n v="77.621499999999997"/>
    <n v="77.621499999999997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84"/>
    <s v="Allocated"/>
    <x v="1"/>
    <s v="Source tags/labels"/>
    <n v="1"/>
    <s v="gcp-2026-04-15-finops-prod-1001-02-01-alloc-f93246213818"/>
    <d v="2026-04-01T00:00:00"/>
    <d v="2026-04-01T00:00:00"/>
  </r>
  <r>
    <x v="2086"/>
    <x v="1"/>
    <m/>
    <m/>
    <s v="customer-platform-prod"/>
    <n v="46126.833333333336"/>
    <n v="46127.833333333336"/>
    <n v="46112.833333333336"/>
    <n v="46142.833333333336"/>
    <s v="BigQuery"/>
    <s v="Analytics"/>
    <s v="Analysis in US"/>
    <s v="bq-job-1001-02-02"/>
    <s v="us-central1"/>
    <s v=""/>
    <n v="12.9838"/>
    <s v="TiBy"/>
    <n v="6.2500115528581768"/>
    <s v="Standard"/>
    <s v="USD"/>
    <n v="81.148899999999998"/>
    <n v="77.091499999999996"/>
    <n v="77.091499999999996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85"/>
    <s v="Allocated"/>
    <x v="1"/>
    <s v="Source tags/labels"/>
    <n v="1"/>
    <s v="gcp-2026-04-15-finops-prod-1001-02-02-alloc-433a99e64983"/>
    <d v="2026-04-01T00:00:00"/>
    <d v="2026-04-01T00:00:00"/>
  </r>
  <r>
    <x v="2087"/>
    <x v="1"/>
    <m/>
    <m/>
    <s v="customer-platform-prod"/>
    <n v="46126.833333333336"/>
    <n v="46127.833333333336"/>
    <n v="46112.833333333336"/>
    <n v="46142.833333333336"/>
    <s v="Cloud Storage"/>
    <s v="Storage"/>
    <s v="Standard Storage US Multi-region"/>
    <s v="bucket-1001-03-01"/>
    <s v="us-central1"/>
    <s v=""/>
    <n v="300.77870000000001"/>
    <s v="GiBy-month"/>
    <n v="2.5999846398697783E-2"/>
    <s v="Standard"/>
    <s v="USD"/>
    <n v="7.8201999999999998"/>
    <n v="7.2187000000000001"/>
    <n v="7.2187000000000001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86"/>
    <s v="Allocated"/>
    <x v="1"/>
    <s v="Source tags/labels"/>
    <n v="1"/>
    <s v="gcp-2026-04-15-finops-prod-1001-03-01-alloc-c9a021da3033"/>
    <d v="2026-04-01T00:00:00"/>
    <d v="2026-04-01T00:00:00"/>
  </r>
  <r>
    <x v="2088"/>
    <x v="1"/>
    <m/>
    <m/>
    <s v="customer-platform-prod"/>
    <n v="46126.833333333336"/>
    <n v="46127.833333333336"/>
    <n v="46112.833333333336"/>
    <n v="46142.833333333336"/>
    <s v="Cloud Storage"/>
    <s v="Storage"/>
    <s v="Standard Storage US Multi-region"/>
    <s v="bucket-1001-03-02"/>
    <s v="us-central1"/>
    <s v=""/>
    <n v="343.85550000000001"/>
    <s v="GiBy-month"/>
    <n v="2.5999874947470667E-2"/>
    <s v="Standard"/>
    <s v="USD"/>
    <n v="8.9402000000000008"/>
    <n v="8.2524999999999995"/>
    <n v="8.2524999999999995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87"/>
    <s v="Allocated"/>
    <x v="1"/>
    <s v="Source tags/labels"/>
    <n v="1"/>
    <s v="gcp-2026-04-15-finops-prod-1001-03-02-alloc-0302e07f0c3f"/>
    <d v="2026-04-01T00:00:00"/>
    <d v="2026-04-01T00:00:00"/>
  </r>
  <r>
    <x v="2089"/>
    <x v="1"/>
    <m/>
    <m/>
    <s v="customer-platform-prod"/>
    <n v="46126.833333333336"/>
    <n v="46127.833333333336"/>
    <n v="46112.833333333336"/>
    <n v="46142.833333333336"/>
    <s v="Cloud SQL"/>
    <s v="Databases"/>
    <s v="Cloud SQL for PostgreSQL: Regional vCPU"/>
    <s v="cloudsql-1001-04-01"/>
    <s v="us-central1"/>
    <s v=""/>
    <n v="395.0324"/>
    <s v="vCPU-hours"/>
    <n v="8.2600060146965165E-2"/>
    <s v="Committed"/>
    <s v="USD"/>
    <n v="32.6297"/>
    <n v="26.893799999999999"/>
    <n v="26.8937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88"/>
    <s v="Allocated"/>
    <x v="1"/>
    <s v="Source tags/labels"/>
    <n v="1"/>
    <s v="gcp-2026-04-15-finops-prod-1001-04-01-alloc-cc5ff76ea7b9"/>
    <d v="2026-04-01T00:00:00"/>
    <d v="2026-04-01T00:00:00"/>
  </r>
  <r>
    <x v="2090"/>
    <x v="1"/>
    <m/>
    <m/>
    <s v="customer-platform-prod"/>
    <n v="46126.833333333336"/>
    <n v="46127.833333333336"/>
    <n v="46112.833333333336"/>
    <n v="46142.833333333336"/>
    <s v="Cloud SQL"/>
    <s v="Databases"/>
    <s v="Cloud SQL for PostgreSQL: Regional vCPU"/>
    <s v="cloudsql-1001-04-02"/>
    <s v="us-central1"/>
    <s v=""/>
    <n v="429.96210000000002"/>
    <s v="vCPU-hours"/>
    <n v="8.2600071029516331E-2"/>
    <s v="Committed"/>
    <s v="USD"/>
    <n v="35.514899999999997"/>
    <n v="29.271799999999999"/>
    <n v="29.2717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289"/>
    <s v="Allocated"/>
    <x v="1"/>
    <s v="Source tags/labels"/>
    <n v="1"/>
    <s v="gcp-2026-04-15-finops-prod-1001-04-02-alloc-a8ab7cbedabf"/>
    <d v="2026-04-01T00:00:00"/>
    <d v="2026-04-01T00:00:00"/>
  </r>
  <r>
    <x v="2091"/>
    <x v="1"/>
    <m/>
    <m/>
    <s v="customer-platform-prod"/>
    <n v="46126.833333333336"/>
    <n v="46127.833333333336"/>
    <n v="46112.833333333336"/>
    <n v="46142.833333333336"/>
    <s v="Cloud Logging"/>
    <s v="Management and Governance"/>
    <s v="Log Storage"/>
    <s v="log-sink-1001-05-01"/>
    <s v="us-central1"/>
    <s v=""/>
    <n v="276.40140000000002"/>
    <s v="GiBy"/>
    <n v="0.5"/>
    <s v="Standard"/>
    <s v="USD"/>
    <n v="138.20070000000001"/>
    <n v="127.1446"/>
    <n v="127.1446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290"/>
    <s v="Shared"/>
    <x v="2"/>
    <s v="Direct spend: provider + billing month + sub-account"/>
    <n v="1"/>
    <s v="gcp-2026-04-15-finops-prod-1001-05-01-alloc-80dee0040974"/>
    <d v="2026-04-01T00:00:00"/>
    <d v="2026-04-01T00:00:00"/>
  </r>
  <r>
    <x v="2092"/>
    <x v="1"/>
    <m/>
    <m/>
    <s v="customer-platform-prod"/>
    <n v="46126.833333333336"/>
    <n v="46127.833333333336"/>
    <n v="46112.833333333336"/>
    <n v="46142.833333333336"/>
    <s v="Cloud Logging"/>
    <s v="Management and Governance"/>
    <s v="Log Storage"/>
    <s v="log-sink-1001-05-02"/>
    <s v="us-central1"/>
    <s v=""/>
    <n v="310.5487"/>
    <s v="GiBy"/>
    <n v="0.50000016100534306"/>
    <s v="Standard"/>
    <s v="USD"/>
    <n v="155.27440000000001"/>
    <n v="142.85239999999999"/>
    <n v="142.8523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291"/>
    <s v="Shared"/>
    <x v="2"/>
    <s v="Direct spend: provider + billing month + sub-account"/>
    <n v="1"/>
    <s v="gcp-2026-04-15-finops-prod-1001-05-02-alloc-479a4666800a"/>
    <d v="2026-04-01T00:00:00"/>
    <d v="2026-04-01T00:00:00"/>
  </r>
  <r>
    <x v="2093"/>
    <x v="1"/>
    <m/>
    <m/>
    <s v="analytics-development"/>
    <n v="46126.833333333336"/>
    <n v="46127.833333333336"/>
    <n v="46112.833333333336"/>
    <n v="46142.833333333336"/>
    <s v="Compute Engine"/>
    <s v="Compute"/>
    <s v="N2 Instance Core running in Americas"/>
    <s v="instance-2001-01-01"/>
    <s v="us-central1"/>
    <s v=""/>
    <n v="690.36659999999995"/>
    <s v="vCPU-hours"/>
    <n v="3.161103100874231E-2"/>
    <s v="Committed"/>
    <s v="USD"/>
    <n v="21.8232"/>
    <n v="17.707899999999999"/>
    <n v="17.7078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92"/>
    <s v="Allocated"/>
    <x v="1"/>
    <s v="Source tags/labels"/>
    <n v="1"/>
    <s v="gcp-2026-04-15-finops-data-2001-01-01-alloc-c49ad73d0433"/>
    <d v="2026-04-01T00:00:00"/>
    <d v="2026-04-01T00:00:00"/>
  </r>
  <r>
    <x v="2094"/>
    <x v="1"/>
    <m/>
    <m/>
    <s v="analytics-development"/>
    <n v="46126.833333333336"/>
    <n v="46127.833333333336"/>
    <n v="46112.833333333336"/>
    <n v="46142.833333333336"/>
    <s v="Compute Engine"/>
    <s v="Compute"/>
    <s v="N2 Instance Core running in Americas"/>
    <s v="instance-2001-01-02"/>
    <s v="us-central1"/>
    <s v=""/>
    <n v="680.59900000000005"/>
    <s v="vCPU-hours"/>
    <n v="3.161097797675283E-2"/>
    <s v="Committed"/>
    <s v="USD"/>
    <n v="21.514399999999998"/>
    <n v="17.4574"/>
    <n v="17.4574"/>
    <s v="Usage"/>
    <s v=""/>
    <s v="N2 Instance Core running in Americas"/>
    <s v="{}"/>
    <x v="0"/>
    <x v="0"/>
    <x v="0"/>
    <x v="0"/>
    <s v="Unallocated"/>
    <s v="gcp_billing_sample.csv"/>
    <n v="293"/>
    <s v="Unallocated"/>
    <x v="0"/>
    <s v="Missing allocation metadata"/>
    <n v="1"/>
    <s v="gcp-2026-04-15-finops-data-2001-01-02-alloc-57b5811aa39b"/>
    <d v="2026-04-01T00:00:00"/>
    <d v="2026-04-01T00:00:00"/>
  </r>
  <r>
    <x v="2095"/>
    <x v="1"/>
    <m/>
    <m/>
    <s v="analytics-development"/>
    <n v="46126.833333333336"/>
    <n v="46127.833333333336"/>
    <n v="46112.833333333336"/>
    <n v="46142.833333333336"/>
    <s v="BigQuery"/>
    <s v="Analytics"/>
    <s v="Analysis in US"/>
    <s v="bq-job-2001-02-01"/>
    <s v="us-central1"/>
    <s v=""/>
    <n v="5.3808999999999996"/>
    <s v="TiBy"/>
    <n v="6.249976769685369"/>
    <s v="Standard"/>
    <s v="USD"/>
    <n v="33.630499999999998"/>
    <n v="31.949000000000002"/>
    <n v="31.94900000000000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94"/>
    <s v="Allocated"/>
    <x v="1"/>
    <s v="Source tags/labels"/>
    <n v="1"/>
    <s v="gcp-2026-04-15-finops-data-2001-02-01-alloc-2410b572534f"/>
    <d v="2026-04-01T00:00:00"/>
    <d v="2026-04-01T00:00:00"/>
  </r>
  <r>
    <x v="2096"/>
    <x v="1"/>
    <m/>
    <m/>
    <s v="analytics-development"/>
    <n v="46126.833333333336"/>
    <n v="46127.833333333336"/>
    <n v="46112.833333333336"/>
    <n v="46142.833333333336"/>
    <s v="BigQuery"/>
    <s v="Analytics"/>
    <s v="Analysis in US"/>
    <s v="bq-job-2001-02-02"/>
    <s v="us-central1"/>
    <s v=""/>
    <n v="5.3917000000000002"/>
    <s v="TiBy"/>
    <n v="6.2500324572954726"/>
    <s v="Standard"/>
    <s v="USD"/>
    <n v="33.698300000000003"/>
    <n v="32.013399999999997"/>
    <n v="32.01339999999999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95"/>
    <s v="Allocated"/>
    <x v="1"/>
    <s v="Source tags/labels"/>
    <n v="1"/>
    <s v="gcp-2026-04-15-finops-data-2001-02-02-alloc-b4ce4dda671c"/>
    <d v="2026-04-01T00:00:00"/>
    <d v="2026-04-01T00:00:00"/>
  </r>
  <r>
    <x v="2097"/>
    <x v="1"/>
    <m/>
    <m/>
    <s v="analytics-development"/>
    <n v="46126.833333333336"/>
    <n v="46127.833333333336"/>
    <n v="46112.833333333336"/>
    <n v="46142.833333333336"/>
    <s v="Cloud Storage"/>
    <s v="Storage"/>
    <s v="Standard Storage US Multi-region"/>
    <s v="bucket-2001-03-01"/>
    <s v="us-central1"/>
    <s v=""/>
    <n v="155.43360000000001"/>
    <s v="GiBy-month"/>
    <n v="2.600016984744611E-2"/>
    <s v="Standard"/>
    <s v="USD"/>
    <n v="4.0412999999999997"/>
    <n v="3.7303999999999999"/>
    <n v="3.7303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96"/>
    <s v="Allocated"/>
    <x v="1"/>
    <s v="Source tags/labels"/>
    <n v="1"/>
    <s v="gcp-2026-04-15-finops-data-2001-03-01-alloc-fd35310b1990"/>
    <d v="2026-04-01T00:00:00"/>
    <d v="2026-04-01T00:00:00"/>
  </r>
  <r>
    <x v="2098"/>
    <x v="1"/>
    <m/>
    <m/>
    <s v="analytics-development"/>
    <n v="46126.833333333336"/>
    <n v="46127.833333333336"/>
    <n v="46112.833333333336"/>
    <n v="46142.833333333336"/>
    <s v="Cloud Storage"/>
    <s v="Storage"/>
    <s v="Standard Storage US Multi-region"/>
    <s v="bucket-2001-03-02"/>
    <s v="us-central1"/>
    <s v=""/>
    <n v="143.73519999999999"/>
    <s v="GiBy-month"/>
    <n v="2.5999894249981909E-2"/>
    <s v="Standard"/>
    <s v="USD"/>
    <n v="3.7370999999999999"/>
    <n v="3.4496000000000002"/>
    <n v="3.4496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97"/>
    <s v="Allocated"/>
    <x v="1"/>
    <s v="Source tags/labels"/>
    <n v="1"/>
    <s v="gcp-2026-04-15-finops-data-2001-03-02-alloc-ac1f9dfa0748"/>
    <d v="2026-04-01T00:00:00"/>
    <d v="2026-04-01T00:00:00"/>
  </r>
  <r>
    <x v="2099"/>
    <x v="1"/>
    <m/>
    <m/>
    <s v="analytics-development"/>
    <n v="46126.833333333336"/>
    <n v="46127.833333333336"/>
    <n v="46112.833333333336"/>
    <n v="46142.833333333336"/>
    <s v="Cloud SQL"/>
    <s v="Databases"/>
    <s v="Cloud SQL for PostgreSQL: Regional vCPU"/>
    <s v="cloudsql-2001-04-01"/>
    <s v="us-central1"/>
    <s v=""/>
    <n v="204.7251"/>
    <s v="vCPU-hours"/>
    <n v="8.2600032922196642E-2"/>
    <s v="Committed"/>
    <s v="USD"/>
    <n v="16.910299999999999"/>
    <n v="13.9377"/>
    <n v="13.9377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98"/>
    <s v="Allocated"/>
    <x v="1"/>
    <s v="Source tags/labels"/>
    <n v="1"/>
    <s v="gcp-2026-04-15-finops-data-2001-04-01-alloc-df9a5f4bc001"/>
    <d v="2026-04-01T00:00:00"/>
    <d v="2026-04-01T00:00:00"/>
  </r>
  <r>
    <x v="2100"/>
    <x v="1"/>
    <m/>
    <m/>
    <s v="analytics-development"/>
    <n v="46126.833333333336"/>
    <n v="46127.833333333336"/>
    <n v="46112.833333333336"/>
    <n v="46142.833333333336"/>
    <s v="Cloud SQL"/>
    <s v="Databases"/>
    <s v="Cloud SQL for PostgreSQL: Regional vCPU"/>
    <s v="cloudsql-2001-04-02"/>
    <s v="us-central1"/>
    <s v=""/>
    <n v="178.49510000000001"/>
    <s v="vCPU-hours"/>
    <n v="8.2600026555350828E-2"/>
    <s v="Committed"/>
    <s v="USD"/>
    <n v="14.7437"/>
    <n v="12.151899999999999"/>
    <n v="12.1518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299"/>
    <s v="Allocated"/>
    <x v="1"/>
    <s v="Source tags/labels"/>
    <n v="1"/>
    <s v="gcp-2026-04-15-finops-data-2001-04-02-alloc-db75c7d8689d"/>
    <d v="2026-04-01T00:00:00"/>
    <d v="2026-04-01T00:00:00"/>
  </r>
  <r>
    <x v="2101"/>
    <x v="1"/>
    <m/>
    <m/>
    <s v="analytics-development"/>
    <n v="46126.833333333336"/>
    <n v="46127.833333333336"/>
    <n v="46112.833333333336"/>
    <n v="46142.833333333336"/>
    <s v="Cloud Logging"/>
    <s v="Management and Governance"/>
    <s v="Log Storage"/>
    <s v="log-sink-2001-05-01"/>
    <s v="us-central1"/>
    <s v=""/>
    <n v="122.962"/>
    <s v="GiBy"/>
    <n v="0.5"/>
    <s v="Standard"/>
    <s v="USD"/>
    <n v="61.481000000000002"/>
    <n v="56.5625"/>
    <n v="56.5625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300"/>
    <s v="Shared"/>
    <x v="2"/>
    <s v="Direct spend: provider + billing month + sub-account"/>
    <n v="1"/>
    <s v="gcp-2026-04-15-finops-data-2001-05-01-alloc-db286bbf95b1"/>
    <d v="2026-04-01T00:00:00"/>
    <d v="2026-04-01T00:00:00"/>
  </r>
  <r>
    <x v="2102"/>
    <x v="1"/>
    <m/>
    <m/>
    <s v="analytics-development"/>
    <n v="46126.833333333336"/>
    <n v="46127.833333333336"/>
    <n v="46112.833333333336"/>
    <n v="46142.833333333336"/>
    <s v="Cloud Logging"/>
    <s v="Management and Governance"/>
    <s v="Log Storage"/>
    <s v="log-sink-2001-05-02"/>
    <s v="us-central1"/>
    <s v=""/>
    <n v="134.41460000000001"/>
    <s v="GiBy"/>
    <n v="0.5"/>
    <s v="Standard"/>
    <s v="USD"/>
    <n v="67.207300000000004"/>
    <n v="61.8307"/>
    <n v="61.830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301"/>
    <s v="Shared"/>
    <x v="2"/>
    <s v="Direct spend: provider + billing month + sub-account"/>
    <n v="1"/>
    <s v="gcp-2026-04-15-finops-data-2001-05-02-alloc-ba4e9542f046"/>
    <d v="2026-04-01T00:00:00"/>
    <d v="2026-04-01T00:00:00"/>
  </r>
  <r>
    <x v="2103"/>
    <x v="1"/>
    <m/>
    <m/>
    <s v="customer-platform-prod"/>
    <n v="46127.833333333336"/>
    <n v="46128.833333333336"/>
    <n v="46112.833333333336"/>
    <n v="46142.833333333336"/>
    <s v="Compute Engine"/>
    <s v="Compute"/>
    <s v="N2 Instance Core running in Americas"/>
    <s v="instance-1001-01-01"/>
    <s v="us-central1"/>
    <s v=""/>
    <n v="1500.7426"/>
    <s v="vCPU-hours"/>
    <n v="3.1611017105798153E-2"/>
    <s v="Committed"/>
    <s v="USD"/>
    <n v="47.44"/>
    <n v="38.494100000000003"/>
    <n v="38.49410000000000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02"/>
    <s v="Allocated"/>
    <x v="1"/>
    <s v="Source tags/labels"/>
    <n v="1"/>
    <s v="gcp-2026-04-16-finops-prod-1001-01-01-alloc-71a8fa331afe"/>
    <d v="2026-04-01T00:00:00"/>
    <d v="2026-04-01T00:00:00"/>
  </r>
  <r>
    <x v="2104"/>
    <x v="1"/>
    <m/>
    <m/>
    <s v="customer-platform-prod"/>
    <n v="46127.833333333336"/>
    <n v="46128.833333333336"/>
    <n v="46112.833333333336"/>
    <n v="46142.833333333336"/>
    <s v="Compute Engine"/>
    <s v="Compute"/>
    <s v="N2 Instance Core running in Americas"/>
    <s v="instance-1001-01-02"/>
    <s v="us-central1"/>
    <s v=""/>
    <n v="1555.9015999999999"/>
    <s v="vCPU-hours"/>
    <n v="3.1610996479468884E-2"/>
    <s v="Committed"/>
    <s v="USD"/>
    <n v="49.183599999999998"/>
    <n v="39.908900000000003"/>
    <n v="39.90890000000000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03"/>
    <s v="Allocated"/>
    <x v="1"/>
    <s v="Source tags/labels"/>
    <n v="1"/>
    <s v="gcp-2026-04-16-finops-prod-1001-01-02-alloc-d5179ef4e2ad"/>
    <d v="2026-04-01T00:00:00"/>
    <d v="2026-04-01T00:00:00"/>
  </r>
  <r>
    <x v="2105"/>
    <x v="1"/>
    <m/>
    <m/>
    <s v="customer-platform-prod"/>
    <n v="46127.833333333336"/>
    <n v="46128.833333333336"/>
    <n v="46112.833333333336"/>
    <n v="46142.833333333336"/>
    <s v="BigQuery"/>
    <s v="Analytics"/>
    <s v="Analysis in US"/>
    <s v="bq-job-1001-02-01"/>
    <s v="us-central1"/>
    <s v=""/>
    <n v="13.143599999999999"/>
    <s v="TiBy"/>
    <n v="6.2500076082656193"/>
    <s v="Standard"/>
    <s v="USD"/>
    <n v="82.147599999999997"/>
    <n v="78.040199999999999"/>
    <n v="78.040199999999999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04"/>
    <s v="Allocated"/>
    <x v="1"/>
    <s v="Source tags/labels"/>
    <n v="1"/>
    <s v="gcp-2026-04-16-finops-prod-1001-02-01-alloc-67c2662942cd"/>
    <d v="2026-04-01T00:00:00"/>
    <d v="2026-04-01T00:00:00"/>
  </r>
  <r>
    <x v="2106"/>
    <x v="1"/>
    <m/>
    <m/>
    <s v="customer-platform-prod"/>
    <n v="46127.833333333336"/>
    <n v="46128.833333333336"/>
    <n v="46112.833333333336"/>
    <n v="46142.833333333336"/>
    <s v="BigQuery"/>
    <s v="Analytics"/>
    <s v="Analysis in US"/>
    <s v="bq-job-1001-02-02"/>
    <s v="us-central1"/>
    <s v=""/>
    <n v="11.904199999999999"/>
    <s v="TiBy"/>
    <n v="6.2499873994052519"/>
    <s v="Standard"/>
    <s v="USD"/>
    <n v="74.4011"/>
    <n v="70.680999999999997"/>
    <n v="70.680999999999997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05"/>
    <s v="Allocated"/>
    <x v="1"/>
    <s v="Source tags/labels"/>
    <n v="1"/>
    <s v="gcp-2026-04-16-finops-prod-1001-02-02-alloc-398000e170c4"/>
    <d v="2026-04-01T00:00:00"/>
    <d v="2026-04-01T00:00:00"/>
  </r>
  <r>
    <x v="2107"/>
    <x v="1"/>
    <m/>
    <m/>
    <s v="customer-platform-prod"/>
    <n v="46127.833333333336"/>
    <n v="46128.833333333336"/>
    <n v="46112.833333333336"/>
    <n v="46142.833333333336"/>
    <s v="Cloud Storage"/>
    <s v="Storage"/>
    <s v="Standard Storage US Multi-region"/>
    <s v="bucket-1001-03-01"/>
    <s v="us-central1"/>
    <s v=""/>
    <n v="288.75650000000002"/>
    <s v="GiBy-month"/>
    <n v="2.6000107356890668E-2"/>
    <s v="Standard"/>
    <s v="USD"/>
    <n v="7.5076999999999998"/>
    <n v="6.9302000000000001"/>
    <n v="6.9302000000000001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06"/>
    <s v="Allocated"/>
    <x v="1"/>
    <s v="Source tags/labels"/>
    <n v="1"/>
    <s v="gcp-2026-04-16-finops-prod-1001-03-01-alloc-fe71beaa602a"/>
    <d v="2026-04-01T00:00:00"/>
    <d v="2026-04-01T00:00:00"/>
  </r>
  <r>
    <x v="2108"/>
    <x v="1"/>
    <m/>
    <m/>
    <s v="customer-platform-prod"/>
    <n v="46127.833333333336"/>
    <n v="46128.833333333336"/>
    <n v="46112.833333333336"/>
    <n v="46142.833333333336"/>
    <s v="Cloud Storage"/>
    <s v="Storage"/>
    <s v="Standard Storage US Multi-region"/>
    <s v="bucket-1001-03-02"/>
    <s v="us-central1"/>
    <s v=""/>
    <n v="325.18450000000001"/>
    <s v="GiBy-month"/>
    <n v="2.6000009225531966E-2"/>
    <s v="Standard"/>
    <s v="USD"/>
    <n v="8.4548000000000005"/>
    <n v="7.8044000000000002"/>
    <n v="7.8044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07"/>
    <s v="Allocated"/>
    <x v="1"/>
    <s v="Source tags/labels"/>
    <n v="1"/>
    <s v="gcp-2026-04-16-finops-prod-1001-03-02-alloc-7660d74af8ab"/>
    <d v="2026-04-01T00:00:00"/>
    <d v="2026-04-01T00:00:00"/>
  </r>
  <r>
    <x v="2109"/>
    <x v="1"/>
    <m/>
    <m/>
    <s v="customer-platform-prod"/>
    <n v="46127.833333333336"/>
    <n v="46128.833333333336"/>
    <n v="46112.833333333336"/>
    <n v="46142.833333333336"/>
    <s v="Cloud SQL"/>
    <s v="Databases"/>
    <s v="Cloud SQL for PostgreSQL: Regional vCPU"/>
    <s v="cloudsql-1001-04-01"/>
    <s v="us-central1"/>
    <s v=""/>
    <n v="429.47340000000003"/>
    <s v="vCPU-hours"/>
    <n v="8.2599993387250534E-2"/>
    <s v="Committed"/>
    <s v="USD"/>
    <n v="35.474499999999999"/>
    <n v="29.238499999999998"/>
    <n v="29.23849999999999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08"/>
    <s v="Allocated"/>
    <x v="1"/>
    <s v="Source tags/labels"/>
    <n v="1"/>
    <s v="gcp-2026-04-16-finops-prod-1001-04-01-alloc-5b9f1771e8d6"/>
    <d v="2026-04-01T00:00:00"/>
    <d v="2026-04-01T00:00:00"/>
  </r>
  <r>
    <x v="2110"/>
    <x v="1"/>
    <m/>
    <m/>
    <s v="customer-platform-prod"/>
    <n v="46127.833333333336"/>
    <n v="46128.833333333336"/>
    <n v="46112.833333333336"/>
    <n v="46142.833333333336"/>
    <s v="Cloud SQL"/>
    <s v="Databases"/>
    <s v="Cloud SQL for PostgreSQL: Regional vCPU"/>
    <s v="cloudsql-1001-04-02"/>
    <s v="us-central1"/>
    <s v=""/>
    <n v="424.07929999999999"/>
    <s v="vCPU-hours"/>
    <n v="8.2600117478028298E-2"/>
    <s v="Committed"/>
    <s v="USD"/>
    <n v="35.029000000000003"/>
    <n v="28.871400000000001"/>
    <n v="28.8714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09"/>
    <s v="Allocated"/>
    <x v="1"/>
    <s v="Source tags/labels"/>
    <n v="1"/>
    <s v="gcp-2026-04-16-finops-prod-1001-04-02-alloc-fbe64abea81d"/>
    <d v="2026-04-01T00:00:00"/>
    <d v="2026-04-01T00:00:00"/>
  </r>
  <r>
    <x v="2111"/>
    <x v="1"/>
    <m/>
    <m/>
    <s v="customer-platform-prod"/>
    <n v="46127.833333333336"/>
    <n v="46128.833333333336"/>
    <n v="46112.833333333336"/>
    <n v="46142.833333333336"/>
    <s v="Cloud Logging"/>
    <s v="Management and Governance"/>
    <s v="Log Storage"/>
    <s v="log-sink-1001-05-01"/>
    <s v="us-central1"/>
    <s v=""/>
    <n v="298.28070000000002"/>
    <s v="GiBy"/>
    <n v="0.50000016762733901"/>
    <s v="Standard"/>
    <s v="USD"/>
    <n v="149.1404"/>
    <n v="137.20910000000001"/>
    <n v="137.2091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310"/>
    <s v="Shared"/>
    <x v="2"/>
    <s v="Direct spend: provider + billing month + sub-account"/>
    <n v="1"/>
    <s v="gcp-2026-04-16-finops-prod-1001-05-01-alloc-f6776c9199dd"/>
    <d v="2026-04-01T00:00:00"/>
    <d v="2026-04-01T00:00:00"/>
  </r>
  <r>
    <x v="2112"/>
    <x v="1"/>
    <m/>
    <m/>
    <s v="customer-platform-prod"/>
    <n v="46127.833333333336"/>
    <n v="46128.833333333336"/>
    <n v="46112.833333333336"/>
    <n v="46142.833333333336"/>
    <s v="Cloud Logging"/>
    <s v="Management and Governance"/>
    <s v="Log Storage"/>
    <s v="log-sink-1001-05-02"/>
    <s v="us-central1"/>
    <s v=""/>
    <n v="291.9554"/>
    <s v="GiBy"/>
    <n v="0.5"/>
    <s v="Standard"/>
    <s v="USD"/>
    <n v="145.9777"/>
    <n v="134.29949999999999"/>
    <n v="134.2994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311"/>
    <s v="Shared"/>
    <x v="2"/>
    <s v="Direct spend: provider + billing month + sub-account"/>
    <n v="1"/>
    <s v="gcp-2026-04-16-finops-prod-1001-05-02-alloc-a222b40f9aaf"/>
    <d v="2026-04-01T00:00:00"/>
    <d v="2026-04-01T00:00:00"/>
  </r>
  <r>
    <x v="2113"/>
    <x v="1"/>
    <m/>
    <m/>
    <s v="analytics-development"/>
    <n v="46127.833333333336"/>
    <n v="46128.833333333336"/>
    <n v="46112.833333333336"/>
    <n v="46142.833333333336"/>
    <s v="Compute Engine"/>
    <s v="Compute"/>
    <s v="N2 Instance Core running in Americas"/>
    <s v="instance-2001-01-01"/>
    <s v="us-central1"/>
    <s v=""/>
    <n v="635.92190000000005"/>
    <s v="vCPU-hours"/>
    <n v="3.1610957257487124E-2"/>
    <s v="Committed"/>
    <s v="USD"/>
    <n v="20.1021"/>
    <n v="16.311399999999999"/>
    <n v="16.3113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12"/>
    <s v="Allocated"/>
    <x v="1"/>
    <s v="Source tags/labels"/>
    <n v="1"/>
    <s v="gcp-2026-04-16-finops-data-2001-01-01-alloc-ae33cbf0bab6"/>
    <d v="2026-04-01T00:00:00"/>
    <d v="2026-04-01T00:00:00"/>
  </r>
  <r>
    <x v="2114"/>
    <x v="1"/>
    <m/>
    <m/>
    <s v="analytics-development"/>
    <n v="46127.833333333336"/>
    <n v="46128.833333333336"/>
    <n v="46112.833333333336"/>
    <n v="46142.833333333336"/>
    <s v="Compute Engine"/>
    <s v="Compute"/>
    <s v="N2 Instance Core running in Americas"/>
    <s v="instance-2001-01-02"/>
    <s v="us-central1"/>
    <s v=""/>
    <n v="657.76179999999999"/>
    <s v="vCPU-hours"/>
    <n v="3.1610987442566602E-2"/>
    <s v="Committed"/>
    <s v="USD"/>
    <n v="20.7925"/>
    <n v="16.871600000000001"/>
    <n v="16.8716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13"/>
    <s v="Allocated"/>
    <x v="1"/>
    <s v="Source tags/labels"/>
    <n v="1"/>
    <s v="gcp-2026-04-16-finops-data-2001-01-02-alloc-400368a1b761"/>
    <d v="2026-04-01T00:00:00"/>
    <d v="2026-04-01T00:00:00"/>
  </r>
  <r>
    <x v="2115"/>
    <x v="1"/>
    <m/>
    <m/>
    <s v="analytics-development"/>
    <n v="46127.833333333336"/>
    <n v="46128.833333333336"/>
    <n v="46112.833333333336"/>
    <n v="46142.833333333336"/>
    <s v="BigQuery"/>
    <s v="Analytics"/>
    <s v="Analysis in US"/>
    <s v="bq-job-2001-02-01"/>
    <s v="us-central1"/>
    <s v=""/>
    <n v="5.1619999999999999"/>
    <s v="TiBy"/>
    <n v="6.25"/>
    <s v="Standard"/>
    <s v="USD"/>
    <n v="32.262500000000003"/>
    <n v="30.6494"/>
    <n v="30.6494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14"/>
    <s v="Allocated"/>
    <x v="1"/>
    <s v="Source tags/labels"/>
    <n v="1"/>
    <s v="gcp-2026-04-16-finops-data-2001-02-01-alloc-4e5f6c9902d9"/>
    <d v="2026-04-01T00:00:00"/>
    <d v="2026-04-01T00:00:00"/>
  </r>
  <r>
    <x v="2116"/>
    <x v="1"/>
    <m/>
    <m/>
    <s v="analytics-development"/>
    <n v="46127.833333333336"/>
    <n v="46128.833333333336"/>
    <n v="46112.833333333336"/>
    <n v="46142.833333333336"/>
    <s v="BigQuery"/>
    <s v="Analytics"/>
    <s v="Analysis in US"/>
    <s v="bq-job-2001-02-02"/>
    <s v="us-central1"/>
    <s v=""/>
    <n v="5.0015999999999998"/>
    <s v="TiBy"/>
    <n v="6.2500399872040946"/>
    <s v="Standard"/>
    <s v="USD"/>
    <n v="31.260200000000001"/>
    <n v="29.697199999999999"/>
    <n v="29.6971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15"/>
    <s v="Allocated"/>
    <x v="1"/>
    <s v="Source tags/labels"/>
    <n v="1"/>
    <s v="gcp-2026-04-16-finops-data-2001-02-02-alloc-55d9aa1724a3"/>
    <d v="2026-04-01T00:00:00"/>
    <d v="2026-04-01T00:00:00"/>
  </r>
  <r>
    <x v="2117"/>
    <x v="1"/>
    <m/>
    <m/>
    <s v="analytics-development"/>
    <n v="46127.833333333336"/>
    <n v="46128.833333333336"/>
    <n v="46112.833333333336"/>
    <n v="46142.833333333336"/>
    <s v="Cloud Storage"/>
    <s v="Storage"/>
    <s v="Standard Storage US Multi-region"/>
    <s v="bucket-2001-03-01"/>
    <s v="us-central1"/>
    <s v=""/>
    <n v="136.18270000000001"/>
    <s v="GiBy-month"/>
    <n v="2.6000365685215524E-2"/>
    <s v="Standard"/>
    <s v="USD"/>
    <n v="3.5407999999999999"/>
    <n v="3.2684000000000002"/>
    <n v="3.2684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16"/>
    <s v="Allocated"/>
    <x v="1"/>
    <s v="Source tags/labels"/>
    <n v="1"/>
    <s v="gcp-2026-04-16-finops-data-2001-03-01-alloc-2fdf928ab080"/>
    <d v="2026-04-01T00:00:00"/>
    <d v="2026-04-01T00:00:00"/>
  </r>
  <r>
    <x v="2118"/>
    <x v="1"/>
    <m/>
    <m/>
    <s v="analytics-development"/>
    <n v="46127.833333333336"/>
    <n v="46128.833333333336"/>
    <n v="46112.833333333336"/>
    <n v="46142.833333333336"/>
    <s v="Cloud Storage"/>
    <s v="Storage"/>
    <s v="Standard Storage US Multi-region"/>
    <s v="bucket-2001-03-02"/>
    <s v="us-central1"/>
    <s v=""/>
    <n v="137.37450000000001"/>
    <s v="GiBy-month"/>
    <n v="2.5999730663259925E-2"/>
    <s v="Standard"/>
    <s v="USD"/>
    <n v="3.5716999999999999"/>
    <n v="3.2970000000000002"/>
    <n v="3.2970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17"/>
    <s v="Allocated"/>
    <x v="1"/>
    <s v="Source tags/labels"/>
    <n v="1"/>
    <s v="gcp-2026-04-16-finops-data-2001-03-02-alloc-f3ffe18a6c4b"/>
    <d v="2026-04-01T00:00:00"/>
    <d v="2026-04-01T00:00:00"/>
  </r>
  <r>
    <x v="2119"/>
    <x v="1"/>
    <m/>
    <m/>
    <s v="analytics-development"/>
    <n v="46127.833333333336"/>
    <n v="46128.833333333336"/>
    <n v="46112.833333333336"/>
    <n v="46142.833333333336"/>
    <s v="Cloud SQL"/>
    <s v="Databases"/>
    <s v="Cloud SQL for PostgreSQL: Regional vCPU"/>
    <s v="cloudsql-2001-04-01"/>
    <s v="us-central1"/>
    <s v=""/>
    <n v="186.43790000000001"/>
    <s v="vCPU-hours"/>
    <n v="8.2600158015081693E-2"/>
    <s v="Committed"/>
    <s v="USD"/>
    <n v="15.399800000000001"/>
    <n v="12.6927"/>
    <n v="12.6927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18"/>
    <s v="Allocated"/>
    <x v="1"/>
    <s v="Source tags/labels"/>
    <n v="1"/>
    <s v="gcp-2026-04-16-finops-data-2001-04-01-alloc-267df7ad0512"/>
    <d v="2026-04-01T00:00:00"/>
    <d v="2026-04-01T00:00:00"/>
  </r>
  <r>
    <x v="2120"/>
    <x v="1"/>
    <m/>
    <m/>
    <s v="analytics-development"/>
    <n v="46127.833333333336"/>
    <n v="46128.833333333336"/>
    <n v="46112.833333333336"/>
    <n v="46142.833333333336"/>
    <s v="Cloud SQL"/>
    <s v="Databases"/>
    <s v="Cloud SQL for PostgreSQL: Regional vCPU"/>
    <s v="cloudsql-2001-04-02"/>
    <s v="us-central1"/>
    <s v=""/>
    <n v="175.6129"/>
    <s v="vCPU-hours"/>
    <n v="8.2599854566492562E-2"/>
    <s v="Committed"/>
    <s v="USD"/>
    <n v="14.505599999999999"/>
    <n v="11.9558"/>
    <n v="11.9558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19"/>
    <s v="Allocated"/>
    <x v="1"/>
    <s v="Source tags/labels"/>
    <n v="1"/>
    <s v="gcp-2026-04-16-finops-data-2001-04-02-alloc-1d42067cddd5"/>
    <d v="2026-04-01T00:00:00"/>
    <d v="2026-04-01T00:00:00"/>
  </r>
  <r>
    <x v="2121"/>
    <x v="1"/>
    <m/>
    <m/>
    <s v="analytics-development"/>
    <n v="46127.833333333336"/>
    <n v="46128.833333333336"/>
    <n v="46112.833333333336"/>
    <n v="46142.833333333336"/>
    <s v="Cloud Logging"/>
    <s v="Management and Governance"/>
    <s v="Log Storage"/>
    <s v="log-sink-2001-05-01"/>
    <s v="us-central1"/>
    <s v=""/>
    <n v="125.5378"/>
    <s v="GiBy"/>
    <n v="0.5"/>
    <s v="Standard"/>
    <s v="USD"/>
    <n v="62.768900000000002"/>
    <n v="57.747399999999999"/>
    <n v="57.747399999999999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320"/>
    <s v="Shared"/>
    <x v="2"/>
    <s v="Direct spend: provider + billing month + sub-account"/>
    <n v="1"/>
    <s v="gcp-2026-04-16-finops-data-2001-05-01-alloc-8c13a693dc9e"/>
    <d v="2026-04-01T00:00:00"/>
    <d v="2026-04-01T00:00:00"/>
  </r>
  <r>
    <x v="2122"/>
    <x v="1"/>
    <m/>
    <m/>
    <s v="analytics-development"/>
    <n v="46127.833333333336"/>
    <n v="46128.833333333336"/>
    <n v="46112.833333333336"/>
    <n v="46142.833333333336"/>
    <s v="Cloud Logging"/>
    <s v="Management and Governance"/>
    <s v="Log Storage"/>
    <s v="log-sink-2001-05-02"/>
    <s v="us-central1"/>
    <s v=""/>
    <n v="126.2684"/>
    <s v="GiBy"/>
    <n v="0.5"/>
    <s v="Standard"/>
    <s v="USD"/>
    <n v="63.1342"/>
    <n v="58.083500000000001"/>
    <n v="58.08350000000000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321"/>
    <s v="Shared"/>
    <x v="2"/>
    <s v="Direct spend: provider + billing month + sub-account"/>
    <n v="1"/>
    <s v="gcp-2026-04-16-finops-data-2001-05-02-alloc-b651e69163f7"/>
    <d v="2026-04-01T00:00:00"/>
    <d v="2026-04-01T00:00:00"/>
  </r>
  <r>
    <x v="2123"/>
    <x v="1"/>
    <m/>
    <m/>
    <s v="customer-platform-prod"/>
    <n v="46128.833333333336"/>
    <n v="46129.833333333336"/>
    <n v="46112.833333333336"/>
    <n v="46142.833333333336"/>
    <s v="Compute Engine"/>
    <s v="Compute"/>
    <s v="N2 Instance Core running in Americas"/>
    <s v="instance-1001-01-01"/>
    <s v="us-central1"/>
    <s v=""/>
    <n v="1648.6685"/>
    <s v="vCPU-hours"/>
    <n v="3.1611024290207526E-2"/>
    <s v="Committed"/>
    <s v="USD"/>
    <n v="52.116100000000003"/>
    <n v="42.288400000000003"/>
    <n v="42.28840000000000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22"/>
    <s v="Allocated"/>
    <x v="1"/>
    <s v="Source tags/labels"/>
    <n v="1"/>
    <s v="gcp-2026-04-17-finops-prod-1001-01-01-alloc-6a9f9840b4e9"/>
    <d v="2026-04-01T00:00:00"/>
    <d v="2026-04-01T00:00:00"/>
  </r>
  <r>
    <x v="2124"/>
    <x v="1"/>
    <m/>
    <m/>
    <s v="customer-platform-prod"/>
    <n v="46128.833333333336"/>
    <n v="46129.833333333336"/>
    <n v="46112.833333333336"/>
    <n v="46142.833333333336"/>
    <s v="Compute Engine"/>
    <s v="Compute"/>
    <s v="N2 Instance Core running in Americas"/>
    <s v="instance-1001-01-02"/>
    <s v="us-central1"/>
    <s v=""/>
    <n v="1505.1021000000001"/>
    <s v="vCPU-hours"/>
    <n v="3.1611011638346662E-2"/>
    <s v="Committed"/>
    <s v="USD"/>
    <n v="47.577800000000003"/>
    <n v="38.605899999999998"/>
    <n v="38.6058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23"/>
    <s v="Allocated"/>
    <x v="1"/>
    <s v="Source tags/labels"/>
    <n v="1"/>
    <s v="gcp-2026-04-17-finops-prod-1001-01-02-alloc-45d29eed908b"/>
    <d v="2026-04-01T00:00:00"/>
    <d v="2026-04-01T00:00:00"/>
  </r>
  <r>
    <x v="2125"/>
    <x v="1"/>
    <m/>
    <m/>
    <s v="customer-platform-prod"/>
    <n v="46128.833333333336"/>
    <n v="46129.833333333336"/>
    <n v="46112.833333333336"/>
    <n v="46142.833333333336"/>
    <s v="BigQuery"/>
    <s v="Analytics"/>
    <s v="Analysis in US"/>
    <s v="bq-job-1001-02-01"/>
    <s v="us-central1"/>
    <s v=""/>
    <n v="12.684799999999999"/>
    <s v="TiBy"/>
    <n v="6.25"/>
    <s v="Standard"/>
    <s v="USD"/>
    <n v="79.28"/>
    <n v="75.316000000000003"/>
    <n v="75.3160000000000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24"/>
    <s v="Allocated"/>
    <x v="1"/>
    <s v="Source tags/labels"/>
    <n v="1"/>
    <s v="gcp-2026-04-17-finops-prod-1001-02-01-alloc-7da7fd9f961b"/>
    <d v="2026-04-01T00:00:00"/>
    <d v="2026-04-01T00:00:00"/>
  </r>
  <r>
    <x v="2126"/>
    <x v="1"/>
    <m/>
    <m/>
    <s v="customer-platform-prod"/>
    <n v="46128.833333333336"/>
    <n v="46129.833333333336"/>
    <n v="46112.833333333336"/>
    <n v="46142.833333333336"/>
    <s v="BigQuery"/>
    <s v="Analytics"/>
    <s v="Analysis in US"/>
    <s v="bq-job-1001-02-02"/>
    <s v="us-central1"/>
    <s v=""/>
    <n v="12.149100000000001"/>
    <s v="TiBy"/>
    <n v="6.2500185198903617"/>
    <s v="Standard"/>
    <s v="USD"/>
    <n v="75.932100000000005"/>
    <n v="72.135499999999993"/>
    <n v="72.13549999999999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25"/>
    <s v="Allocated"/>
    <x v="1"/>
    <s v="Source tags/labels"/>
    <n v="1"/>
    <s v="gcp-2026-04-17-finops-prod-1001-02-02-alloc-ebbe1eb7ce0c"/>
    <d v="2026-04-01T00:00:00"/>
    <d v="2026-04-01T00:00:00"/>
  </r>
  <r>
    <x v="2127"/>
    <x v="1"/>
    <m/>
    <m/>
    <s v="customer-platform-prod"/>
    <n v="46128.833333333336"/>
    <n v="46129.833333333336"/>
    <n v="46112.833333333336"/>
    <n v="46142.833333333336"/>
    <s v="Cloud Storage"/>
    <s v="Storage"/>
    <s v="Standard Storage US Multi-region"/>
    <s v="bucket-1001-03-01"/>
    <s v="us-central1"/>
    <s v=""/>
    <n v="313.49770000000001"/>
    <s v="GiBy-month"/>
    <n v="2.5999871769394164E-2"/>
    <s v="Standard"/>
    <s v="USD"/>
    <n v="8.1509"/>
    <n v="7.5239000000000003"/>
    <n v="7.5239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26"/>
    <s v="Allocated"/>
    <x v="1"/>
    <s v="Source tags/labels"/>
    <n v="1"/>
    <s v="gcp-2026-04-17-finops-prod-1001-03-01-alloc-0b24db9f8747"/>
    <d v="2026-04-01T00:00:00"/>
    <d v="2026-04-01T00:00:00"/>
  </r>
  <r>
    <x v="2128"/>
    <x v="1"/>
    <m/>
    <m/>
    <s v="customer-platform-prod"/>
    <n v="46128.833333333336"/>
    <n v="46129.833333333336"/>
    <n v="46112.833333333336"/>
    <n v="46142.833333333336"/>
    <s v="Cloud Storage"/>
    <s v="Storage"/>
    <s v="Standard Storage US Multi-region"/>
    <s v="bucket-1001-03-02"/>
    <s v="us-central1"/>
    <s v=""/>
    <n v="291.84230000000002"/>
    <s v="GiBy-month"/>
    <n v="2.600000068530162E-2"/>
    <s v="Standard"/>
    <s v="USD"/>
    <n v="7.5879000000000003"/>
    <n v="7.0042"/>
    <n v="7.004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27"/>
    <s v="Allocated"/>
    <x v="1"/>
    <s v="Source tags/labels"/>
    <n v="1"/>
    <s v="gcp-2026-04-17-finops-prod-1001-03-02-alloc-9eb969cc7e9c"/>
    <d v="2026-04-01T00:00:00"/>
    <d v="2026-04-01T00:00:00"/>
  </r>
  <r>
    <x v="2129"/>
    <x v="1"/>
    <m/>
    <m/>
    <s v="customer-platform-prod"/>
    <n v="46128.833333333336"/>
    <n v="46129.833333333336"/>
    <n v="46112.833333333336"/>
    <n v="46142.833333333336"/>
    <s v="Cloud SQL"/>
    <s v="Databases"/>
    <s v="Cloud SQL for PostgreSQL: Regional vCPU"/>
    <s v="cloudsql-1001-04-01"/>
    <s v="us-central1"/>
    <s v=""/>
    <n v="418.02929999999998"/>
    <s v="vCPU-hours"/>
    <n v="8.2599951725871854E-2"/>
    <s v="Committed"/>
    <s v="USD"/>
    <n v="34.529200000000003"/>
    <n v="28.459499999999998"/>
    <n v="28.45949999999999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28"/>
    <s v="Allocated"/>
    <x v="1"/>
    <s v="Source tags/labels"/>
    <n v="1"/>
    <s v="gcp-2026-04-17-finops-prod-1001-04-01-alloc-4167e0812f8b"/>
    <d v="2026-04-01T00:00:00"/>
    <d v="2026-04-01T00:00:00"/>
  </r>
  <r>
    <x v="2130"/>
    <x v="1"/>
    <m/>
    <m/>
    <s v="customer-platform-prod"/>
    <n v="46128.833333333336"/>
    <n v="46129.833333333336"/>
    <n v="46112.833333333336"/>
    <n v="46142.833333333336"/>
    <s v="Cloud SQL"/>
    <s v="Databases"/>
    <s v="Cloud SQL for PostgreSQL: Regional vCPU"/>
    <s v="cloudsql-1001-04-02"/>
    <s v="us-central1"/>
    <s v=""/>
    <n v="415.7878"/>
    <s v="vCPU-hours"/>
    <n v="8.2600066668622796E-2"/>
    <s v="Committed"/>
    <s v="USD"/>
    <n v="34.344099999999997"/>
    <n v="28.306799999999999"/>
    <n v="28.3067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29"/>
    <s v="Allocated"/>
    <x v="1"/>
    <s v="Source tags/labels"/>
    <n v="1"/>
    <s v="gcp-2026-04-17-finops-prod-1001-04-02-alloc-66de0b289153"/>
    <d v="2026-04-01T00:00:00"/>
    <d v="2026-04-01T00:00:00"/>
  </r>
  <r>
    <x v="2131"/>
    <x v="1"/>
    <m/>
    <m/>
    <s v="customer-platform-prod"/>
    <n v="46128.833333333336"/>
    <n v="46129.833333333336"/>
    <n v="46112.833333333336"/>
    <n v="46142.833333333336"/>
    <s v="Cloud Logging"/>
    <s v="Management and Governance"/>
    <s v="Log Storage"/>
    <s v="log-sink-1001-05-01"/>
    <s v="us-central1"/>
    <s v=""/>
    <n v="291.65769999999998"/>
    <s v="GiBy"/>
    <n v="0.50000017143384179"/>
    <s v="Standard"/>
    <s v="USD"/>
    <n v="145.8289"/>
    <n v="134.1626"/>
    <n v="134.1626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330"/>
    <s v="Shared"/>
    <x v="2"/>
    <s v="Direct spend: provider + billing month + sub-account"/>
    <n v="1"/>
    <s v="gcp-2026-04-17-finops-prod-1001-05-01-alloc-11cdc22b0be6"/>
    <d v="2026-04-01T00:00:00"/>
    <d v="2026-04-01T00:00:00"/>
  </r>
  <r>
    <x v="2132"/>
    <x v="1"/>
    <m/>
    <m/>
    <s v="customer-platform-prod"/>
    <n v="46128.833333333336"/>
    <n v="46129.833333333336"/>
    <n v="46112.833333333336"/>
    <n v="46142.833333333336"/>
    <s v="Cloud Logging"/>
    <s v="Management and Governance"/>
    <s v="Log Storage"/>
    <s v="log-sink-1001-05-02"/>
    <s v="us-central1"/>
    <s v=""/>
    <n v="325.91070000000002"/>
    <s v="GiBy"/>
    <n v="0.49999984658374214"/>
    <s v="Standard"/>
    <s v="USD"/>
    <n v="162.95529999999999"/>
    <n v="149.91890000000001"/>
    <n v="149.9189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331"/>
    <s v="Shared"/>
    <x v="2"/>
    <s v="Direct spend: provider + billing month + sub-account"/>
    <n v="1"/>
    <s v="gcp-2026-04-17-finops-prod-1001-05-02-alloc-1118b4cfca55"/>
    <d v="2026-04-01T00:00:00"/>
    <d v="2026-04-01T00:00:00"/>
  </r>
  <r>
    <x v="2133"/>
    <x v="1"/>
    <m/>
    <m/>
    <s v="analytics-development"/>
    <n v="46128.833333333336"/>
    <n v="46129.833333333336"/>
    <n v="46112.833333333336"/>
    <n v="46142.833333333336"/>
    <s v="Compute Engine"/>
    <s v="Compute"/>
    <s v="N2 Instance Core running in Americas"/>
    <s v="instance-2001-01-01"/>
    <s v="us-central1"/>
    <s v=""/>
    <n v="610.17780000000005"/>
    <s v="vCPU-hours"/>
    <n v="3.1610950119784764E-2"/>
    <s v="Committed"/>
    <s v="USD"/>
    <n v="19.2883"/>
    <n v="15.6511"/>
    <n v="15.651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32"/>
    <s v="Allocated"/>
    <x v="1"/>
    <s v="Source tags/labels"/>
    <n v="1"/>
    <s v="gcp-2026-04-17-finops-data-2001-01-01-alloc-37445485c82f"/>
    <d v="2026-04-01T00:00:00"/>
    <d v="2026-04-01T00:00:00"/>
  </r>
  <r>
    <x v="2134"/>
    <x v="1"/>
    <m/>
    <m/>
    <s v="analytics-development"/>
    <n v="46128.833333333336"/>
    <n v="46129.833333333336"/>
    <n v="46112.833333333336"/>
    <n v="46142.833333333336"/>
    <s v="Compute Engine"/>
    <s v="Compute"/>
    <s v="N2 Instance Core running in Americas"/>
    <s v="instance-2001-01-02"/>
    <s v="us-central1"/>
    <s v=""/>
    <n v="724.59479999999996"/>
    <s v="vCPU-hours"/>
    <n v="3.1611046615294514E-2"/>
    <s v="Committed"/>
    <s v="USD"/>
    <n v="22.905200000000001"/>
    <n v="18.585899999999999"/>
    <n v="18.5858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33"/>
    <s v="Allocated"/>
    <x v="1"/>
    <s v="Source tags/labels"/>
    <n v="1"/>
    <s v="gcp-2026-04-17-finops-data-2001-01-02-alloc-0c78ed27e7d5"/>
    <d v="2026-04-01T00:00:00"/>
    <d v="2026-04-01T00:00:00"/>
  </r>
  <r>
    <x v="2135"/>
    <x v="1"/>
    <m/>
    <m/>
    <s v="analytics-development"/>
    <n v="46128.833333333336"/>
    <n v="46129.833333333336"/>
    <n v="46112.833333333336"/>
    <n v="46142.833333333336"/>
    <s v="BigQuery"/>
    <s v="Analytics"/>
    <s v="Analysis in US"/>
    <s v="bq-job-2001-02-01"/>
    <s v="us-central1"/>
    <s v=""/>
    <n v="5.0749000000000004"/>
    <s v="TiBy"/>
    <n v="6.2499753689727884"/>
    <s v="Standard"/>
    <s v="USD"/>
    <n v="31.718"/>
    <n v="30.132100000000001"/>
    <n v="30.1321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34"/>
    <s v="Allocated"/>
    <x v="1"/>
    <s v="Source tags/labels"/>
    <n v="1"/>
    <s v="gcp-2026-04-17-finops-data-2001-02-01-alloc-abb4fba6ef5f"/>
    <d v="2026-04-01T00:00:00"/>
    <d v="2026-04-01T00:00:00"/>
  </r>
  <r>
    <x v="2136"/>
    <x v="1"/>
    <m/>
    <m/>
    <s v="analytics-development"/>
    <n v="46128.833333333336"/>
    <n v="46129.833333333336"/>
    <n v="46112.833333333336"/>
    <n v="46142.833333333336"/>
    <s v="BigQuery"/>
    <s v="Analytics"/>
    <s v="Analysis in US"/>
    <s v="bq-job-2001-02-02"/>
    <s v="us-central1"/>
    <s v=""/>
    <n v="5.5610999999999997"/>
    <s v="TiBy"/>
    <n v="6.2499505493517464"/>
    <s v="Standard"/>
    <s v="USD"/>
    <n v="34.756599999999999"/>
    <n v="33.018799999999999"/>
    <n v="33.0187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35"/>
    <s v="Allocated"/>
    <x v="1"/>
    <s v="Source tags/labels"/>
    <n v="1"/>
    <s v="gcp-2026-04-17-finops-data-2001-02-02-alloc-4419e0f0d7fe"/>
    <d v="2026-04-01T00:00:00"/>
    <d v="2026-04-01T00:00:00"/>
  </r>
  <r>
    <x v="2137"/>
    <x v="1"/>
    <m/>
    <m/>
    <s v="analytics-development"/>
    <n v="46128.833333333336"/>
    <n v="46129.833333333336"/>
    <n v="46112.833333333336"/>
    <n v="46142.833333333336"/>
    <s v="Cloud Storage"/>
    <s v="Storage"/>
    <s v="Standard Storage US Multi-region"/>
    <s v="bucket-2001-03-01"/>
    <s v="us-central1"/>
    <s v=""/>
    <n v="152.0729"/>
    <s v="GiBy-month"/>
    <n v="2.6000030248650483E-2"/>
    <s v="Standard"/>
    <s v="USD"/>
    <n v="3.9539"/>
    <n v="3.6497000000000002"/>
    <n v="3.6497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36"/>
    <s v="Allocated"/>
    <x v="1"/>
    <s v="Source tags/labels"/>
    <n v="1"/>
    <s v="gcp-2026-04-17-finops-data-2001-03-01-alloc-c2de871fcceb"/>
    <d v="2026-04-01T00:00:00"/>
    <d v="2026-04-01T00:00:00"/>
  </r>
  <r>
    <x v="2138"/>
    <x v="1"/>
    <m/>
    <m/>
    <s v="analytics-development"/>
    <n v="46128.833333333336"/>
    <n v="46129.833333333336"/>
    <n v="46112.833333333336"/>
    <n v="46142.833333333336"/>
    <s v="Cloud Storage"/>
    <s v="Storage"/>
    <s v="Standard Storage US Multi-region"/>
    <s v="bucket-2001-03-02"/>
    <s v="us-central1"/>
    <s v=""/>
    <n v="148.988"/>
    <s v="GiBy-month"/>
    <n v="2.600008054339947E-2"/>
    <s v="Standard"/>
    <s v="USD"/>
    <n v="3.8736999999999999"/>
    <n v="3.5756999999999999"/>
    <n v="3.5756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37"/>
    <s v="Allocated"/>
    <x v="1"/>
    <s v="Source tags/labels"/>
    <n v="1"/>
    <s v="gcp-2026-04-17-finops-data-2001-03-02-alloc-b356d801ccbd"/>
    <d v="2026-04-01T00:00:00"/>
    <d v="2026-04-01T00:00:00"/>
  </r>
  <r>
    <x v="2139"/>
    <x v="1"/>
    <m/>
    <m/>
    <s v="analytics-development"/>
    <n v="46128.833333333336"/>
    <n v="46129.833333333336"/>
    <n v="46112.833333333336"/>
    <n v="46142.833333333336"/>
    <s v="Cloud SQL"/>
    <s v="Databases"/>
    <s v="Cloud SQL for PostgreSQL: Regional vCPU"/>
    <s v="cloudsql-2001-04-01"/>
    <s v="us-central1"/>
    <s v=""/>
    <n v="197.94069999999999"/>
    <s v="vCPU-hours"/>
    <n v="8.2599990805327053E-2"/>
    <s v="Committed"/>
    <s v="USD"/>
    <n v="16.349900000000002"/>
    <n v="13.4758"/>
    <n v="13.4758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38"/>
    <s v="Allocated"/>
    <x v="1"/>
    <s v="Source tags/labels"/>
    <n v="1"/>
    <s v="gcp-2026-04-17-finops-data-2001-04-01-alloc-6474be305e91"/>
    <d v="2026-04-01T00:00:00"/>
    <d v="2026-04-01T00:00:00"/>
  </r>
  <r>
    <x v="2140"/>
    <x v="1"/>
    <m/>
    <m/>
    <s v="analytics-development"/>
    <n v="46128.833333333336"/>
    <n v="46129.833333333336"/>
    <n v="46112.833333333336"/>
    <n v="46142.833333333336"/>
    <s v="Cloud SQL"/>
    <s v="Databases"/>
    <s v="Cloud SQL for PostgreSQL: Regional vCPU"/>
    <s v="cloudsql-2001-04-02"/>
    <s v="us-central1"/>
    <s v=""/>
    <n v="184.50450000000001"/>
    <s v="vCPU-hours"/>
    <n v="8.2600153383792799E-2"/>
    <s v="Committed"/>
    <s v="USD"/>
    <n v="15.2401"/>
    <n v="12.561"/>
    <n v="12.56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39"/>
    <s v="Allocated"/>
    <x v="1"/>
    <s v="Source tags/labels"/>
    <n v="1"/>
    <s v="gcp-2026-04-17-finops-data-2001-04-02-alloc-177b96c6dfcc"/>
    <d v="2026-04-01T00:00:00"/>
    <d v="2026-04-01T00:00:00"/>
  </r>
  <r>
    <x v="2141"/>
    <x v="1"/>
    <m/>
    <m/>
    <s v="analytics-development"/>
    <n v="46128.833333333336"/>
    <n v="46129.833333333336"/>
    <n v="46112.833333333336"/>
    <n v="46142.833333333336"/>
    <s v="Cloud Logging"/>
    <s v="Management and Governance"/>
    <s v="Log Storage"/>
    <s v="log-sink-2001-05-01"/>
    <s v="us-central1"/>
    <s v=""/>
    <n v="138.55619999999999"/>
    <s v="GiBy"/>
    <n v="0.5"/>
    <s v="Standard"/>
    <s v="USD"/>
    <n v="69.278099999999995"/>
    <n v="63.735900000000001"/>
    <n v="63.73590000000000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340"/>
    <s v="Shared"/>
    <x v="2"/>
    <s v="Direct spend: provider + billing month + sub-account"/>
    <n v="1"/>
    <s v="gcp-2026-04-17-finops-data-2001-05-01-alloc-6519b6c6c3fd"/>
    <d v="2026-04-01T00:00:00"/>
    <d v="2026-04-01T00:00:00"/>
  </r>
  <r>
    <x v="2142"/>
    <x v="1"/>
    <m/>
    <m/>
    <s v="analytics-development"/>
    <n v="46128.833333333336"/>
    <n v="46129.833333333336"/>
    <n v="46112.833333333336"/>
    <n v="46142.833333333336"/>
    <s v="Cloud Logging"/>
    <s v="Management and Governance"/>
    <s v="Log Storage"/>
    <s v="log-sink-2001-05-02"/>
    <s v="us-central1"/>
    <s v=""/>
    <n v="126.0245"/>
    <s v="GiBy"/>
    <n v="0.50000039674825125"/>
    <s v="Standard"/>
    <s v="USD"/>
    <n v="63.012300000000003"/>
    <n v="57.971299999999999"/>
    <n v="57.971299999999999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341"/>
    <s v="Shared"/>
    <x v="2"/>
    <s v="Direct spend: provider + billing month + sub-account"/>
    <n v="1"/>
    <s v="gcp-2026-04-17-finops-data-2001-05-02-alloc-0eed25a829dd"/>
    <d v="2026-04-01T00:00:00"/>
    <d v="2026-04-01T00:00:00"/>
  </r>
  <r>
    <x v="2143"/>
    <x v="1"/>
    <m/>
    <m/>
    <s v="customer-platform-prod"/>
    <n v="46129.833333333336"/>
    <n v="46130.833333333336"/>
    <n v="46112.833333333336"/>
    <n v="46142.833333333336"/>
    <s v="Compute Engine"/>
    <s v="Compute"/>
    <s v="N2 Instance Core running in Americas"/>
    <s v="instance-1001-01-01"/>
    <s v="us-central1"/>
    <s v=""/>
    <n v="1451.2165"/>
    <s v="vCPU-hours"/>
    <n v="3.1610996705178036E-2"/>
    <s v="Committed"/>
    <s v="USD"/>
    <n v="45.874400000000001"/>
    <n v="37.223700000000001"/>
    <n v="37.2237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42"/>
    <s v="Allocated"/>
    <x v="1"/>
    <s v="Source tags/labels"/>
    <n v="1"/>
    <s v="gcp-2026-04-18-finops-prod-1001-01-01-alloc-ee934bdfc7a3"/>
    <d v="2026-04-01T00:00:00"/>
    <d v="2026-04-01T00:00:00"/>
  </r>
  <r>
    <x v="2144"/>
    <x v="1"/>
    <m/>
    <m/>
    <s v="customer-platform-prod"/>
    <n v="46129.833333333336"/>
    <n v="46130.833333333336"/>
    <n v="46112.833333333336"/>
    <n v="46142.833333333336"/>
    <s v="Compute Engine"/>
    <s v="Compute"/>
    <s v="N2 Instance Core running in Americas"/>
    <s v="instance-1001-01-02"/>
    <s v="us-central1"/>
    <s v=""/>
    <n v="1521.4912999999999"/>
    <s v="vCPU-hours"/>
    <n v="3.161102531443985E-2"/>
    <s v="Committed"/>
    <s v="USD"/>
    <n v="48.0959"/>
    <n v="39.026200000000003"/>
    <n v="39.02620000000000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43"/>
    <s v="Allocated"/>
    <x v="1"/>
    <s v="Source tags/labels"/>
    <n v="1"/>
    <s v="gcp-2026-04-18-finops-prod-1001-01-02-alloc-b2d8f8cd4c43"/>
    <d v="2026-04-01T00:00:00"/>
    <d v="2026-04-01T00:00:00"/>
  </r>
  <r>
    <x v="2145"/>
    <x v="1"/>
    <m/>
    <m/>
    <s v="customer-platform-prod"/>
    <n v="46129.833333333336"/>
    <n v="46130.833333333336"/>
    <n v="46112.833333333336"/>
    <n v="46142.833333333336"/>
    <s v="BigQuery"/>
    <s v="Analytics"/>
    <s v="Analysis in US"/>
    <s v="bq-job-1001-02-01"/>
    <s v="us-central1"/>
    <s v=""/>
    <n v="10.9712"/>
    <s v="TiBy"/>
    <n v="6.2500182295464484"/>
    <s v="Standard"/>
    <s v="USD"/>
    <n v="68.5702"/>
    <n v="65.1417"/>
    <n v="65.1417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44"/>
    <s v="Allocated"/>
    <x v="1"/>
    <s v="Source tags/labels"/>
    <n v="1"/>
    <s v="gcp-2026-04-18-finops-prod-1001-02-01-alloc-fbfbdfda02f8"/>
    <d v="2026-04-01T00:00:00"/>
    <d v="2026-04-01T00:00:00"/>
  </r>
  <r>
    <x v="2146"/>
    <x v="1"/>
    <m/>
    <m/>
    <s v="customer-platform-prod"/>
    <n v="46129.833333333336"/>
    <n v="46130.833333333336"/>
    <n v="46112.833333333336"/>
    <n v="46142.833333333336"/>
    <s v="BigQuery"/>
    <s v="Analytics"/>
    <s v="Analysis in US"/>
    <s v="bq-job-1001-02-02"/>
    <s v="us-central1"/>
    <s v=""/>
    <n v="11.3477"/>
    <s v="TiBy"/>
    <n v="6.2500154216272907"/>
    <s v="Standard"/>
    <s v="USD"/>
    <n v="70.923299999999998"/>
    <n v="67.377099999999999"/>
    <n v="67.377099999999999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45"/>
    <s v="Allocated"/>
    <x v="1"/>
    <s v="Source tags/labels"/>
    <n v="1"/>
    <s v="gcp-2026-04-18-finops-prod-1001-02-02-alloc-9352c6896815"/>
    <d v="2026-04-01T00:00:00"/>
    <d v="2026-04-01T00:00:00"/>
  </r>
  <r>
    <x v="2147"/>
    <x v="1"/>
    <m/>
    <m/>
    <s v="customer-platform-prod"/>
    <n v="46129.833333333336"/>
    <n v="46130.833333333336"/>
    <n v="46112.833333333336"/>
    <n v="46142.833333333336"/>
    <s v="Cloud Storage"/>
    <s v="Storage"/>
    <s v="Standard Storage US Multi-region"/>
    <s v="bucket-1001-03-01"/>
    <s v="us-central1"/>
    <s v=""/>
    <n v="306.64679999999998"/>
    <s v="GiBy-month"/>
    <n v="2.5999945213842114E-2"/>
    <s v="Standard"/>
    <s v="USD"/>
    <n v="7.9728000000000003"/>
    <n v="7.3594999999999997"/>
    <n v="7.3594999999999997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46"/>
    <s v="Allocated"/>
    <x v="1"/>
    <s v="Source tags/labels"/>
    <n v="1"/>
    <s v="gcp-2026-04-18-finops-prod-1001-03-01-alloc-6a390c5019ae"/>
    <d v="2026-04-01T00:00:00"/>
    <d v="2026-04-01T00:00:00"/>
  </r>
  <r>
    <x v="2148"/>
    <x v="1"/>
    <m/>
    <m/>
    <s v="customer-platform-prod"/>
    <n v="46129.833333333336"/>
    <n v="46130.833333333336"/>
    <n v="46112.833333333336"/>
    <n v="46142.833333333336"/>
    <s v="Cloud Storage"/>
    <s v="Storage"/>
    <s v="Standard Storage US Multi-region"/>
    <s v="bucket-1001-03-02"/>
    <s v="us-central1"/>
    <s v=""/>
    <n v="329.25720000000001"/>
    <s v="GiBy-month"/>
    <n v="2.6000038875383744E-2"/>
    <s v="Standard"/>
    <s v="USD"/>
    <n v="8.5607000000000006"/>
    <n v="7.9021999999999997"/>
    <n v="7.9021999999999997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47"/>
    <s v="Allocated"/>
    <x v="1"/>
    <s v="Source tags/labels"/>
    <n v="1"/>
    <s v="gcp-2026-04-18-finops-prod-1001-03-02-alloc-783f93793578"/>
    <d v="2026-04-01T00:00:00"/>
    <d v="2026-04-01T00:00:00"/>
  </r>
  <r>
    <x v="2149"/>
    <x v="1"/>
    <m/>
    <m/>
    <s v="customer-platform-prod"/>
    <n v="46129.833333333336"/>
    <n v="46130.833333333336"/>
    <n v="46112.833333333336"/>
    <n v="46142.833333333336"/>
    <s v="Cloud SQL"/>
    <s v="Databases"/>
    <s v="Cloud SQL for PostgreSQL: Regional vCPU"/>
    <s v="cloudsql-1001-04-01"/>
    <s v="us-central1"/>
    <s v=""/>
    <n v="415.37150000000003"/>
    <s v="vCPU-hours"/>
    <n v="8.2600033945516252E-2"/>
    <s v="Committed"/>
    <s v="USD"/>
    <n v="34.309699999999999"/>
    <n v="28.278500000000001"/>
    <n v="28.2785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48"/>
    <s v="Allocated"/>
    <x v="1"/>
    <s v="Source tags/labels"/>
    <n v="1"/>
    <s v="gcp-2026-04-18-finops-prod-1001-04-01-alloc-63228917c799"/>
    <d v="2026-04-01T00:00:00"/>
    <d v="2026-04-01T00:00:00"/>
  </r>
  <r>
    <x v="2150"/>
    <x v="1"/>
    <m/>
    <m/>
    <s v="customer-platform-prod"/>
    <n v="46129.833333333336"/>
    <n v="46130.833333333336"/>
    <n v="46112.833333333336"/>
    <n v="46142.833333333336"/>
    <s v="Cloud SQL"/>
    <s v="Databases"/>
    <s v="Cloud SQL for PostgreSQL: Regional vCPU"/>
    <s v="cloudsql-1001-04-02"/>
    <s v="us-central1"/>
    <s v=""/>
    <n v="408.50580000000002"/>
    <s v="vCPU-hours"/>
    <n v="8.2600051211023193E-2"/>
    <s v="Committed"/>
    <s v="USD"/>
    <n v="33.742600000000003"/>
    <n v="27.811"/>
    <n v="27.81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49"/>
    <s v="Allocated"/>
    <x v="1"/>
    <s v="Source tags/labels"/>
    <n v="1"/>
    <s v="gcp-2026-04-18-finops-prod-1001-04-02-alloc-d2c87eb7f2bb"/>
    <d v="2026-04-01T00:00:00"/>
    <d v="2026-04-01T00:00:00"/>
  </r>
  <r>
    <x v="2151"/>
    <x v="1"/>
    <m/>
    <m/>
    <s v="customer-platform-prod"/>
    <n v="46129.833333333336"/>
    <n v="46130.833333333336"/>
    <n v="46112.833333333336"/>
    <n v="46142.833333333336"/>
    <s v="Cloud Logging"/>
    <s v="Management and Governance"/>
    <s v="Log Storage"/>
    <s v="log-sink-1001-05-01"/>
    <s v="us-central1"/>
    <s v=""/>
    <n v="327.9316"/>
    <s v="GiBy"/>
    <n v="0.5"/>
    <s v="Standard"/>
    <s v="USD"/>
    <n v="163.9658"/>
    <n v="150.8485"/>
    <n v="150.8485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350"/>
    <s v="Shared"/>
    <x v="2"/>
    <s v="Direct spend: provider + billing month + sub-account"/>
    <n v="1"/>
    <s v="gcp-2026-04-18-finops-prod-1001-05-01-alloc-f25dec9fff78"/>
    <d v="2026-04-01T00:00:00"/>
    <d v="2026-04-01T00:00:00"/>
  </r>
  <r>
    <x v="2152"/>
    <x v="1"/>
    <m/>
    <m/>
    <s v="customer-platform-prod"/>
    <n v="46129.833333333336"/>
    <n v="46130.833333333336"/>
    <n v="46112.833333333336"/>
    <n v="46142.833333333336"/>
    <s v="Cloud Logging"/>
    <s v="Management and Governance"/>
    <s v="Log Storage"/>
    <s v="log-sink-1001-05-02"/>
    <s v="us-central1"/>
    <s v=""/>
    <n v="281.03320000000002"/>
    <s v="GiBy"/>
    <n v="0.5"/>
    <s v="Standard"/>
    <s v="USD"/>
    <n v="140.51660000000001"/>
    <n v="129.27529999999999"/>
    <n v="129.27529999999999"/>
    <s v="Usage"/>
    <s v=""/>
    <s v="Log Storage"/>
    <s v="{}"/>
    <x v="0"/>
    <x v="0"/>
    <x v="0"/>
    <x v="0"/>
    <s v="Unallocated"/>
    <s v="gcp_billing_sample.csv"/>
    <n v="351"/>
    <s v="Unallocated"/>
    <x v="0"/>
    <s v="Missing allocation metadata"/>
    <n v="1"/>
    <s v="gcp-2026-04-18-finops-prod-1001-05-02-alloc-64b2e6bcb05c"/>
    <d v="2026-04-01T00:00:00"/>
    <d v="2026-04-01T00:00:00"/>
  </r>
  <r>
    <x v="2153"/>
    <x v="1"/>
    <m/>
    <m/>
    <s v="analytics-development"/>
    <n v="46129.833333333336"/>
    <n v="46130.833333333336"/>
    <n v="46112.833333333336"/>
    <n v="46142.833333333336"/>
    <s v="Compute Engine"/>
    <s v="Compute"/>
    <s v="N2 Instance Core running in Americas"/>
    <s v="instance-2001-01-01"/>
    <s v="us-central1"/>
    <s v=""/>
    <n v="705.74929999999995"/>
    <s v="vCPU-hours"/>
    <n v="3.1610941732425381E-2"/>
    <s v="Committed"/>
    <s v="USD"/>
    <n v="22.3094"/>
    <n v="18.102499999999999"/>
    <n v="18.1024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52"/>
    <s v="Allocated"/>
    <x v="1"/>
    <s v="Source tags/labels"/>
    <n v="1"/>
    <s v="gcp-2026-04-18-finops-data-2001-01-01-alloc-a65a19e0c380"/>
    <d v="2026-04-01T00:00:00"/>
    <d v="2026-04-01T00:00:00"/>
  </r>
  <r>
    <x v="2154"/>
    <x v="1"/>
    <m/>
    <m/>
    <s v="analytics-development"/>
    <n v="46129.833333333336"/>
    <n v="46130.833333333336"/>
    <n v="46112.833333333336"/>
    <n v="46142.833333333336"/>
    <s v="Compute Engine"/>
    <s v="Compute"/>
    <s v="N2 Instance Core running in Americas"/>
    <s v="instance-2001-01-02"/>
    <s v="us-central1"/>
    <s v=""/>
    <n v="734.45899999999995"/>
    <s v="vCPU-hours"/>
    <n v="3.1611022534954299E-2"/>
    <s v="Committed"/>
    <s v="USD"/>
    <n v="23.216999999999999"/>
    <n v="18.838899999999999"/>
    <n v="18.8388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53"/>
    <s v="Allocated"/>
    <x v="1"/>
    <s v="Source tags/labels"/>
    <n v="1"/>
    <s v="gcp-2026-04-18-finops-data-2001-01-02-alloc-2ebb51e99bae"/>
    <d v="2026-04-01T00:00:00"/>
    <d v="2026-04-01T00:00:00"/>
  </r>
  <r>
    <x v="2155"/>
    <x v="1"/>
    <m/>
    <m/>
    <s v="analytics-development"/>
    <n v="46129.833333333336"/>
    <n v="46130.833333333336"/>
    <n v="46112.833333333336"/>
    <n v="46142.833333333336"/>
    <s v="BigQuery"/>
    <s v="Analytics"/>
    <s v="Analysis in US"/>
    <s v="bq-job-2001-02-01"/>
    <s v="us-central1"/>
    <s v=""/>
    <n v="4.9465000000000003"/>
    <s v="TiBy"/>
    <n v="6.2499545132922272"/>
    <s v="Standard"/>
    <s v="USD"/>
    <n v="30.915400000000002"/>
    <n v="29.369599999999998"/>
    <n v="29.3695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54"/>
    <s v="Allocated"/>
    <x v="1"/>
    <s v="Source tags/labels"/>
    <n v="1"/>
    <s v="gcp-2026-04-18-finops-data-2001-02-01-alloc-e2581510e48a"/>
    <d v="2026-04-01T00:00:00"/>
    <d v="2026-04-01T00:00:00"/>
  </r>
  <r>
    <x v="2156"/>
    <x v="1"/>
    <m/>
    <m/>
    <s v="analytics-development"/>
    <n v="46129.833333333336"/>
    <n v="46130.833333333336"/>
    <n v="46112.833333333336"/>
    <n v="46142.833333333336"/>
    <s v="BigQuery"/>
    <s v="Analytics"/>
    <s v="Analysis in US"/>
    <s v="bq-job-2001-02-02"/>
    <s v="us-central1"/>
    <s v=""/>
    <n v="4.9713000000000003"/>
    <s v="TiBy"/>
    <n v="6.2499346247460421"/>
    <s v="Standard"/>
    <s v="USD"/>
    <n v="31.0703"/>
    <n v="29.5168"/>
    <n v="29.5168"/>
    <s v="Usage"/>
    <s v=""/>
    <s v="Analysis in US"/>
    <s v="{}"/>
    <x v="0"/>
    <x v="0"/>
    <x v="0"/>
    <x v="0"/>
    <s v="Unallocated"/>
    <s v="gcp_billing_sample.csv"/>
    <n v="355"/>
    <s v="Unallocated"/>
    <x v="0"/>
    <s v="Missing allocation metadata"/>
    <n v="1"/>
    <s v="gcp-2026-04-18-finops-data-2001-02-02-alloc-06474c37c686"/>
    <d v="2026-04-01T00:00:00"/>
    <d v="2026-04-01T00:00:00"/>
  </r>
  <r>
    <x v="2157"/>
    <x v="1"/>
    <m/>
    <m/>
    <s v="analytics-development"/>
    <n v="46129.833333333336"/>
    <n v="46130.833333333336"/>
    <n v="46112.833333333336"/>
    <n v="46142.833333333336"/>
    <s v="Cloud Storage"/>
    <s v="Storage"/>
    <s v="Standard Storage US Multi-region"/>
    <s v="bucket-2001-03-01"/>
    <s v="us-central1"/>
    <s v=""/>
    <n v="154.90629999999999"/>
    <s v="GiBy-month"/>
    <n v="2.6000233689656264E-2"/>
    <s v="Standard"/>
    <s v="USD"/>
    <n v="4.0275999999999996"/>
    <n v="3.7178"/>
    <n v="3.717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56"/>
    <s v="Allocated"/>
    <x v="1"/>
    <s v="Source tags/labels"/>
    <n v="1"/>
    <s v="gcp-2026-04-18-finops-data-2001-03-01-alloc-02903999c29f"/>
    <d v="2026-04-01T00:00:00"/>
    <d v="2026-04-01T00:00:00"/>
  </r>
  <r>
    <x v="2158"/>
    <x v="1"/>
    <m/>
    <m/>
    <s v="analytics-development"/>
    <n v="46129.833333333336"/>
    <n v="46130.833333333336"/>
    <n v="46112.833333333336"/>
    <n v="46142.833333333336"/>
    <s v="Cloud Storage"/>
    <s v="Storage"/>
    <s v="Standard Storage US Multi-region"/>
    <s v="bucket-2001-03-02"/>
    <s v="us-central1"/>
    <s v=""/>
    <n v="130.35929999999999"/>
    <s v="GiBy-month"/>
    <n v="2.5999679347771892E-2"/>
    <s v="Standard"/>
    <s v="USD"/>
    <n v="3.3893"/>
    <n v="3.1286"/>
    <n v="3.1286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57"/>
    <s v="Allocated"/>
    <x v="1"/>
    <s v="Source tags/labels"/>
    <n v="1"/>
    <s v="gcp-2026-04-18-finops-data-2001-03-02-alloc-d3a5b28a82a2"/>
    <d v="2026-04-01T00:00:00"/>
    <d v="2026-04-01T00:00:00"/>
  </r>
  <r>
    <x v="2159"/>
    <x v="1"/>
    <m/>
    <m/>
    <s v="analytics-development"/>
    <n v="46129.833333333336"/>
    <n v="46130.833333333336"/>
    <n v="46112.833333333336"/>
    <n v="46142.833333333336"/>
    <s v="Cloud SQL"/>
    <s v="Databases"/>
    <s v="Cloud SQL for PostgreSQL: Regional vCPU"/>
    <s v="cloudsql-2001-04-01"/>
    <s v="us-central1"/>
    <s v=""/>
    <n v="199.01689999999999"/>
    <s v="vCPU-hours"/>
    <n v="8.2600020400277571E-2"/>
    <s v="Committed"/>
    <s v="USD"/>
    <n v="16.438800000000001"/>
    <n v="13.548999999999999"/>
    <n v="13.5489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58"/>
    <s v="Allocated"/>
    <x v="1"/>
    <s v="Source tags/labels"/>
    <n v="1"/>
    <s v="gcp-2026-04-18-finops-data-2001-04-01-alloc-3a48f136d780"/>
    <d v="2026-04-01T00:00:00"/>
    <d v="2026-04-01T00:00:00"/>
  </r>
  <r>
    <x v="2160"/>
    <x v="1"/>
    <m/>
    <m/>
    <s v="analytics-development"/>
    <n v="46129.833333333336"/>
    <n v="46130.833333333336"/>
    <n v="46112.833333333336"/>
    <n v="46142.833333333336"/>
    <s v="Cloud SQL"/>
    <s v="Databases"/>
    <s v="Cloud SQL for PostgreSQL: Regional vCPU"/>
    <s v="cloudsql-2001-04-02"/>
    <s v="us-central1"/>
    <s v=""/>
    <n v="180.02070000000001"/>
    <s v="vCPU-hours"/>
    <n v="8.259994545071761E-2"/>
    <s v="Committed"/>
    <s v="USD"/>
    <n v="14.8697"/>
    <n v="12.255800000000001"/>
    <n v="12.2558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59"/>
    <s v="Allocated"/>
    <x v="1"/>
    <s v="Source tags/labels"/>
    <n v="1"/>
    <s v="gcp-2026-04-18-finops-data-2001-04-02-alloc-49742ac5c1c7"/>
    <d v="2026-04-01T00:00:00"/>
    <d v="2026-04-01T00:00:00"/>
  </r>
  <r>
    <x v="2161"/>
    <x v="1"/>
    <m/>
    <m/>
    <s v="analytics-development"/>
    <n v="46129.833333333336"/>
    <n v="46130.833333333336"/>
    <n v="46112.833333333336"/>
    <n v="46142.833333333336"/>
    <s v="Cloud Logging"/>
    <s v="Management and Governance"/>
    <s v="Log Storage"/>
    <s v="log-sink-2001-05-01"/>
    <s v="us-central1"/>
    <s v=""/>
    <n v="139.18049999999999"/>
    <s v="GiBy"/>
    <n v="0.49999964075427239"/>
    <s v="Standard"/>
    <s v="USD"/>
    <n v="69.590199999999996"/>
    <n v="64.022999999999996"/>
    <n v="64.022999999999996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360"/>
    <s v="Shared"/>
    <x v="2"/>
    <s v="Direct spend: provider + billing month + sub-account"/>
    <n v="1"/>
    <s v="gcp-2026-04-18-finops-data-2001-05-01-alloc-b94faecd8b1a"/>
    <d v="2026-04-01T00:00:00"/>
    <d v="2026-04-01T00:00:00"/>
  </r>
  <r>
    <x v="2162"/>
    <x v="1"/>
    <m/>
    <m/>
    <s v="analytics-development"/>
    <n v="46129.833333333336"/>
    <n v="46130.833333333336"/>
    <n v="46112.833333333336"/>
    <n v="46142.833333333336"/>
    <s v="Cloud Logging"/>
    <s v="Management and Governance"/>
    <s v="Log Storage"/>
    <s v="log-sink-2001-05-02"/>
    <s v="us-central1"/>
    <s v=""/>
    <n v="129.85300000000001"/>
    <s v="GiBy"/>
    <n v="0.5"/>
    <s v="Standard"/>
    <s v="USD"/>
    <n v="64.926500000000004"/>
    <n v="59.732399999999998"/>
    <n v="59.73239999999999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361"/>
    <s v="Shared"/>
    <x v="2"/>
    <s v="Direct spend: provider + billing month + sub-account"/>
    <n v="1"/>
    <s v="gcp-2026-04-18-finops-data-2001-05-02-alloc-a972b9fe58ae"/>
    <d v="2026-04-01T00:00:00"/>
    <d v="2026-04-01T00:00:00"/>
  </r>
  <r>
    <x v="2163"/>
    <x v="1"/>
    <m/>
    <m/>
    <s v="customer-platform-prod"/>
    <n v="46130.833333333336"/>
    <n v="46131.833333333336"/>
    <n v="46112.833333333336"/>
    <n v="46142.833333333336"/>
    <s v="Compute Engine"/>
    <s v="Compute"/>
    <s v="N2 Instance Core running in Americas"/>
    <s v="instance-1001-01-01"/>
    <s v="us-central1"/>
    <s v=""/>
    <n v="1435.2526"/>
    <s v="vCPU-hours"/>
    <n v="3.1611020945023896E-2"/>
    <s v="Committed"/>
    <s v="USD"/>
    <n v="45.369799999999998"/>
    <n v="36.8142"/>
    <n v="36.814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62"/>
    <s v="Allocated"/>
    <x v="1"/>
    <s v="Source tags/labels"/>
    <n v="1"/>
    <s v="gcp-2026-04-19-finops-prod-1001-01-01-alloc-4e09c8c2a9eb"/>
    <d v="2026-04-01T00:00:00"/>
    <d v="2026-04-01T00:00:00"/>
  </r>
  <r>
    <x v="2164"/>
    <x v="1"/>
    <m/>
    <m/>
    <s v="customer-platform-prod"/>
    <n v="46130.833333333336"/>
    <n v="46131.833333333336"/>
    <n v="46112.833333333336"/>
    <n v="46142.833333333336"/>
    <s v="Compute Engine"/>
    <s v="Compute"/>
    <s v="N2 Instance Core running in Americas"/>
    <s v="instance-1001-01-02"/>
    <s v="us-central1"/>
    <s v=""/>
    <n v="1389.3831"/>
    <s v="vCPU-hours"/>
    <n v="3.1611007791875402E-2"/>
    <s v="Committed"/>
    <s v="USD"/>
    <n v="43.919800000000002"/>
    <n v="35.637700000000002"/>
    <n v="35.6377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63"/>
    <s v="Allocated"/>
    <x v="1"/>
    <s v="Source tags/labels"/>
    <n v="1"/>
    <s v="gcp-2026-04-19-finops-prod-1001-01-02-alloc-a9af24938825"/>
    <d v="2026-04-01T00:00:00"/>
    <d v="2026-04-01T00:00:00"/>
  </r>
  <r>
    <x v="2165"/>
    <x v="1"/>
    <m/>
    <m/>
    <s v="customer-platform-prod"/>
    <n v="46130.833333333336"/>
    <n v="46131.833333333336"/>
    <n v="46112.833333333336"/>
    <n v="46142.833333333336"/>
    <s v="BigQuery"/>
    <s v="Analytics"/>
    <s v="Analysis in US"/>
    <s v="bq-job-1001-02-01"/>
    <s v="us-central1"/>
    <s v=""/>
    <n v="10.868600000000001"/>
    <s v="TiBy"/>
    <n v="6.2499861987744509"/>
    <s v="Standard"/>
    <s v="USD"/>
    <n v="67.928600000000003"/>
    <n v="64.532200000000003"/>
    <n v="64.5322000000000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64"/>
    <s v="Allocated"/>
    <x v="1"/>
    <s v="Source tags/labels"/>
    <n v="1"/>
    <s v="gcp-2026-04-19-finops-prod-1001-02-01-alloc-9276ddd72661"/>
    <d v="2026-04-01T00:00:00"/>
    <d v="2026-04-01T00:00:00"/>
  </r>
  <r>
    <x v="2166"/>
    <x v="1"/>
    <m/>
    <m/>
    <s v="customer-platform-prod"/>
    <n v="46130.833333333336"/>
    <n v="46131.833333333336"/>
    <n v="46112.833333333336"/>
    <n v="46142.833333333336"/>
    <s v="BigQuery"/>
    <s v="Analytics"/>
    <s v="Analysis in US"/>
    <s v="bq-job-1001-02-02"/>
    <s v="us-central1"/>
    <s v=""/>
    <n v="12.8649"/>
    <s v="TiBy"/>
    <n v="6.2499902836399812"/>
    <s v="Standard"/>
    <s v="USD"/>
    <n v="80.405500000000004"/>
    <n v="76.385199999999998"/>
    <n v="76.385199999999998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65"/>
    <s v="Allocated"/>
    <x v="1"/>
    <s v="Source tags/labels"/>
    <n v="1"/>
    <s v="gcp-2026-04-19-finops-prod-1001-02-02-alloc-c0dd96b81243"/>
    <d v="2026-04-01T00:00:00"/>
    <d v="2026-04-01T00:00:00"/>
  </r>
  <r>
    <x v="2167"/>
    <x v="1"/>
    <m/>
    <m/>
    <s v="customer-platform-prod"/>
    <n v="46130.833333333336"/>
    <n v="46131.833333333336"/>
    <n v="46112.833333333336"/>
    <n v="46142.833333333336"/>
    <s v="Cloud Storage"/>
    <s v="Storage"/>
    <s v="Standard Storage US Multi-region"/>
    <s v="bucket-1001-03-01"/>
    <s v="us-central1"/>
    <s v=""/>
    <n v="318.47390000000001"/>
    <s v="GiBy-month"/>
    <n v="2.5999932804540653E-2"/>
    <s v="Standard"/>
    <s v="USD"/>
    <n v="8.2803000000000004"/>
    <n v="7.6433999999999997"/>
    <n v="7.6433999999999997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66"/>
    <s v="Allocated"/>
    <x v="1"/>
    <s v="Source tags/labels"/>
    <n v="1"/>
    <s v="gcp-2026-04-19-finops-prod-1001-03-01-alloc-a7b52b5d67c1"/>
    <d v="2026-04-01T00:00:00"/>
    <d v="2026-04-01T00:00:00"/>
  </r>
  <r>
    <x v="2168"/>
    <x v="1"/>
    <m/>
    <m/>
    <s v="customer-platform-prod"/>
    <n v="46130.833333333336"/>
    <n v="46131.833333333336"/>
    <n v="46112.833333333336"/>
    <n v="46142.833333333336"/>
    <s v="Cloud Storage"/>
    <s v="Storage"/>
    <s v="Standard Storage US Multi-region"/>
    <s v="bucket-1001-03-02"/>
    <s v="us-central1"/>
    <s v=""/>
    <n v="322.59739999999999"/>
    <s v="GiBy-month"/>
    <n v="2.5999899565216585E-2"/>
    <s v="Standard"/>
    <s v="USD"/>
    <n v="8.3874999999999993"/>
    <n v="7.7423000000000002"/>
    <n v="7.7423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67"/>
    <s v="Allocated"/>
    <x v="1"/>
    <s v="Source tags/labels"/>
    <n v="1"/>
    <s v="gcp-2026-04-19-finops-prod-1001-03-02-alloc-46c150b698a8"/>
    <d v="2026-04-01T00:00:00"/>
    <d v="2026-04-01T00:00:00"/>
  </r>
  <r>
    <x v="2169"/>
    <x v="1"/>
    <m/>
    <m/>
    <s v="customer-platform-prod"/>
    <n v="46130.833333333336"/>
    <n v="46131.833333333336"/>
    <n v="46112.833333333336"/>
    <n v="46142.833333333336"/>
    <s v="Cloud SQL"/>
    <s v="Databases"/>
    <s v="Cloud SQL for PostgreSQL: Regional vCPU"/>
    <s v="cloudsql-1001-04-01"/>
    <s v="us-central1"/>
    <s v=""/>
    <n v="415.36700000000002"/>
    <s v="vCPU-hours"/>
    <n v="8.2599965813365053E-2"/>
    <s v="Committed"/>
    <s v="USD"/>
    <n v="34.3093"/>
    <n v="28.278199999999998"/>
    <n v="28.27819999999999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68"/>
    <s v="Allocated"/>
    <x v="1"/>
    <s v="Source tags/labels"/>
    <n v="1"/>
    <s v="gcp-2026-04-19-finops-prod-1001-04-01-alloc-9b545312d42a"/>
    <d v="2026-04-01T00:00:00"/>
    <d v="2026-04-01T00:00:00"/>
  </r>
  <r>
    <x v="2170"/>
    <x v="1"/>
    <m/>
    <m/>
    <s v="customer-platform-prod"/>
    <n v="46130.833333333336"/>
    <n v="46131.833333333336"/>
    <n v="46112.833333333336"/>
    <n v="46142.833333333336"/>
    <s v="Cloud SQL"/>
    <s v="Databases"/>
    <s v="Cloud SQL for PostgreSQL: Regional vCPU"/>
    <s v="cloudsql-1001-04-02"/>
    <s v="us-central1"/>
    <s v=""/>
    <n v="436.6003"/>
    <s v="vCPU-hours"/>
    <n v="8.260003486026006E-2"/>
    <s v="Committed"/>
    <s v="USD"/>
    <n v="36.063200000000002"/>
    <n v="29.723700000000001"/>
    <n v="29.7237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69"/>
    <s v="Allocated"/>
    <x v="1"/>
    <s v="Source tags/labels"/>
    <n v="1"/>
    <s v="gcp-2026-04-19-finops-prod-1001-04-02-alloc-605eb6b8404f"/>
    <d v="2026-04-01T00:00:00"/>
    <d v="2026-04-01T00:00:00"/>
  </r>
  <r>
    <x v="2171"/>
    <x v="1"/>
    <m/>
    <m/>
    <s v="customer-platform-prod"/>
    <n v="46130.833333333336"/>
    <n v="46131.833333333336"/>
    <n v="46112.833333333336"/>
    <n v="46142.833333333336"/>
    <s v="Cloud Logging"/>
    <s v="Management and Governance"/>
    <s v="Log Storage"/>
    <s v="log-sink-1001-05-01"/>
    <s v="us-central1"/>
    <s v=""/>
    <n v="305.85509999999999"/>
    <s v="GiBy"/>
    <n v="0.49999983652389651"/>
    <s v="Standard"/>
    <s v="USD"/>
    <n v="152.92750000000001"/>
    <n v="140.69329999999999"/>
    <n v="140.6932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370"/>
    <s v="Shared"/>
    <x v="2"/>
    <s v="Direct spend: provider + billing month + sub-account"/>
    <n v="1"/>
    <s v="gcp-2026-04-19-finops-prod-1001-05-01-alloc-3d2358760419"/>
    <d v="2026-04-01T00:00:00"/>
    <d v="2026-04-01T00:00:00"/>
  </r>
  <r>
    <x v="2172"/>
    <x v="1"/>
    <m/>
    <m/>
    <s v="customer-platform-prod"/>
    <n v="46130.833333333336"/>
    <n v="46131.833333333336"/>
    <n v="46112.833333333336"/>
    <n v="46142.833333333336"/>
    <s v="Cloud Logging"/>
    <s v="Management and Governance"/>
    <s v="Log Storage"/>
    <s v="log-sink-1001-05-02"/>
    <s v="us-central1"/>
    <s v=""/>
    <n v="308.15109999999999"/>
    <s v="GiBy"/>
    <n v="0.49999983774193901"/>
    <s v="Standard"/>
    <s v="USD"/>
    <n v="154.07550000000001"/>
    <n v="141.74950000000001"/>
    <n v="141.7495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371"/>
    <s v="Shared"/>
    <x v="2"/>
    <s v="Direct spend: provider + billing month + sub-account"/>
    <n v="1"/>
    <s v="gcp-2026-04-19-finops-prod-1001-05-02-alloc-22c16ff83b43"/>
    <d v="2026-04-01T00:00:00"/>
    <d v="2026-04-01T00:00:00"/>
  </r>
  <r>
    <x v="2173"/>
    <x v="1"/>
    <m/>
    <m/>
    <s v="analytics-development"/>
    <n v="46130.833333333336"/>
    <n v="46131.833333333336"/>
    <n v="46112.833333333336"/>
    <n v="46142.833333333336"/>
    <s v="Compute Engine"/>
    <s v="Compute"/>
    <s v="N2 Instance Core running in Americas"/>
    <s v="instance-2001-01-01"/>
    <s v="us-central1"/>
    <s v=""/>
    <n v="678.1671"/>
    <s v="vCPU-hours"/>
    <n v="3.1610940725375791E-2"/>
    <s v="Committed"/>
    <s v="USD"/>
    <n v="21.4375"/>
    <n v="17.395"/>
    <n v="17.395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72"/>
    <s v="Allocated"/>
    <x v="1"/>
    <s v="Source tags/labels"/>
    <n v="1"/>
    <s v="gcp-2026-04-19-finops-data-2001-01-01-alloc-2597bb509180"/>
    <d v="2026-04-01T00:00:00"/>
    <d v="2026-04-01T00:00:00"/>
  </r>
  <r>
    <x v="2174"/>
    <x v="1"/>
    <m/>
    <m/>
    <s v="analytics-development"/>
    <n v="46130.833333333336"/>
    <n v="46131.833333333336"/>
    <n v="46112.833333333336"/>
    <n v="46142.833333333336"/>
    <s v="Compute Engine"/>
    <s v="Compute"/>
    <s v="N2 Instance Core running in Americas"/>
    <s v="instance-2001-01-02"/>
    <s v="us-central1"/>
    <s v=""/>
    <n v="649.30430000000001"/>
    <s v="vCPU-hours"/>
    <n v="3.1611064334550069E-2"/>
    <s v="Committed"/>
    <s v="USD"/>
    <n v="20.525200000000002"/>
    <n v="16.654699999999998"/>
    <n v="16.654699999999998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73"/>
    <s v="Allocated"/>
    <x v="1"/>
    <s v="Source tags/labels"/>
    <n v="1"/>
    <s v="gcp-2026-04-19-finops-data-2001-01-02-alloc-2559ec77d1de"/>
    <d v="2026-04-01T00:00:00"/>
    <d v="2026-04-01T00:00:00"/>
  </r>
  <r>
    <x v="2175"/>
    <x v="1"/>
    <m/>
    <m/>
    <s v="analytics-development"/>
    <n v="46130.833333333336"/>
    <n v="46131.833333333336"/>
    <n v="46112.833333333336"/>
    <n v="46142.833333333336"/>
    <s v="BigQuery"/>
    <s v="Analytics"/>
    <s v="Analysis in US"/>
    <s v="bq-job-2001-02-01"/>
    <s v="us-central1"/>
    <s v=""/>
    <n v="5.4428000000000001"/>
    <s v="TiBy"/>
    <n v="6.2500551186889099"/>
    <s v="Standard"/>
    <s v="USD"/>
    <n v="34.017800000000001"/>
    <n v="32.316899999999997"/>
    <n v="32.31689999999999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74"/>
    <s v="Allocated"/>
    <x v="1"/>
    <s v="Source tags/labels"/>
    <n v="1"/>
    <s v="gcp-2026-04-19-finops-data-2001-02-01-alloc-078be19148e1"/>
    <d v="2026-04-01T00:00:00"/>
    <d v="2026-04-01T00:00:00"/>
  </r>
  <r>
    <x v="2176"/>
    <x v="1"/>
    <m/>
    <m/>
    <s v="analytics-development"/>
    <n v="46130.833333333336"/>
    <n v="46131.833333333336"/>
    <n v="46112.833333333336"/>
    <n v="46142.833333333336"/>
    <s v="BigQuery"/>
    <s v="Analytics"/>
    <s v="Analysis in US"/>
    <s v="bq-job-2001-02-02"/>
    <s v="us-central1"/>
    <s v=""/>
    <n v="5.3372000000000002"/>
    <s v="TiBy"/>
    <n v="6.2500187364160977"/>
    <s v="Standard"/>
    <s v="USD"/>
    <n v="33.357599999999998"/>
    <n v="31.689699999999998"/>
    <n v="31.6896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75"/>
    <s v="Allocated"/>
    <x v="1"/>
    <s v="Source tags/labels"/>
    <n v="1"/>
    <s v="gcp-2026-04-19-finops-data-2001-02-02-alloc-b816bcbca6c3"/>
    <d v="2026-04-01T00:00:00"/>
    <d v="2026-04-01T00:00:00"/>
  </r>
  <r>
    <x v="2177"/>
    <x v="1"/>
    <m/>
    <m/>
    <s v="analytics-development"/>
    <n v="46130.833333333336"/>
    <n v="46131.833333333336"/>
    <n v="46112.833333333336"/>
    <n v="46142.833333333336"/>
    <s v="Cloud Storage"/>
    <s v="Storage"/>
    <s v="Standard Storage US Multi-region"/>
    <s v="bucket-2001-03-01"/>
    <s v="us-central1"/>
    <s v=""/>
    <n v="137.08240000000001"/>
    <s v="GiBy-month"/>
    <n v="2.5999690696982252E-2"/>
    <s v="Standard"/>
    <s v="USD"/>
    <n v="3.5640999999999998"/>
    <n v="3.29"/>
    <n v="3.2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76"/>
    <s v="Allocated"/>
    <x v="1"/>
    <s v="Source tags/labels"/>
    <n v="1"/>
    <s v="gcp-2026-04-19-finops-data-2001-03-01-alloc-c1ddb82b1218"/>
    <d v="2026-04-01T00:00:00"/>
    <d v="2026-04-01T00:00:00"/>
  </r>
  <r>
    <x v="2178"/>
    <x v="1"/>
    <m/>
    <m/>
    <s v="analytics-development"/>
    <n v="46130.833333333336"/>
    <n v="46131.833333333336"/>
    <n v="46112.833333333336"/>
    <n v="46142.833333333336"/>
    <s v="Cloud Storage"/>
    <s v="Storage"/>
    <s v="Standard Storage US Multi-region"/>
    <s v="bucket-2001-03-02"/>
    <s v="us-central1"/>
    <s v=""/>
    <n v="129.6027"/>
    <s v="GiBy-month"/>
    <n v="2.6000229933481327E-2"/>
    <s v="Standard"/>
    <s v="USD"/>
    <n v="3.3696999999999999"/>
    <n v="3.1105"/>
    <n v="3.1105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77"/>
    <s v="Allocated"/>
    <x v="1"/>
    <s v="Source tags/labels"/>
    <n v="1"/>
    <s v="gcp-2026-04-19-finops-data-2001-03-02-alloc-43dd653759ea"/>
    <d v="2026-04-01T00:00:00"/>
    <d v="2026-04-01T00:00:00"/>
  </r>
  <r>
    <x v="2179"/>
    <x v="1"/>
    <m/>
    <m/>
    <s v="analytics-development"/>
    <n v="46130.833333333336"/>
    <n v="46131.833333333336"/>
    <n v="46112.833333333336"/>
    <n v="46142.833333333336"/>
    <s v="Cloud SQL"/>
    <s v="Databases"/>
    <s v="Cloud SQL for PostgreSQL: Regional vCPU"/>
    <s v="cloudsql-2001-04-01"/>
    <s v="us-central1"/>
    <s v=""/>
    <n v="202.1524"/>
    <s v="vCPU-hours"/>
    <n v="8.260005817393215E-2"/>
    <s v="Committed"/>
    <s v="USD"/>
    <n v="16.697800000000001"/>
    <n v="13.762600000000001"/>
    <n v="13.7626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78"/>
    <s v="Allocated"/>
    <x v="1"/>
    <s v="Source tags/labels"/>
    <n v="1"/>
    <s v="gcp-2026-04-19-finops-data-2001-04-01-alloc-926fb4c19eaa"/>
    <d v="2026-04-01T00:00:00"/>
    <d v="2026-04-01T00:00:00"/>
  </r>
  <r>
    <x v="2180"/>
    <x v="1"/>
    <m/>
    <m/>
    <s v="analytics-development"/>
    <n v="46130.833333333336"/>
    <n v="46131.833333333336"/>
    <n v="46112.833333333336"/>
    <n v="46142.833333333336"/>
    <s v="Cloud SQL"/>
    <s v="Databases"/>
    <s v="Cloud SQL for PostgreSQL: Regional vCPU"/>
    <s v="cloudsql-2001-04-02"/>
    <s v="us-central1"/>
    <s v=""/>
    <n v="187.8357"/>
    <s v="vCPU-hours"/>
    <n v="8.2599846568037927E-2"/>
    <s v="Committed"/>
    <s v="USD"/>
    <n v="15.5152"/>
    <n v="12.787800000000001"/>
    <n v="12.787800000000001"/>
    <s v="Usage"/>
    <s v=""/>
    <s v="Cloud SQL for PostgreSQL: Regional vCPU"/>
    <s v="{}"/>
    <x v="0"/>
    <x v="0"/>
    <x v="0"/>
    <x v="0"/>
    <s v="Unallocated"/>
    <s v="gcp_billing_sample.csv"/>
    <n v="379"/>
    <s v="Unallocated"/>
    <x v="0"/>
    <s v="Missing allocation metadata"/>
    <n v="1"/>
    <s v="gcp-2026-04-19-finops-data-2001-04-02-alloc-32688324fdb2"/>
    <d v="2026-04-01T00:00:00"/>
    <d v="2026-04-01T00:00:00"/>
  </r>
  <r>
    <x v="2181"/>
    <x v="1"/>
    <m/>
    <m/>
    <s v="analytics-development"/>
    <n v="46130.833333333336"/>
    <n v="46131.833333333336"/>
    <n v="46112.833333333336"/>
    <n v="46142.833333333336"/>
    <s v="Cloud Logging"/>
    <s v="Management and Governance"/>
    <s v="Log Storage"/>
    <s v="log-sink-2001-05-01"/>
    <s v="us-central1"/>
    <s v=""/>
    <n v="146.3964"/>
    <s v="GiBy"/>
    <n v="0.5"/>
    <s v="Standard"/>
    <s v="USD"/>
    <n v="73.1982"/>
    <n v="67.342299999999994"/>
    <n v="67.342299999999994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380"/>
    <s v="Shared"/>
    <x v="2"/>
    <s v="Direct spend: provider + billing month + sub-account"/>
    <n v="1"/>
    <s v="gcp-2026-04-19-finops-data-2001-05-01-alloc-541b42213d06"/>
    <d v="2026-04-01T00:00:00"/>
    <d v="2026-04-01T00:00:00"/>
  </r>
  <r>
    <x v="2182"/>
    <x v="1"/>
    <m/>
    <m/>
    <s v="analytics-development"/>
    <n v="46130.833333333336"/>
    <n v="46131.833333333336"/>
    <n v="46112.833333333336"/>
    <n v="46142.833333333336"/>
    <s v="Cloud Logging"/>
    <s v="Management and Governance"/>
    <s v="Log Storage"/>
    <s v="log-sink-2001-05-02"/>
    <s v="us-central1"/>
    <s v=""/>
    <n v="134.38079999999999"/>
    <s v="GiBy"/>
    <n v="0.5"/>
    <s v="Standard"/>
    <s v="USD"/>
    <n v="67.190399999999997"/>
    <n v="61.815199999999997"/>
    <n v="61.815199999999997"/>
    <s v="Usage"/>
    <s v=""/>
    <s v="Log Storage"/>
    <s v="{}"/>
    <x v="0"/>
    <x v="0"/>
    <x v="0"/>
    <x v="0"/>
    <s v="Unallocated"/>
    <s v="gcp_billing_sample.csv"/>
    <n v="381"/>
    <s v="Unallocated"/>
    <x v="0"/>
    <s v="Missing allocation metadata"/>
    <n v="1"/>
    <s v="gcp-2026-04-19-finops-data-2001-05-02-alloc-5bc5860177c9"/>
    <d v="2026-04-01T00:00:00"/>
    <d v="2026-04-01T00:00:00"/>
  </r>
  <r>
    <x v="2183"/>
    <x v="1"/>
    <m/>
    <m/>
    <s v="customer-platform-prod"/>
    <n v="46131.833333333336"/>
    <n v="46132.833333333336"/>
    <n v="46112.833333333336"/>
    <n v="46142.833333333336"/>
    <s v="Compute Engine"/>
    <s v="Compute"/>
    <s v="N2 Instance Core running in Americas"/>
    <s v="instance-1001-01-01"/>
    <s v="us-central1"/>
    <s v=""/>
    <n v="1479.1306"/>
    <s v="vCPU-hours"/>
    <n v="3.1611001760087985E-2"/>
    <s v="Committed"/>
    <s v="USD"/>
    <n v="46.756799999999998"/>
    <n v="37.939700000000002"/>
    <n v="37.9397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82"/>
    <s v="Allocated"/>
    <x v="1"/>
    <s v="Source tags/labels"/>
    <n v="1"/>
    <s v="gcp-2026-04-20-finops-prod-1001-01-01-alloc-779bc415adc1"/>
    <d v="2026-04-01T00:00:00"/>
    <d v="2026-04-01T00:00:00"/>
  </r>
  <r>
    <x v="2184"/>
    <x v="1"/>
    <m/>
    <m/>
    <s v="customer-platform-prod"/>
    <n v="46131.833333333336"/>
    <n v="46132.833333333336"/>
    <n v="46112.833333333336"/>
    <n v="46142.833333333336"/>
    <s v="Compute Engine"/>
    <s v="Compute"/>
    <s v="N2 Instance Core running in Americas"/>
    <s v="instance-1001-01-02"/>
    <s v="us-central1"/>
    <s v=""/>
    <n v="1419.3646000000001"/>
    <s v="vCPU-hours"/>
    <n v="3.1610975784516541E-2"/>
    <s v="Committed"/>
    <s v="USD"/>
    <n v="44.8675"/>
    <n v="36.406700000000001"/>
    <n v="36.406700000000001"/>
    <s v="Usage"/>
    <s v=""/>
    <s v="N2 Instance Core running in Americas"/>
    <s v="{}"/>
    <x v="0"/>
    <x v="0"/>
    <x v="0"/>
    <x v="0"/>
    <s v="Unallocated"/>
    <s v="gcp_billing_sample.csv"/>
    <n v="383"/>
    <s v="Unallocated"/>
    <x v="0"/>
    <s v="Missing allocation metadata"/>
    <n v="1"/>
    <s v="gcp-2026-04-20-finops-prod-1001-01-02-alloc-2ba3c04b4e98"/>
    <d v="2026-04-01T00:00:00"/>
    <d v="2026-04-01T00:00:00"/>
  </r>
  <r>
    <x v="2185"/>
    <x v="1"/>
    <m/>
    <m/>
    <s v="customer-platform-prod"/>
    <n v="46131.833333333336"/>
    <n v="46132.833333333336"/>
    <n v="46112.833333333336"/>
    <n v="46142.833333333336"/>
    <s v="BigQuery"/>
    <s v="Analytics"/>
    <s v="Analysis in US"/>
    <s v="bq-job-1001-02-01"/>
    <s v="us-central1"/>
    <s v=""/>
    <n v="11.6967"/>
    <s v="TiBy"/>
    <n v="6.2500277856147468"/>
    <s v="Standard"/>
    <s v="USD"/>
    <n v="73.104699999999994"/>
    <n v="69.4495"/>
    <n v="69.449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84"/>
    <s v="Allocated"/>
    <x v="1"/>
    <s v="Source tags/labels"/>
    <n v="1"/>
    <s v="gcp-2026-04-20-finops-prod-1001-02-01-alloc-fcea46f37fd8"/>
    <d v="2026-04-01T00:00:00"/>
    <d v="2026-04-01T00:00:00"/>
  </r>
  <r>
    <x v="2186"/>
    <x v="1"/>
    <m/>
    <m/>
    <s v="customer-platform-prod"/>
    <n v="46131.833333333336"/>
    <n v="46132.833333333336"/>
    <n v="46112.833333333336"/>
    <n v="46142.833333333336"/>
    <s v="BigQuery"/>
    <s v="Analytics"/>
    <s v="Analysis in US"/>
    <s v="bq-job-1001-02-02"/>
    <s v="us-central1"/>
    <s v=""/>
    <n v="12.145300000000001"/>
    <s v="TiBy"/>
    <n v="6.2500144088659813"/>
    <s v="Standard"/>
    <s v="USD"/>
    <n v="75.908299999999997"/>
    <n v="72.112899999999996"/>
    <n v="72.112899999999996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85"/>
    <s v="Allocated"/>
    <x v="1"/>
    <s v="Source tags/labels"/>
    <n v="1"/>
    <s v="gcp-2026-04-20-finops-prod-1001-02-02-alloc-62eb512367da"/>
    <d v="2026-04-01T00:00:00"/>
    <d v="2026-04-01T00:00:00"/>
  </r>
  <r>
    <x v="2187"/>
    <x v="1"/>
    <m/>
    <m/>
    <s v="customer-platform-prod"/>
    <n v="46131.833333333336"/>
    <n v="46132.833333333336"/>
    <n v="46112.833333333336"/>
    <n v="46142.833333333336"/>
    <s v="Cloud Storage"/>
    <s v="Storage"/>
    <s v="Standard Storage US Multi-region"/>
    <s v="bucket-1001-03-01"/>
    <s v="us-central1"/>
    <s v=""/>
    <n v="298.44920000000002"/>
    <s v="GiBy-month"/>
    <n v="2.6000069693602797E-2"/>
    <s v="Standard"/>
    <s v="USD"/>
    <n v="7.7596999999999996"/>
    <n v="7.1627999999999998"/>
    <n v="7.162799999999999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86"/>
    <s v="Allocated"/>
    <x v="1"/>
    <s v="Source tags/labels"/>
    <n v="1"/>
    <s v="gcp-2026-04-20-finops-prod-1001-03-01-alloc-32ad39c407b5"/>
    <d v="2026-04-01T00:00:00"/>
    <d v="2026-04-01T00:00:00"/>
  </r>
  <r>
    <x v="2188"/>
    <x v="1"/>
    <m/>
    <m/>
    <s v="customer-platform-prod"/>
    <n v="46131.833333333336"/>
    <n v="46132.833333333336"/>
    <n v="46112.833333333336"/>
    <n v="46142.833333333336"/>
    <s v="Cloud Storage"/>
    <s v="Storage"/>
    <s v="Standard Storage US Multi-region"/>
    <s v="bucket-1001-03-02"/>
    <s v="us-central1"/>
    <s v=""/>
    <n v="312.94229999999999"/>
    <s v="GiBy-month"/>
    <n v="2.6000000639095449E-2"/>
    <s v="Standard"/>
    <s v="USD"/>
    <n v="8.1364999999999998"/>
    <n v="7.5106000000000002"/>
    <n v="7.5106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87"/>
    <s v="Allocated"/>
    <x v="1"/>
    <s v="Source tags/labels"/>
    <n v="1"/>
    <s v="gcp-2026-04-20-finops-prod-1001-03-02-alloc-6bec5e0bcf24"/>
    <d v="2026-04-01T00:00:00"/>
    <d v="2026-04-01T00:00:00"/>
  </r>
  <r>
    <x v="2189"/>
    <x v="1"/>
    <m/>
    <m/>
    <s v="customer-platform-prod"/>
    <n v="46131.833333333336"/>
    <n v="46132.833333333336"/>
    <n v="46112.833333333336"/>
    <n v="46142.833333333336"/>
    <s v="Cloud SQL"/>
    <s v="Databases"/>
    <s v="Cloud SQL for PostgreSQL: Regional vCPU"/>
    <s v="cloudsql-1001-04-01"/>
    <s v="us-central1"/>
    <s v=""/>
    <n v="400.09030000000001"/>
    <s v="vCPU-hours"/>
    <n v="8.2600103026741714E-2"/>
    <s v="Committed"/>
    <s v="USD"/>
    <n v="33.047499999999999"/>
    <n v="27.238199999999999"/>
    <n v="27.2381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88"/>
    <s v="Allocated"/>
    <x v="1"/>
    <s v="Source tags/labels"/>
    <n v="1"/>
    <s v="gcp-2026-04-20-finops-prod-1001-04-01-alloc-a2b1b35f2f1f"/>
    <d v="2026-04-01T00:00:00"/>
    <d v="2026-04-01T00:00:00"/>
  </r>
  <r>
    <x v="2190"/>
    <x v="1"/>
    <m/>
    <m/>
    <s v="customer-platform-prod"/>
    <n v="46131.833333333336"/>
    <n v="46132.833333333336"/>
    <n v="46112.833333333336"/>
    <n v="46142.833333333336"/>
    <s v="Cloud SQL"/>
    <s v="Databases"/>
    <s v="Cloud SQL for PostgreSQL: Regional vCPU"/>
    <s v="cloudsql-1001-04-02"/>
    <s v="us-central1"/>
    <s v=""/>
    <n v="398.1232"/>
    <s v="vCPU-hours"/>
    <n v="8.2600059479075824E-2"/>
    <s v="Committed"/>
    <s v="USD"/>
    <n v="32.884999999999998"/>
    <n v="27.104199999999999"/>
    <n v="27.1041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389"/>
    <s v="Allocated"/>
    <x v="1"/>
    <s v="Source tags/labels"/>
    <n v="1"/>
    <s v="gcp-2026-04-20-finops-prod-1001-04-02-alloc-207eca4998b7"/>
    <d v="2026-04-01T00:00:00"/>
    <d v="2026-04-01T00:00:00"/>
  </r>
  <r>
    <x v="2191"/>
    <x v="1"/>
    <m/>
    <m/>
    <s v="customer-platform-prod"/>
    <n v="46131.833333333336"/>
    <n v="46132.833333333336"/>
    <n v="46112.833333333336"/>
    <n v="46142.833333333336"/>
    <s v="Cloud Logging"/>
    <s v="Management and Governance"/>
    <s v="Log Storage"/>
    <s v="log-sink-1001-05-01"/>
    <s v="us-central1"/>
    <s v=""/>
    <n v="324.59730000000002"/>
    <s v="GiBy"/>
    <n v="0.49999984596298247"/>
    <s v="Standard"/>
    <s v="USD"/>
    <n v="162.29859999999999"/>
    <n v="149.31469999999999"/>
    <n v="149.3146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390"/>
    <s v="Shared"/>
    <x v="2"/>
    <s v="Direct spend: provider + billing month + sub-account"/>
    <n v="1"/>
    <s v="gcp-2026-04-20-finops-prod-1001-05-01-alloc-f23f6a459d60"/>
    <d v="2026-04-01T00:00:00"/>
    <d v="2026-04-01T00:00:00"/>
  </r>
  <r>
    <x v="2192"/>
    <x v="1"/>
    <m/>
    <m/>
    <s v="customer-platform-prod"/>
    <n v="46131.833333333336"/>
    <n v="46132.833333333336"/>
    <n v="46112.833333333336"/>
    <n v="46142.833333333336"/>
    <s v="Cloud Logging"/>
    <s v="Management and Governance"/>
    <s v="Log Storage"/>
    <s v="log-sink-1001-05-02"/>
    <s v="us-central1"/>
    <s v=""/>
    <n v="311.07839999999999"/>
    <s v="GiBy"/>
    <n v="0.5"/>
    <s v="Standard"/>
    <s v="USD"/>
    <n v="155.53919999999999"/>
    <n v="143.09610000000001"/>
    <n v="143.0961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391"/>
    <s v="Shared"/>
    <x v="2"/>
    <s v="Direct spend: provider + billing month + sub-account"/>
    <n v="1"/>
    <s v="gcp-2026-04-20-finops-prod-1001-05-02-alloc-303c586c7b3b"/>
    <d v="2026-04-01T00:00:00"/>
    <d v="2026-04-01T00:00:00"/>
  </r>
  <r>
    <x v="2193"/>
    <x v="1"/>
    <m/>
    <m/>
    <s v="analytics-development"/>
    <n v="46131.833333333336"/>
    <n v="46132.833333333336"/>
    <n v="46112.833333333336"/>
    <n v="46142.833333333336"/>
    <s v="Compute Engine"/>
    <s v="Compute"/>
    <s v="N2 Instance Core running in Americas"/>
    <s v="instance-2001-01-01"/>
    <s v="us-central1"/>
    <s v=""/>
    <n v="707.79510000000005"/>
    <s v="vCPU-hours"/>
    <n v="3.1610984591444617E-2"/>
    <s v="Committed"/>
    <s v="USD"/>
    <n v="22.374099999999999"/>
    <n v="18.155000000000001"/>
    <n v="18.1550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92"/>
    <s v="Allocated"/>
    <x v="1"/>
    <s v="Source tags/labels"/>
    <n v="1"/>
    <s v="gcp-2026-04-20-finops-data-2001-01-01-alloc-b205164b0091"/>
    <d v="2026-04-01T00:00:00"/>
    <d v="2026-04-01T00:00:00"/>
  </r>
  <r>
    <x v="2194"/>
    <x v="1"/>
    <m/>
    <m/>
    <s v="analytics-development"/>
    <n v="46131.833333333336"/>
    <n v="46132.833333333336"/>
    <n v="46112.833333333336"/>
    <n v="46142.833333333336"/>
    <s v="Compute Engine"/>
    <s v="Compute"/>
    <s v="N2 Instance Core running in Americas"/>
    <s v="instance-2001-01-02"/>
    <s v="us-central1"/>
    <s v=""/>
    <n v="663.24199999999996"/>
    <s v="vCPU-hours"/>
    <n v="3.1610935375021486E-2"/>
    <s v="Committed"/>
    <s v="USD"/>
    <n v="20.965699999999998"/>
    <n v="17.0122"/>
    <n v="17.012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93"/>
    <s v="Allocated"/>
    <x v="1"/>
    <s v="Source tags/labels"/>
    <n v="1"/>
    <s v="gcp-2026-04-20-finops-data-2001-01-02-alloc-57d53c2a3ed9"/>
    <d v="2026-04-01T00:00:00"/>
    <d v="2026-04-01T00:00:00"/>
  </r>
  <r>
    <x v="2195"/>
    <x v="1"/>
    <m/>
    <m/>
    <s v="analytics-development"/>
    <n v="46131.833333333336"/>
    <n v="46132.833333333336"/>
    <n v="46112.833333333336"/>
    <n v="46142.833333333336"/>
    <s v="BigQuery"/>
    <s v="Analytics"/>
    <s v="Analysis in US"/>
    <s v="bq-job-2001-02-01"/>
    <s v="us-central1"/>
    <s v=""/>
    <n v="5.0570000000000004"/>
    <s v="TiBy"/>
    <n v="6.2499901127150483"/>
    <s v="Standard"/>
    <s v="USD"/>
    <n v="31.606200000000001"/>
    <n v="30.0259"/>
    <n v="30.025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94"/>
    <s v="Allocated"/>
    <x v="1"/>
    <s v="Source tags/labels"/>
    <n v="1"/>
    <s v="gcp-2026-04-20-finops-data-2001-02-01-alloc-791cf5196baf"/>
    <d v="2026-04-01T00:00:00"/>
    <d v="2026-04-01T00:00:00"/>
  </r>
  <r>
    <x v="2196"/>
    <x v="1"/>
    <m/>
    <m/>
    <s v="analytics-development"/>
    <n v="46131.833333333336"/>
    <n v="46132.833333333336"/>
    <n v="46112.833333333336"/>
    <n v="46142.833333333336"/>
    <s v="BigQuery"/>
    <s v="Analytics"/>
    <s v="Analysis in US"/>
    <s v="bq-job-2001-02-02"/>
    <s v="us-central1"/>
    <s v=""/>
    <n v="5.5477999999999996"/>
    <s v="TiBy"/>
    <n v="6.2500450629078195"/>
    <s v="Standard"/>
    <s v="USD"/>
    <n v="34.673999999999999"/>
    <n v="32.940300000000001"/>
    <n v="32.9403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95"/>
    <s v="Allocated"/>
    <x v="1"/>
    <s v="Source tags/labels"/>
    <n v="1"/>
    <s v="gcp-2026-04-20-finops-data-2001-02-02-alloc-8a9eb33c5a38"/>
    <d v="2026-04-01T00:00:00"/>
    <d v="2026-04-01T00:00:00"/>
  </r>
  <r>
    <x v="2197"/>
    <x v="1"/>
    <m/>
    <m/>
    <s v="analytics-development"/>
    <n v="46131.833333333336"/>
    <n v="46132.833333333336"/>
    <n v="46112.833333333336"/>
    <n v="46142.833333333336"/>
    <s v="Cloud Storage"/>
    <s v="Storage"/>
    <s v="Standard Storage US Multi-region"/>
    <s v="bucket-2001-03-01"/>
    <s v="us-central1"/>
    <s v=""/>
    <n v="137.4375"/>
    <s v="GiBy-month"/>
    <n v="2.600018190086403E-2"/>
    <s v="Standard"/>
    <s v="USD"/>
    <n v="3.5733999999999999"/>
    <n v="3.2985000000000002"/>
    <n v="3.2985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96"/>
    <s v="Allocated"/>
    <x v="1"/>
    <s v="Source tags/labels"/>
    <n v="1"/>
    <s v="gcp-2026-04-20-finops-data-2001-03-01-alloc-37c951947da3"/>
    <d v="2026-04-01T00:00:00"/>
    <d v="2026-04-01T00:00:00"/>
  </r>
  <r>
    <x v="2198"/>
    <x v="1"/>
    <m/>
    <m/>
    <s v="analytics-development"/>
    <n v="46131.833333333336"/>
    <n v="46132.833333333336"/>
    <n v="46112.833333333336"/>
    <n v="46142.833333333336"/>
    <s v="Cloud Storage"/>
    <s v="Storage"/>
    <s v="Standard Storage US Multi-region"/>
    <s v="bucket-2001-03-02"/>
    <s v="us-central1"/>
    <s v=""/>
    <n v="135.00829999999999"/>
    <s v="GiBy-month"/>
    <n v="2.5999882970158133E-2"/>
    <s v="Standard"/>
    <s v="USD"/>
    <n v="3.5102000000000002"/>
    <n v="3.2402000000000002"/>
    <n v="3.2402000000000002"/>
    <s v="Usage"/>
    <s v=""/>
    <s v="Standard Storage US Multi-region"/>
    <s v="{}"/>
    <x v="0"/>
    <x v="0"/>
    <x v="0"/>
    <x v="0"/>
    <s v="Unallocated"/>
    <s v="gcp_billing_sample.csv"/>
    <n v="397"/>
    <s v="Unallocated"/>
    <x v="0"/>
    <s v="Missing allocation metadata"/>
    <n v="1"/>
    <s v="gcp-2026-04-20-finops-data-2001-03-02-alloc-ee42d502d01b"/>
    <d v="2026-04-01T00:00:00"/>
    <d v="2026-04-01T00:00:00"/>
  </r>
  <r>
    <x v="2199"/>
    <x v="1"/>
    <m/>
    <m/>
    <s v="analytics-development"/>
    <n v="46131.833333333336"/>
    <n v="46132.833333333336"/>
    <n v="46112.833333333336"/>
    <n v="46142.833333333336"/>
    <s v="Cloud SQL"/>
    <s v="Databases"/>
    <s v="Cloud SQL for PostgreSQL: Regional vCPU"/>
    <s v="cloudsql-2001-04-01"/>
    <s v="us-central1"/>
    <s v=""/>
    <n v="171.9761"/>
    <s v="vCPU-hours"/>
    <n v="8.2599849630268396E-2"/>
    <s v="Committed"/>
    <s v="USD"/>
    <n v="14.2052"/>
    <n v="11.7081"/>
    <n v="11.708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98"/>
    <s v="Allocated"/>
    <x v="1"/>
    <s v="Source tags/labels"/>
    <n v="1"/>
    <s v="gcp-2026-04-20-finops-data-2001-04-01-alloc-9159681aa497"/>
    <d v="2026-04-01T00:00:00"/>
    <d v="2026-04-01T00:00:00"/>
  </r>
  <r>
    <x v="2200"/>
    <x v="1"/>
    <m/>
    <m/>
    <s v="analytics-development"/>
    <n v="46131.833333333336"/>
    <n v="46132.833333333336"/>
    <n v="46112.833333333336"/>
    <n v="46142.833333333336"/>
    <s v="Cloud SQL"/>
    <s v="Databases"/>
    <s v="Cloud SQL for PostgreSQL: Regional vCPU"/>
    <s v="cloudsql-2001-04-02"/>
    <s v="us-central1"/>
    <s v=""/>
    <n v="177.1284"/>
    <s v="vCPU-hours"/>
    <n v="8.2599967029567262E-2"/>
    <s v="Committed"/>
    <s v="USD"/>
    <n v="14.630800000000001"/>
    <n v="12.0589"/>
    <n v="12.058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399"/>
    <s v="Allocated"/>
    <x v="1"/>
    <s v="Source tags/labels"/>
    <n v="1"/>
    <s v="gcp-2026-04-20-finops-data-2001-04-02-alloc-94eba295a2f7"/>
    <d v="2026-04-01T00:00:00"/>
    <d v="2026-04-01T00:00:00"/>
  </r>
  <r>
    <x v="2201"/>
    <x v="1"/>
    <m/>
    <m/>
    <s v="analytics-development"/>
    <n v="46131.833333333336"/>
    <n v="46132.833333333336"/>
    <n v="46112.833333333336"/>
    <n v="46142.833333333336"/>
    <s v="Cloud Logging"/>
    <s v="Management and Governance"/>
    <s v="Log Storage"/>
    <s v="log-sink-2001-05-01"/>
    <s v="us-central1"/>
    <s v=""/>
    <n v="128.76830000000001"/>
    <s v="GiBy"/>
    <n v="0.49999961170567603"/>
    <s v="Standard"/>
    <s v="USD"/>
    <n v="64.384100000000004"/>
    <n v="59.233400000000003"/>
    <n v="59.2334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400"/>
    <s v="Shared"/>
    <x v="2"/>
    <s v="Direct spend: provider + billing month + sub-account"/>
    <n v="1"/>
    <s v="gcp-2026-04-20-finops-data-2001-05-01-alloc-1d3d43cd7fc4"/>
    <d v="2026-04-01T00:00:00"/>
    <d v="2026-04-01T00:00:00"/>
  </r>
  <r>
    <x v="2202"/>
    <x v="1"/>
    <m/>
    <m/>
    <s v="analytics-development"/>
    <n v="46131.833333333336"/>
    <n v="46132.833333333336"/>
    <n v="46112.833333333336"/>
    <n v="46142.833333333336"/>
    <s v="Cloud Logging"/>
    <s v="Management and Governance"/>
    <s v="Log Storage"/>
    <s v="log-sink-2001-05-02"/>
    <s v="us-central1"/>
    <s v=""/>
    <n v="141.1319"/>
    <s v="GiBy"/>
    <n v="0.4999996457214847"/>
    <s v="Standard"/>
    <s v="USD"/>
    <n v="70.565899999999999"/>
    <n v="64.920699999999997"/>
    <n v="64.92069999999999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401"/>
    <s v="Shared"/>
    <x v="2"/>
    <s v="Direct spend: provider + billing month + sub-account"/>
    <n v="1"/>
    <s v="gcp-2026-04-20-finops-data-2001-05-02-alloc-cf8a8ef75173"/>
    <d v="2026-04-01T00:00:00"/>
    <d v="2026-04-01T00:00:00"/>
  </r>
  <r>
    <x v="2203"/>
    <x v="1"/>
    <m/>
    <m/>
    <s v="customer-platform-prod"/>
    <n v="46132.833333333336"/>
    <n v="46133.833333333336"/>
    <n v="46112.833333333336"/>
    <n v="46142.833333333336"/>
    <s v="Compute Engine"/>
    <s v="Compute"/>
    <s v="N2 Instance Core running in Americas"/>
    <s v="instance-1001-01-01"/>
    <s v="us-central1"/>
    <s v=""/>
    <n v="1395.2050999999999"/>
    <s v="vCPU-hours"/>
    <n v="3.1610979633030299E-2"/>
    <s v="Committed"/>
    <s v="USD"/>
    <n v="44.1038"/>
    <n v="35.786999999999999"/>
    <n v="35.7869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02"/>
    <s v="Allocated"/>
    <x v="1"/>
    <s v="Source tags/labels"/>
    <n v="1"/>
    <s v="gcp-2026-04-21-finops-prod-1001-01-01-alloc-177b12704b4b"/>
    <d v="2026-04-01T00:00:00"/>
    <d v="2026-04-01T00:00:00"/>
  </r>
  <r>
    <x v="2204"/>
    <x v="1"/>
    <m/>
    <m/>
    <s v="customer-platform-prod"/>
    <n v="46132.833333333336"/>
    <n v="46133.833333333336"/>
    <n v="46112.833333333336"/>
    <n v="46142.833333333336"/>
    <s v="Compute Engine"/>
    <s v="Compute"/>
    <s v="N2 Instance Core running in Americas"/>
    <s v="instance-1001-01-02"/>
    <s v="us-central1"/>
    <s v=""/>
    <n v="1452.5739000000001"/>
    <s v="vCPU-hours"/>
    <n v="3.16109906697346E-2"/>
    <s v="Committed"/>
    <s v="USD"/>
    <n v="45.917299999999997"/>
    <n v="37.258600000000001"/>
    <n v="37.2586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03"/>
    <s v="Allocated"/>
    <x v="1"/>
    <s v="Source tags/labels"/>
    <n v="1"/>
    <s v="gcp-2026-04-21-finops-prod-1001-01-02-alloc-3fae1cfd3795"/>
    <d v="2026-04-01T00:00:00"/>
    <d v="2026-04-01T00:00:00"/>
  </r>
  <r>
    <x v="2205"/>
    <x v="1"/>
    <m/>
    <m/>
    <s v="customer-platform-prod"/>
    <n v="46132.833333333336"/>
    <n v="46133.833333333336"/>
    <n v="46112.833333333336"/>
    <n v="46142.833333333336"/>
    <s v="BigQuery"/>
    <s v="Analytics"/>
    <s v="Analysis in US"/>
    <s v="bq-job-1001-02-01"/>
    <s v="us-central1"/>
    <s v=""/>
    <n v="12.7187"/>
    <s v="TiBy"/>
    <n v="6.2500019656096928"/>
    <s v="Standard"/>
    <s v="USD"/>
    <n v="79.491900000000001"/>
    <n v="75.517300000000006"/>
    <n v="75.517300000000006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04"/>
    <s v="Allocated"/>
    <x v="1"/>
    <s v="Source tags/labels"/>
    <n v="1"/>
    <s v="gcp-2026-04-21-finops-prod-1001-02-01-alloc-4e9f5a33cf8c"/>
    <d v="2026-04-01T00:00:00"/>
    <d v="2026-04-01T00:00:00"/>
  </r>
  <r>
    <x v="2206"/>
    <x v="1"/>
    <m/>
    <m/>
    <s v="customer-platform-prod"/>
    <n v="46132.833333333336"/>
    <n v="46133.833333333336"/>
    <n v="46112.833333333336"/>
    <n v="46142.833333333336"/>
    <s v="BigQuery"/>
    <s v="Analytics"/>
    <s v="Analysis in US"/>
    <s v="bq-job-1001-02-02"/>
    <s v="us-central1"/>
    <s v=""/>
    <n v="11.912800000000001"/>
    <s v="TiBy"/>
    <n v="6.2500251829964402"/>
    <s v="Standard"/>
    <s v="USD"/>
    <n v="74.455299999999994"/>
    <n v="70.732500000000002"/>
    <n v="70.732500000000002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05"/>
    <s v="Allocated"/>
    <x v="1"/>
    <s v="Source tags/labels"/>
    <n v="1"/>
    <s v="gcp-2026-04-21-finops-prod-1001-02-02-alloc-116e1664ed3b"/>
    <d v="2026-04-01T00:00:00"/>
    <d v="2026-04-01T00:00:00"/>
  </r>
  <r>
    <x v="2207"/>
    <x v="1"/>
    <m/>
    <m/>
    <s v="customer-platform-prod"/>
    <n v="46132.833333333336"/>
    <n v="46133.833333333336"/>
    <n v="46112.833333333336"/>
    <n v="46142.833333333336"/>
    <s v="Cloud Storage"/>
    <s v="Storage"/>
    <s v="Standard Storage US Multi-region"/>
    <s v="bucket-1001-03-01"/>
    <s v="us-central1"/>
    <s v=""/>
    <n v="309.13589999999999"/>
    <s v="GiBy-month"/>
    <n v="2.5999891956903099E-2"/>
    <s v="Standard"/>
    <s v="USD"/>
    <n v="8.0374999999999996"/>
    <n v="7.4192999999999998"/>
    <n v="7.419299999999999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06"/>
    <s v="Allocated"/>
    <x v="1"/>
    <s v="Source tags/labels"/>
    <n v="1"/>
    <s v="gcp-2026-04-21-finops-prod-1001-03-01-alloc-b617c397e721"/>
    <d v="2026-04-01T00:00:00"/>
    <d v="2026-04-01T00:00:00"/>
  </r>
  <r>
    <x v="2208"/>
    <x v="1"/>
    <m/>
    <m/>
    <s v="customer-platform-prod"/>
    <n v="46132.833333333336"/>
    <n v="46133.833333333336"/>
    <n v="46112.833333333336"/>
    <n v="46142.833333333336"/>
    <s v="Cloud Storage"/>
    <s v="Storage"/>
    <s v="Standard Storage US Multi-region"/>
    <s v="bucket-1001-03-02"/>
    <s v="us-central1"/>
    <s v=""/>
    <n v="348.90519999999998"/>
    <s v="GiBy-month"/>
    <n v="2.5999899112996886E-2"/>
    <s v="Standard"/>
    <s v="USD"/>
    <n v="9.0715000000000003"/>
    <n v="8.3736999999999995"/>
    <n v="8.3736999999999995"/>
    <s v="Usage"/>
    <s v=""/>
    <s v="Standard Storage US Multi-region"/>
    <s v="{}"/>
    <x v="0"/>
    <x v="0"/>
    <x v="0"/>
    <x v="0"/>
    <s v="Unallocated"/>
    <s v="gcp_billing_sample.csv"/>
    <n v="407"/>
    <s v="Unallocated"/>
    <x v="0"/>
    <s v="Missing allocation metadata"/>
    <n v="1"/>
    <s v="gcp-2026-04-21-finops-prod-1001-03-02-alloc-073602c12148"/>
    <d v="2026-04-01T00:00:00"/>
    <d v="2026-04-01T00:00:00"/>
  </r>
  <r>
    <x v="2209"/>
    <x v="1"/>
    <m/>
    <m/>
    <s v="customer-platform-prod"/>
    <n v="46132.833333333336"/>
    <n v="46133.833333333336"/>
    <n v="46112.833333333336"/>
    <n v="46142.833333333336"/>
    <s v="Cloud SQL"/>
    <s v="Databases"/>
    <s v="Cloud SQL for PostgreSQL: Regional vCPU"/>
    <s v="cloudsql-1001-04-01"/>
    <s v="us-central1"/>
    <s v=""/>
    <n v="443.15480000000002"/>
    <s v="vCPU-hours"/>
    <n v="8.2600030508526587E-2"/>
    <s v="Committed"/>
    <s v="USD"/>
    <n v="36.604599999999998"/>
    <n v="30.17"/>
    <n v="30.17"/>
    <s v="Usage"/>
    <s v=""/>
    <s v="Cloud SQL for PostgreSQL: Regional vCPU"/>
    <s v="{}"/>
    <x v="0"/>
    <x v="0"/>
    <x v="0"/>
    <x v="0"/>
    <s v="Unallocated"/>
    <s v="gcp_billing_sample.csv"/>
    <n v="408"/>
    <s v="Unallocated"/>
    <x v="0"/>
    <s v="Missing allocation metadata"/>
    <n v="1"/>
    <s v="gcp-2026-04-21-finops-prod-1001-04-01-alloc-ed3ccdffeeea"/>
    <d v="2026-04-01T00:00:00"/>
    <d v="2026-04-01T00:00:00"/>
  </r>
  <r>
    <x v="2210"/>
    <x v="1"/>
    <m/>
    <m/>
    <s v="customer-platform-prod"/>
    <n v="46132.833333333336"/>
    <n v="46133.833333333336"/>
    <n v="46112.833333333336"/>
    <n v="46142.833333333336"/>
    <s v="Cloud SQL"/>
    <s v="Databases"/>
    <s v="Cloud SQL for PostgreSQL: Regional vCPU"/>
    <s v="cloudsql-1001-04-02"/>
    <s v="us-central1"/>
    <s v=""/>
    <n v="417.4923"/>
    <s v="vCPU-hours"/>
    <n v="8.2600086277040324E-2"/>
    <s v="Committed"/>
    <s v="USD"/>
    <n v="34.484900000000003"/>
    <n v="28.422799999999999"/>
    <n v="28.4227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09"/>
    <s v="Allocated"/>
    <x v="1"/>
    <s v="Source tags/labels"/>
    <n v="1"/>
    <s v="gcp-2026-04-21-finops-prod-1001-04-02-alloc-df61595521a7"/>
    <d v="2026-04-01T00:00:00"/>
    <d v="2026-04-01T00:00:00"/>
  </r>
  <r>
    <x v="2211"/>
    <x v="1"/>
    <m/>
    <m/>
    <s v="customer-platform-prod"/>
    <n v="46132.833333333336"/>
    <n v="46133.833333333336"/>
    <n v="46112.833333333336"/>
    <n v="46142.833333333336"/>
    <s v="Cloud Logging"/>
    <s v="Management and Governance"/>
    <s v="Log Storage"/>
    <s v="log-sink-1001-05-01"/>
    <s v="us-central1"/>
    <s v=""/>
    <n v="320.49239999999998"/>
    <s v="GiBy"/>
    <n v="0.5"/>
    <s v="Standard"/>
    <s v="USD"/>
    <n v="160.24619999999999"/>
    <n v="147.4265"/>
    <n v="147.4265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410"/>
    <s v="Shared"/>
    <x v="2"/>
    <s v="Direct spend: provider + billing month + sub-account"/>
    <n v="1"/>
    <s v="gcp-2026-04-21-finops-prod-1001-05-01-alloc-6e1c9b8e6b3e"/>
    <d v="2026-04-01T00:00:00"/>
    <d v="2026-04-01T00:00:00"/>
  </r>
  <r>
    <x v="2212"/>
    <x v="1"/>
    <m/>
    <m/>
    <s v="customer-platform-prod"/>
    <n v="46132.833333333336"/>
    <n v="46133.833333333336"/>
    <n v="46112.833333333336"/>
    <n v="46142.833333333336"/>
    <s v="Cloud Logging"/>
    <s v="Management and Governance"/>
    <s v="Log Storage"/>
    <s v="log-sink-1001-05-02"/>
    <s v="us-central1"/>
    <s v=""/>
    <n v="319.69510000000002"/>
    <s v="GiBy"/>
    <n v="0.50000015639901896"/>
    <s v="Standard"/>
    <s v="USD"/>
    <n v="159.8476"/>
    <n v="147.0598"/>
    <n v="147.0598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411"/>
    <s v="Shared"/>
    <x v="2"/>
    <s v="Direct spend: provider + billing month + sub-account"/>
    <n v="1"/>
    <s v="gcp-2026-04-21-finops-prod-1001-05-02-alloc-d4d26d1b639d"/>
    <d v="2026-04-01T00:00:00"/>
    <d v="2026-04-01T00:00:00"/>
  </r>
  <r>
    <x v="2213"/>
    <x v="1"/>
    <m/>
    <m/>
    <s v="analytics-development"/>
    <n v="46132.833333333336"/>
    <n v="46133.833333333336"/>
    <n v="46112.833333333336"/>
    <n v="46142.833333333336"/>
    <s v="Compute Engine"/>
    <s v="Compute"/>
    <s v="N2 Instance Core running in Americas"/>
    <s v="instance-2001-01-01"/>
    <s v="us-central1"/>
    <s v=""/>
    <n v="711.19970000000001"/>
    <s v="vCPU-hours"/>
    <n v="3.1610952591796651E-2"/>
    <s v="Committed"/>
    <s v="USD"/>
    <n v="22.4817"/>
    <n v="18.2423"/>
    <n v="18.2423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12"/>
    <s v="Allocated"/>
    <x v="1"/>
    <s v="Source tags/labels"/>
    <n v="1"/>
    <s v="gcp-2026-04-21-finops-data-2001-01-01-alloc-0afbf2456e51"/>
    <d v="2026-04-01T00:00:00"/>
    <d v="2026-04-01T00:00:00"/>
  </r>
  <r>
    <x v="2214"/>
    <x v="1"/>
    <m/>
    <m/>
    <s v="analytics-development"/>
    <n v="46132.833333333336"/>
    <n v="46133.833333333336"/>
    <n v="46112.833333333336"/>
    <n v="46142.833333333336"/>
    <s v="Compute Engine"/>
    <s v="Compute"/>
    <s v="N2 Instance Core running in Americas"/>
    <s v="instance-2001-01-02"/>
    <s v="us-central1"/>
    <s v=""/>
    <n v="711.61540000000002"/>
    <s v="vCPU-hours"/>
    <n v="3.1611035961279087E-2"/>
    <s v="Committed"/>
    <s v="USD"/>
    <n v="22.494900000000001"/>
    <n v="18.2529"/>
    <n v="18.252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13"/>
    <s v="Allocated"/>
    <x v="1"/>
    <s v="Source tags/labels"/>
    <n v="1"/>
    <s v="gcp-2026-04-21-finops-data-2001-01-02-alloc-81fbbf534edd"/>
    <d v="2026-04-01T00:00:00"/>
    <d v="2026-04-01T00:00:00"/>
  </r>
  <r>
    <x v="2215"/>
    <x v="1"/>
    <m/>
    <m/>
    <s v="analytics-development"/>
    <n v="46132.833333333336"/>
    <n v="46133.833333333336"/>
    <n v="46112.833333333336"/>
    <n v="46142.833333333336"/>
    <s v="BigQuery"/>
    <s v="Analytics"/>
    <s v="Analysis in US"/>
    <s v="bq-job-2001-02-01"/>
    <s v="us-central1"/>
    <s v=""/>
    <n v="5.6566000000000001"/>
    <s v="TiBy"/>
    <n v="6.250026517696142"/>
    <s v="Standard"/>
    <s v="USD"/>
    <n v="35.353900000000003"/>
    <n v="33.586199999999998"/>
    <n v="33.586199999999998"/>
    <s v="Usage"/>
    <s v=""/>
    <s v="Analysis in US"/>
    <s v="{}"/>
    <x v="0"/>
    <x v="0"/>
    <x v="0"/>
    <x v="0"/>
    <s v="Unallocated"/>
    <s v="gcp_billing_sample.csv"/>
    <n v="414"/>
    <s v="Unallocated"/>
    <x v="0"/>
    <s v="Missing allocation metadata"/>
    <n v="1"/>
    <s v="gcp-2026-04-21-finops-data-2001-02-01-alloc-51a557eb7e0b"/>
    <d v="2026-04-01T00:00:00"/>
    <d v="2026-04-01T00:00:00"/>
  </r>
  <r>
    <x v="2216"/>
    <x v="1"/>
    <m/>
    <m/>
    <s v="analytics-development"/>
    <n v="46132.833333333336"/>
    <n v="46133.833333333336"/>
    <n v="46112.833333333336"/>
    <n v="46142.833333333336"/>
    <s v="BigQuery"/>
    <s v="Analytics"/>
    <s v="Analysis in US"/>
    <s v="bq-job-2001-02-02"/>
    <s v="us-central1"/>
    <s v=""/>
    <n v="5.3577000000000004"/>
    <s v="TiBy"/>
    <n v="6.2499953338186156"/>
    <s v="Standard"/>
    <s v="USD"/>
    <n v="33.485599999999998"/>
    <n v="31.811299999999999"/>
    <n v="31.8112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15"/>
    <s v="Allocated"/>
    <x v="1"/>
    <s v="Source tags/labels"/>
    <n v="1"/>
    <s v="gcp-2026-04-21-finops-data-2001-02-02-alloc-7da894d0e2da"/>
    <d v="2026-04-01T00:00:00"/>
    <d v="2026-04-01T00:00:00"/>
  </r>
  <r>
    <x v="2217"/>
    <x v="1"/>
    <m/>
    <m/>
    <s v="analytics-development"/>
    <n v="46132.833333333336"/>
    <n v="46133.833333333336"/>
    <n v="46112.833333333336"/>
    <n v="46142.833333333336"/>
    <s v="Cloud Storage"/>
    <s v="Storage"/>
    <s v="Standard Storage US Multi-region"/>
    <s v="bucket-2001-03-01"/>
    <s v="us-central1"/>
    <s v=""/>
    <n v="144.6088"/>
    <s v="GiBy-month"/>
    <n v="2.5999800841995786E-2"/>
    <s v="Standard"/>
    <s v="USD"/>
    <n v="3.7597999999999998"/>
    <n v="3.4706000000000001"/>
    <n v="3.4706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16"/>
    <s v="Allocated"/>
    <x v="1"/>
    <s v="Source tags/labels"/>
    <n v="1"/>
    <s v="gcp-2026-04-21-finops-data-2001-03-01-alloc-da405653ed5d"/>
    <d v="2026-04-01T00:00:00"/>
    <d v="2026-04-01T00:00:00"/>
  </r>
  <r>
    <x v="2218"/>
    <x v="1"/>
    <m/>
    <m/>
    <s v="analytics-development"/>
    <n v="46132.833333333336"/>
    <n v="46133.833333333336"/>
    <n v="46112.833333333336"/>
    <n v="46142.833333333336"/>
    <s v="Cloud Storage"/>
    <s v="Storage"/>
    <s v="Standard Storage US Multi-region"/>
    <s v="bucket-2001-03-02"/>
    <s v="us-central1"/>
    <s v=""/>
    <n v="143.2174"/>
    <s v="GiBy-month"/>
    <n v="2.6000332361849888E-2"/>
    <s v="Standard"/>
    <s v="USD"/>
    <n v="3.7237"/>
    <n v="3.4371999999999998"/>
    <n v="3.4371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17"/>
    <s v="Allocated"/>
    <x v="1"/>
    <s v="Source tags/labels"/>
    <n v="1"/>
    <s v="gcp-2026-04-21-finops-data-2001-03-02-alloc-b205d43b7db2"/>
    <d v="2026-04-01T00:00:00"/>
    <d v="2026-04-01T00:00:00"/>
  </r>
  <r>
    <x v="2219"/>
    <x v="1"/>
    <m/>
    <m/>
    <s v="analytics-development"/>
    <n v="46132.833333333336"/>
    <n v="46133.833333333336"/>
    <n v="46112.833333333336"/>
    <n v="46142.833333333336"/>
    <s v="Cloud SQL"/>
    <s v="Databases"/>
    <s v="Cloud SQL for PostgreSQL: Regional vCPU"/>
    <s v="cloudsql-2001-04-01"/>
    <s v="us-central1"/>
    <s v=""/>
    <n v="181.89769999999999"/>
    <s v="vCPU-hours"/>
    <n v="8.2600274769829424E-2"/>
    <s v="Committed"/>
    <s v="USD"/>
    <n v="15.024800000000001"/>
    <n v="12.383599999999999"/>
    <n v="12.3835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18"/>
    <s v="Allocated"/>
    <x v="1"/>
    <s v="Source tags/labels"/>
    <n v="1"/>
    <s v="gcp-2026-04-21-finops-data-2001-04-01-alloc-ae8ba11f744f"/>
    <d v="2026-04-01T00:00:00"/>
    <d v="2026-04-01T00:00:00"/>
  </r>
  <r>
    <x v="2220"/>
    <x v="1"/>
    <m/>
    <m/>
    <s v="analytics-development"/>
    <n v="46132.833333333336"/>
    <n v="46133.833333333336"/>
    <n v="46112.833333333336"/>
    <n v="46142.833333333336"/>
    <s v="Cloud SQL"/>
    <s v="Databases"/>
    <s v="Cloud SQL for PostgreSQL: Regional vCPU"/>
    <s v="cloudsql-2001-04-02"/>
    <s v="us-central1"/>
    <s v=""/>
    <n v="193.88239999999999"/>
    <s v="vCPU-hours"/>
    <n v="8.2600070970856573E-2"/>
    <s v="Committed"/>
    <s v="USD"/>
    <n v="16.014700000000001"/>
    <n v="13.1995"/>
    <n v="13.1995"/>
    <s v="Usage"/>
    <s v=""/>
    <s v="Cloud SQL for PostgreSQL: Regional vCPU"/>
    <s v="{}"/>
    <x v="0"/>
    <x v="0"/>
    <x v="0"/>
    <x v="0"/>
    <s v="Unallocated"/>
    <s v="gcp_billing_sample.csv"/>
    <n v="419"/>
    <s v="Unallocated"/>
    <x v="0"/>
    <s v="Missing allocation metadata"/>
    <n v="1"/>
    <s v="gcp-2026-04-21-finops-data-2001-04-02-alloc-4eaa2daecdc1"/>
    <d v="2026-04-01T00:00:00"/>
    <d v="2026-04-01T00:00:00"/>
  </r>
  <r>
    <x v="2221"/>
    <x v="1"/>
    <m/>
    <m/>
    <s v="analytics-development"/>
    <n v="46132.833333333336"/>
    <n v="46133.833333333336"/>
    <n v="46112.833333333336"/>
    <n v="46142.833333333336"/>
    <s v="Cloud Logging"/>
    <s v="Management and Governance"/>
    <s v="Log Storage"/>
    <s v="log-sink-2001-05-01"/>
    <s v="us-central1"/>
    <s v=""/>
    <n v="146.81039999999999"/>
    <s v="GiBy"/>
    <n v="0.5"/>
    <s v="Standard"/>
    <s v="USD"/>
    <n v="73.405199999999994"/>
    <n v="67.532799999999995"/>
    <n v="67.532799999999995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420"/>
    <s v="Shared"/>
    <x v="2"/>
    <s v="Direct spend: provider + billing month + sub-account"/>
    <n v="1"/>
    <s v="gcp-2026-04-21-finops-data-2001-05-01-alloc-b17729f54671"/>
    <d v="2026-04-01T00:00:00"/>
    <d v="2026-04-01T00:00:00"/>
  </r>
  <r>
    <x v="2222"/>
    <x v="1"/>
    <m/>
    <m/>
    <s v="analytics-development"/>
    <n v="46132.833333333336"/>
    <n v="46133.833333333336"/>
    <n v="46112.833333333336"/>
    <n v="46142.833333333336"/>
    <s v="Cloud Logging"/>
    <s v="Management and Governance"/>
    <s v="Log Storage"/>
    <s v="log-sink-2001-05-02"/>
    <s v="us-central1"/>
    <s v=""/>
    <n v="128.33940000000001"/>
    <s v="GiBy"/>
    <n v="0.5"/>
    <s v="Standard"/>
    <s v="USD"/>
    <n v="64.169700000000006"/>
    <n v="59.036099999999998"/>
    <n v="59.03609999999999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421"/>
    <s v="Shared"/>
    <x v="2"/>
    <s v="Direct spend: provider + billing month + sub-account"/>
    <n v="1"/>
    <s v="gcp-2026-04-21-finops-data-2001-05-02-alloc-9b1cb7428f1b"/>
    <d v="2026-04-01T00:00:00"/>
    <d v="2026-04-01T00:00:00"/>
  </r>
  <r>
    <x v="2223"/>
    <x v="1"/>
    <m/>
    <m/>
    <s v="customer-platform-prod"/>
    <n v="46133.833333333336"/>
    <n v="46134.833333333336"/>
    <n v="46112.833333333336"/>
    <n v="46142.833333333336"/>
    <s v="Compute Engine"/>
    <s v="Compute"/>
    <s v="N2 Instance Core running in Americas"/>
    <s v="instance-1001-01-01"/>
    <s v="us-central1"/>
    <s v=""/>
    <n v="1409.6170999999999"/>
    <s v="vCPU-hours"/>
    <n v="3.1610995638460967E-2"/>
    <s v="Committed"/>
    <s v="USD"/>
    <n v="44.559399999999997"/>
    <n v="36.156700000000001"/>
    <n v="36.1567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22"/>
    <s v="Allocated"/>
    <x v="1"/>
    <s v="Source tags/labels"/>
    <n v="1"/>
    <s v="gcp-2026-04-22-finops-prod-1001-01-01-alloc-11d2cd8e3db1"/>
    <d v="2026-04-01T00:00:00"/>
    <d v="2026-04-01T00:00:00"/>
  </r>
  <r>
    <x v="2224"/>
    <x v="1"/>
    <m/>
    <m/>
    <s v="customer-platform-prod"/>
    <n v="46133.833333333336"/>
    <n v="46134.833333333336"/>
    <n v="46112.833333333336"/>
    <n v="46142.833333333336"/>
    <s v="Compute Engine"/>
    <s v="Compute"/>
    <s v="N2 Instance Core running in Americas"/>
    <s v="instance-1001-01-02"/>
    <s v="us-central1"/>
    <s v=""/>
    <n v="1609.0972999999999"/>
    <s v="vCPU-hours"/>
    <n v="3.1611015691841632E-2"/>
    <s v="Committed"/>
    <s v="USD"/>
    <n v="50.865200000000002"/>
    <n v="41.273400000000002"/>
    <n v="41.2734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23"/>
    <s v="Allocated"/>
    <x v="1"/>
    <s v="Source tags/labels"/>
    <n v="1"/>
    <s v="gcp-2026-04-22-finops-prod-1001-01-02-alloc-8295de2fd363"/>
    <d v="2026-04-01T00:00:00"/>
    <d v="2026-04-01T00:00:00"/>
  </r>
  <r>
    <x v="2225"/>
    <x v="1"/>
    <m/>
    <m/>
    <s v="customer-platform-prod"/>
    <n v="46133.833333333336"/>
    <n v="46134.833333333336"/>
    <n v="46112.833333333336"/>
    <n v="46142.833333333336"/>
    <s v="BigQuery"/>
    <s v="Analytics"/>
    <s v="Analysis in US"/>
    <s v="bq-job-1001-02-01"/>
    <s v="us-central1"/>
    <s v=""/>
    <n v="11.071"/>
    <s v="TiBy"/>
    <n v="6.2500135489115705"/>
    <s v="Standard"/>
    <s v="USD"/>
    <n v="69.193899999999999"/>
    <n v="65.734200000000001"/>
    <n v="65.734200000000001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24"/>
    <s v="Allocated"/>
    <x v="1"/>
    <s v="Source tags/labels"/>
    <n v="1"/>
    <s v="gcp-2026-04-22-finops-prod-1001-02-01-alloc-aba813808667"/>
    <d v="2026-04-01T00:00:00"/>
    <d v="2026-04-01T00:00:00"/>
  </r>
  <r>
    <x v="2226"/>
    <x v="1"/>
    <m/>
    <m/>
    <s v="customer-platform-prod"/>
    <n v="46133.833333333336"/>
    <n v="46134.833333333336"/>
    <n v="46112.833333333336"/>
    <n v="46142.833333333336"/>
    <s v="BigQuery"/>
    <s v="Analytics"/>
    <s v="Analysis in US"/>
    <s v="bq-job-1001-02-02"/>
    <s v="us-central1"/>
    <s v=""/>
    <n v="11.578799999999999"/>
    <s v="TiBy"/>
    <n v="6.25001727294711"/>
    <s v="Standard"/>
    <s v="USD"/>
    <n v="72.367699999999999"/>
    <n v="68.749300000000005"/>
    <n v="68.74930000000000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25"/>
    <s v="Allocated"/>
    <x v="1"/>
    <s v="Source tags/labels"/>
    <n v="1"/>
    <s v="gcp-2026-04-22-finops-prod-1001-02-02-alloc-d122c5fbf9b7"/>
    <d v="2026-04-01T00:00:00"/>
    <d v="2026-04-01T00:00:00"/>
  </r>
  <r>
    <x v="2227"/>
    <x v="1"/>
    <m/>
    <m/>
    <s v="customer-platform-prod"/>
    <n v="46133.833333333336"/>
    <n v="46134.833333333336"/>
    <n v="46112.833333333336"/>
    <n v="46142.833333333336"/>
    <s v="Cloud Storage"/>
    <s v="Storage"/>
    <s v="Standard Storage US Multi-region"/>
    <s v="bucket-1001-03-01"/>
    <s v="us-central1"/>
    <s v=""/>
    <n v="305.67039999999997"/>
    <s v="GiBy-month"/>
    <n v="2.5999900546470972E-2"/>
    <s v="Standard"/>
    <s v="USD"/>
    <n v="7.9474"/>
    <n v="7.3361000000000001"/>
    <n v="7.3361000000000001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26"/>
    <s v="Allocated"/>
    <x v="1"/>
    <s v="Source tags/labels"/>
    <n v="1"/>
    <s v="gcp-2026-04-22-finops-prod-1001-03-01-alloc-f6af248f2301"/>
    <d v="2026-04-01T00:00:00"/>
    <d v="2026-04-01T00:00:00"/>
  </r>
  <r>
    <x v="2228"/>
    <x v="1"/>
    <m/>
    <m/>
    <s v="customer-platform-prod"/>
    <n v="46133.833333333336"/>
    <n v="46134.833333333336"/>
    <n v="46112.833333333336"/>
    <n v="46142.833333333336"/>
    <s v="Cloud Storage"/>
    <s v="Storage"/>
    <s v="Standard Storage US Multi-region"/>
    <s v="bucket-1001-03-02"/>
    <s v="us-central1"/>
    <s v=""/>
    <n v="338.5052"/>
    <s v="GiBy-month"/>
    <n v="2.5999896013414271E-2"/>
    <s v="Standard"/>
    <s v="USD"/>
    <n v="8.8010999999999999"/>
    <n v="8.1241000000000003"/>
    <n v="8.1241000000000003"/>
    <s v="Usage"/>
    <s v=""/>
    <s v="Standard Storage US Multi-region"/>
    <s v="{}"/>
    <x v="0"/>
    <x v="0"/>
    <x v="0"/>
    <x v="0"/>
    <s v="Unallocated"/>
    <s v="gcp_billing_sample.csv"/>
    <n v="427"/>
    <s v="Unallocated"/>
    <x v="0"/>
    <s v="Missing allocation metadata"/>
    <n v="1"/>
    <s v="gcp-2026-04-22-finops-prod-1001-03-02-alloc-7df6673aa541"/>
    <d v="2026-04-01T00:00:00"/>
    <d v="2026-04-01T00:00:00"/>
  </r>
  <r>
    <x v="2229"/>
    <x v="1"/>
    <m/>
    <m/>
    <s v="customer-platform-prod"/>
    <n v="46133.833333333336"/>
    <n v="46134.833333333336"/>
    <n v="46112.833333333336"/>
    <n v="46142.833333333336"/>
    <s v="Cloud SQL"/>
    <s v="Databases"/>
    <s v="Cloud SQL for PostgreSQL: Regional vCPU"/>
    <s v="cloudsql-1001-04-01"/>
    <s v="us-central1"/>
    <s v=""/>
    <n v="381.5274"/>
    <s v="vCPU-hours"/>
    <n v="8.2600096349567553E-2"/>
    <s v="Committed"/>
    <s v="USD"/>
    <n v="31.514199999999999"/>
    <n v="25.974399999999999"/>
    <n v="25.9743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28"/>
    <s v="Allocated"/>
    <x v="1"/>
    <s v="Source tags/labels"/>
    <n v="1"/>
    <s v="gcp-2026-04-22-finops-prod-1001-04-01-alloc-c111b08c693f"/>
    <d v="2026-04-01T00:00:00"/>
    <d v="2026-04-01T00:00:00"/>
  </r>
  <r>
    <x v="2230"/>
    <x v="1"/>
    <m/>
    <m/>
    <s v="customer-platform-prod"/>
    <n v="46133.833333333336"/>
    <n v="46134.833333333336"/>
    <n v="46112.833333333336"/>
    <n v="46142.833333333336"/>
    <s v="Cloud SQL"/>
    <s v="Databases"/>
    <s v="Cloud SQL for PostgreSQL: Regional vCPU"/>
    <s v="cloudsql-1001-04-02"/>
    <s v="us-central1"/>
    <s v=""/>
    <n v="417.92270000000002"/>
    <s v="vCPU-hours"/>
    <n v="8.2599964060339398E-2"/>
    <s v="Committed"/>
    <s v="USD"/>
    <n v="34.520400000000002"/>
    <n v="28.452200000000001"/>
    <n v="28.4522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29"/>
    <s v="Allocated"/>
    <x v="1"/>
    <s v="Source tags/labels"/>
    <n v="1"/>
    <s v="gcp-2026-04-22-finops-prod-1001-04-02-alloc-9a66d4c1436e"/>
    <d v="2026-04-01T00:00:00"/>
    <d v="2026-04-01T00:00:00"/>
  </r>
  <r>
    <x v="2231"/>
    <x v="1"/>
    <m/>
    <m/>
    <s v="customer-platform-prod"/>
    <n v="46133.833333333336"/>
    <n v="46134.833333333336"/>
    <n v="46112.833333333336"/>
    <n v="46142.833333333336"/>
    <s v="Cloud Logging"/>
    <s v="Management and Governance"/>
    <s v="Log Storage"/>
    <s v="log-sink-1001-05-01"/>
    <s v="us-central1"/>
    <s v=""/>
    <n v="292.28390000000002"/>
    <s v="GiBy"/>
    <n v="0.50000017106655548"/>
    <s v="Standard"/>
    <s v="USD"/>
    <n v="146.142"/>
    <n v="134.45060000000001"/>
    <n v="134.4506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430"/>
    <s v="Shared"/>
    <x v="2"/>
    <s v="Direct spend: provider + billing month + sub-account"/>
    <n v="1"/>
    <s v="gcp-2026-04-22-finops-prod-1001-05-01-alloc-446af2a08fdf"/>
    <d v="2026-04-01T00:00:00"/>
    <d v="2026-04-01T00:00:00"/>
  </r>
  <r>
    <x v="2232"/>
    <x v="1"/>
    <m/>
    <m/>
    <s v="customer-platform-prod"/>
    <n v="46133.833333333336"/>
    <n v="46134.833333333336"/>
    <n v="46112.833333333336"/>
    <n v="46142.833333333336"/>
    <s v="Cloud Logging"/>
    <s v="Management and Governance"/>
    <s v="Log Storage"/>
    <s v="log-sink-1001-05-02"/>
    <s v="us-central1"/>
    <s v=""/>
    <n v="279.46190000000001"/>
    <s v="GiBy"/>
    <n v="0.50000017891526538"/>
    <s v="Standard"/>
    <s v="USD"/>
    <n v="139.73099999999999"/>
    <n v="128.55250000000001"/>
    <n v="128.5525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431"/>
    <s v="Shared"/>
    <x v="2"/>
    <s v="Direct spend: provider + billing month + sub-account"/>
    <n v="1"/>
    <s v="gcp-2026-04-22-finops-prod-1001-05-02-alloc-9555447a4111"/>
    <d v="2026-04-01T00:00:00"/>
    <d v="2026-04-01T00:00:00"/>
  </r>
  <r>
    <x v="2233"/>
    <x v="1"/>
    <m/>
    <m/>
    <s v="analytics-development"/>
    <n v="46133.833333333336"/>
    <n v="46134.833333333336"/>
    <n v="46112.833333333336"/>
    <n v="46142.833333333336"/>
    <s v="Compute Engine"/>
    <s v="Compute"/>
    <s v="N2 Instance Core running in Americas"/>
    <s v="instance-2001-01-01"/>
    <s v="us-central1"/>
    <s v=""/>
    <n v="691.01710000000003"/>
    <s v="vCPU-hours"/>
    <n v="3.1610939873991536E-2"/>
    <s v="Committed"/>
    <s v="USD"/>
    <n v="21.843699999999998"/>
    <n v="17.724599999999999"/>
    <n v="17.7245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32"/>
    <s v="Allocated"/>
    <x v="1"/>
    <s v="Source tags/labels"/>
    <n v="1"/>
    <s v="gcp-2026-04-22-finops-data-2001-01-01-alloc-7014452fcca3"/>
    <d v="2026-04-01T00:00:00"/>
    <d v="2026-04-01T00:00:00"/>
  </r>
  <r>
    <x v="2234"/>
    <x v="1"/>
    <m/>
    <m/>
    <s v="analytics-development"/>
    <n v="46133.833333333336"/>
    <n v="46134.833333333336"/>
    <n v="46112.833333333336"/>
    <n v="46142.833333333336"/>
    <s v="Compute Engine"/>
    <s v="Compute"/>
    <s v="N2 Instance Core running in Americas"/>
    <s v="instance-2001-01-02"/>
    <s v="us-central1"/>
    <s v=""/>
    <n v="742.09140000000002"/>
    <s v="vCPU-hours"/>
    <n v="3.1611065698915253E-2"/>
    <s v="Committed"/>
    <s v="USD"/>
    <n v="23.458300000000001"/>
    <n v="19.034600000000001"/>
    <n v="19.0346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33"/>
    <s v="Allocated"/>
    <x v="1"/>
    <s v="Source tags/labels"/>
    <n v="1"/>
    <s v="gcp-2026-04-22-finops-data-2001-01-02-alloc-0b31a4d19fae"/>
    <d v="2026-04-01T00:00:00"/>
    <d v="2026-04-01T00:00:00"/>
  </r>
  <r>
    <x v="2235"/>
    <x v="1"/>
    <m/>
    <m/>
    <s v="analytics-development"/>
    <n v="46133.833333333336"/>
    <n v="46134.833333333336"/>
    <n v="46112.833333333336"/>
    <n v="46142.833333333336"/>
    <s v="BigQuery"/>
    <s v="Analytics"/>
    <s v="Analysis in US"/>
    <s v="bq-job-2001-02-01"/>
    <s v="us-central1"/>
    <s v=""/>
    <n v="4.9245999999999999"/>
    <s v="TiBy"/>
    <n v="6.24994923445559"/>
    <s v="Standard"/>
    <s v="USD"/>
    <n v="30.778500000000001"/>
    <n v="29.239599999999999"/>
    <n v="29.2395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34"/>
    <s v="Allocated"/>
    <x v="1"/>
    <s v="Source tags/labels"/>
    <n v="1"/>
    <s v="gcp-2026-04-22-finops-data-2001-02-01-alloc-1e96860789e8"/>
    <d v="2026-04-01T00:00:00"/>
    <d v="2026-04-01T00:00:00"/>
  </r>
  <r>
    <x v="2236"/>
    <x v="1"/>
    <m/>
    <m/>
    <s v="analytics-development"/>
    <n v="46133.833333333336"/>
    <n v="46134.833333333336"/>
    <n v="46112.833333333336"/>
    <n v="46142.833333333336"/>
    <s v="BigQuery"/>
    <s v="Analytics"/>
    <s v="Analysis in US"/>
    <s v="bq-job-2001-02-02"/>
    <s v="us-central1"/>
    <s v=""/>
    <n v="5.6173999999999999"/>
    <s v="TiBy"/>
    <n v="6.2500445045750705"/>
    <s v="Standard"/>
    <s v="USD"/>
    <n v="35.109000000000002"/>
    <n v="33.3536"/>
    <n v="33.3536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35"/>
    <s v="Allocated"/>
    <x v="1"/>
    <s v="Source tags/labels"/>
    <n v="1"/>
    <s v="gcp-2026-04-22-finops-data-2001-02-02-alloc-be29c2269ddd"/>
    <d v="2026-04-01T00:00:00"/>
    <d v="2026-04-01T00:00:00"/>
  </r>
  <r>
    <x v="2237"/>
    <x v="1"/>
    <m/>
    <m/>
    <s v="analytics-development"/>
    <n v="46133.833333333336"/>
    <n v="46134.833333333336"/>
    <n v="46112.833333333336"/>
    <n v="46142.833333333336"/>
    <s v="Cloud Storage"/>
    <s v="Storage"/>
    <s v="Standard Storage US Multi-region"/>
    <s v="bucket-2001-03-01"/>
    <s v="us-central1"/>
    <s v=""/>
    <n v="133.22380000000001"/>
    <s v="GiBy-month"/>
    <n v="2.5999858884073267E-2"/>
    <s v="Standard"/>
    <s v="USD"/>
    <n v="3.4638"/>
    <n v="3.1974"/>
    <n v="3.1974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36"/>
    <s v="Allocated"/>
    <x v="1"/>
    <s v="Source tags/labels"/>
    <n v="1"/>
    <s v="gcp-2026-04-22-finops-data-2001-03-01-alloc-321b4f7bf184"/>
    <d v="2026-04-01T00:00:00"/>
    <d v="2026-04-01T00:00:00"/>
  </r>
  <r>
    <x v="2238"/>
    <x v="1"/>
    <m/>
    <m/>
    <s v="analytics-development"/>
    <n v="46133.833333333336"/>
    <n v="46134.833333333336"/>
    <n v="46112.833333333336"/>
    <n v="46142.833333333336"/>
    <s v="Cloud Storage"/>
    <s v="Storage"/>
    <s v="Standard Storage US Multi-region"/>
    <s v="bucket-2001-03-02"/>
    <s v="us-central1"/>
    <s v=""/>
    <n v="157.8723"/>
    <s v="GiBy-month"/>
    <n v="2.6000127951515243E-2"/>
    <s v="Standard"/>
    <s v="USD"/>
    <n v="4.1047000000000002"/>
    <n v="3.7888999999999999"/>
    <n v="3.7888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37"/>
    <s v="Allocated"/>
    <x v="1"/>
    <s v="Source tags/labels"/>
    <n v="1"/>
    <s v="gcp-2026-04-22-finops-data-2001-03-02-alloc-a7287a1ba657"/>
    <d v="2026-04-01T00:00:00"/>
    <d v="2026-04-01T00:00:00"/>
  </r>
  <r>
    <x v="2239"/>
    <x v="1"/>
    <m/>
    <m/>
    <s v="analytics-development"/>
    <n v="46133.833333333336"/>
    <n v="46134.833333333336"/>
    <n v="46112.833333333336"/>
    <n v="46142.833333333336"/>
    <s v="Cloud SQL"/>
    <s v="Databases"/>
    <s v="Cloud SQL for PostgreSQL: Regional vCPU"/>
    <s v="cloudsql-2001-04-01"/>
    <s v="us-central1"/>
    <s v=""/>
    <n v="198.70320000000001"/>
    <s v="vCPU-hours"/>
    <n v="8.2600078911663238E-2"/>
    <s v="Committed"/>
    <s v="USD"/>
    <n v="16.4129"/>
    <n v="13.527699999999999"/>
    <n v="13.5276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38"/>
    <s v="Allocated"/>
    <x v="1"/>
    <s v="Source tags/labels"/>
    <n v="1"/>
    <s v="gcp-2026-04-22-finops-data-2001-04-01-alloc-075563975a76"/>
    <d v="2026-04-01T00:00:00"/>
    <d v="2026-04-01T00:00:00"/>
  </r>
  <r>
    <x v="2240"/>
    <x v="1"/>
    <m/>
    <m/>
    <s v="analytics-development"/>
    <n v="46133.833333333336"/>
    <n v="46134.833333333336"/>
    <n v="46112.833333333336"/>
    <n v="46142.833333333336"/>
    <s v="Cloud SQL"/>
    <s v="Databases"/>
    <s v="Cloud SQL for PostgreSQL: Regional vCPU"/>
    <s v="cloudsql-2001-04-02"/>
    <s v="us-central1"/>
    <s v=""/>
    <n v="186.68360000000001"/>
    <s v="vCPU-hours"/>
    <n v="8.2600185554596126E-2"/>
    <s v="Committed"/>
    <s v="USD"/>
    <n v="15.4201"/>
    <n v="12.7094"/>
    <n v="12.7094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39"/>
    <s v="Allocated"/>
    <x v="1"/>
    <s v="Source tags/labels"/>
    <n v="1"/>
    <s v="gcp-2026-04-22-finops-data-2001-04-02-alloc-360e8cddf0d0"/>
    <d v="2026-04-01T00:00:00"/>
    <d v="2026-04-01T00:00:00"/>
  </r>
  <r>
    <x v="2241"/>
    <x v="1"/>
    <m/>
    <m/>
    <s v="analytics-development"/>
    <n v="46133.833333333336"/>
    <n v="46134.833333333336"/>
    <n v="46112.833333333336"/>
    <n v="46142.833333333336"/>
    <s v="Cloud Logging"/>
    <s v="Management and Governance"/>
    <s v="Log Storage"/>
    <s v="log-sink-2001-05-01"/>
    <s v="us-central1"/>
    <s v=""/>
    <n v="140.1097"/>
    <s v="GiBy"/>
    <n v="0.5000003568632293"/>
    <s v="Standard"/>
    <s v="USD"/>
    <n v="70.054900000000004"/>
    <n v="64.450500000000005"/>
    <n v="64.450500000000005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440"/>
    <s v="Shared"/>
    <x v="2"/>
    <s v="Direct spend: provider + billing month + sub-account"/>
    <n v="1"/>
    <s v="gcp-2026-04-22-finops-data-2001-05-01-alloc-e47fb114269e"/>
    <d v="2026-04-01T00:00:00"/>
    <d v="2026-04-01T00:00:00"/>
  </r>
  <r>
    <x v="2242"/>
    <x v="1"/>
    <m/>
    <m/>
    <s v="analytics-development"/>
    <n v="46133.833333333336"/>
    <n v="46134.833333333336"/>
    <n v="46112.833333333336"/>
    <n v="46142.833333333336"/>
    <s v="Cloud Logging"/>
    <s v="Management and Governance"/>
    <s v="Log Storage"/>
    <s v="log-sink-2001-05-02"/>
    <s v="us-central1"/>
    <s v=""/>
    <n v="125.1378"/>
    <s v="GiBy"/>
    <n v="0.5"/>
    <s v="Standard"/>
    <s v="USD"/>
    <n v="62.568899999999999"/>
    <n v="57.563400000000001"/>
    <n v="57.56340000000000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441"/>
    <s v="Shared"/>
    <x v="2"/>
    <s v="Direct spend: provider + billing month + sub-account"/>
    <n v="1"/>
    <s v="gcp-2026-04-22-finops-data-2001-05-02-alloc-883764d1a6a9"/>
    <d v="2026-04-01T00:00:00"/>
    <d v="2026-04-01T00:00:00"/>
  </r>
  <r>
    <x v="2243"/>
    <x v="1"/>
    <m/>
    <m/>
    <s v="customer-platform-prod"/>
    <n v="46134.833333333336"/>
    <n v="46135.833333333336"/>
    <n v="46112.833333333336"/>
    <n v="46142.833333333336"/>
    <s v="Compute Engine"/>
    <s v="Compute"/>
    <s v="N2 Instance Core running in Americas"/>
    <s v="instance-1001-01-01"/>
    <s v="us-central1"/>
    <s v=""/>
    <n v="1495.5906"/>
    <s v="vCPU-hours"/>
    <n v="3.1610990333852056E-2"/>
    <s v="Committed"/>
    <s v="USD"/>
    <n v="47.277099999999997"/>
    <n v="38.361899999999999"/>
    <n v="38.3618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42"/>
    <s v="Allocated"/>
    <x v="1"/>
    <s v="Source tags/labels"/>
    <n v="1"/>
    <s v="gcp-2026-04-23-finops-prod-1001-01-01-alloc-b6ea1f46456c"/>
    <d v="2026-04-01T00:00:00"/>
    <d v="2026-04-01T00:00:00"/>
  </r>
  <r>
    <x v="2244"/>
    <x v="1"/>
    <m/>
    <m/>
    <s v="customer-platform-prod"/>
    <n v="46134.833333333336"/>
    <n v="46135.833333333336"/>
    <n v="46112.833333333336"/>
    <n v="46142.833333333336"/>
    <s v="Compute Engine"/>
    <s v="Compute"/>
    <s v="N2 Instance Core running in Americas"/>
    <s v="instance-1001-01-02"/>
    <s v="us-central1"/>
    <s v=""/>
    <n v="1438.4143999999999"/>
    <s v="vCPU-hours"/>
    <n v="3.1610987765417257E-2"/>
    <s v="Committed"/>
    <s v="USD"/>
    <n v="45.469700000000003"/>
    <n v="36.895299999999999"/>
    <n v="36.8952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43"/>
    <s v="Allocated"/>
    <x v="1"/>
    <s v="Source tags/labels"/>
    <n v="1"/>
    <s v="gcp-2026-04-23-finops-prod-1001-01-02-alloc-4f60e8472eb6"/>
    <d v="2026-04-01T00:00:00"/>
    <d v="2026-04-01T00:00:00"/>
  </r>
  <r>
    <x v="2245"/>
    <x v="1"/>
    <m/>
    <m/>
    <s v="customer-platform-prod"/>
    <n v="46134.833333333336"/>
    <n v="46135.833333333336"/>
    <n v="46112.833333333336"/>
    <n v="46142.833333333336"/>
    <s v="BigQuery"/>
    <s v="Analytics"/>
    <s v="Analysis in US"/>
    <s v="bq-job-1001-02-01"/>
    <s v="us-central1"/>
    <s v=""/>
    <n v="11.2555"/>
    <s v="TiBy"/>
    <n v="6.249975567500333"/>
    <s v="Standard"/>
    <s v="USD"/>
    <n v="70.346599999999995"/>
    <n v="66.829300000000003"/>
    <n v="66.8293000000000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44"/>
    <s v="Allocated"/>
    <x v="1"/>
    <s v="Source tags/labels"/>
    <n v="1"/>
    <s v="gcp-2026-04-23-finops-prod-1001-02-01-alloc-52f9961530d5"/>
    <d v="2026-04-01T00:00:00"/>
    <d v="2026-04-01T00:00:00"/>
  </r>
  <r>
    <x v="2246"/>
    <x v="1"/>
    <m/>
    <m/>
    <s v="customer-platform-prod"/>
    <n v="46134.833333333336"/>
    <n v="46135.833333333336"/>
    <n v="46112.833333333336"/>
    <n v="46142.833333333336"/>
    <s v="BigQuery"/>
    <s v="Analytics"/>
    <s v="Analysis in US"/>
    <s v="bq-job-1001-02-02"/>
    <s v="us-central1"/>
    <s v=""/>
    <n v="11.634399999999999"/>
    <s v="TiBy"/>
    <n v="6.25"/>
    <s v="Standard"/>
    <s v="USD"/>
    <n v="72.715000000000003"/>
    <n v="69.079300000000003"/>
    <n v="69.0793000000000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45"/>
    <s v="Allocated"/>
    <x v="1"/>
    <s v="Source tags/labels"/>
    <n v="1"/>
    <s v="gcp-2026-04-23-finops-prod-1001-02-02-alloc-0f27178714c8"/>
    <d v="2026-04-01T00:00:00"/>
    <d v="2026-04-01T00:00:00"/>
  </r>
  <r>
    <x v="2247"/>
    <x v="1"/>
    <m/>
    <m/>
    <s v="customer-platform-prod"/>
    <n v="46134.833333333336"/>
    <n v="46135.833333333336"/>
    <n v="46112.833333333336"/>
    <n v="46142.833333333336"/>
    <s v="Cloud Storage"/>
    <s v="Storage"/>
    <s v="Standard Storage US Multi-region"/>
    <s v="bucket-1001-03-01"/>
    <s v="us-central1"/>
    <s v=""/>
    <n v="305.62079999999997"/>
    <s v="GiBy-month"/>
    <n v="2.5999866501232899E-2"/>
    <s v="Standard"/>
    <s v="USD"/>
    <n v="7.9461000000000004"/>
    <n v="7.3349000000000002"/>
    <n v="7.3349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46"/>
    <s v="Allocated"/>
    <x v="1"/>
    <s v="Source tags/labels"/>
    <n v="1"/>
    <s v="gcp-2026-04-23-finops-prod-1001-03-01-alloc-a83175b28f06"/>
    <d v="2026-04-01T00:00:00"/>
    <d v="2026-04-01T00:00:00"/>
  </r>
  <r>
    <x v="2248"/>
    <x v="1"/>
    <m/>
    <m/>
    <s v="customer-platform-prod"/>
    <n v="46134.833333333336"/>
    <n v="46135.833333333336"/>
    <n v="46112.833333333336"/>
    <n v="46142.833333333336"/>
    <s v="Cloud Storage"/>
    <s v="Storage"/>
    <s v="Standard Storage US Multi-region"/>
    <s v="bucket-1001-03-02"/>
    <s v="us-central1"/>
    <s v=""/>
    <n v="346.52629999999999"/>
    <s v="GiBy-month"/>
    <n v="2.6000046749698365E-2"/>
    <s v="Standard"/>
    <s v="USD"/>
    <n v="9.0097000000000005"/>
    <n v="8.3165999999999993"/>
    <n v="8.316599999999999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47"/>
    <s v="Allocated"/>
    <x v="1"/>
    <s v="Source tags/labels"/>
    <n v="1"/>
    <s v="gcp-2026-04-23-finops-prod-1001-03-02-alloc-f54df1451f84"/>
    <d v="2026-04-01T00:00:00"/>
    <d v="2026-04-01T00:00:00"/>
  </r>
  <r>
    <x v="2249"/>
    <x v="1"/>
    <m/>
    <m/>
    <s v="customer-platform-prod"/>
    <n v="46134.833333333336"/>
    <n v="46135.833333333336"/>
    <n v="46112.833333333336"/>
    <n v="46142.833333333336"/>
    <s v="Cloud SQL"/>
    <s v="Databases"/>
    <s v="Cloud SQL for PostgreSQL: Regional vCPU"/>
    <s v="cloudsql-1001-04-01"/>
    <s v="us-central1"/>
    <s v=""/>
    <n v="383.78559999999999"/>
    <s v="vCPU-hours"/>
    <n v="8.2600024597066696E-2"/>
    <s v="Committed"/>
    <s v="USD"/>
    <n v="31.700700000000001"/>
    <n v="26.1281"/>
    <n v="26.128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48"/>
    <s v="Allocated"/>
    <x v="1"/>
    <s v="Source tags/labels"/>
    <n v="1"/>
    <s v="gcp-2026-04-23-finops-prod-1001-04-01-alloc-5b8967f65117"/>
    <d v="2026-04-01T00:00:00"/>
    <d v="2026-04-01T00:00:00"/>
  </r>
  <r>
    <x v="2250"/>
    <x v="1"/>
    <m/>
    <m/>
    <s v="customer-platform-prod"/>
    <n v="46134.833333333336"/>
    <n v="46135.833333333336"/>
    <n v="46112.833333333336"/>
    <n v="46142.833333333336"/>
    <s v="Cloud SQL"/>
    <s v="Databases"/>
    <s v="Cloud SQL for PostgreSQL: Regional vCPU"/>
    <s v="cloudsql-1001-04-02"/>
    <s v="us-central1"/>
    <s v=""/>
    <n v="402.8365"/>
    <s v="vCPU-hours"/>
    <n v="8.2600012660223196E-2"/>
    <s v="Committed"/>
    <s v="USD"/>
    <n v="33.274299999999997"/>
    <n v="27.4251"/>
    <n v="27.425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49"/>
    <s v="Allocated"/>
    <x v="1"/>
    <s v="Source tags/labels"/>
    <n v="1"/>
    <s v="gcp-2026-04-23-finops-prod-1001-04-02-alloc-fe6b4d31defb"/>
    <d v="2026-04-01T00:00:00"/>
    <d v="2026-04-01T00:00:00"/>
  </r>
  <r>
    <x v="2251"/>
    <x v="1"/>
    <m/>
    <m/>
    <s v="customer-platform-prod"/>
    <n v="46134.833333333336"/>
    <n v="46135.833333333336"/>
    <n v="46112.833333333336"/>
    <n v="46142.833333333336"/>
    <s v="Cloud Logging"/>
    <s v="Management and Governance"/>
    <s v="Log Storage"/>
    <s v="log-sink-1001-05-01"/>
    <s v="us-central1"/>
    <s v=""/>
    <n v="292.02679999999998"/>
    <s v="GiBy"/>
    <n v="0.5"/>
    <s v="Standard"/>
    <s v="USD"/>
    <n v="146.01339999999999"/>
    <n v="134.3323"/>
    <n v="134.3323"/>
    <s v="Usage"/>
    <s v=""/>
    <s v="Log Storage"/>
    <s v="{}"/>
    <x v="0"/>
    <x v="0"/>
    <x v="0"/>
    <x v="0"/>
    <s v="Unallocated"/>
    <s v="gcp_billing_sample.csv"/>
    <n v="450"/>
    <s v="Unallocated"/>
    <x v="0"/>
    <s v="Missing allocation metadata"/>
    <n v="1"/>
    <s v="gcp-2026-04-23-finops-prod-1001-05-01-alloc-a39ecc8cca3c"/>
    <d v="2026-04-01T00:00:00"/>
    <d v="2026-04-01T00:00:00"/>
  </r>
  <r>
    <x v="2252"/>
    <x v="1"/>
    <m/>
    <m/>
    <s v="customer-platform-prod"/>
    <n v="46134.833333333336"/>
    <n v="46135.833333333336"/>
    <n v="46112.833333333336"/>
    <n v="46142.833333333336"/>
    <s v="Cloud Logging"/>
    <s v="Management and Governance"/>
    <s v="Log Storage"/>
    <s v="log-sink-1001-05-02"/>
    <s v="us-central1"/>
    <s v=""/>
    <n v="308.28160000000003"/>
    <s v="GiBy"/>
    <n v="0.5"/>
    <s v="Standard"/>
    <s v="USD"/>
    <n v="154.14080000000001"/>
    <n v="141.80950000000001"/>
    <n v="141.8095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451"/>
    <s v="Shared"/>
    <x v="2"/>
    <s v="Direct spend: provider + billing month + sub-account"/>
    <n v="1"/>
    <s v="gcp-2026-04-23-finops-prod-1001-05-02-alloc-99ba29c48749"/>
    <d v="2026-04-01T00:00:00"/>
    <d v="2026-04-01T00:00:00"/>
  </r>
  <r>
    <x v="2253"/>
    <x v="1"/>
    <m/>
    <m/>
    <s v="analytics-development"/>
    <n v="46134.833333333336"/>
    <n v="46135.833333333336"/>
    <n v="46112.833333333336"/>
    <n v="46142.833333333336"/>
    <s v="Compute Engine"/>
    <s v="Compute"/>
    <s v="N2 Instance Core running in Americas"/>
    <s v="instance-2001-01-01"/>
    <s v="us-central1"/>
    <s v=""/>
    <n v="632.5471"/>
    <s v="vCPU-hours"/>
    <n v="3.161092668040056E-2"/>
    <s v="Committed"/>
    <s v="USD"/>
    <n v="19.9954"/>
    <n v="16.224799999999998"/>
    <n v="16.224799999999998"/>
    <s v="Usage"/>
    <s v=""/>
    <s v="N2 Instance Core running in Americas"/>
    <s v="{}"/>
    <x v="0"/>
    <x v="0"/>
    <x v="0"/>
    <x v="0"/>
    <s v="Unallocated"/>
    <s v="gcp_billing_sample.csv"/>
    <n v="452"/>
    <s v="Unallocated"/>
    <x v="0"/>
    <s v="Missing allocation metadata"/>
    <n v="1"/>
    <s v="gcp-2026-04-23-finops-data-2001-01-01-alloc-fbba1d1d4357"/>
    <d v="2026-04-01T00:00:00"/>
    <d v="2026-04-01T00:00:00"/>
  </r>
  <r>
    <x v="2254"/>
    <x v="1"/>
    <m/>
    <m/>
    <s v="analytics-development"/>
    <n v="46134.833333333336"/>
    <n v="46135.833333333336"/>
    <n v="46112.833333333336"/>
    <n v="46142.833333333336"/>
    <s v="Compute Engine"/>
    <s v="Compute"/>
    <s v="N2 Instance Core running in Americas"/>
    <s v="instance-2001-01-02"/>
    <s v="us-central1"/>
    <s v=""/>
    <n v="723.17200000000003"/>
    <s v="vCPU-hours"/>
    <n v="3.1611013700751693E-2"/>
    <s v="Committed"/>
    <s v="USD"/>
    <n v="22.860199999999999"/>
    <n v="18.549399999999999"/>
    <n v="18.5493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53"/>
    <s v="Allocated"/>
    <x v="1"/>
    <s v="Source tags/labels"/>
    <n v="1"/>
    <s v="gcp-2026-04-23-finops-data-2001-01-02-alloc-045d36651622"/>
    <d v="2026-04-01T00:00:00"/>
    <d v="2026-04-01T00:00:00"/>
  </r>
  <r>
    <x v="2255"/>
    <x v="1"/>
    <m/>
    <m/>
    <s v="analytics-development"/>
    <n v="46134.833333333336"/>
    <n v="46135.833333333336"/>
    <n v="46112.833333333336"/>
    <n v="46142.833333333336"/>
    <s v="BigQuery"/>
    <s v="Analytics"/>
    <s v="Analysis in US"/>
    <s v="bq-job-2001-02-01"/>
    <s v="us-central1"/>
    <s v=""/>
    <n v="5.1178999999999997"/>
    <s v="TiBy"/>
    <n v="6.2499853455518863"/>
    <s v="Standard"/>
    <s v="USD"/>
    <n v="31.986799999999999"/>
    <n v="30.387499999999999"/>
    <n v="30.3874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54"/>
    <s v="Allocated"/>
    <x v="1"/>
    <s v="Source tags/labels"/>
    <n v="1"/>
    <s v="gcp-2026-04-23-finops-data-2001-02-01-alloc-0f9b0a5b2683"/>
    <d v="2026-04-01T00:00:00"/>
    <d v="2026-04-01T00:00:00"/>
  </r>
  <r>
    <x v="2256"/>
    <x v="1"/>
    <m/>
    <m/>
    <s v="analytics-development"/>
    <n v="46134.833333333336"/>
    <n v="46135.833333333336"/>
    <n v="46112.833333333336"/>
    <n v="46142.833333333336"/>
    <s v="BigQuery"/>
    <s v="Analytics"/>
    <s v="Analysis in US"/>
    <s v="bq-job-2001-02-02"/>
    <s v="us-central1"/>
    <s v=""/>
    <n v="5.5709999999999997"/>
    <s v="TiBy"/>
    <n v="6.2499551247531864"/>
    <s v="Standard"/>
    <s v="USD"/>
    <n v="34.8185"/>
    <n v="33.077599999999997"/>
    <n v="33.07759999999999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55"/>
    <s v="Allocated"/>
    <x v="1"/>
    <s v="Source tags/labels"/>
    <n v="1"/>
    <s v="gcp-2026-04-23-finops-data-2001-02-02-alloc-316e0cc9d727"/>
    <d v="2026-04-01T00:00:00"/>
    <d v="2026-04-01T00:00:00"/>
  </r>
  <r>
    <x v="2257"/>
    <x v="1"/>
    <m/>
    <m/>
    <s v="analytics-development"/>
    <n v="46134.833333333336"/>
    <n v="46135.833333333336"/>
    <n v="46112.833333333336"/>
    <n v="46142.833333333336"/>
    <s v="Cloud Storage"/>
    <s v="Storage"/>
    <s v="Standard Storage US Multi-region"/>
    <s v="bucket-2001-03-01"/>
    <s v="us-central1"/>
    <s v=""/>
    <n v="140.75970000000001"/>
    <s v="GiBy-month"/>
    <n v="2.6000339585833161E-2"/>
    <s v="Standard"/>
    <s v="USD"/>
    <n v="3.6598000000000002"/>
    <n v="3.3782000000000001"/>
    <n v="3.3782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56"/>
    <s v="Allocated"/>
    <x v="1"/>
    <s v="Source tags/labels"/>
    <n v="1"/>
    <s v="gcp-2026-04-23-finops-data-2001-03-01-alloc-48361383aa47"/>
    <d v="2026-04-01T00:00:00"/>
    <d v="2026-04-01T00:00:00"/>
  </r>
  <r>
    <x v="2258"/>
    <x v="1"/>
    <m/>
    <m/>
    <s v="analytics-development"/>
    <n v="46134.833333333336"/>
    <n v="46135.833333333336"/>
    <n v="46112.833333333336"/>
    <n v="46142.833333333336"/>
    <s v="Cloud Storage"/>
    <s v="Storage"/>
    <s v="Standard Storage US Multi-region"/>
    <s v="bucket-2001-03-02"/>
    <s v="us-central1"/>
    <s v=""/>
    <n v="143.92939999999999"/>
    <s v="GiBy-month"/>
    <n v="2.6000247343489241E-2"/>
    <s v="Standard"/>
    <s v="USD"/>
    <n v="3.7422"/>
    <n v="3.4542999999999999"/>
    <n v="3.4542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57"/>
    <s v="Allocated"/>
    <x v="1"/>
    <s v="Source tags/labels"/>
    <n v="1"/>
    <s v="gcp-2026-04-23-finops-data-2001-03-02-alloc-d4e39074a0df"/>
    <d v="2026-04-01T00:00:00"/>
    <d v="2026-04-01T00:00:00"/>
  </r>
  <r>
    <x v="2259"/>
    <x v="1"/>
    <m/>
    <m/>
    <s v="analytics-development"/>
    <n v="46134.833333333336"/>
    <n v="46135.833333333336"/>
    <n v="46112.833333333336"/>
    <n v="46142.833333333336"/>
    <s v="Cloud SQL"/>
    <s v="Databases"/>
    <s v="Cloud SQL for PostgreSQL: Regional vCPU"/>
    <s v="cloudsql-2001-04-01"/>
    <s v="us-central1"/>
    <s v=""/>
    <n v="193.27289999999999"/>
    <s v="vCPU-hours"/>
    <n v="8.2599785070747112E-2"/>
    <s v="Committed"/>
    <s v="USD"/>
    <n v="15.9643"/>
    <n v="13.157999999999999"/>
    <n v="13.1579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58"/>
    <s v="Allocated"/>
    <x v="1"/>
    <s v="Source tags/labels"/>
    <n v="1"/>
    <s v="gcp-2026-04-23-finops-data-2001-04-01-alloc-9fa9d3b02370"/>
    <d v="2026-04-01T00:00:00"/>
    <d v="2026-04-01T00:00:00"/>
  </r>
  <r>
    <x v="2260"/>
    <x v="1"/>
    <m/>
    <m/>
    <s v="analytics-development"/>
    <n v="46134.833333333336"/>
    <n v="46135.833333333336"/>
    <n v="46112.833333333336"/>
    <n v="46142.833333333336"/>
    <s v="Cloud SQL"/>
    <s v="Databases"/>
    <s v="Cloud SQL for PostgreSQL: Regional vCPU"/>
    <s v="cloudsql-2001-04-02"/>
    <s v="us-central1"/>
    <s v=""/>
    <n v="194.3262"/>
    <s v="vCPU-hours"/>
    <n v="8.2599772959076029E-2"/>
    <s v="Committed"/>
    <s v="USD"/>
    <n v="16.051300000000001"/>
    <n v="13.229699999999999"/>
    <n v="13.2296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59"/>
    <s v="Allocated"/>
    <x v="1"/>
    <s v="Source tags/labels"/>
    <n v="1"/>
    <s v="gcp-2026-04-23-finops-data-2001-04-02-alloc-7e27968cf7e5"/>
    <d v="2026-04-01T00:00:00"/>
    <d v="2026-04-01T00:00:00"/>
  </r>
  <r>
    <x v="2261"/>
    <x v="1"/>
    <m/>
    <m/>
    <s v="analytics-development"/>
    <n v="46134.833333333336"/>
    <n v="46135.833333333336"/>
    <n v="46112.833333333336"/>
    <n v="46142.833333333336"/>
    <s v="Cloud Logging"/>
    <s v="Management and Governance"/>
    <s v="Log Storage"/>
    <s v="log-sink-2001-05-01"/>
    <s v="us-central1"/>
    <s v=""/>
    <n v="135.62639999999999"/>
    <s v="GiBy"/>
    <n v="0.5"/>
    <s v="Standard"/>
    <s v="USD"/>
    <n v="67.813199999999995"/>
    <n v="62.388199999999998"/>
    <n v="62.388199999999998"/>
    <s v="Usage"/>
    <s v=""/>
    <s v="Log Storage"/>
    <s v="{}"/>
    <x v="0"/>
    <x v="0"/>
    <x v="0"/>
    <x v="0"/>
    <s v="Unallocated"/>
    <s v="gcp_billing_sample.csv"/>
    <n v="460"/>
    <s v="Unallocated"/>
    <x v="0"/>
    <s v="Missing allocation metadata"/>
    <n v="1"/>
    <s v="gcp-2026-04-23-finops-data-2001-05-01-alloc-db6f746f9b79"/>
    <d v="2026-04-01T00:00:00"/>
    <d v="2026-04-01T00:00:00"/>
  </r>
  <r>
    <x v="2262"/>
    <x v="1"/>
    <m/>
    <m/>
    <s v="analytics-development"/>
    <n v="46134.833333333336"/>
    <n v="46135.833333333336"/>
    <n v="46112.833333333336"/>
    <n v="46142.833333333336"/>
    <s v="Cloud Logging"/>
    <s v="Management and Governance"/>
    <s v="Log Storage"/>
    <s v="log-sink-2001-05-02"/>
    <s v="us-central1"/>
    <s v=""/>
    <n v="144.05019999999999"/>
    <s v="GiBy"/>
    <n v="0.5"/>
    <s v="Standard"/>
    <s v="USD"/>
    <n v="72.025099999999995"/>
    <n v="66.263099999999994"/>
    <n v="66.263099999999994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461"/>
    <s v="Shared"/>
    <x v="2"/>
    <s v="Direct spend: provider + billing month + sub-account"/>
    <n v="1"/>
    <s v="gcp-2026-04-23-finops-data-2001-05-02-alloc-0352aec4cb3a"/>
    <d v="2026-04-01T00:00:00"/>
    <d v="2026-04-01T00:00:00"/>
  </r>
  <r>
    <x v="2263"/>
    <x v="1"/>
    <m/>
    <m/>
    <s v="customer-platform-prod"/>
    <n v="46135.833333333336"/>
    <n v="46136.833333333336"/>
    <n v="46112.833333333336"/>
    <n v="46142.833333333336"/>
    <s v="Compute Engine"/>
    <s v="Compute"/>
    <s v="N2 Instance Core running in Americas"/>
    <s v="instance-1001-01-01"/>
    <s v="us-central1"/>
    <s v=""/>
    <n v="1612.0478000000001"/>
    <s v="vCPU-hours"/>
    <n v="3.1610973322255091E-2"/>
    <s v="Committed"/>
    <s v="USD"/>
    <n v="50.958399999999997"/>
    <n v="41.3491"/>
    <n v="41.349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62"/>
    <s v="Allocated"/>
    <x v="1"/>
    <s v="Source tags/labels"/>
    <n v="1"/>
    <s v="gcp-2026-04-24-finops-prod-1001-01-01-alloc-f29055b9095b"/>
    <d v="2026-04-01T00:00:00"/>
    <d v="2026-04-01T00:00:00"/>
  </r>
  <r>
    <x v="2264"/>
    <x v="1"/>
    <m/>
    <m/>
    <s v="customer-platform-prod"/>
    <n v="46135.833333333336"/>
    <n v="46136.833333333336"/>
    <n v="46112.833333333336"/>
    <n v="46142.833333333336"/>
    <s v="Compute Engine"/>
    <s v="Compute"/>
    <s v="N2 Instance Core running in Americas"/>
    <s v="instance-1001-01-02"/>
    <s v="us-central1"/>
    <s v=""/>
    <n v="1495.6111000000001"/>
    <s v="vCPU-hours"/>
    <n v="3.161102508533134E-2"/>
    <s v="Committed"/>
    <s v="USD"/>
    <n v="47.277799999999999"/>
    <n v="38.362400000000001"/>
    <n v="38.3624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63"/>
    <s v="Allocated"/>
    <x v="1"/>
    <s v="Source tags/labels"/>
    <n v="1"/>
    <s v="gcp-2026-04-24-finops-prod-1001-01-02-alloc-91883212e51e"/>
    <d v="2026-04-01T00:00:00"/>
    <d v="2026-04-01T00:00:00"/>
  </r>
  <r>
    <x v="2265"/>
    <x v="1"/>
    <m/>
    <m/>
    <s v="customer-platform-prod"/>
    <n v="46135.833333333336"/>
    <n v="46136.833333333336"/>
    <n v="46112.833333333336"/>
    <n v="46142.833333333336"/>
    <s v="BigQuery"/>
    <s v="Analytics"/>
    <s v="Analysis in US"/>
    <s v="bq-job-1001-02-01"/>
    <s v="us-central1"/>
    <s v=""/>
    <n v="12.170400000000001"/>
    <s v="TiBy"/>
    <n v="6.250016433313613"/>
    <s v="Standard"/>
    <s v="USD"/>
    <n v="76.065200000000004"/>
    <n v="72.261899999999997"/>
    <n v="72.261899999999997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64"/>
    <s v="Allocated"/>
    <x v="1"/>
    <s v="Source tags/labels"/>
    <n v="1"/>
    <s v="gcp-2026-04-24-finops-prod-1001-02-01-alloc-8eaefb0a0996"/>
    <d v="2026-04-01T00:00:00"/>
    <d v="2026-04-01T00:00:00"/>
  </r>
  <r>
    <x v="2266"/>
    <x v="1"/>
    <m/>
    <m/>
    <s v="customer-platform-prod"/>
    <n v="46135.833333333336"/>
    <n v="46136.833333333336"/>
    <n v="46112.833333333336"/>
    <n v="46142.833333333336"/>
    <s v="BigQuery"/>
    <s v="Analytics"/>
    <s v="Analysis in US"/>
    <s v="bq-job-1001-02-02"/>
    <s v="us-central1"/>
    <s v=""/>
    <n v="12.379"/>
    <s v="TiBy"/>
    <n v="6.2500040390984735"/>
    <s v="Standard"/>
    <s v="USD"/>
    <n v="77.368799999999993"/>
    <n v="73.500399999999999"/>
    <n v="73.500399999999999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65"/>
    <s v="Allocated"/>
    <x v="1"/>
    <s v="Source tags/labels"/>
    <n v="1"/>
    <s v="gcp-2026-04-24-finops-prod-1001-02-02-alloc-7fbeaf1b62d1"/>
    <d v="2026-04-01T00:00:00"/>
    <d v="2026-04-01T00:00:00"/>
  </r>
  <r>
    <x v="2267"/>
    <x v="1"/>
    <m/>
    <m/>
    <s v="customer-platform-prod"/>
    <n v="46135.833333333336"/>
    <n v="46136.833333333336"/>
    <n v="46112.833333333336"/>
    <n v="46142.833333333336"/>
    <s v="Cloud Storage"/>
    <s v="Storage"/>
    <s v="Standard Storage US Multi-region"/>
    <s v="bucket-1001-03-01"/>
    <s v="us-central1"/>
    <s v=""/>
    <n v="332.88409999999999"/>
    <s v="GiBy-month"/>
    <n v="2.6000040254250654E-2"/>
    <s v="Standard"/>
    <s v="USD"/>
    <n v="8.6549999999999994"/>
    <n v="7.9892000000000003"/>
    <n v="7.9892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66"/>
    <s v="Allocated"/>
    <x v="1"/>
    <s v="Source tags/labels"/>
    <n v="1"/>
    <s v="gcp-2026-04-24-finops-prod-1001-03-01-alloc-d06f73994c0b"/>
    <d v="2026-04-01T00:00:00"/>
    <d v="2026-04-01T00:00:00"/>
  </r>
  <r>
    <x v="2268"/>
    <x v="1"/>
    <m/>
    <m/>
    <s v="customer-platform-prod"/>
    <n v="46135.833333333336"/>
    <n v="46136.833333333336"/>
    <n v="46112.833333333336"/>
    <n v="46142.833333333336"/>
    <s v="Cloud Storage"/>
    <s v="Storage"/>
    <s v="Standard Storage US Multi-region"/>
    <s v="bucket-1001-03-02"/>
    <s v="us-central1"/>
    <s v=""/>
    <n v="311.44670000000002"/>
    <s v="GiBy-month"/>
    <n v="2.5999954406323779E-2"/>
    <s v="Standard"/>
    <s v="USD"/>
    <n v="8.0975999999999999"/>
    <n v="7.4747000000000003"/>
    <n v="7.4747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67"/>
    <s v="Allocated"/>
    <x v="1"/>
    <s v="Source tags/labels"/>
    <n v="1"/>
    <s v="gcp-2026-04-24-finops-prod-1001-03-02-alloc-27fd7bca34a4"/>
    <d v="2026-04-01T00:00:00"/>
    <d v="2026-04-01T00:00:00"/>
  </r>
  <r>
    <x v="2269"/>
    <x v="1"/>
    <m/>
    <m/>
    <s v="customer-platform-prod"/>
    <n v="46135.833333333336"/>
    <n v="46136.833333333336"/>
    <n v="46112.833333333336"/>
    <n v="46142.833333333336"/>
    <s v="Cloud SQL"/>
    <s v="Databases"/>
    <s v="Cloud SQL for PostgreSQL: Regional vCPU"/>
    <s v="cloudsql-1001-04-01"/>
    <s v="us-central1"/>
    <s v=""/>
    <n v="383.95339999999999"/>
    <s v="vCPU-hours"/>
    <n v="8.2600128036371082E-2"/>
    <s v="Committed"/>
    <s v="USD"/>
    <n v="31.714600000000001"/>
    <n v="26.139600000000002"/>
    <n v="26.13960000000000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68"/>
    <s v="Allocated"/>
    <x v="1"/>
    <s v="Source tags/labels"/>
    <n v="1"/>
    <s v="gcp-2026-04-24-finops-prod-1001-04-01-alloc-7f9bc29398a6"/>
    <d v="2026-04-01T00:00:00"/>
    <d v="2026-04-01T00:00:00"/>
  </r>
  <r>
    <x v="2270"/>
    <x v="1"/>
    <m/>
    <m/>
    <s v="customer-platform-prod"/>
    <n v="46135.833333333336"/>
    <n v="46136.833333333336"/>
    <n v="46112.833333333336"/>
    <n v="46142.833333333336"/>
    <s v="Cloud SQL"/>
    <s v="Databases"/>
    <s v="Cloud SQL for PostgreSQL: Regional vCPU"/>
    <s v="cloudsql-1001-04-02"/>
    <s v="us-central1"/>
    <s v=""/>
    <n v="395.53399999999999"/>
    <s v="vCPU-hours"/>
    <n v="8.2599978762887646E-2"/>
    <s v="Committed"/>
    <s v="USD"/>
    <n v="32.671100000000003"/>
    <n v="26.927900000000001"/>
    <n v="26.9279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69"/>
    <s v="Allocated"/>
    <x v="1"/>
    <s v="Source tags/labels"/>
    <n v="1"/>
    <s v="gcp-2026-04-24-finops-prod-1001-04-02-alloc-e2d6c2eb57e7"/>
    <d v="2026-04-01T00:00:00"/>
    <d v="2026-04-01T00:00:00"/>
  </r>
  <r>
    <x v="2271"/>
    <x v="1"/>
    <m/>
    <m/>
    <s v="customer-platform-prod"/>
    <n v="46135.833333333336"/>
    <n v="46136.833333333336"/>
    <n v="46112.833333333336"/>
    <n v="46142.833333333336"/>
    <s v="Cloud Logging"/>
    <s v="Management and Governance"/>
    <s v="Log Storage"/>
    <s v="log-sink-1001-05-01"/>
    <s v="us-central1"/>
    <s v=""/>
    <n v="323.38600000000002"/>
    <s v="GiBy"/>
    <n v="0.5"/>
    <s v="Standard"/>
    <s v="USD"/>
    <n v="161.69300000000001"/>
    <n v="148.7576"/>
    <n v="148.7576"/>
    <s v="Usage"/>
    <s v=""/>
    <s v="Log Storage"/>
    <s v="{}"/>
    <x v="0"/>
    <x v="0"/>
    <x v="0"/>
    <x v="0"/>
    <s v="Unallocated"/>
    <s v="gcp_billing_sample.csv"/>
    <n v="470"/>
    <s v="Unallocated"/>
    <x v="0"/>
    <s v="Missing allocation metadata"/>
    <n v="1"/>
    <s v="gcp-2026-04-24-finops-prod-1001-05-01-alloc-5a3081af0057"/>
    <d v="2026-04-01T00:00:00"/>
    <d v="2026-04-01T00:00:00"/>
  </r>
  <r>
    <x v="2272"/>
    <x v="1"/>
    <m/>
    <m/>
    <s v="customer-platform-prod"/>
    <n v="46135.833333333336"/>
    <n v="46136.833333333336"/>
    <n v="46112.833333333336"/>
    <n v="46142.833333333336"/>
    <s v="Cloud Logging"/>
    <s v="Management and Governance"/>
    <s v="Log Storage"/>
    <s v="log-sink-1001-05-02"/>
    <s v="us-central1"/>
    <s v=""/>
    <n v="318.06119999999999"/>
    <s v="GiBy"/>
    <n v="0.5"/>
    <s v="Standard"/>
    <s v="USD"/>
    <n v="159.03059999999999"/>
    <n v="146.3082"/>
    <n v="146.3082"/>
    <s v="Usage"/>
    <s v=""/>
    <s v="Log Storage"/>
    <s v="{}"/>
    <x v="0"/>
    <x v="0"/>
    <x v="0"/>
    <x v="0"/>
    <s v="Unallocated"/>
    <s v="gcp_billing_sample.csv"/>
    <n v="471"/>
    <s v="Unallocated"/>
    <x v="0"/>
    <s v="Missing allocation metadata"/>
    <n v="1"/>
    <s v="gcp-2026-04-24-finops-prod-1001-05-02-alloc-c1140cf5305e"/>
    <d v="2026-04-01T00:00:00"/>
    <d v="2026-04-01T00:00:00"/>
  </r>
  <r>
    <x v="2273"/>
    <x v="1"/>
    <m/>
    <m/>
    <s v="analytics-development"/>
    <n v="46135.833333333336"/>
    <n v="46136.833333333336"/>
    <n v="46112.833333333336"/>
    <n v="46142.833333333336"/>
    <s v="Compute Engine"/>
    <s v="Compute"/>
    <s v="N2 Instance Core running in Americas"/>
    <s v="instance-2001-01-01"/>
    <s v="us-central1"/>
    <s v=""/>
    <n v="682.83270000000005"/>
    <s v="vCPU-hours"/>
    <n v="3.1610964149783691E-2"/>
    <s v="Committed"/>
    <s v="USD"/>
    <n v="21.585000000000001"/>
    <n v="17.514600000000002"/>
    <n v="17.51460000000000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72"/>
    <s v="Allocated"/>
    <x v="1"/>
    <s v="Source tags/labels"/>
    <n v="1"/>
    <s v="gcp-2026-04-24-finops-data-2001-01-01-alloc-54a6fd6a43b0"/>
    <d v="2026-04-01T00:00:00"/>
    <d v="2026-04-01T00:00:00"/>
  </r>
  <r>
    <x v="2274"/>
    <x v="1"/>
    <m/>
    <m/>
    <s v="analytics-development"/>
    <n v="46135.833333333336"/>
    <n v="46136.833333333336"/>
    <n v="46112.833333333336"/>
    <n v="46142.833333333336"/>
    <s v="Compute Engine"/>
    <s v="Compute"/>
    <s v="N2 Instance Core running in Americas"/>
    <s v="instance-2001-01-02"/>
    <s v="us-central1"/>
    <s v=""/>
    <n v="663.65369999999996"/>
    <s v="vCPU-hours"/>
    <n v="3.1611064626024088E-2"/>
    <s v="Committed"/>
    <s v="USD"/>
    <n v="20.9788"/>
    <n v="17.0227"/>
    <n v="17.0227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73"/>
    <s v="Allocated"/>
    <x v="1"/>
    <s v="Source tags/labels"/>
    <n v="1"/>
    <s v="gcp-2026-04-24-finops-data-2001-01-02-alloc-e81fd15a0655"/>
    <d v="2026-04-01T00:00:00"/>
    <d v="2026-04-01T00:00:00"/>
  </r>
  <r>
    <x v="2275"/>
    <x v="1"/>
    <m/>
    <m/>
    <s v="analytics-development"/>
    <n v="46135.833333333336"/>
    <n v="46136.833333333336"/>
    <n v="46112.833333333336"/>
    <n v="46142.833333333336"/>
    <s v="BigQuery"/>
    <s v="Analytics"/>
    <s v="Analysis in US"/>
    <s v="bq-job-2001-02-01"/>
    <s v="us-central1"/>
    <s v=""/>
    <n v="5.6250999999999998"/>
    <s v="TiBy"/>
    <n v="6.250004444365433"/>
    <s v="Standard"/>
    <s v="USD"/>
    <n v="35.1569"/>
    <n v="33.399099999999997"/>
    <n v="33.39909999999999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74"/>
    <s v="Allocated"/>
    <x v="1"/>
    <s v="Source tags/labels"/>
    <n v="1"/>
    <s v="gcp-2026-04-24-finops-data-2001-02-01-alloc-99e0e1141ac0"/>
    <d v="2026-04-01T00:00:00"/>
    <d v="2026-04-01T00:00:00"/>
  </r>
  <r>
    <x v="2276"/>
    <x v="1"/>
    <m/>
    <m/>
    <s v="analytics-development"/>
    <n v="46135.833333333336"/>
    <n v="46136.833333333336"/>
    <n v="46112.833333333336"/>
    <n v="46142.833333333336"/>
    <s v="BigQuery"/>
    <s v="Analytics"/>
    <s v="Analysis in US"/>
    <s v="bq-job-2001-02-02"/>
    <s v="us-central1"/>
    <s v=""/>
    <n v="5.1471"/>
    <s v="TiBy"/>
    <n v="6.2499854286879994"/>
    <s v="Standard"/>
    <s v="USD"/>
    <n v="32.1693"/>
    <n v="30.5608"/>
    <n v="30.5608"/>
    <s v="Usage"/>
    <s v=""/>
    <s v="Analysis in US"/>
    <s v="{}"/>
    <x v="0"/>
    <x v="0"/>
    <x v="0"/>
    <x v="0"/>
    <s v="Unallocated"/>
    <s v="gcp_billing_sample.csv"/>
    <n v="475"/>
    <s v="Unallocated"/>
    <x v="0"/>
    <s v="Missing allocation metadata"/>
    <n v="1"/>
    <s v="gcp-2026-04-24-finops-data-2001-02-02-alloc-a4b5d127f483"/>
    <d v="2026-04-01T00:00:00"/>
    <d v="2026-04-01T00:00:00"/>
  </r>
  <r>
    <x v="2277"/>
    <x v="1"/>
    <m/>
    <m/>
    <s v="analytics-development"/>
    <n v="46135.833333333336"/>
    <n v="46136.833333333336"/>
    <n v="46112.833333333336"/>
    <n v="46142.833333333336"/>
    <s v="Cloud Storage"/>
    <s v="Storage"/>
    <s v="Standard Storage US Multi-region"/>
    <s v="bucket-2001-03-01"/>
    <s v="us-central1"/>
    <s v=""/>
    <n v="131.62719999999999"/>
    <s v="GiBy-month"/>
    <n v="2.5999945300059564E-2"/>
    <s v="Standard"/>
    <s v="USD"/>
    <n v="3.4222999999999999"/>
    <n v="3.1591"/>
    <n v="3.159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76"/>
    <s v="Allocated"/>
    <x v="1"/>
    <s v="Source tags/labels"/>
    <n v="1"/>
    <s v="gcp-2026-04-24-finops-data-2001-03-01-alloc-3964a1ab71be"/>
    <d v="2026-04-01T00:00:00"/>
    <d v="2026-04-01T00:00:00"/>
  </r>
  <r>
    <x v="2278"/>
    <x v="1"/>
    <m/>
    <m/>
    <s v="analytics-development"/>
    <n v="46135.833333333336"/>
    <n v="46136.833333333336"/>
    <n v="46112.833333333336"/>
    <n v="46142.833333333336"/>
    <s v="Cloud Storage"/>
    <s v="Storage"/>
    <s v="Standard Storage US Multi-region"/>
    <s v="bucket-2001-03-02"/>
    <s v="us-central1"/>
    <s v=""/>
    <n v="156.80459999999999"/>
    <s v="GiBy-month"/>
    <n v="2.5999875003666986E-2"/>
    <s v="Standard"/>
    <s v="USD"/>
    <n v="4.0769000000000002"/>
    <n v="3.7633000000000001"/>
    <n v="3.7633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77"/>
    <s v="Allocated"/>
    <x v="1"/>
    <s v="Source tags/labels"/>
    <n v="1"/>
    <s v="gcp-2026-04-24-finops-data-2001-03-02-alloc-504a0d72f5f8"/>
    <d v="2026-04-01T00:00:00"/>
    <d v="2026-04-01T00:00:00"/>
  </r>
  <r>
    <x v="2279"/>
    <x v="1"/>
    <m/>
    <m/>
    <s v="analytics-development"/>
    <n v="46135.833333333336"/>
    <n v="46136.833333333336"/>
    <n v="46112.833333333336"/>
    <n v="46142.833333333336"/>
    <s v="Cloud SQL"/>
    <s v="Databases"/>
    <s v="Cloud SQL for PostgreSQL: Regional vCPU"/>
    <s v="cloudsql-2001-04-01"/>
    <s v="us-central1"/>
    <s v=""/>
    <n v="173.77109999999999"/>
    <s v="vCPU-hours"/>
    <n v="8.2600041088535428E-2"/>
    <s v="Committed"/>
    <s v="USD"/>
    <n v="14.3535"/>
    <n v="11.830399999999999"/>
    <n v="11.8303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78"/>
    <s v="Allocated"/>
    <x v="1"/>
    <s v="Source tags/labels"/>
    <n v="1"/>
    <s v="gcp-2026-04-24-finops-data-2001-04-01-alloc-3ef999b3d2a1"/>
    <d v="2026-04-01T00:00:00"/>
    <d v="2026-04-01T00:00:00"/>
  </r>
  <r>
    <x v="2280"/>
    <x v="1"/>
    <m/>
    <m/>
    <s v="analytics-development"/>
    <n v="46135.833333333336"/>
    <n v="46136.833333333336"/>
    <n v="46112.833333333336"/>
    <n v="46142.833333333336"/>
    <s v="Cloud SQL"/>
    <s v="Databases"/>
    <s v="Cloud SQL for PostgreSQL: Regional vCPU"/>
    <s v="cloudsql-2001-04-02"/>
    <s v="us-central1"/>
    <s v=""/>
    <n v="190.1968"/>
    <s v="vCPU-hours"/>
    <n v="8.2600233021796379E-2"/>
    <s v="Committed"/>
    <s v="USD"/>
    <n v="15.7103"/>
    <n v="12.948600000000001"/>
    <n v="12.9486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79"/>
    <s v="Allocated"/>
    <x v="1"/>
    <s v="Source tags/labels"/>
    <n v="1"/>
    <s v="gcp-2026-04-24-finops-data-2001-04-02-alloc-241eb2dc2b18"/>
    <d v="2026-04-01T00:00:00"/>
    <d v="2026-04-01T00:00:00"/>
  </r>
  <r>
    <x v="2281"/>
    <x v="1"/>
    <m/>
    <m/>
    <s v="analytics-development"/>
    <n v="46135.833333333336"/>
    <n v="46136.833333333336"/>
    <n v="46112.833333333336"/>
    <n v="46142.833333333336"/>
    <s v="Cloud Logging"/>
    <s v="Management and Governance"/>
    <s v="Log Storage"/>
    <s v="log-sink-2001-05-01"/>
    <s v="us-central1"/>
    <s v=""/>
    <n v="135.7072"/>
    <s v="GiBy"/>
    <n v="0.5"/>
    <s v="Standard"/>
    <s v="USD"/>
    <n v="67.8536"/>
    <n v="62.4253"/>
    <n v="62.425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480"/>
    <s v="Shared"/>
    <x v="2"/>
    <s v="Direct spend: provider + billing month + sub-account"/>
    <n v="1"/>
    <s v="gcp-2026-04-24-finops-data-2001-05-01-alloc-032102500775"/>
    <d v="2026-04-01T00:00:00"/>
    <d v="2026-04-01T00:00:00"/>
  </r>
  <r>
    <x v="2282"/>
    <x v="1"/>
    <m/>
    <m/>
    <s v="analytics-development"/>
    <n v="46135.833333333336"/>
    <n v="46136.833333333336"/>
    <n v="46112.833333333336"/>
    <n v="46142.833333333336"/>
    <s v="Cloud Logging"/>
    <s v="Management and Governance"/>
    <s v="Log Storage"/>
    <s v="log-sink-2001-05-02"/>
    <s v="us-central1"/>
    <s v=""/>
    <n v="138.38380000000001"/>
    <s v="GiBy"/>
    <n v="0.5"/>
    <s v="Standard"/>
    <s v="USD"/>
    <n v="69.191900000000004"/>
    <n v="63.656500000000001"/>
    <n v="63.65650000000000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481"/>
    <s v="Shared"/>
    <x v="2"/>
    <s v="Direct spend: provider + billing month + sub-account"/>
    <n v="1"/>
    <s v="gcp-2026-04-24-finops-data-2001-05-02-alloc-b851988118a8"/>
    <d v="2026-04-01T00:00:00"/>
    <d v="2026-04-01T00:00:00"/>
  </r>
  <r>
    <x v="2283"/>
    <x v="1"/>
    <m/>
    <m/>
    <s v="customer-platform-prod"/>
    <n v="46136.833333333336"/>
    <n v="46137.833333333336"/>
    <n v="46112.833333333336"/>
    <n v="46142.833333333336"/>
    <s v="Compute Engine"/>
    <s v="Compute"/>
    <s v="N2 Instance Core running in Americas"/>
    <s v="instance-1001-01-01"/>
    <s v="us-central1"/>
    <s v=""/>
    <n v="1574.7583"/>
    <s v="vCPU-hours"/>
    <n v="3.1611009765752623E-2"/>
    <s v="Committed"/>
    <s v="USD"/>
    <n v="49.779699999999998"/>
    <n v="40.392499999999998"/>
    <n v="40.3924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82"/>
    <s v="Allocated"/>
    <x v="1"/>
    <s v="Source tags/labels"/>
    <n v="1"/>
    <s v="gcp-2026-04-25-finops-prod-1001-01-01-alloc-0bfc8402af5b"/>
    <d v="2026-04-01T00:00:00"/>
    <d v="2026-04-01T00:00:00"/>
  </r>
  <r>
    <x v="2284"/>
    <x v="1"/>
    <m/>
    <m/>
    <s v="customer-platform-prod"/>
    <n v="46136.833333333336"/>
    <n v="46137.833333333336"/>
    <n v="46112.833333333336"/>
    <n v="46142.833333333336"/>
    <s v="Compute Engine"/>
    <s v="Compute"/>
    <s v="N2 Instance Core running in Americas"/>
    <s v="instance-1001-01-02"/>
    <s v="us-central1"/>
    <s v=""/>
    <n v="1381.6542999999999"/>
    <s v="vCPU-hours"/>
    <n v="3.1611018762073839E-2"/>
    <s v="Committed"/>
    <s v="USD"/>
    <n v="43.6755"/>
    <n v="35.439399999999999"/>
    <n v="35.4393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83"/>
    <s v="Allocated"/>
    <x v="1"/>
    <s v="Source tags/labels"/>
    <n v="1"/>
    <s v="gcp-2026-04-25-finops-prod-1001-01-02-alloc-e023c8567d64"/>
    <d v="2026-04-01T00:00:00"/>
    <d v="2026-04-01T00:00:00"/>
  </r>
  <r>
    <x v="2285"/>
    <x v="1"/>
    <m/>
    <m/>
    <s v="customer-platform-prod"/>
    <n v="46136.833333333336"/>
    <n v="46137.833333333336"/>
    <n v="46112.833333333336"/>
    <n v="46142.833333333336"/>
    <s v="BigQuery"/>
    <s v="Analytics"/>
    <s v="Analysis in US"/>
    <s v="bq-job-1001-02-01"/>
    <s v="us-central1"/>
    <s v=""/>
    <n v="11.6591"/>
    <s v="TiBy"/>
    <n v="6.250010721239204"/>
    <s v="Standard"/>
    <s v="USD"/>
    <n v="72.869500000000002"/>
    <n v="69.225999999999999"/>
    <n v="69.225999999999999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84"/>
    <s v="Allocated"/>
    <x v="1"/>
    <s v="Source tags/labels"/>
    <n v="1"/>
    <s v="gcp-2026-04-25-finops-prod-1001-02-01-alloc-4efae67a8825"/>
    <d v="2026-04-01T00:00:00"/>
    <d v="2026-04-01T00:00:00"/>
  </r>
  <r>
    <x v="2286"/>
    <x v="1"/>
    <m/>
    <m/>
    <s v="customer-platform-prod"/>
    <n v="46136.833333333336"/>
    <n v="46137.833333333336"/>
    <n v="46112.833333333336"/>
    <n v="46142.833333333336"/>
    <s v="BigQuery"/>
    <s v="Analytics"/>
    <s v="Analysis in US"/>
    <s v="bq-job-1001-02-02"/>
    <s v="us-central1"/>
    <s v=""/>
    <n v="12.396599999999999"/>
    <s v="TiBy"/>
    <n v="6.2499878999080387"/>
    <s v="Standard"/>
    <s v="USD"/>
    <n v="77.4786"/>
    <n v="73.604699999999994"/>
    <n v="73.60469999999999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85"/>
    <s v="Allocated"/>
    <x v="1"/>
    <s v="Source tags/labels"/>
    <n v="1"/>
    <s v="gcp-2026-04-25-finops-prod-1001-02-02-alloc-36efc9c2e361"/>
    <d v="2026-04-01T00:00:00"/>
    <d v="2026-04-01T00:00:00"/>
  </r>
  <r>
    <x v="2287"/>
    <x v="1"/>
    <m/>
    <m/>
    <s v="customer-platform-prod"/>
    <n v="46136.833333333336"/>
    <n v="46137.833333333336"/>
    <n v="46112.833333333336"/>
    <n v="46142.833333333336"/>
    <s v="Cloud Storage"/>
    <s v="Storage"/>
    <s v="Standard Storage US Multi-region"/>
    <s v="bucket-1001-03-01"/>
    <s v="us-central1"/>
    <s v=""/>
    <n v="298.67579999999998"/>
    <s v="GiBy-month"/>
    <n v="2.6000097764867457E-2"/>
    <s v="Standard"/>
    <s v="USD"/>
    <n v="7.7656000000000001"/>
    <n v="7.1681999999999997"/>
    <n v="7.1681999999999997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86"/>
    <s v="Allocated"/>
    <x v="1"/>
    <s v="Source tags/labels"/>
    <n v="1"/>
    <s v="gcp-2026-04-25-finops-prod-1001-03-01-alloc-a2d1a8409a0e"/>
    <d v="2026-04-01T00:00:00"/>
    <d v="2026-04-01T00:00:00"/>
  </r>
  <r>
    <x v="2288"/>
    <x v="1"/>
    <m/>
    <m/>
    <s v="customer-platform-prod"/>
    <n v="46136.833333333336"/>
    <n v="46137.833333333336"/>
    <n v="46112.833333333336"/>
    <n v="46142.833333333336"/>
    <s v="Cloud Storage"/>
    <s v="Storage"/>
    <s v="Standard Storage US Multi-region"/>
    <s v="bucket-1001-03-02"/>
    <s v="us-central1"/>
    <s v=""/>
    <n v="313.69970000000001"/>
    <s v="GiBy-month"/>
    <n v="2.6000024864544023E-2"/>
    <s v="Standard"/>
    <s v="USD"/>
    <n v="8.1562000000000001"/>
    <n v="7.5288000000000004"/>
    <n v="7.528800000000000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87"/>
    <s v="Allocated"/>
    <x v="1"/>
    <s v="Source tags/labels"/>
    <n v="1"/>
    <s v="gcp-2026-04-25-finops-prod-1001-03-02-alloc-c511845cb99b"/>
    <d v="2026-04-01T00:00:00"/>
    <d v="2026-04-01T00:00:00"/>
  </r>
  <r>
    <x v="2289"/>
    <x v="1"/>
    <m/>
    <m/>
    <s v="customer-platform-prod"/>
    <n v="46136.833333333336"/>
    <n v="46137.833333333336"/>
    <n v="46112.833333333336"/>
    <n v="46142.833333333336"/>
    <s v="Cloud SQL"/>
    <s v="Databases"/>
    <s v="Cloud SQL for PostgreSQL: Regional vCPU"/>
    <s v="cloudsql-1001-04-01"/>
    <s v="us-central1"/>
    <s v=""/>
    <n v="391.28680000000003"/>
    <s v="vCPU-hours"/>
    <n v="8.2600026374516092E-2"/>
    <s v="Committed"/>
    <s v="USD"/>
    <n v="32.320300000000003"/>
    <n v="26.6388"/>
    <n v="26.638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88"/>
    <s v="Allocated"/>
    <x v="1"/>
    <s v="Source tags/labels"/>
    <n v="1"/>
    <s v="gcp-2026-04-25-finops-prod-1001-04-01-alloc-12d32efded6c"/>
    <d v="2026-04-01T00:00:00"/>
    <d v="2026-04-01T00:00:00"/>
  </r>
  <r>
    <x v="2290"/>
    <x v="1"/>
    <m/>
    <m/>
    <s v="customer-platform-prod"/>
    <n v="46136.833333333336"/>
    <n v="46137.833333333336"/>
    <n v="46112.833333333336"/>
    <n v="46142.833333333336"/>
    <s v="Cloud SQL"/>
    <s v="Databases"/>
    <s v="Cloud SQL for PostgreSQL: Regional vCPU"/>
    <s v="cloudsql-1001-04-02"/>
    <s v="us-central1"/>
    <s v=""/>
    <n v="415.21300000000002"/>
    <s v="vCPU-hours"/>
    <n v="8.2600014932095095E-2"/>
    <s v="Committed"/>
    <s v="USD"/>
    <n v="34.296599999999998"/>
    <n v="28.267700000000001"/>
    <n v="28.2677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489"/>
    <s v="Allocated"/>
    <x v="1"/>
    <s v="Source tags/labels"/>
    <n v="1"/>
    <s v="gcp-2026-04-25-finops-prod-1001-04-02-alloc-25d4d2785ca2"/>
    <d v="2026-04-01T00:00:00"/>
    <d v="2026-04-01T00:00:00"/>
  </r>
  <r>
    <x v="2291"/>
    <x v="1"/>
    <m/>
    <m/>
    <s v="customer-platform-prod"/>
    <n v="46136.833333333336"/>
    <n v="46137.833333333336"/>
    <n v="46112.833333333336"/>
    <n v="46142.833333333336"/>
    <s v="Cloud Logging"/>
    <s v="Management and Governance"/>
    <s v="Log Storage"/>
    <s v="log-sink-1001-05-01"/>
    <s v="us-central1"/>
    <s v=""/>
    <n v="288.90929999999997"/>
    <s v="GiBy"/>
    <n v="0.49999982693530465"/>
    <s v="Standard"/>
    <s v="USD"/>
    <n v="144.4546"/>
    <n v="132.89830000000001"/>
    <n v="132.8983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490"/>
    <s v="Shared"/>
    <x v="2"/>
    <s v="Direct spend: provider + billing month + sub-account"/>
    <n v="1"/>
    <s v="gcp-2026-04-25-finops-prod-1001-05-01-alloc-645a630e72c6"/>
    <d v="2026-04-01T00:00:00"/>
    <d v="2026-04-01T00:00:00"/>
  </r>
  <r>
    <x v="2292"/>
    <x v="1"/>
    <m/>
    <m/>
    <s v="customer-platform-prod"/>
    <n v="46136.833333333336"/>
    <n v="46137.833333333336"/>
    <n v="46112.833333333336"/>
    <n v="46142.833333333336"/>
    <s v="Cloud Logging"/>
    <s v="Management and Governance"/>
    <s v="Log Storage"/>
    <s v="log-sink-1001-05-02"/>
    <s v="us-central1"/>
    <s v=""/>
    <n v="289.47919999999999"/>
    <s v="GiBy"/>
    <n v="0.5"/>
    <s v="Standard"/>
    <s v="USD"/>
    <n v="144.7396"/>
    <n v="133.16050000000001"/>
    <n v="133.1605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491"/>
    <s v="Shared"/>
    <x v="2"/>
    <s v="Direct spend: provider + billing month + sub-account"/>
    <n v="1"/>
    <s v="gcp-2026-04-25-finops-prod-1001-05-02-alloc-73d00b1a0ef1"/>
    <d v="2026-04-01T00:00:00"/>
    <d v="2026-04-01T00:00:00"/>
  </r>
  <r>
    <x v="2293"/>
    <x v="1"/>
    <m/>
    <m/>
    <s v="analytics-development"/>
    <n v="46136.833333333336"/>
    <n v="46137.833333333336"/>
    <n v="46112.833333333336"/>
    <n v="46142.833333333336"/>
    <s v="Compute Engine"/>
    <s v="Compute"/>
    <s v="N2 Instance Core running in Americas"/>
    <s v="instance-2001-01-01"/>
    <s v="us-central1"/>
    <s v=""/>
    <n v="710.66489999999999"/>
    <s v="vCPU-hours"/>
    <n v="3.1610960383719529E-2"/>
    <s v="Committed"/>
    <s v="USD"/>
    <n v="22.4648"/>
    <n v="18.2285"/>
    <n v="18.2285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92"/>
    <s v="Allocated"/>
    <x v="1"/>
    <s v="Source tags/labels"/>
    <n v="1"/>
    <s v="gcp-2026-04-25-finops-data-2001-01-01-alloc-4f0da1f422bb"/>
    <d v="2026-04-01T00:00:00"/>
    <d v="2026-04-01T00:00:00"/>
  </r>
  <r>
    <x v="2294"/>
    <x v="1"/>
    <m/>
    <m/>
    <s v="analytics-development"/>
    <n v="46136.833333333336"/>
    <n v="46137.833333333336"/>
    <n v="46112.833333333336"/>
    <n v="46142.833333333336"/>
    <s v="Compute Engine"/>
    <s v="Compute"/>
    <s v="N2 Instance Core running in Americas"/>
    <s v="instance-2001-01-02"/>
    <s v="us-central1"/>
    <s v=""/>
    <n v="705.49210000000005"/>
    <s v="vCPU-hours"/>
    <n v="3.1610984729666003E-2"/>
    <s v="Committed"/>
    <s v="USD"/>
    <n v="22.301300000000001"/>
    <n v="18.095800000000001"/>
    <n v="18.0958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93"/>
    <s v="Allocated"/>
    <x v="1"/>
    <s v="Source tags/labels"/>
    <n v="1"/>
    <s v="gcp-2026-04-25-finops-data-2001-01-02-alloc-085403392a52"/>
    <d v="2026-04-01T00:00:00"/>
    <d v="2026-04-01T00:00:00"/>
  </r>
  <r>
    <x v="2295"/>
    <x v="1"/>
    <m/>
    <m/>
    <s v="analytics-development"/>
    <n v="46136.833333333336"/>
    <n v="46137.833333333336"/>
    <n v="46112.833333333336"/>
    <n v="46142.833333333336"/>
    <s v="BigQuery"/>
    <s v="Analytics"/>
    <s v="Analysis in US"/>
    <s v="bq-job-2001-02-01"/>
    <s v="us-central1"/>
    <s v=""/>
    <n v="5.4682000000000004"/>
    <s v="TiBy"/>
    <n v="6.2499908562232545"/>
    <s v="Standard"/>
    <s v="USD"/>
    <n v="34.176200000000001"/>
    <n v="32.467399999999998"/>
    <n v="32.4673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94"/>
    <s v="Allocated"/>
    <x v="1"/>
    <s v="Source tags/labels"/>
    <n v="1"/>
    <s v="gcp-2026-04-25-finops-data-2001-02-01-alloc-deee854664cd"/>
    <d v="2026-04-01T00:00:00"/>
    <d v="2026-04-01T00:00:00"/>
  </r>
  <r>
    <x v="2296"/>
    <x v="1"/>
    <m/>
    <m/>
    <s v="analytics-development"/>
    <n v="46136.833333333336"/>
    <n v="46137.833333333336"/>
    <n v="46112.833333333336"/>
    <n v="46142.833333333336"/>
    <s v="BigQuery"/>
    <s v="Analytics"/>
    <s v="Analysis in US"/>
    <s v="bq-job-2001-02-02"/>
    <s v="us-central1"/>
    <s v=""/>
    <n v="5.6870000000000003"/>
    <s v="TiBy"/>
    <n v="6.2499560400914369"/>
    <s v="Standard"/>
    <s v="USD"/>
    <n v="35.543500000000002"/>
    <n v="33.766300000000001"/>
    <n v="33.7663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95"/>
    <s v="Allocated"/>
    <x v="1"/>
    <s v="Source tags/labels"/>
    <n v="1"/>
    <s v="gcp-2026-04-25-finops-data-2001-02-02-alloc-6e895c8a9420"/>
    <d v="2026-04-01T00:00:00"/>
    <d v="2026-04-01T00:00:00"/>
  </r>
  <r>
    <x v="2297"/>
    <x v="1"/>
    <m/>
    <m/>
    <s v="analytics-development"/>
    <n v="46136.833333333336"/>
    <n v="46137.833333333336"/>
    <n v="46112.833333333336"/>
    <n v="46142.833333333336"/>
    <s v="Cloud Storage"/>
    <s v="Storage"/>
    <s v="Standard Storage US Multi-region"/>
    <s v="bucket-2001-03-01"/>
    <s v="us-central1"/>
    <s v=""/>
    <n v="136.9178"/>
    <s v="GiBy-month"/>
    <n v="2.6000271695864236E-2"/>
    <s v="Standard"/>
    <s v="USD"/>
    <n v="3.5598999999999998"/>
    <n v="3.286"/>
    <n v="3.286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96"/>
    <s v="Allocated"/>
    <x v="1"/>
    <s v="Source tags/labels"/>
    <n v="1"/>
    <s v="gcp-2026-04-25-finops-data-2001-03-01-alloc-176057ce633b"/>
    <d v="2026-04-01T00:00:00"/>
    <d v="2026-04-01T00:00:00"/>
  </r>
  <r>
    <x v="2298"/>
    <x v="1"/>
    <m/>
    <m/>
    <s v="analytics-development"/>
    <n v="46136.833333333336"/>
    <n v="46137.833333333336"/>
    <n v="46112.833333333336"/>
    <n v="46142.833333333336"/>
    <s v="Cloud Storage"/>
    <s v="Storage"/>
    <s v="Standard Storage US Multi-region"/>
    <s v="bucket-2001-03-02"/>
    <s v="us-central1"/>
    <s v=""/>
    <n v="142.488"/>
    <s v="GiBy-month"/>
    <n v="2.6000084217618326E-2"/>
    <s v="Standard"/>
    <s v="USD"/>
    <n v="3.7046999999999999"/>
    <n v="3.4197000000000002"/>
    <n v="3.4197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97"/>
    <s v="Allocated"/>
    <x v="1"/>
    <s v="Source tags/labels"/>
    <n v="1"/>
    <s v="gcp-2026-04-25-finops-data-2001-03-02-alloc-bcb10a92bc53"/>
    <d v="2026-04-01T00:00:00"/>
    <d v="2026-04-01T00:00:00"/>
  </r>
  <r>
    <x v="2299"/>
    <x v="1"/>
    <m/>
    <m/>
    <s v="analytics-development"/>
    <n v="46136.833333333336"/>
    <n v="46137.833333333336"/>
    <n v="46112.833333333336"/>
    <n v="46142.833333333336"/>
    <s v="Cloud SQL"/>
    <s v="Databases"/>
    <s v="Cloud SQL for PostgreSQL: Regional vCPU"/>
    <s v="cloudsql-2001-04-01"/>
    <s v="us-central1"/>
    <s v=""/>
    <n v="197.55459999999999"/>
    <s v="vCPU-hours"/>
    <n v="8.2599949583558166E-2"/>
    <s v="Committed"/>
    <s v="USD"/>
    <n v="16.318000000000001"/>
    <n v="13.4495"/>
    <n v="13.4495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98"/>
    <s v="Allocated"/>
    <x v="1"/>
    <s v="Source tags/labels"/>
    <n v="1"/>
    <s v="gcp-2026-04-25-finops-data-2001-04-01-alloc-ef19ced4906e"/>
    <d v="2026-04-01T00:00:00"/>
    <d v="2026-04-01T00:00:00"/>
  </r>
  <r>
    <x v="2300"/>
    <x v="1"/>
    <m/>
    <m/>
    <s v="analytics-development"/>
    <n v="46136.833333333336"/>
    <n v="46137.833333333336"/>
    <n v="46112.833333333336"/>
    <n v="46142.833333333336"/>
    <s v="Cloud SQL"/>
    <s v="Databases"/>
    <s v="Cloud SQL for PostgreSQL: Regional vCPU"/>
    <s v="cloudsql-2001-04-02"/>
    <s v="us-central1"/>
    <s v=""/>
    <n v="192.6198"/>
    <s v="vCPU-hours"/>
    <n v="8.2600023465915759E-2"/>
    <s v="Committed"/>
    <s v="USD"/>
    <n v="15.910399999999999"/>
    <n v="13.1136"/>
    <n v="13.1136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499"/>
    <s v="Allocated"/>
    <x v="1"/>
    <s v="Source tags/labels"/>
    <n v="1"/>
    <s v="gcp-2026-04-25-finops-data-2001-04-02-alloc-8f2016644837"/>
    <d v="2026-04-01T00:00:00"/>
    <d v="2026-04-01T00:00:00"/>
  </r>
  <r>
    <x v="2301"/>
    <x v="1"/>
    <m/>
    <m/>
    <s v="analytics-development"/>
    <n v="46136.833333333336"/>
    <n v="46137.833333333336"/>
    <n v="46112.833333333336"/>
    <n v="46142.833333333336"/>
    <s v="Cloud Logging"/>
    <s v="Management and Governance"/>
    <s v="Log Storage"/>
    <s v="log-sink-2001-05-01"/>
    <s v="us-central1"/>
    <s v=""/>
    <n v="148.32210000000001"/>
    <s v="GiBy"/>
    <n v="0.50000033710418068"/>
    <s v="Standard"/>
    <s v="USD"/>
    <n v="74.161100000000005"/>
    <n v="68.228200000000001"/>
    <n v="68.22820000000000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500"/>
    <s v="Shared"/>
    <x v="2"/>
    <s v="Direct spend: provider + billing month + sub-account"/>
    <n v="1"/>
    <s v="gcp-2026-04-25-finops-data-2001-05-01-alloc-7be708500b7d"/>
    <d v="2026-04-01T00:00:00"/>
    <d v="2026-04-01T00:00:00"/>
  </r>
  <r>
    <x v="2302"/>
    <x v="1"/>
    <m/>
    <m/>
    <s v="analytics-development"/>
    <n v="46136.833333333336"/>
    <n v="46137.833333333336"/>
    <n v="46112.833333333336"/>
    <n v="46142.833333333336"/>
    <s v="Cloud Logging"/>
    <s v="Management and Governance"/>
    <s v="Log Storage"/>
    <s v="log-sink-2001-05-02"/>
    <s v="us-central1"/>
    <s v=""/>
    <n v="129.60900000000001"/>
    <s v="GiBy"/>
    <n v="0.5"/>
    <s v="Standard"/>
    <s v="USD"/>
    <n v="64.804500000000004"/>
    <n v="59.620100000000001"/>
    <n v="59.62010000000000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501"/>
    <s v="Shared"/>
    <x v="2"/>
    <s v="Direct spend: provider + billing month + sub-account"/>
    <n v="1"/>
    <s v="gcp-2026-04-25-finops-data-2001-05-02-alloc-c5f0f4d92f75"/>
    <d v="2026-04-01T00:00:00"/>
    <d v="2026-04-01T00:00:00"/>
  </r>
  <r>
    <x v="2303"/>
    <x v="1"/>
    <m/>
    <m/>
    <s v="customer-platform-prod"/>
    <n v="46137.833333333336"/>
    <n v="46138.833333333336"/>
    <n v="46112.833333333336"/>
    <n v="46142.833333333336"/>
    <s v="Compute Engine"/>
    <s v="Compute"/>
    <s v="N2 Instance Core running in Americas"/>
    <s v="instance-1001-01-01"/>
    <s v="us-central1"/>
    <s v=""/>
    <n v="1606.7161000000001"/>
    <s v="vCPU-hours"/>
    <n v="3.1610998358701951E-2"/>
    <s v="Committed"/>
    <s v="USD"/>
    <n v="50.789900000000003"/>
    <n v="41.212299999999999"/>
    <n v="41.212299999999999"/>
    <s v="Usage"/>
    <s v=""/>
    <s v="N2 Instance Core running in Americas"/>
    <s v="{}"/>
    <x v="0"/>
    <x v="0"/>
    <x v="0"/>
    <x v="0"/>
    <s v="Unallocated"/>
    <s v="gcp_billing_sample.csv"/>
    <n v="502"/>
    <s v="Unallocated"/>
    <x v="0"/>
    <s v="Missing allocation metadata"/>
    <n v="1"/>
    <s v="gcp-2026-04-26-finops-prod-1001-01-01-alloc-5b612129f4d6"/>
    <d v="2026-04-01T00:00:00"/>
    <d v="2026-04-01T00:00:00"/>
  </r>
  <r>
    <x v="2304"/>
    <x v="1"/>
    <m/>
    <m/>
    <s v="customer-platform-prod"/>
    <n v="46137.833333333336"/>
    <n v="46138.833333333336"/>
    <n v="46112.833333333336"/>
    <n v="46142.833333333336"/>
    <s v="Compute Engine"/>
    <s v="Compute"/>
    <s v="N2 Instance Core running in Americas"/>
    <s v="instance-1001-01-02"/>
    <s v="us-central1"/>
    <s v=""/>
    <n v="1596.5820000000001"/>
    <s v="vCPU-hours"/>
    <n v="3.1611029060831207E-2"/>
    <s v="Committed"/>
    <s v="USD"/>
    <n v="50.4696"/>
    <n v="40.952300000000001"/>
    <n v="40.9523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03"/>
    <s v="Allocated"/>
    <x v="1"/>
    <s v="Source tags/labels"/>
    <n v="1"/>
    <s v="gcp-2026-04-26-finops-prod-1001-01-02-alloc-b570bc536c3a"/>
    <d v="2026-04-01T00:00:00"/>
    <d v="2026-04-01T00:00:00"/>
  </r>
  <r>
    <x v="2305"/>
    <x v="1"/>
    <m/>
    <m/>
    <s v="customer-platform-prod"/>
    <n v="46137.833333333336"/>
    <n v="46138.833333333336"/>
    <n v="46112.833333333336"/>
    <n v="46142.833333333336"/>
    <s v="BigQuery"/>
    <s v="Analytics"/>
    <s v="Analysis in US"/>
    <s v="bq-job-1001-02-01"/>
    <s v="us-central1"/>
    <s v=""/>
    <n v="11.462300000000001"/>
    <s v="TiBy"/>
    <n v="6.2500021810631372"/>
    <s v="Standard"/>
    <s v="USD"/>
    <n v="71.639399999999995"/>
    <n v="68.057400000000001"/>
    <n v="68.057400000000001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04"/>
    <s v="Allocated"/>
    <x v="1"/>
    <s v="Source tags/labels"/>
    <n v="1"/>
    <s v="gcp-2026-04-26-finops-prod-1001-02-01-alloc-ea610546260d"/>
    <d v="2026-04-01T00:00:00"/>
    <d v="2026-04-01T00:00:00"/>
  </r>
  <r>
    <x v="2306"/>
    <x v="1"/>
    <m/>
    <m/>
    <s v="customer-platform-prod"/>
    <n v="46137.833333333336"/>
    <n v="46138.833333333336"/>
    <n v="46112.833333333336"/>
    <n v="46142.833333333336"/>
    <s v="BigQuery"/>
    <s v="Analytics"/>
    <s v="Analysis in US"/>
    <s v="bq-job-1001-02-02"/>
    <s v="us-central1"/>
    <s v=""/>
    <n v="12.135199999999999"/>
    <s v="TiBy"/>
    <n v="6.249983519019052"/>
    <s v="Standard"/>
    <s v="USD"/>
    <n v="75.844800000000006"/>
    <n v="72.052599999999998"/>
    <n v="72.052599999999998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05"/>
    <s v="Allocated"/>
    <x v="1"/>
    <s v="Source tags/labels"/>
    <n v="1"/>
    <s v="gcp-2026-04-26-finops-prod-1001-02-02-alloc-3d5f3a0559a2"/>
    <d v="2026-04-01T00:00:00"/>
    <d v="2026-04-01T00:00:00"/>
  </r>
  <r>
    <x v="2307"/>
    <x v="1"/>
    <m/>
    <m/>
    <s v="customer-platform-prod"/>
    <n v="46137.833333333336"/>
    <n v="46138.833333333336"/>
    <n v="46112.833333333336"/>
    <n v="46142.833333333336"/>
    <s v="Cloud Storage"/>
    <s v="Storage"/>
    <s v="Standard Storage US Multi-region"/>
    <s v="bucket-1001-03-01"/>
    <s v="us-central1"/>
    <s v=""/>
    <n v="297.90170000000001"/>
    <s v="GiBy-month"/>
    <n v="2.5999851628909807E-2"/>
    <s v="Standard"/>
    <s v="USD"/>
    <n v="7.7454000000000001"/>
    <n v="7.1496000000000004"/>
    <n v="7.1496000000000004"/>
    <s v="Usage"/>
    <s v=""/>
    <s v="Standard Storage US Multi-region"/>
    <s v="{}"/>
    <x v="0"/>
    <x v="0"/>
    <x v="0"/>
    <x v="0"/>
    <s v="Unallocated"/>
    <s v="gcp_billing_sample.csv"/>
    <n v="506"/>
    <s v="Unallocated"/>
    <x v="0"/>
    <s v="Missing allocation metadata"/>
    <n v="1"/>
    <s v="gcp-2026-04-26-finops-prod-1001-03-01-alloc-647abee75a53"/>
    <d v="2026-04-01T00:00:00"/>
    <d v="2026-04-01T00:00:00"/>
  </r>
  <r>
    <x v="2308"/>
    <x v="1"/>
    <m/>
    <m/>
    <s v="customer-platform-prod"/>
    <n v="46137.833333333336"/>
    <n v="46138.833333333336"/>
    <n v="46112.833333333336"/>
    <n v="46142.833333333336"/>
    <s v="Cloud Storage"/>
    <s v="Storage"/>
    <s v="Standard Storage US Multi-region"/>
    <s v="bucket-1001-03-02"/>
    <s v="us-central1"/>
    <s v=""/>
    <n v="310.762"/>
    <s v="GiBy-month"/>
    <n v="2.5999961385240151E-2"/>
    <s v="Standard"/>
    <s v="USD"/>
    <n v="8.0798000000000005"/>
    <n v="7.4583000000000004"/>
    <n v="7.458300000000000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07"/>
    <s v="Allocated"/>
    <x v="1"/>
    <s v="Source tags/labels"/>
    <n v="1"/>
    <s v="gcp-2026-04-26-finops-prod-1001-03-02-alloc-e1862041f510"/>
    <d v="2026-04-01T00:00:00"/>
    <d v="2026-04-01T00:00:00"/>
  </r>
  <r>
    <x v="2309"/>
    <x v="1"/>
    <m/>
    <m/>
    <s v="customer-platform-prod"/>
    <n v="46137.833333333336"/>
    <n v="46138.833333333336"/>
    <n v="46112.833333333336"/>
    <n v="46142.833333333336"/>
    <s v="Cloud SQL"/>
    <s v="Databases"/>
    <s v="Cloud SQL for PostgreSQL: Regional vCPU"/>
    <s v="cloudsql-1001-04-01"/>
    <s v="us-central1"/>
    <s v=""/>
    <n v="408.83499999999998"/>
    <s v="vCPU-hours"/>
    <n v="8.2600070933261591E-2"/>
    <s v="Committed"/>
    <s v="USD"/>
    <n v="33.769799999999996"/>
    <n v="27.833500000000001"/>
    <n v="27.8335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08"/>
    <s v="Allocated"/>
    <x v="1"/>
    <s v="Source tags/labels"/>
    <n v="1"/>
    <s v="gcp-2026-04-26-finops-prod-1001-04-01-alloc-edb101689698"/>
    <d v="2026-04-01T00:00:00"/>
    <d v="2026-04-01T00:00:00"/>
  </r>
  <r>
    <x v="2310"/>
    <x v="1"/>
    <m/>
    <m/>
    <s v="customer-platform-prod"/>
    <n v="46137.833333333336"/>
    <n v="46138.833333333336"/>
    <n v="46112.833333333336"/>
    <n v="46142.833333333336"/>
    <s v="Cloud SQL"/>
    <s v="Databases"/>
    <s v="Cloud SQL for PostgreSQL: Regional vCPU"/>
    <s v="cloudsql-1001-04-02"/>
    <s v="us-central1"/>
    <s v=""/>
    <n v="397.57150000000001"/>
    <s v="vCPU-hours"/>
    <n v="8.2599985159902051E-2"/>
    <s v="Committed"/>
    <s v="USD"/>
    <n v="32.839399999999998"/>
    <n v="27.066700000000001"/>
    <n v="27.0667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09"/>
    <s v="Allocated"/>
    <x v="1"/>
    <s v="Source tags/labels"/>
    <n v="1"/>
    <s v="gcp-2026-04-26-finops-prod-1001-04-02-alloc-3f9b78001180"/>
    <d v="2026-04-01T00:00:00"/>
    <d v="2026-04-01T00:00:00"/>
  </r>
  <r>
    <x v="2311"/>
    <x v="1"/>
    <m/>
    <m/>
    <s v="customer-platform-prod"/>
    <n v="46137.833333333336"/>
    <n v="46138.833333333336"/>
    <n v="46112.833333333336"/>
    <n v="46142.833333333336"/>
    <s v="Cloud Logging"/>
    <s v="Management and Governance"/>
    <s v="Log Storage"/>
    <s v="log-sink-1001-05-01"/>
    <s v="us-central1"/>
    <s v=""/>
    <n v="275.51429999999999"/>
    <s v="GiBy"/>
    <n v="0.50000018147878356"/>
    <s v="Standard"/>
    <s v="USD"/>
    <n v="137.75720000000001"/>
    <n v="126.7366"/>
    <n v="126.7366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510"/>
    <s v="Shared"/>
    <x v="2"/>
    <s v="Direct spend: provider + billing month + sub-account"/>
    <n v="1"/>
    <s v="gcp-2026-04-26-finops-prod-1001-05-01-alloc-13a22fd1fd44"/>
    <d v="2026-04-01T00:00:00"/>
    <d v="2026-04-01T00:00:00"/>
  </r>
  <r>
    <x v="2312"/>
    <x v="1"/>
    <m/>
    <m/>
    <s v="customer-platform-prod"/>
    <n v="46137.833333333336"/>
    <n v="46138.833333333336"/>
    <n v="46112.833333333336"/>
    <n v="46142.833333333336"/>
    <s v="Cloud Logging"/>
    <s v="Management and Governance"/>
    <s v="Log Storage"/>
    <s v="log-sink-1001-05-02"/>
    <s v="us-central1"/>
    <s v=""/>
    <n v="325.0729"/>
    <s v="GiBy"/>
    <n v="0.50000015381165275"/>
    <s v="Standard"/>
    <s v="USD"/>
    <n v="162.53649999999999"/>
    <n v="149.5335"/>
    <n v="149.5335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511"/>
    <s v="Shared"/>
    <x v="2"/>
    <s v="Direct spend: provider + billing month + sub-account"/>
    <n v="1"/>
    <s v="gcp-2026-04-26-finops-prod-1001-05-02-alloc-d4e2ad432523"/>
    <d v="2026-04-01T00:00:00"/>
    <d v="2026-04-01T00:00:00"/>
  </r>
  <r>
    <x v="2313"/>
    <x v="1"/>
    <m/>
    <m/>
    <s v="analytics-development"/>
    <n v="46137.833333333336"/>
    <n v="46138.833333333336"/>
    <n v="46112.833333333336"/>
    <n v="46142.833333333336"/>
    <s v="Compute Engine"/>
    <s v="Compute"/>
    <s v="N2 Instance Core running in Americas"/>
    <s v="instance-2001-01-01"/>
    <s v="us-central1"/>
    <s v=""/>
    <n v="705.18340000000001"/>
    <s v="vCPU-hours"/>
    <n v="3.161106741877362E-2"/>
    <s v="Committed"/>
    <s v="USD"/>
    <n v="22.291599999999999"/>
    <n v="18.087900000000001"/>
    <n v="18.0879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12"/>
    <s v="Allocated"/>
    <x v="1"/>
    <s v="Source tags/labels"/>
    <n v="1"/>
    <s v="gcp-2026-04-26-finops-data-2001-01-01-alloc-fff673811808"/>
    <d v="2026-04-01T00:00:00"/>
    <d v="2026-04-01T00:00:00"/>
  </r>
  <r>
    <x v="2314"/>
    <x v="1"/>
    <m/>
    <m/>
    <s v="analytics-development"/>
    <n v="46137.833333333336"/>
    <n v="46138.833333333336"/>
    <n v="46112.833333333336"/>
    <n v="46142.833333333336"/>
    <s v="Compute Engine"/>
    <s v="Compute"/>
    <s v="N2 Instance Core running in Americas"/>
    <s v="instance-2001-01-02"/>
    <s v="us-central1"/>
    <s v=""/>
    <n v="630.84180000000003"/>
    <s v="vCPU-hours"/>
    <n v="3.161093637105214E-2"/>
    <s v="Committed"/>
    <s v="USD"/>
    <n v="19.941500000000001"/>
    <n v="16.181100000000001"/>
    <n v="16.1811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13"/>
    <s v="Allocated"/>
    <x v="1"/>
    <s v="Source tags/labels"/>
    <n v="1"/>
    <s v="gcp-2026-04-26-finops-data-2001-01-02-alloc-3737ed6882a7"/>
    <d v="2026-04-01T00:00:00"/>
    <d v="2026-04-01T00:00:00"/>
  </r>
  <r>
    <x v="2315"/>
    <x v="1"/>
    <m/>
    <m/>
    <s v="analytics-development"/>
    <n v="46137.833333333336"/>
    <n v="46138.833333333336"/>
    <n v="46112.833333333336"/>
    <n v="46142.833333333336"/>
    <s v="BigQuery"/>
    <s v="Analytics"/>
    <s v="Analysis in US"/>
    <s v="bq-job-2001-02-01"/>
    <s v="us-central1"/>
    <s v=""/>
    <n v="5.6048"/>
    <s v="TiBy"/>
    <n v="6.2499643163003133"/>
    <s v="Standard"/>
    <s v="USD"/>
    <n v="35.029800000000002"/>
    <n v="33.278300000000002"/>
    <n v="33.27830000000000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14"/>
    <s v="Allocated"/>
    <x v="1"/>
    <s v="Source tags/labels"/>
    <n v="1"/>
    <s v="gcp-2026-04-26-finops-data-2001-02-01-alloc-717cc7a0ebf7"/>
    <d v="2026-04-01T00:00:00"/>
    <d v="2026-04-01T00:00:00"/>
  </r>
  <r>
    <x v="2316"/>
    <x v="1"/>
    <m/>
    <m/>
    <s v="analytics-development"/>
    <n v="46137.833333333336"/>
    <n v="46138.833333333336"/>
    <n v="46112.833333333336"/>
    <n v="46142.833333333336"/>
    <s v="BigQuery"/>
    <s v="Analytics"/>
    <s v="Analysis in US"/>
    <s v="bq-job-2001-02-02"/>
    <s v="us-central1"/>
    <s v=""/>
    <n v="5.8403"/>
    <s v="TiBy"/>
    <n v="6.2499700357858332"/>
    <s v="Standard"/>
    <s v="USD"/>
    <n v="36.5017"/>
    <n v="34.676600000000001"/>
    <n v="34.6766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15"/>
    <s v="Allocated"/>
    <x v="1"/>
    <s v="Source tags/labels"/>
    <n v="1"/>
    <s v="gcp-2026-04-26-finops-data-2001-02-02-alloc-71bd61a2b45f"/>
    <d v="2026-04-01T00:00:00"/>
    <d v="2026-04-01T00:00:00"/>
  </r>
  <r>
    <x v="2317"/>
    <x v="1"/>
    <m/>
    <m/>
    <s v="analytics-development"/>
    <n v="46137.833333333336"/>
    <n v="46138.833333333336"/>
    <n v="46112.833333333336"/>
    <n v="46142.833333333336"/>
    <s v="Cloud Storage"/>
    <s v="Storage"/>
    <s v="Standard Storage US Multi-region"/>
    <s v="bucket-2001-03-01"/>
    <s v="us-central1"/>
    <s v=""/>
    <n v="138.25129999999999"/>
    <s v="GiBy-month"/>
    <n v="2.5999755517669636E-2"/>
    <s v="Standard"/>
    <s v="USD"/>
    <n v="3.5945"/>
    <n v="3.3180000000000001"/>
    <n v="3.3180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16"/>
    <s v="Allocated"/>
    <x v="1"/>
    <s v="Source tags/labels"/>
    <n v="1"/>
    <s v="gcp-2026-04-26-finops-data-2001-03-01-alloc-910f06f3709b"/>
    <d v="2026-04-01T00:00:00"/>
    <d v="2026-04-01T00:00:00"/>
  </r>
  <r>
    <x v="2318"/>
    <x v="1"/>
    <m/>
    <m/>
    <s v="analytics-development"/>
    <n v="46137.833333333336"/>
    <n v="46138.833333333336"/>
    <n v="46112.833333333336"/>
    <n v="46142.833333333336"/>
    <s v="Cloud Storage"/>
    <s v="Storage"/>
    <s v="Standard Storage US Multi-region"/>
    <s v="bucket-2001-03-02"/>
    <s v="us-central1"/>
    <s v=""/>
    <n v="146.197"/>
    <s v="GiBy-month"/>
    <n v="2.5999849518115969E-2"/>
    <s v="Standard"/>
    <s v="USD"/>
    <n v="3.8010999999999999"/>
    <n v="3.5087000000000002"/>
    <n v="3.5087000000000002"/>
    <s v="Usage"/>
    <s v=""/>
    <s v="Standard Storage US Multi-region"/>
    <s v="{}"/>
    <x v="0"/>
    <x v="0"/>
    <x v="0"/>
    <x v="0"/>
    <s v="Unallocated"/>
    <s v="gcp_billing_sample.csv"/>
    <n v="517"/>
    <s v="Unallocated"/>
    <x v="0"/>
    <s v="Missing allocation metadata"/>
    <n v="1"/>
    <s v="gcp-2026-04-26-finops-data-2001-03-02-alloc-2d2c4de18095"/>
    <d v="2026-04-01T00:00:00"/>
    <d v="2026-04-01T00:00:00"/>
  </r>
  <r>
    <x v="2319"/>
    <x v="1"/>
    <m/>
    <m/>
    <s v="analytics-development"/>
    <n v="46137.833333333336"/>
    <n v="46138.833333333336"/>
    <n v="46112.833333333336"/>
    <n v="46142.833333333336"/>
    <s v="Cloud SQL"/>
    <s v="Databases"/>
    <s v="Cloud SQL for PostgreSQL: Regional vCPU"/>
    <s v="cloudsql-2001-04-01"/>
    <s v="us-central1"/>
    <s v=""/>
    <n v="172.2139"/>
    <s v="vCPU-hours"/>
    <n v="8.2600185002488183E-2"/>
    <s v="Committed"/>
    <s v="USD"/>
    <n v="14.2249"/>
    <n v="11.724299999999999"/>
    <n v="11.7242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18"/>
    <s v="Allocated"/>
    <x v="1"/>
    <s v="Source tags/labels"/>
    <n v="1"/>
    <s v="gcp-2026-04-26-finops-data-2001-04-01-alloc-db1569d370ac"/>
    <d v="2026-04-01T00:00:00"/>
    <d v="2026-04-01T00:00:00"/>
  </r>
  <r>
    <x v="2320"/>
    <x v="1"/>
    <m/>
    <m/>
    <s v="analytics-development"/>
    <n v="46137.833333333336"/>
    <n v="46138.833333333336"/>
    <n v="46112.833333333336"/>
    <n v="46142.833333333336"/>
    <s v="Cloud SQL"/>
    <s v="Databases"/>
    <s v="Cloud SQL for PostgreSQL: Regional vCPU"/>
    <s v="cloudsql-2001-04-02"/>
    <s v="us-central1"/>
    <s v=""/>
    <n v="183.2518"/>
    <s v="vCPU-hours"/>
    <n v="8.2600007203203457E-2"/>
    <s v="Committed"/>
    <s v="USD"/>
    <n v="15.1366"/>
    <n v="12.4757"/>
    <n v="12.4757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19"/>
    <s v="Allocated"/>
    <x v="1"/>
    <s v="Source tags/labels"/>
    <n v="1"/>
    <s v="gcp-2026-04-26-finops-data-2001-04-02-alloc-f84d75ff46c4"/>
    <d v="2026-04-01T00:00:00"/>
    <d v="2026-04-01T00:00:00"/>
  </r>
  <r>
    <x v="2321"/>
    <x v="1"/>
    <m/>
    <m/>
    <s v="analytics-development"/>
    <n v="46137.833333333336"/>
    <n v="46138.833333333336"/>
    <n v="46112.833333333336"/>
    <n v="46142.833333333336"/>
    <s v="Cloud Logging"/>
    <s v="Management and Governance"/>
    <s v="Log Storage"/>
    <s v="log-sink-2001-05-01"/>
    <s v="us-central1"/>
    <s v=""/>
    <n v="132.74610000000001"/>
    <s v="GiBy"/>
    <n v="0.49999962334110004"/>
    <s v="Standard"/>
    <s v="USD"/>
    <n v="66.373000000000005"/>
    <n v="61.063200000000002"/>
    <n v="61.0632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520"/>
    <s v="Shared"/>
    <x v="2"/>
    <s v="Direct spend: provider + billing month + sub-account"/>
    <n v="1"/>
    <s v="gcp-2026-04-26-finops-data-2001-05-01-alloc-e9e2d9dd0a0d"/>
    <d v="2026-04-01T00:00:00"/>
    <d v="2026-04-01T00:00:00"/>
  </r>
  <r>
    <x v="2322"/>
    <x v="1"/>
    <m/>
    <m/>
    <s v="analytics-development"/>
    <n v="46137.833333333336"/>
    <n v="46138.833333333336"/>
    <n v="46112.833333333336"/>
    <n v="46142.833333333336"/>
    <s v="Cloud Logging"/>
    <s v="Management and Governance"/>
    <s v="Log Storage"/>
    <s v="log-sink-2001-05-02"/>
    <s v="us-central1"/>
    <s v=""/>
    <n v="144.98419999999999"/>
    <s v="GiBy"/>
    <n v="0.5"/>
    <s v="Standard"/>
    <s v="USD"/>
    <n v="72.492099999999994"/>
    <n v="66.692700000000002"/>
    <n v="66.6927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521"/>
    <s v="Shared"/>
    <x v="2"/>
    <s v="Direct spend: provider + billing month + sub-account"/>
    <n v="1"/>
    <s v="gcp-2026-04-26-finops-data-2001-05-02-alloc-d0eaa9eb5430"/>
    <d v="2026-04-01T00:00:00"/>
    <d v="2026-04-01T00:00:00"/>
  </r>
  <r>
    <x v="2323"/>
    <x v="1"/>
    <m/>
    <m/>
    <s v="customer-platform-prod"/>
    <n v="46138.833333333336"/>
    <n v="46139.833333333336"/>
    <n v="46112.833333333336"/>
    <n v="46142.833333333336"/>
    <s v="Compute Engine"/>
    <s v="Compute"/>
    <s v="N2 Instance Core running in Americas"/>
    <s v="instance-1001-01-01"/>
    <s v="us-central1"/>
    <s v=""/>
    <n v="1545.8338000000001"/>
    <s v="vCPU-hours"/>
    <n v="3.1611030888314129E-2"/>
    <s v="Committed"/>
    <s v="USD"/>
    <n v="48.865400000000001"/>
    <n v="39.650700000000001"/>
    <n v="39.6507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22"/>
    <s v="Allocated"/>
    <x v="1"/>
    <s v="Source tags/labels"/>
    <n v="1"/>
    <s v="gcp-2026-04-27-finops-prod-1001-01-01-alloc-861fd0572e2b"/>
    <d v="2026-04-01T00:00:00"/>
    <d v="2026-04-01T00:00:00"/>
  </r>
  <r>
    <x v="2324"/>
    <x v="1"/>
    <m/>
    <m/>
    <s v="customer-platform-prod"/>
    <n v="46138.833333333336"/>
    <n v="46139.833333333336"/>
    <n v="46112.833333333336"/>
    <n v="46142.833333333336"/>
    <s v="Compute Engine"/>
    <s v="Compute"/>
    <s v="N2 Instance Core running in Americas"/>
    <s v="instance-1001-01-02"/>
    <s v="us-central1"/>
    <s v=""/>
    <n v="1353.4303"/>
    <s v="vCPU-hours"/>
    <n v="3.1611010925350201E-2"/>
    <s v="Committed"/>
    <s v="USD"/>
    <n v="42.783299999999997"/>
    <n v="34.715499999999999"/>
    <n v="34.7154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23"/>
    <s v="Allocated"/>
    <x v="1"/>
    <s v="Source tags/labels"/>
    <n v="1"/>
    <s v="gcp-2026-04-27-finops-prod-1001-01-02-alloc-0478699ea8d6"/>
    <d v="2026-04-01T00:00:00"/>
    <d v="2026-04-01T00:00:00"/>
  </r>
  <r>
    <x v="2325"/>
    <x v="1"/>
    <m/>
    <m/>
    <s v="customer-platform-prod"/>
    <n v="46138.833333333336"/>
    <n v="46139.833333333336"/>
    <n v="46112.833333333336"/>
    <n v="46142.833333333336"/>
    <s v="BigQuery"/>
    <s v="Analytics"/>
    <s v="Analysis in US"/>
    <s v="bq-job-1001-02-01"/>
    <s v="us-central1"/>
    <s v=""/>
    <n v="11.718"/>
    <s v="TiBy"/>
    <n v="6.2499829322409965"/>
    <s v="Standard"/>
    <s v="USD"/>
    <n v="73.237300000000005"/>
    <n v="69.575400000000002"/>
    <n v="69.575400000000002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24"/>
    <s v="Allocated"/>
    <x v="1"/>
    <s v="Source tags/labels"/>
    <n v="1"/>
    <s v="gcp-2026-04-27-finops-prod-1001-02-01-alloc-4b54eca1015c"/>
    <d v="2026-04-01T00:00:00"/>
    <d v="2026-04-01T00:00:00"/>
  </r>
  <r>
    <x v="2326"/>
    <x v="1"/>
    <m/>
    <m/>
    <s v="customer-platform-prod"/>
    <n v="46138.833333333336"/>
    <n v="46139.833333333336"/>
    <n v="46112.833333333336"/>
    <n v="46142.833333333336"/>
    <s v="BigQuery"/>
    <s v="Analytics"/>
    <s v="Analysis in US"/>
    <s v="bq-job-1001-02-02"/>
    <s v="us-central1"/>
    <s v=""/>
    <n v="10.8988"/>
    <s v="TiBy"/>
    <n v="6.2500183506441074"/>
    <s v="Standard"/>
    <s v="USD"/>
    <n v="68.117699999999999"/>
    <n v="64.711799999999997"/>
    <n v="64.711799999999997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25"/>
    <s v="Allocated"/>
    <x v="1"/>
    <s v="Source tags/labels"/>
    <n v="1"/>
    <s v="gcp-2026-04-27-finops-prod-1001-02-02-alloc-62b0567c7df5"/>
    <d v="2026-04-01T00:00:00"/>
    <d v="2026-04-01T00:00:00"/>
  </r>
  <r>
    <x v="2327"/>
    <x v="1"/>
    <m/>
    <m/>
    <s v="customer-platform-prod"/>
    <n v="46138.833333333336"/>
    <n v="46139.833333333336"/>
    <n v="46112.833333333336"/>
    <n v="46142.833333333336"/>
    <s v="Cloud Storage"/>
    <s v="Storage"/>
    <s v="Standard Storage US Multi-region"/>
    <s v="bucket-1001-03-01"/>
    <s v="us-central1"/>
    <s v=""/>
    <n v="297.57310000000001"/>
    <s v="GiBy-month"/>
    <n v="2.5999997983688714E-2"/>
    <s v="Standard"/>
    <s v="USD"/>
    <n v="7.7369000000000003"/>
    <n v="7.1417999999999999"/>
    <n v="7.1417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26"/>
    <s v="Allocated"/>
    <x v="1"/>
    <s v="Source tags/labels"/>
    <n v="1"/>
    <s v="gcp-2026-04-27-finops-prod-1001-03-01-alloc-7fcf8d29fd82"/>
    <d v="2026-04-01T00:00:00"/>
    <d v="2026-04-01T00:00:00"/>
  </r>
  <r>
    <x v="2328"/>
    <x v="1"/>
    <m/>
    <m/>
    <s v="customer-platform-prod"/>
    <n v="46138.833333333336"/>
    <n v="46139.833333333336"/>
    <n v="46112.833333333336"/>
    <n v="46142.833333333336"/>
    <s v="Cloud Storage"/>
    <s v="Storage"/>
    <s v="Standard Storage US Multi-region"/>
    <s v="bucket-1001-03-02"/>
    <s v="us-central1"/>
    <s v=""/>
    <n v="302.13099999999997"/>
    <s v="GiBy-month"/>
    <n v="2.5999980141064642E-2"/>
    <s v="Standard"/>
    <s v="USD"/>
    <n v="7.8554000000000004"/>
    <n v="7.2511000000000001"/>
    <n v="7.2511000000000001"/>
    <s v="Usage"/>
    <s v=""/>
    <s v="Standard Storage US Multi-region"/>
    <s v="{}"/>
    <x v="0"/>
    <x v="0"/>
    <x v="0"/>
    <x v="0"/>
    <s v="Unallocated"/>
    <s v="gcp_billing_sample.csv"/>
    <n v="527"/>
    <s v="Unallocated"/>
    <x v="0"/>
    <s v="Missing allocation metadata"/>
    <n v="1"/>
    <s v="gcp-2026-04-27-finops-prod-1001-03-02-alloc-8942cb34a4f4"/>
    <d v="2026-04-01T00:00:00"/>
    <d v="2026-04-01T00:00:00"/>
  </r>
  <r>
    <x v="2329"/>
    <x v="1"/>
    <m/>
    <m/>
    <s v="customer-platform-prod"/>
    <n v="46138.833333333336"/>
    <n v="46139.833333333336"/>
    <n v="46112.833333333336"/>
    <n v="46142.833333333336"/>
    <s v="Cloud SQL"/>
    <s v="Databases"/>
    <s v="Cloud SQL for PostgreSQL: Regional vCPU"/>
    <s v="cloudsql-1001-04-01"/>
    <s v="us-central1"/>
    <s v=""/>
    <n v="439.45260000000002"/>
    <s v="vCPU-hours"/>
    <n v="8.2600034679508105E-2"/>
    <s v="Committed"/>
    <s v="USD"/>
    <n v="36.2988"/>
    <n v="29.917899999999999"/>
    <n v="29.9178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28"/>
    <s v="Allocated"/>
    <x v="1"/>
    <s v="Source tags/labels"/>
    <n v="1"/>
    <s v="gcp-2026-04-27-finops-prod-1001-04-01-alloc-4c024235b2cc"/>
    <d v="2026-04-01T00:00:00"/>
    <d v="2026-04-01T00:00:00"/>
  </r>
  <r>
    <x v="2330"/>
    <x v="1"/>
    <m/>
    <m/>
    <s v="customer-platform-prod"/>
    <n v="46138.833333333336"/>
    <n v="46139.833333333336"/>
    <n v="46112.833333333336"/>
    <n v="46142.833333333336"/>
    <s v="Cloud SQL"/>
    <s v="Databases"/>
    <s v="Cloud SQL for PostgreSQL: Regional vCPU"/>
    <s v="cloudsql-1001-04-02"/>
    <s v="us-central1"/>
    <s v=""/>
    <n v="415.43180000000001"/>
    <s v="vCPU-hours"/>
    <n v="8.2600080205704043E-2"/>
    <s v="Committed"/>
    <s v="USD"/>
    <n v="34.314700000000002"/>
    <n v="28.282599999999999"/>
    <n v="28.2825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29"/>
    <s v="Allocated"/>
    <x v="1"/>
    <s v="Source tags/labels"/>
    <n v="1"/>
    <s v="gcp-2026-04-27-finops-prod-1001-04-02-alloc-ab6fec534abe"/>
    <d v="2026-04-01T00:00:00"/>
    <d v="2026-04-01T00:00:00"/>
  </r>
  <r>
    <x v="2331"/>
    <x v="1"/>
    <m/>
    <m/>
    <s v="customer-platform-prod"/>
    <n v="46138.833333333336"/>
    <n v="46139.833333333336"/>
    <n v="46112.833333333336"/>
    <n v="46142.833333333336"/>
    <s v="Cloud Logging"/>
    <s v="Management and Governance"/>
    <s v="Log Storage"/>
    <s v="log-sink-1001-05-01"/>
    <s v="us-central1"/>
    <s v=""/>
    <n v="300.28379999999999"/>
    <s v="GiBy"/>
    <n v="0.5"/>
    <s v="Standard"/>
    <s v="USD"/>
    <n v="150.14189999999999"/>
    <n v="138.13050000000001"/>
    <n v="138.1305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530"/>
    <s v="Shared"/>
    <x v="2"/>
    <s v="Direct spend: provider + billing month + sub-account"/>
    <n v="1"/>
    <s v="gcp-2026-04-27-finops-prod-1001-05-01-alloc-f20b8b545568"/>
    <d v="2026-04-01T00:00:00"/>
    <d v="2026-04-01T00:00:00"/>
  </r>
  <r>
    <x v="2332"/>
    <x v="1"/>
    <m/>
    <m/>
    <s v="customer-platform-prod"/>
    <n v="46138.833333333336"/>
    <n v="46139.833333333336"/>
    <n v="46112.833333333336"/>
    <n v="46142.833333333336"/>
    <s v="Cloud Logging"/>
    <s v="Management and Governance"/>
    <s v="Log Storage"/>
    <s v="log-sink-1001-05-02"/>
    <s v="us-central1"/>
    <s v=""/>
    <n v="287.387"/>
    <s v="GiBy"/>
    <n v="0.5"/>
    <s v="Standard"/>
    <s v="USD"/>
    <n v="143.6935"/>
    <n v="132.19800000000001"/>
    <n v="132.1980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531"/>
    <s v="Shared"/>
    <x v="2"/>
    <s v="Direct spend: provider + billing month + sub-account"/>
    <n v="1"/>
    <s v="gcp-2026-04-27-finops-prod-1001-05-02-alloc-629408cb024f"/>
    <d v="2026-04-01T00:00:00"/>
    <d v="2026-04-01T00:00:00"/>
  </r>
  <r>
    <x v="2333"/>
    <x v="1"/>
    <m/>
    <m/>
    <s v="analytics-development"/>
    <n v="46138.833333333336"/>
    <n v="46139.833333333336"/>
    <n v="46112.833333333336"/>
    <n v="46142.833333333336"/>
    <s v="Compute Engine"/>
    <s v="Compute"/>
    <s v="N2 Instance Core running in Americas"/>
    <s v="instance-2001-01-01"/>
    <s v="us-central1"/>
    <s v=""/>
    <n v="625.34550000000002"/>
    <s v="vCPU-hours"/>
    <n v="3.1611005436194876E-2"/>
    <s v="Committed"/>
    <s v="USD"/>
    <n v="19.767800000000001"/>
    <n v="16.040099999999999"/>
    <n v="16.0400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32"/>
    <s v="Allocated"/>
    <x v="1"/>
    <s v="Source tags/labels"/>
    <n v="1"/>
    <s v="gcp-2026-04-27-finops-data-2001-01-01-alloc-4018e484caca"/>
    <d v="2026-04-01T00:00:00"/>
    <d v="2026-04-01T00:00:00"/>
  </r>
  <r>
    <x v="2334"/>
    <x v="1"/>
    <m/>
    <m/>
    <s v="analytics-development"/>
    <n v="46138.833333333336"/>
    <n v="46139.833333333336"/>
    <n v="46112.833333333336"/>
    <n v="46142.833333333336"/>
    <s v="Compute Engine"/>
    <s v="Compute"/>
    <s v="N2 Instance Core running in Americas"/>
    <s v="instance-2001-01-02"/>
    <s v="us-central1"/>
    <s v=""/>
    <n v="684.64449999999999"/>
    <s v="vCPU-hours"/>
    <n v="3.1611003958988936E-2"/>
    <s v="Committed"/>
    <s v="USD"/>
    <n v="21.642299999999999"/>
    <n v="17.561199999999999"/>
    <n v="17.561199999999999"/>
    <s v="Usage"/>
    <s v=""/>
    <s v="N2 Instance Core running in Americas"/>
    <s v="{}"/>
    <x v="0"/>
    <x v="0"/>
    <x v="0"/>
    <x v="0"/>
    <s v="Unallocated"/>
    <s v="gcp_billing_sample.csv"/>
    <n v="533"/>
    <s v="Unallocated"/>
    <x v="0"/>
    <s v="Missing allocation metadata"/>
    <n v="1"/>
    <s v="gcp-2026-04-27-finops-data-2001-01-02-alloc-86e66318d1ea"/>
    <d v="2026-04-01T00:00:00"/>
    <d v="2026-04-01T00:00:00"/>
  </r>
  <r>
    <x v="2335"/>
    <x v="1"/>
    <m/>
    <m/>
    <s v="analytics-development"/>
    <n v="46138.833333333336"/>
    <n v="46139.833333333336"/>
    <n v="46112.833333333336"/>
    <n v="46142.833333333336"/>
    <s v="BigQuery"/>
    <s v="Analytics"/>
    <s v="Analysis in US"/>
    <s v="bq-job-2001-02-01"/>
    <s v="us-central1"/>
    <s v=""/>
    <n v="5.2911000000000001"/>
    <s v="TiBy"/>
    <n v="6.2500236245771204"/>
    <s v="Standard"/>
    <s v="USD"/>
    <n v="33.069499999999998"/>
    <n v="31.416"/>
    <n v="31.416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34"/>
    <s v="Allocated"/>
    <x v="1"/>
    <s v="Source tags/labels"/>
    <n v="1"/>
    <s v="gcp-2026-04-27-finops-data-2001-02-01-alloc-e5e9912d3f5e"/>
    <d v="2026-04-01T00:00:00"/>
    <d v="2026-04-01T00:00:00"/>
  </r>
  <r>
    <x v="2336"/>
    <x v="1"/>
    <m/>
    <m/>
    <s v="analytics-development"/>
    <n v="46138.833333333336"/>
    <n v="46139.833333333336"/>
    <n v="46112.833333333336"/>
    <n v="46142.833333333336"/>
    <s v="BigQuery"/>
    <s v="Analytics"/>
    <s v="Analysis in US"/>
    <s v="bq-job-2001-02-02"/>
    <s v="us-central1"/>
    <s v=""/>
    <n v="5.4020000000000001"/>
    <s v="TiBy"/>
    <n v="6.249962976675306"/>
    <s v="Standard"/>
    <s v="USD"/>
    <n v="33.762300000000003"/>
    <n v="32.074199999999998"/>
    <n v="32.0741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35"/>
    <s v="Allocated"/>
    <x v="1"/>
    <s v="Source tags/labels"/>
    <n v="1"/>
    <s v="gcp-2026-04-27-finops-data-2001-02-02-alloc-e0e488072588"/>
    <d v="2026-04-01T00:00:00"/>
    <d v="2026-04-01T00:00:00"/>
  </r>
  <r>
    <x v="2337"/>
    <x v="1"/>
    <m/>
    <m/>
    <s v="analytics-development"/>
    <n v="46138.833333333336"/>
    <n v="46139.833333333336"/>
    <n v="46112.833333333336"/>
    <n v="46142.833333333336"/>
    <s v="Cloud Storage"/>
    <s v="Storage"/>
    <s v="Standard Storage US Multi-region"/>
    <s v="bucket-2001-03-01"/>
    <s v="us-central1"/>
    <s v=""/>
    <n v="133.35480000000001"/>
    <s v="GiBy-month"/>
    <n v="2.5999814029941181E-2"/>
    <s v="Standard"/>
    <s v="USD"/>
    <n v="3.4672000000000001"/>
    <n v="3.2004999999999999"/>
    <n v="3.2004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36"/>
    <s v="Allocated"/>
    <x v="1"/>
    <s v="Source tags/labels"/>
    <n v="1"/>
    <s v="gcp-2026-04-27-finops-data-2001-03-01-alloc-c63ac7a8a8d3"/>
    <d v="2026-04-01T00:00:00"/>
    <d v="2026-04-01T00:00:00"/>
  </r>
  <r>
    <x v="2338"/>
    <x v="1"/>
    <m/>
    <m/>
    <s v="analytics-development"/>
    <n v="46138.833333333336"/>
    <n v="46139.833333333336"/>
    <n v="46112.833333333336"/>
    <n v="46142.833333333336"/>
    <s v="Cloud Storage"/>
    <s v="Storage"/>
    <s v="Standard Storage US Multi-region"/>
    <s v="bucket-2001-03-02"/>
    <s v="us-central1"/>
    <s v=""/>
    <n v="145.70769999999999"/>
    <s v="GiBy-month"/>
    <n v="2.5999998627388943E-2"/>
    <s v="Standard"/>
    <s v="USD"/>
    <n v="3.7884000000000002"/>
    <n v="3.4969999999999999"/>
    <n v="3.4969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37"/>
    <s v="Allocated"/>
    <x v="1"/>
    <s v="Source tags/labels"/>
    <n v="1"/>
    <s v="gcp-2026-04-27-finops-data-2001-03-02-alloc-d8ece0327801"/>
    <d v="2026-04-01T00:00:00"/>
    <d v="2026-04-01T00:00:00"/>
  </r>
  <r>
    <x v="2339"/>
    <x v="1"/>
    <m/>
    <m/>
    <s v="analytics-development"/>
    <n v="46138.833333333336"/>
    <n v="46139.833333333336"/>
    <n v="46112.833333333336"/>
    <n v="46142.833333333336"/>
    <s v="Cloud SQL"/>
    <s v="Databases"/>
    <s v="Cloud SQL for PostgreSQL: Regional vCPU"/>
    <s v="cloudsql-2001-04-01"/>
    <s v="us-central1"/>
    <s v=""/>
    <n v="194.755"/>
    <s v="vCPU-hours"/>
    <n v="8.2600189982285452E-2"/>
    <s v="Committed"/>
    <s v="USD"/>
    <n v="16.0868"/>
    <n v="13.259"/>
    <n v="13.25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38"/>
    <s v="Allocated"/>
    <x v="1"/>
    <s v="Source tags/labels"/>
    <n v="1"/>
    <s v="gcp-2026-04-27-finops-data-2001-04-01-alloc-b3c9e4138410"/>
    <d v="2026-04-01T00:00:00"/>
    <d v="2026-04-01T00:00:00"/>
  </r>
  <r>
    <x v="2340"/>
    <x v="1"/>
    <m/>
    <m/>
    <s v="analytics-development"/>
    <n v="46138.833333333336"/>
    <n v="46139.833333333336"/>
    <n v="46112.833333333336"/>
    <n v="46142.833333333336"/>
    <s v="Cloud SQL"/>
    <s v="Databases"/>
    <s v="Cloud SQL for PostgreSQL: Regional vCPU"/>
    <s v="cloudsql-2001-04-02"/>
    <s v="us-central1"/>
    <s v=""/>
    <n v="193.38470000000001"/>
    <s v="vCPU-hours"/>
    <n v="8.2600122967328854E-2"/>
    <s v="Committed"/>
    <s v="USD"/>
    <n v="15.973599999999999"/>
    <n v="13.165699999999999"/>
    <n v="13.1656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39"/>
    <s v="Allocated"/>
    <x v="1"/>
    <s v="Source tags/labels"/>
    <n v="1"/>
    <s v="gcp-2026-04-27-finops-data-2001-04-02-alloc-8e71b93f46ee"/>
    <d v="2026-04-01T00:00:00"/>
    <d v="2026-04-01T00:00:00"/>
  </r>
  <r>
    <x v="2341"/>
    <x v="1"/>
    <m/>
    <m/>
    <s v="analytics-development"/>
    <n v="46138.833333333336"/>
    <n v="46139.833333333336"/>
    <n v="46112.833333333336"/>
    <n v="46142.833333333336"/>
    <s v="Cloud Logging"/>
    <s v="Management and Governance"/>
    <s v="Log Storage"/>
    <s v="log-sink-2001-05-01"/>
    <s v="us-central1"/>
    <s v=""/>
    <n v="128.14859999999999"/>
    <s v="GiBy"/>
    <n v="0.5"/>
    <s v="Standard"/>
    <s v="USD"/>
    <n v="64.074299999999994"/>
    <n v="58.948399999999999"/>
    <n v="58.948399999999999"/>
    <s v="Usage"/>
    <s v=""/>
    <s v="Log Storage"/>
    <s v="{}"/>
    <x v="0"/>
    <x v="0"/>
    <x v="0"/>
    <x v="0"/>
    <s v="Unallocated"/>
    <s v="gcp_billing_sample.csv"/>
    <n v="540"/>
    <s v="Unallocated"/>
    <x v="0"/>
    <s v="Missing allocation metadata"/>
    <n v="1"/>
    <s v="gcp-2026-04-27-finops-data-2001-05-01-alloc-d43ad4b7d1c2"/>
    <d v="2026-04-01T00:00:00"/>
    <d v="2026-04-01T00:00:00"/>
  </r>
  <r>
    <x v="2342"/>
    <x v="1"/>
    <m/>
    <m/>
    <s v="analytics-development"/>
    <n v="46138.833333333336"/>
    <n v="46139.833333333336"/>
    <n v="46112.833333333336"/>
    <n v="46142.833333333336"/>
    <s v="Cloud Logging"/>
    <s v="Management and Governance"/>
    <s v="Log Storage"/>
    <s v="log-sink-2001-05-02"/>
    <s v="us-central1"/>
    <s v=""/>
    <n v="142.47280000000001"/>
    <s v="GiBy"/>
    <n v="0.5"/>
    <s v="Standard"/>
    <s v="USD"/>
    <n v="71.236400000000003"/>
    <n v="65.537499999999994"/>
    <n v="65.537499999999994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541"/>
    <s v="Shared"/>
    <x v="2"/>
    <s v="Direct spend: provider + billing month + sub-account"/>
    <n v="1"/>
    <s v="gcp-2026-04-27-finops-data-2001-05-02-alloc-c48d1a933ad6"/>
    <d v="2026-04-01T00:00:00"/>
    <d v="2026-04-01T00:00:00"/>
  </r>
  <r>
    <x v="2343"/>
    <x v="1"/>
    <m/>
    <m/>
    <s v="customer-platform-prod"/>
    <n v="46139.833333333336"/>
    <n v="46140.833333333336"/>
    <n v="46112.833333333336"/>
    <n v="46142.833333333336"/>
    <s v="Compute Engine"/>
    <s v="Compute"/>
    <s v="N2 Instance Core running in Americas"/>
    <s v="instance-1001-01-01"/>
    <s v="us-central1"/>
    <s v=""/>
    <n v="1627.2414000000001"/>
    <s v="vCPU-hours"/>
    <n v="3.1610982857245402E-2"/>
    <s v="Committed"/>
    <s v="USD"/>
    <n v="51.438699999999997"/>
    <n v="41.738799999999998"/>
    <n v="41.7387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42"/>
    <s v="Allocated"/>
    <x v="1"/>
    <s v="Source tags/labels"/>
    <n v="1"/>
    <s v="gcp-2026-04-28-finops-prod-1001-01-01-alloc-30b82af96d9b"/>
    <d v="2026-04-01T00:00:00"/>
    <d v="2026-04-01T00:00:00"/>
  </r>
  <r>
    <x v="2344"/>
    <x v="1"/>
    <m/>
    <m/>
    <s v="customer-platform-prod"/>
    <n v="46139.833333333336"/>
    <n v="46140.833333333336"/>
    <n v="46112.833333333336"/>
    <n v="46142.833333333336"/>
    <s v="Compute Engine"/>
    <s v="Compute"/>
    <s v="N2 Instance Core running in Americas"/>
    <s v="instance-1001-01-02"/>
    <s v="us-central1"/>
    <s v=""/>
    <n v="1551.5243"/>
    <s v="vCPU-hours"/>
    <n v="3.1610977668864094E-2"/>
    <s v="Committed"/>
    <s v="USD"/>
    <n v="49.045200000000001"/>
    <n v="39.796599999999998"/>
    <n v="39.7965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43"/>
    <s v="Allocated"/>
    <x v="1"/>
    <s v="Source tags/labels"/>
    <n v="1"/>
    <s v="gcp-2026-04-28-finops-prod-1001-01-02-alloc-354b4dc3e109"/>
    <d v="2026-04-01T00:00:00"/>
    <d v="2026-04-01T00:00:00"/>
  </r>
  <r>
    <x v="2345"/>
    <x v="1"/>
    <m/>
    <m/>
    <s v="customer-platform-prod"/>
    <n v="46139.833333333336"/>
    <n v="46140.833333333336"/>
    <n v="46112.833333333336"/>
    <n v="46142.833333333336"/>
    <s v="BigQuery"/>
    <s v="Analytics"/>
    <s v="Analysis in US"/>
    <s v="bq-job-1001-02-01"/>
    <s v="us-central1"/>
    <s v=""/>
    <n v="11.635899999999999"/>
    <s v="TiBy"/>
    <n v="6.2500193367079468"/>
    <s v="Standard"/>
    <s v="USD"/>
    <n v="72.724599999999995"/>
    <n v="69.088399999999993"/>
    <n v="69.08839999999999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44"/>
    <s v="Allocated"/>
    <x v="1"/>
    <s v="Source tags/labels"/>
    <n v="1"/>
    <s v="gcp-2026-04-28-finops-prod-1001-02-01-alloc-398e7bd2875d"/>
    <d v="2026-04-01T00:00:00"/>
    <d v="2026-04-01T00:00:00"/>
  </r>
  <r>
    <x v="2346"/>
    <x v="1"/>
    <m/>
    <m/>
    <s v="customer-platform-prod"/>
    <n v="46139.833333333336"/>
    <n v="46140.833333333336"/>
    <n v="46112.833333333336"/>
    <n v="46142.833333333336"/>
    <s v="BigQuery"/>
    <s v="Analytics"/>
    <s v="Analysis in US"/>
    <s v="bq-job-1001-02-02"/>
    <s v="us-central1"/>
    <s v=""/>
    <n v="12.225300000000001"/>
    <s v="TiBy"/>
    <n v="6.2500061348187774"/>
    <s v="Standard"/>
    <s v="USD"/>
    <n v="76.408199999999994"/>
    <n v="72.587800000000001"/>
    <n v="72.587800000000001"/>
    <s v="Usage"/>
    <s v=""/>
    <s v="Analysis in US"/>
    <s v="{}"/>
    <x v="0"/>
    <x v="0"/>
    <x v="0"/>
    <x v="0"/>
    <s v="Unallocated"/>
    <s v="gcp_billing_sample.csv"/>
    <n v="545"/>
    <s v="Unallocated"/>
    <x v="0"/>
    <s v="Missing allocation metadata"/>
    <n v="1"/>
    <s v="gcp-2026-04-28-finops-prod-1001-02-02-alloc-b8a7faeb4933"/>
    <d v="2026-04-01T00:00:00"/>
    <d v="2026-04-01T00:00:00"/>
  </r>
  <r>
    <x v="2347"/>
    <x v="1"/>
    <m/>
    <m/>
    <s v="customer-platform-prod"/>
    <n v="46139.833333333336"/>
    <n v="46140.833333333336"/>
    <n v="46112.833333333336"/>
    <n v="46142.833333333336"/>
    <s v="Cloud Storage"/>
    <s v="Storage"/>
    <s v="Standard Storage US Multi-region"/>
    <s v="bucket-1001-03-01"/>
    <s v="us-central1"/>
    <s v=""/>
    <n v="307.50839999999999"/>
    <s v="GiBy-month"/>
    <n v="2.5999940164236165E-2"/>
    <s v="Standard"/>
    <s v="USD"/>
    <n v="7.9951999999999996"/>
    <n v="7.3802000000000003"/>
    <n v="7.3802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46"/>
    <s v="Allocated"/>
    <x v="1"/>
    <s v="Source tags/labels"/>
    <n v="1"/>
    <s v="gcp-2026-04-28-finops-prod-1001-03-01-alloc-866dc1902713"/>
    <d v="2026-04-01T00:00:00"/>
    <d v="2026-04-01T00:00:00"/>
  </r>
  <r>
    <x v="2348"/>
    <x v="1"/>
    <m/>
    <m/>
    <s v="customer-platform-prod"/>
    <n v="46139.833333333336"/>
    <n v="46140.833333333336"/>
    <n v="46112.833333333336"/>
    <n v="46142.833333333336"/>
    <s v="Cloud Storage"/>
    <s v="Storage"/>
    <s v="Standard Storage US Multi-region"/>
    <s v="bucket-1001-03-02"/>
    <s v="us-central1"/>
    <s v=""/>
    <n v="327.43810000000002"/>
    <s v="GiBy-month"/>
    <n v="2.6000028707716054E-2"/>
    <s v="Standard"/>
    <s v="USD"/>
    <n v="8.5134000000000007"/>
    <n v="7.8585000000000003"/>
    <n v="7.8585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47"/>
    <s v="Allocated"/>
    <x v="1"/>
    <s v="Source tags/labels"/>
    <n v="1"/>
    <s v="gcp-2026-04-28-finops-prod-1001-03-02-alloc-b01912fa4887"/>
    <d v="2026-04-01T00:00:00"/>
    <d v="2026-04-01T00:00:00"/>
  </r>
  <r>
    <x v="2349"/>
    <x v="1"/>
    <m/>
    <m/>
    <s v="customer-platform-prod"/>
    <n v="46139.833333333336"/>
    <n v="46140.833333333336"/>
    <n v="46112.833333333336"/>
    <n v="46142.833333333336"/>
    <s v="Cloud SQL"/>
    <s v="Databases"/>
    <s v="Cloud SQL for PostgreSQL: Regional vCPU"/>
    <s v="cloudsql-1001-04-01"/>
    <s v="us-central1"/>
    <s v=""/>
    <n v="415.1456"/>
    <s v="vCPU-hours"/>
    <n v="8.2599936022446113E-2"/>
    <s v="Committed"/>
    <s v="USD"/>
    <n v="34.290999999999997"/>
    <n v="28.263100000000001"/>
    <n v="28.2631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48"/>
    <s v="Allocated"/>
    <x v="1"/>
    <s v="Source tags/labels"/>
    <n v="1"/>
    <s v="gcp-2026-04-28-finops-prod-1001-04-01-alloc-5c18340d41ef"/>
    <d v="2026-04-01T00:00:00"/>
    <d v="2026-04-01T00:00:00"/>
  </r>
  <r>
    <x v="2350"/>
    <x v="1"/>
    <m/>
    <m/>
    <s v="customer-platform-prod"/>
    <n v="46139.833333333336"/>
    <n v="46140.833333333336"/>
    <n v="46112.833333333336"/>
    <n v="46142.833333333336"/>
    <s v="Cloud SQL"/>
    <s v="Databases"/>
    <s v="Cloud SQL for PostgreSQL: Regional vCPU"/>
    <s v="cloudsql-1001-04-02"/>
    <s v="us-central1"/>
    <s v=""/>
    <n v="381.7697"/>
    <s v="vCPU-hours"/>
    <n v="8.2600059669481377E-2"/>
    <s v="Committed"/>
    <s v="USD"/>
    <n v="31.534199999999998"/>
    <n v="25.9909"/>
    <n v="25.990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49"/>
    <s v="Allocated"/>
    <x v="1"/>
    <s v="Source tags/labels"/>
    <n v="1"/>
    <s v="gcp-2026-04-28-finops-prod-1001-04-02-alloc-3f7ef3db181c"/>
    <d v="2026-04-01T00:00:00"/>
    <d v="2026-04-01T00:00:00"/>
  </r>
  <r>
    <x v="2351"/>
    <x v="1"/>
    <m/>
    <m/>
    <s v="customer-platform-prod"/>
    <n v="46139.833333333336"/>
    <n v="46140.833333333336"/>
    <n v="46112.833333333336"/>
    <n v="46142.833333333336"/>
    <s v="Cloud Logging"/>
    <s v="Management and Governance"/>
    <s v="Log Storage"/>
    <s v="log-sink-1001-05-01"/>
    <s v="us-central1"/>
    <s v=""/>
    <n v="281.98110000000003"/>
    <s v="GiBy"/>
    <n v="0.50000017731684854"/>
    <s v="Standard"/>
    <s v="USD"/>
    <n v="140.9906"/>
    <n v="129.71129999999999"/>
    <n v="129.7112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550"/>
    <s v="Shared"/>
    <x v="2"/>
    <s v="Direct spend: provider + billing month + sub-account"/>
    <n v="1"/>
    <s v="gcp-2026-04-28-finops-prod-1001-05-01-alloc-fc72e17ab4a5"/>
    <d v="2026-04-01T00:00:00"/>
    <d v="2026-04-01T00:00:00"/>
  </r>
  <r>
    <x v="2352"/>
    <x v="1"/>
    <m/>
    <m/>
    <s v="customer-platform-prod"/>
    <n v="46139.833333333336"/>
    <n v="46140.833333333336"/>
    <n v="46112.833333333336"/>
    <n v="46142.833333333336"/>
    <s v="Cloud Logging"/>
    <s v="Management and Governance"/>
    <s v="Log Storage"/>
    <s v="log-sink-1001-05-02"/>
    <s v="us-central1"/>
    <s v=""/>
    <n v="315.464"/>
    <s v="GiBy"/>
    <n v="0.5"/>
    <s v="Standard"/>
    <s v="USD"/>
    <n v="157.732"/>
    <n v="145.11349999999999"/>
    <n v="145.1134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551"/>
    <s v="Shared"/>
    <x v="2"/>
    <s v="Direct spend: provider + billing month + sub-account"/>
    <n v="1"/>
    <s v="gcp-2026-04-28-finops-prod-1001-05-02-alloc-9d80c196ee51"/>
    <d v="2026-04-01T00:00:00"/>
    <d v="2026-04-01T00:00:00"/>
  </r>
  <r>
    <x v="2353"/>
    <x v="1"/>
    <m/>
    <m/>
    <s v="analytics-development"/>
    <n v="46139.833333333336"/>
    <n v="46140.833333333336"/>
    <n v="46112.833333333336"/>
    <n v="46142.833333333336"/>
    <s v="Compute Engine"/>
    <s v="Compute"/>
    <s v="N2 Instance Core running in Americas"/>
    <s v="instance-2001-01-01"/>
    <s v="us-central1"/>
    <s v=""/>
    <n v="622.67020000000002"/>
    <s v="vCPU-hours"/>
    <n v="3.1610955526697758E-2"/>
    <s v="Committed"/>
    <s v="USD"/>
    <n v="19.683199999999999"/>
    <n v="15.971500000000001"/>
    <n v="15.971500000000001"/>
    <s v="Usage"/>
    <s v=""/>
    <s v="N2 Instance Core running in Americas"/>
    <s v="{}"/>
    <x v="0"/>
    <x v="0"/>
    <x v="0"/>
    <x v="0"/>
    <s v="Unallocated"/>
    <s v="gcp_billing_sample.csv"/>
    <n v="552"/>
    <s v="Unallocated"/>
    <x v="0"/>
    <s v="Missing allocation metadata"/>
    <n v="1"/>
    <s v="gcp-2026-04-28-finops-data-2001-01-01-alloc-3d843200fee1"/>
    <d v="2026-04-01T00:00:00"/>
    <d v="2026-04-01T00:00:00"/>
  </r>
  <r>
    <x v="2354"/>
    <x v="1"/>
    <m/>
    <m/>
    <s v="analytics-development"/>
    <n v="46139.833333333336"/>
    <n v="46140.833333333336"/>
    <n v="46112.833333333336"/>
    <n v="46142.833333333336"/>
    <s v="Compute Engine"/>
    <s v="Compute"/>
    <s v="N2 Instance Core running in Americas"/>
    <s v="instance-2001-01-02"/>
    <s v="us-central1"/>
    <s v=""/>
    <n v="735.60699999999997"/>
    <s v="vCPU-hours"/>
    <n v="3.1611036871590399E-2"/>
    <s v="Committed"/>
    <s v="USD"/>
    <n v="23.253299999999999"/>
    <n v="18.868300000000001"/>
    <n v="18.8683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53"/>
    <s v="Allocated"/>
    <x v="1"/>
    <s v="Source tags/labels"/>
    <n v="1"/>
    <s v="gcp-2026-04-28-finops-data-2001-01-02-alloc-88b881878d70"/>
    <d v="2026-04-01T00:00:00"/>
    <d v="2026-04-01T00:00:00"/>
  </r>
  <r>
    <x v="2355"/>
    <x v="1"/>
    <m/>
    <m/>
    <s v="analytics-development"/>
    <n v="46139.833333333336"/>
    <n v="46140.833333333336"/>
    <n v="46112.833333333336"/>
    <n v="46142.833333333336"/>
    <s v="BigQuery"/>
    <s v="Analytics"/>
    <s v="Analysis in US"/>
    <s v="bq-job-2001-02-01"/>
    <s v="us-central1"/>
    <s v=""/>
    <n v="5.7983000000000002"/>
    <s v="TiBy"/>
    <n v="6.2499525723056752"/>
    <s v="Standard"/>
    <s v="USD"/>
    <n v="36.239100000000001"/>
    <n v="34.427100000000003"/>
    <n v="34.427100000000003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54"/>
    <s v="Allocated"/>
    <x v="1"/>
    <s v="Source tags/labels"/>
    <n v="1"/>
    <s v="gcp-2026-04-28-finops-data-2001-02-01-alloc-6ec1054e7b15"/>
    <d v="2026-04-01T00:00:00"/>
    <d v="2026-04-01T00:00:00"/>
  </r>
  <r>
    <x v="2356"/>
    <x v="1"/>
    <m/>
    <m/>
    <s v="analytics-development"/>
    <n v="46139.833333333336"/>
    <n v="46140.833333333336"/>
    <n v="46112.833333333336"/>
    <n v="46142.833333333336"/>
    <s v="BigQuery"/>
    <s v="Analytics"/>
    <s v="Analysis in US"/>
    <s v="bq-job-2001-02-02"/>
    <s v="us-central1"/>
    <s v=""/>
    <n v="4.8747999999999996"/>
    <s v="TiBy"/>
    <n v="6.2500410273241975"/>
    <s v="Standard"/>
    <s v="USD"/>
    <n v="30.467700000000001"/>
    <n v="28.944299999999998"/>
    <n v="28.9442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55"/>
    <s v="Allocated"/>
    <x v="1"/>
    <s v="Source tags/labels"/>
    <n v="1"/>
    <s v="gcp-2026-04-28-finops-data-2001-02-02-alloc-24a389875904"/>
    <d v="2026-04-01T00:00:00"/>
    <d v="2026-04-01T00:00:00"/>
  </r>
  <r>
    <x v="2357"/>
    <x v="1"/>
    <m/>
    <m/>
    <s v="analytics-development"/>
    <n v="46139.833333333336"/>
    <n v="46140.833333333336"/>
    <n v="46112.833333333336"/>
    <n v="46142.833333333336"/>
    <s v="Cloud Storage"/>
    <s v="Storage"/>
    <s v="Standard Storage US Multi-region"/>
    <s v="bucket-2001-03-01"/>
    <s v="us-central1"/>
    <s v=""/>
    <n v="132.8048"/>
    <s v="GiBy-month"/>
    <n v="2.5999813259761695E-2"/>
    <s v="Standard"/>
    <s v="USD"/>
    <n v="3.4529000000000001"/>
    <n v="3.1873"/>
    <n v="3.1873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56"/>
    <s v="Allocated"/>
    <x v="1"/>
    <s v="Source tags/labels"/>
    <n v="1"/>
    <s v="gcp-2026-04-28-finops-data-2001-03-01-alloc-36966864c225"/>
    <d v="2026-04-01T00:00:00"/>
    <d v="2026-04-01T00:00:00"/>
  </r>
  <r>
    <x v="2358"/>
    <x v="1"/>
    <m/>
    <m/>
    <s v="analytics-development"/>
    <n v="46139.833333333336"/>
    <n v="46140.833333333336"/>
    <n v="46112.833333333336"/>
    <n v="46142.833333333336"/>
    <s v="Cloud Storage"/>
    <s v="Storage"/>
    <s v="Standard Storage US Multi-region"/>
    <s v="bucket-2001-03-02"/>
    <s v="us-central1"/>
    <s v=""/>
    <n v="130.2551"/>
    <s v="GiBy-month"/>
    <n v="2.5999749721891889E-2"/>
    <s v="Standard"/>
    <s v="USD"/>
    <n v="3.3866000000000001"/>
    <n v="3.1261000000000001"/>
    <n v="3.1261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57"/>
    <s v="Allocated"/>
    <x v="1"/>
    <s v="Source tags/labels"/>
    <n v="1"/>
    <s v="gcp-2026-04-28-finops-data-2001-03-02-alloc-d347d39abd42"/>
    <d v="2026-04-01T00:00:00"/>
    <d v="2026-04-01T00:00:00"/>
  </r>
  <r>
    <x v="2359"/>
    <x v="1"/>
    <m/>
    <m/>
    <s v="analytics-development"/>
    <n v="46139.833333333336"/>
    <n v="46140.833333333336"/>
    <n v="46112.833333333336"/>
    <n v="46142.833333333336"/>
    <s v="Cloud SQL"/>
    <s v="Databases"/>
    <s v="Cloud SQL for PostgreSQL: Regional vCPU"/>
    <s v="cloudsql-2001-04-01"/>
    <s v="us-central1"/>
    <s v=""/>
    <n v="190.4366"/>
    <s v="vCPU-hours"/>
    <n v="8.2600193450208637E-2"/>
    <s v="Committed"/>
    <s v="USD"/>
    <n v="15.7301"/>
    <n v="12.9649"/>
    <n v="12.964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58"/>
    <s v="Allocated"/>
    <x v="1"/>
    <s v="Source tags/labels"/>
    <n v="1"/>
    <s v="gcp-2026-04-28-finops-data-2001-04-01-alloc-d5972b33fd2a"/>
    <d v="2026-04-01T00:00:00"/>
    <d v="2026-04-01T00:00:00"/>
  </r>
  <r>
    <x v="2360"/>
    <x v="1"/>
    <m/>
    <m/>
    <s v="analytics-development"/>
    <n v="46139.833333333336"/>
    <n v="46140.833333333336"/>
    <n v="46112.833333333336"/>
    <n v="46142.833333333336"/>
    <s v="Cloud SQL"/>
    <s v="Databases"/>
    <s v="Cloud SQL for PostgreSQL: Regional vCPU"/>
    <s v="cloudsql-2001-04-02"/>
    <s v="us-central1"/>
    <s v=""/>
    <n v="189.87950000000001"/>
    <s v="vCPU-hours"/>
    <n v="8.259975405454513E-2"/>
    <s v="Committed"/>
    <s v="USD"/>
    <n v="15.683999999999999"/>
    <n v="12.927"/>
    <n v="12.927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59"/>
    <s v="Allocated"/>
    <x v="1"/>
    <s v="Source tags/labels"/>
    <n v="1"/>
    <s v="gcp-2026-04-28-finops-data-2001-04-02-alloc-186756f4d9bf"/>
    <d v="2026-04-01T00:00:00"/>
    <d v="2026-04-01T00:00:00"/>
  </r>
  <r>
    <x v="2361"/>
    <x v="1"/>
    <m/>
    <m/>
    <s v="analytics-development"/>
    <n v="46139.833333333336"/>
    <n v="46140.833333333336"/>
    <n v="46112.833333333336"/>
    <n v="46142.833333333336"/>
    <s v="Cloud Logging"/>
    <s v="Management and Governance"/>
    <s v="Log Storage"/>
    <s v="log-sink-2001-05-01"/>
    <s v="us-central1"/>
    <s v=""/>
    <n v="134.54169999999999"/>
    <s v="GiBy"/>
    <n v="0.50000037163199218"/>
    <s v="Standard"/>
    <s v="USD"/>
    <n v="67.270899999999997"/>
    <n v="61.889200000000002"/>
    <n v="61.8892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560"/>
    <s v="Shared"/>
    <x v="2"/>
    <s v="Direct spend: provider + billing month + sub-account"/>
    <n v="1"/>
    <s v="gcp-2026-04-28-finops-data-2001-05-01-alloc-0e1c5a0e8a2d"/>
    <d v="2026-04-01T00:00:00"/>
    <d v="2026-04-01T00:00:00"/>
  </r>
  <r>
    <x v="2362"/>
    <x v="1"/>
    <m/>
    <m/>
    <s v="analytics-development"/>
    <n v="46139.833333333336"/>
    <n v="46140.833333333336"/>
    <n v="46112.833333333336"/>
    <n v="46142.833333333336"/>
    <s v="Cloud Logging"/>
    <s v="Management and Governance"/>
    <s v="Log Storage"/>
    <s v="log-sink-2001-05-02"/>
    <s v="us-central1"/>
    <s v=""/>
    <n v="125.3164"/>
    <s v="GiBy"/>
    <n v="0.5"/>
    <s v="Standard"/>
    <s v="USD"/>
    <n v="62.658200000000001"/>
    <n v="57.645499999999998"/>
    <n v="57.64549999999999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561"/>
    <s v="Shared"/>
    <x v="2"/>
    <s v="Direct spend: provider + billing month + sub-account"/>
    <n v="1"/>
    <s v="gcp-2026-04-28-finops-data-2001-05-02-alloc-fea0af293277"/>
    <d v="2026-04-01T00:00:00"/>
    <d v="2026-04-01T00:00:00"/>
  </r>
  <r>
    <x v="2363"/>
    <x v="1"/>
    <m/>
    <m/>
    <s v="customer-platform-prod"/>
    <n v="46140.833333333336"/>
    <n v="46141.833333333336"/>
    <n v="46112.833333333336"/>
    <n v="46142.833333333336"/>
    <s v="Compute Engine"/>
    <s v="Compute"/>
    <s v="N2 Instance Core running in Americas"/>
    <s v="instance-1001-01-01"/>
    <s v="us-central1"/>
    <s v=""/>
    <n v="1355.5165999999999"/>
    <s v="vCPU-hours"/>
    <n v="3.1610974000613495E-2"/>
    <s v="Committed"/>
    <s v="USD"/>
    <n v="42.849200000000003"/>
    <n v="34.768999999999998"/>
    <n v="34.7689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62"/>
    <s v="Allocated"/>
    <x v="1"/>
    <s v="Source tags/labels"/>
    <n v="1"/>
    <s v="gcp-2026-04-29-finops-prod-1001-01-01-alloc-e890fc385ebd"/>
    <d v="2026-04-01T00:00:00"/>
    <d v="2026-04-01T00:00:00"/>
  </r>
  <r>
    <x v="2364"/>
    <x v="1"/>
    <m/>
    <m/>
    <s v="customer-platform-prod"/>
    <n v="46140.833333333336"/>
    <n v="46141.833333333336"/>
    <n v="46112.833333333336"/>
    <n v="46142.833333333336"/>
    <s v="Compute Engine"/>
    <s v="Compute"/>
    <s v="N2 Instance Core running in Americas"/>
    <s v="instance-1001-01-02"/>
    <s v="us-central1"/>
    <s v=""/>
    <n v="1549.0585000000001"/>
    <s v="vCPU-hours"/>
    <n v="3.1611007589448688E-2"/>
    <s v="Committed"/>
    <s v="USD"/>
    <n v="48.967300000000002"/>
    <n v="39.733400000000003"/>
    <n v="39.733400000000003"/>
    <s v="Usage"/>
    <s v=""/>
    <s v="N2 Instance Core running in Americas"/>
    <s v="{}"/>
    <x v="0"/>
    <x v="0"/>
    <x v="0"/>
    <x v="0"/>
    <s v="Unallocated"/>
    <s v="gcp_billing_sample.csv"/>
    <n v="563"/>
    <s v="Unallocated"/>
    <x v="0"/>
    <s v="Missing allocation metadata"/>
    <n v="1"/>
    <s v="gcp-2026-04-29-finops-prod-1001-01-02-alloc-f4daa8203e00"/>
    <d v="2026-04-01T00:00:00"/>
    <d v="2026-04-01T00:00:00"/>
  </r>
  <r>
    <x v="2365"/>
    <x v="1"/>
    <m/>
    <m/>
    <s v="customer-platform-prod"/>
    <n v="46140.833333333336"/>
    <n v="46141.833333333336"/>
    <n v="46112.833333333336"/>
    <n v="46142.833333333336"/>
    <s v="BigQuery"/>
    <s v="Analytics"/>
    <s v="Analysis in US"/>
    <s v="bq-job-1001-02-01"/>
    <s v="us-central1"/>
    <s v=""/>
    <n v="11.2088"/>
    <s v="TiBy"/>
    <n v="6.2499821568767393"/>
    <s v="Standard"/>
    <s v="USD"/>
    <n v="70.0548"/>
    <n v="66.552099999999996"/>
    <n v="66.552099999999996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64"/>
    <s v="Allocated"/>
    <x v="1"/>
    <s v="Source tags/labels"/>
    <n v="1"/>
    <s v="gcp-2026-04-29-finops-prod-1001-02-01-alloc-cfeffd7f3768"/>
    <d v="2026-04-01T00:00:00"/>
    <d v="2026-04-01T00:00:00"/>
  </r>
  <r>
    <x v="2366"/>
    <x v="1"/>
    <m/>
    <m/>
    <s v="customer-platform-prod"/>
    <n v="46140.833333333336"/>
    <n v="46141.833333333336"/>
    <n v="46112.833333333336"/>
    <n v="46142.833333333336"/>
    <s v="BigQuery"/>
    <s v="Analytics"/>
    <s v="Analysis in US"/>
    <s v="bq-job-1001-02-02"/>
    <s v="us-central1"/>
    <s v=""/>
    <n v="12.694100000000001"/>
    <s v="TiBy"/>
    <n v="6.2499743975547695"/>
    <s v="Standard"/>
    <s v="USD"/>
    <n v="79.337800000000001"/>
    <n v="75.370900000000006"/>
    <n v="75.370900000000006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65"/>
    <s v="Allocated"/>
    <x v="1"/>
    <s v="Source tags/labels"/>
    <n v="1"/>
    <s v="gcp-2026-04-29-finops-prod-1001-02-02-alloc-3f09d32e0720"/>
    <d v="2026-04-01T00:00:00"/>
    <d v="2026-04-01T00:00:00"/>
  </r>
  <r>
    <x v="2367"/>
    <x v="1"/>
    <m/>
    <m/>
    <s v="customer-platform-prod"/>
    <n v="46140.833333333336"/>
    <n v="46141.833333333336"/>
    <n v="46112.833333333336"/>
    <n v="46142.833333333336"/>
    <s v="Cloud Storage"/>
    <s v="Storage"/>
    <s v="Standard Storage US Multi-region"/>
    <s v="bucket-1001-03-01"/>
    <s v="us-central1"/>
    <s v=""/>
    <n v="291.39749999999998"/>
    <s v="GiBy-month"/>
    <n v="2.599987988915485E-2"/>
    <s v="Standard"/>
    <s v="USD"/>
    <n v="7.5762999999999998"/>
    <n v="6.9935"/>
    <n v="6.9935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66"/>
    <s v="Allocated"/>
    <x v="1"/>
    <s v="Source tags/labels"/>
    <n v="1"/>
    <s v="gcp-2026-04-29-finops-prod-1001-03-01-alloc-a7c980d6025b"/>
    <d v="2026-04-01T00:00:00"/>
    <d v="2026-04-01T00:00:00"/>
  </r>
  <r>
    <x v="2368"/>
    <x v="1"/>
    <m/>
    <m/>
    <s v="customer-platform-prod"/>
    <n v="46140.833333333336"/>
    <n v="46141.833333333336"/>
    <n v="46112.833333333336"/>
    <n v="46142.833333333336"/>
    <s v="Cloud Storage"/>
    <s v="Storage"/>
    <s v="Standard Storage US Multi-region"/>
    <s v="bucket-1001-03-02"/>
    <s v="us-central1"/>
    <s v=""/>
    <n v="288.53339999999997"/>
    <s v="GiBy-month"/>
    <n v="2.60001095193832E-2"/>
    <s v="Standard"/>
    <s v="USD"/>
    <n v="7.5019"/>
    <n v="6.9248000000000003"/>
    <n v="6.9248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67"/>
    <s v="Allocated"/>
    <x v="1"/>
    <s v="Source tags/labels"/>
    <n v="1"/>
    <s v="gcp-2026-04-29-finops-prod-1001-03-02-alloc-fbb097fe1408"/>
    <d v="2026-04-01T00:00:00"/>
    <d v="2026-04-01T00:00:00"/>
  </r>
  <r>
    <x v="2369"/>
    <x v="1"/>
    <m/>
    <m/>
    <s v="customer-platform-prod"/>
    <n v="46140.833333333336"/>
    <n v="46141.833333333336"/>
    <n v="46112.833333333336"/>
    <n v="46142.833333333336"/>
    <s v="Cloud SQL"/>
    <s v="Databases"/>
    <s v="Cloud SQL for PostgreSQL: Regional vCPU"/>
    <s v="cloudsql-1001-04-01"/>
    <s v="us-central1"/>
    <s v=""/>
    <n v="400.7901"/>
    <s v="vCPU-hours"/>
    <n v="8.2600094164002547E-2"/>
    <s v="Committed"/>
    <s v="USD"/>
    <n v="33.1053"/>
    <n v="27.285799999999998"/>
    <n v="27.28579999999999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68"/>
    <s v="Allocated"/>
    <x v="1"/>
    <s v="Source tags/labels"/>
    <n v="1"/>
    <s v="gcp-2026-04-29-finops-prod-1001-04-01-alloc-fbaf24c10882"/>
    <d v="2026-04-01T00:00:00"/>
    <d v="2026-04-01T00:00:00"/>
  </r>
  <r>
    <x v="2370"/>
    <x v="1"/>
    <m/>
    <m/>
    <s v="customer-platform-prod"/>
    <n v="46140.833333333336"/>
    <n v="46141.833333333336"/>
    <n v="46112.833333333336"/>
    <n v="46142.833333333336"/>
    <s v="Cloud SQL"/>
    <s v="Databases"/>
    <s v="Cloud SQL for PostgreSQL: Regional vCPU"/>
    <s v="cloudsql-1001-04-02"/>
    <s v="us-central1"/>
    <s v=""/>
    <n v="433.44839999999999"/>
    <s v="vCPU-hours"/>
    <n v="8.2599912700104555E-2"/>
    <s v="Committed"/>
    <s v="USD"/>
    <n v="35.802799999999998"/>
    <n v="29.5092"/>
    <n v="29.509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69"/>
    <s v="Allocated"/>
    <x v="1"/>
    <s v="Source tags/labels"/>
    <n v="1"/>
    <s v="gcp-2026-04-29-finops-prod-1001-04-02-alloc-26d6c458c026"/>
    <d v="2026-04-01T00:00:00"/>
    <d v="2026-04-01T00:00:00"/>
  </r>
  <r>
    <x v="2371"/>
    <x v="1"/>
    <m/>
    <m/>
    <s v="customer-platform-prod"/>
    <n v="46140.833333333336"/>
    <n v="46141.833333333336"/>
    <n v="46112.833333333336"/>
    <n v="46142.833333333336"/>
    <s v="Cloud Logging"/>
    <s v="Management and Governance"/>
    <s v="Log Storage"/>
    <s v="log-sink-1001-05-01"/>
    <s v="us-central1"/>
    <s v=""/>
    <n v="271.1447"/>
    <s v="GiBy"/>
    <n v="0.49999981559661694"/>
    <s v="Standard"/>
    <s v="USD"/>
    <n v="135.57230000000001"/>
    <n v="124.7266"/>
    <n v="124.7266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570"/>
    <s v="Shared"/>
    <x v="2"/>
    <s v="Direct spend: provider + billing month + sub-account"/>
    <n v="1"/>
    <s v="gcp-2026-04-29-finops-prod-1001-05-01-alloc-ffe561fbe83d"/>
    <d v="2026-04-01T00:00:00"/>
    <d v="2026-04-01T00:00:00"/>
  </r>
  <r>
    <x v="2372"/>
    <x v="1"/>
    <m/>
    <m/>
    <s v="customer-platform-prod"/>
    <n v="46140.833333333336"/>
    <n v="46141.833333333336"/>
    <n v="46112.833333333336"/>
    <n v="46142.833333333336"/>
    <s v="Cloud Logging"/>
    <s v="Management and Governance"/>
    <s v="Log Storage"/>
    <s v="log-sink-1001-05-02"/>
    <s v="us-central1"/>
    <s v=""/>
    <n v="308.96469999999999"/>
    <s v="GiBy"/>
    <n v="0.49999983816921484"/>
    <s v="Standard"/>
    <s v="USD"/>
    <n v="154.48230000000001"/>
    <n v="142.12370000000001"/>
    <n v="142.1237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571"/>
    <s v="Shared"/>
    <x v="2"/>
    <s v="Direct spend: provider + billing month + sub-account"/>
    <n v="1"/>
    <s v="gcp-2026-04-29-finops-prod-1001-05-02-alloc-44e2ab926b78"/>
    <d v="2026-04-01T00:00:00"/>
    <d v="2026-04-01T00:00:00"/>
  </r>
  <r>
    <x v="2373"/>
    <x v="1"/>
    <m/>
    <m/>
    <s v="analytics-development"/>
    <n v="46140.833333333336"/>
    <n v="46141.833333333336"/>
    <n v="46112.833333333336"/>
    <n v="46142.833333333336"/>
    <s v="Compute Engine"/>
    <s v="Compute"/>
    <s v="N2 Instance Core running in Americas"/>
    <s v="instance-2001-01-01"/>
    <s v="us-central1"/>
    <s v=""/>
    <n v="658.89469999999994"/>
    <s v="vCPU-hours"/>
    <n v="3.1610969097186553E-2"/>
    <s v="Committed"/>
    <s v="USD"/>
    <n v="20.828299999999999"/>
    <n v="16.900700000000001"/>
    <n v="16.9007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72"/>
    <s v="Allocated"/>
    <x v="1"/>
    <s v="Source tags/labels"/>
    <n v="1"/>
    <s v="gcp-2026-04-29-finops-data-2001-01-01-alloc-88d4cc386a93"/>
    <d v="2026-04-01T00:00:00"/>
    <d v="2026-04-01T00:00:00"/>
  </r>
  <r>
    <x v="2374"/>
    <x v="1"/>
    <m/>
    <m/>
    <s v="analytics-development"/>
    <n v="46140.833333333336"/>
    <n v="46141.833333333336"/>
    <n v="46112.833333333336"/>
    <n v="46142.833333333336"/>
    <s v="Compute Engine"/>
    <s v="Compute"/>
    <s v="N2 Instance Core running in Americas"/>
    <s v="instance-2001-01-02"/>
    <s v="us-central1"/>
    <s v=""/>
    <n v="620.94650000000001"/>
    <s v="vCPU-hours"/>
    <n v="3.1610935885780823E-2"/>
    <s v="Committed"/>
    <s v="USD"/>
    <n v="19.628699999999998"/>
    <n v="15.927300000000001"/>
    <n v="15.9273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73"/>
    <s v="Allocated"/>
    <x v="1"/>
    <s v="Source tags/labels"/>
    <n v="1"/>
    <s v="gcp-2026-04-29-finops-data-2001-01-02-alloc-a2067991737b"/>
    <d v="2026-04-01T00:00:00"/>
    <d v="2026-04-01T00:00:00"/>
  </r>
  <r>
    <x v="2375"/>
    <x v="1"/>
    <m/>
    <m/>
    <s v="analytics-development"/>
    <n v="46140.833333333336"/>
    <n v="46141.833333333336"/>
    <n v="46112.833333333336"/>
    <n v="46142.833333333336"/>
    <s v="BigQuery"/>
    <s v="Analytics"/>
    <s v="Analysis in US"/>
    <s v="bq-job-2001-02-01"/>
    <s v="us-central1"/>
    <s v=""/>
    <n v="5.7961"/>
    <s v="TiBy"/>
    <n v="6.2500129397353392"/>
    <s v="Standard"/>
    <s v="USD"/>
    <n v="36.225700000000003"/>
    <n v="34.414400000000001"/>
    <n v="34.4144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74"/>
    <s v="Allocated"/>
    <x v="1"/>
    <s v="Source tags/labels"/>
    <n v="1"/>
    <s v="gcp-2026-04-29-finops-data-2001-02-01-alloc-6203980154ba"/>
    <d v="2026-04-01T00:00:00"/>
    <d v="2026-04-01T00:00:00"/>
  </r>
  <r>
    <x v="2376"/>
    <x v="1"/>
    <m/>
    <m/>
    <s v="analytics-development"/>
    <n v="46140.833333333336"/>
    <n v="46141.833333333336"/>
    <n v="46112.833333333336"/>
    <n v="46142.833333333336"/>
    <s v="BigQuery"/>
    <s v="Analytics"/>
    <s v="Analysis in US"/>
    <s v="bq-job-2001-02-02"/>
    <s v="us-central1"/>
    <s v=""/>
    <n v="5.0613000000000001"/>
    <s v="TiBy"/>
    <n v="6.2500345760970504"/>
    <s v="Standard"/>
    <s v="USD"/>
    <n v="31.633299999999998"/>
    <n v="30.051600000000001"/>
    <n v="30.0516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75"/>
    <s v="Allocated"/>
    <x v="1"/>
    <s v="Source tags/labels"/>
    <n v="1"/>
    <s v="gcp-2026-04-29-finops-data-2001-02-02-alloc-d7acee95b86d"/>
    <d v="2026-04-01T00:00:00"/>
    <d v="2026-04-01T00:00:00"/>
  </r>
  <r>
    <x v="2377"/>
    <x v="1"/>
    <m/>
    <m/>
    <s v="analytics-development"/>
    <n v="46140.833333333336"/>
    <n v="46141.833333333336"/>
    <n v="46112.833333333336"/>
    <n v="46142.833333333336"/>
    <s v="Cloud Storage"/>
    <s v="Storage"/>
    <s v="Standard Storage US Multi-region"/>
    <s v="bucket-2001-03-01"/>
    <s v="us-central1"/>
    <s v=""/>
    <n v="142.79"/>
    <s v="GiBy-month"/>
    <n v="2.5999719868338118E-2"/>
    <s v="Standard"/>
    <s v="USD"/>
    <n v="3.7124999999999999"/>
    <n v="3.427"/>
    <n v="3.427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76"/>
    <s v="Allocated"/>
    <x v="1"/>
    <s v="Source tags/labels"/>
    <n v="1"/>
    <s v="gcp-2026-04-29-finops-data-2001-03-01-alloc-b50e2661a698"/>
    <d v="2026-04-01T00:00:00"/>
    <d v="2026-04-01T00:00:00"/>
  </r>
  <r>
    <x v="2378"/>
    <x v="1"/>
    <m/>
    <m/>
    <s v="analytics-development"/>
    <n v="46140.833333333336"/>
    <n v="46141.833333333336"/>
    <n v="46112.833333333336"/>
    <n v="46142.833333333336"/>
    <s v="Cloud Storage"/>
    <s v="Storage"/>
    <s v="Standard Storage US Multi-region"/>
    <s v="bucket-2001-03-02"/>
    <s v="us-central1"/>
    <s v=""/>
    <n v="130.21889999999999"/>
    <s v="GiBy-month"/>
    <n v="2.6000066042640508E-2"/>
    <s v="Standard"/>
    <s v="USD"/>
    <n v="3.3856999999999999"/>
    <n v="3.1253000000000002"/>
    <n v="3.1253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77"/>
    <s v="Allocated"/>
    <x v="1"/>
    <s v="Source tags/labels"/>
    <n v="1"/>
    <s v="gcp-2026-04-29-finops-data-2001-03-02-alloc-c647e31d841e"/>
    <d v="2026-04-01T00:00:00"/>
    <d v="2026-04-01T00:00:00"/>
  </r>
  <r>
    <x v="2379"/>
    <x v="1"/>
    <m/>
    <m/>
    <s v="analytics-development"/>
    <n v="46140.833333333336"/>
    <n v="46141.833333333336"/>
    <n v="46112.833333333336"/>
    <n v="46142.833333333336"/>
    <s v="Cloud SQL"/>
    <s v="Databases"/>
    <s v="Cloud SQL for PostgreSQL: Regional vCPU"/>
    <s v="cloudsql-2001-04-01"/>
    <s v="us-central1"/>
    <s v=""/>
    <n v="190.11189999999999"/>
    <s v="vCPU-hours"/>
    <n v="8.2599774133023759E-2"/>
    <s v="Committed"/>
    <s v="USD"/>
    <n v="15.703200000000001"/>
    <n v="12.9428"/>
    <n v="12.9428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78"/>
    <s v="Allocated"/>
    <x v="1"/>
    <s v="Source tags/labels"/>
    <n v="1"/>
    <s v="gcp-2026-04-29-finops-data-2001-04-01-alloc-9a28e5319189"/>
    <d v="2026-04-01T00:00:00"/>
    <d v="2026-04-01T00:00:00"/>
  </r>
  <r>
    <x v="2380"/>
    <x v="1"/>
    <m/>
    <m/>
    <s v="analytics-development"/>
    <n v="46140.833333333336"/>
    <n v="46141.833333333336"/>
    <n v="46112.833333333336"/>
    <n v="46142.833333333336"/>
    <s v="Cloud SQL"/>
    <s v="Databases"/>
    <s v="Cloud SQL for PostgreSQL: Regional vCPU"/>
    <s v="cloudsql-2001-04-02"/>
    <s v="us-central1"/>
    <s v=""/>
    <n v="184.97049999999999"/>
    <s v="vCPU-hours"/>
    <n v="8.2600198410016742E-2"/>
    <s v="Committed"/>
    <s v="USD"/>
    <n v="15.278600000000001"/>
    <n v="12.5928"/>
    <n v="12.5928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79"/>
    <s v="Allocated"/>
    <x v="1"/>
    <s v="Source tags/labels"/>
    <n v="1"/>
    <s v="gcp-2026-04-29-finops-data-2001-04-02-alloc-f7c0d248739f"/>
    <d v="2026-04-01T00:00:00"/>
    <d v="2026-04-01T00:00:00"/>
  </r>
  <r>
    <x v="2381"/>
    <x v="1"/>
    <m/>
    <m/>
    <s v="analytics-development"/>
    <n v="46140.833333333336"/>
    <n v="46141.833333333336"/>
    <n v="46112.833333333336"/>
    <n v="46142.833333333336"/>
    <s v="Cloud Logging"/>
    <s v="Management and Governance"/>
    <s v="Log Storage"/>
    <s v="log-sink-2001-05-01"/>
    <s v="us-central1"/>
    <s v=""/>
    <n v="130.8631"/>
    <s v="GiBy"/>
    <n v="0.49999961792132386"/>
    <s v="Standard"/>
    <s v="USD"/>
    <n v="65.4315"/>
    <n v="60.197000000000003"/>
    <n v="60.1970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580"/>
    <s v="Shared"/>
    <x v="2"/>
    <s v="Direct spend: provider + billing month + sub-account"/>
    <n v="1"/>
    <s v="gcp-2026-04-29-finops-data-2001-05-01-alloc-abc91ec75c70"/>
    <d v="2026-04-01T00:00:00"/>
    <d v="2026-04-01T00:00:00"/>
  </r>
  <r>
    <x v="2382"/>
    <x v="1"/>
    <m/>
    <m/>
    <s v="analytics-development"/>
    <n v="46140.833333333336"/>
    <n v="46141.833333333336"/>
    <n v="46112.833333333336"/>
    <n v="46142.833333333336"/>
    <s v="Cloud Logging"/>
    <s v="Management and Governance"/>
    <s v="Log Storage"/>
    <s v="log-sink-2001-05-02"/>
    <s v="us-central1"/>
    <s v=""/>
    <n v="138.38120000000001"/>
    <s v="GiBy"/>
    <n v="0.5"/>
    <s v="Standard"/>
    <s v="USD"/>
    <n v="69.190600000000003"/>
    <n v="63.6554"/>
    <n v="63.6554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581"/>
    <s v="Shared"/>
    <x v="2"/>
    <s v="Direct spend: provider + billing month + sub-account"/>
    <n v="1"/>
    <s v="gcp-2026-04-29-finops-data-2001-05-02-alloc-1f17fa368547"/>
    <d v="2026-04-01T00:00:00"/>
    <d v="2026-04-01T00:00:00"/>
  </r>
  <r>
    <x v="2383"/>
    <x v="1"/>
    <m/>
    <m/>
    <s v="customer-platform-prod"/>
    <n v="46141.833333333336"/>
    <n v="46142.833333333336"/>
    <n v="46112.833333333336"/>
    <n v="46142.833333333336"/>
    <s v="Compute Engine"/>
    <s v="Compute"/>
    <s v="N2 Instance Core running in Americas"/>
    <s v="instance-1001-01-01"/>
    <s v="us-central1"/>
    <s v=""/>
    <n v="1643.4733000000001"/>
    <s v="vCPU-hours"/>
    <n v="3.1610979016209149E-2"/>
    <s v="Committed"/>
    <s v="USD"/>
    <n v="51.951799999999999"/>
    <n v="42.155099999999997"/>
    <n v="42.1550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82"/>
    <s v="Allocated"/>
    <x v="1"/>
    <s v="Source tags/labels"/>
    <n v="1"/>
    <s v="gcp-2026-04-30-finops-prod-1001-01-01-alloc-6156d255c737"/>
    <d v="2026-04-01T00:00:00"/>
    <d v="2026-04-01T00:00:00"/>
  </r>
  <r>
    <x v="2384"/>
    <x v="1"/>
    <m/>
    <m/>
    <s v="customer-platform-prod"/>
    <n v="46141.833333333336"/>
    <n v="46142.833333333336"/>
    <n v="46112.833333333336"/>
    <n v="46142.833333333336"/>
    <s v="Compute Engine"/>
    <s v="Compute"/>
    <s v="N2 Instance Core running in Americas"/>
    <s v="instance-1001-01-02"/>
    <s v="us-central1"/>
    <s v=""/>
    <n v="1593.5679"/>
    <s v="vCPU-hours"/>
    <n v="3.161101575903983E-2"/>
    <s v="Committed"/>
    <s v="USD"/>
    <n v="50.374299999999998"/>
    <n v="40.875"/>
    <n v="40.875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83"/>
    <s v="Allocated"/>
    <x v="1"/>
    <s v="Source tags/labels"/>
    <n v="1"/>
    <s v="gcp-2026-04-30-finops-prod-1001-01-02-alloc-f30600bf1558"/>
    <d v="2026-04-01T00:00:00"/>
    <d v="2026-04-01T00:00:00"/>
  </r>
  <r>
    <x v="2385"/>
    <x v="1"/>
    <m/>
    <m/>
    <s v="customer-platform-prod"/>
    <n v="46141.833333333336"/>
    <n v="46142.833333333336"/>
    <n v="46112.833333333336"/>
    <n v="46142.833333333336"/>
    <s v="BigQuery"/>
    <s v="Analytics"/>
    <s v="Analysis in US"/>
    <s v="bq-job-1001-02-01"/>
    <s v="us-central1"/>
    <s v=""/>
    <n v="12.908799999999999"/>
    <s v="TiBy"/>
    <n v="6.2500154933068908"/>
    <s v="Standard"/>
    <s v="USD"/>
    <n v="80.680199999999999"/>
    <n v="76.646199999999993"/>
    <n v="76.64619999999999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84"/>
    <s v="Allocated"/>
    <x v="1"/>
    <s v="Source tags/labels"/>
    <n v="1"/>
    <s v="gcp-2026-04-30-finops-prod-1001-02-01-alloc-d325b71192b1"/>
    <d v="2026-04-01T00:00:00"/>
    <d v="2026-04-01T00:00:00"/>
  </r>
  <r>
    <x v="2386"/>
    <x v="1"/>
    <m/>
    <m/>
    <s v="customer-platform-prod"/>
    <n v="46141.833333333336"/>
    <n v="46142.833333333336"/>
    <n v="46112.833333333336"/>
    <n v="46142.833333333336"/>
    <s v="BigQuery"/>
    <s v="Analytics"/>
    <s v="Analysis in US"/>
    <s v="bq-job-1001-02-02"/>
    <s v="us-central1"/>
    <s v=""/>
    <n v="12.755699999999999"/>
    <s v="TiBy"/>
    <n v="6.2499823608269249"/>
    <s v="Standard"/>
    <s v="USD"/>
    <n v="79.722899999999996"/>
    <n v="75.736800000000002"/>
    <n v="75.736800000000002"/>
    <s v="Usage"/>
    <s v=""/>
    <s v="Analysis in US"/>
    <s v="{}"/>
    <x v="0"/>
    <x v="0"/>
    <x v="0"/>
    <x v="0"/>
    <s v="Unallocated"/>
    <s v="gcp_billing_sample.csv"/>
    <n v="585"/>
    <s v="Unallocated"/>
    <x v="0"/>
    <s v="Missing allocation metadata"/>
    <n v="1"/>
    <s v="gcp-2026-04-30-finops-prod-1001-02-02-alloc-fc3a6424ca29"/>
    <d v="2026-04-01T00:00:00"/>
    <d v="2026-04-01T00:00:00"/>
  </r>
  <r>
    <x v="2387"/>
    <x v="1"/>
    <m/>
    <m/>
    <s v="customer-platform-prod"/>
    <n v="46141.833333333336"/>
    <n v="46142.833333333336"/>
    <n v="46112.833333333336"/>
    <n v="46142.833333333336"/>
    <s v="Cloud Storage"/>
    <s v="Storage"/>
    <s v="Standard Storage US Multi-region"/>
    <s v="bucket-1001-03-01"/>
    <s v="us-central1"/>
    <s v=""/>
    <n v="323.51609999999999"/>
    <s v="GiBy-month"/>
    <n v="2.5999942506725323E-2"/>
    <s v="Standard"/>
    <s v="USD"/>
    <n v="8.4114000000000004"/>
    <n v="7.7644000000000002"/>
    <n v="7.7644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86"/>
    <s v="Allocated"/>
    <x v="1"/>
    <s v="Source tags/labels"/>
    <n v="1"/>
    <s v="gcp-2026-04-30-finops-prod-1001-03-01-alloc-09fd0ec200e2"/>
    <d v="2026-04-01T00:00:00"/>
    <d v="2026-04-01T00:00:00"/>
  </r>
  <r>
    <x v="2388"/>
    <x v="1"/>
    <m/>
    <m/>
    <s v="customer-platform-prod"/>
    <n v="46141.833333333336"/>
    <n v="46142.833333333336"/>
    <n v="46112.833333333336"/>
    <n v="46142.833333333336"/>
    <s v="Cloud Storage"/>
    <s v="Storage"/>
    <s v="Standard Storage US Multi-region"/>
    <s v="bucket-1001-03-02"/>
    <s v="us-central1"/>
    <s v=""/>
    <n v="297.70929999999998"/>
    <s v="GiBy-month"/>
    <n v="2.5999859594577665E-2"/>
    <s v="Standard"/>
    <s v="USD"/>
    <n v="7.7404000000000002"/>
    <n v="7.1449999999999996"/>
    <n v="7.144999999999999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87"/>
    <s v="Allocated"/>
    <x v="1"/>
    <s v="Source tags/labels"/>
    <n v="1"/>
    <s v="gcp-2026-04-30-finops-prod-1001-03-02-alloc-0f11c60b3486"/>
    <d v="2026-04-01T00:00:00"/>
    <d v="2026-04-01T00:00:00"/>
  </r>
  <r>
    <x v="2389"/>
    <x v="1"/>
    <m/>
    <m/>
    <s v="customer-platform-prod"/>
    <n v="46141.833333333336"/>
    <n v="46142.833333333336"/>
    <n v="46112.833333333336"/>
    <n v="46142.833333333336"/>
    <s v="Cloud SQL"/>
    <s v="Databases"/>
    <s v="Cloud SQL for PostgreSQL: Regional vCPU"/>
    <s v="cloudsql-1001-04-01"/>
    <s v="us-central1"/>
    <s v=""/>
    <n v="433.1823"/>
    <s v="vCPU-hours"/>
    <n v="8.2600097003040066E-2"/>
    <s v="Committed"/>
    <s v="USD"/>
    <n v="35.780900000000003"/>
    <n v="29.491099999999999"/>
    <n v="29.4910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88"/>
    <s v="Allocated"/>
    <x v="1"/>
    <s v="Source tags/labels"/>
    <n v="1"/>
    <s v="gcp-2026-04-30-finops-prod-1001-04-01-alloc-1e148031ef67"/>
    <d v="2026-04-01T00:00:00"/>
    <d v="2026-04-01T00:00:00"/>
  </r>
  <r>
    <x v="2390"/>
    <x v="1"/>
    <m/>
    <m/>
    <s v="customer-platform-prod"/>
    <n v="46141.833333333336"/>
    <n v="46142.833333333336"/>
    <n v="46112.833333333336"/>
    <n v="46142.833333333336"/>
    <s v="Cloud SQL"/>
    <s v="Databases"/>
    <s v="Cloud SQL for PostgreSQL: Regional vCPU"/>
    <s v="cloudsql-1001-04-02"/>
    <s v="us-central1"/>
    <s v=""/>
    <n v="410.10539999999997"/>
    <s v="vCPU-hours"/>
    <n v="8.2599985272078832E-2"/>
    <s v="Committed"/>
    <s v="USD"/>
    <n v="33.874699999999997"/>
    <n v="27.92"/>
    <n v="27.9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589"/>
    <s v="Allocated"/>
    <x v="1"/>
    <s v="Source tags/labels"/>
    <n v="1"/>
    <s v="gcp-2026-04-30-finops-prod-1001-04-02-alloc-6103bcb6f1f9"/>
    <d v="2026-04-01T00:00:00"/>
    <d v="2026-04-01T00:00:00"/>
  </r>
  <r>
    <x v="2391"/>
    <x v="1"/>
    <m/>
    <m/>
    <s v="customer-platform-prod"/>
    <n v="46141.833333333336"/>
    <n v="46142.833333333336"/>
    <n v="46112.833333333336"/>
    <n v="46142.833333333336"/>
    <s v="Cloud Logging"/>
    <s v="Management and Governance"/>
    <s v="Log Storage"/>
    <s v="log-sink-1001-05-01"/>
    <s v="us-central1"/>
    <s v=""/>
    <n v="306.74689999999998"/>
    <s v="GiBy"/>
    <n v="0.50000016300083239"/>
    <s v="Standard"/>
    <s v="USD"/>
    <n v="153.37350000000001"/>
    <n v="141.1036"/>
    <n v="141.1036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590"/>
    <s v="Shared"/>
    <x v="2"/>
    <s v="Direct spend: provider + billing month + sub-account"/>
    <n v="1"/>
    <s v="gcp-2026-04-30-finops-prod-1001-05-01-alloc-0cad07328a25"/>
    <d v="2026-04-01T00:00:00"/>
    <d v="2026-04-01T00:00:00"/>
  </r>
  <r>
    <x v="2392"/>
    <x v="1"/>
    <m/>
    <m/>
    <s v="customer-platform-prod"/>
    <n v="46141.833333333336"/>
    <n v="46142.833333333336"/>
    <n v="46112.833333333336"/>
    <n v="46142.833333333336"/>
    <s v="Cloud Logging"/>
    <s v="Management and Governance"/>
    <s v="Log Storage"/>
    <s v="log-sink-1001-05-02"/>
    <s v="us-central1"/>
    <s v=""/>
    <n v="283.64569999999998"/>
    <s v="GiBy"/>
    <n v="0.49999982372375112"/>
    <s v="Standard"/>
    <s v="USD"/>
    <n v="141.8228"/>
    <n v="130.477"/>
    <n v="130.477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591"/>
    <s v="Shared"/>
    <x v="2"/>
    <s v="Direct spend: provider + billing month + sub-account"/>
    <n v="1"/>
    <s v="gcp-2026-04-30-finops-prod-1001-05-02-alloc-1a5784ea48b7"/>
    <d v="2026-04-01T00:00:00"/>
    <d v="2026-04-01T00:00:00"/>
  </r>
  <r>
    <x v="2393"/>
    <x v="1"/>
    <m/>
    <m/>
    <s v="analytics-development"/>
    <n v="46141.833333333336"/>
    <n v="46142.833333333336"/>
    <n v="46112.833333333336"/>
    <n v="46142.833333333336"/>
    <s v="Compute Engine"/>
    <s v="Compute"/>
    <s v="N2 Instance Core running in Americas"/>
    <s v="instance-2001-01-01"/>
    <s v="us-central1"/>
    <s v=""/>
    <n v="628.12109999999996"/>
    <s v="vCPU-hours"/>
    <n v="3.1610942539583534E-2"/>
    <s v="Committed"/>
    <s v="USD"/>
    <n v="19.855499999999999"/>
    <n v="16.1114"/>
    <n v="16.1114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92"/>
    <s v="Allocated"/>
    <x v="1"/>
    <s v="Source tags/labels"/>
    <n v="1"/>
    <s v="gcp-2026-04-30-finops-data-2001-01-01-alloc-81a4adb0e4c7"/>
    <d v="2026-04-01T00:00:00"/>
    <d v="2026-04-01T00:00:00"/>
  </r>
  <r>
    <x v="2394"/>
    <x v="1"/>
    <m/>
    <m/>
    <s v="analytics-development"/>
    <n v="46141.833333333336"/>
    <n v="46142.833333333336"/>
    <n v="46112.833333333336"/>
    <n v="46142.833333333336"/>
    <s v="Compute Engine"/>
    <s v="Compute"/>
    <s v="N2 Instance Core running in Americas"/>
    <s v="instance-2001-01-02"/>
    <s v="us-central1"/>
    <s v=""/>
    <n v="730.3143"/>
    <s v="vCPU-hours"/>
    <n v="3.1611047462715716E-2"/>
    <s v="Committed"/>
    <s v="USD"/>
    <n v="23.085999999999999"/>
    <n v="18.732600000000001"/>
    <n v="18.7326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93"/>
    <s v="Allocated"/>
    <x v="1"/>
    <s v="Source tags/labels"/>
    <n v="1"/>
    <s v="gcp-2026-04-30-finops-data-2001-01-02-alloc-b1edb04d026b"/>
    <d v="2026-04-01T00:00:00"/>
    <d v="2026-04-01T00:00:00"/>
  </r>
  <r>
    <x v="2395"/>
    <x v="1"/>
    <m/>
    <m/>
    <s v="analytics-development"/>
    <n v="46141.833333333336"/>
    <n v="46142.833333333336"/>
    <n v="46112.833333333336"/>
    <n v="46142.833333333336"/>
    <s v="BigQuery"/>
    <s v="Analytics"/>
    <s v="Analysis in US"/>
    <s v="bq-job-2001-02-01"/>
    <s v="us-central1"/>
    <s v=""/>
    <n v="5.4455999999999998"/>
    <s v="TiBy"/>
    <n v="6.2500183634493895"/>
    <s v="Standard"/>
    <s v="USD"/>
    <n v="34.0351"/>
    <n v="32.333300000000001"/>
    <n v="32.3333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94"/>
    <s v="Allocated"/>
    <x v="1"/>
    <s v="Source tags/labels"/>
    <n v="1"/>
    <s v="gcp-2026-04-30-finops-data-2001-02-01-alloc-ec196d42cc08"/>
    <d v="2026-04-01T00:00:00"/>
    <d v="2026-04-01T00:00:00"/>
  </r>
  <r>
    <x v="2396"/>
    <x v="1"/>
    <m/>
    <m/>
    <s v="analytics-development"/>
    <n v="46141.833333333336"/>
    <n v="46142.833333333336"/>
    <n v="46112.833333333336"/>
    <n v="46142.833333333336"/>
    <s v="BigQuery"/>
    <s v="Analytics"/>
    <s v="Analysis in US"/>
    <s v="bq-job-2001-02-02"/>
    <s v="us-central1"/>
    <s v=""/>
    <n v="5.0096999999999996"/>
    <s v="TiBy"/>
    <n v="6.2499550871309664"/>
    <s v="Standard"/>
    <s v="USD"/>
    <n v="31.310400000000001"/>
    <n v="29.744900000000001"/>
    <n v="29.7449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95"/>
    <s v="Allocated"/>
    <x v="1"/>
    <s v="Source tags/labels"/>
    <n v="1"/>
    <s v="gcp-2026-04-30-finops-data-2001-02-02-alloc-18ac8328fe78"/>
    <d v="2026-04-01T00:00:00"/>
    <d v="2026-04-01T00:00:00"/>
  </r>
  <r>
    <x v="2397"/>
    <x v="1"/>
    <m/>
    <m/>
    <s v="analytics-development"/>
    <n v="46141.833333333336"/>
    <n v="46142.833333333336"/>
    <n v="46112.833333333336"/>
    <n v="46142.833333333336"/>
    <s v="Cloud Storage"/>
    <s v="Storage"/>
    <s v="Standard Storage US Multi-region"/>
    <s v="bucket-2001-03-01"/>
    <s v="us-central1"/>
    <s v=""/>
    <n v="152.643"/>
    <s v="GiBy-month"/>
    <n v="2.5999882077789353E-2"/>
    <s v="Standard"/>
    <s v="USD"/>
    <n v="3.9687000000000001"/>
    <n v="3.6634000000000002"/>
    <n v="3.6634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96"/>
    <s v="Allocated"/>
    <x v="1"/>
    <s v="Source tags/labels"/>
    <n v="1"/>
    <s v="gcp-2026-04-30-finops-data-2001-03-01-alloc-cbbd1216d774"/>
    <d v="2026-04-01T00:00:00"/>
    <d v="2026-04-01T00:00:00"/>
  </r>
  <r>
    <x v="2398"/>
    <x v="1"/>
    <m/>
    <m/>
    <s v="analytics-development"/>
    <n v="46141.833333333336"/>
    <n v="46142.833333333336"/>
    <n v="46112.833333333336"/>
    <n v="46142.833333333336"/>
    <s v="Cloud Storage"/>
    <s v="Storage"/>
    <s v="Standard Storage US Multi-region"/>
    <s v="bucket-2001-03-02"/>
    <s v="us-central1"/>
    <s v=""/>
    <n v="138.4992"/>
    <s v="GiBy-month"/>
    <n v="2.6000150181372889E-2"/>
    <s v="Standard"/>
    <s v="USD"/>
    <n v="3.601"/>
    <n v="3.3239999999999998"/>
    <n v="3.3239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97"/>
    <s v="Allocated"/>
    <x v="1"/>
    <s v="Source tags/labels"/>
    <n v="1"/>
    <s v="gcp-2026-04-30-finops-data-2001-03-02-alloc-92f8d4890a59"/>
    <d v="2026-04-01T00:00:00"/>
    <d v="2026-04-01T00:00:00"/>
  </r>
  <r>
    <x v="2399"/>
    <x v="1"/>
    <m/>
    <m/>
    <s v="analytics-development"/>
    <n v="46141.833333333336"/>
    <n v="46142.833333333336"/>
    <n v="46112.833333333336"/>
    <n v="46142.833333333336"/>
    <s v="Cloud SQL"/>
    <s v="Databases"/>
    <s v="Cloud SQL for PostgreSQL: Regional vCPU"/>
    <s v="cloudsql-2001-04-01"/>
    <s v="us-central1"/>
    <s v=""/>
    <n v="189.8998"/>
    <s v="vCPU-hours"/>
    <n v="8.2599876355846619E-2"/>
    <s v="Committed"/>
    <s v="USD"/>
    <n v="15.685700000000001"/>
    <n v="12.9284"/>
    <n v="12.9284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98"/>
    <s v="Allocated"/>
    <x v="1"/>
    <s v="Source tags/labels"/>
    <n v="1"/>
    <s v="gcp-2026-04-30-finops-data-2001-04-01-alloc-fe3e52c277b9"/>
    <d v="2026-04-01T00:00:00"/>
    <d v="2026-04-01T00:00:00"/>
  </r>
  <r>
    <x v="2400"/>
    <x v="1"/>
    <m/>
    <m/>
    <s v="analytics-development"/>
    <n v="46141.833333333336"/>
    <n v="46142.833333333336"/>
    <n v="46112.833333333336"/>
    <n v="46142.833333333336"/>
    <s v="Cloud SQL"/>
    <s v="Databases"/>
    <s v="Cloud SQL for PostgreSQL: Regional vCPU"/>
    <s v="cloudsql-2001-04-02"/>
    <s v="us-central1"/>
    <s v=""/>
    <n v="207.73689999999999"/>
    <s v="vCPU-hours"/>
    <n v="8.2600154329827785E-2"/>
    <s v="Committed"/>
    <s v="USD"/>
    <n v="17.159099999999999"/>
    <n v="14.1427"/>
    <n v="14.1427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599"/>
    <s v="Allocated"/>
    <x v="1"/>
    <s v="Source tags/labels"/>
    <n v="1"/>
    <s v="gcp-2026-04-30-finops-data-2001-04-02-alloc-b0322ae25120"/>
    <d v="2026-04-01T00:00:00"/>
    <d v="2026-04-01T00:00:00"/>
  </r>
  <r>
    <x v="2401"/>
    <x v="1"/>
    <m/>
    <m/>
    <s v="analytics-development"/>
    <n v="46141.833333333336"/>
    <n v="46142.833333333336"/>
    <n v="46112.833333333336"/>
    <n v="46142.833333333336"/>
    <s v="Cloud Logging"/>
    <s v="Management and Governance"/>
    <s v="Log Storage"/>
    <s v="log-sink-2001-05-01"/>
    <s v="us-central1"/>
    <s v=""/>
    <n v="125.4191"/>
    <s v="GiBy"/>
    <n v="0.50000039866336154"/>
    <s v="Standard"/>
    <s v="USD"/>
    <n v="62.709600000000002"/>
    <n v="57.692799999999998"/>
    <n v="57.69279999999999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600"/>
    <s v="Shared"/>
    <x v="2"/>
    <s v="Direct spend: provider + billing month + sub-account"/>
    <n v="1"/>
    <s v="gcp-2026-04-30-finops-data-2001-05-01-alloc-aafef36eff00"/>
    <d v="2026-04-01T00:00:00"/>
    <d v="2026-04-01T00:00:00"/>
  </r>
  <r>
    <x v="2402"/>
    <x v="1"/>
    <m/>
    <m/>
    <s v="analytics-development"/>
    <n v="46141.833333333336"/>
    <n v="46142.833333333336"/>
    <n v="46112.833333333336"/>
    <n v="46142.833333333336"/>
    <s v="Cloud Logging"/>
    <s v="Management and Governance"/>
    <s v="Log Storage"/>
    <s v="log-sink-2001-05-02"/>
    <s v="us-central1"/>
    <s v=""/>
    <n v="146.262"/>
    <s v="GiBy"/>
    <n v="0.5"/>
    <s v="Standard"/>
    <s v="USD"/>
    <n v="73.131"/>
    <n v="67.280500000000004"/>
    <n v="67.280500000000004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601"/>
    <s v="Shared"/>
    <x v="2"/>
    <s v="Direct spend: provider + billing month + sub-account"/>
    <n v="1"/>
    <s v="gcp-2026-04-30-finops-data-2001-05-02-alloc-73c94c87b147"/>
    <d v="2026-04-01T00:00:00"/>
    <d v="2026-04-01T00:00:00"/>
  </r>
  <r>
    <x v="2403"/>
    <x v="1"/>
    <m/>
    <m/>
    <s v="customer-platform-prod"/>
    <n v="46142.833333333336"/>
    <n v="46143.833333333336"/>
    <n v="46142.833333333336"/>
    <n v="46173.833333333336"/>
    <s v="Compute Engine"/>
    <s v="Compute"/>
    <s v="N2 Instance Core running in Americas"/>
    <s v="instance-1001-01-01"/>
    <s v="us-central1"/>
    <s v=""/>
    <n v="1517.2021"/>
    <s v="vCPU-hours"/>
    <n v="3.1611016093373454E-2"/>
    <s v="Committed"/>
    <s v="USD"/>
    <n v="47.960299999999997"/>
    <n v="38.9163"/>
    <n v="38.916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02"/>
    <s v="Allocated"/>
    <x v="1"/>
    <s v="Source tags/labels"/>
    <n v="1"/>
    <s v="gcp-2026-05-01-finops-prod-1001-01-01-alloc-582025668c84"/>
    <d v="2026-04-01T00:00:00"/>
    <d v="2026-04-01T00:00:00"/>
  </r>
  <r>
    <x v="2404"/>
    <x v="1"/>
    <m/>
    <m/>
    <s v="customer-platform-prod"/>
    <n v="46142.833333333336"/>
    <n v="46143.833333333336"/>
    <n v="46142.833333333336"/>
    <n v="46173.833333333336"/>
    <s v="Compute Engine"/>
    <s v="Compute"/>
    <s v="N2 Instance Core running in Americas"/>
    <s v="instance-1001-01-02"/>
    <s v="us-central1"/>
    <s v=""/>
    <n v="1385.5162"/>
    <s v="vCPU-hours"/>
    <n v="3.1611034212375141E-2"/>
    <s v="Committed"/>
    <s v="USD"/>
    <n v="43.797600000000003"/>
    <n v="35.538499999999999"/>
    <n v="35.5384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03"/>
    <s v="Allocated"/>
    <x v="1"/>
    <s v="Source tags/labels"/>
    <n v="1"/>
    <s v="gcp-2026-05-01-finops-prod-1001-01-02-alloc-5e9b597397b1"/>
    <d v="2026-04-01T00:00:00"/>
    <d v="2026-04-01T00:00:00"/>
  </r>
  <r>
    <x v="2405"/>
    <x v="1"/>
    <m/>
    <m/>
    <s v="customer-platform-prod"/>
    <n v="46142.833333333336"/>
    <n v="46143.833333333336"/>
    <n v="46142.833333333336"/>
    <n v="46173.833333333336"/>
    <s v="BigQuery"/>
    <s v="Analytics"/>
    <s v="Analysis in US"/>
    <s v="bq-job-1001-02-01"/>
    <s v="us-central1"/>
    <s v=""/>
    <n v="12.911099999999999"/>
    <s v="TiBy"/>
    <n v="6.2500174268652557"/>
    <s v="Standard"/>
    <s v="USD"/>
    <n v="80.694599999999994"/>
    <n v="76.659899999999993"/>
    <n v="76.65989999999999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04"/>
    <s v="Allocated"/>
    <x v="1"/>
    <s v="Source tags/labels"/>
    <n v="1"/>
    <s v="gcp-2026-05-01-finops-prod-1001-02-01-alloc-9711fa89d707"/>
    <d v="2026-04-01T00:00:00"/>
    <d v="2026-04-01T00:00:00"/>
  </r>
  <r>
    <x v="2406"/>
    <x v="1"/>
    <m/>
    <m/>
    <s v="customer-platform-prod"/>
    <n v="46142.833333333336"/>
    <n v="46143.833333333336"/>
    <n v="46142.833333333336"/>
    <n v="46173.833333333336"/>
    <s v="BigQuery"/>
    <s v="Analytics"/>
    <s v="Analysis in US"/>
    <s v="bq-job-1001-02-02"/>
    <s v="us-central1"/>
    <s v=""/>
    <n v="12.637"/>
    <s v="TiBy"/>
    <n v="6.2500197831763868"/>
    <s v="Standard"/>
    <s v="USD"/>
    <n v="78.981499999999997"/>
    <n v="75.032399999999996"/>
    <n v="75.032399999999996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05"/>
    <s v="Allocated"/>
    <x v="1"/>
    <s v="Source tags/labels"/>
    <n v="1"/>
    <s v="gcp-2026-05-01-finops-prod-1001-02-02-alloc-ee2cbf02bc7c"/>
    <d v="2026-04-01T00:00:00"/>
    <d v="2026-04-01T00:00:00"/>
  </r>
  <r>
    <x v="2407"/>
    <x v="1"/>
    <m/>
    <m/>
    <s v="customer-platform-prod"/>
    <n v="46142.833333333336"/>
    <n v="46143.833333333336"/>
    <n v="46142.833333333336"/>
    <n v="46173.833333333336"/>
    <s v="Cloud Storage"/>
    <s v="Storage"/>
    <s v="Standard Storage US Multi-region"/>
    <s v="bucket-1001-03-01"/>
    <s v="us-central1"/>
    <s v=""/>
    <n v="314.49860000000001"/>
    <s v="GiBy-month"/>
    <n v="2.6000115739783898E-2"/>
    <s v="Standard"/>
    <s v="USD"/>
    <n v="8.1769999999999996"/>
    <n v="7.548"/>
    <n v="7.54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06"/>
    <s v="Allocated"/>
    <x v="1"/>
    <s v="Source tags/labels"/>
    <n v="1"/>
    <s v="gcp-2026-05-01-finops-prod-1001-03-01-alloc-04c3322f3938"/>
    <d v="2026-04-01T00:00:00"/>
    <d v="2026-04-01T00:00:00"/>
  </r>
  <r>
    <x v="2408"/>
    <x v="1"/>
    <m/>
    <m/>
    <s v="customer-platform-prod"/>
    <n v="46142.833333333336"/>
    <n v="46143.833333333336"/>
    <n v="46142.833333333336"/>
    <n v="46173.833333333336"/>
    <s v="Cloud Storage"/>
    <s v="Storage"/>
    <s v="Standard Storage US Multi-region"/>
    <s v="bucket-1001-03-02"/>
    <s v="us-central1"/>
    <s v=""/>
    <n v="316.35230000000001"/>
    <s v="GiBy-month"/>
    <n v="2.6000127073518987E-2"/>
    <s v="Standard"/>
    <s v="USD"/>
    <n v="8.2251999999999992"/>
    <n v="7.5925000000000002"/>
    <n v="7.5925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07"/>
    <s v="Allocated"/>
    <x v="1"/>
    <s v="Source tags/labels"/>
    <n v="1"/>
    <s v="gcp-2026-05-01-finops-prod-1001-03-02-alloc-a3d81e2283f0"/>
    <d v="2026-04-01T00:00:00"/>
    <d v="2026-04-01T00:00:00"/>
  </r>
  <r>
    <x v="2409"/>
    <x v="1"/>
    <m/>
    <m/>
    <s v="customer-platform-prod"/>
    <n v="46142.833333333336"/>
    <n v="46143.833333333336"/>
    <n v="46142.833333333336"/>
    <n v="46173.833333333336"/>
    <s v="Cloud SQL"/>
    <s v="Databases"/>
    <s v="Cloud SQL for PostgreSQL: Regional vCPU"/>
    <s v="cloudsql-1001-04-01"/>
    <s v="us-central1"/>
    <s v=""/>
    <n v="453.1069"/>
    <s v="vCPU-hours"/>
    <n v="8.2599933922877802E-2"/>
    <s v="Committed"/>
    <s v="USD"/>
    <n v="37.426600000000001"/>
    <n v="30.8475"/>
    <n v="30.8475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08"/>
    <s v="Allocated"/>
    <x v="1"/>
    <s v="Source tags/labels"/>
    <n v="1"/>
    <s v="gcp-2026-05-01-finops-prod-1001-04-01-alloc-6737b47ca5e6"/>
    <d v="2026-04-01T00:00:00"/>
    <d v="2026-04-01T00:00:00"/>
  </r>
  <r>
    <x v="2410"/>
    <x v="1"/>
    <m/>
    <m/>
    <s v="customer-platform-prod"/>
    <n v="46142.833333333336"/>
    <n v="46143.833333333336"/>
    <n v="46142.833333333336"/>
    <n v="46173.833333333336"/>
    <s v="Cloud SQL"/>
    <s v="Databases"/>
    <s v="Cloud SQL for PostgreSQL: Regional vCPU"/>
    <s v="cloudsql-1001-04-02"/>
    <s v="us-central1"/>
    <s v=""/>
    <n v="400.99889999999999"/>
    <s v="vCPU-hours"/>
    <n v="8.2599977206920014E-2"/>
    <s v="Committed"/>
    <s v="USD"/>
    <n v="33.122500000000002"/>
    <n v="27.3"/>
    <n v="27.3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09"/>
    <s v="Allocated"/>
    <x v="1"/>
    <s v="Source tags/labels"/>
    <n v="1"/>
    <s v="gcp-2026-05-01-finops-prod-1001-04-02-alloc-6b082b5ec9c7"/>
    <d v="2026-04-01T00:00:00"/>
    <d v="2026-04-01T00:00:00"/>
  </r>
  <r>
    <x v="2411"/>
    <x v="1"/>
    <m/>
    <m/>
    <s v="customer-platform-prod"/>
    <n v="46142.833333333336"/>
    <n v="46143.833333333336"/>
    <n v="46142.833333333336"/>
    <n v="46173.833333333336"/>
    <s v="Cloud Logging"/>
    <s v="Management and Governance"/>
    <s v="Log Storage"/>
    <s v="log-sink-1001-05-01"/>
    <s v="us-central1"/>
    <s v=""/>
    <n v="276.40629999999999"/>
    <s v="GiBy"/>
    <n v="0.4999998191068728"/>
    <s v="Standard"/>
    <s v="USD"/>
    <n v="138.20310000000001"/>
    <n v="127.1469"/>
    <n v="127.146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610"/>
    <s v="Shared"/>
    <x v="2"/>
    <s v="Direct spend: provider + billing month + sub-account"/>
    <n v="1"/>
    <s v="gcp-2026-05-01-finops-prod-1001-05-01-alloc-5ccaee95c437"/>
    <d v="2026-04-01T00:00:00"/>
    <d v="2026-04-01T00:00:00"/>
  </r>
  <r>
    <x v="2412"/>
    <x v="1"/>
    <m/>
    <m/>
    <s v="customer-platform-prod"/>
    <n v="46142.833333333336"/>
    <n v="46143.833333333336"/>
    <n v="46142.833333333336"/>
    <n v="46173.833333333336"/>
    <s v="Cloud Logging"/>
    <s v="Management and Governance"/>
    <s v="Log Storage"/>
    <s v="log-sink-1001-05-02"/>
    <s v="us-central1"/>
    <s v=""/>
    <n v="315.74680000000001"/>
    <s v="GiBy"/>
    <n v="0.5"/>
    <s v="Standard"/>
    <s v="USD"/>
    <n v="157.8734"/>
    <n v="145.24359999999999"/>
    <n v="145.2435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611"/>
    <s v="Shared"/>
    <x v="2"/>
    <s v="Direct spend: provider + billing month + sub-account"/>
    <n v="1"/>
    <s v="gcp-2026-05-01-finops-prod-1001-05-02-alloc-2786b95cf228"/>
    <d v="2026-04-01T00:00:00"/>
    <d v="2026-04-01T00:00:00"/>
  </r>
  <r>
    <x v="2413"/>
    <x v="1"/>
    <m/>
    <m/>
    <s v="analytics-development"/>
    <n v="46142.833333333336"/>
    <n v="46143.833333333336"/>
    <n v="46142.833333333336"/>
    <n v="46173.833333333336"/>
    <s v="Compute Engine"/>
    <s v="Compute"/>
    <s v="N2 Instance Core running in Americas"/>
    <s v="instance-2001-01-01"/>
    <s v="us-central1"/>
    <s v=""/>
    <n v="643.52650000000006"/>
    <s v="vCPU-hours"/>
    <n v="3.1610974839419978E-2"/>
    <s v="Committed"/>
    <s v="USD"/>
    <n v="20.342500000000001"/>
    <n v="16.506399999999999"/>
    <n v="16.5063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12"/>
    <s v="Allocated"/>
    <x v="1"/>
    <s v="Source tags/labels"/>
    <n v="1"/>
    <s v="gcp-2026-05-01-finops-data-2001-01-01-alloc-e01a99a23034"/>
    <d v="2026-04-01T00:00:00"/>
    <d v="2026-04-01T00:00:00"/>
  </r>
  <r>
    <x v="2414"/>
    <x v="1"/>
    <m/>
    <m/>
    <s v="analytics-development"/>
    <n v="46142.833333333336"/>
    <n v="46143.833333333336"/>
    <n v="46142.833333333336"/>
    <n v="46173.833333333336"/>
    <s v="Compute Engine"/>
    <s v="Compute"/>
    <s v="N2 Instance Core running in Americas"/>
    <s v="instance-2001-01-02"/>
    <s v="us-central1"/>
    <s v=""/>
    <n v="638.673"/>
    <s v="vCPU-hours"/>
    <n v="3.1611012208125289E-2"/>
    <s v="Committed"/>
    <s v="USD"/>
    <n v="20.1891"/>
    <n v="16.382000000000001"/>
    <n v="16.3820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13"/>
    <s v="Allocated"/>
    <x v="1"/>
    <s v="Source tags/labels"/>
    <n v="1"/>
    <s v="gcp-2026-05-01-finops-data-2001-01-02-alloc-65268a9379a6"/>
    <d v="2026-04-01T00:00:00"/>
    <d v="2026-04-01T00:00:00"/>
  </r>
  <r>
    <x v="2415"/>
    <x v="1"/>
    <m/>
    <m/>
    <s v="analytics-development"/>
    <n v="46142.833333333336"/>
    <n v="46143.833333333336"/>
    <n v="46142.833333333336"/>
    <n v="46173.833333333336"/>
    <s v="BigQuery"/>
    <s v="Analytics"/>
    <s v="Analysis in US"/>
    <s v="bq-job-2001-02-01"/>
    <s v="us-central1"/>
    <s v=""/>
    <n v="5.6024000000000003"/>
    <s v="TiBy"/>
    <n v="6.2499643010138506"/>
    <s v="Standard"/>
    <s v="USD"/>
    <n v="35.014800000000001"/>
    <n v="33.264099999999999"/>
    <n v="33.2640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14"/>
    <s v="Allocated"/>
    <x v="1"/>
    <s v="Source tags/labels"/>
    <n v="1"/>
    <s v="gcp-2026-05-01-finops-data-2001-02-01-alloc-265564fd8814"/>
    <d v="2026-04-01T00:00:00"/>
    <d v="2026-04-01T00:00:00"/>
  </r>
  <r>
    <x v="2416"/>
    <x v="1"/>
    <m/>
    <m/>
    <s v="analytics-development"/>
    <n v="46142.833333333336"/>
    <n v="46143.833333333336"/>
    <n v="46142.833333333336"/>
    <n v="46173.833333333336"/>
    <s v="BigQuery"/>
    <s v="Analytics"/>
    <s v="Analysis in US"/>
    <s v="bq-job-2001-02-02"/>
    <s v="us-central1"/>
    <s v=""/>
    <n v="5.6032000000000002"/>
    <s v="TiBy"/>
    <n v="6.25"/>
    <s v="Standard"/>
    <s v="USD"/>
    <n v="35.020000000000003"/>
    <n v="33.268999999999998"/>
    <n v="33.2689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15"/>
    <s v="Allocated"/>
    <x v="1"/>
    <s v="Source tags/labels"/>
    <n v="1"/>
    <s v="gcp-2026-05-01-finops-data-2001-02-02-alloc-9edadefddc9b"/>
    <d v="2026-04-01T00:00:00"/>
    <d v="2026-04-01T00:00:00"/>
  </r>
  <r>
    <x v="2417"/>
    <x v="1"/>
    <m/>
    <m/>
    <s v="analytics-development"/>
    <n v="46142.833333333336"/>
    <n v="46143.833333333336"/>
    <n v="46142.833333333336"/>
    <n v="46173.833333333336"/>
    <s v="Cloud Storage"/>
    <s v="Storage"/>
    <s v="Standard Storage US Multi-region"/>
    <s v="bucket-2001-03-01"/>
    <s v="us-central1"/>
    <s v=""/>
    <n v="144.0669"/>
    <s v="GiBy-month"/>
    <n v="2.5999726515945024E-2"/>
    <s v="Standard"/>
    <s v="USD"/>
    <n v="3.7456999999999998"/>
    <n v="3.4575999999999998"/>
    <n v="3.4575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16"/>
    <s v="Allocated"/>
    <x v="1"/>
    <s v="Source tags/labels"/>
    <n v="1"/>
    <s v="gcp-2026-05-01-finops-data-2001-03-01-alloc-300c972e69cb"/>
    <d v="2026-04-01T00:00:00"/>
    <d v="2026-04-01T00:00:00"/>
  </r>
  <r>
    <x v="2418"/>
    <x v="1"/>
    <m/>
    <m/>
    <s v="analytics-development"/>
    <n v="46142.833333333336"/>
    <n v="46143.833333333336"/>
    <n v="46142.833333333336"/>
    <n v="46173.833333333336"/>
    <s v="Cloud Storage"/>
    <s v="Storage"/>
    <s v="Standard Storage US Multi-region"/>
    <s v="bucket-2001-03-02"/>
    <s v="us-central1"/>
    <s v=""/>
    <n v="150.1062"/>
    <s v="GiBy-month"/>
    <n v="2.6000258483660235E-2"/>
    <s v="Standard"/>
    <s v="USD"/>
    <n v="3.9028"/>
    <n v="3.6025"/>
    <n v="3.6025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17"/>
    <s v="Allocated"/>
    <x v="1"/>
    <s v="Source tags/labels"/>
    <n v="1"/>
    <s v="gcp-2026-05-01-finops-data-2001-03-02-alloc-d07e2b4ec132"/>
    <d v="2026-04-01T00:00:00"/>
    <d v="2026-04-01T00:00:00"/>
  </r>
  <r>
    <x v="2419"/>
    <x v="1"/>
    <m/>
    <m/>
    <s v="analytics-development"/>
    <n v="46142.833333333336"/>
    <n v="46143.833333333336"/>
    <n v="46142.833333333336"/>
    <n v="46173.833333333336"/>
    <s v="Cloud SQL"/>
    <s v="Databases"/>
    <s v="Cloud SQL for PostgreSQL: Regional vCPU"/>
    <s v="cloudsql-2001-04-01"/>
    <s v="us-central1"/>
    <s v=""/>
    <n v="202.31049999999999"/>
    <s v="vCPU-hours"/>
    <n v="8.2599766200963376E-2"/>
    <s v="Committed"/>
    <s v="USD"/>
    <n v="16.710799999999999"/>
    <n v="13.773300000000001"/>
    <n v="13.7733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18"/>
    <s v="Allocated"/>
    <x v="1"/>
    <s v="Source tags/labels"/>
    <n v="1"/>
    <s v="gcp-2026-05-01-finops-data-2001-04-01-alloc-2b678bd32d52"/>
    <d v="2026-04-01T00:00:00"/>
    <d v="2026-04-01T00:00:00"/>
  </r>
  <r>
    <x v="2420"/>
    <x v="1"/>
    <m/>
    <m/>
    <s v="analytics-development"/>
    <n v="46142.833333333336"/>
    <n v="46143.833333333336"/>
    <n v="46142.833333333336"/>
    <n v="46173.833333333336"/>
    <s v="Cloud SQL"/>
    <s v="Databases"/>
    <s v="Cloud SQL for PostgreSQL: Regional vCPU"/>
    <s v="cloudsql-2001-04-02"/>
    <s v="us-central1"/>
    <s v=""/>
    <n v="175.298"/>
    <s v="vCPU-hours"/>
    <n v="8.2599915572339686E-2"/>
    <s v="Committed"/>
    <s v="USD"/>
    <n v="14.4796"/>
    <n v="11.9343"/>
    <n v="11.9343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19"/>
    <s v="Allocated"/>
    <x v="1"/>
    <s v="Source tags/labels"/>
    <n v="1"/>
    <s v="gcp-2026-05-01-finops-data-2001-04-02-alloc-5d5c1faaa99a"/>
    <d v="2026-04-01T00:00:00"/>
    <d v="2026-04-01T00:00:00"/>
  </r>
  <r>
    <x v="2421"/>
    <x v="1"/>
    <m/>
    <m/>
    <s v="analytics-development"/>
    <n v="46142.833333333336"/>
    <n v="46143.833333333336"/>
    <n v="46142.833333333336"/>
    <n v="46173.833333333336"/>
    <s v="Cloud Logging"/>
    <s v="Management and Governance"/>
    <s v="Log Storage"/>
    <s v="log-sink-2001-05-01"/>
    <s v="us-central1"/>
    <s v=""/>
    <n v="122.3702"/>
    <s v="GiBy"/>
    <n v="0.5"/>
    <s v="Standard"/>
    <s v="USD"/>
    <n v="61.185099999999998"/>
    <n v="56.290300000000002"/>
    <n v="56.2903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620"/>
    <s v="Shared"/>
    <x v="2"/>
    <s v="Direct spend: provider + billing month + sub-account"/>
    <n v="1"/>
    <s v="gcp-2026-05-01-finops-data-2001-05-01-alloc-8103801dbd6a"/>
    <d v="2026-04-01T00:00:00"/>
    <d v="2026-04-01T00:00:00"/>
  </r>
  <r>
    <x v="2422"/>
    <x v="1"/>
    <m/>
    <m/>
    <s v="analytics-development"/>
    <n v="46142.833333333336"/>
    <n v="46143.833333333336"/>
    <n v="46142.833333333336"/>
    <n v="46173.833333333336"/>
    <s v="Cloud Logging"/>
    <s v="Management and Governance"/>
    <s v="Log Storage"/>
    <s v="log-sink-2001-05-02"/>
    <s v="us-central1"/>
    <s v=""/>
    <n v="121.9054"/>
    <s v="GiBy"/>
    <n v="0.5"/>
    <s v="Standard"/>
    <s v="USD"/>
    <n v="60.9527"/>
    <n v="56.076500000000003"/>
    <n v="56.0765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621"/>
    <s v="Shared"/>
    <x v="2"/>
    <s v="Direct spend: provider + billing month + sub-account"/>
    <n v="1"/>
    <s v="gcp-2026-05-01-finops-data-2001-05-02-alloc-db4f0e75ec86"/>
    <d v="2026-04-01T00:00:00"/>
    <d v="2026-04-01T00:00:00"/>
  </r>
  <r>
    <x v="2423"/>
    <x v="1"/>
    <m/>
    <m/>
    <s v="customer-platform-prod"/>
    <n v="46143.833333333336"/>
    <n v="46144.833333333336"/>
    <n v="46142.833333333336"/>
    <n v="46173.833333333336"/>
    <s v="Compute Engine"/>
    <s v="Compute"/>
    <s v="N2 Instance Core running in Americas"/>
    <s v="instance-1001-01-01"/>
    <s v="us-central1"/>
    <s v=""/>
    <n v="1473.9132"/>
    <s v="vCPU-hours"/>
    <n v="3.1611020241897554E-2"/>
    <s v="Committed"/>
    <s v="USD"/>
    <n v="46.591900000000003"/>
    <n v="37.805799999999998"/>
    <n v="37.8057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22"/>
    <s v="Allocated"/>
    <x v="1"/>
    <s v="Source tags/labels"/>
    <n v="1"/>
    <s v="gcp-2026-05-02-finops-prod-1001-01-01-alloc-f0ec7aad4acf"/>
    <d v="2026-05-01T00:00:00"/>
    <d v="2026-05-01T00:00:00"/>
  </r>
  <r>
    <x v="2424"/>
    <x v="1"/>
    <m/>
    <m/>
    <s v="customer-platform-prod"/>
    <n v="46143.833333333336"/>
    <n v="46144.833333333336"/>
    <n v="46142.833333333336"/>
    <n v="46173.833333333336"/>
    <s v="Compute Engine"/>
    <s v="Compute"/>
    <s v="N2 Instance Core running in Americas"/>
    <s v="instance-1001-01-02"/>
    <s v="us-central1"/>
    <s v=""/>
    <n v="1646.473"/>
    <s v="vCPU-hours"/>
    <n v="3.1611025507250951E-2"/>
    <s v="Committed"/>
    <s v="USD"/>
    <n v="52.046700000000001"/>
    <n v="42.232100000000003"/>
    <n v="42.23210000000000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23"/>
    <s v="Allocated"/>
    <x v="1"/>
    <s v="Source tags/labels"/>
    <n v="1"/>
    <s v="gcp-2026-05-02-finops-prod-1001-01-02-alloc-920ca6bd01bf"/>
    <d v="2026-05-01T00:00:00"/>
    <d v="2026-05-01T00:00:00"/>
  </r>
  <r>
    <x v="2425"/>
    <x v="1"/>
    <m/>
    <m/>
    <s v="customer-platform-prod"/>
    <n v="46143.833333333336"/>
    <n v="46144.833333333336"/>
    <n v="46142.833333333336"/>
    <n v="46173.833333333336"/>
    <s v="BigQuery"/>
    <s v="Analytics"/>
    <s v="Analysis in US"/>
    <s v="bq-job-1001-02-01"/>
    <s v="us-central1"/>
    <s v=""/>
    <n v="10.9587"/>
    <s v="TiBy"/>
    <n v="6.2500114064624457"/>
    <s v="Standard"/>
    <s v="USD"/>
    <n v="68.492000000000004"/>
    <n v="65.067400000000006"/>
    <n v="65.067400000000006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24"/>
    <s v="Allocated"/>
    <x v="1"/>
    <s v="Source tags/labels"/>
    <n v="1"/>
    <s v="gcp-2026-05-02-finops-prod-1001-02-01-alloc-3f65b8c53dbe"/>
    <d v="2026-05-01T00:00:00"/>
    <d v="2026-05-01T00:00:00"/>
  </r>
  <r>
    <x v="2426"/>
    <x v="1"/>
    <m/>
    <m/>
    <s v="customer-platform-prod"/>
    <n v="46143.833333333336"/>
    <n v="46144.833333333336"/>
    <n v="46142.833333333336"/>
    <n v="46173.833333333336"/>
    <s v="BigQuery"/>
    <s v="Analytics"/>
    <s v="Analysis in US"/>
    <s v="bq-job-1001-02-02"/>
    <s v="us-central1"/>
    <s v=""/>
    <n v="13.1655"/>
    <s v="TiBy"/>
    <n v="6.2500018989024344"/>
    <s v="Standard"/>
    <s v="USD"/>
    <n v="82.284400000000005"/>
    <n v="78.170199999999994"/>
    <n v="78.17019999999999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25"/>
    <s v="Allocated"/>
    <x v="1"/>
    <s v="Source tags/labels"/>
    <n v="1"/>
    <s v="gcp-2026-05-02-finops-prod-1001-02-02-alloc-00a340cf2b72"/>
    <d v="2026-05-01T00:00:00"/>
    <d v="2026-05-01T00:00:00"/>
  </r>
  <r>
    <x v="2427"/>
    <x v="1"/>
    <m/>
    <m/>
    <s v="customer-platform-prod"/>
    <n v="46143.833333333336"/>
    <n v="46144.833333333336"/>
    <n v="46142.833333333336"/>
    <n v="46173.833333333336"/>
    <s v="Cloud Storage"/>
    <s v="Storage"/>
    <s v="Standard Storage US Multi-region"/>
    <s v="bucket-1001-03-01"/>
    <s v="us-central1"/>
    <s v=""/>
    <n v="319.35629999999998"/>
    <s v="GiBy-month"/>
    <n v="2.6000113353016677E-2"/>
    <s v="Standard"/>
    <s v="USD"/>
    <n v="8.3033000000000001"/>
    <n v="7.6646000000000001"/>
    <n v="7.6646000000000001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26"/>
    <s v="Allocated"/>
    <x v="1"/>
    <s v="Source tags/labels"/>
    <n v="1"/>
    <s v="gcp-2026-05-02-finops-prod-1001-03-01-alloc-84e516fa3af6"/>
    <d v="2026-05-01T00:00:00"/>
    <d v="2026-05-01T00:00:00"/>
  </r>
  <r>
    <x v="2428"/>
    <x v="1"/>
    <m/>
    <m/>
    <s v="customer-platform-prod"/>
    <n v="46143.833333333336"/>
    <n v="46144.833333333336"/>
    <n v="46142.833333333336"/>
    <n v="46173.833333333336"/>
    <s v="Cloud Storage"/>
    <s v="Storage"/>
    <s v="Standard Storage US Multi-region"/>
    <s v="bucket-1001-03-02"/>
    <s v="us-central1"/>
    <s v=""/>
    <n v="317.28289999999998"/>
    <s v="GiBy-month"/>
    <n v="2.6000140568558847E-2"/>
    <s v="Standard"/>
    <s v="USD"/>
    <n v="8.2493999999999996"/>
    <n v="7.6147999999999998"/>
    <n v="7.614799999999999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27"/>
    <s v="Allocated"/>
    <x v="1"/>
    <s v="Source tags/labels"/>
    <n v="1"/>
    <s v="gcp-2026-05-02-finops-prod-1001-03-02-alloc-851677c8e570"/>
    <d v="2026-05-01T00:00:00"/>
    <d v="2026-05-01T00:00:00"/>
  </r>
  <r>
    <x v="2429"/>
    <x v="1"/>
    <m/>
    <m/>
    <s v="customer-platform-prod"/>
    <n v="46143.833333333336"/>
    <n v="46144.833333333336"/>
    <n v="46142.833333333336"/>
    <n v="46173.833333333336"/>
    <s v="Cloud SQL"/>
    <s v="Databases"/>
    <s v="Cloud SQL for PostgreSQL: Regional vCPU"/>
    <s v="cloudsql-1001-04-01"/>
    <s v="us-central1"/>
    <s v=""/>
    <n v="412.00880000000001"/>
    <s v="vCPU-hours"/>
    <n v="8.2599934758675067E-2"/>
    <s v="Committed"/>
    <s v="USD"/>
    <n v="34.0319"/>
    <n v="28.049600000000002"/>
    <n v="28.049600000000002"/>
    <s v="Usage"/>
    <s v=""/>
    <s v="Cloud SQL for PostgreSQL: Regional vCPU"/>
    <s v="{}"/>
    <x v="0"/>
    <x v="0"/>
    <x v="0"/>
    <x v="0"/>
    <s v="Unallocated"/>
    <s v="gcp_billing_sample.csv"/>
    <n v="628"/>
    <s v="Unallocated"/>
    <x v="0"/>
    <s v="Missing allocation metadata"/>
    <n v="1"/>
    <s v="gcp-2026-05-02-finops-prod-1001-04-01-alloc-00c145f20ab4"/>
    <d v="2026-05-01T00:00:00"/>
    <d v="2026-05-01T00:00:00"/>
  </r>
  <r>
    <x v="2430"/>
    <x v="1"/>
    <m/>
    <m/>
    <s v="customer-platform-prod"/>
    <n v="46143.833333333336"/>
    <n v="46144.833333333336"/>
    <n v="46142.833333333336"/>
    <n v="46173.833333333336"/>
    <s v="Cloud SQL"/>
    <s v="Databases"/>
    <s v="Cloud SQL for PostgreSQL: Regional vCPU"/>
    <s v="cloudsql-1001-04-02"/>
    <s v="us-central1"/>
    <s v=""/>
    <n v="439.7679"/>
    <s v="vCPU-hours"/>
    <n v="8.2599935102130012E-2"/>
    <s v="Committed"/>
    <s v="USD"/>
    <n v="36.324800000000003"/>
    <n v="29.939399999999999"/>
    <n v="29.9393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29"/>
    <s v="Allocated"/>
    <x v="1"/>
    <s v="Source tags/labels"/>
    <n v="1"/>
    <s v="gcp-2026-05-02-finops-prod-1001-04-02-alloc-a010d4fb9bbd"/>
    <d v="2026-05-01T00:00:00"/>
    <d v="2026-05-01T00:00:00"/>
  </r>
  <r>
    <x v="2431"/>
    <x v="1"/>
    <m/>
    <m/>
    <s v="customer-platform-prod"/>
    <n v="46143.833333333336"/>
    <n v="46144.833333333336"/>
    <n v="46142.833333333336"/>
    <n v="46173.833333333336"/>
    <s v="Cloud Logging"/>
    <s v="Management and Governance"/>
    <s v="Log Storage"/>
    <s v="log-sink-1001-05-01"/>
    <s v="us-central1"/>
    <s v=""/>
    <n v="288.77379999999999"/>
    <s v="GiBy"/>
    <n v="0.5"/>
    <s v="Standard"/>
    <s v="USD"/>
    <n v="144.3869"/>
    <n v="132.83600000000001"/>
    <n v="132.8360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630"/>
    <s v="Shared"/>
    <x v="2"/>
    <s v="Direct spend: provider + billing month + sub-account"/>
    <n v="1"/>
    <s v="gcp-2026-05-02-finops-prod-1001-05-01-alloc-6a3ae1de5621"/>
    <d v="2026-05-01T00:00:00"/>
    <d v="2026-05-01T00:00:00"/>
  </r>
  <r>
    <x v="2432"/>
    <x v="1"/>
    <m/>
    <m/>
    <s v="customer-platform-prod"/>
    <n v="46143.833333333336"/>
    <n v="46144.833333333336"/>
    <n v="46142.833333333336"/>
    <n v="46173.833333333336"/>
    <s v="Cloud Logging"/>
    <s v="Management and Governance"/>
    <s v="Log Storage"/>
    <s v="log-sink-1001-05-02"/>
    <s v="us-central1"/>
    <s v=""/>
    <n v="314.54809999999998"/>
    <s v="GiBy"/>
    <n v="0.49999984104179934"/>
    <s v="Standard"/>
    <s v="USD"/>
    <n v="157.274"/>
    <n v="144.69210000000001"/>
    <n v="144.6921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631"/>
    <s v="Shared"/>
    <x v="2"/>
    <s v="Direct spend: provider + billing month + sub-account"/>
    <n v="1"/>
    <s v="gcp-2026-05-02-finops-prod-1001-05-02-alloc-da4543c3533c"/>
    <d v="2026-05-01T00:00:00"/>
    <d v="2026-05-01T00:00:00"/>
  </r>
  <r>
    <x v="2433"/>
    <x v="1"/>
    <m/>
    <m/>
    <s v="analytics-development"/>
    <n v="46143.833333333336"/>
    <n v="46144.833333333336"/>
    <n v="46142.833333333336"/>
    <n v="46173.833333333336"/>
    <s v="Compute Engine"/>
    <s v="Compute"/>
    <s v="N2 Instance Core running in Americas"/>
    <s v="instance-2001-01-01"/>
    <s v="us-central1"/>
    <s v=""/>
    <n v="678.40610000000004"/>
    <s v="vCPU-hours"/>
    <n v="3.1611007035461505E-2"/>
    <s v="Committed"/>
    <s v="USD"/>
    <n v="21.4451"/>
    <n v="17.4011"/>
    <n v="17.401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32"/>
    <s v="Allocated"/>
    <x v="1"/>
    <s v="Source tags/labels"/>
    <n v="1"/>
    <s v="gcp-2026-05-02-finops-data-2001-01-01-alloc-990201257a28"/>
    <d v="2026-05-01T00:00:00"/>
    <d v="2026-05-01T00:00:00"/>
  </r>
  <r>
    <x v="2434"/>
    <x v="1"/>
    <m/>
    <m/>
    <s v="analytics-development"/>
    <n v="46143.833333333336"/>
    <n v="46144.833333333336"/>
    <n v="46142.833333333336"/>
    <n v="46173.833333333336"/>
    <s v="Compute Engine"/>
    <s v="Compute"/>
    <s v="N2 Instance Core running in Americas"/>
    <s v="instance-2001-01-02"/>
    <s v="us-central1"/>
    <s v=""/>
    <n v="713.73419999999999"/>
    <s v="vCPU-hours"/>
    <n v="3.1611067537467029E-2"/>
    <s v="Committed"/>
    <s v="USD"/>
    <n v="22.561900000000001"/>
    <n v="18.307300000000001"/>
    <n v="18.3073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33"/>
    <s v="Allocated"/>
    <x v="1"/>
    <s v="Source tags/labels"/>
    <n v="1"/>
    <s v="gcp-2026-05-02-finops-data-2001-01-02-alloc-77a058c68357"/>
    <d v="2026-05-01T00:00:00"/>
    <d v="2026-05-01T00:00:00"/>
  </r>
  <r>
    <x v="2435"/>
    <x v="1"/>
    <m/>
    <m/>
    <s v="analytics-development"/>
    <n v="46143.833333333336"/>
    <n v="46144.833333333336"/>
    <n v="46142.833333333336"/>
    <n v="46173.833333333336"/>
    <s v="BigQuery"/>
    <s v="Analytics"/>
    <s v="Analysis in US"/>
    <s v="bq-job-2001-02-01"/>
    <s v="us-central1"/>
    <s v=""/>
    <n v="5.3476999999999997"/>
    <s v="TiBy"/>
    <n v="6.2500514239766627"/>
    <s v="Standard"/>
    <s v="USD"/>
    <n v="33.423400000000001"/>
    <n v="31.752199999999998"/>
    <n v="31.7521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34"/>
    <s v="Allocated"/>
    <x v="1"/>
    <s v="Source tags/labels"/>
    <n v="1"/>
    <s v="gcp-2026-05-02-finops-data-2001-02-01-alloc-d896e087011d"/>
    <d v="2026-05-01T00:00:00"/>
    <d v="2026-05-01T00:00:00"/>
  </r>
  <r>
    <x v="2436"/>
    <x v="1"/>
    <m/>
    <m/>
    <s v="analytics-development"/>
    <n v="46143.833333333336"/>
    <n v="46144.833333333336"/>
    <n v="46142.833333333336"/>
    <n v="46173.833333333336"/>
    <s v="BigQuery"/>
    <s v="Analytics"/>
    <s v="Analysis in US"/>
    <s v="bq-job-2001-02-02"/>
    <s v="us-central1"/>
    <s v=""/>
    <n v="4.9058000000000002"/>
    <s v="TiBy"/>
    <n v="6.2500101920176121"/>
    <s v="Standard"/>
    <s v="USD"/>
    <n v="30.661300000000001"/>
    <n v="29.1282"/>
    <n v="29.128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35"/>
    <s v="Allocated"/>
    <x v="1"/>
    <s v="Source tags/labels"/>
    <n v="1"/>
    <s v="gcp-2026-05-02-finops-data-2001-02-02-alloc-f9e347aa1e22"/>
    <d v="2026-05-01T00:00:00"/>
    <d v="2026-05-01T00:00:00"/>
  </r>
  <r>
    <x v="2437"/>
    <x v="1"/>
    <m/>
    <m/>
    <s v="analytics-development"/>
    <n v="46143.833333333336"/>
    <n v="46144.833333333336"/>
    <n v="46142.833333333336"/>
    <n v="46173.833333333336"/>
    <s v="Cloud Storage"/>
    <s v="Storage"/>
    <s v="Standard Storage US Multi-region"/>
    <s v="bucket-2001-03-01"/>
    <s v="us-central1"/>
    <s v=""/>
    <n v="144.5386"/>
    <s v="GiBy-month"/>
    <n v="2.5999975093158507E-2"/>
    <s v="Standard"/>
    <s v="USD"/>
    <n v="3.758"/>
    <n v="3.4689000000000001"/>
    <n v="3.4689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36"/>
    <s v="Allocated"/>
    <x v="1"/>
    <s v="Source tags/labels"/>
    <n v="1"/>
    <s v="gcp-2026-05-02-finops-data-2001-03-01-alloc-ae0071ea3538"/>
    <d v="2026-05-01T00:00:00"/>
    <d v="2026-05-01T00:00:00"/>
  </r>
  <r>
    <x v="2438"/>
    <x v="1"/>
    <m/>
    <m/>
    <s v="analytics-development"/>
    <n v="46143.833333333336"/>
    <n v="46144.833333333336"/>
    <n v="46142.833333333336"/>
    <n v="46173.833333333336"/>
    <s v="Cloud Storage"/>
    <s v="Storage"/>
    <s v="Standard Storage US Multi-region"/>
    <s v="bucket-2001-03-02"/>
    <s v="us-central1"/>
    <s v=""/>
    <n v="150.77289999999999"/>
    <s v="GiBy-month"/>
    <n v="2.6000030509461584E-2"/>
    <s v="Standard"/>
    <s v="USD"/>
    <n v="3.9201000000000001"/>
    <n v="3.6185"/>
    <n v="3.6185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37"/>
    <s v="Allocated"/>
    <x v="1"/>
    <s v="Source tags/labels"/>
    <n v="1"/>
    <s v="gcp-2026-05-02-finops-data-2001-03-02-alloc-fc044f5cdb21"/>
    <d v="2026-05-01T00:00:00"/>
    <d v="2026-05-01T00:00:00"/>
  </r>
  <r>
    <x v="2439"/>
    <x v="1"/>
    <m/>
    <m/>
    <s v="analytics-development"/>
    <n v="46143.833333333336"/>
    <n v="46144.833333333336"/>
    <n v="46142.833333333336"/>
    <n v="46173.833333333336"/>
    <s v="Cloud SQL"/>
    <s v="Databases"/>
    <s v="Cloud SQL for PostgreSQL: Regional vCPU"/>
    <s v="cloudsql-2001-04-01"/>
    <s v="us-central1"/>
    <s v=""/>
    <n v="189.6096"/>
    <s v="vCPU-hours"/>
    <n v="8.2600248088704364E-2"/>
    <s v="Committed"/>
    <s v="USD"/>
    <n v="15.661799999999999"/>
    <n v="12.9086"/>
    <n v="12.9086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38"/>
    <s v="Allocated"/>
    <x v="1"/>
    <s v="Source tags/labels"/>
    <n v="1"/>
    <s v="gcp-2026-05-02-finops-data-2001-04-01-alloc-d985acd46122"/>
    <d v="2026-05-01T00:00:00"/>
    <d v="2026-05-01T00:00:00"/>
  </r>
  <r>
    <x v="2440"/>
    <x v="1"/>
    <m/>
    <m/>
    <s v="analytics-development"/>
    <n v="46143.833333333336"/>
    <n v="46144.833333333336"/>
    <n v="46142.833333333336"/>
    <n v="46173.833333333336"/>
    <s v="Cloud SQL"/>
    <s v="Databases"/>
    <s v="Cloud SQL for PostgreSQL: Regional vCPU"/>
    <s v="cloudsql-2001-04-02"/>
    <s v="us-central1"/>
    <s v=""/>
    <n v="171.96340000000001"/>
    <s v="vCPU-hours"/>
    <n v="8.2600134679821413E-2"/>
    <s v="Committed"/>
    <s v="USD"/>
    <n v="14.2042"/>
    <n v="11.7073"/>
    <n v="11.7073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39"/>
    <s v="Allocated"/>
    <x v="1"/>
    <s v="Source tags/labels"/>
    <n v="1"/>
    <s v="gcp-2026-05-02-finops-data-2001-04-02-alloc-84de267b3e3e"/>
    <d v="2026-05-01T00:00:00"/>
    <d v="2026-05-01T00:00:00"/>
  </r>
  <r>
    <x v="2441"/>
    <x v="1"/>
    <m/>
    <m/>
    <s v="analytics-development"/>
    <n v="46143.833333333336"/>
    <n v="46144.833333333336"/>
    <n v="46142.833333333336"/>
    <n v="46173.833333333336"/>
    <s v="Cloud Logging"/>
    <s v="Management and Governance"/>
    <s v="Log Storage"/>
    <s v="log-sink-2001-05-01"/>
    <s v="us-central1"/>
    <s v=""/>
    <n v="132.24709999999999"/>
    <s v="GiBy"/>
    <n v="0.49999962191987579"/>
    <s v="Standard"/>
    <s v="USD"/>
    <n v="66.123500000000007"/>
    <n v="60.8337"/>
    <n v="60.833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640"/>
    <s v="Shared"/>
    <x v="2"/>
    <s v="Direct spend: provider + billing month + sub-account"/>
    <n v="1"/>
    <s v="gcp-2026-05-02-finops-data-2001-05-01-alloc-ba8d169a3bdc"/>
    <d v="2026-05-01T00:00:00"/>
    <d v="2026-05-01T00:00:00"/>
  </r>
  <r>
    <x v="2442"/>
    <x v="1"/>
    <m/>
    <m/>
    <s v="analytics-development"/>
    <n v="46143.833333333336"/>
    <n v="46144.833333333336"/>
    <n v="46142.833333333336"/>
    <n v="46173.833333333336"/>
    <s v="Cloud Logging"/>
    <s v="Management and Governance"/>
    <s v="Log Storage"/>
    <s v="log-sink-2001-05-02"/>
    <s v="us-central1"/>
    <s v=""/>
    <n v="143.8458"/>
    <s v="GiBy"/>
    <n v="0.5"/>
    <s v="Standard"/>
    <s v="USD"/>
    <n v="71.922899999999998"/>
    <n v="66.1691"/>
    <n v="66.169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641"/>
    <s v="Shared"/>
    <x v="2"/>
    <s v="Direct spend: provider + billing month + sub-account"/>
    <n v="1"/>
    <s v="gcp-2026-05-02-finops-data-2001-05-02-alloc-4cee73e204fe"/>
    <d v="2026-05-01T00:00:00"/>
    <d v="2026-05-01T00:00:00"/>
  </r>
  <r>
    <x v="2443"/>
    <x v="1"/>
    <m/>
    <m/>
    <s v="customer-platform-prod"/>
    <n v="46144.833333333336"/>
    <n v="46145.833333333336"/>
    <n v="46142.833333333336"/>
    <n v="46173.833333333336"/>
    <s v="Compute Engine"/>
    <s v="Compute"/>
    <s v="N2 Instance Core running in Americas"/>
    <s v="instance-1001-01-01"/>
    <s v="us-central1"/>
    <s v=""/>
    <n v="1476.7387000000001"/>
    <s v="vCPU-hours"/>
    <n v="3.1611008772235744E-2"/>
    <s v="Committed"/>
    <s v="USD"/>
    <n v="46.681199999999997"/>
    <n v="37.878399999999999"/>
    <n v="37.8783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42"/>
    <s v="Allocated"/>
    <x v="1"/>
    <s v="Source tags/labels"/>
    <n v="1"/>
    <s v="gcp-2026-05-03-finops-prod-1001-01-01-alloc-7a30c056ab92"/>
    <d v="2026-05-01T00:00:00"/>
    <d v="2026-05-01T00:00:00"/>
  </r>
  <r>
    <x v="2444"/>
    <x v="1"/>
    <m/>
    <m/>
    <s v="customer-platform-prod"/>
    <n v="46144.833333333336"/>
    <n v="46145.833333333336"/>
    <n v="46142.833333333336"/>
    <n v="46173.833333333336"/>
    <s v="Compute Engine"/>
    <s v="Compute"/>
    <s v="N2 Instance Core running in Americas"/>
    <s v="instance-1001-01-02"/>
    <s v="us-central1"/>
    <s v=""/>
    <n v="1366.364"/>
    <s v="vCPU-hours"/>
    <n v="3.1610976284503982E-2"/>
    <s v="Committed"/>
    <s v="USD"/>
    <n v="43.192100000000003"/>
    <n v="35.0473"/>
    <n v="35.047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43"/>
    <s v="Allocated"/>
    <x v="1"/>
    <s v="Source tags/labels"/>
    <n v="1"/>
    <s v="gcp-2026-05-03-finops-prod-1001-01-02-alloc-252cd4efb608"/>
    <d v="2026-05-01T00:00:00"/>
    <d v="2026-05-01T00:00:00"/>
  </r>
  <r>
    <x v="2445"/>
    <x v="1"/>
    <m/>
    <m/>
    <s v="customer-platform-prod"/>
    <n v="46144.833333333336"/>
    <n v="46145.833333333336"/>
    <n v="46142.833333333336"/>
    <n v="46173.833333333336"/>
    <s v="BigQuery"/>
    <s v="Analytics"/>
    <s v="Analysis in US"/>
    <s v="bq-job-1001-02-01"/>
    <s v="us-central1"/>
    <s v=""/>
    <n v="11.141400000000001"/>
    <s v="TiBy"/>
    <n v="6.2499865367009528"/>
    <s v="Standard"/>
    <s v="USD"/>
    <n v="69.633600000000001"/>
    <n v="66.151899999999998"/>
    <n v="66.151899999999998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44"/>
    <s v="Allocated"/>
    <x v="1"/>
    <s v="Source tags/labels"/>
    <n v="1"/>
    <s v="gcp-2026-05-03-finops-prod-1001-02-01-alloc-f67d0e99dd8c"/>
    <d v="2026-05-01T00:00:00"/>
    <d v="2026-05-01T00:00:00"/>
  </r>
  <r>
    <x v="2446"/>
    <x v="1"/>
    <m/>
    <m/>
    <s v="customer-platform-prod"/>
    <n v="46144.833333333336"/>
    <n v="46145.833333333336"/>
    <n v="46142.833333333336"/>
    <n v="46173.833333333336"/>
    <s v="BigQuery"/>
    <s v="Analytics"/>
    <s v="Analysis in US"/>
    <s v="bq-job-1001-02-02"/>
    <s v="us-central1"/>
    <s v=""/>
    <n v="11.8841"/>
    <s v="TiBy"/>
    <n v="6.2499894817445156"/>
    <s v="Standard"/>
    <s v="USD"/>
    <n v="74.275499999999994"/>
    <n v="70.561700000000002"/>
    <n v="70.561700000000002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45"/>
    <s v="Allocated"/>
    <x v="1"/>
    <s v="Source tags/labels"/>
    <n v="1"/>
    <s v="gcp-2026-05-03-finops-prod-1001-02-02-alloc-828ebf9e75ae"/>
    <d v="2026-05-01T00:00:00"/>
    <d v="2026-05-01T00:00:00"/>
  </r>
  <r>
    <x v="2447"/>
    <x v="1"/>
    <m/>
    <m/>
    <s v="customer-platform-prod"/>
    <n v="46144.833333333336"/>
    <n v="46145.833333333336"/>
    <n v="46142.833333333336"/>
    <n v="46173.833333333336"/>
    <s v="Cloud Storage"/>
    <s v="Storage"/>
    <s v="Standard Storage US Multi-region"/>
    <s v="bucket-1001-03-01"/>
    <s v="us-central1"/>
    <s v=""/>
    <n v="295.24299999999999"/>
    <s v="GiBy-month"/>
    <n v="2.59999390332709E-2"/>
    <s v="Standard"/>
    <s v="USD"/>
    <n v="7.6763000000000003"/>
    <n v="7.0857999999999999"/>
    <n v="7.0857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46"/>
    <s v="Allocated"/>
    <x v="1"/>
    <s v="Source tags/labels"/>
    <n v="1"/>
    <s v="gcp-2026-05-03-finops-prod-1001-03-01-alloc-461003cd8982"/>
    <d v="2026-05-01T00:00:00"/>
    <d v="2026-05-01T00:00:00"/>
  </r>
  <r>
    <x v="2448"/>
    <x v="1"/>
    <m/>
    <m/>
    <s v="customer-platform-prod"/>
    <n v="46144.833333333336"/>
    <n v="46145.833333333336"/>
    <n v="46142.833333333336"/>
    <n v="46173.833333333336"/>
    <s v="Cloud Storage"/>
    <s v="Storage"/>
    <s v="Standard Storage US Multi-region"/>
    <s v="bucket-1001-03-02"/>
    <s v="us-central1"/>
    <s v=""/>
    <n v="348.02190000000002"/>
    <s v="GiBy-month"/>
    <n v="2.600008792550124E-2"/>
    <s v="Standard"/>
    <s v="USD"/>
    <n v="9.0486000000000004"/>
    <n v="8.3524999999999991"/>
    <n v="8.3524999999999991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47"/>
    <s v="Allocated"/>
    <x v="1"/>
    <s v="Source tags/labels"/>
    <n v="1"/>
    <s v="gcp-2026-05-03-finops-prod-1001-03-02-alloc-4f9b43073092"/>
    <d v="2026-05-01T00:00:00"/>
    <d v="2026-05-01T00:00:00"/>
  </r>
  <r>
    <x v="2449"/>
    <x v="1"/>
    <m/>
    <m/>
    <s v="customer-platform-prod"/>
    <n v="46144.833333333336"/>
    <n v="46145.833333333336"/>
    <n v="46142.833333333336"/>
    <n v="46173.833333333336"/>
    <s v="Cloud SQL"/>
    <s v="Databases"/>
    <s v="Cloud SQL for PostgreSQL: Regional vCPU"/>
    <s v="cloudsql-1001-04-01"/>
    <s v="us-central1"/>
    <s v=""/>
    <n v="389.36579999999998"/>
    <s v="vCPU-hours"/>
    <n v="8.2599961270352976E-2"/>
    <s v="Committed"/>
    <s v="USD"/>
    <n v="32.1616"/>
    <n v="26.508099999999999"/>
    <n v="26.5080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48"/>
    <s v="Allocated"/>
    <x v="1"/>
    <s v="Source tags/labels"/>
    <n v="1"/>
    <s v="gcp-2026-05-03-finops-prod-1001-04-01-alloc-a9b04622209f"/>
    <d v="2026-05-01T00:00:00"/>
    <d v="2026-05-01T00:00:00"/>
  </r>
  <r>
    <x v="2450"/>
    <x v="1"/>
    <m/>
    <m/>
    <s v="customer-platform-prod"/>
    <n v="46144.833333333336"/>
    <n v="46145.833333333336"/>
    <n v="46142.833333333336"/>
    <n v="46173.833333333336"/>
    <s v="Cloud SQL"/>
    <s v="Databases"/>
    <s v="Cloud SQL for PostgreSQL: Regional vCPU"/>
    <s v="cloudsql-1001-04-02"/>
    <s v="us-central1"/>
    <s v=""/>
    <n v="415.87439999999998"/>
    <s v="vCPU-hours"/>
    <n v="8.2599938827684516E-2"/>
    <s v="Committed"/>
    <s v="USD"/>
    <n v="34.351199999999999"/>
    <n v="28.3127"/>
    <n v="28.3127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49"/>
    <s v="Allocated"/>
    <x v="1"/>
    <s v="Source tags/labels"/>
    <n v="1"/>
    <s v="gcp-2026-05-03-finops-prod-1001-04-02-alloc-42671fa38841"/>
    <d v="2026-05-01T00:00:00"/>
    <d v="2026-05-01T00:00:00"/>
  </r>
  <r>
    <x v="2451"/>
    <x v="1"/>
    <m/>
    <m/>
    <s v="customer-platform-prod"/>
    <n v="46144.833333333336"/>
    <n v="46145.833333333336"/>
    <n v="46142.833333333336"/>
    <n v="46173.833333333336"/>
    <s v="Cloud Logging"/>
    <s v="Management and Governance"/>
    <s v="Log Storage"/>
    <s v="log-sink-1001-05-01"/>
    <s v="us-central1"/>
    <s v=""/>
    <n v="305.41890000000001"/>
    <s v="GiBy"/>
    <n v="0.50000016370958056"/>
    <s v="Standard"/>
    <s v="USD"/>
    <n v="152.70949999999999"/>
    <n v="140.49270000000001"/>
    <n v="140.4927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650"/>
    <s v="Shared"/>
    <x v="2"/>
    <s v="Direct spend: provider + billing month + sub-account"/>
    <n v="1"/>
    <s v="gcp-2026-05-03-finops-prod-1001-05-01-alloc-8b7b5cbaaa08"/>
    <d v="2026-05-01T00:00:00"/>
    <d v="2026-05-01T00:00:00"/>
  </r>
  <r>
    <x v="2452"/>
    <x v="1"/>
    <m/>
    <m/>
    <s v="customer-platform-prod"/>
    <n v="46144.833333333336"/>
    <n v="46145.833333333336"/>
    <n v="46142.833333333336"/>
    <n v="46173.833333333336"/>
    <s v="Cloud Logging"/>
    <s v="Management and Governance"/>
    <s v="Log Storage"/>
    <s v="log-sink-1001-05-02"/>
    <s v="us-central1"/>
    <s v=""/>
    <n v="282.11590000000001"/>
    <s v="GiBy"/>
    <n v="0.50000017723212342"/>
    <s v="Standard"/>
    <s v="USD"/>
    <n v="141.05799999999999"/>
    <n v="129.77330000000001"/>
    <n v="129.7733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651"/>
    <s v="Shared"/>
    <x v="2"/>
    <s v="Direct spend: provider + billing month + sub-account"/>
    <n v="1"/>
    <s v="gcp-2026-05-03-finops-prod-1001-05-02-alloc-8d01b3cfeda6"/>
    <d v="2026-05-01T00:00:00"/>
    <d v="2026-05-01T00:00:00"/>
  </r>
  <r>
    <x v="2453"/>
    <x v="1"/>
    <m/>
    <m/>
    <s v="analytics-development"/>
    <n v="46144.833333333336"/>
    <n v="46145.833333333336"/>
    <n v="46142.833333333336"/>
    <n v="46173.833333333336"/>
    <s v="Compute Engine"/>
    <s v="Compute"/>
    <s v="N2 Instance Core running in Americas"/>
    <s v="instance-2001-01-01"/>
    <s v="us-central1"/>
    <s v=""/>
    <n v="641.26110000000006"/>
    <s v="vCPU-hours"/>
    <n v="3.1610992776577286E-2"/>
    <s v="Committed"/>
    <s v="USD"/>
    <n v="20.270900000000001"/>
    <n v="16.4483"/>
    <n v="16.4483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52"/>
    <s v="Allocated"/>
    <x v="1"/>
    <s v="Source tags/labels"/>
    <n v="1"/>
    <s v="gcp-2026-05-03-finops-data-2001-01-01-alloc-df571dde17e0"/>
    <d v="2026-05-01T00:00:00"/>
    <d v="2026-05-01T00:00:00"/>
  </r>
  <r>
    <x v="2454"/>
    <x v="1"/>
    <m/>
    <m/>
    <s v="analytics-development"/>
    <n v="46144.833333333336"/>
    <n v="46145.833333333336"/>
    <n v="46142.833333333336"/>
    <n v="46173.833333333336"/>
    <s v="Compute Engine"/>
    <s v="Compute"/>
    <s v="N2 Instance Core running in Americas"/>
    <s v="instance-2001-01-02"/>
    <s v="us-central1"/>
    <s v=""/>
    <n v="729.96690000000001"/>
    <s v="vCPU-hours"/>
    <n v="3.1611022362794804E-2"/>
    <s v="Committed"/>
    <s v="USD"/>
    <n v="23.074999999999999"/>
    <n v="18.723700000000001"/>
    <n v="18.7237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53"/>
    <s v="Allocated"/>
    <x v="1"/>
    <s v="Source tags/labels"/>
    <n v="1"/>
    <s v="gcp-2026-05-03-finops-data-2001-01-02-alloc-2927c6229e70"/>
    <d v="2026-05-01T00:00:00"/>
    <d v="2026-05-01T00:00:00"/>
  </r>
  <r>
    <x v="2455"/>
    <x v="1"/>
    <m/>
    <m/>
    <s v="analytics-development"/>
    <n v="46144.833333333336"/>
    <n v="46145.833333333336"/>
    <n v="46142.833333333336"/>
    <n v="46173.833333333336"/>
    <s v="BigQuery"/>
    <s v="Analytics"/>
    <s v="Analysis in US"/>
    <s v="bq-job-2001-02-01"/>
    <s v="us-central1"/>
    <s v=""/>
    <n v="5.6357999999999997"/>
    <s v="TiBy"/>
    <n v="6.2500443592746366"/>
    <s v="Standard"/>
    <s v="USD"/>
    <n v="35.223999999999997"/>
    <n v="33.462800000000001"/>
    <n v="33.4628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54"/>
    <s v="Allocated"/>
    <x v="1"/>
    <s v="Source tags/labels"/>
    <n v="1"/>
    <s v="gcp-2026-05-03-finops-data-2001-02-01-alloc-4e2e66dd2940"/>
    <d v="2026-05-01T00:00:00"/>
    <d v="2026-05-01T00:00:00"/>
  </r>
  <r>
    <x v="2456"/>
    <x v="1"/>
    <m/>
    <m/>
    <s v="analytics-development"/>
    <n v="46144.833333333336"/>
    <n v="46145.833333333336"/>
    <n v="46142.833333333336"/>
    <n v="46173.833333333336"/>
    <s v="BigQuery"/>
    <s v="Analytics"/>
    <s v="Analysis in US"/>
    <s v="bq-job-2001-02-02"/>
    <s v="us-central1"/>
    <s v=""/>
    <n v="4.9832999999999998"/>
    <s v="TiBy"/>
    <n v="6.2499949832440347"/>
    <s v="Standard"/>
    <s v="USD"/>
    <n v="31.145600000000002"/>
    <n v="29.5883"/>
    <n v="29.5883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55"/>
    <s v="Allocated"/>
    <x v="1"/>
    <s v="Source tags/labels"/>
    <n v="1"/>
    <s v="gcp-2026-05-03-finops-data-2001-02-02-alloc-d699d2011eb5"/>
    <d v="2026-05-01T00:00:00"/>
    <d v="2026-05-01T00:00:00"/>
  </r>
  <r>
    <x v="2457"/>
    <x v="1"/>
    <m/>
    <m/>
    <s v="analytics-development"/>
    <n v="46144.833333333336"/>
    <n v="46145.833333333336"/>
    <n v="46142.833333333336"/>
    <n v="46173.833333333336"/>
    <s v="Cloud Storage"/>
    <s v="Storage"/>
    <s v="Standard Storage US Multi-region"/>
    <s v="bucket-2001-03-01"/>
    <s v="us-central1"/>
    <s v=""/>
    <n v="140.05279999999999"/>
    <s v="GiBy-month"/>
    <n v="2.6000194212468443E-2"/>
    <s v="Standard"/>
    <s v="USD"/>
    <n v="3.6414"/>
    <n v="3.3613"/>
    <n v="3.3613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56"/>
    <s v="Allocated"/>
    <x v="1"/>
    <s v="Source tags/labels"/>
    <n v="1"/>
    <s v="gcp-2026-05-03-finops-data-2001-03-01-alloc-38251f8db939"/>
    <d v="2026-05-01T00:00:00"/>
    <d v="2026-05-01T00:00:00"/>
  </r>
  <r>
    <x v="2458"/>
    <x v="1"/>
    <m/>
    <m/>
    <s v="analytics-development"/>
    <n v="46144.833333333336"/>
    <n v="46145.833333333336"/>
    <n v="46142.833333333336"/>
    <n v="46173.833333333336"/>
    <s v="Cloud Storage"/>
    <s v="Storage"/>
    <s v="Standard Storage US Multi-region"/>
    <s v="bucket-2001-03-02"/>
    <s v="us-central1"/>
    <s v=""/>
    <n v="140.6617"/>
    <s v="GiBy-month"/>
    <n v="2.5999970141125837E-2"/>
    <s v="Standard"/>
    <s v="USD"/>
    <n v="3.6572"/>
    <n v="3.3759000000000001"/>
    <n v="3.3759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57"/>
    <s v="Allocated"/>
    <x v="1"/>
    <s v="Source tags/labels"/>
    <n v="1"/>
    <s v="gcp-2026-05-03-finops-data-2001-03-02-alloc-341b9f0671ea"/>
    <d v="2026-05-01T00:00:00"/>
    <d v="2026-05-01T00:00:00"/>
  </r>
  <r>
    <x v="2459"/>
    <x v="1"/>
    <m/>
    <m/>
    <s v="analytics-development"/>
    <n v="46144.833333333336"/>
    <n v="46145.833333333336"/>
    <n v="46142.833333333336"/>
    <n v="46173.833333333336"/>
    <s v="Cloud SQL"/>
    <s v="Databases"/>
    <s v="Cloud SQL for PostgreSQL: Regional vCPU"/>
    <s v="cloudsql-2001-04-01"/>
    <s v="us-central1"/>
    <s v=""/>
    <n v="189.441"/>
    <s v="vCPU-hours"/>
    <n v="8.259985958688984E-2"/>
    <s v="Committed"/>
    <s v="USD"/>
    <n v="15.6478"/>
    <n v="12.8971"/>
    <n v="12.897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58"/>
    <s v="Allocated"/>
    <x v="1"/>
    <s v="Source tags/labels"/>
    <n v="1"/>
    <s v="gcp-2026-05-03-finops-data-2001-04-01-alloc-861594493d03"/>
    <d v="2026-05-01T00:00:00"/>
    <d v="2026-05-01T00:00:00"/>
  </r>
  <r>
    <x v="2460"/>
    <x v="1"/>
    <m/>
    <m/>
    <s v="analytics-development"/>
    <n v="46144.833333333336"/>
    <n v="46145.833333333336"/>
    <n v="46142.833333333336"/>
    <n v="46173.833333333336"/>
    <s v="Cloud SQL"/>
    <s v="Databases"/>
    <s v="Cloud SQL for PostgreSQL: Regional vCPU"/>
    <s v="cloudsql-2001-04-02"/>
    <s v="us-central1"/>
    <s v=""/>
    <n v="184.41409999999999"/>
    <s v="vCPU-hours"/>
    <n v="8.2599974730782511E-2"/>
    <s v="Committed"/>
    <s v="USD"/>
    <n v="15.2326"/>
    <n v="12.5549"/>
    <n v="12.554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59"/>
    <s v="Allocated"/>
    <x v="1"/>
    <s v="Source tags/labels"/>
    <n v="1"/>
    <s v="gcp-2026-05-03-finops-data-2001-04-02-alloc-fcf46fda3601"/>
    <d v="2026-05-01T00:00:00"/>
    <d v="2026-05-01T00:00:00"/>
  </r>
  <r>
    <x v="2461"/>
    <x v="1"/>
    <m/>
    <m/>
    <s v="analytics-development"/>
    <n v="46144.833333333336"/>
    <n v="46145.833333333336"/>
    <n v="46142.833333333336"/>
    <n v="46173.833333333336"/>
    <s v="Cloud Logging"/>
    <s v="Management and Governance"/>
    <s v="Log Storage"/>
    <s v="log-sink-2001-05-01"/>
    <s v="us-central1"/>
    <s v=""/>
    <n v="142.24299999999999"/>
    <s v="GiBy"/>
    <n v="0.5"/>
    <s v="Standard"/>
    <s v="USD"/>
    <n v="71.121499999999997"/>
    <n v="65.431799999999996"/>
    <n v="65.431799999999996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660"/>
    <s v="Shared"/>
    <x v="2"/>
    <s v="Direct spend: provider + billing month + sub-account"/>
    <n v="1"/>
    <s v="gcp-2026-05-03-finops-data-2001-05-01-alloc-130b96d8da44"/>
    <d v="2026-05-01T00:00:00"/>
    <d v="2026-05-01T00:00:00"/>
  </r>
  <r>
    <x v="2462"/>
    <x v="1"/>
    <m/>
    <m/>
    <s v="analytics-development"/>
    <n v="46144.833333333336"/>
    <n v="46145.833333333336"/>
    <n v="46142.833333333336"/>
    <n v="46173.833333333336"/>
    <s v="Cloud Logging"/>
    <s v="Management and Governance"/>
    <s v="Log Storage"/>
    <s v="log-sink-2001-05-02"/>
    <s v="us-central1"/>
    <s v=""/>
    <n v="136.76830000000001"/>
    <s v="GiBy"/>
    <n v="0.49999963441820955"/>
    <s v="Standard"/>
    <s v="USD"/>
    <n v="68.384100000000004"/>
    <n v="62.913400000000003"/>
    <n v="62.9134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661"/>
    <s v="Shared"/>
    <x v="2"/>
    <s v="Direct spend: provider + billing month + sub-account"/>
    <n v="1"/>
    <s v="gcp-2026-05-03-finops-data-2001-05-02-alloc-9b1a00a7832c"/>
    <d v="2026-05-01T00:00:00"/>
    <d v="2026-05-01T00:00:00"/>
  </r>
  <r>
    <x v="2463"/>
    <x v="1"/>
    <m/>
    <m/>
    <s v="customer-platform-prod"/>
    <n v="46145.833333333336"/>
    <n v="46146.833333333336"/>
    <n v="46142.833333333336"/>
    <n v="46173.833333333336"/>
    <s v="Compute Engine"/>
    <s v="Compute"/>
    <s v="N2 Instance Core running in Americas"/>
    <s v="instance-1001-01-01"/>
    <s v="us-central1"/>
    <s v=""/>
    <n v="1395.0269000000001"/>
    <s v="vCPU-hours"/>
    <n v="3.1611003343376388E-2"/>
    <s v="Committed"/>
    <s v="USD"/>
    <n v="44.098199999999999"/>
    <n v="35.782499999999999"/>
    <n v="35.7824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62"/>
    <s v="Allocated"/>
    <x v="1"/>
    <s v="Source tags/labels"/>
    <n v="1"/>
    <s v="gcp-2026-05-04-finops-prod-1001-01-01-alloc-e770d6241b11"/>
    <d v="2026-05-01T00:00:00"/>
    <d v="2026-05-01T00:00:00"/>
  </r>
  <r>
    <x v="2464"/>
    <x v="1"/>
    <m/>
    <m/>
    <s v="customer-platform-prod"/>
    <n v="46145.833333333336"/>
    <n v="46146.833333333336"/>
    <n v="46142.833333333336"/>
    <n v="46173.833333333336"/>
    <s v="Compute Engine"/>
    <s v="Compute"/>
    <s v="N2 Instance Core running in Americas"/>
    <s v="instance-1001-01-02"/>
    <s v="us-central1"/>
    <s v=""/>
    <n v="1403.66"/>
    <s v="vCPU-hours"/>
    <n v="3.1611002664462907E-2"/>
    <s v="Committed"/>
    <s v="USD"/>
    <n v="44.371099999999998"/>
    <n v="36.003900000000002"/>
    <n v="36.0039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63"/>
    <s v="Allocated"/>
    <x v="1"/>
    <s v="Source tags/labels"/>
    <n v="1"/>
    <s v="gcp-2026-05-04-finops-prod-1001-01-02-alloc-019f1e6383ac"/>
    <d v="2026-05-01T00:00:00"/>
    <d v="2026-05-01T00:00:00"/>
  </r>
  <r>
    <x v="2465"/>
    <x v="1"/>
    <m/>
    <m/>
    <s v="customer-platform-prod"/>
    <n v="46145.833333333336"/>
    <n v="46146.833333333336"/>
    <n v="46142.833333333336"/>
    <n v="46173.833333333336"/>
    <s v="BigQuery"/>
    <s v="Analytics"/>
    <s v="Analysis in US"/>
    <s v="bq-job-1001-02-01"/>
    <s v="us-central1"/>
    <s v=""/>
    <n v="11.807"/>
    <s v="TiBy"/>
    <n v="6.2499957652240195"/>
    <s v="Standard"/>
    <s v="USD"/>
    <n v="73.793700000000001"/>
    <n v="70.103999999999999"/>
    <n v="70.103999999999999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64"/>
    <s v="Allocated"/>
    <x v="1"/>
    <s v="Source tags/labels"/>
    <n v="1"/>
    <s v="gcp-2026-05-04-finops-prod-1001-02-01-alloc-292570a86c32"/>
    <d v="2026-05-01T00:00:00"/>
    <d v="2026-05-01T00:00:00"/>
  </r>
  <r>
    <x v="2466"/>
    <x v="1"/>
    <m/>
    <m/>
    <s v="customer-platform-prod"/>
    <n v="46145.833333333336"/>
    <n v="46146.833333333336"/>
    <n v="46142.833333333336"/>
    <n v="46173.833333333336"/>
    <s v="BigQuery"/>
    <s v="Analytics"/>
    <s v="Analysis in US"/>
    <s v="bq-job-1001-02-02"/>
    <s v="us-central1"/>
    <s v=""/>
    <n v="12.6447"/>
    <s v="TiBy"/>
    <n v="6.2500098855647028"/>
    <s v="Standard"/>
    <s v="USD"/>
    <n v="79.029499999999999"/>
    <n v="75.078000000000003"/>
    <n v="75.0780000000000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65"/>
    <s v="Allocated"/>
    <x v="1"/>
    <s v="Source tags/labels"/>
    <n v="1"/>
    <s v="gcp-2026-05-04-finops-prod-1001-02-02-alloc-f661df0e5f4b"/>
    <d v="2026-05-01T00:00:00"/>
    <d v="2026-05-01T00:00:00"/>
  </r>
  <r>
    <x v="2467"/>
    <x v="1"/>
    <m/>
    <m/>
    <s v="customer-platform-prod"/>
    <n v="46145.833333333336"/>
    <n v="46146.833333333336"/>
    <n v="46142.833333333336"/>
    <n v="46173.833333333336"/>
    <s v="Cloud Storage"/>
    <s v="Storage"/>
    <s v="Standard Storage US Multi-region"/>
    <s v="bucket-1001-03-01"/>
    <s v="us-central1"/>
    <s v=""/>
    <n v="328.09300000000002"/>
    <s v="GiBy-month"/>
    <n v="2.5999945137506742E-2"/>
    <s v="Standard"/>
    <s v="USD"/>
    <n v="8.5304000000000002"/>
    <n v="7.8742000000000001"/>
    <n v="7.8742000000000001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66"/>
    <s v="Allocated"/>
    <x v="1"/>
    <s v="Source tags/labels"/>
    <n v="1"/>
    <s v="gcp-2026-05-04-finops-prod-1001-03-01-alloc-4262d8a7a2cd"/>
    <d v="2026-05-01T00:00:00"/>
    <d v="2026-05-01T00:00:00"/>
  </r>
  <r>
    <x v="2468"/>
    <x v="1"/>
    <m/>
    <m/>
    <s v="customer-platform-prod"/>
    <n v="46145.833333333336"/>
    <n v="46146.833333333336"/>
    <n v="46142.833333333336"/>
    <n v="46173.833333333336"/>
    <s v="Cloud Storage"/>
    <s v="Storage"/>
    <s v="Standard Storage US Multi-region"/>
    <s v="bucket-1001-03-02"/>
    <s v="us-central1"/>
    <s v=""/>
    <n v="296.4205"/>
    <s v="GiBy-month"/>
    <n v="2.5999888671667446E-2"/>
    <s v="Standard"/>
    <s v="USD"/>
    <n v="7.7069000000000001"/>
    <n v="7.1140999999999996"/>
    <n v="7.114099999999999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67"/>
    <s v="Allocated"/>
    <x v="1"/>
    <s v="Source tags/labels"/>
    <n v="1"/>
    <s v="gcp-2026-05-04-finops-prod-1001-03-02-alloc-bc18ed1a5818"/>
    <d v="2026-05-01T00:00:00"/>
    <d v="2026-05-01T00:00:00"/>
  </r>
  <r>
    <x v="2469"/>
    <x v="1"/>
    <m/>
    <m/>
    <s v="customer-platform-prod"/>
    <n v="46145.833333333336"/>
    <n v="46146.833333333336"/>
    <n v="46142.833333333336"/>
    <n v="46173.833333333336"/>
    <s v="Cloud SQL"/>
    <s v="Databases"/>
    <s v="Cloud SQL for PostgreSQL: Regional vCPU"/>
    <s v="cloudsql-1001-04-01"/>
    <s v="us-central1"/>
    <s v=""/>
    <n v="430.29509999999999"/>
    <s v="vCPU-hours"/>
    <n v="8.2600057495425816E-2"/>
    <s v="Committed"/>
    <s v="USD"/>
    <n v="35.542400000000001"/>
    <n v="29.294499999999999"/>
    <n v="29.2944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68"/>
    <s v="Allocated"/>
    <x v="1"/>
    <s v="Source tags/labels"/>
    <n v="1"/>
    <s v="gcp-2026-05-04-finops-prod-1001-04-01-alloc-7353d0d0c64b"/>
    <d v="2026-05-01T00:00:00"/>
    <d v="2026-05-01T00:00:00"/>
  </r>
  <r>
    <x v="2470"/>
    <x v="1"/>
    <m/>
    <m/>
    <s v="customer-platform-prod"/>
    <n v="46145.833333333336"/>
    <n v="46146.833333333336"/>
    <n v="46142.833333333336"/>
    <n v="46173.833333333336"/>
    <s v="Cloud SQL"/>
    <s v="Databases"/>
    <s v="Cloud SQL for PostgreSQL: Regional vCPU"/>
    <s v="cloudsql-1001-04-02"/>
    <s v="us-central1"/>
    <s v=""/>
    <n v="416.52600000000001"/>
    <s v="vCPU-hours"/>
    <n v="8.2599885721419547E-2"/>
    <s v="Committed"/>
    <s v="USD"/>
    <n v="34.405000000000001"/>
    <n v="28.357099999999999"/>
    <n v="28.3570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69"/>
    <s v="Allocated"/>
    <x v="1"/>
    <s v="Source tags/labels"/>
    <n v="1"/>
    <s v="gcp-2026-05-04-finops-prod-1001-04-02-alloc-5a14ca8d7a3a"/>
    <d v="2026-05-01T00:00:00"/>
    <d v="2026-05-01T00:00:00"/>
  </r>
  <r>
    <x v="2471"/>
    <x v="1"/>
    <m/>
    <m/>
    <s v="customer-platform-prod"/>
    <n v="46145.833333333336"/>
    <n v="46146.833333333336"/>
    <n v="46142.833333333336"/>
    <n v="46173.833333333336"/>
    <s v="Cloud Logging"/>
    <s v="Management and Governance"/>
    <s v="Log Storage"/>
    <s v="log-sink-1001-05-01"/>
    <s v="us-central1"/>
    <s v=""/>
    <n v="302.61009999999999"/>
    <s v="GiBy"/>
    <n v="0.49999983477088178"/>
    <s v="Standard"/>
    <s v="USD"/>
    <n v="151.30500000000001"/>
    <n v="139.20060000000001"/>
    <n v="139.20060000000001"/>
    <s v="Usage"/>
    <s v=""/>
    <s v="Log Storage"/>
    <s v="{}"/>
    <x v="0"/>
    <x v="0"/>
    <x v="0"/>
    <x v="0"/>
    <s v="Unallocated"/>
    <s v="gcp_billing_sample.csv"/>
    <n v="670"/>
    <s v="Unallocated"/>
    <x v="0"/>
    <s v="Missing allocation metadata"/>
    <n v="1"/>
    <s v="gcp-2026-05-04-finops-prod-1001-05-01-alloc-4e0ee1361170"/>
    <d v="2026-05-01T00:00:00"/>
    <d v="2026-05-01T00:00:00"/>
  </r>
  <r>
    <x v="2472"/>
    <x v="1"/>
    <m/>
    <m/>
    <s v="customer-platform-prod"/>
    <n v="46145.833333333336"/>
    <n v="46146.833333333336"/>
    <n v="46142.833333333336"/>
    <n v="46173.833333333336"/>
    <s v="Cloud Logging"/>
    <s v="Management and Governance"/>
    <s v="Log Storage"/>
    <s v="log-sink-1001-05-02"/>
    <s v="us-central1"/>
    <s v=""/>
    <n v="322.9622"/>
    <s v="GiBy"/>
    <n v="0.5"/>
    <s v="Standard"/>
    <s v="USD"/>
    <n v="161.4811"/>
    <n v="148.5626"/>
    <n v="148.5626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671"/>
    <s v="Shared"/>
    <x v="2"/>
    <s v="Direct spend: provider + billing month + sub-account"/>
    <n v="1"/>
    <s v="gcp-2026-05-04-finops-prod-1001-05-02-alloc-f56c2e0d7fe3"/>
    <d v="2026-05-01T00:00:00"/>
    <d v="2026-05-01T00:00:00"/>
  </r>
  <r>
    <x v="2473"/>
    <x v="1"/>
    <m/>
    <m/>
    <s v="analytics-development"/>
    <n v="46145.833333333336"/>
    <n v="46146.833333333336"/>
    <n v="46142.833333333336"/>
    <n v="46173.833333333336"/>
    <s v="Compute Engine"/>
    <s v="Compute"/>
    <s v="N2 Instance Core running in Americas"/>
    <s v="instance-2001-01-01"/>
    <s v="us-central1"/>
    <s v=""/>
    <n v="686.99639999999999"/>
    <s v="vCPU-hours"/>
    <n v="3.1610937116992172E-2"/>
    <s v="Committed"/>
    <s v="USD"/>
    <n v="21.7166"/>
    <n v="17.621500000000001"/>
    <n v="17.6215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72"/>
    <s v="Allocated"/>
    <x v="1"/>
    <s v="Source tags/labels"/>
    <n v="1"/>
    <s v="gcp-2026-05-04-finops-data-2001-01-01-alloc-99b06ae5804b"/>
    <d v="2026-05-01T00:00:00"/>
    <d v="2026-05-01T00:00:00"/>
  </r>
  <r>
    <x v="2474"/>
    <x v="1"/>
    <m/>
    <m/>
    <s v="analytics-development"/>
    <n v="46145.833333333336"/>
    <n v="46146.833333333336"/>
    <n v="46142.833333333336"/>
    <n v="46173.833333333336"/>
    <s v="Compute Engine"/>
    <s v="Compute"/>
    <s v="N2 Instance Core running in Americas"/>
    <s v="instance-2001-01-02"/>
    <s v="us-central1"/>
    <s v=""/>
    <n v="662.87040000000002"/>
    <s v="vCPU-hours"/>
    <n v="3.1611005710920265E-2"/>
    <s v="Committed"/>
    <s v="USD"/>
    <n v="20.954000000000001"/>
    <n v="17.002600000000001"/>
    <n v="17.002600000000001"/>
    <s v="Usage"/>
    <s v=""/>
    <s v="N2 Instance Core running in Americas"/>
    <s v="{}"/>
    <x v="0"/>
    <x v="0"/>
    <x v="0"/>
    <x v="0"/>
    <s v="Unallocated"/>
    <s v="gcp_billing_sample.csv"/>
    <n v="673"/>
    <s v="Unallocated"/>
    <x v="0"/>
    <s v="Missing allocation metadata"/>
    <n v="1"/>
    <s v="gcp-2026-05-04-finops-data-2001-01-02-alloc-e075c471cab9"/>
    <d v="2026-05-01T00:00:00"/>
    <d v="2026-05-01T00:00:00"/>
  </r>
  <r>
    <x v="2475"/>
    <x v="1"/>
    <m/>
    <m/>
    <s v="analytics-development"/>
    <n v="46145.833333333336"/>
    <n v="46146.833333333336"/>
    <n v="46142.833333333336"/>
    <n v="46173.833333333336"/>
    <s v="BigQuery"/>
    <s v="Analytics"/>
    <s v="Analysis in US"/>
    <s v="bq-job-2001-02-01"/>
    <s v="us-central1"/>
    <s v=""/>
    <n v="5.5080999999999998"/>
    <s v="TiBy"/>
    <n v="6.2500136163105244"/>
    <s v="Standard"/>
    <s v="USD"/>
    <n v="34.425699999999999"/>
    <n v="32.7044"/>
    <n v="32.7044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74"/>
    <s v="Allocated"/>
    <x v="1"/>
    <s v="Source tags/labels"/>
    <n v="1"/>
    <s v="gcp-2026-05-04-finops-data-2001-02-01-alloc-bec6a1b8e687"/>
    <d v="2026-05-01T00:00:00"/>
    <d v="2026-05-01T00:00:00"/>
  </r>
  <r>
    <x v="2476"/>
    <x v="1"/>
    <m/>
    <m/>
    <s v="analytics-development"/>
    <n v="46145.833333333336"/>
    <n v="46146.833333333336"/>
    <n v="46142.833333333336"/>
    <n v="46173.833333333336"/>
    <s v="BigQuery"/>
    <s v="Analytics"/>
    <s v="Analysis in US"/>
    <s v="bq-job-2001-02-02"/>
    <s v="us-central1"/>
    <s v=""/>
    <n v="5.4511000000000003"/>
    <s v="TiBy"/>
    <n v="6.2500412760727198"/>
    <s v="Standard"/>
    <s v="USD"/>
    <n v="34.069600000000001"/>
    <n v="32.366100000000003"/>
    <n v="32.366100000000003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75"/>
    <s v="Allocated"/>
    <x v="1"/>
    <s v="Source tags/labels"/>
    <n v="1"/>
    <s v="gcp-2026-05-04-finops-data-2001-02-02-alloc-faeca773c240"/>
    <d v="2026-05-01T00:00:00"/>
    <d v="2026-05-01T00:00:00"/>
  </r>
  <r>
    <x v="2477"/>
    <x v="1"/>
    <m/>
    <m/>
    <s v="analytics-development"/>
    <n v="46145.833333333336"/>
    <n v="46146.833333333336"/>
    <n v="46142.833333333336"/>
    <n v="46173.833333333336"/>
    <s v="Cloud Storage"/>
    <s v="Storage"/>
    <s v="Standard Storage US Multi-region"/>
    <s v="bucket-2001-03-01"/>
    <s v="us-central1"/>
    <s v=""/>
    <n v="145.6574"/>
    <s v="GiBy-month"/>
    <n v="2.6000052177232329E-2"/>
    <s v="Standard"/>
    <s v="USD"/>
    <n v="3.7871000000000001"/>
    <n v="3.4958"/>
    <n v="3.495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76"/>
    <s v="Allocated"/>
    <x v="1"/>
    <s v="Source tags/labels"/>
    <n v="1"/>
    <s v="gcp-2026-05-04-finops-data-2001-03-01-alloc-68289b380d61"/>
    <d v="2026-05-01T00:00:00"/>
    <d v="2026-05-01T00:00:00"/>
  </r>
  <r>
    <x v="2478"/>
    <x v="1"/>
    <m/>
    <m/>
    <s v="analytics-development"/>
    <n v="46145.833333333336"/>
    <n v="46146.833333333336"/>
    <n v="46142.833333333336"/>
    <n v="46173.833333333336"/>
    <s v="Cloud Storage"/>
    <s v="Storage"/>
    <s v="Standard Storage US Multi-region"/>
    <s v="bucket-2001-03-02"/>
    <s v="us-central1"/>
    <s v=""/>
    <n v="131.00890000000001"/>
    <s v="GiBy-month"/>
    <n v="2.5999760321627007E-2"/>
    <s v="Standard"/>
    <s v="USD"/>
    <n v="3.4062000000000001"/>
    <n v="3.1442000000000001"/>
    <n v="3.1442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77"/>
    <s v="Allocated"/>
    <x v="1"/>
    <s v="Source tags/labels"/>
    <n v="1"/>
    <s v="gcp-2026-05-04-finops-data-2001-03-02-alloc-3b1a8a41fcaf"/>
    <d v="2026-05-01T00:00:00"/>
    <d v="2026-05-01T00:00:00"/>
  </r>
  <r>
    <x v="2479"/>
    <x v="1"/>
    <m/>
    <m/>
    <s v="analytics-development"/>
    <n v="46145.833333333336"/>
    <n v="46146.833333333336"/>
    <n v="46142.833333333336"/>
    <n v="46173.833333333336"/>
    <s v="Cloud SQL"/>
    <s v="Databases"/>
    <s v="Cloud SQL for PostgreSQL: Regional vCPU"/>
    <s v="cloudsql-2001-04-01"/>
    <s v="us-central1"/>
    <s v=""/>
    <n v="194.79390000000001"/>
    <s v="vCPU-hours"/>
    <n v="8.2600122488435221E-2"/>
    <s v="Committed"/>
    <s v="USD"/>
    <n v="16.09"/>
    <n v="13.2615"/>
    <n v="13.2615"/>
    <s v="Usage"/>
    <s v=""/>
    <s v="Cloud SQL for PostgreSQL: Regional vCPU"/>
    <s v="{}"/>
    <x v="0"/>
    <x v="0"/>
    <x v="0"/>
    <x v="0"/>
    <s v="Unallocated"/>
    <s v="gcp_billing_sample.csv"/>
    <n v="678"/>
    <s v="Unallocated"/>
    <x v="0"/>
    <s v="Missing allocation metadata"/>
    <n v="1"/>
    <s v="gcp-2026-05-04-finops-data-2001-04-01-alloc-c005c9daf243"/>
    <d v="2026-05-01T00:00:00"/>
    <d v="2026-05-01T00:00:00"/>
  </r>
  <r>
    <x v="2480"/>
    <x v="1"/>
    <m/>
    <m/>
    <s v="analytics-development"/>
    <n v="46145.833333333336"/>
    <n v="46146.833333333336"/>
    <n v="46142.833333333336"/>
    <n v="46173.833333333336"/>
    <s v="Cloud SQL"/>
    <s v="Databases"/>
    <s v="Cloud SQL for PostgreSQL: Regional vCPU"/>
    <s v="cloudsql-2001-04-02"/>
    <s v="us-central1"/>
    <s v=""/>
    <n v="202.37469999999999"/>
    <s v="vCPU-hours"/>
    <n v="8.2600245979364023E-2"/>
    <s v="Committed"/>
    <s v="USD"/>
    <n v="16.716200000000001"/>
    <n v="13.7776"/>
    <n v="13.7776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79"/>
    <s v="Allocated"/>
    <x v="1"/>
    <s v="Source tags/labels"/>
    <n v="1"/>
    <s v="gcp-2026-05-04-finops-data-2001-04-02-alloc-eeb0ef4b10b2"/>
    <d v="2026-05-01T00:00:00"/>
    <d v="2026-05-01T00:00:00"/>
  </r>
  <r>
    <x v="2481"/>
    <x v="1"/>
    <m/>
    <m/>
    <s v="analytics-development"/>
    <n v="46145.833333333336"/>
    <n v="46146.833333333336"/>
    <n v="46142.833333333336"/>
    <n v="46173.833333333336"/>
    <s v="Cloud Logging"/>
    <s v="Management and Governance"/>
    <s v="Log Storage"/>
    <s v="log-sink-2001-05-01"/>
    <s v="us-central1"/>
    <s v=""/>
    <n v="144.12639999999999"/>
    <s v="GiBy"/>
    <n v="0.5"/>
    <s v="Standard"/>
    <s v="USD"/>
    <n v="72.063199999999995"/>
    <n v="66.298100000000005"/>
    <n v="66.298100000000005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680"/>
    <s v="Shared"/>
    <x v="2"/>
    <s v="Direct spend: provider + billing month + sub-account"/>
    <n v="1"/>
    <s v="gcp-2026-05-04-finops-data-2001-05-01-alloc-03978df70291"/>
    <d v="2026-05-01T00:00:00"/>
    <d v="2026-05-01T00:00:00"/>
  </r>
  <r>
    <x v="2482"/>
    <x v="1"/>
    <m/>
    <m/>
    <s v="analytics-development"/>
    <n v="46145.833333333336"/>
    <n v="46146.833333333336"/>
    <n v="46142.833333333336"/>
    <n v="46173.833333333336"/>
    <s v="Cloud Logging"/>
    <s v="Management and Governance"/>
    <s v="Log Storage"/>
    <s v="log-sink-2001-05-02"/>
    <s v="us-central1"/>
    <s v=""/>
    <n v="146.35040000000001"/>
    <s v="GiBy"/>
    <n v="0.5"/>
    <s v="Standard"/>
    <s v="USD"/>
    <n v="73.175200000000004"/>
    <n v="67.321200000000005"/>
    <n v="67.321200000000005"/>
    <s v="Usage"/>
    <s v=""/>
    <s v="Log Storage"/>
    <s v="{}"/>
    <x v="0"/>
    <x v="0"/>
    <x v="0"/>
    <x v="0"/>
    <s v="Unallocated"/>
    <s v="gcp_billing_sample.csv"/>
    <n v="681"/>
    <s v="Unallocated"/>
    <x v="0"/>
    <s v="Missing allocation metadata"/>
    <n v="1"/>
    <s v="gcp-2026-05-04-finops-data-2001-05-02-alloc-d94f36933eae"/>
    <d v="2026-05-01T00:00:00"/>
    <d v="2026-05-01T00:00:00"/>
  </r>
  <r>
    <x v="2483"/>
    <x v="1"/>
    <m/>
    <m/>
    <s v="customer-platform-prod"/>
    <n v="46146.833333333336"/>
    <n v="46147.833333333336"/>
    <n v="46142.833333333336"/>
    <n v="46173.833333333336"/>
    <s v="Compute Engine"/>
    <s v="Compute"/>
    <s v="N2 Instance Core running in Americas"/>
    <s v="instance-1001-01-01"/>
    <s v="us-central1"/>
    <s v=""/>
    <n v="1475.0871"/>
    <s v="vCPU-hours"/>
    <n v="3.1611014698725244E-2"/>
    <s v="Committed"/>
    <s v="USD"/>
    <n v="46.628999999999998"/>
    <n v="37.835999999999999"/>
    <n v="37.8359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82"/>
    <s v="Allocated"/>
    <x v="1"/>
    <s v="Source tags/labels"/>
    <n v="1"/>
    <s v="gcp-2026-05-05-finops-prod-1001-01-01-alloc-48f34bb0511a"/>
    <d v="2026-05-01T00:00:00"/>
    <d v="2026-05-01T00:00:00"/>
  </r>
  <r>
    <x v="2484"/>
    <x v="1"/>
    <m/>
    <m/>
    <s v="customer-platform-prod"/>
    <n v="46146.833333333336"/>
    <n v="46147.833333333336"/>
    <n v="46142.833333333336"/>
    <n v="46173.833333333336"/>
    <s v="Compute Engine"/>
    <s v="Compute"/>
    <s v="N2 Instance Core running in Americas"/>
    <s v="instance-1001-01-02"/>
    <s v="us-central1"/>
    <s v=""/>
    <n v="1551.6270999999999"/>
    <s v="vCPU-hours"/>
    <n v="3.1611010145414453E-2"/>
    <s v="Committed"/>
    <s v="USD"/>
    <n v="49.048499999999997"/>
    <n v="39.799300000000002"/>
    <n v="39.7993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83"/>
    <s v="Allocated"/>
    <x v="1"/>
    <s v="Source tags/labels"/>
    <n v="1"/>
    <s v="gcp-2026-05-05-finops-prod-1001-01-02-alloc-5860e50f4a7d"/>
    <d v="2026-05-01T00:00:00"/>
    <d v="2026-05-01T00:00:00"/>
  </r>
  <r>
    <x v="2485"/>
    <x v="1"/>
    <m/>
    <m/>
    <s v="customer-platform-prod"/>
    <n v="46146.833333333336"/>
    <n v="46147.833333333336"/>
    <n v="46142.833333333336"/>
    <n v="46173.833333333336"/>
    <s v="BigQuery"/>
    <s v="Analytics"/>
    <s v="Analysis in US"/>
    <s v="bq-job-1001-02-01"/>
    <s v="us-central1"/>
    <s v=""/>
    <n v="12.4596"/>
    <s v="TiBy"/>
    <n v="6.2500160518796744"/>
    <s v="Standard"/>
    <s v="USD"/>
    <n v="77.872699999999995"/>
    <n v="73.979100000000003"/>
    <n v="73.9791000000000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84"/>
    <s v="Allocated"/>
    <x v="1"/>
    <s v="Source tags/labels"/>
    <n v="1"/>
    <s v="gcp-2026-05-05-finops-prod-1001-02-01-alloc-a3aa293647c0"/>
    <d v="2026-05-01T00:00:00"/>
    <d v="2026-05-01T00:00:00"/>
  </r>
  <r>
    <x v="2486"/>
    <x v="1"/>
    <m/>
    <m/>
    <s v="customer-platform-prod"/>
    <n v="46146.833333333336"/>
    <n v="46147.833333333336"/>
    <n v="46142.833333333336"/>
    <n v="46173.833333333336"/>
    <s v="BigQuery"/>
    <s v="Analytics"/>
    <s v="Analysis in US"/>
    <s v="bq-job-1001-02-02"/>
    <s v="us-central1"/>
    <s v=""/>
    <n v="12.689500000000001"/>
    <s v="TiBy"/>
    <n v="6.250017731195082"/>
    <s v="Standard"/>
    <s v="USD"/>
    <n v="79.309600000000003"/>
    <n v="75.344099999999997"/>
    <n v="75.344099999999997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85"/>
    <s v="Allocated"/>
    <x v="1"/>
    <s v="Source tags/labels"/>
    <n v="1"/>
    <s v="gcp-2026-05-05-finops-prod-1001-02-02-alloc-3452f8080974"/>
    <d v="2026-05-01T00:00:00"/>
    <d v="2026-05-01T00:00:00"/>
  </r>
  <r>
    <x v="2487"/>
    <x v="1"/>
    <m/>
    <m/>
    <s v="customer-platform-prod"/>
    <n v="46146.833333333336"/>
    <n v="46147.833333333336"/>
    <n v="46142.833333333336"/>
    <n v="46173.833333333336"/>
    <s v="Cloud Storage"/>
    <s v="Storage"/>
    <s v="Standard Storage US Multi-region"/>
    <s v="bucket-1001-03-01"/>
    <s v="us-central1"/>
    <s v=""/>
    <n v="317.14159999999998"/>
    <s v="GiBy-month"/>
    <n v="2.6000058018248003E-2"/>
    <s v="Standard"/>
    <s v="USD"/>
    <n v="8.2456999999999994"/>
    <n v="7.6113999999999997"/>
    <n v="7.6113999999999997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86"/>
    <s v="Allocated"/>
    <x v="1"/>
    <s v="Source tags/labels"/>
    <n v="1"/>
    <s v="gcp-2026-05-05-finops-prod-1001-03-01-alloc-39de2e073edf"/>
    <d v="2026-05-01T00:00:00"/>
    <d v="2026-05-01T00:00:00"/>
  </r>
  <r>
    <x v="2488"/>
    <x v="1"/>
    <m/>
    <m/>
    <s v="customer-platform-prod"/>
    <n v="46146.833333333336"/>
    <n v="46147.833333333336"/>
    <n v="46142.833333333336"/>
    <n v="46173.833333333336"/>
    <s v="Cloud Storage"/>
    <s v="Storage"/>
    <s v="Standard Storage US Multi-region"/>
    <s v="bucket-1001-03-02"/>
    <s v="us-central1"/>
    <s v=""/>
    <n v="347.61470000000003"/>
    <s v="GiBy-month"/>
    <n v="2.6000051206119881E-2"/>
    <s v="Standard"/>
    <s v="USD"/>
    <n v="9.0380000000000003"/>
    <n v="8.3428000000000004"/>
    <n v="8.342800000000000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87"/>
    <s v="Allocated"/>
    <x v="1"/>
    <s v="Source tags/labels"/>
    <n v="1"/>
    <s v="gcp-2026-05-05-finops-prod-1001-03-02-alloc-14c587ba09e5"/>
    <d v="2026-05-01T00:00:00"/>
    <d v="2026-05-01T00:00:00"/>
  </r>
  <r>
    <x v="2489"/>
    <x v="1"/>
    <m/>
    <m/>
    <s v="customer-platform-prod"/>
    <n v="46146.833333333336"/>
    <n v="46147.833333333336"/>
    <n v="46142.833333333336"/>
    <n v="46173.833333333336"/>
    <s v="Cloud SQL"/>
    <s v="Databases"/>
    <s v="Cloud SQL for PostgreSQL: Regional vCPU"/>
    <s v="cloudsql-1001-04-01"/>
    <s v="us-central1"/>
    <s v=""/>
    <n v="403.14069999999998"/>
    <s v="vCPU-hours"/>
    <n v="8.2599945874976155E-2"/>
    <s v="Committed"/>
    <s v="USD"/>
    <n v="33.299399999999999"/>
    <n v="27.445799999999998"/>
    <n v="27.44579999999999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688"/>
    <s v="Allocated"/>
    <x v="1"/>
    <s v="Source tags/labels"/>
    <n v="1"/>
    <s v="gcp-2026-05-05-finops-prod-1001-04-01-alloc-04d382761c8d"/>
    <d v="2026-05-01T00:00:00"/>
    <d v="2026-05-01T00:00:00"/>
  </r>
  <r>
    <x v="2490"/>
    <x v="1"/>
    <m/>
    <m/>
    <s v="customer-platform-prod"/>
    <n v="46146.833333333336"/>
    <n v="46147.833333333336"/>
    <n v="46142.833333333336"/>
    <n v="46173.833333333336"/>
    <s v="Cloud SQL"/>
    <s v="Databases"/>
    <s v="Cloud SQL for PostgreSQL: Regional vCPU"/>
    <s v="cloudsql-1001-04-02"/>
    <s v="us-central1"/>
    <s v=""/>
    <n v="409.83089999999999"/>
    <s v="vCPU-hours"/>
    <n v="8.2599921089405406E-2"/>
    <s v="Committed"/>
    <s v="USD"/>
    <n v="33.851999999999997"/>
    <n v="27.901299999999999"/>
    <n v="27.901299999999999"/>
    <s v="Usage"/>
    <s v=""/>
    <s v="Cloud SQL for PostgreSQL: Regional vCPU"/>
    <s v="{}"/>
    <x v="0"/>
    <x v="0"/>
    <x v="0"/>
    <x v="0"/>
    <s v="Unallocated"/>
    <s v="gcp_billing_sample.csv"/>
    <n v="689"/>
    <s v="Unallocated"/>
    <x v="0"/>
    <s v="Missing allocation metadata"/>
    <n v="1"/>
    <s v="gcp-2026-05-05-finops-prod-1001-04-02-alloc-5737dd892f74"/>
    <d v="2026-05-01T00:00:00"/>
    <d v="2026-05-01T00:00:00"/>
  </r>
  <r>
    <x v="2491"/>
    <x v="1"/>
    <m/>
    <m/>
    <s v="customer-platform-prod"/>
    <n v="46146.833333333336"/>
    <n v="46147.833333333336"/>
    <n v="46142.833333333336"/>
    <n v="46173.833333333336"/>
    <s v="Cloud Logging"/>
    <s v="Management and Governance"/>
    <s v="Log Storage"/>
    <s v="log-sink-1001-05-01"/>
    <s v="us-central1"/>
    <s v=""/>
    <n v="295.63940000000002"/>
    <s v="GiBy"/>
    <n v="0.5"/>
    <s v="Standard"/>
    <s v="USD"/>
    <n v="147.81970000000001"/>
    <n v="135.9941"/>
    <n v="135.994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690"/>
    <s v="Shared"/>
    <x v="2"/>
    <s v="Direct spend: provider + billing month + sub-account"/>
    <n v="1"/>
    <s v="gcp-2026-05-05-finops-prod-1001-05-01-alloc-efbce15e5c6a"/>
    <d v="2026-05-01T00:00:00"/>
    <d v="2026-05-01T00:00:00"/>
  </r>
  <r>
    <x v="2492"/>
    <x v="1"/>
    <m/>
    <m/>
    <s v="customer-platform-prod"/>
    <n v="46146.833333333336"/>
    <n v="46147.833333333336"/>
    <n v="46142.833333333336"/>
    <n v="46173.833333333336"/>
    <s v="Cloud Logging"/>
    <s v="Management and Governance"/>
    <s v="Log Storage"/>
    <s v="log-sink-1001-05-02"/>
    <s v="us-central1"/>
    <s v=""/>
    <n v="287.57"/>
    <s v="GiBy"/>
    <n v="0.5"/>
    <s v="Standard"/>
    <s v="USD"/>
    <n v="143.785"/>
    <n v="132.28219999999999"/>
    <n v="132.2821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691"/>
    <s v="Shared"/>
    <x v="2"/>
    <s v="Direct spend: provider + billing month + sub-account"/>
    <n v="1"/>
    <s v="gcp-2026-05-05-finops-prod-1001-05-02-alloc-71fbbc6a0be5"/>
    <d v="2026-05-01T00:00:00"/>
    <d v="2026-05-01T00:00:00"/>
  </r>
  <r>
    <x v="2493"/>
    <x v="1"/>
    <m/>
    <m/>
    <s v="analytics-development"/>
    <n v="46146.833333333336"/>
    <n v="46147.833333333336"/>
    <n v="46142.833333333336"/>
    <n v="46173.833333333336"/>
    <s v="Compute Engine"/>
    <s v="Compute"/>
    <s v="N2 Instance Core running in Americas"/>
    <s v="instance-2001-01-01"/>
    <s v="us-central1"/>
    <s v=""/>
    <n v="701.27359999999999"/>
    <s v="vCPU-hours"/>
    <n v="3.1611057367623707E-2"/>
    <s v="Committed"/>
    <s v="USD"/>
    <n v="22.167999999999999"/>
    <n v="17.9877"/>
    <n v="17.9877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92"/>
    <s v="Allocated"/>
    <x v="1"/>
    <s v="Source tags/labels"/>
    <n v="1"/>
    <s v="gcp-2026-05-05-finops-data-2001-01-01-alloc-55696f9c35e9"/>
    <d v="2026-05-01T00:00:00"/>
    <d v="2026-05-01T00:00:00"/>
  </r>
  <r>
    <x v="2494"/>
    <x v="1"/>
    <m/>
    <m/>
    <s v="analytics-development"/>
    <n v="46146.833333333336"/>
    <n v="46147.833333333336"/>
    <n v="46142.833333333336"/>
    <n v="46173.833333333336"/>
    <s v="Compute Engine"/>
    <s v="Compute"/>
    <s v="N2 Instance Core running in Americas"/>
    <s v="instance-2001-01-02"/>
    <s v="us-central1"/>
    <s v=""/>
    <n v="678.65210000000002"/>
    <s v="vCPU-hours"/>
    <n v="3.1611041946234306E-2"/>
    <s v="Committed"/>
    <s v="USD"/>
    <n v="21.4529"/>
    <n v="17.407399999999999"/>
    <n v="17.4073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93"/>
    <s v="Allocated"/>
    <x v="1"/>
    <s v="Source tags/labels"/>
    <n v="1"/>
    <s v="gcp-2026-05-05-finops-data-2001-01-02-alloc-5586474d3539"/>
    <d v="2026-05-01T00:00:00"/>
    <d v="2026-05-01T00:00:00"/>
  </r>
  <r>
    <x v="2495"/>
    <x v="1"/>
    <m/>
    <m/>
    <s v="analytics-development"/>
    <n v="46146.833333333336"/>
    <n v="46147.833333333336"/>
    <n v="46142.833333333336"/>
    <n v="46173.833333333336"/>
    <s v="BigQuery"/>
    <s v="Analytics"/>
    <s v="Analysis in US"/>
    <s v="bq-job-2001-02-01"/>
    <s v="us-central1"/>
    <s v=""/>
    <n v="5.6115000000000004"/>
    <s v="TiBy"/>
    <n v="6.249986634589682"/>
    <s v="Standard"/>
    <s v="USD"/>
    <n v="35.071800000000003"/>
    <n v="33.318199999999997"/>
    <n v="33.31819999999999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94"/>
    <s v="Allocated"/>
    <x v="1"/>
    <s v="Source tags/labels"/>
    <n v="1"/>
    <s v="gcp-2026-05-05-finops-data-2001-02-01-alloc-0b4fea89a23c"/>
    <d v="2026-05-01T00:00:00"/>
    <d v="2026-05-01T00:00:00"/>
  </r>
  <r>
    <x v="2496"/>
    <x v="1"/>
    <m/>
    <m/>
    <s v="analytics-development"/>
    <n v="46146.833333333336"/>
    <n v="46147.833333333336"/>
    <n v="46142.833333333336"/>
    <n v="46173.833333333336"/>
    <s v="BigQuery"/>
    <s v="Analytics"/>
    <s v="Analysis in US"/>
    <s v="bq-job-2001-02-02"/>
    <s v="us-central1"/>
    <s v=""/>
    <n v="4.9779999999999998"/>
    <s v="TiBy"/>
    <n v="6.2500602651667334"/>
    <s v="Standard"/>
    <s v="USD"/>
    <n v="31.1128"/>
    <n v="29.557200000000002"/>
    <n v="29.55720000000000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95"/>
    <s v="Allocated"/>
    <x v="1"/>
    <s v="Source tags/labels"/>
    <n v="1"/>
    <s v="gcp-2026-05-05-finops-data-2001-02-02-alloc-5ac1051c3788"/>
    <d v="2026-05-01T00:00:00"/>
    <d v="2026-05-01T00:00:00"/>
  </r>
  <r>
    <x v="2497"/>
    <x v="1"/>
    <m/>
    <m/>
    <s v="analytics-development"/>
    <n v="46146.833333333336"/>
    <n v="46147.833333333336"/>
    <n v="46142.833333333336"/>
    <n v="46173.833333333336"/>
    <s v="Cloud Storage"/>
    <s v="Storage"/>
    <s v="Standard Storage US Multi-region"/>
    <s v="bucket-2001-03-01"/>
    <s v="us-central1"/>
    <s v=""/>
    <n v="147.71459999999999"/>
    <s v="GiBy-month"/>
    <n v="2.6000138104154906E-2"/>
    <s v="Standard"/>
    <s v="USD"/>
    <n v="3.8405999999999998"/>
    <n v="3.5451999999999999"/>
    <n v="3.5451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96"/>
    <s v="Allocated"/>
    <x v="1"/>
    <s v="Source tags/labels"/>
    <n v="1"/>
    <s v="gcp-2026-05-05-finops-data-2001-03-01-alloc-7e976bb16449"/>
    <d v="2026-05-01T00:00:00"/>
    <d v="2026-05-01T00:00:00"/>
  </r>
  <r>
    <x v="2498"/>
    <x v="1"/>
    <m/>
    <m/>
    <s v="analytics-development"/>
    <n v="46146.833333333336"/>
    <n v="46147.833333333336"/>
    <n v="46142.833333333336"/>
    <n v="46173.833333333336"/>
    <s v="Cloud Storage"/>
    <s v="Storage"/>
    <s v="Standard Storage US Multi-region"/>
    <s v="bucket-2001-03-02"/>
    <s v="us-central1"/>
    <s v=""/>
    <n v="143.52950000000001"/>
    <s v="GiBy-month"/>
    <n v="2.6000229917891443E-2"/>
    <s v="Standard"/>
    <s v="USD"/>
    <n v="3.7317999999999998"/>
    <n v="3.4447000000000001"/>
    <n v="3.4447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97"/>
    <s v="Allocated"/>
    <x v="1"/>
    <s v="Source tags/labels"/>
    <n v="1"/>
    <s v="gcp-2026-05-05-finops-data-2001-03-02-alloc-5934970311a3"/>
    <d v="2026-05-01T00:00:00"/>
    <d v="2026-05-01T00:00:00"/>
  </r>
  <r>
    <x v="2499"/>
    <x v="1"/>
    <m/>
    <m/>
    <s v="analytics-development"/>
    <n v="46146.833333333336"/>
    <n v="46147.833333333336"/>
    <n v="46142.833333333336"/>
    <n v="46173.833333333336"/>
    <s v="Cloud SQL"/>
    <s v="Databases"/>
    <s v="Cloud SQL for PostgreSQL: Regional vCPU"/>
    <s v="cloudsql-2001-04-01"/>
    <s v="us-central1"/>
    <s v=""/>
    <n v="205.40110000000001"/>
    <s v="vCPU-hours"/>
    <n v="8.259984975737715E-2"/>
    <s v="Committed"/>
    <s v="USD"/>
    <n v="16.966100000000001"/>
    <n v="13.983700000000001"/>
    <n v="13.9837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98"/>
    <s v="Allocated"/>
    <x v="1"/>
    <s v="Source tags/labels"/>
    <n v="1"/>
    <s v="gcp-2026-05-05-finops-data-2001-04-01-alloc-dfb9c25d81b6"/>
    <d v="2026-05-01T00:00:00"/>
    <d v="2026-05-01T00:00:00"/>
  </r>
  <r>
    <x v="2500"/>
    <x v="1"/>
    <m/>
    <m/>
    <s v="analytics-development"/>
    <n v="46146.833333333336"/>
    <n v="46147.833333333336"/>
    <n v="46142.833333333336"/>
    <n v="46173.833333333336"/>
    <s v="Cloud SQL"/>
    <s v="Databases"/>
    <s v="Cloud SQL for PostgreSQL: Regional vCPU"/>
    <s v="cloudsql-2001-04-02"/>
    <s v="us-central1"/>
    <s v=""/>
    <n v="180.95570000000001"/>
    <s v="vCPU-hours"/>
    <n v="8.2599774419927094E-2"/>
    <s v="Committed"/>
    <s v="USD"/>
    <n v="14.946899999999999"/>
    <n v="12.3194"/>
    <n v="12.3194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699"/>
    <s v="Allocated"/>
    <x v="1"/>
    <s v="Source tags/labels"/>
    <n v="1"/>
    <s v="gcp-2026-05-05-finops-data-2001-04-02-alloc-bc655849ed39"/>
    <d v="2026-05-01T00:00:00"/>
    <d v="2026-05-01T00:00:00"/>
  </r>
  <r>
    <x v="2501"/>
    <x v="1"/>
    <m/>
    <m/>
    <s v="analytics-development"/>
    <n v="46146.833333333336"/>
    <n v="46147.833333333336"/>
    <n v="46142.833333333336"/>
    <n v="46173.833333333336"/>
    <s v="Cloud Logging"/>
    <s v="Management and Governance"/>
    <s v="Log Storage"/>
    <s v="log-sink-2001-05-01"/>
    <s v="us-central1"/>
    <s v=""/>
    <n v="130.04519999999999"/>
    <s v="GiBy"/>
    <n v="0.5"/>
    <s v="Standard"/>
    <s v="USD"/>
    <n v="65.022599999999997"/>
    <n v="59.820799999999998"/>
    <n v="59.82079999999999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700"/>
    <s v="Shared"/>
    <x v="2"/>
    <s v="Direct spend: provider + billing month + sub-account"/>
    <n v="1"/>
    <s v="gcp-2026-05-05-finops-data-2001-05-01-alloc-93735f160718"/>
    <d v="2026-05-01T00:00:00"/>
    <d v="2026-05-01T00:00:00"/>
  </r>
  <r>
    <x v="2502"/>
    <x v="1"/>
    <m/>
    <m/>
    <s v="analytics-development"/>
    <n v="46146.833333333336"/>
    <n v="46147.833333333336"/>
    <n v="46142.833333333336"/>
    <n v="46173.833333333336"/>
    <s v="Cloud Logging"/>
    <s v="Management and Governance"/>
    <s v="Log Storage"/>
    <s v="log-sink-2001-05-02"/>
    <s v="us-central1"/>
    <s v=""/>
    <n v="148.3657"/>
    <s v="GiBy"/>
    <n v="0.49999966299488363"/>
    <s v="Standard"/>
    <s v="USD"/>
    <n v="74.1828"/>
    <n v="68.248199999999997"/>
    <n v="68.24819999999999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701"/>
    <s v="Shared"/>
    <x v="2"/>
    <s v="Direct spend: provider + billing month + sub-account"/>
    <n v="1"/>
    <s v="gcp-2026-05-05-finops-data-2001-05-02-alloc-82c9833e6ca7"/>
    <d v="2026-05-01T00:00:00"/>
    <d v="2026-05-01T00:00:00"/>
  </r>
  <r>
    <x v="2503"/>
    <x v="1"/>
    <m/>
    <m/>
    <s v="customer-platform-prod"/>
    <n v="46147.833333333336"/>
    <n v="46148.833333333336"/>
    <n v="46142.833333333336"/>
    <n v="46173.833333333336"/>
    <s v="Compute Engine"/>
    <s v="Compute"/>
    <s v="N2 Instance Core running in Americas"/>
    <s v="instance-1001-01-01"/>
    <s v="us-central1"/>
    <s v=""/>
    <n v="1388.9139"/>
    <s v="vCPU-hours"/>
    <n v="3.1611030748558276E-2"/>
    <s v="Committed"/>
    <s v="USD"/>
    <n v="43.905000000000001"/>
    <n v="35.625599999999999"/>
    <n v="35.6255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02"/>
    <s v="Allocated"/>
    <x v="1"/>
    <s v="Source tags/labels"/>
    <n v="1"/>
    <s v="gcp-2026-05-06-finops-prod-1001-01-01-alloc-3da7bbb3aba2"/>
    <d v="2026-05-01T00:00:00"/>
    <d v="2026-05-01T00:00:00"/>
  </r>
  <r>
    <x v="2504"/>
    <x v="1"/>
    <m/>
    <m/>
    <s v="customer-platform-prod"/>
    <n v="46147.833333333336"/>
    <n v="46148.833333333336"/>
    <n v="46142.833333333336"/>
    <n v="46173.833333333336"/>
    <s v="Compute Engine"/>
    <s v="Compute"/>
    <s v="N2 Instance Core running in Americas"/>
    <s v="instance-1001-01-02"/>
    <s v="us-central1"/>
    <s v=""/>
    <n v="1505.9117000000001"/>
    <s v="vCPU-hours"/>
    <n v="3.1611016768114626E-2"/>
    <s v="Committed"/>
    <s v="USD"/>
    <n v="47.603400000000001"/>
    <n v="38.6267"/>
    <n v="38.626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03"/>
    <s v="Allocated"/>
    <x v="1"/>
    <s v="Source tags/labels"/>
    <n v="1"/>
    <s v="gcp-2026-05-06-finops-prod-1001-01-02-alloc-02931c95ec2f"/>
    <d v="2026-05-01T00:00:00"/>
    <d v="2026-05-01T00:00:00"/>
  </r>
  <r>
    <x v="2505"/>
    <x v="1"/>
    <m/>
    <m/>
    <s v="customer-platform-prod"/>
    <n v="46147.833333333336"/>
    <n v="46148.833333333336"/>
    <n v="46142.833333333336"/>
    <n v="46173.833333333336"/>
    <s v="BigQuery"/>
    <s v="Analytics"/>
    <s v="Analysis in US"/>
    <s v="bq-job-1001-02-01"/>
    <s v="us-central1"/>
    <s v=""/>
    <n v="11.981999999999999"/>
    <s v="TiBy"/>
    <n v="6.2500083458521116"/>
    <s v="Standard"/>
    <s v="USD"/>
    <n v="74.887600000000006"/>
    <n v="71.143199999999993"/>
    <n v="71.14319999999999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04"/>
    <s v="Allocated"/>
    <x v="1"/>
    <s v="Source tags/labels"/>
    <n v="1"/>
    <s v="gcp-2026-05-06-finops-prod-1001-02-01-alloc-176ad4ce59e5"/>
    <d v="2026-05-01T00:00:00"/>
    <d v="2026-05-01T00:00:00"/>
  </r>
  <r>
    <x v="2506"/>
    <x v="1"/>
    <m/>
    <m/>
    <s v="customer-platform-prod"/>
    <n v="46147.833333333336"/>
    <n v="46148.833333333336"/>
    <n v="46142.833333333336"/>
    <n v="46173.833333333336"/>
    <s v="BigQuery"/>
    <s v="Analytics"/>
    <s v="Analysis in US"/>
    <s v="bq-job-1001-02-02"/>
    <s v="us-central1"/>
    <s v=""/>
    <n v="12.262600000000001"/>
    <s v="TiBy"/>
    <n v="6.2499877676838516"/>
    <s v="Standard"/>
    <s v="USD"/>
    <n v="76.641099999999994"/>
    <n v="72.808999999999997"/>
    <n v="72.808999999999997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05"/>
    <s v="Allocated"/>
    <x v="1"/>
    <s v="Source tags/labels"/>
    <n v="1"/>
    <s v="gcp-2026-05-06-finops-prod-1001-02-02-alloc-58cca2f83ab8"/>
    <d v="2026-05-01T00:00:00"/>
    <d v="2026-05-01T00:00:00"/>
  </r>
  <r>
    <x v="2507"/>
    <x v="1"/>
    <m/>
    <m/>
    <s v="customer-platform-prod"/>
    <n v="46147.833333333336"/>
    <n v="46148.833333333336"/>
    <n v="46142.833333333336"/>
    <n v="46173.833333333336"/>
    <s v="Cloud Storage"/>
    <s v="Storage"/>
    <s v="Standard Storage US Multi-region"/>
    <s v="bucket-1001-03-01"/>
    <s v="us-central1"/>
    <s v=""/>
    <n v="350.67250000000001"/>
    <s v="GiBy-month"/>
    <n v="2.6000042774953838E-2"/>
    <s v="Standard"/>
    <s v="USD"/>
    <n v="9.1174999999999997"/>
    <n v="8.4161000000000001"/>
    <n v="8.4161000000000001"/>
    <s v="Usage"/>
    <s v=""/>
    <s v="Standard Storage US Multi-region"/>
    <s v="{}"/>
    <x v="0"/>
    <x v="0"/>
    <x v="0"/>
    <x v="0"/>
    <s v="Unallocated"/>
    <s v="gcp_billing_sample.csv"/>
    <n v="706"/>
    <s v="Unallocated"/>
    <x v="0"/>
    <s v="Missing allocation metadata"/>
    <n v="1"/>
    <s v="gcp-2026-05-06-finops-prod-1001-03-01-alloc-dfc0cdd27487"/>
    <d v="2026-05-01T00:00:00"/>
    <d v="2026-05-01T00:00:00"/>
  </r>
  <r>
    <x v="2508"/>
    <x v="1"/>
    <m/>
    <m/>
    <s v="customer-platform-prod"/>
    <n v="46147.833333333336"/>
    <n v="46148.833333333336"/>
    <n v="46142.833333333336"/>
    <n v="46173.833333333336"/>
    <s v="Cloud Storage"/>
    <s v="Storage"/>
    <s v="Standard Storage US Multi-region"/>
    <s v="bucket-1001-03-02"/>
    <s v="us-central1"/>
    <s v=""/>
    <n v="289.53519999999997"/>
    <s v="GiBy-month"/>
    <n v="2.5999947502065381E-2"/>
    <s v="Standard"/>
    <s v="USD"/>
    <n v="7.5278999999999998"/>
    <n v="6.9488000000000003"/>
    <n v="6.9488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07"/>
    <s v="Allocated"/>
    <x v="1"/>
    <s v="Source tags/labels"/>
    <n v="1"/>
    <s v="gcp-2026-05-06-finops-prod-1001-03-02-alloc-4ee3b42eadd5"/>
    <d v="2026-05-01T00:00:00"/>
    <d v="2026-05-01T00:00:00"/>
  </r>
  <r>
    <x v="2509"/>
    <x v="1"/>
    <m/>
    <m/>
    <s v="customer-platform-prod"/>
    <n v="46147.833333333336"/>
    <n v="46148.833333333336"/>
    <n v="46142.833333333336"/>
    <n v="46173.833333333336"/>
    <s v="Cloud SQL"/>
    <s v="Databases"/>
    <s v="Cloud SQL for PostgreSQL: Regional vCPU"/>
    <s v="cloudsql-1001-04-01"/>
    <s v="us-central1"/>
    <s v=""/>
    <n v="387.9058"/>
    <s v="vCPU-hours"/>
    <n v="8.259995081280043E-2"/>
    <s v="Committed"/>
    <s v="USD"/>
    <n v="32.040999999999997"/>
    <n v="26.4086"/>
    <n v="26.4086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08"/>
    <s v="Allocated"/>
    <x v="1"/>
    <s v="Source tags/labels"/>
    <n v="1"/>
    <s v="gcp-2026-05-06-finops-prod-1001-04-01-alloc-9efcb3d2057f"/>
    <d v="2026-05-01T00:00:00"/>
    <d v="2026-05-01T00:00:00"/>
  </r>
  <r>
    <x v="2510"/>
    <x v="1"/>
    <m/>
    <m/>
    <s v="customer-platform-prod"/>
    <n v="46147.833333333336"/>
    <n v="46148.833333333336"/>
    <n v="46142.833333333336"/>
    <n v="46173.833333333336"/>
    <s v="Cloud SQL"/>
    <s v="Databases"/>
    <s v="Cloud SQL for PostgreSQL: Regional vCPU"/>
    <s v="cloudsql-1001-04-02"/>
    <s v="us-central1"/>
    <s v=""/>
    <n v="445.16340000000002"/>
    <s v="vCPU-hours"/>
    <n v="8.2600007098517086E-2"/>
    <s v="Committed"/>
    <s v="USD"/>
    <n v="36.770499999999998"/>
    <n v="30.306699999999999"/>
    <n v="30.3066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09"/>
    <s v="Allocated"/>
    <x v="1"/>
    <s v="Source tags/labels"/>
    <n v="1"/>
    <s v="gcp-2026-05-06-finops-prod-1001-04-02-alloc-d6a47fc63ee9"/>
    <d v="2026-05-01T00:00:00"/>
    <d v="2026-05-01T00:00:00"/>
  </r>
  <r>
    <x v="2511"/>
    <x v="1"/>
    <m/>
    <m/>
    <s v="customer-platform-prod"/>
    <n v="46147.833333333336"/>
    <n v="46148.833333333336"/>
    <n v="46142.833333333336"/>
    <n v="46173.833333333336"/>
    <s v="Cloud Logging"/>
    <s v="Management and Governance"/>
    <s v="Log Storage"/>
    <s v="log-sink-1001-05-01"/>
    <s v="us-central1"/>
    <s v=""/>
    <n v="294.84249999999997"/>
    <s v="GiBy"/>
    <n v="0.49999983041793505"/>
    <s v="Standard"/>
    <s v="USD"/>
    <n v="147.4212"/>
    <n v="135.6275"/>
    <n v="135.6275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710"/>
    <s v="Shared"/>
    <x v="2"/>
    <s v="Direct spend: provider + billing month + sub-account"/>
    <n v="1"/>
    <s v="gcp-2026-05-06-finops-prod-1001-05-01-alloc-bfa573a7cb44"/>
    <d v="2026-05-01T00:00:00"/>
    <d v="2026-05-01T00:00:00"/>
  </r>
  <r>
    <x v="2512"/>
    <x v="1"/>
    <m/>
    <m/>
    <s v="customer-platform-prod"/>
    <n v="46147.833333333336"/>
    <n v="46148.833333333336"/>
    <n v="46142.833333333336"/>
    <n v="46173.833333333336"/>
    <s v="Cloud Logging"/>
    <s v="Management and Governance"/>
    <s v="Log Storage"/>
    <s v="log-sink-1001-05-02"/>
    <s v="us-central1"/>
    <s v=""/>
    <n v="303.62490000000003"/>
    <s v="GiBy"/>
    <n v="0.50000016467687602"/>
    <s v="Standard"/>
    <s v="USD"/>
    <n v="151.8125"/>
    <n v="139.66749999999999"/>
    <n v="139.6674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711"/>
    <s v="Shared"/>
    <x v="2"/>
    <s v="Direct spend: provider + billing month + sub-account"/>
    <n v="1"/>
    <s v="gcp-2026-05-06-finops-prod-1001-05-02-alloc-abb0820c315a"/>
    <d v="2026-05-01T00:00:00"/>
    <d v="2026-05-01T00:00:00"/>
  </r>
  <r>
    <x v="2513"/>
    <x v="1"/>
    <m/>
    <m/>
    <s v="analytics-development"/>
    <n v="46147.833333333336"/>
    <n v="46148.833333333336"/>
    <n v="46142.833333333336"/>
    <n v="46173.833333333336"/>
    <s v="Compute Engine"/>
    <s v="Compute"/>
    <s v="N2 Instance Core running in Americas"/>
    <s v="instance-2001-01-01"/>
    <s v="us-central1"/>
    <s v=""/>
    <n v="609.02509999999995"/>
    <s v="vCPU-hours"/>
    <n v="3.1611012419685162E-2"/>
    <s v="Committed"/>
    <s v="USD"/>
    <n v="19.251899999999999"/>
    <n v="15.621499999999999"/>
    <n v="15.6214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12"/>
    <s v="Allocated"/>
    <x v="1"/>
    <s v="Source tags/labels"/>
    <n v="1"/>
    <s v="gcp-2026-05-06-finops-data-2001-01-01-alloc-0aa283bccb86"/>
    <d v="2026-05-01T00:00:00"/>
    <d v="2026-05-01T00:00:00"/>
  </r>
  <r>
    <x v="2514"/>
    <x v="1"/>
    <m/>
    <m/>
    <s v="analytics-development"/>
    <n v="46147.833333333336"/>
    <n v="46148.833333333336"/>
    <n v="46142.833333333336"/>
    <n v="46173.833333333336"/>
    <s v="Compute Engine"/>
    <s v="Compute"/>
    <s v="N2 Instance Core running in Americas"/>
    <s v="instance-2001-01-02"/>
    <s v="us-central1"/>
    <s v=""/>
    <n v="645.51959999999997"/>
    <s v="vCPU-hours"/>
    <n v="3.1610968900092268E-2"/>
    <s v="Committed"/>
    <s v="USD"/>
    <n v="20.4055"/>
    <n v="16.557600000000001"/>
    <n v="16.5576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13"/>
    <s v="Allocated"/>
    <x v="1"/>
    <s v="Source tags/labels"/>
    <n v="1"/>
    <s v="gcp-2026-05-06-finops-data-2001-01-02-alloc-0637f2f5dce6"/>
    <d v="2026-05-01T00:00:00"/>
    <d v="2026-05-01T00:00:00"/>
  </r>
  <r>
    <x v="2515"/>
    <x v="1"/>
    <m/>
    <m/>
    <s v="analytics-development"/>
    <n v="46147.833333333336"/>
    <n v="46148.833333333336"/>
    <n v="46142.833333333336"/>
    <n v="46173.833333333336"/>
    <s v="BigQuery"/>
    <s v="Analytics"/>
    <s v="Analysis in US"/>
    <s v="bq-job-2001-02-01"/>
    <s v="us-central1"/>
    <s v=""/>
    <n v="5.1924000000000001"/>
    <s v="TiBy"/>
    <n v="6.25"/>
    <s v="Standard"/>
    <s v="USD"/>
    <n v="32.452500000000001"/>
    <n v="30.829899999999999"/>
    <n v="30.8298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14"/>
    <s v="Allocated"/>
    <x v="1"/>
    <s v="Source tags/labels"/>
    <n v="1"/>
    <s v="gcp-2026-05-06-finops-data-2001-02-01-alloc-192a8e2071ce"/>
    <d v="2026-05-01T00:00:00"/>
    <d v="2026-05-01T00:00:00"/>
  </r>
  <r>
    <x v="2516"/>
    <x v="1"/>
    <m/>
    <m/>
    <s v="analytics-development"/>
    <n v="46147.833333333336"/>
    <n v="46148.833333333336"/>
    <n v="46142.833333333336"/>
    <n v="46173.833333333336"/>
    <s v="BigQuery"/>
    <s v="Analytics"/>
    <s v="Analysis in US"/>
    <s v="bq-job-2001-02-02"/>
    <s v="us-central1"/>
    <s v=""/>
    <n v="5.2098000000000004"/>
    <s v="TiBy"/>
    <n v="6.2500479864870044"/>
    <s v="Standard"/>
    <s v="USD"/>
    <n v="32.561500000000002"/>
    <n v="30.933399999999999"/>
    <n v="30.933399999999999"/>
    <s v="Usage"/>
    <s v=""/>
    <s v="Analysis in US"/>
    <s v="{}"/>
    <x v="0"/>
    <x v="0"/>
    <x v="0"/>
    <x v="0"/>
    <s v="Unallocated"/>
    <s v="gcp_billing_sample.csv"/>
    <n v="715"/>
    <s v="Unallocated"/>
    <x v="0"/>
    <s v="Missing allocation metadata"/>
    <n v="1"/>
    <s v="gcp-2026-05-06-finops-data-2001-02-02-alloc-d28ac0620439"/>
    <d v="2026-05-01T00:00:00"/>
    <d v="2026-05-01T00:00:00"/>
  </r>
  <r>
    <x v="2517"/>
    <x v="1"/>
    <m/>
    <m/>
    <s v="analytics-development"/>
    <n v="46147.833333333336"/>
    <n v="46148.833333333336"/>
    <n v="46142.833333333336"/>
    <n v="46173.833333333336"/>
    <s v="Cloud Storage"/>
    <s v="Storage"/>
    <s v="Standard Storage US Multi-region"/>
    <s v="bucket-2001-03-01"/>
    <s v="us-central1"/>
    <s v=""/>
    <n v="149.35210000000001"/>
    <s v="GiBy-month"/>
    <n v="2.6000303979656129E-2"/>
    <s v="Standard"/>
    <s v="USD"/>
    <n v="3.8832"/>
    <n v="3.5844"/>
    <n v="3.5844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16"/>
    <s v="Allocated"/>
    <x v="1"/>
    <s v="Source tags/labels"/>
    <n v="1"/>
    <s v="gcp-2026-05-06-finops-data-2001-03-01-alloc-bb9bcd7e41e0"/>
    <d v="2026-05-01T00:00:00"/>
    <d v="2026-05-01T00:00:00"/>
  </r>
  <r>
    <x v="2518"/>
    <x v="1"/>
    <m/>
    <m/>
    <s v="analytics-development"/>
    <n v="46147.833333333336"/>
    <n v="46148.833333333336"/>
    <n v="46142.833333333336"/>
    <n v="46173.833333333336"/>
    <s v="Cloud Storage"/>
    <s v="Storage"/>
    <s v="Standard Storage US Multi-region"/>
    <s v="bucket-2001-03-02"/>
    <s v="us-central1"/>
    <s v=""/>
    <n v="150.46260000000001"/>
    <s v="GiBy-month"/>
    <n v="2.5999816565711348E-2"/>
    <s v="Standard"/>
    <s v="USD"/>
    <n v="3.9119999999999999"/>
    <n v="3.6111"/>
    <n v="3.611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17"/>
    <s v="Allocated"/>
    <x v="1"/>
    <s v="Source tags/labels"/>
    <n v="1"/>
    <s v="gcp-2026-05-06-finops-data-2001-03-02-alloc-6d7db09551b0"/>
    <d v="2026-05-01T00:00:00"/>
    <d v="2026-05-01T00:00:00"/>
  </r>
  <r>
    <x v="2519"/>
    <x v="1"/>
    <m/>
    <m/>
    <s v="analytics-development"/>
    <n v="46147.833333333336"/>
    <n v="46148.833333333336"/>
    <n v="46142.833333333336"/>
    <n v="46173.833333333336"/>
    <s v="Cloud SQL"/>
    <s v="Databases"/>
    <s v="Cloud SQL for PostgreSQL: Regional vCPU"/>
    <s v="cloudsql-2001-04-01"/>
    <s v="us-central1"/>
    <s v=""/>
    <n v="171.20060000000001"/>
    <s v="vCPU-hours"/>
    <n v="8.2600177803115182E-2"/>
    <s v="Committed"/>
    <s v="USD"/>
    <n v="14.1412"/>
    <n v="11.6553"/>
    <n v="11.6553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18"/>
    <s v="Allocated"/>
    <x v="1"/>
    <s v="Source tags/labels"/>
    <n v="1"/>
    <s v="gcp-2026-05-06-finops-data-2001-04-01-alloc-8390f612f6b9"/>
    <d v="2026-05-01T00:00:00"/>
    <d v="2026-05-01T00:00:00"/>
  </r>
  <r>
    <x v="2520"/>
    <x v="1"/>
    <m/>
    <m/>
    <s v="analytics-development"/>
    <n v="46147.833333333336"/>
    <n v="46148.833333333336"/>
    <n v="46142.833333333336"/>
    <n v="46173.833333333336"/>
    <s v="Cloud SQL"/>
    <s v="Databases"/>
    <s v="Cloud SQL for PostgreSQL: Regional vCPU"/>
    <s v="cloudsql-2001-04-02"/>
    <s v="us-central1"/>
    <s v=""/>
    <n v="182.59350000000001"/>
    <s v="vCPU-hours"/>
    <n v="8.2599873489472522E-2"/>
    <s v="Committed"/>
    <s v="USD"/>
    <n v="15.0822"/>
    <n v="12.430899999999999"/>
    <n v="12.4308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19"/>
    <s v="Allocated"/>
    <x v="1"/>
    <s v="Source tags/labels"/>
    <n v="1"/>
    <s v="gcp-2026-05-06-finops-data-2001-04-02-alloc-b2a9cd1674a1"/>
    <d v="2026-05-01T00:00:00"/>
    <d v="2026-05-01T00:00:00"/>
  </r>
  <r>
    <x v="2521"/>
    <x v="1"/>
    <m/>
    <m/>
    <s v="analytics-development"/>
    <n v="46147.833333333336"/>
    <n v="46148.833333333336"/>
    <n v="46142.833333333336"/>
    <n v="46173.833333333336"/>
    <s v="Cloud Logging"/>
    <s v="Management and Governance"/>
    <s v="Log Storage"/>
    <s v="log-sink-2001-05-01"/>
    <s v="us-central1"/>
    <s v=""/>
    <n v="139.6568"/>
    <s v="GiBy"/>
    <n v="0.5"/>
    <s v="Standard"/>
    <s v="USD"/>
    <n v="69.828400000000002"/>
    <n v="64.242099999999994"/>
    <n v="64.242099999999994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720"/>
    <s v="Shared"/>
    <x v="2"/>
    <s v="Direct spend: provider + billing month + sub-account"/>
    <n v="1"/>
    <s v="gcp-2026-05-06-finops-data-2001-05-01-alloc-56c2a0540b59"/>
    <d v="2026-05-01T00:00:00"/>
    <d v="2026-05-01T00:00:00"/>
  </r>
  <r>
    <x v="2522"/>
    <x v="1"/>
    <m/>
    <m/>
    <s v="analytics-development"/>
    <n v="46147.833333333336"/>
    <n v="46148.833333333336"/>
    <n v="46142.833333333336"/>
    <n v="46173.833333333336"/>
    <s v="Cloud Logging"/>
    <s v="Management and Governance"/>
    <s v="Log Storage"/>
    <s v="log-sink-2001-05-02"/>
    <s v="us-central1"/>
    <s v=""/>
    <n v="143.02590000000001"/>
    <s v="GiBy"/>
    <n v="0.49999965041296712"/>
    <s v="Standard"/>
    <s v="USD"/>
    <n v="71.512900000000002"/>
    <n v="65.791899999999998"/>
    <n v="65.79189999999999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721"/>
    <s v="Shared"/>
    <x v="2"/>
    <s v="Direct spend: provider + billing month + sub-account"/>
    <n v="1"/>
    <s v="gcp-2026-05-06-finops-data-2001-05-02-alloc-4d1dd10da188"/>
    <d v="2026-05-01T00:00:00"/>
    <d v="2026-05-01T00:00:00"/>
  </r>
  <r>
    <x v="2523"/>
    <x v="1"/>
    <m/>
    <m/>
    <s v="customer-platform-prod"/>
    <n v="46148.833333333336"/>
    <n v="46149.833333333336"/>
    <n v="46142.833333333336"/>
    <n v="46173.833333333336"/>
    <s v="Compute Engine"/>
    <s v="Compute"/>
    <s v="N2 Instance Core running in Americas"/>
    <s v="instance-1001-01-01"/>
    <s v="us-central1"/>
    <s v=""/>
    <n v="1494.4486999999999"/>
    <s v="vCPU-hours"/>
    <n v="3.1610988051981981E-2"/>
    <s v="Committed"/>
    <s v="USD"/>
    <n v="47.241"/>
    <n v="38.332599999999999"/>
    <n v="38.3325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22"/>
    <s v="Allocated"/>
    <x v="1"/>
    <s v="Source tags/labels"/>
    <n v="1"/>
    <s v="gcp-2026-05-07-finops-prod-1001-01-01-alloc-132460a9ffe0"/>
    <d v="2026-05-01T00:00:00"/>
    <d v="2026-05-01T00:00:00"/>
  </r>
  <r>
    <x v="2524"/>
    <x v="1"/>
    <m/>
    <m/>
    <s v="customer-platform-prod"/>
    <n v="46148.833333333336"/>
    <n v="46149.833333333336"/>
    <n v="46142.833333333336"/>
    <n v="46173.833333333336"/>
    <s v="Compute Engine"/>
    <s v="Compute"/>
    <s v="N2 Instance Core running in Americas"/>
    <s v="instance-1001-01-02"/>
    <s v="us-central1"/>
    <s v=""/>
    <n v="1617.6175000000001"/>
    <s v="vCPU-hours"/>
    <n v="3.1610995800923275E-2"/>
    <s v="Committed"/>
    <s v="USD"/>
    <n v="51.134500000000003"/>
    <n v="41.491900000000001"/>
    <n v="41.4919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23"/>
    <s v="Allocated"/>
    <x v="1"/>
    <s v="Source tags/labels"/>
    <n v="1"/>
    <s v="gcp-2026-05-07-finops-prod-1001-01-02-alloc-961e174ae241"/>
    <d v="2026-05-01T00:00:00"/>
    <d v="2026-05-01T00:00:00"/>
  </r>
  <r>
    <x v="2525"/>
    <x v="1"/>
    <m/>
    <m/>
    <s v="customer-platform-prod"/>
    <n v="46148.833333333336"/>
    <n v="46149.833333333336"/>
    <n v="46142.833333333336"/>
    <n v="46173.833333333336"/>
    <s v="BigQuery"/>
    <s v="Analytics"/>
    <s v="Analysis in US"/>
    <s v="bq-job-1001-02-01"/>
    <s v="us-central1"/>
    <s v=""/>
    <n v="11.6043"/>
    <s v="TiBy"/>
    <n v="6.2499763018880925"/>
    <s v="Standard"/>
    <s v="USD"/>
    <n v="72.526600000000002"/>
    <n v="68.900300000000001"/>
    <n v="68.900300000000001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24"/>
    <s v="Allocated"/>
    <x v="1"/>
    <s v="Source tags/labels"/>
    <n v="1"/>
    <s v="gcp-2026-05-07-finops-prod-1001-02-01-alloc-fbc94ae5f746"/>
    <d v="2026-05-01T00:00:00"/>
    <d v="2026-05-01T00:00:00"/>
  </r>
  <r>
    <x v="2526"/>
    <x v="1"/>
    <m/>
    <m/>
    <s v="customer-platform-prod"/>
    <n v="46148.833333333336"/>
    <n v="46149.833333333336"/>
    <n v="46142.833333333336"/>
    <n v="46173.833333333336"/>
    <s v="BigQuery"/>
    <s v="Analytics"/>
    <s v="Analysis in US"/>
    <s v="bq-job-1001-02-02"/>
    <s v="us-central1"/>
    <s v=""/>
    <n v="11.7935"/>
    <s v="TiBy"/>
    <n v="6.2499936405647176"/>
    <s v="Standard"/>
    <s v="USD"/>
    <n v="73.709299999999999"/>
    <n v="70.023799999999994"/>
    <n v="70.02379999999999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25"/>
    <s v="Allocated"/>
    <x v="1"/>
    <s v="Source tags/labels"/>
    <n v="1"/>
    <s v="gcp-2026-05-07-finops-prod-1001-02-02-alloc-2cda71f5e934"/>
    <d v="2026-05-01T00:00:00"/>
    <d v="2026-05-01T00:00:00"/>
  </r>
  <r>
    <x v="2527"/>
    <x v="1"/>
    <m/>
    <m/>
    <s v="customer-platform-prod"/>
    <n v="46148.833333333336"/>
    <n v="46149.833333333336"/>
    <n v="46142.833333333336"/>
    <n v="46173.833333333336"/>
    <s v="Cloud Storage"/>
    <s v="Storage"/>
    <s v="Standard Storage US Multi-region"/>
    <s v="bucket-1001-03-01"/>
    <s v="us-central1"/>
    <s v=""/>
    <n v="341.4468"/>
    <s v="GiBy-month"/>
    <n v="2.5999950797605954E-2"/>
    <s v="Standard"/>
    <s v="USD"/>
    <n v="8.8775999999999993"/>
    <n v="8.1946999999999992"/>
    <n v="8.194699999999999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26"/>
    <s v="Allocated"/>
    <x v="1"/>
    <s v="Source tags/labels"/>
    <n v="1"/>
    <s v="gcp-2026-05-07-finops-prod-1001-03-01-alloc-060b2f361954"/>
    <d v="2026-05-01T00:00:00"/>
    <d v="2026-05-01T00:00:00"/>
  </r>
  <r>
    <x v="2528"/>
    <x v="1"/>
    <m/>
    <m/>
    <s v="customer-platform-prod"/>
    <n v="46148.833333333336"/>
    <n v="46149.833333333336"/>
    <n v="46142.833333333336"/>
    <n v="46173.833333333336"/>
    <s v="Cloud Storage"/>
    <s v="Storage"/>
    <s v="Standard Storage US Multi-region"/>
    <s v="bucket-1001-03-02"/>
    <s v="us-central1"/>
    <s v=""/>
    <n v="334.39769999999999"/>
    <s v="GiBy-month"/>
    <n v="2.5999879783862149E-2"/>
    <s v="Standard"/>
    <s v="USD"/>
    <n v="8.6943000000000001"/>
    <n v="8.0254999999999992"/>
    <n v="8.025499999999999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27"/>
    <s v="Allocated"/>
    <x v="1"/>
    <s v="Source tags/labels"/>
    <n v="1"/>
    <s v="gcp-2026-05-07-finops-prod-1001-03-02-alloc-615e7170fb26"/>
    <d v="2026-05-01T00:00:00"/>
    <d v="2026-05-01T00:00:00"/>
  </r>
  <r>
    <x v="2529"/>
    <x v="1"/>
    <m/>
    <m/>
    <s v="customer-platform-prod"/>
    <n v="46148.833333333336"/>
    <n v="46149.833333333336"/>
    <n v="46142.833333333336"/>
    <n v="46173.833333333336"/>
    <s v="Cloud SQL"/>
    <s v="Databases"/>
    <s v="Cloud SQL for PostgreSQL: Regional vCPU"/>
    <s v="cloudsql-1001-04-01"/>
    <s v="us-central1"/>
    <s v=""/>
    <n v="423.01440000000002"/>
    <s v="vCPU-hours"/>
    <n v="8.2600024963689178E-2"/>
    <s v="Committed"/>
    <s v="USD"/>
    <n v="34.941000000000003"/>
    <n v="28.7989"/>
    <n v="28.798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28"/>
    <s v="Allocated"/>
    <x v="1"/>
    <s v="Source tags/labels"/>
    <n v="1"/>
    <s v="gcp-2026-05-07-finops-prod-1001-04-01-alloc-0fdda62554f7"/>
    <d v="2026-05-01T00:00:00"/>
    <d v="2026-05-01T00:00:00"/>
  </r>
  <r>
    <x v="2530"/>
    <x v="1"/>
    <m/>
    <m/>
    <s v="customer-platform-prod"/>
    <n v="46148.833333333336"/>
    <n v="46149.833333333336"/>
    <n v="46142.833333333336"/>
    <n v="46173.833333333336"/>
    <s v="Cloud SQL"/>
    <s v="Databases"/>
    <s v="Cloud SQL for PostgreSQL: Regional vCPU"/>
    <s v="cloudsql-1001-04-02"/>
    <s v="us-central1"/>
    <s v=""/>
    <n v="435.58139999999997"/>
    <s v="vCPU-hours"/>
    <n v="8.2599945727710136E-2"/>
    <s v="Committed"/>
    <s v="USD"/>
    <n v="35.978999999999999"/>
    <n v="29.654399999999999"/>
    <n v="29.6543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29"/>
    <s v="Allocated"/>
    <x v="1"/>
    <s v="Source tags/labels"/>
    <n v="1"/>
    <s v="gcp-2026-05-07-finops-prod-1001-04-02-alloc-9c6614bde20f"/>
    <d v="2026-05-01T00:00:00"/>
    <d v="2026-05-01T00:00:00"/>
  </r>
  <r>
    <x v="2531"/>
    <x v="1"/>
    <m/>
    <m/>
    <s v="customer-platform-prod"/>
    <n v="46148.833333333336"/>
    <n v="46149.833333333336"/>
    <n v="46142.833333333336"/>
    <n v="46173.833333333336"/>
    <s v="Cloud Logging"/>
    <s v="Management and Governance"/>
    <s v="Log Storage"/>
    <s v="log-sink-1001-05-01"/>
    <s v="us-central1"/>
    <s v=""/>
    <n v="323.28179999999998"/>
    <s v="GiBy"/>
    <n v="0.5"/>
    <s v="Standard"/>
    <s v="USD"/>
    <n v="161.64089999999999"/>
    <n v="148.70959999999999"/>
    <n v="148.7095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730"/>
    <s v="Shared"/>
    <x v="2"/>
    <s v="Direct spend: provider + billing month + sub-account"/>
    <n v="1"/>
    <s v="gcp-2026-05-07-finops-prod-1001-05-01-alloc-007ff81a00f9"/>
    <d v="2026-05-01T00:00:00"/>
    <d v="2026-05-01T00:00:00"/>
  </r>
  <r>
    <x v="2532"/>
    <x v="1"/>
    <m/>
    <m/>
    <s v="customer-platform-prod"/>
    <n v="46148.833333333336"/>
    <n v="46149.833333333336"/>
    <n v="46142.833333333336"/>
    <n v="46173.833333333336"/>
    <s v="Cloud Logging"/>
    <s v="Management and Governance"/>
    <s v="Log Storage"/>
    <s v="log-sink-1001-05-02"/>
    <s v="us-central1"/>
    <s v=""/>
    <n v="328.17680000000001"/>
    <s v="GiBy"/>
    <n v="0.5"/>
    <s v="Standard"/>
    <s v="USD"/>
    <n v="164.08840000000001"/>
    <n v="150.96129999999999"/>
    <n v="150.9612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731"/>
    <s v="Shared"/>
    <x v="2"/>
    <s v="Direct spend: provider + billing month + sub-account"/>
    <n v="1"/>
    <s v="gcp-2026-05-07-finops-prod-1001-05-02-alloc-16462d8da040"/>
    <d v="2026-05-01T00:00:00"/>
    <d v="2026-05-01T00:00:00"/>
  </r>
  <r>
    <x v="2533"/>
    <x v="1"/>
    <m/>
    <m/>
    <s v="analytics-development"/>
    <n v="46148.833333333336"/>
    <n v="46149.833333333336"/>
    <n v="46142.833333333336"/>
    <n v="46173.833333333336"/>
    <s v="Compute Engine"/>
    <s v="Compute"/>
    <s v="N2 Instance Core running in Americas"/>
    <s v="instance-2001-01-01"/>
    <s v="us-central1"/>
    <s v=""/>
    <n v="611.70839999999998"/>
    <s v="vCPU-hours"/>
    <n v="3.1610976733358574E-2"/>
    <s v="Committed"/>
    <s v="USD"/>
    <n v="19.3367"/>
    <n v="15.690300000000001"/>
    <n v="15.6903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32"/>
    <s v="Allocated"/>
    <x v="1"/>
    <s v="Source tags/labels"/>
    <n v="1"/>
    <s v="gcp-2026-05-07-finops-data-2001-01-01-alloc-63a0ea2be5d1"/>
    <d v="2026-05-01T00:00:00"/>
    <d v="2026-05-01T00:00:00"/>
  </r>
  <r>
    <x v="2534"/>
    <x v="1"/>
    <m/>
    <m/>
    <s v="analytics-development"/>
    <n v="46148.833333333336"/>
    <n v="46149.833333333336"/>
    <n v="46142.833333333336"/>
    <n v="46173.833333333336"/>
    <s v="Compute Engine"/>
    <s v="Compute"/>
    <s v="N2 Instance Core running in Americas"/>
    <s v="instance-2001-01-02"/>
    <s v="us-central1"/>
    <s v=""/>
    <n v="692.07899999999995"/>
    <s v="vCPU-hours"/>
    <n v="3.1610986607020303E-2"/>
    <s v="Committed"/>
    <s v="USD"/>
    <n v="21.877300000000002"/>
    <n v="17.751899999999999"/>
    <n v="17.7518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33"/>
    <s v="Allocated"/>
    <x v="1"/>
    <s v="Source tags/labels"/>
    <n v="1"/>
    <s v="gcp-2026-05-07-finops-data-2001-01-02-alloc-46bc2bd6e740"/>
    <d v="2026-05-01T00:00:00"/>
    <d v="2026-05-01T00:00:00"/>
  </r>
  <r>
    <x v="2535"/>
    <x v="1"/>
    <m/>
    <m/>
    <s v="analytics-development"/>
    <n v="46148.833333333336"/>
    <n v="46149.833333333336"/>
    <n v="46142.833333333336"/>
    <n v="46173.833333333336"/>
    <s v="BigQuery"/>
    <s v="Analytics"/>
    <s v="Analysis in US"/>
    <s v="bq-job-2001-02-01"/>
    <s v="us-central1"/>
    <s v=""/>
    <n v="5.4767000000000001"/>
    <s v="TiBy"/>
    <n v="6.249949787280662"/>
    <s v="Standard"/>
    <s v="USD"/>
    <n v="34.229100000000003"/>
    <n v="32.517600000000002"/>
    <n v="32.51760000000000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34"/>
    <s v="Allocated"/>
    <x v="1"/>
    <s v="Source tags/labels"/>
    <n v="1"/>
    <s v="gcp-2026-05-07-finops-data-2001-02-01-alloc-8ce97df82eb2"/>
    <d v="2026-05-01T00:00:00"/>
    <d v="2026-05-01T00:00:00"/>
  </r>
  <r>
    <x v="2536"/>
    <x v="1"/>
    <m/>
    <m/>
    <s v="analytics-development"/>
    <n v="46148.833333333336"/>
    <n v="46149.833333333336"/>
    <n v="46142.833333333336"/>
    <n v="46173.833333333336"/>
    <s v="BigQuery"/>
    <s v="Analytics"/>
    <s v="Analysis in US"/>
    <s v="bq-job-2001-02-02"/>
    <s v="us-central1"/>
    <s v=""/>
    <n v="5.5027999999999997"/>
    <s v="TiBy"/>
    <n v="6.25"/>
    <s v="Standard"/>
    <s v="USD"/>
    <n v="34.392499999999998"/>
    <n v="32.672899999999998"/>
    <n v="32.6728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35"/>
    <s v="Allocated"/>
    <x v="1"/>
    <s v="Source tags/labels"/>
    <n v="1"/>
    <s v="gcp-2026-05-07-finops-data-2001-02-02-alloc-28e634eb3b72"/>
    <d v="2026-05-01T00:00:00"/>
    <d v="2026-05-01T00:00:00"/>
  </r>
  <r>
    <x v="2537"/>
    <x v="1"/>
    <m/>
    <m/>
    <s v="analytics-development"/>
    <n v="46148.833333333336"/>
    <n v="46149.833333333336"/>
    <n v="46142.833333333336"/>
    <n v="46173.833333333336"/>
    <s v="Cloud Storage"/>
    <s v="Storage"/>
    <s v="Standard Storage US Multi-region"/>
    <s v="bucket-2001-03-01"/>
    <s v="us-central1"/>
    <s v=""/>
    <n v="151.24440000000001"/>
    <s v="GiBy-month"/>
    <n v="2.6000301498766237E-2"/>
    <s v="Standard"/>
    <s v="USD"/>
    <n v="3.9323999999999999"/>
    <n v="3.6299000000000001"/>
    <n v="3.6299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36"/>
    <s v="Allocated"/>
    <x v="1"/>
    <s v="Source tags/labels"/>
    <n v="1"/>
    <s v="gcp-2026-05-07-finops-data-2001-03-01-alloc-7495d8acf5fd"/>
    <d v="2026-05-01T00:00:00"/>
    <d v="2026-05-01T00:00:00"/>
  </r>
  <r>
    <x v="2538"/>
    <x v="1"/>
    <m/>
    <m/>
    <s v="analytics-development"/>
    <n v="46148.833333333336"/>
    <n v="46149.833333333336"/>
    <n v="46142.833333333336"/>
    <n v="46173.833333333336"/>
    <s v="Cloud Storage"/>
    <s v="Storage"/>
    <s v="Standard Storage US Multi-region"/>
    <s v="bucket-2001-03-02"/>
    <s v="us-central1"/>
    <s v=""/>
    <n v="138.6576"/>
    <s v="GiBy-month"/>
    <n v="2.600001730882404E-2"/>
    <s v="Standard"/>
    <s v="USD"/>
    <n v="3.6051000000000002"/>
    <n v="3.3277999999999999"/>
    <n v="3.3277999999999999"/>
    <s v="Usage"/>
    <s v=""/>
    <s v="Standard Storage US Multi-region"/>
    <s v="{}"/>
    <x v="0"/>
    <x v="0"/>
    <x v="0"/>
    <x v="0"/>
    <s v="Unallocated"/>
    <s v="gcp_billing_sample.csv"/>
    <n v="737"/>
    <s v="Unallocated"/>
    <x v="0"/>
    <s v="Missing allocation metadata"/>
    <n v="1"/>
    <s v="gcp-2026-05-07-finops-data-2001-03-02-alloc-07d454b45a46"/>
    <d v="2026-05-01T00:00:00"/>
    <d v="2026-05-01T00:00:00"/>
  </r>
  <r>
    <x v="2539"/>
    <x v="1"/>
    <m/>
    <m/>
    <s v="analytics-development"/>
    <n v="46148.833333333336"/>
    <n v="46149.833333333336"/>
    <n v="46142.833333333336"/>
    <n v="46173.833333333336"/>
    <s v="Cloud SQL"/>
    <s v="Databases"/>
    <s v="Cloud SQL for PostgreSQL: Regional vCPU"/>
    <s v="cloudsql-2001-04-01"/>
    <s v="us-central1"/>
    <s v=""/>
    <n v="185.74430000000001"/>
    <s v="vCPU-hours"/>
    <n v="8.2600112089576919E-2"/>
    <s v="Committed"/>
    <s v="USD"/>
    <n v="15.342499999999999"/>
    <n v="12.6455"/>
    <n v="12.6455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38"/>
    <s v="Allocated"/>
    <x v="1"/>
    <s v="Source tags/labels"/>
    <n v="1"/>
    <s v="gcp-2026-05-07-finops-data-2001-04-01-alloc-f70cb623b32a"/>
    <d v="2026-05-01T00:00:00"/>
    <d v="2026-05-01T00:00:00"/>
  </r>
  <r>
    <x v="2540"/>
    <x v="1"/>
    <m/>
    <m/>
    <s v="analytics-development"/>
    <n v="46148.833333333336"/>
    <n v="46149.833333333336"/>
    <n v="46142.833333333336"/>
    <n v="46173.833333333336"/>
    <s v="Cloud SQL"/>
    <s v="Databases"/>
    <s v="Cloud SQL for PostgreSQL: Regional vCPU"/>
    <s v="cloudsql-2001-04-02"/>
    <s v="us-central1"/>
    <s v=""/>
    <n v="179.0829"/>
    <s v="vCPU-hours"/>
    <n v="8.2599734536351596E-2"/>
    <s v="Committed"/>
    <s v="USD"/>
    <n v="14.792199999999999"/>
    <n v="12.1919"/>
    <n v="12.191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39"/>
    <s v="Allocated"/>
    <x v="1"/>
    <s v="Source tags/labels"/>
    <n v="1"/>
    <s v="gcp-2026-05-07-finops-data-2001-04-02-alloc-92bf5020b3d3"/>
    <d v="2026-05-01T00:00:00"/>
    <d v="2026-05-01T00:00:00"/>
  </r>
  <r>
    <x v="2541"/>
    <x v="1"/>
    <m/>
    <m/>
    <s v="analytics-development"/>
    <n v="46148.833333333336"/>
    <n v="46149.833333333336"/>
    <n v="46142.833333333336"/>
    <n v="46173.833333333336"/>
    <s v="Cloud Logging"/>
    <s v="Management and Governance"/>
    <s v="Log Storage"/>
    <s v="log-sink-2001-05-01"/>
    <s v="us-central1"/>
    <s v=""/>
    <n v="147.1696"/>
    <s v="GiBy"/>
    <n v="0.5"/>
    <s v="Standard"/>
    <s v="USD"/>
    <n v="73.584800000000001"/>
    <n v="67.697999999999993"/>
    <n v="67.69799999999999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740"/>
    <s v="Shared"/>
    <x v="2"/>
    <s v="Direct spend: provider + billing month + sub-account"/>
    <n v="1"/>
    <s v="gcp-2026-05-07-finops-data-2001-05-01-alloc-c6f9d08eb787"/>
    <d v="2026-05-01T00:00:00"/>
    <d v="2026-05-01T00:00:00"/>
  </r>
  <r>
    <x v="2542"/>
    <x v="1"/>
    <m/>
    <m/>
    <s v="analytics-development"/>
    <n v="46148.833333333336"/>
    <n v="46149.833333333336"/>
    <n v="46142.833333333336"/>
    <n v="46173.833333333336"/>
    <s v="Cloud Logging"/>
    <s v="Management and Governance"/>
    <s v="Log Storage"/>
    <s v="log-sink-2001-05-02"/>
    <s v="us-central1"/>
    <s v=""/>
    <n v="129.6626"/>
    <s v="GiBy"/>
    <n v="0.5"/>
    <s v="Standard"/>
    <s v="USD"/>
    <n v="64.831299999999999"/>
    <n v="59.644799999999996"/>
    <n v="59.644799999999996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741"/>
    <s v="Shared"/>
    <x v="2"/>
    <s v="Direct spend: provider + billing month + sub-account"/>
    <n v="1"/>
    <s v="gcp-2026-05-07-finops-data-2001-05-02-alloc-2a0282901bee"/>
    <d v="2026-05-01T00:00:00"/>
    <d v="2026-05-01T00:00:00"/>
  </r>
  <r>
    <x v="2543"/>
    <x v="1"/>
    <m/>
    <m/>
    <s v="customer-platform-prod"/>
    <n v="46149.833333333336"/>
    <n v="46150.833333333336"/>
    <n v="46142.833333333336"/>
    <n v="46173.833333333336"/>
    <s v="Compute Engine"/>
    <s v="Compute"/>
    <s v="N2 Instance Core running in Americas"/>
    <s v="instance-1001-01-01"/>
    <s v="us-central1"/>
    <s v=""/>
    <n v="1585.4831999999999"/>
    <s v="vCPU-hours"/>
    <n v="3.1610994049006635E-2"/>
    <s v="Committed"/>
    <s v="USD"/>
    <n v="50.118699999999997"/>
    <n v="40.667700000000004"/>
    <n v="40.667700000000004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42"/>
    <s v="Allocated"/>
    <x v="1"/>
    <s v="Source tags/labels"/>
    <n v="1"/>
    <s v="gcp-2026-05-08-finops-prod-1001-01-01-alloc-87eaa5be33fd"/>
    <d v="2026-05-01T00:00:00"/>
    <d v="2026-05-01T00:00:00"/>
  </r>
  <r>
    <x v="2544"/>
    <x v="1"/>
    <m/>
    <m/>
    <s v="customer-platform-prod"/>
    <n v="46149.833333333336"/>
    <n v="46150.833333333336"/>
    <n v="46142.833333333336"/>
    <n v="46173.833333333336"/>
    <s v="Compute Engine"/>
    <s v="Compute"/>
    <s v="N2 Instance Core running in Americas"/>
    <s v="instance-1001-01-02"/>
    <s v="us-central1"/>
    <s v=""/>
    <n v="1624.0062"/>
    <s v="vCPU-hours"/>
    <n v="3.1611024637713821E-2"/>
    <s v="Committed"/>
    <s v="USD"/>
    <n v="51.336500000000001"/>
    <n v="41.655799999999999"/>
    <n v="41.6557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43"/>
    <s v="Allocated"/>
    <x v="1"/>
    <s v="Source tags/labels"/>
    <n v="1"/>
    <s v="gcp-2026-05-08-finops-prod-1001-01-02-alloc-6e1f2a1da62b"/>
    <d v="2026-05-01T00:00:00"/>
    <d v="2026-05-01T00:00:00"/>
  </r>
  <r>
    <x v="2545"/>
    <x v="1"/>
    <m/>
    <m/>
    <s v="customer-platform-prod"/>
    <n v="46149.833333333336"/>
    <n v="46150.833333333336"/>
    <n v="46142.833333333336"/>
    <n v="46173.833333333336"/>
    <s v="BigQuery"/>
    <s v="Analytics"/>
    <s v="Analysis in US"/>
    <s v="bq-job-1001-02-01"/>
    <s v="us-central1"/>
    <s v=""/>
    <n v="10.8598"/>
    <s v="TiBy"/>
    <n v="6.2500230206817804"/>
    <s v="Standard"/>
    <s v="USD"/>
    <n v="67.873999999999995"/>
    <n v="64.4803"/>
    <n v="64.48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44"/>
    <s v="Allocated"/>
    <x v="1"/>
    <s v="Source tags/labels"/>
    <n v="1"/>
    <s v="gcp-2026-05-08-finops-prod-1001-02-01-alloc-413de346fda3"/>
    <d v="2026-05-01T00:00:00"/>
    <d v="2026-05-01T00:00:00"/>
  </r>
  <r>
    <x v="2546"/>
    <x v="1"/>
    <m/>
    <m/>
    <s v="customer-platform-prod"/>
    <n v="46149.833333333336"/>
    <n v="46150.833333333336"/>
    <n v="46142.833333333336"/>
    <n v="46173.833333333336"/>
    <s v="BigQuery"/>
    <s v="Analytics"/>
    <s v="Analysis in US"/>
    <s v="bq-job-1001-02-02"/>
    <s v="us-central1"/>
    <s v=""/>
    <n v="12.0001"/>
    <s v="TiBy"/>
    <n v="6.2500145832118061"/>
    <s v="Standard"/>
    <s v="USD"/>
    <n v="75.000799999999998"/>
    <n v="71.250799999999998"/>
    <n v="71.250799999999998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45"/>
    <s v="Allocated"/>
    <x v="1"/>
    <s v="Source tags/labels"/>
    <n v="1"/>
    <s v="gcp-2026-05-08-finops-prod-1001-02-02-alloc-f0bd3d776f5a"/>
    <d v="2026-05-01T00:00:00"/>
    <d v="2026-05-01T00:00:00"/>
  </r>
  <r>
    <x v="2547"/>
    <x v="1"/>
    <m/>
    <m/>
    <s v="customer-platform-prod"/>
    <n v="46149.833333333336"/>
    <n v="46150.833333333336"/>
    <n v="46142.833333333336"/>
    <n v="46173.833333333336"/>
    <s v="Cloud Storage"/>
    <s v="Storage"/>
    <s v="Standard Storage US Multi-region"/>
    <s v="bucket-1001-03-01"/>
    <s v="us-central1"/>
    <s v=""/>
    <n v="347.11279999999999"/>
    <s v="GiBy-month"/>
    <n v="2.599990550622161E-2"/>
    <s v="Standard"/>
    <s v="USD"/>
    <n v="9.0249000000000006"/>
    <n v="8.3307000000000002"/>
    <n v="8.3307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46"/>
    <s v="Allocated"/>
    <x v="1"/>
    <s v="Source tags/labels"/>
    <n v="1"/>
    <s v="gcp-2026-05-08-finops-prod-1001-03-01-alloc-3265d1600446"/>
    <d v="2026-05-01T00:00:00"/>
    <d v="2026-05-01T00:00:00"/>
  </r>
  <r>
    <x v="2548"/>
    <x v="1"/>
    <m/>
    <m/>
    <s v="customer-platform-prod"/>
    <n v="46149.833333333336"/>
    <n v="46150.833333333336"/>
    <n v="46142.833333333336"/>
    <n v="46173.833333333336"/>
    <s v="Cloud Storage"/>
    <s v="Storage"/>
    <s v="Standard Storage US Multi-region"/>
    <s v="bucket-1001-03-02"/>
    <s v="us-central1"/>
    <s v=""/>
    <n v="321.51220000000001"/>
    <s v="GiBy-month"/>
    <n v="2.599994650280767E-2"/>
    <s v="Standard"/>
    <s v="USD"/>
    <n v="8.3592999999999993"/>
    <n v="7.7163000000000004"/>
    <n v="7.716300000000000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47"/>
    <s v="Allocated"/>
    <x v="1"/>
    <s v="Source tags/labels"/>
    <n v="1"/>
    <s v="gcp-2026-05-08-finops-prod-1001-03-02-alloc-399089833f8b"/>
    <d v="2026-05-01T00:00:00"/>
    <d v="2026-05-01T00:00:00"/>
  </r>
  <r>
    <x v="2549"/>
    <x v="1"/>
    <m/>
    <m/>
    <s v="customer-platform-prod"/>
    <n v="46149.833333333336"/>
    <n v="46150.833333333336"/>
    <n v="46142.833333333336"/>
    <n v="46173.833333333336"/>
    <s v="Cloud SQL"/>
    <s v="Databases"/>
    <s v="Cloud SQL for PostgreSQL: Regional vCPU"/>
    <s v="cloudsql-1001-04-01"/>
    <s v="us-central1"/>
    <s v=""/>
    <n v="390.03680000000003"/>
    <s v="vCPU-hours"/>
    <n v="8.2599898266009775E-2"/>
    <s v="Committed"/>
    <s v="USD"/>
    <n v="32.216999999999999"/>
    <n v="26.553699999999999"/>
    <n v="26.5536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48"/>
    <s v="Allocated"/>
    <x v="1"/>
    <s v="Source tags/labels"/>
    <n v="1"/>
    <s v="gcp-2026-05-08-finops-prod-1001-04-01-alloc-32f53c9d019b"/>
    <d v="2026-05-01T00:00:00"/>
    <d v="2026-05-01T00:00:00"/>
  </r>
  <r>
    <x v="2550"/>
    <x v="1"/>
    <m/>
    <m/>
    <s v="customer-platform-prod"/>
    <n v="46149.833333333336"/>
    <n v="46150.833333333336"/>
    <n v="46142.833333333336"/>
    <n v="46173.833333333336"/>
    <s v="Cloud SQL"/>
    <s v="Databases"/>
    <s v="Cloud SQL for PostgreSQL: Regional vCPU"/>
    <s v="cloudsql-1001-04-02"/>
    <s v="us-central1"/>
    <s v=""/>
    <n v="447.05959999999999"/>
    <s v="vCPU-hours"/>
    <n v="8.2599948642194457E-2"/>
    <s v="Committed"/>
    <s v="USD"/>
    <n v="36.927100000000003"/>
    <n v="30.4358"/>
    <n v="30.435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49"/>
    <s v="Allocated"/>
    <x v="1"/>
    <s v="Source tags/labels"/>
    <n v="1"/>
    <s v="gcp-2026-05-08-finops-prod-1001-04-02-alloc-fb974e88b332"/>
    <d v="2026-05-01T00:00:00"/>
    <d v="2026-05-01T00:00:00"/>
  </r>
  <r>
    <x v="2551"/>
    <x v="1"/>
    <m/>
    <m/>
    <s v="customer-platform-prod"/>
    <n v="46149.833333333336"/>
    <n v="46150.833333333336"/>
    <n v="46142.833333333336"/>
    <n v="46173.833333333336"/>
    <s v="Cloud Logging"/>
    <s v="Management and Governance"/>
    <s v="Log Storage"/>
    <s v="log-sink-1001-05-01"/>
    <s v="us-central1"/>
    <s v=""/>
    <n v="310.60300000000001"/>
    <s v="GiBy"/>
    <n v="0.5"/>
    <s v="Standard"/>
    <s v="USD"/>
    <n v="155.3015"/>
    <n v="142.87739999999999"/>
    <n v="142.8773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750"/>
    <s v="Shared"/>
    <x v="2"/>
    <s v="Direct spend: provider + billing month + sub-account"/>
    <n v="1"/>
    <s v="gcp-2026-05-08-finops-prod-1001-05-01-alloc-2e7ee21622ab"/>
    <d v="2026-05-01T00:00:00"/>
    <d v="2026-05-01T00:00:00"/>
  </r>
  <r>
    <x v="2552"/>
    <x v="1"/>
    <m/>
    <m/>
    <s v="customer-platform-prod"/>
    <n v="46149.833333333336"/>
    <n v="46150.833333333336"/>
    <n v="46142.833333333336"/>
    <n v="46173.833333333336"/>
    <s v="Cloud Logging"/>
    <s v="Management and Governance"/>
    <s v="Log Storage"/>
    <s v="log-sink-1001-05-02"/>
    <s v="us-central1"/>
    <s v=""/>
    <n v="313.4742"/>
    <s v="GiBy"/>
    <n v="0.5"/>
    <s v="Standard"/>
    <s v="USD"/>
    <n v="156.7371"/>
    <n v="144.19810000000001"/>
    <n v="144.1981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751"/>
    <s v="Shared"/>
    <x v="2"/>
    <s v="Direct spend: provider + billing month + sub-account"/>
    <n v="1"/>
    <s v="gcp-2026-05-08-finops-prod-1001-05-02-alloc-12c7ba515af9"/>
    <d v="2026-05-01T00:00:00"/>
    <d v="2026-05-01T00:00:00"/>
  </r>
  <r>
    <x v="2553"/>
    <x v="1"/>
    <m/>
    <m/>
    <s v="analytics-development"/>
    <n v="46149.833333333336"/>
    <n v="46150.833333333336"/>
    <n v="46142.833333333336"/>
    <n v="46173.833333333336"/>
    <s v="Compute Engine"/>
    <s v="Compute"/>
    <s v="N2 Instance Core running in Americas"/>
    <s v="instance-2001-01-01"/>
    <s v="us-central1"/>
    <s v=""/>
    <n v="703.84640000000002"/>
    <s v="vCPU-hours"/>
    <n v="3.1611016267185564E-2"/>
    <s v="Committed"/>
    <s v="USD"/>
    <n v="22.249300000000002"/>
    <n v="18.053599999999999"/>
    <n v="18.0535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52"/>
    <s v="Allocated"/>
    <x v="1"/>
    <s v="Source tags/labels"/>
    <n v="1"/>
    <s v="gcp-2026-05-08-finops-data-2001-01-01-alloc-571349cf7d4b"/>
    <d v="2026-05-01T00:00:00"/>
    <d v="2026-05-01T00:00:00"/>
  </r>
  <r>
    <x v="2554"/>
    <x v="1"/>
    <m/>
    <m/>
    <s v="analytics-development"/>
    <n v="46149.833333333336"/>
    <n v="46150.833333333336"/>
    <n v="46142.833333333336"/>
    <n v="46173.833333333336"/>
    <s v="Compute Engine"/>
    <s v="Compute"/>
    <s v="N2 Instance Core running in Americas"/>
    <s v="instance-2001-01-02"/>
    <s v="us-central1"/>
    <s v=""/>
    <n v="608.0548"/>
    <s v="vCPU-hours"/>
    <n v="3.1610966643138089E-2"/>
    <s v="Committed"/>
    <s v="USD"/>
    <n v="19.2212"/>
    <n v="15.5966"/>
    <n v="15.5966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53"/>
    <s v="Allocated"/>
    <x v="1"/>
    <s v="Source tags/labels"/>
    <n v="1"/>
    <s v="gcp-2026-05-08-finops-data-2001-01-02-alloc-2aa9e6bdb6d4"/>
    <d v="2026-05-01T00:00:00"/>
    <d v="2026-05-01T00:00:00"/>
  </r>
  <r>
    <x v="2555"/>
    <x v="1"/>
    <m/>
    <m/>
    <s v="analytics-development"/>
    <n v="46149.833333333336"/>
    <n v="46150.833333333336"/>
    <n v="46142.833333333336"/>
    <n v="46173.833333333336"/>
    <s v="BigQuery"/>
    <s v="Analytics"/>
    <s v="Analysis in US"/>
    <s v="bq-job-2001-02-01"/>
    <s v="us-central1"/>
    <s v=""/>
    <n v="5.6020000000000003"/>
    <s v="TiBy"/>
    <n v="6.2500178507675832"/>
    <s v="Standard"/>
    <s v="USD"/>
    <n v="35.012599999999999"/>
    <n v="33.262"/>
    <n v="33.26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54"/>
    <s v="Allocated"/>
    <x v="1"/>
    <s v="Source tags/labels"/>
    <n v="1"/>
    <s v="gcp-2026-05-08-finops-data-2001-02-01-alloc-5ced2f41b803"/>
    <d v="2026-05-01T00:00:00"/>
    <d v="2026-05-01T00:00:00"/>
  </r>
  <r>
    <x v="2556"/>
    <x v="1"/>
    <m/>
    <m/>
    <s v="analytics-development"/>
    <n v="46149.833333333336"/>
    <n v="46150.833333333336"/>
    <n v="46142.833333333336"/>
    <n v="46173.833333333336"/>
    <s v="BigQuery"/>
    <s v="Analytics"/>
    <s v="Analysis in US"/>
    <s v="bq-job-2001-02-02"/>
    <s v="us-central1"/>
    <s v=""/>
    <n v="4.9539999999999997"/>
    <s v="TiBy"/>
    <n v="6.2500605571255541"/>
    <s v="Standard"/>
    <s v="USD"/>
    <n v="30.962800000000001"/>
    <n v="29.4147"/>
    <n v="29.414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55"/>
    <s v="Allocated"/>
    <x v="1"/>
    <s v="Source tags/labels"/>
    <n v="1"/>
    <s v="gcp-2026-05-08-finops-data-2001-02-02-alloc-80035bc63386"/>
    <d v="2026-05-01T00:00:00"/>
    <d v="2026-05-01T00:00:00"/>
  </r>
  <r>
    <x v="2557"/>
    <x v="1"/>
    <m/>
    <m/>
    <s v="analytics-development"/>
    <n v="46149.833333333336"/>
    <n v="46150.833333333336"/>
    <n v="46142.833333333336"/>
    <n v="46173.833333333336"/>
    <s v="Cloud Storage"/>
    <s v="Storage"/>
    <s v="Standard Storage US Multi-region"/>
    <s v="bucket-2001-03-01"/>
    <s v="us-central1"/>
    <s v=""/>
    <n v="130.9288"/>
    <s v="GiBy-month"/>
    <n v="2.5999627278337541E-2"/>
    <s v="Standard"/>
    <s v="USD"/>
    <n v="3.4041000000000001"/>
    <n v="3.1423000000000001"/>
    <n v="3.1423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56"/>
    <s v="Allocated"/>
    <x v="1"/>
    <s v="Source tags/labels"/>
    <n v="1"/>
    <s v="gcp-2026-05-08-finops-data-2001-03-01-alloc-3a855dd2a246"/>
    <d v="2026-05-01T00:00:00"/>
    <d v="2026-05-01T00:00:00"/>
  </r>
  <r>
    <x v="2558"/>
    <x v="1"/>
    <m/>
    <m/>
    <s v="analytics-development"/>
    <n v="46149.833333333336"/>
    <n v="46150.833333333336"/>
    <n v="46142.833333333336"/>
    <n v="46173.833333333336"/>
    <s v="Cloud Storage"/>
    <s v="Storage"/>
    <s v="Standard Storage US Multi-region"/>
    <s v="bucket-2001-03-02"/>
    <s v="us-central1"/>
    <s v=""/>
    <n v="148.5787"/>
    <s v="GiBy-month"/>
    <n v="2.599968905367997E-2"/>
    <s v="Standard"/>
    <s v="USD"/>
    <n v="3.863"/>
    <n v="3.5659000000000001"/>
    <n v="3.5659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57"/>
    <s v="Allocated"/>
    <x v="1"/>
    <s v="Source tags/labels"/>
    <n v="1"/>
    <s v="gcp-2026-05-08-finops-data-2001-03-02-alloc-7ba5cf2cf6d9"/>
    <d v="2026-05-01T00:00:00"/>
    <d v="2026-05-01T00:00:00"/>
  </r>
  <r>
    <x v="2559"/>
    <x v="1"/>
    <m/>
    <m/>
    <s v="analytics-development"/>
    <n v="46149.833333333336"/>
    <n v="46150.833333333336"/>
    <n v="46142.833333333336"/>
    <n v="46173.833333333336"/>
    <s v="Cloud SQL"/>
    <s v="Databases"/>
    <s v="Cloud SQL for PostgreSQL: Regional vCPU"/>
    <s v="cloudsql-2001-04-01"/>
    <s v="us-central1"/>
    <s v=""/>
    <n v="191.93180000000001"/>
    <s v="vCPU-hours"/>
    <n v="8.2600173603332022E-2"/>
    <s v="Committed"/>
    <s v="USD"/>
    <n v="15.8536"/>
    <n v="13.066800000000001"/>
    <n v="13.0668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58"/>
    <s v="Allocated"/>
    <x v="1"/>
    <s v="Source tags/labels"/>
    <n v="1"/>
    <s v="gcp-2026-05-08-finops-data-2001-04-01-alloc-66a2d0b43cf4"/>
    <d v="2026-05-01T00:00:00"/>
    <d v="2026-05-01T00:00:00"/>
  </r>
  <r>
    <x v="2560"/>
    <x v="1"/>
    <m/>
    <m/>
    <s v="analytics-development"/>
    <n v="46149.833333333336"/>
    <n v="46150.833333333336"/>
    <n v="46142.833333333336"/>
    <n v="46173.833333333336"/>
    <s v="Cloud SQL"/>
    <s v="Databases"/>
    <s v="Cloud SQL for PostgreSQL: Regional vCPU"/>
    <s v="cloudsql-2001-04-02"/>
    <s v="us-central1"/>
    <s v=""/>
    <n v="203.8227"/>
    <s v="vCPU-hours"/>
    <n v="8.2600220681994699E-2"/>
    <s v="Committed"/>
    <s v="USD"/>
    <n v="16.835799999999999"/>
    <n v="13.876300000000001"/>
    <n v="13.8763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59"/>
    <s v="Allocated"/>
    <x v="1"/>
    <s v="Source tags/labels"/>
    <n v="1"/>
    <s v="gcp-2026-05-08-finops-data-2001-04-02-alloc-8812e5d6b75b"/>
    <d v="2026-05-01T00:00:00"/>
    <d v="2026-05-01T00:00:00"/>
  </r>
  <r>
    <x v="2561"/>
    <x v="1"/>
    <m/>
    <m/>
    <s v="analytics-development"/>
    <n v="46149.833333333336"/>
    <n v="46150.833333333336"/>
    <n v="46142.833333333336"/>
    <n v="46173.833333333336"/>
    <s v="Cloud Logging"/>
    <s v="Management and Governance"/>
    <s v="Log Storage"/>
    <s v="log-sink-2001-05-01"/>
    <s v="us-central1"/>
    <s v=""/>
    <n v="126.6987"/>
    <s v="GiBy"/>
    <n v="0.50000039463704049"/>
    <s v="Standard"/>
    <s v="USD"/>
    <n v="63.349400000000003"/>
    <n v="58.281399999999998"/>
    <n v="58.28139999999999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760"/>
    <s v="Shared"/>
    <x v="2"/>
    <s v="Direct spend: provider + billing month + sub-account"/>
    <n v="1"/>
    <s v="gcp-2026-05-08-finops-data-2001-05-01-alloc-28080ed3830e"/>
    <d v="2026-05-01T00:00:00"/>
    <d v="2026-05-01T00:00:00"/>
  </r>
  <r>
    <x v="2562"/>
    <x v="1"/>
    <m/>
    <m/>
    <s v="analytics-development"/>
    <n v="46149.833333333336"/>
    <n v="46150.833333333336"/>
    <n v="46142.833333333336"/>
    <n v="46173.833333333336"/>
    <s v="Cloud Logging"/>
    <s v="Management and Governance"/>
    <s v="Log Storage"/>
    <s v="log-sink-2001-05-02"/>
    <s v="us-central1"/>
    <s v=""/>
    <n v="130.11699999999999"/>
    <s v="GiBy"/>
    <n v="0.5"/>
    <s v="Standard"/>
    <s v="USD"/>
    <n v="65.058499999999995"/>
    <n v="59.8538"/>
    <n v="59.853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761"/>
    <s v="Shared"/>
    <x v="2"/>
    <s v="Direct spend: provider + billing month + sub-account"/>
    <n v="1"/>
    <s v="gcp-2026-05-08-finops-data-2001-05-02-alloc-9d7de2256578"/>
    <d v="2026-05-01T00:00:00"/>
    <d v="2026-05-01T00:00:00"/>
  </r>
  <r>
    <x v="2563"/>
    <x v="1"/>
    <m/>
    <m/>
    <s v="customer-platform-prod"/>
    <n v="46150.833333333336"/>
    <n v="46151.833333333336"/>
    <n v="46142.833333333336"/>
    <n v="46173.833333333336"/>
    <s v="Compute Engine"/>
    <s v="Compute"/>
    <s v="N2 Instance Core running in Americas"/>
    <s v="instance-1001-01-01"/>
    <s v="us-central1"/>
    <s v=""/>
    <n v="1385.2953"/>
    <s v="vCPU-hours"/>
    <n v="3.1611021852163947E-2"/>
    <s v="Committed"/>
    <s v="USD"/>
    <n v="43.790599999999998"/>
    <n v="35.532800000000002"/>
    <n v="35.5328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62"/>
    <s v="Allocated"/>
    <x v="1"/>
    <s v="Source tags/labels"/>
    <n v="1"/>
    <s v="gcp-2026-05-09-finops-prod-1001-01-01-alloc-e167dadbd62f"/>
    <d v="2026-05-01T00:00:00"/>
    <d v="2026-05-01T00:00:00"/>
  </r>
  <r>
    <x v="2564"/>
    <x v="1"/>
    <m/>
    <m/>
    <s v="customer-platform-prod"/>
    <n v="46150.833333333336"/>
    <n v="46151.833333333336"/>
    <n v="46142.833333333336"/>
    <n v="46173.833333333336"/>
    <s v="Compute Engine"/>
    <s v="Compute"/>
    <s v="N2 Instance Core running in Americas"/>
    <s v="instance-1001-01-02"/>
    <s v="us-central1"/>
    <s v=""/>
    <n v="1432.0911000000001"/>
    <s v="vCPU-hours"/>
    <n v="3.161097782117353E-2"/>
    <s v="Committed"/>
    <s v="USD"/>
    <n v="45.269799999999996"/>
    <n v="36.7331"/>
    <n v="36.7331"/>
    <s v="Usage"/>
    <s v=""/>
    <s v="N2 Instance Core running in Americas"/>
    <s v="{}"/>
    <x v="0"/>
    <x v="0"/>
    <x v="0"/>
    <x v="0"/>
    <s v="Unallocated"/>
    <s v="gcp_billing_sample.csv"/>
    <n v="763"/>
    <s v="Unallocated"/>
    <x v="0"/>
    <s v="Missing allocation metadata"/>
    <n v="1"/>
    <s v="gcp-2026-05-09-finops-prod-1001-01-02-alloc-d521f70fd7aa"/>
    <d v="2026-05-01T00:00:00"/>
    <d v="2026-05-01T00:00:00"/>
  </r>
  <r>
    <x v="2565"/>
    <x v="1"/>
    <m/>
    <m/>
    <s v="customer-platform-prod"/>
    <n v="46150.833333333336"/>
    <n v="46151.833333333336"/>
    <n v="46142.833333333336"/>
    <n v="46173.833333333336"/>
    <s v="BigQuery"/>
    <s v="Analytics"/>
    <s v="Analysis in US"/>
    <s v="bq-job-1001-02-01"/>
    <s v="us-central1"/>
    <s v=""/>
    <n v="12.2951"/>
    <s v="TiBy"/>
    <n v="6.2499857666875416"/>
    <s v="Standard"/>
    <s v="USD"/>
    <n v="76.844200000000001"/>
    <n v="73.001999999999995"/>
    <n v="73.00199999999999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64"/>
    <s v="Allocated"/>
    <x v="1"/>
    <s v="Source tags/labels"/>
    <n v="1"/>
    <s v="gcp-2026-05-09-finops-prod-1001-02-01-alloc-47772a60b5e3"/>
    <d v="2026-05-01T00:00:00"/>
    <d v="2026-05-01T00:00:00"/>
  </r>
  <r>
    <x v="2566"/>
    <x v="1"/>
    <m/>
    <m/>
    <s v="customer-platform-prod"/>
    <n v="46150.833333333336"/>
    <n v="46151.833333333336"/>
    <n v="46142.833333333336"/>
    <n v="46173.833333333336"/>
    <s v="BigQuery"/>
    <s v="Analytics"/>
    <s v="Analysis in US"/>
    <s v="bq-job-1001-02-02"/>
    <s v="us-central1"/>
    <s v=""/>
    <n v="11.2958"/>
    <s v="TiBy"/>
    <n v="6.2499955735760189"/>
    <s v="Standard"/>
    <s v="USD"/>
    <n v="70.598699999999994"/>
    <n v="67.068799999999996"/>
    <n v="67.068799999999996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65"/>
    <s v="Allocated"/>
    <x v="1"/>
    <s v="Source tags/labels"/>
    <n v="1"/>
    <s v="gcp-2026-05-09-finops-prod-1001-02-02-alloc-da9db9ef6c3c"/>
    <d v="2026-05-01T00:00:00"/>
    <d v="2026-05-01T00:00:00"/>
  </r>
  <r>
    <x v="2567"/>
    <x v="1"/>
    <m/>
    <m/>
    <s v="customer-platform-prod"/>
    <n v="46150.833333333336"/>
    <n v="46151.833333333336"/>
    <n v="46142.833333333336"/>
    <n v="46173.833333333336"/>
    <s v="Cloud Storage"/>
    <s v="Storage"/>
    <s v="Standard Storage US Multi-region"/>
    <s v="bucket-1001-03-01"/>
    <s v="us-central1"/>
    <s v=""/>
    <n v="308.38299999999998"/>
    <s v="GiBy-month"/>
    <n v="2.6000136194277896E-2"/>
    <s v="Standard"/>
    <s v="USD"/>
    <n v="8.0180000000000007"/>
    <n v="7.4012000000000002"/>
    <n v="7.4012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66"/>
    <s v="Allocated"/>
    <x v="1"/>
    <s v="Source tags/labels"/>
    <n v="1"/>
    <s v="gcp-2026-05-09-finops-prod-1001-03-01-alloc-fd416bd8b443"/>
    <d v="2026-05-01T00:00:00"/>
    <d v="2026-05-01T00:00:00"/>
  </r>
  <r>
    <x v="2568"/>
    <x v="1"/>
    <m/>
    <m/>
    <s v="customer-platform-prod"/>
    <n v="46150.833333333336"/>
    <n v="46151.833333333336"/>
    <n v="46142.833333333336"/>
    <n v="46173.833333333336"/>
    <s v="Cloud Storage"/>
    <s v="Storage"/>
    <s v="Standard Storage US Multi-region"/>
    <s v="bucket-1001-03-02"/>
    <s v="us-central1"/>
    <s v=""/>
    <n v="333.07859999999999"/>
    <s v="GiBy-month"/>
    <n v="2.5999869099966193E-2"/>
    <s v="Standard"/>
    <s v="USD"/>
    <n v="8.66"/>
    <n v="7.9939"/>
    <n v="7.993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67"/>
    <s v="Allocated"/>
    <x v="1"/>
    <s v="Source tags/labels"/>
    <n v="1"/>
    <s v="gcp-2026-05-09-finops-prod-1001-03-02-alloc-44d360bade36"/>
    <d v="2026-05-01T00:00:00"/>
    <d v="2026-05-01T00:00:00"/>
  </r>
  <r>
    <x v="2569"/>
    <x v="1"/>
    <m/>
    <m/>
    <s v="customer-platform-prod"/>
    <n v="46150.833333333336"/>
    <n v="46151.833333333336"/>
    <n v="46142.833333333336"/>
    <n v="46173.833333333336"/>
    <s v="Cloud SQL"/>
    <s v="Databases"/>
    <s v="Cloud SQL for PostgreSQL: Regional vCPU"/>
    <s v="cloudsql-1001-04-01"/>
    <s v="us-central1"/>
    <s v=""/>
    <n v="398.56529999999998"/>
    <s v="vCPU-hours"/>
    <n v="8.2600015605974728E-2"/>
    <s v="Committed"/>
    <s v="USD"/>
    <n v="32.921500000000002"/>
    <n v="27.1343"/>
    <n v="27.1343"/>
    <s v="Usage"/>
    <s v=""/>
    <s v="Cloud SQL for PostgreSQL: Regional vCPU"/>
    <s v="{}"/>
    <x v="0"/>
    <x v="0"/>
    <x v="0"/>
    <x v="0"/>
    <s v="Unallocated"/>
    <s v="gcp_billing_sample.csv"/>
    <n v="768"/>
    <s v="Unallocated"/>
    <x v="0"/>
    <s v="Missing allocation metadata"/>
    <n v="1"/>
    <s v="gcp-2026-05-09-finops-prod-1001-04-01-alloc-9ecdb72657df"/>
    <d v="2026-05-01T00:00:00"/>
    <d v="2026-05-01T00:00:00"/>
  </r>
  <r>
    <x v="2570"/>
    <x v="1"/>
    <m/>
    <m/>
    <s v="customer-platform-prod"/>
    <n v="46150.833333333336"/>
    <n v="46151.833333333336"/>
    <n v="46142.833333333336"/>
    <n v="46173.833333333336"/>
    <s v="Cloud SQL"/>
    <s v="Databases"/>
    <s v="Cloud SQL for PostgreSQL: Regional vCPU"/>
    <s v="cloudsql-1001-04-02"/>
    <s v="us-central1"/>
    <s v=""/>
    <n v="429.51409999999998"/>
    <s v="vCPU-hours"/>
    <n v="8.2600082279021811E-2"/>
    <s v="Committed"/>
    <s v="USD"/>
    <n v="35.477899999999998"/>
    <n v="29.241299999999999"/>
    <n v="29.2412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69"/>
    <s v="Allocated"/>
    <x v="1"/>
    <s v="Source tags/labels"/>
    <n v="1"/>
    <s v="gcp-2026-05-09-finops-prod-1001-04-02-alloc-85a993f50f65"/>
    <d v="2026-05-01T00:00:00"/>
    <d v="2026-05-01T00:00:00"/>
  </r>
  <r>
    <x v="2571"/>
    <x v="1"/>
    <m/>
    <m/>
    <s v="customer-platform-prod"/>
    <n v="46150.833333333336"/>
    <n v="46151.833333333336"/>
    <n v="46142.833333333336"/>
    <n v="46173.833333333336"/>
    <s v="Cloud Logging"/>
    <s v="Management and Governance"/>
    <s v="Log Storage"/>
    <s v="log-sink-1001-05-01"/>
    <s v="us-central1"/>
    <s v=""/>
    <n v="296.6189"/>
    <s v="GiBy"/>
    <n v="0.49999983143353305"/>
    <s v="Standard"/>
    <s v="USD"/>
    <n v="148.30940000000001"/>
    <n v="136.44470000000001"/>
    <n v="136.4447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770"/>
    <s v="Shared"/>
    <x v="2"/>
    <s v="Direct spend: provider + billing month + sub-account"/>
    <n v="1"/>
    <s v="gcp-2026-05-09-finops-prod-1001-05-01-alloc-1ee680b625df"/>
    <d v="2026-05-01T00:00:00"/>
    <d v="2026-05-01T00:00:00"/>
  </r>
  <r>
    <x v="2572"/>
    <x v="1"/>
    <m/>
    <m/>
    <s v="customer-platform-prod"/>
    <n v="46150.833333333336"/>
    <n v="46151.833333333336"/>
    <n v="46142.833333333336"/>
    <n v="46173.833333333336"/>
    <s v="Cloud Logging"/>
    <s v="Management and Governance"/>
    <s v="Log Storage"/>
    <s v="log-sink-1001-05-02"/>
    <s v="us-central1"/>
    <s v=""/>
    <n v="298.2441"/>
    <s v="GiBy"/>
    <n v="0.50000016764790989"/>
    <s v="Standard"/>
    <s v="USD"/>
    <n v="149.12209999999999"/>
    <n v="137.19229999999999"/>
    <n v="137.1922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771"/>
    <s v="Shared"/>
    <x v="2"/>
    <s v="Direct spend: provider + billing month + sub-account"/>
    <n v="1"/>
    <s v="gcp-2026-05-09-finops-prod-1001-05-02-alloc-0e9edcc02602"/>
    <d v="2026-05-01T00:00:00"/>
    <d v="2026-05-01T00:00:00"/>
  </r>
  <r>
    <x v="2573"/>
    <x v="1"/>
    <m/>
    <m/>
    <s v="analytics-development"/>
    <n v="46150.833333333336"/>
    <n v="46151.833333333336"/>
    <n v="46142.833333333336"/>
    <n v="46173.833333333336"/>
    <s v="Compute Engine"/>
    <s v="Compute"/>
    <s v="N2 Instance Core running in Americas"/>
    <s v="instance-2001-01-01"/>
    <s v="us-central1"/>
    <s v=""/>
    <n v="621.80010000000004"/>
    <s v="vCPU-hours"/>
    <n v="3.1610963073180592E-2"/>
    <s v="Committed"/>
    <s v="USD"/>
    <n v="19.6557"/>
    <n v="15.949199999999999"/>
    <n v="15.949199999999999"/>
    <s v="Usage"/>
    <s v=""/>
    <s v="N2 Instance Core running in Americas"/>
    <s v="{}"/>
    <x v="0"/>
    <x v="0"/>
    <x v="0"/>
    <x v="0"/>
    <s v="Unallocated"/>
    <s v="gcp_billing_sample.csv"/>
    <n v="772"/>
    <s v="Unallocated"/>
    <x v="0"/>
    <s v="Missing allocation metadata"/>
    <n v="1"/>
    <s v="gcp-2026-05-09-finops-data-2001-01-01-alloc-124c82dcc7b8"/>
    <d v="2026-05-01T00:00:00"/>
    <d v="2026-05-01T00:00:00"/>
  </r>
  <r>
    <x v="2574"/>
    <x v="1"/>
    <m/>
    <m/>
    <s v="analytics-development"/>
    <n v="46150.833333333336"/>
    <n v="46151.833333333336"/>
    <n v="46142.833333333336"/>
    <n v="46173.833333333336"/>
    <s v="Compute Engine"/>
    <s v="Compute"/>
    <s v="N2 Instance Core running in Americas"/>
    <s v="instance-2001-01-02"/>
    <s v="us-central1"/>
    <s v=""/>
    <n v="665.0729"/>
    <s v="vCPU-hours"/>
    <n v="3.1610970767264768E-2"/>
    <s v="Committed"/>
    <s v="USD"/>
    <n v="21.023599999999998"/>
    <n v="17.059100000000001"/>
    <n v="17.0591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73"/>
    <s v="Allocated"/>
    <x v="1"/>
    <s v="Source tags/labels"/>
    <n v="1"/>
    <s v="gcp-2026-05-09-finops-data-2001-01-02-alloc-fbc6aab9f109"/>
    <d v="2026-05-01T00:00:00"/>
    <d v="2026-05-01T00:00:00"/>
  </r>
  <r>
    <x v="2575"/>
    <x v="1"/>
    <m/>
    <m/>
    <s v="analytics-development"/>
    <n v="46150.833333333336"/>
    <n v="46151.833333333336"/>
    <n v="46142.833333333336"/>
    <n v="46173.833333333336"/>
    <s v="BigQuery"/>
    <s v="Analytics"/>
    <s v="Analysis in US"/>
    <s v="bq-job-2001-02-01"/>
    <s v="us-central1"/>
    <s v=""/>
    <n v="5.5038"/>
    <s v="TiBy"/>
    <n v="6.2500090846324357"/>
    <s v="Standard"/>
    <s v="USD"/>
    <n v="34.398800000000001"/>
    <n v="32.678899999999999"/>
    <n v="32.6788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74"/>
    <s v="Allocated"/>
    <x v="1"/>
    <s v="Source tags/labels"/>
    <n v="1"/>
    <s v="gcp-2026-05-09-finops-data-2001-02-01-alloc-f272701c4478"/>
    <d v="2026-05-01T00:00:00"/>
    <d v="2026-05-01T00:00:00"/>
  </r>
  <r>
    <x v="2576"/>
    <x v="1"/>
    <m/>
    <m/>
    <s v="analytics-development"/>
    <n v="46150.833333333336"/>
    <n v="46151.833333333336"/>
    <n v="46142.833333333336"/>
    <n v="46173.833333333336"/>
    <s v="BigQuery"/>
    <s v="Analytics"/>
    <s v="Analysis in US"/>
    <s v="bq-job-2001-02-02"/>
    <s v="us-central1"/>
    <s v=""/>
    <n v="5.7630999999999997"/>
    <s v="TiBy"/>
    <n v="6.2499696343981537"/>
    <s v="Standard"/>
    <s v="USD"/>
    <n v="36.019199999999998"/>
    <n v="34.218200000000003"/>
    <n v="34.218200000000003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75"/>
    <s v="Allocated"/>
    <x v="1"/>
    <s v="Source tags/labels"/>
    <n v="1"/>
    <s v="gcp-2026-05-09-finops-data-2001-02-02-alloc-abe25c7d8b9f"/>
    <d v="2026-05-01T00:00:00"/>
    <d v="2026-05-01T00:00:00"/>
  </r>
  <r>
    <x v="2577"/>
    <x v="1"/>
    <m/>
    <m/>
    <s v="analytics-development"/>
    <n v="46150.833333333336"/>
    <n v="46151.833333333336"/>
    <n v="46142.833333333336"/>
    <n v="46173.833333333336"/>
    <s v="Cloud Storage"/>
    <s v="Storage"/>
    <s v="Standard Storage US Multi-region"/>
    <s v="bucket-2001-03-01"/>
    <s v="us-central1"/>
    <s v=""/>
    <n v="147.34989999999999"/>
    <s v="GiBy-month"/>
    <n v="2.6000017645074751E-2"/>
    <s v="Standard"/>
    <s v="USD"/>
    <n v="3.8311000000000002"/>
    <n v="3.5364"/>
    <n v="3.5364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76"/>
    <s v="Allocated"/>
    <x v="1"/>
    <s v="Source tags/labels"/>
    <n v="1"/>
    <s v="gcp-2026-05-09-finops-data-2001-03-01-alloc-c2bfab74fd98"/>
    <d v="2026-05-01T00:00:00"/>
    <d v="2026-05-01T00:00:00"/>
  </r>
  <r>
    <x v="2578"/>
    <x v="1"/>
    <m/>
    <m/>
    <s v="analytics-development"/>
    <n v="46150.833333333336"/>
    <n v="46151.833333333336"/>
    <n v="46142.833333333336"/>
    <n v="46173.833333333336"/>
    <s v="Cloud Storage"/>
    <s v="Storage"/>
    <s v="Standard Storage US Multi-region"/>
    <s v="bucket-2001-03-02"/>
    <s v="us-central1"/>
    <s v=""/>
    <n v="153.14230000000001"/>
    <s v="GiBy-month"/>
    <n v="2.6000001305974903E-2"/>
    <s v="Standard"/>
    <s v="USD"/>
    <n v="3.9817"/>
    <n v="3.6753999999999998"/>
    <n v="3.6753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77"/>
    <s v="Allocated"/>
    <x v="1"/>
    <s v="Source tags/labels"/>
    <n v="1"/>
    <s v="gcp-2026-05-09-finops-data-2001-03-02-alloc-5de3427c9737"/>
    <d v="2026-05-01T00:00:00"/>
    <d v="2026-05-01T00:00:00"/>
  </r>
  <r>
    <x v="2579"/>
    <x v="1"/>
    <m/>
    <m/>
    <s v="analytics-development"/>
    <n v="46150.833333333336"/>
    <n v="46151.833333333336"/>
    <n v="46142.833333333336"/>
    <n v="46173.833333333336"/>
    <s v="Cloud SQL"/>
    <s v="Databases"/>
    <s v="Cloud SQL for PostgreSQL: Regional vCPU"/>
    <s v="cloudsql-2001-04-01"/>
    <s v="us-central1"/>
    <s v=""/>
    <n v="195.4589"/>
    <s v="vCPU-hours"/>
    <n v="8.2599973702911472E-2"/>
    <s v="Committed"/>
    <s v="USD"/>
    <n v="16.1449"/>
    <n v="13.306900000000001"/>
    <n v="13.3069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78"/>
    <s v="Allocated"/>
    <x v="1"/>
    <s v="Source tags/labels"/>
    <n v="1"/>
    <s v="gcp-2026-05-09-finops-data-2001-04-01-alloc-30c4047ededd"/>
    <d v="2026-05-01T00:00:00"/>
    <d v="2026-05-01T00:00:00"/>
  </r>
  <r>
    <x v="2580"/>
    <x v="1"/>
    <m/>
    <m/>
    <s v="analytics-development"/>
    <n v="46150.833333333336"/>
    <n v="46151.833333333336"/>
    <n v="46142.833333333336"/>
    <n v="46173.833333333336"/>
    <s v="Cloud SQL"/>
    <s v="Databases"/>
    <s v="Cloud SQL for PostgreSQL: Regional vCPU"/>
    <s v="cloudsql-2001-04-02"/>
    <s v="us-central1"/>
    <s v=""/>
    <n v="206.90520000000001"/>
    <s v="vCPU-hours"/>
    <n v="8.2600147313842284E-2"/>
    <s v="Committed"/>
    <s v="USD"/>
    <n v="17.090399999999999"/>
    <n v="14.0861"/>
    <n v="14.086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79"/>
    <s v="Allocated"/>
    <x v="1"/>
    <s v="Source tags/labels"/>
    <n v="1"/>
    <s v="gcp-2026-05-09-finops-data-2001-04-02-alloc-2a32ce8d2c74"/>
    <d v="2026-05-01T00:00:00"/>
    <d v="2026-05-01T00:00:00"/>
  </r>
  <r>
    <x v="2581"/>
    <x v="1"/>
    <m/>
    <m/>
    <s v="analytics-development"/>
    <n v="46150.833333333336"/>
    <n v="46151.833333333336"/>
    <n v="46142.833333333336"/>
    <n v="46173.833333333336"/>
    <s v="Cloud Logging"/>
    <s v="Management and Governance"/>
    <s v="Log Storage"/>
    <s v="log-sink-2001-05-01"/>
    <s v="us-central1"/>
    <s v=""/>
    <n v="134.07380000000001"/>
    <s v="GiBy"/>
    <n v="0.5"/>
    <s v="Standard"/>
    <s v="USD"/>
    <n v="67.036900000000003"/>
    <n v="61.673900000000003"/>
    <n v="61.6739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780"/>
    <s v="Shared"/>
    <x v="2"/>
    <s v="Direct spend: provider + billing month + sub-account"/>
    <n v="1"/>
    <s v="gcp-2026-05-09-finops-data-2001-05-01-alloc-2127500da728"/>
    <d v="2026-05-01T00:00:00"/>
    <d v="2026-05-01T00:00:00"/>
  </r>
  <r>
    <x v="2582"/>
    <x v="1"/>
    <m/>
    <m/>
    <s v="analytics-development"/>
    <n v="46150.833333333336"/>
    <n v="46151.833333333336"/>
    <n v="46142.833333333336"/>
    <n v="46173.833333333336"/>
    <s v="Cloud Logging"/>
    <s v="Management and Governance"/>
    <s v="Log Storage"/>
    <s v="log-sink-2001-05-02"/>
    <s v="us-central1"/>
    <s v=""/>
    <n v="143.447"/>
    <s v="GiBy"/>
    <n v="0.5"/>
    <s v="Standard"/>
    <s v="USD"/>
    <n v="71.723500000000001"/>
    <n v="65.985600000000005"/>
    <n v="65.985600000000005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781"/>
    <s v="Shared"/>
    <x v="2"/>
    <s v="Direct spend: provider + billing month + sub-account"/>
    <n v="1"/>
    <s v="gcp-2026-05-09-finops-data-2001-05-02-alloc-ca92858434be"/>
    <d v="2026-05-01T00:00:00"/>
    <d v="2026-05-01T00:00:00"/>
  </r>
  <r>
    <x v="2583"/>
    <x v="1"/>
    <m/>
    <m/>
    <s v="customer-platform-prod"/>
    <n v="46151.833333333336"/>
    <n v="46152.833333333336"/>
    <n v="46142.833333333336"/>
    <n v="46173.833333333336"/>
    <s v="Compute Engine"/>
    <s v="Compute"/>
    <s v="N2 Instance Core running in Americas"/>
    <s v="instance-1001-01-01"/>
    <s v="us-central1"/>
    <s v=""/>
    <n v="1490.4828"/>
    <s v="vCPU-hours"/>
    <n v="3.1611032344687234E-2"/>
    <s v="Committed"/>
    <s v="USD"/>
    <n v="47.115699999999997"/>
    <n v="38.230899999999998"/>
    <n v="38.2308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82"/>
    <s v="Allocated"/>
    <x v="1"/>
    <s v="Source tags/labels"/>
    <n v="1"/>
    <s v="gcp-2026-05-10-finops-prod-1001-01-01-alloc-739e83fe39ca"/>
    <d v="2026-05-01T00:00:00"/>
    <d v="2026-05-01T00:00:00"/>
  </r>
  <r>
    <x v="2584"/>
    <x v="1"/>
    <m/>
    <m/>
    <s v="customer-platform-prod"/>
    <n v="46151.833333333336"/>
    <n v="46152.833333333336"/>
    <n v="46142.833333333336"/>
    <n v="46173.833333333336"/>
    <s v="Compute Engine"/>
    <s v="Compute"/>
    <s v="N2 Instance Core running in Americas"/>
    <s v="instance-1001-01-02"/>
    <s v="us-central1"/>
    <s v=""/>
    <n v="1555.3434"/>
    <s v="vCPU-hours"/>
    <n v="3.1611025578017045E-2"/>
    <s v="Committed"/>
    <s v="USD"/>
    <n v="49.165999999999997"/>
    <n v="39.894599999999997"/>
    <n v="39.8945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83"/>
    <s v="Allocated"/>
    <x v="1"/>
    <s v="Source tags/labels"/>
    <n v="1"/>
    <s v="gcp-2026-05-10-finops-prod-1001-01-02-alloc-491551fc0698"/>
    <d v="2026-05-01T00:00:00"/>
    <d v="2026-05-01T00:00:00"/>
  </r>
  <r>
    <x v="2585"/>
    <x v="1"/>
    <m/>
    <m/>
    <s v="customer-platform-prod"/>
    <n v="46151.833333333336"/>
    <n v="46152.833333333336"/>
    <n v="46142.833333333336"/>
    <n v="46173.833333333336"/>
    <s v="BigQuery"/>
    <s v="Analytics"/>
    <s v="Analysis in US"/>
    <s v="bq-job-1001-02-01"/>
    <s v="us-central1"/>
    <s v=""/>
    <n v="11.917"/>
    <s v="TiBy"/>
    <n v="6.2499706301921618"/>
    <s v="Standard"/>
    <s v="USD"/>
    <n v="74.480900000000005"/>
    <n v="70.756900000000002"/>
    <n v="70.756900000000002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84"/>
    <s v="Allocated"/>
    <x v="1"/>
    <s v="Source tags/labels"/>
    <n v="1"/>
    <s v="gcp-2026-05-10-finops-prod-1001-02-01-alloc-e5213dc5e0e0"/>
    <d v="2026-05-01T00:00:00"/>
    <d v="2026-05-01T00:00:00"/>
  </r>
  <r>
    <x v="2586"/>
    <x v="1"/>
    <m/>
    <m/>
    <s v="customer-platform-prod"/>
    <n v="46151.833333333336"/>
    <n v="46152.833333333336"/>
    <n v="46142.833333333336"/>
    <n v="46173.833333333336"/>
    <s v="BigQuery"/>
    <s v="Analytics"/>
    <s v="Analysis in US"/>
    <s v="bq-job-1001-02-02"/>
    <s v="us-central1"/>
    <s v=""/>
    <n v="11.3371"/>
    <s v="TiBy"/>
    <n v="6.2500022051494657"/>
    <s v="Standard"/>
    <s v="USD"/>
    <n v="70.856899999999996"/>
    <n v="67.314099999999996"/>
    <n v="67.314099999999996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85"/>
    <s v="Allocated"/>
    <x v="1"/>
    <s v="Source tags/labels"/>
    <n v="1"/>
    <s v="gcp-2026-05-10-finops-prod-1001-02-02-alloc-3d7f9f0941c2"/>
    <d v="2026-05-01T00:00:00"/>
    <d v="2026-05-01T00:00:00"/>
  </r>
  <r>
    <x v="2587"/>
    <x v="1"/>
    <m/>
    <m/>
    <s v="customer-platform-prod"/>
    <n v="46151.833333333336"/>
    <n v="46152.833333333336"/>
    <n v="46142.833333333336"/>
    <n v="46173.833333333336"/>
    <s v="Cloud Storage"/>
    <s v="Storage"/>
    <s v="Standard Storage US Multi-region"/>
    <s v="bucket-1001-03-01"/>
    <s v="us-central1"/>
    <s v=""/>
    <n v="327.48430000000002"/>
    <s v="GiBy-month"/>
    <n v="2.60000250393683E-2"/>
    <s v="Standard"/>
    <s v="USD"/>
    <n v="8.5145999999999997"/>
    <n v="7.8596000000000004"/>
    <n v="7.859600000000000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86"/>
    <s v="Allocated"/>
    <x v="1"/>
    <s v="Source tags/labels"/>
    <n v="1"/>
    <s v="gcp-2026-05-10-finops-prod-1001-03-01-alloc-d975e112753f"/>
    <d v="2026-05-01T00:00:00"/>
    <d v="2026-05-01T00:00:00"/>
  </r>
  <r>
    <x v="2588"/>
    <x v="1"/>
    <m/>
    <m/>
    <s v="customer-platform-prod"/>
    <n v="46151.833333333336"/>
    <n v="46152.833333333336"/>
    <n v="46142.833333333336"/>
    <n v="46173.833333333336"/>
    <s v="Cloud Storage"/>
    <s v="Storage"/>
    <s v="Standard Storage US Multi-region"/>
    <s v="bucket-1001-03-02"/>
    <s v="us-central1"/>
    <s v=""/>
    <n v="313.09289999999999"/>
    <s v="GiBy-month"/>
    <n v="2.5999950813320905E-2"/>
    <s v="Standard"/>
    <s v="USD"/>
    <n v="8.1403999999999996"/>
    <n v="7.5141999999999998"/>
    <n v="7.514199999999999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87"/>
    <s v="Allocated"/>
    <x v="1"/>
    <s v="Source tags/labels"/>
    <n v="1"/>
    <s v="gcp-2026-05-10-finops-prod-1001-03-02-alloc-11e0d6567ad1"/>
    <d v="2026-05-01T00:00:00"/>
    <d v="2026-05-01T00:00:00"/>
  </r>
  <r>
    <x v="2589"/>
    <x v="1"/>
    <m/>
    <m/>
    <s v="customer-platform-prod"/>
    <n v="46151.833333333336"/>
    <n v="46152.833333333336"/>
    <n v="46142.833333333336"/>
    <n v="46173.833333333336"/>
    <s v="Cloud SQL"/>
    <s v="Databases"/>
    <s v="Cloud SQL for PostgreSQL: Regional vCPU"/>
    <s v="cloudsql-1001-04-01"/>
    <s v="us-central1"/>
    <s v=""/>
    <n v="433.87520000000001"/>
    <s v="vCPU-hours"/>
    <n v="8.2600019544790765E-2"/>
    <s v="Committed"/>
    <s v="USD"/>
    <n v="35.838099999999997"/>
    <n v="29.5383"/>
    <n v="29.5383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88"/>
    <s v="Allocated"/>
    <x v="1"/>
    <s v="Source tags/labels"/>
    <n v="1"/>
    <s v="gcp-2026-05-10-finops-prod-1001-04-01-alloc-90458a1ddb39"/>
    <d v="2026-05-01T00:00:00"/>
    <d v="2026-05-01T00:00:00"/>
  </r>
  <r>
    <x v="2590"/>
    <x v="1"/>
    <m/>
    <m/>
    <s v="customer-platform-prod"/>
    <n v="46151.833333333336"/>
    <n v="46152.833333333336"/>
    <n v="46142.833333333336"/>
    <n v="46173.833333333336"/>
    <s v="Cloud SQL"/>
    <s v="Databases"/>
    <s v="Cloud SQL for PostgreSQL: Regional vCPU"/>
    <s v="cloudsql-1001-04-02"/>
    <s v="us-central1"/>
    <s v=""/>
    <n v="452.12189999999998"/>
    <s v="vCPU-hours"/>
    <n v="8.2600068698286899E-2"/>
    <s v="Committed"/>
    <s v="USD"/>
    <n v="37.345300000000002"/>
    <n v="30.7804"/>
    <n v="30.7804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789"/>
    <s v="Allocated"/>
    <x v="1"/>
    <s v="Source tags/labels"/>
    <n v="1"/>
    <s v="gcp-2026-05-10-finops-prod-1001-04-02-alloc-5c626f9636ca"/>
    <d v="2026-05-01T00:00:00"/>
    <d v="2026-05-01T00:00:00"/>
  </r>
  <r>
    <x v="2591"/>
    <x v="1"/>
    <m/>
    <m/>
    <s v="customer-platform-prod"/>
    <n v="46151.833333333336"/>
    <n v="46152.833333333336"/>
    <n v="46142.833333333336"/>
    <n v="46173.833333333336"/>
    <s v="Cloud Logging"/>
    <s v="Management and Governance"/>
    <s v="Log Storage"/>
    <s v="log-sink-1001-05-01"/>
    <s v="us-central1"/>
    <s v=""/>
    <n v="271.81580000000002"/>
    <s v="GiBy"/>
    <n v="0.5"/>
    <s v="Standard"/>
    <s v="USD"/>
    <n v="135.90790000000001"/>
    <n v="125.03530000000001"/>
    <n v="125.0353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790"/>
    <s v="Shared"/>
    <x v="2"/>
    <s v="Direct spend: provider + billing month + sub-account"/>
    <n v="1"/>
    <s v="gcp-2026-05-10-finops-prod-1001-05-01-alloc-dd4ab9720523"/>
    <d v="2026-05-01T00:00:00"/>
    <d v="2026-05-01T00:00:00"/>
  </r>
  <r>
    <x v="2592"/>
    <x v="1"/>
    <m/>
    <m/>
    <s v="customer-platform-prod"/>
    <n v="46151.833333333336"/>
    <n v="46152.833333333336"/>
    <n v="46142.833333333336"/>
    <n v="46173.833333333336"/>
    <s v="Cloud Logging"/>
    <s v="Management and Governance"/>
    <s v="Log Storage"/>
    <s v="log-sink-1001-05-02"/>
    <s v="us-central1"/>
    <s v=""/>
    <n v="291.08640000000003"/>
    <s v="GiBy"/>
    <n v="0.5"/>
    <s v="Standard"/>
    <s v="USD"/>
    <n v="145.54320000000001"/>
    <n v="133.8998"/>
    <n v="133.8998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791"/>
    <s v="Shared"/>
    <x v="2"/>
    <s v="Direct spend: provider + billing month + sub-account"/>
    <n v="1"/>
    <s v="gcp-2026-05-10-finops-prod-1001-05-02-alloc-ee03f9c539ad"/>
    <d v="2026-05-01T00:00:00"/>
    <d v="2026-05-01T00:00:00"/>
  </r>
  <r>
    <x v="2593"/>
    <x v="1"/>
    <m/>
    <m/>
    <s v="analytics-development"/>
    <n v="46151.833333333336"/>
    <n v="46152.833333333336"/>
    <n v="46142.833333333336"/>
    <n v="46173.833333333336"/>
    <s v="Compute Engine"/>
    <s v="Compute"/>
    <s v="N2 Instance Core running in Americas"/>
    <s v="instance-2001-01-01"/>
    <s v="us-central1"/>
    <s v=""/>
    <n v="630.55820000000006"/>
    <s v="vCPU-hours"/>
    <n v="3.1611039234760566E-2"/>
    <s v="Committed"/>
    <s v="USD"/>
    <n v="19.932600000000001"/>
    <n v="16.1738"/>
    <n v="16.1738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92"/>
    <s v="Allocated"/>
    <x v="1"/>
    <s v="Source tags/labels"/>
    <n v="1"/>
    <s v="gcp-2026-05-10-finops-data-2001-01-01-alloc-24da6b0344fe"/>
    <d v="2026-05-01T00:00:00"/>
    <d v="2026-05-01T00:00:00"/>
  </r>
  <r>
    <x v="2594"/>
    <x v="1"/>
    <m/>
    <m/>
    <s v="analytics-development"/>
    <n v="46151.833333333336"/>
    <n v="46152.833333333336"/>
    <n v="46142.833333333336"/>
    <n v="46173.833333333336"/>
    <s v="Compute Engine"/>
    <s v="Compute"/>
    <s v="N2 Instance Core running in Americas"/>
    <s v="instance-2001-01-02"/>
    <s v="us-central1"/>
    <s v=""/>
    <n v="689.09939999999995"/>
    <s v="vCPU-hours"/>
    <n v="3.1610969331855462E-2"/>
    <s v="Committed"/>
    <s v="USD"/>
    <n v="21.783100000000001"/>
    <n v="17.6754"/>
    <n v="17.6754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93"/>
    <s v="Allocated"/>
    <x v="1"/>
    <s v="Source tags/labels"/>
    <n v="1"/>
    <s v="gcp-2026-05-10-finops-data-2001-01-02-alloc-3e9793471346"/>
    <d v="2026-05-01T00:00:00"/>
    <d v="2026-05-01T00:00:00"/>
  </r>
  <r>
    <x v="2595"/>
    <x v="1"/>
    <m/>
    <m/>
    <s v="analytics-development"/>
    <n v="46151.833333333336"/>
    <n v="46152.833333333336"/>
    <n v="46142.833333333336"/>
    <n v="46173.833333333336"/>
    <s v="BigQuery"/>
    <s v="Analytics"/>
    <s v="Analysis in US"/>
    <s v="bq-job-2001-02-01"/>
    <s v="us-central1"/>
    <s v=""/>
    <n v="4.9711999999999996"/>
    <s v="TiBy"/>
    <n v="6.2499597682652075"/>
    <s v="Standard"/>
    <s v="USD"/>
    <n v="31.069800000000001"/>
    <n v="29.516300000000001"/>
    <n v="29.5163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94"/>
    <s v="Allocated"/>
    <x v="1"/>
    <s v="Source tags/labels"/>
    <n v="1"/>
    <s v="gcp-2026-05-10-finops-data-2001-02-01-alloc-1dcc33986c01"/>
    <d v="2026-05-01T00:00:00"/>
    <d v="2026-05-01T00:00:00"/>
  </r>
  <r>
    <x v="2596"/>
    <x v="1"/>
    <m/>
    <m/>
    <s v="analytics-development"/>
    <n v="46151.833333333336"/>
    <n v="46152.833333333336"/>
    <n v="46142.833333333336"/>
    <n v="46173.833333333336"/>
    <s v="BigQuery"/>
    <s v="Analytics"/>
    <s v="Analysis in US"/>
    <s v="bq-job-2001-02-02"/>
    <s v="us-central1"/>
    <s v=""/>
    <n v="5.7205000000000004"/>
    <s v="TiBy"/>
    <n v="6.249995629752644"/>
    <s v="Standard"/>
    <s v="USD"/>
    <n v="35.753100000000003"/>
    <n v="33.965400000000002"/>
    <n v="33.96540000000000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95"/>
    <s v="Allocated"/>
    <x v="1"/>
    <s v="Source tags/labels"/>
    <n v="1"/>
    <s v="gcp-2026-05-10-finops-data-2001-02-02-alloc-c1ebc7c2981b"/>
    <d v="2026-05-01T00:00:00"/>
    <d v="2026-05-01T00:00:00"/>
  </r>
  <r>
    <x v="2597"/>
    <x v="1"/>
    <m/>
    <m/>
    <s v="analytics-development"/>
    <n v="46151.833333333336"/>
    <n v="46152.833333333336"/>
    <n v="46142.833333333336"/>
    <n v="46173.833333333336"/>
    <s v="Cloud Storage"/>
    <s v="Storage"/>
    <s v="Standard Storage US Multi-region"/>
    <s v="bucket-2001-03-01"/>
    <s v="us-central1"/>
    <s v=""/>
    <n v="148.30420000000001"/>
    <s v="GiBy-month"/>
    <n v="2.5999937965344205E-2"/>
    <s v="Standard"/>
    <s v="USD"/>
    <n v="3.8559000000000001"/>
    <n v="3.5592999999999999"/>
    <n v="3.5592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96"/>
    <s v="Allocated"/>
    <x v="1"/>
    <s v="Source tags/labels"/>
    <n v="1"/>
    <s v="gcp-2026-05-10-finops-data-2001-03-01-alloc-4448932a03a7"/>
    <d v="2026-05-01T00:00:00"/>
    <d v="2026-05-01T00:00:00"/>
  </r>
  <r>
    <x v="2598"/>
    <x v="1"/>
    <m/>
    <m/>
    <s v="analytics-development"/>
    <n v="46151.833333333336"/>
    <n v="46152.833333333336"/>
    <n v="46142.833333333336"/>
    <n v="46173.833333333336"/>
    <s v="Cloud Storage"/>
    <s v="Storage"/>
    <s v="Standard Storage US Multi-region"/>
    <s v="bucket-2001-03-02"/>
    <s v="us-central1"/>
    <s v=""/>
    <n v="144.94309999999999"/>
    <s v="GiBy-month"/>
    <n v="2.5999857875262777E-2"/>
    <s v="Standard"/>
    <s v="USD"/>
    <n v="3.7685"/>
    <n v="3.4786000000000001"/>
    <n v="3.4786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97"/>
    <s v="Allocated"/>
    <x v="1"/>
    <s v="Source tags/labels"/>
    <n v="1"/>
    <s v="gcp-2026-05-10-finops-data-2001-03-02-alloc-5bb86a93c5e0"/>
    <d v="2026-05-01T00:00:00"/>
    <d v="2026-05-01T00:00:00"/>
  </r>
  <r>
    <x v="2599"/>
    <x v="1"/>
    <m/>
    <m/>
    <s v="analytics-development"/>
    <n v="46151.833333333336"/>
    <n v="46152.833333333336"/>
    <n v="46142.833333333336"/>
    <n v="46173.833333333336"/>
    <s v="Cloud SQL"/>
    <s v="Databases"/>
    <s v="Cloud SQL for PostgreSQL: Regional vCPU"/>
    <s v="cloudsql-2001-04-01"/>
    <s v="us-central1"/>
    <s v=""/>
    <n v="185.72810000000001"/>
    <s v="vCPU-hours"/>
    <n v="8.2599778924136946E-2"/>
    <s v="Committed"/>
    <s v="USD"/>
    <n v="15.341100000000001"/>
    <n v="12.644399999999999"/>
    <n v="12.6443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98"/>
    <s v="Allocated"/>
    <x v="1"/>
    <s v="Source tags/labels"/>
    <n v="1"/>
    <s v="gcp-2026-05-10-finops-data-2001-04-01-alloc-57ca0205d984"/>
    <d v="2026-05-01T00:00:00"/>
    <d v="2026-05-01T00:00:00"/>
  </r>
  <r>
    <x v="2600"/>
    <x v="1"/>
    <m/>
    <m/>
    <s v="analytics-development"/>
    <n v="46151.833333333336"/>
    <n v="46152.833333333336"/>
    <n v="46142.833333333336"/>
    <n v="46173.833333333336"/>
    <s v="Cloud SQL"/>
    <s v="Databases"/>
    <s v="Cloud SQL for PostgreSQL: Regional vCPU"/>
    <s v="cloudsql-2001-04-02"/>
    <s v="us-central1"/>
    <s v=""/>
    <n v="190.8125"/>
    <s v="vCPU-hours"/>
    <n v="8.2599934490664925E-2"/>
    <s v="Committed"/>
    <s v="USD"/>
    <n v="15.761100000000001"/>
    <n v="12.990500000000001"/>
    <n v="12.9905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799"/>
    <s v="Allocated"/>
    <x v="1"/>
    <s v="Source tags/labels"/>
    <n v="1"/>
    <s v="gcp-2026-05-10-finops-data-2001-04-02-alloc-f51f103526b0"/>
    <d v="2026-05-01T00:00:00"/>
    <d v="2026-05-01T00:00:00"/>
  </r>
  <r>
    <x v="2601"/>
    <x v="1"/>
    <m/>
    <m/>
    <s v="analytics-development"/>
    <n v="46151.833333333336"/>
    <n v="46152.833333333336"/>
    <n v="46142.833333333336"/>
    <n v="46173.833333333336"/>
    <s v="Cloud Logging"/>
    <s v="Management and Governance"/>
    <s v="Log Storage"/>
    <s v="log-sink-2001-05-01"/>
    <s v="us-central1"/>
    <s v=""/>
    <n v="131.863"/>
    <s v="GiBy"/>
    <n v="0.5"/>
    <s v="Standard"/>
    <s v="USD"/>
    <n v="65.9315"/>
    <n v="60.656999999999996"/>
    <n v="60.656999999999996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800"/>
    <s v="Shared"/>
    <x v="2"/>
    <s v="Direct spend: provider + billing month + sub-account"/>
    <n v="1"/>
    <s v="gcp-2026-05-10-finops-data-2001-05-01-alloc-cb55ba464309"/>
    <d v="2026-05-01T00:00:00"/>
    <d v="2026-05-01T00:00:00"/>
  </r>
  <r>
    <x v="2602"/>
    <x v="1"/>
    <m/>
    <m/>
    <s v="analytics-development"/>
    <n v="46151.833333333336"/>
    <n v="46152.833333333336"/>
    <n v="46142.833333333336"/>
    <n v="46173.833333333336"/>
    <s v="Cloud Logging"/>
    <s v="Management and Governance"/>
    <s v="Log Storage"/>
    <s v="log-sink-2001-05-02"/>
    <s v="us-central1"/>
    <s v=""/>
    <n v="143.47569999999999"/>
    <s v="GiBy"/>
    <n v="0.50000034849106856"/>
    <s v="Standard"/>
    <s v="USD"/>
    <n v="71.737899999999996"/>
    <n v="65.998800000000003"/>
    <n v="65.9988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801"/>
    <s v="Shared"/>
    <x v="2"/>
    <s v="Direct spend: provider + billing month + sub-account"/>
    <n v="1"/>
    <s v="gcp-2026-05-10-finops-data-2001-05-02-alloc-299045e34c1f"/>
    <d v="2026-05-01T00:00:00"/>
    <d v="2026-05-01T00:00:00"/>
  </r>
  <r>
    <x v="2603"/>
    <x v="1"/>
    <m/>
    <m/>
    <s v="customer-platform-prod"/>
    <n v="46152.833333333336"/>
    <n v="46153.833333333336"/>
    <n v="46142.833333333336"/>
    <n v="46173.833333333336"/>
    <s v="Compute Engine"/>
    <s v="Compute"/>
    <s v="N2 Instance Core running in Americas"/>
    <s v="instance-1001-01-01"/>
    <s v="us-central1"/>
    <s v=""/>
    <n v="1585.2942"/>
    <s v="vCPU-hours"/>
    <n v="3.1610977949708012E-2"/>
    <s v="Committed"/>
    <s v="USD"/>
    <n v="50.112699999999997"/>
    <n v="40.662799999999997"/>
    <n v="40.6627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02"/>
    <s v="Allocated"/>
    <x v="1"/>
    <s v="Source tags/labels"/>
    <n v="1"/>
    <s v="gcp-2026-05-11-finops-prod-1001-01-01-alloc-46d8daaee583"/>
    <d v="2026-05-01T00:00:00"/>
    <d v="2026-05-01T00:00:00"/>
  </r>
  <r>
    <x v="2604"/>
    <x v="1"/>
    <m/>
    <m/>
    <s v="customer-platform-prod"/>
    <n v="46152.833333333336"/>
    <n v="46153.833333333336"/>
    <n v="46142.833333333336"/>
    <n v="46173.833333333336"/>
    <s v="Compute Engine"/>
    <s v="Compute"/>
    <s v="N2 Instance Core running in Americas"/>
    <s v="instance-1001-01-02"/>
    <s v="us-central1"/>
    <s v=""/>
    <n v="1586.1980000000001"/>
    <s v="vCPU-hours"/>
    <n v="3.1610996861678051E-2"/>
    <s v="Committed"/>
    <s v="USD"/>
    <n v="50.141300000000001"/>
    <n v="40.685899999999997"/>
    <n v="40.6858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03"/>
    <s v="Allocated"/>
    <x v="1"/>
    <s v="Source tags/labels"/>
    <n v="1"/>
    <s v="gcp-2026-05-11-finops-prod-1001-01-02-alloc-80ab6ccd1b03"/>
    <d v="2026-05-01T00:00:00"/>
    <d v="2026-05-01T00:00:00"/>
  </r>
  <r>
    <x v="2605"/>
    <x v="1"/>
    <m/>
    <m/>
    <s v="customer-platform-prod"/>
    <n v="46152.833333333336"/>
    <n v="46153.833333333336"/>
    <n v="46142.833333333336"/>
    <n v="46173.833333333336"/>
    <s v="BigQuery"/>
    <s v="Analytics"/>
    <s v="Analysis in US"/>
    <s v="bq-job-1001-02-01"/>
    <s v="us-central1"/>
    <s v=""/>
    <n v="11.3668"/>
    <s v="TiBy"/>
    <n v="6.2499824048984758"/>
    <s v="Standard"/>
    <s v="USD"/>
    <n v="71.042299999999997"/>
    <n v="67.490200000000002"/>
    <n v="67.490200000000002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04"/>
    <s v="Allocated"/>
    <x v="1"/>
    <s v="Source tags/labels"/>
    <n v="1"/>
    <s v="gcp-2026-05-11-finops-prod-1001-02-01-alloc-90e6b6f83881"/>
    <d v="2026-05-01T00:00:00"/>
    <d v="2026-05-01T00:00:00"/>
  </r>
  <r>
    <x v="2606"/>
    <x v="1"/>
    <m/>
    <m/>
    <s v="customer-platform-prod"/>
    <n v="46152.833333333336"/>
    <n v="46153.833333333336"/>
    <n v="46142.833333333336"/>
    <n v="46173.833333333336"/>
    <s v="BigQuery"/>
    <s v="Analytics"/>
    <s v="Analysis in US"/>
    <s v="bq-job-1001-02-02"/>
    <s v="us-central1"/>
    <s v=""/>
    <n v="10.9869"/>
    <s v="TiBy"/>
    <n v="6.2500250298082269"/>
    <s v="Standard"/>
    <s v="USD"/>
    <n v="68.668400000000005"/>
    <n v="65.234999999999999"/>
    <n v="65.234999999999999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05"/>
    <s v="Allocated"/>
    <x v="1"/>
    <s v="Source tags/labels"/>
    <n v="1"/>
    <s v="gcp-2026-05-11-finops-prod-1001-02-02-alloc-b85fc12806a3"/>
    <d v="2026-05-01T00:00:00"/>
    <d v="2026-05-01T00:00:00"/>
  </r>
  <r>
    <x v="2607"/>
    <x v="1"/>
    <m/>
    <m/>
    <s v="customer-platform-prod"/>
    <n v="46152.833333333336"/>
    <n v="46153.833333333336"/>
    <n v="46142.833333333336"/>
    <n v="46173.833333333336"/>
    <s v="Cloud Storage"/>
    <s v="Storage"/>
    <s v="Standard Storage US Multi-region"/>
    <s v="bucket-1001-03-01"/>
    <s v="us-central1"/>
    <s v=""/>
    <n v="324.74810000000002"/>
    <s v="GiBy-month"/>
    <n v="2.5999844186925192E-2"/>
    <s v="Standard"/>
    <s v="USD"/>
    <n v="8.4434000000000005"/>
    <n v="7.7939999999999996"/>
    <n v="7.793999999999999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06"/>
    <s v="Allocated"/>
    <x v="1"/>
    <s v="Source tags/labels"/>
    <n v="1"/>
    <s v="gcp-2026-05-11-finops-prod-1001-03-01-alloc-cafcb56f6454"/>
    <d v="2026-05-01T00:00:00"/>
    <d v="2026-05-01T00:00:00"/>
  </r>
  <r>
    <x v="2608"/>
    <x v="1"/>
    <m/>
    <m/>
    <s v="customer-platform-prod"/>
    <n v="46152.833333333336"/>
    <n v="46153.833333333336"/>
    <n v="46142.833333333336"/>
    <n v="46173.833333333336"/>
    <s v="Cloud Storage"/>
    <s v="Storage"/>
    <s v="Standard Storage US Multi-region"/>
    <s v="bucket-1001-03-02"/>
    <s v="us-central1"/>
    <s v=""/>
    <n v="325.89839999999998"/>
    <s v="GiBy-month"/>
    <n v="2.600012764714402E-2"/>
    <s v="Standard"/>
    <s v="USD"/>
    <n v="8.4733999999999998"/>
    <n v="7.8216000000000001"/>
    <n v="7.8216000000000001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07"/>
    <s v="Allocated"/>
    <x v="1"/>
    <s v="Source tags/labels"/>
    <n v="1"/>
    <s v="gcp-2026-05-11-finops-prod-1001-03-02-alloc-64e434f1130e"/>
    <d v="2026-05-01T00:00:00"/>
    <d v="2026-05-01T00:00:00"/>
  </r>
  <r>
    <x v="2609"/>
    <x v="1"/>
    <m/>
    <m/>
    <s v="customer-platform-prod"/>
    <n v="46152.833333333336"/>
    <n v="46153.833333333336"/>
    <n v="46142.833333333336"/>
    <n v="46173.833333333336"/>
    <s v="Cloud SQL"/>
    <s v="Databases"/>
    <s v="Cloud SQL for PostgreSQL: Regional vCPU"/>
    <s v="cloudsql-1001-04-01"/>
    <s v="us-central1"/>
    <s v=""/>
    <n v="424.62740000000002"/>
    <s v="vCPU-hours"/>
    <n v="8.259994526966466E-2"/>
    <s v="Committed"/>
    <s v="USD"/>
    <n v="35.074199999999998"/>
    <n v="28.9086"/>
    <n v="28.9086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08"/>
    <s v="Allocated"/>
    <x v="1"/>
    <s v="Source tags/labels"/>
    <n v="1"/>
    <s v="gcp-2026-05-11-finops-prod-1001-04-01-alloc-243eda176bc9"/>
    <d v="2026-05-01T00:00:00"/>
    <d v="2026-05-01T00:00:00"/>
  </r>
  <r>
    <x v="2610"/>
    <x v="1"/>
    <m/>
    <m/>
    <s v="customer-platform-prod"/>
    <n v="46152.833333333336"/>
    <n v="46153.833333333336"/>
    <n v="46142.833333333336"/>
    <n v="46173.833333333336"/>
    <s v="Cloud SQL"/>
    <s v="Databases"/>
    <s v="Cloud SQL for PostgreSQL: Regional vCPU"/>
    <s v="cloudsql-1001-04-02"/>
    <s v="us-central1"/>
    <s v=""/>
    <n v="392.79860000000002"/>
    <s v="vCPU-hours"/>
    <n v="8.2600090733520953E-2"/>
    <s v="Committed"/>
    <s v="USD"/>
    <n v="32.4452"/>
    <n v="26.741700000000002"/>
    <n v="26.74170000000000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09"/>
    <s v="Allocated"/>
    <x v="1"/>
    <s v="Source tags/labels"/>
    <n v="1"/>
    <s v="gcp-2026-05-11-finops-prod-1001-04-02-alloc-0e650cee5e41"/>
    <d v="2026-05-01T00:00:00"/>
    <d v="2026-05-01T00:00:00"/>
  </r>
  <r>
    <x v="2611"/>
    <x v="1"/>
    <m/>
    <m/>
    <s v="customer-platform-prod"/>
    <n v="46152.833333333336"/>
    <n v="46153.833333333336"/>
    <n v="46142.833333333336"/>
    <n v="46173.833333333336"/>
    <s v="Cloud Logging"/>
    <s v="Management and Governance"/>
    <s v="Log Storage"/>
    <s v="log-sink-1001-05-01"/>
    <s v="us-central1"/>
    <s v=""/>
    <n v="274.17649999999998"/>
    <s v="GiBy"/>
    <n v="0.49999981763572005"/>
    <s v="Standard"/>
    <s v="USD"/>
    <n v="137.0882"/>
    <n v="126.1212"/>
    <n v="126.1212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810"/>
    <s v="Shared"/>
    <x v="2"/>
    <s v="Direct spend: provider + billing month + sub-account"/>
    <n v="1"/>
    <s v="gcp-2026-05-11-finops-prod-1001-05-01-alloc-96be9f07912d"/>
    <d v="2026-05-01T00:00:00"/>
    <d v="2026-05-01T00:00:00"/>
  </r>
  <r>
    <x v="2612"/>
    <x v="1"/>
    <m/>
    <m/>
    <s v="customer-platform-prod"/>
    <n v="46152.833333333336"/>
    <n v="46153.833333333336"/>
    <n v="46142.833333333336"/>
    <n v="46173.833333333336"/>
    <s v="Cloud Logging"/>
    <s v="Management and Governance"/>
    <s v="Log Storage"/>
    <s v="log-sink-1001-05-02"/>
    <s v="us-central1"/>
    <s v=""/>
    <n v="318.84399999999999"/>
    <s v="GiBy"/>
    <n v="0.5"/>
    <s v="Standard"/>
    <s v="USD"/>
    <n v="159.422"/>
    <n v="146.66820000000001"/>
    <n v="146.6682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811"/>
    <s v="Shared"/>
    <x v="2"/>
    <s v="Direct spend: provider + billing month + sub-account"/>
    <n v="1"/>
    <s v="gcp-2026-05-11-finops-prod-1001-05-02-alloc-82efef034938"/>
    <d v="2026-05-01T00:00:00"/>
    <d v="2026-05-01T00:00:00"/>
  </r>
  <r>
    <x v="2613"/>
    <x v="1"/>
    <m/>
    <m/>
    <s v="analytics-development"/>
    <n v="46152.833333333336"/>
    <n v="46153.833333333336"/>
    <n v="46142.833333333336"/>
    <n v="46173.833333333336"/>
    <s v="Compute Engine"/>
    <s v="Compute"/>
    <s v="N2 Instance Core running in Americas"/>
    <s v="instance-2001-01-01"/>
    <s v="us-central1"/>
    <s v=""/>
    <n v="658.65300000000002"/>
    <s v="vCPU-hours"/>
    <n v="3.1611030390812762E-2"/>
    <s v="Committed"/>
    <s v="USD"/>
    <n v="20.820699999999999"/>
    <n v="16.894400000000001"/>
    <n v="16.8944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12"/>
    <s v="Allocated"/>
    <x v="1"/>
    <s v="Source tags/labels"/>
    <n v="1"/>
    <s v="gcp-2026-05-11-finops-data-2001-01-01-alloc-a1815d84cf64"/>
    <d v="2026-05-01T00:00:00"/>
    <d v="2026-05-01T00:00:00"/>
  </r>
  <r>
    <x v="2614"/>
    <x v="1"/>
    <m/>
    <m/>
    <s v="analytics-development"/>
    <n v="46152.833333333336"/>
    <n v="46153.833333333336"/>
    <n v="46142.833333333336"/>
    <n v="46173.833333333336"/>
    <s v="Compute Engine"/>
    <s v="Compute"/>
    <s v="N2 Instance Core running in Americas"/>
    <s v="instance-2001-01-02"/>
    <s v="us-central1"/>
    <s v=""/>
    <n v="696.62220000000002"/>
    <s v="vCPU-hours"/>
    <n v="3.1610965025231752E-2"/>
    <s v="Committed"/>
    <s v="USD"/>
    <n v="22.020900000000001"/>
    <n v="17.868300000000001"/>
    <n v="17.8683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13"/>
    <s v="Allocated"/>
    <x v="1"/>
    <s v="Source tags/labels"/>
    <n v="1"/>
    <s v="gcp-2026-05-11-finops-data-2001-01-02-alloc-5fc6f99ee424"/>
    <d v="2026-05-01T00:00:00"/>
    <d v="2026-05-01T00:00:00"/>
  </r>
  <r>
    <x v="2615"/>
    <x v="1"/>
    <m/>
    <m/>
    <s v="analytics-development"/>
    <n v="46152.833333333336"/>
    <n v="46153.833333333336"/>
    <n v="46142.833333333336"/>
    <n v="46173.833333333336"/>
    <s v="BigQuery"/>
    <s v="Analytics"/>
    <s v="Analysis in US"/>
    <s v="bq-job-2001-02-01"/>
    <s v="us-central1"/>
    <s v=""/>
    <n v="5.7423999999999999"/>
    <s v="TiBy"/>
    <n v="6.25"/>
    <s v="Standard"/>
    <s v="USD"/>
    <n v="35.89"/>
    <n v="34.095500000000001"/>
    <n v="34.0955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14"/>
    <s v="Allocated"/>
    <x v="1"/>
    <s v="Source tags/labels"/>
    <n v="1"/>
    <s v="gcp-2026-05-11-finops-data-2001-02-01-alloc-a8d66c2453af"/>
    <d v="2026-05-01T00:00:00"/>
    <d v="2026-05-01T00:00:00"/>
  </r>
  <r>
    <x v="2616"/>
    <x v="1"/>
    <m/>
    <m/>
    <s v="analytics-development"/>
    <n v="46152.833333333336"/>
    <n v="46153.833333333336"/>
    <n v="46142.833333333336"/>
    <n v="46173.833333333336"/>
    <s v="BigQuery"/>
    <s v="Analytics"/>
    <s v="Analysis in US"/>
    <s v="bq-job-2001-02-02"/>
    <s v="us-central1"/>
    <s v=""/>
    <n v="5.8354999999999997"/>
    <s v="TiBy"/>
    <n v="6.2500214206152007"/>
    <s v="Standard"/>
    <s v="USD"/>
    <n v="36.472000000000001"/>
    <n v="34.648400000000002"/>
    <n v="34.64840000000000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15"/>
    <s v="Allocated"/>
    <x v="1"/>
    <s v="Source tags/labels"/>
    <n v="1"/>
    <s v="gcp-2026-05-11-finops-data-2001-02-02-alloc-b27326c02ef6"/>
    <d v="2026-05-01T00:00:00"/>
    <d v="2026-05-01T00:00:00"/>
  </r>
  <r>
    <x v="2617"/>
    <x v="1"/>
    <m/>
    <m/>
    <s v="analytics-development"/>
    <n v="46152.833333333336"/>
    <n v="46153.833333333336"/>
    <n v="46142.833333333336"/>
    <n v="46173.833333333336"/>
    <s v="Cloud Storage"/>
    <s v="Storage"/>
    <s v="Standard Storage US Multi-region"/>
    <s v="bucket-2001-03-01"/>
    <s v="us-central1"/>
    <s v=""/>
    <n v="129.6053"/>
    <s v="GiBy-month"/>
    <n v="2.5999708345260573E-2"/>
    <s v="Standard"/>
    <s v="USD"/>
    <n v="3.3696999999999999"/>
    <n v="3.1105"/>
    <n v="3.1105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16"/>
    <s v="Allocated"/>
    <x v="1"/>
    <s v="Source tags/labels"/>
    <n v="1"/>
    <s v="gcp-2026-05-11-finops-data-2001-03-01-alloc-7542d8ca0437"/>
    <d v="2026-05-01T00:00:00"/>
    <d v="2026-05-01T00:00:00"/>
  </r>
  <r>
    <x v="2618"/>
    <x v="1"/>
    <m/>
    <m/>
    <s v="analytics-development"/>
    <n v="46152.833333333336"/>
    <n v="46153.833333333336"/>
    <n v="46142.833333333336"/>
    <n v="46173.833333333336"/>
    <s v="Cloud Storage"/>
    <s v="Storage"/>
    <s v="Standard Storage US Multi-region"/>
    <s v="bucket-2001-03-02"/>
    <s v="us-central1"/>
    <s v=""/>
    <n v="133.8974"/>
    <s v="GiBy-month"/>
    <n v="2.5999758023680819E-2"/>
    <s v="Standard"/>
    <s v="USD"/>
    <n v="3.4813000000000001"/>
    <n v="3.2134999999999998"/>
    <n v="3.2134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17"/>
    <s v="Allocated"/>
    <x v="1"/>
    <s v="Source tags/labels"/>
    <n v="1"/>
    <s v="gcp-2026-05-11-finops-data-2001-03-02-alloc-e897e40ee702"/>
    <d v="2026-05-01T00:00:00"/>
    <d v="2026-05-01T00:00:00"/>
  </r>
  <r>
    <x v="2619"/>
    <x v="1"/>
    <m/>
    <m/>
    <s v="analytics-development"/>
    <n v="46152.833333333336"/>
    <n v="46153.833333333336"/>
    <n v="46142.833333333336"/>
    <n v="46173.833333333336"/>
    <s v="Cloud SQL"/>
    <s v="Databases"/>
    <s v="Cloud SQL for PostgreSQL: Regional vCPU"/>
    <s v="cloudsql-2001-04-01"/>
    <s v="us-central1"/>
    <s v=""/>
    <n v="184.84129999999999"/>
    <s v="vCPU-hours"/>
    <n v="8.2600046634599522E-2"/>
    <s v="Committed"/>
    <s v="USD"/>
    <n v="15.267899999999999"/>
    <n v="12.584"/>
    <n v="12.584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18"/>
    <s v="Allocated"/>
    <x v="1"/>
    <s v="Source tags/labels"/>
    <n v="1"/>
    <s v="gcp-2026-05-11-finops-data-2001-04-01-alloc-0c801ad6c740"/>
    <d v="2026-05-01T00:00:00"/>
    <d v="2026-05-01T00:00:00"/>
  </r>
  <r>
    <x v="2620"/>
    <x v="1"/>
    <m/>
    <m/>
    <s v="analytics-development"/>
    <n v="46152.833333333336"/>
    <n v="46153.833333333336"/>
    <n v="46142.833333333336"/>
    <n v="46173.833333333336"/>
    <s v="Cloud SQL"/>
    <s v="Databases"/>
    <s v="Cloud SQL for PostgreSQL: Regional vCPU"/>
    <s v="cloudsql-2001-04-02"/>
    <s v="us-central1"/>
    <s v=""/>
    <n v="177.49619999999999"/>
    <s v="vCPU-hours"/>
    <n v="8.260007819885723E-2"/>
    <s v="Committed"/>
    <s v="USD"/>
    <n v="14.661199999999999"/>
    <n v="12.0839"/>
    <n v="12.083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19"/>
    <s v="Allocated"/>
    <x v="1"/>
    <s v="Source tags/labels"/>
    <n v="1"/>
    <s v="gcp-2026-05-11-finops-data-2001-04-02-alloc-461bc1acab54"/>
    <d v="2026-05-01T00:00:00"/>
    <d v="2026-05-01T00:00:00"/>
  </r>
  <r>
    <x v="2621"/>
    <x v="1"/>
    <m/>
    <m/>
    <s v="analytics-development"/>
    <n v="46152.833333333336"/>
    <n v="46153.833333333336"/>
    <n v="46142.833333333336"/>
    <n v="46173.833333333336"/>
    <s v="Cloud Logging"/>
    <s v="Management and Governance"/>
    <s v="Log Storage"/>
    <s v="log-sink-2001-05-01"/>
    <s v="us-central1"/>
    <s v=""/>
    <n v="130.04810000000001"/>
    <s v="GiBy"/>
    <n v="0.50000038447312956"/>
    <s v="Standard"/>
    <s v="USD"/>
    <n v="65.024100000000004"/>
    <n v="59.822099999999999"/>
    <n v="59.822099999999999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820"/>
    <s v="Shared"/>
    <x v="2"/>
    <s v="Direct spend: provider + billing month + sub-account"/>
    <n v="1"/>
    <s v="gcp-2026-05-11-finops-data-2001-05-01-alloc-758d25d573af"/>
    <d v="2026-05-01T00:00:00"/>
    <d v="2026-05-01T00:00:00"/>
  </r>
  <r>
    <x v="2622"/>
    <x v="1"/>
    <m/>
    <m/>
    <s v="analytics-development"/>
    <n v="46152.833333333336"/>
    <n v="46153.833333333336"/>
    <n v="46142.833333333336"/>
    <n v="46173.833333333336"/>
    <s v="Cloud Logging"/>
    <s v="Management and Governance"/>
    <s v="Log Storage"/>
    <s v="log-sink-2001-05-02"/>
    <s v="us-central1"/>
    <s v=""/>
    <n v="146.15649999999999"/>
    <s v="GiBy"/>
    <n v="0.50000034209905142"/>
    <s v="Standard"/>
    <s v="USD"/>
    <n v="73.078299999999999"/>
    <n v="67.231999999999999"/>
    <n v="67.231999999999999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821"/>
    <s v="Shared"/>
    <x v="2"/>
    <s v="Direct spend: provider + billing month + sub-account"/>
    <n v="1"/>
    <s v="gcp-2026-05-11-finops-data-2001-05-02-alloc-1ac3acebfad9"/>
    <d v="2026-05-01T00:00:00"/>
    <d v="2026-05-01T00:00:00"/>
  </r>
  <r>
    <x v="2623"/>
    <x v="1"/>
    <m/>
    <m/>
    <s v="customer-platform-prod"/>
    <n v="46153.833333333336"/>
    <n v="46154.833333333336"/>
    <n v="46142.833333333336"/>
    <n v="46173.833333333336"/>
    <s v="Compute Engine"/>
    <s v="Compute"/>
    <s v="N2 Instance Core running in Americas"/>
    <s v="instance-1001-01-01"/>
    <s v="us-central1"/>
    <s v=""/>
    <n v="1633"/>
    <s v="vCPU-hours"/>
    <n v="3.1611022657685249E-2"/>
    <s v="Committed"/>
    <s v="USD"/>
    <n v="51.620800000000003"/>
    <n v="41.886499999999998"/>
    <n v="41.8864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22"/>
    <s v="Allocated"/>
    <x v="1"/>
    <s v="Source tags/labels"/>
    <n v="1"/>
    <s v="gcp-2026-05-12-finops-prod-1001-01-01-alloc-fa5f24f64a0e"/>
    <d v="2026-05-01T00:00:00"/>
    <d v="2026-05-01T00:00:00"/>
  </r>
  <r>
    <x v="2624"/>
    <x v="1"/>
    <m/>
    <m/>
    <s v="customer-platform-prod"/>
    <n v="46153.833333333336"/>
    <n v="46154.833333333336"/>
    <n v="46142.833333333336"/>
    <n v="46173.833333333336"/>
    <s v="Compute Engine"/>
    <s v="Compute"/>
    <s v="N2 Instance Core running in Americas"/>
    <s v="instance-1001-01-02"/>
    <s v="us-central1"/>
    <s v=""/>
    <n v="1644.7741000000001"/>
    <s v="vCPU-hours"/>
    <n v="3.1611027921706697E-2"/>
    <s v="Committed"/>
    <s v="USD"/>
    <n v="51.993000000000002"/>
    <n v="42.188499999999998"/>
    <n v="42.1884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23"/>
    <s v="Allocated"/>
    <x v="1"/>
    <s v="Source tags/labels"/>
    <n v="1"/>
    <s v="gcp-2026-05-12-finops-prod-1001-01-02-alloc-bc4bb75c5984"/>
    <d v="2026-05-01T00:00:00"/>
    <d v="2026-05-01T00:00:00"/>
  </r>
  <r>
    <x v="2625"/>
    <x v="1"/>
    <m/>
    <m/>
    <s v="customer-platform-prod"/>
    <n v="46153.833333333336"/>
    <n v="46154.833333333336"/>
    <n v="46142.833333333336"/>
    <n v="46173.833333333336"/>
    <s v="BigQuery"/>
    <s v="Analytics"/>
    <s v="Analysis in US"/>
    <s v="bq-job-1001-02-01"/>
    <s v="us-central1"/>
    <s v=""/>
    <n v="11.0143"/>
    <s v="TiBy"/>
    <n v="6.2499931906703106"/>
    <s v="Standard"/>
    <s v="USD"/>
    <n v="68.839299999999994"/>
    <n v="65.397300000000001"/>
    <n v="65.397300000000001"/>
    <s v="Usage"/>
    <s v=""/>
    <s v="Analysis in US"/>
    <s v="{}"/>
    <x v="0"/>
    <x v="0"/>
    <x v="0"/>
    <x v="0"/>
    <s v="Unallocated"/>
    <s v="gcp_billing_sample.csv"/>
    <n v="824"/>
    <s v="Unallocated"/>
    <x v="0"/>
    <s v="Missing allocation metadata"/>
    <n v="1"/>
    <s v="gcp-2026-05-12-finops-prod-1001-02-01-alloc-7a58513d48f8"/>
    <d v="2026-05-01T00:00:00"/>
    <d v="2026-05-01T00:00:00"/>
  </r>
  <r>
    <x v="2626"/>
    <x v="1"/>
    <m/>
    <m/>
    <s v="customer-platform-prod"/>
    <n v="46153.833333333336"/>
    <n v="46154.833333333336"/>
    <n v="46142.833333333336"/>
    <n v="46173.833333333336"/>
    <s v="BigQuery"/>
    <s v="Analytics"/>
    <s v="Analysis in US"/>
    <s v="bq-job-1001-02-02"/>
    <s v="us-central1"/>
    <s v=""/>
    <n v="13.167400000000001"/>
    <s v="TiBy"/>
    <n v="6.2500037972568609"/>
    <s v="Standard"/>
    <s v="USD"/>
    <n v="82.296300000000002"/>
    <n v="78.1815"/>
    <n v="78.181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25"/>
    <s v="Allocated"/>
    <x v="1"/>
    <s v="Source tags/labels"/>
    <n v="1"/>
    <s v="gcp-2026-05-12-finops-prod-1001-02-02-alloc-a2987e8e7c90"/>
    <d v="2026-05-01T00:00:00"/>
    <d v="2026-05-01T00:00:00"/>
  </r>
  <r>
    <x v="2627"/>
    <x v="1"/>
    <m/>
    <m/>
    <s v="customer-platform-prod"/>
    <n v="46153.833333333336"/>
    <n v="46154.833333333336"/>
    <n v="46142.833333333336"/>
    <n v="46173.833333333336"/>
    <s v="Cloud Storage"/>
    <s v="Storage"/>
    <s v="Standard Storage US Multi-region"/>
    <s v="bucket-1001-03-01"/>
    <s v="us-central1"/>
    <s v=""/>
    <n v="296.16359999999997"/>
    <s v="GiBy-month"/>
    <n v="2.6000156670164733E-2"/>
    <s v="Standard"/>
    <s v="USD"/>
    <n v="7.7003000000000004"/>
    <n v="7.1078999999999999"/>
    <n v="7.1078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26"/>
    <s v="Allocated"/>
    <x v="1"/>
    <s v="Source tags/labels"/>
    <n v="1"/>
    <s v="gcp-2026-05-12-finops-prod-1001-03-01-alloc-c0b196bcf1f7"/>
    <d v="2026-05-01T00:00:00"/>
    <d v="2026-05-01T00:00:00"/>
  </r>
  <r>
    <x v="2628"/>
    <x v="1"/>
    <m/>
    <m/>
    <s v="customer-platform-prod"/>
    <n v="46153.833333333336"/>
    <n v="46154.833333333336"/>
    <n v="46142.833333333336"/>
    <n v="46173.833333333336"/>
    <s v="Cloud Storage"/>
    <s v="Storage"/>
    <s v="Standard Storage US Multi-region"/>
    <s v="bucket-1001-03-02"/>
    <s v="us-central1"/>
    <s v=""/>
    <n v="311.63029999999998"/>
    <s v="GiBy-month"/>
    <n v="2.6000039148953102E-2"/>
    <s v="Standard"/>
    <s v="USD"/>
    <n v="8.1023999999999994"/>
    <n v="7.4790999999999999"/>
    <n v="7.4790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27"/>
    <s v="Allocated"/>
    <x v="1"/>
    <s v="Source tags/labels"/>
    <n v="1"/>
    <s v="gcp-2026-05-12-finops-prod-1001-03-02-alloc-94ce56d2e505"/>
    <d v="2026-05-01T00:00:00"/>
    <d v="2026-05-01T00:00:00"/>
  </r>
  <r>
    <x v="2629"/>
    <x v="1"/>
    <m/>
    <m/>
    <s v="customer-platform-prod"/>
    <n v="46153.833333333336"/>
    <n v="46154.833333333336"/>
    <n v="46142.833333333336"/>
    <n v="46173.833333333336"/>
    <s v="Cloud SQL"/>
    <s v="Databases"/>
    <s v="Cloud SQL for PostgreSQL: Regional vCPU"/>
    <s v="cloudsql-1001-04-01"/>
    <s v="us-central1"/>
    <s v=""/>
    <n v="382.46269999999998"/>
    <s v="vCPU-hours"/>
    <n v="8.2599950269660286E-2"/>
    <s v="Committed"/>
    <s v="USD"/>
    <n v="31.5914"/>
    <n v="26.038"/>
    <n v="26.03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28"/>
    <s v="Allocated"/>
    <x v="1"/>
    <s v="Source tags/labels"/>
    <n v="1"/>
    <s v="gcp-2026-05-12-finops-prod-1001-04-01-alloc-bdd6b8b34f61"/>
    <d v="2026-05-01T00:00:00"/>
    <d v="2026-05-01T00:00:00"/>
  </r>
  <r>
    <x v="2630"/>
    <x v="1"/>
    <m/>
    <m/>
    <s v="customer-platform-prod"/>
    <n v="46153.833333333336"/>
    <n v="46154.833333333336"/>
    <n v="46142.833333333336"/>
    <n v="46173.833333333336"/>
    <s v="Cloud SQL"/>
    <s v="Databases"/>
    <s v="Cloud SQL for PostgreSQL: Regional vCPU"/>
    <s v="cloudsql-1001-04-02"/>
    <s v="us-central1"/>
    <s v=""/>
    <n v="446.94330000000002"/>
    <s v="vCPU-hours"/>
    <n v="8.2599962903571897E-2"/>
    <s v="Committed"/>
    <s v="USD"/>
    <n v="36.917499999999997"/>
    <n v="30.427900000000001"/>
    <n v="30.4279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29"/>
    <s v="Allocated"/>
    <x v="1"/>
    <s v="Source tags/labels"/>
    <n v="1"/>
    <s v="gcp-2026-05-12-finops-prod-1001-04-02-alloc-5810708adf0c"/>
    <d v="2026-05-01T00:00:00"/>
    <d v="2026-05-01T00:00:00"/>
  </r>
  <r>
    <x v="2631"/>
    <x v="1"/>
    <m/>
    <m/>
    <s v="customer-platform-prod"/>
    <n v="46153.833333333336"/>
    <n v="46154.833333333336"/>
    <n v="46142.833333333336"/>
    <n v="46173.833333333336"/>
    <s v="Cloud Logging"/>
    <s v="Management and Governance"/>
    <s v="Log Storage"/>
    <s v="log-sink-1001-05-01"/>
    <s v="us-central1"/>
    <s v=""/>
    <n v="321.67489999999998"/>
    <s v="GiBy"/>
    <n v="0.499999844563564"/>
    <s v="Standard"/>
    <s v="USD"/>
    <n v="160.8374"/>
    <n v="147.97040000000001"/>
    <n v="147.9704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830"/>
    <s v="Shared"/>
    <x v="2"/>
    <s v="Direct spend: provider + billing month + sub-account"/>
    <n v="1"/>
    <s v="gcp-2026-05-12-finops-prod-1001-05-01-alloc-c35dd13415fc"/>
    <d v="2026-05-01T00:00:00"/>
    <d v="2026-05-01T00:00:00"/>
  </r>
  <r>
    <x v="2632"/>
    <x v="1"/>
    <m/>
    <m/>
    <s v="customer-platform-prod"/>
    <n v="46153.833333333336"/>
    <n v="46154.833333333336"/>
    <n v="46142.833333333336"/>
    <n v="46173.833333333336"/>
    <s v="Cloud Logging"/>
    <s v="Management and Governance"/>
    <s v="Log Storage"/>
    <s v="log-sink-1001-05-02"/>
    <s v="us-central1"/>
    <s v=""/>
    <n v="284.11450000000002"/>
    <s v="GiBy"/>
    <n v="0.49999982401461385"/>
    <s v="Standard"/>
    <s v="USD"/>
    <n v="142.05719999999999"/>
    <n v="130.6927"/>
    <n v="130.6927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831"/>
    <s v="Shared"/>
    <x v="2"/>
    <s v="Direct spend: provider + billing month + sub-account"/>
    <n v="1"/>
    <s v="gcp-2026-05-12-finops-prod-1001-05-02-alloc-5ab1115e2d17"/>
    <d v="2026-05-01T00:00:00"/>
    <d v="2026-05-01T00:00:00"/>
  </r>
  <r>
    <x v="2633"/>
    <x v="1"/>
    <m/>
    <m/>
    <s v="analytics-development"/>
    <n v="46153.833333333336"/>
    <n v="46154.833333333336"/>
    <n v="46142.833333333336"/>
    <n v="46173.833333333336"/>
    <s v="Compute Engine"/>
    <s v="Compute"/>
    <s v="N2 Instance Core running in Americas"/>
    <s v="instance-2001-01-01"/>
    <s v="us-central1"/>
    <s v=""/>
    <n v="660.72619999999995"/>
    <s v="vCPU-hours"/>
    <n v="3.1610975923158487E-2"/>
    <s v="Committed"/>
    <s v="USD"/>
    <n v="20.886199999999999"/>
    <n v="16.947600000000001"/>
    <n v="16.9476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32"/>
    <s v="Allocated"/>
    <x v="1"/>
    <s v="Source tags/labels"/>
    <n v="1"/>
    <s v="gcp-2026-05-12-finops-data-2001-01-01-alloc-0bf9e5b15262"/>
    <d v="2026-05-01T00:00:00"/>
    <d v="2026-05-01T00:00:00"/>
  </r>
  <r>
    <x v="2634"/>
    <x v="1"/>
    <m/>
    <m/>
    <s v="analytics-development"/>
    <n v="46153.833333333336"/>
    <n v="46154.833333333336"/>
    <n v="46142.833333333336"/>
    <n v="46173.833333333336"/>
    <s v="Compute Engine"/>
    <s v="Compute"/>
    <s v="N2 Instance Core running in Americas"/>
    <s v="instance-2001-01-02"/>
    <s v="us-central1"/>
    <s v=""/>
    <n v="659.17660000000001"/>
    <s v="vCPU-hours"/>
    <n v="3.161095220916519E-2"/>
    <s v="Committed"/>
    <s v="USD"/>
    <n v="20.837199999999999"/>
    <n v="16.907800000000002"/>
    <n v="16.90780000000000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33"/>
    <s v="Allocated"/>
    <x v="1"/>
    <s v="Source tags/labels"/>
    <n v="1"/>
    <s v="gcp-2026-05-12-finops-data-2001-01-02-alloc-0fd20694c44a"/>
    <d v="2026-05-01T00:00:00"/>
    <d v="2026-05-01T00:00:00"/>
  </r>
  <r>
    <x v="2635"/>
    <x v="1"/>
    <m/>
    <m/>
    <s v="analytics-development"/>
    <n v="46153.833333333336"/>
    <n v="46154.833333333336"/>
    <n v="46142.833333333336"/>
    <n v="46173.833333333336"/>
    <s v="BigQuery"/>
    <s v="Analytics"/>
    <s v="Analysis in US"/>
    <s v="bq-job-2001-02-01"/>
    <s v="us-central1"/>
    <s v=""/>
    <n v="5.4486999999999997"/>
    <s v="TiBy"/>
    <n v="6.2500412942536752"/>
    <s v="Standard"/>
    <s v="USD"/>
    <n v="34.054600000000001"/>
    <n v="32.351900000000001"/>
    <n v="32.3519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34"/>
    <s v="Allocated"/>
    <x v="1"/>
    <s v="Source tags/labels"/>
    <n v="1"/>
    <s v="gcp-2026-05-12-finops-data-2001-02-01-alloc-42f7a75168e7"/>
    <d v="2026-05-01T00:00:00"/>
    <d v="2026-05-01T00:00:00"/>
  </r>
  <r>
    <x v="2636"/>
    <x v="1"/>
    <m/>
    <m/>
    <s v="analytics-development"/>
    <n v="46153.833333333336"/>
    <n v="46154.833333333336"/>
    <n v="46142.833333333336"/>
    <n v="46173.833333333336"/>
    <s v="BigQuery"/>
    <s v="Analytics"/>
    <s v="Analysis in US"/>
    <s v="bq-job-2001-02-02"/>
    <s v="us-central1"/>
    <s v=""/>
    <n v="5.3728999999999996"/>
    <s v="TiBy"/>
    <n v="6.2499581231737045"/>
    <s v="Standard"/>
    <s v="USD"/>
    <n v="33.580399999999997"/>
    <n v="31.901399999999999"/>
    <n v="31.9013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35"/>
    <s v="Allocated"/>
    <x v="1"/>
    <s v="Source tags/labels"/>
    <n v="1"/>
    <s v="gcp-2026-05-12-finops-data-2001-02-02-alloc-ca4c6a44a8f1"/>
    <d v="2026-05-01T00:00:00"/>
    <d v="2026-05-01T00:00:00"/>
  </r>
  <r>
    <x v="2637"/>
    <x v="1"/>
    <m/>
    <m/>
    <s v="analytics-development"/>
    <n v="46153.833333333336"/>
    <n v="46154.833333333336"/>
    <n v="46142.833333333336"/>
    <n v="46173.833333333336"/>
    <s v="Cloud Storage"/>
    <s v="Storage"/>
    <s v="Standard Storage US Multi-region"/>
    <s v="bucket-2001-03-01"/>
    <s v="us-central1"/>
    <s v=""/>
    <n v="140.6763"/>
    <s v="GiBy-month"/>
    <n v="2.6000115157990365E-2"/>
    <s v="Standard"/>
    <s v="USD"/>
    <n v="3.6576"/>
    <n v="3.3761999999999999"/>
    <n v="3.3761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36"/>
    <s v="Allocated"/>
    <x v="1"/>
    <s v="Source tags/labels"/>
    <n v="1"/>
    <s v="gcp-2026-05-12-finops-data-2001-03-01-alloc-d72e717cb5bf"/>
    <d v="2026-05-01T00:00:00"/>
    <d v="2026-05-01T00:00:00"/>
  </r>
  <r>
    <x v="2638"/>
    <x v="1"/>
    <m/>
    <m/>
    <s v="analytics-development"/>
    <n v="46153.833333333336"/>
    <n v="46154.833333333336"/>
    <n v="46142.833333333336"/>
    <n v="46173.833333333336"/>
    <s v="Cloud Storage"/>
    <s v="Storage"/>
    <s v="Standard Storage US Multi-region"/>
    <s v="bucket-2001-03-02"/>
    <s v="us-central1"/>
    <s v=""/>
    <n v="153.79089999999999"/>
    <s v="GiBy-month"/>
    <n v="2.6000237985472484E-2"/>
    <s v="Standard"/>
    <s v="USD"/>
    <n v="3.9986000000000002"/>
    <n v="3.6909999999999998"/>
    <n v="3.6909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37"/>
    <s v="Allocated"/>
    <x v="1"/>
    <s v="Source tags/labels"/>
    <n v="1"/>
    <s v="gcp-2026-05-12-finops-data-2001-03-02-alloc-2ae786d6d345"/>
    <d v="2026-05-01T00:00:00"/>
    <d v="2026-05-01T00:00:00"/>
  </r>
  <r>
    <x v="2639"/>
    <x v="1"/>
    <m/>
    <m/>
    <s v="analytics-development"/>
    <n v="46153.833333333336"/>
    <n v="46154.833333333336"/>
    <n v="46142.833333333336"/>
    <n v="46173.833333333336"/>
    <s v="Cloud SQL"/>
    <s v="Databases"/>
    <s v="Cloud SQL for PostgreSQL: Regional vCPU"/>
    <s v="cloudsql-2001-04-01"/>
    <s v="us-central1"/>
    <s v=""/>
    <n v="207.8038"/>
    <s v="vCPU-hours"/>
    <n v="8.260002945085701E-2"/>
    <s v="Committed"/>
    <s v="USD"/>
    <n v="17.1646"/>
    <n v="14.1473"/>
    <n v="14.1473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38"/>
    <s v="Allocated"/>
    <x v="1"/>
    <s v="Source tags/labels"/>
    <n v="1"/>
    <s v="gcp-2026-05-12-finops-data-2001-04-01-alloc-5d4cfef736c1"/>
    <d v="2026-05-01T00:00:00"/>
    <d v="2026-05-01T00:00:00"/>
  </r>
  <r>
    <x v="2640"/>
    <x v="1"/>
    <m/>
    <m/>
    <s v="analytics-development"/>
    <n v="46153.833333333336"/>
    <n v="46154.833333333336"/>
    <n v="46142.833333333336"/>
    <n v="46173.833333333336"/>
    <s v="Cloud SQL"/>
    <s v="Databases"/>
    <s v="Cloud SQL for PostgreSQL: Regional vCPU"/>
    <s v="cloudsql-2001-04-02"/>
    <s v="us-central1"/>
    <s v=""/>
    <n v="175.17570000000001"/>
    <s v="vCPU-hours"/>
    <n v="8.2599926816333546E-2"/>
    <s v="Committed"/>
    <s v="USD"/>
    <n v="14.4695"/>
    <n v="11.926"/>
    <n v="11.926"/>
    <s v="Usage"/>
    <s v=""/>
    <s v="Cloud SQL for PostgreSQL: Regional vCPU"/>
    <s v="{}"/>
    <x v="0"/>
    <x v="0"/>
    <x v="0"/>
    <x v="0"/>
    <s v="Unallocated"/>
    <s v="gcp_billing_sample.csv"/>
    <n v="839"/>
    <s v="Unallocated"/>
    <x v="0"/>
    <s v="Missing allocation metadata"/>
    <n v="1"/>
    <s v="gcp-2026-05-12-finops-data-2001-04-02-alloc-a387f7b22b80"/>
    <d v="2026-05-01T00:00:00"/>
    <d v="2026-05-01T00:00:00"/>
  </r>
  <r>
    <x v="2641"/>
    <x v="1"/>
    <m/>
    <m/>
    <s v="analytics-development"/>
    <n v="46153.833333333336"/>
    <n v="46154.833333333336"/>
    <n v="46142.833333333336"/>
    <n v="46173.833333333336"/>
    <s v="Cloud Logging"/>
    <s v="Management and Governance"/>
    <s v="Log Storage"/>
    <s v="log-sink-2001-05-01"/>
    <s v="us-central1"/>
    <s v=""/>
    <n v="121.9241"/>
    <s v="GiBy"/>
    <n v="0.50000041009119611"/>
    <s v="Standard"/>
    <s v="USD"/>
    <n v="60.9621"/>
    <n v="56.085099999999997"/>
    <n v="56.08509999999999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840"/>
    <s v="Shared"/>
    <x v="2"/>
    <s v="Direct spend: provider + billing month + sub-account"/>
    <n v="1"/>
    <s v="gcp-2026-05-12-finops-data-2001-05-01-alloc-51700db38cdc"/>
    <d v="2026-05-01T00:00:00"/>
    <d v="2026-05-01T00:00:00"/>
  </r>
  <r>
    <x v="2642"/>
    <x v="1"/>
    <m/>
    <m/>
    <s v="analytics-development"/>
    <n v="46153.833333333336"/>
    <n v="46154.833333333336"/>
    <n v="46142.833333333336"/>
    <n v="46173.833333333336"/>
    <s v="Cloud Logging"/>
    <s v="Management and Governance"/>
    <s v="Log Storage"/>
    <s v="log-sink-2001-05-02"/>
    <s v="us-central1"/>
    <s v=""/>
    <n v="134.64089999999999"/>
    <s v="GiBy"/>
    <n v="0.50000037135818309"/>
    <s v="Standard"/>
    <s v="USD"/>
    <n v="67.320499999999996"/>
    <n v="61.934800000000003"/>
    <n v="61.9348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841"/>
    <s v="Shared"/>
    <x v="2"/>
    <s v="Direct spend: provider + billing month + sub-account"/>
    <n v="1"/>
    <s v="gcp-2026-05-12-finops-data-2001-05-02-alloc-d5d23afb61f6"/>
    <d v="2026-05-01T00:00:00"/>
    <d v="2026-05-01T00:00:00"/>
  </r>
  <r>
    <x v="2643"/>
    <x v="1"/>
    <m/>
    <m/>
    <s v="customer-platform-prod"/>
    <n v="46154.833333333336"/>
    <n v="46155.833333333336"/>
    <n v="46142.833333333336"/>
    <n v="46173.833333333336"/>
    <s v="Compute Engine"/>
    <s v="Compute"/>
    <s v="N2 Instance Core running in Americas"/>
    <s v="instance-1001-01-01"/>
    <s v="us-central1"/>
    <s v=""/>
    <n v="1647.0653"/>
    <s v="vCPU-hours"/>
    <n v="3.161101141527297E-2"/>
    <s v="Committed"/>
    <s v="USD"/>
    <n v="52.065399999999997"/>
    <n v="42.247300000000003"/>
    <n v="42.24730000000000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42"/>
    <s v="Allocated"/>
    <x v="1"/>
    <s v="Source tags/labels"/>
    <n v="1"/>
    <s v="gcp-2026-05-13-finops-prod-1001-01-01-alloc-6d7a794d3366"/>
    <d v="2026-05-01T00:00:00"/>
    <d v="2026-05-01T00:00:00"/>
  </r>
  <r>
    <x v="2644"/>
    <x v="1"/>
    <m/>
    <m/>
    <s v="customer-platform-prod"/>
    <n v="46154.833333333336"/>
    <n v="46155.833333333336"/>
    <n v="46142.833333333336"/>
    <n v="46173.833333333336"/>
    <s v="Compute Engine"/>
    <s v="Compute"/>
    <s v="N2 Instance Core running in Americas"/>
    <s v="instance-1001-01-02"/>
    <s v="us-central1"/>
    <s v=""/>
    <n v="1542.6729"/>
    <s v="vCPU-hours"/>
    <n v="3.1610978581395964E-2"/>
    <s v="Committed"/>
    <s v="USD"/>
    <n v="48.7654"/>
    <n v="39.569600000000001"/>
    <n v="39.5696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43"/>
    <s v="Allocated"/>
    <x v="1"/>
    <s v="Source tags/labels"/>
    <n v="1"/>
    <s v="gcp-2026-05-13-finops-prod-1001-01-02-alloc-8a4e16c1e30f"/>
    <d v="2026-05-01T00:00:00"/>
    <d v="2026-05-01T00:00:00"/>
  </r>
  <r>
    <x v="2645"/>
    <x v="1"/>
    <m/>
    <m/>
    <s v="customer-platform-prod"/>
    <n v="46154.833333333336"/>
    <n v="46155.833333333336"/>
    <n v="46142.833333333336"/>
    <n v="46173.833333333336"/>
    <s v="BigQuery"/>
    <s v="Analytics"/>
    <s v="Analysis in US"/>
    <s v="bq-job-1001-02-01"/>
    <s v="us-central1"/>
    <s v=""/>
    <n v="11.894500000000001"/>
    <s v="TiBy"/>
    <n v="6.249981083694145"/>
    <s v="Standard"/>
    <s v="USD"/>
    <n v="74.340400000000002"/>
    <n v="70.623400000000004"/>
    <n v="70.62340000000000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44"/>
    <s v="Allocated"/>
    <x v="1"/>
    <s v="Source tags/labels"/>
    <n v="1"/>
    <s v="gcp-2026-05-13-finops-prod-1001-02-01-alloc-a4939c75d210"/>
    <d v="2026-05-01T00:00:00"/>
    <d v="2026-05-01T00:00:00"/>
  </r>
  <r>
    <x v="2646"/>
    <x v="1"/>
    <m/>
    <m/>
    <s v="customer-platform-prod"/>
    <n v="46154.833333333336"/>
    <n v="46155.833333333336"/>
    <n v="46142.833333333336"/>
    <n v="46173.833333333336"/>
    <s v="BigQuery"/>
    <s v="Analytics"/>
    <s v="Analysis in US"/>
    <s v="bq-job-1001-02-02"/>
    <s v="us-central1"/>
    <s v=""/>
    <n v="12.2506"/>
    <s v="TiBy"/>
    <n v="6.2500122442982384"/>
    <s v="Standard"/>
    <s v="USD"/>
    <n v="76.566400000000002"/>
    <n v="72.738100000000003"/>
    <n v="72.7381000000000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45"/>
    <s v="Allocated"/>
    <x v="1"/>
    <s v="Source tags/labels"/>
    <n v="1"/>
    <s v="gcp-2026-05-13-finops-prod-1001-02-02-alloc-be7bd39dcb0a"/>
    <d v="2026-05-01T00:00:00"/>
    <d v="2026-05-01T00:00:00"/>
  </r>
  <r>
    <x v="2647"/>
    <x v="1"/>
    <m/>
    <m/>
    <s v="customer-platform-prod"/>
    <n v="46154.833333333336"/>
    <n v="46155.833333333336"/>
    <n v="46142.833333333336"/>
    <n v="46173.833333333336"/>
    <s v="Cloud Storage"/>
    <s v="Storage"/>
    <s v="Standard Storage US Multi-region"/>
    <s v="bucket-1001-03-01"/>
    <s v="us-central1"/>
    <s v=""/>
    <n v="299.50700000000001"/>
    <s v="GiBy-month"/>
    <n v="2.6000060098762299E-2"/>
    <s v="Standard"/>
    <s v="USD"/>
    <n v="7.7872000000000003"/>
    <n v="7.1882000000000001"/>
    <n v="7.1882000000000001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46"/>
    <s v="Allocated"/>
    <x v="1"/>
    <s v="Source tags/labels"/>
    <n v="1"/>
    <s v="gcp-2026-05-13-finops-prod-1001-03-01-alloc-909095bee0e7"/>
    <d v="2026-05-01T00:00:00"/>
    <d v="2026-05-01T00:00:00"/>
  </r>
  <r>
    <x v="2648"/>
    <x v="1"/>
    <m/>
    <m/>
    <s v="customer-platform-prod"/>
    <n v="46154.833333333336"/>
    <n v="46155.833333333336"/>
    <n v="46142.833333333336"/>
    <n v="46173.833333333336"/>
    <s v="Cloud Storage"/>
    <s v="Storage"/>
    <s v="Standard Storage US Multi-region"/>
    <s v="bucket-1001-03-02"/>
    <s v="us-central1"/>
    <s v=""/>
    <n v="323.33120000000002"/>
    <s v="GiBy-month"/>
    <n v="2.5999965360596195E-2"/>
    <s v="Standard"/>
    <s v="USD"/>
    <n v="8.4065999999999992"/>
    <n v="7.7599"/>
    <n v="7.75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47"/>
    <s v="Allocated"/>
    <x v="1"/>
    <s v="Source tags/labels"/>
    <n v="1"/>
    <s v="gcp-2026-05-13-finops-prod-1001-03-02-alloc-7db94e7e7ec4"/>
    <d v="2026-05-01T00:00:00"/>
    <d v="2026-05-01T00:00:00"/>
  </r>
  <r>
    <x v="2649"/>
    <x v="1"/>
    <m/>
    <m/>
    <s v="customer-platform-prod"/>
    <n v="46154.833333333336"/>
    <n v="46155.833333333336"/>
    <n v="46142.833333333336"/>
    <n v="46173.833333333336"/>
    <s v="Cloud SQL"/>
    <s v="Databases"/>
    <s v="Cloud SQL for PostgreSQL: Regional vCPU"/>
    <s v="cloudsql-1001-04-01"/>
    <s v="us-central1"/>
    <s v=""/>
    <n v="407.8458"/>
    <s v="vCPU-hours"/>
    <n v="8.2600090524408989E-2"/>
    <s v="Committed"/>
    <s v="USD"/>
    <n v="33.688099999999999"/>
    <n v="27.766200000000001"/>
    <n v="27.7662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48"/>
    <s v="Allocated"/>
    <x v="1"/>
    <s v="Source tags/labels"/>
    <n v="1"/>
    <s v="gcp-2026-05-13-finops-prod-1001-04-01-alloc-c66d088e843e"/>
    <d v="2026-05-01T00:00:00"/>
    <d v="2026-05-01T00:00:00"/>
  </r>
  <r>
    <x v="2650"/>
    <x v="1"/>
    <m/>
    <m/>
    <s v="customer-platform-prod"/>
    <n v="46154.833333333336"/>
    <n v="46155.833333333336"/>
    <n v="46142.833333333336"/>
    <n v="46173.833333333336"/>
    <s v="Cloud SQL"/>
    <s v="Databases"/>
    <s v="Cloud SQL for PostgreSQL: Regional vCPU"/>
    <s v="cloudsql-1001-04-02"/>
    <s v="us-central1"/>
    <s v=""/>
    <n v="428.7842"/>
    <s v="vCPU-hours"/>
    <n v="8.2600058490961192E-2"/>
    <s v="Committed"/>
    <s v="USD"/>
    <n v="35.4176"/>
    <n v="29.191600000000001"/>
    <n v="29.1916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49"/>
    <s v="Allocated"/>
    <x v="1"/>
    <s v="Source tags/labels"/>
    <n v="1"/>
    <s v="gcp-2026-05-13-finops-prod-1001-04-02-alloc-9cf67660b7ab"/>
    <d v="2026-05-01T00:00:00"/>
    <d v="2026-05-01T00:00:00"/>
  </r>
  <r>
    <x v="2651"/>
    <x v="1"/>
    <m/>
    <m/>
    <s v="customer-platform-prod"/>
    <n v="46154.833333333336"/>
    <n v="46155.833333333336"/>
    <n v="46142.833333333336"/>
    <n v="46173.833333333336"/>
    <s v="Cloud Logging"/>
    <s v="Management and Governance"/>
    <s v="Log Storage"/>
    <s v="log-sink-1001-05-01"/>
    <s v="us-central1"/>
    <s v=""/>
    <n v="320.8082"/>
    <s v="GiBy"/>
    <n v="0.5"/>
    <s v="Standard"/>
    <s v="USD"/>
    <n v="160.4041"/>
    <n v="147.5718"/>
    <n v="147.5718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850"/>
    <s v="Shared"/>
    <x v="2"/>
    <s v="Direct spend: provider + billing month + sub-account"/>
    <n v="1"/>
    <s v="gcp-2026-05-13-finops-prod-1001-05-01-alloc-18aacda4e803"/>
    <d v="2026-05-01T00:00:00"/>
    <d v="2026-05-01T00:00:00"/>
  </r>
  <r>
    <x v="2652"/>
    <x v="1"/>
    <m/>
    <m/>
    <s v="customer-platform-prod"/>
    <n v="46154.833333333336"/>
    <n v="46155.833333333336"/>
    <n v="46142.833333333336"/>
    <n v="46173.833333333336"/>
    <s v="Cloud Logging"/>
    <s v="Management and Governance"/>
    <s v="Log Storage"/>
    <s v="log-sink-1001-05-02"/>
    <s v="us-central1"/>
    <s v=""/>
    <n v="300.1037"/>
    <s v="GiBy"/>
    <n v="0.50000016660907542"/>
    <s v="Standard"/>
    <s v="USD"/>
    <n v="150.05189999999999"/>
    <n v="138.04769999999999"/>
    <n v="138.0476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851"/>
    <s v="Shared"/>
    <x v="2"/>
    <s v="Direct spend: provider + billing month + sub-account"/>
    <n v="1"/>
    <s v="gcp-2026-05-13-finops-prod-1001-05-02-alloc-b4294e841859"/>
    <d v="2026-05-01T00:00:00"/>
    <d v="2026-05-01T00:00:00"/>
  </r>
  <r>
    <x v="2653"/>
    <x v="1"/>
    <m/>
    <m/>
    <s v="analytics-development"/>
    <n v="46154.833333333336"/>
    <n v="46155.833333333336"/>
    <n v="46142.833333333336"/>
    <n v="46173.833333333336"/>
    <s v="Compute Engine"/>
    <s v="Compute"/>
    <s v="N2 Instance Core running in Americas"/>
    <s v="instance-2001-01-01"/>
    <s v="us-central1"/>
    <s v=""/>
    <n v="681.23239999999998"/>
    <s v="vCPU-hours"/>
    <n v="3.1610945104783628E-2"/>
    <s v="Committed"/>
    <s v="USD"/>
    <n v="21.534400000000002"/>
    <n v="17.473600000000001"/>
    <n v="17.4736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52"/>
    <s v="Allocated"/>
    <x v="1"/>
    <s v="Source tags/labels"/>
    <n v="1"/>
    <s v="gcp-2026-05-13-finops-data-2001-01-01-alloc-8115a36300fd"/>
    <d v="2026-05-01T00:00:00"/>
    <d v="2026-05-01T00:00:00"/>
  </r>
  <r>
    <x v="2654"/>
    <x v="1"/>
    <m/>
    <m/>
    <s v="analytics-development"/>
    <n v="46154.833333333336"/>
    <n v="46155.833333333336"/>
    <n v="46142.833333333336"/>
    <n v="46173.833333333336"/>
    <s v="Compute Engine"/>
    <s v="Compute"/>
    <s v="N2 Instance Core running in Americas"/>
    <s v="instance-2001-01-02"/>
    <s v="us-central1"/>
    <s v=""/>
    <n v="739.56150000000002"/>
    <s v="vCPU-hours"/>
    <n v="3.1611028967841084E-2"/>
    <s v="Committed"/>
    <s v="USD"/>
    <n v="23.378299999999999"/>
    <n v="18.9697"/>
    <n v="18.9697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53"/>
    <s v="Allocated"/>
    <x v="1"/>
    <s v="Source tags/labels"/>
    <n v="1"/>
    <s v="gcp-2026-05-13-finops-data-2001-01-02-alloc-ba51355d952e"/>
    <d v="2026-05-01T00:00:00"/>
    <d v="2026-05-01T00:00:00"/>
  </r>
  <r>
    <x v="2655"/>
    <x v="1"/>
    <m/>
    <m/>
    <s v="analytics-development"/>
    <n v="46154.833333333336"/>
    <n v="46155.833333333336"/>
    <n v="46142.833333333336"/>
    <n v="46173.833333333336"/>
    <s v="BigQuery"/>
    <s v="Analytics"/>
    <s v="Analysis in US"/>
    <s v="bq-job-2001-02-01"/>
    <s v="us-central1"/>
    <s v=""/>
    <n v="5.6212999999999997"/>
    <s v="TiBy"/>
    <n v="6.2499777631508726"/>
    <s v="Standard"/>
    <s v="USD"/>
    <n v="35.133000000000003"/>
    <n v="33.376399999999997"/>
    <n v="33.37639999999999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54"/>
    <s v="Allocated"/>
    <x v="1"/>
    <s v="Source tags/labels"/>
    <n v="1"/>
    <s v="gcp-2026-05-13-finops-data-2001-02-01-alloc-860a4b410f14"/>
    <d v="2026-05-01T00:00:00"/>
    <d v="2026-05-01T00:00:00"/>
  </r>
  <r>
    <x v="2656"/>
    <x v="1"/>
    <m/>
    <m/>
    <s v="analytics-development"/>
    <n v="46154.833333333336"/>
    <n v="46155.833333333336"/>
    <n v="46142.833333333336"/>
    <n v="46173.833333333336"/>
    <s v="BigQuery"/>
    <s v="Analytics"/>
    <s v="Analysis in US"/>
    <s v="bq-job-2001-02-02"/>
    <s v="us-central1"/>
    <s v=""/>
    <n v="5.3800999999999997"/>
    <s v="TiBy"/>
    <n v="6.2499395922008887"/>
    <s v="Standard"/>
    <s v="USD"/>
    <n v="33.625300000000003"/>
    <n v="31.943999999999999"/>
    <n v="31.9439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55"/>
    <s v="Allocated"/>
    <x v="1"/>
    <s v="Source tags/labels"/>
    <n v="1"/>
    <s v="gcp-2026-05-13-finops-data-2001-02-02-alloc-884bc23fcbb6"/>
    <d v="2026-05-01T00:00:00"/>
    <d v="2026-05-01T00:00:00"/>
  </r>
  <r>
    <x v="2657"/>
    <x v="1"/>
    <m/>
    <m/>
    <s v="analytics-development"/>
    <n v="46154.833333333336"/>
    <n v="46155.833333333336"/>
    <n v="46142.833333333336"/>
    <n v="46173.833333333336"/>
    <s v="Cloud Storage"/>
    <s v="Storage"/>
    <s v="Standard Storage US Multi-region"/>
    <s v="bucket-2001-03-01"/>
    <s v="us-central1"/>
    <s v=""/>
    <n v="133.69210000000001"/>
    <s v="GiBy-month"/>
    <n v="2.6000040391317064E-2"/>
    <s v="Standard"/>
    <s v="USD"/>
    <n v="3.476"/>
    <n v="3.2086000000000001"/>
    <n v="3.2086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56"/>
    <s v="Allocated"/>
    <x v="1"/>
    <s v="Source tags/labels"/>
    <n v="1"/>
    <s v="gcp-2026-05-13-finops-data-2001-03-01-alloc-d000c5e9710b"/>
    <d v="2026-05-01T00:00:00"/>
    <d v="2026-05-01T00:00:00"/>
  </r>
  <r>
    <x v="2658"/>
    <x v="1"/>
    <m/>
    <m/>
    <s v="analytics-development"/>
    <n v="46154.833333333336"/>
    <n v="46155.833333333336"/>
    <n v="46142.833333333336"/>
    <n v="46173.833333333336"/>
    <s v="Cloud Storage"/>
    <s v="Storage"/>
    <s v="Standard Storage US Multi-region"/>
    <s v="bucket-2001-03-02"/>
    <s v="us-central1"/>
    <s v=""/>
    <n v="157.9271"/>
    <s v="GiBy-month"/>
    <n v="2.5999970872636807E-2"/>
    <s v="Standard"/>
    <s v="USD"/>
    <n v="4.1060999999999996"/>
    <n v="3.7902"/>
    <n v="3.79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57"/>
    <s v="Allocated"/>
    <x v="1"/>
    <s v="Source tags/labels"/>
    <n v="1"/>
    <s v="gcp-2026-05-13-finops-data-2001-03-02-alloc-77c5c415822f"/>
    <d v="2026-05-01T00:00:00"/>
    <d v="2026-05-01T00:00:00"/>
  </r>
  <r>
    <x v="2659"/>
    <x v="1"/>
    <m/>
    <m/>
    <s v="analytics-development"/>
    <n v="46154.833333333336"/>
    <n v="46155.833333333336"/>
    <n v="46142.833333333336"/>
    <n v="46173.833333333336"/>
    <s v="Cloud SQL"/>
    <s v="Databases"/>
    <s v="Cloud SQL for PostgreSQL: Regional vCPU"/>
    <s v="cloudsql-2001-04-01"/>
    <s v="us-central1"/>
    <s v=""/>
    <n v="199.54130000000001"/>
    <s v="vCPU-hours"/>
    <n v="8.2599942969199869E-2"/>
    <s v="Committed"/>
    <s v="USD"/>
    <n v="16.482099999999999"/>
    <n v="13.5848"/>
    <n v="13.5848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58"/>
    <s v="Allocated"/>
    <x v="1"/>
    <s v="Source tags/labels"/>
    <n v="1"/>
    <s v="gcp-2026-05-13-finops-data-2001-04-01-alloc-bd5b865ce473"/>
    <d v="2026-05-01T00:00:00"/>
    <d v="2026-05-01T00:00:00"/>
  </r>
  <r>
    <x v="2660"/>
    <x v="1"/>
    <m/>
    <m/>
    <s v="analytics-development"/>
    <n v="46154.833333333336"/>
    <n v="46155.833333333336"/>
    <n v="46142.833333333336"/>
    <n v="46173.833333333336"/>
    <s v="Cloud SQL"/>
    <s v="Databases"/>
    <s v="Cloud SQL for PostgreSQL: Regional vCPU"/>
    <s v="cloudsql-2001-04-02"/>
    <s v="us-central1"/>
    <s v=""/>
    <n v="173.0573"/>
    <s v="vCPU-hours"/>
    <n v="8.2599809427282178E-2"/>
    <s v="Committed"/>
    <s v="USD"/>
    <n v="14.294499999999999"/>
    <n v="11.781700000000001"/>
    <n v="11.7817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59"/>
    <s v="Allocated"/>
    <x v="1"/>
    <s v="Source tags/labels"/>
    <n v="1"/>
    <s v="gcp-2026-05-13-finops-data-2001-04-02-alloc-3c0e6c383a6e"/>
    <d v="2026-05-01T00:00:00"/>
    <d v="2026-05-01T00:00:00"/>
  </r>
  <r>
    <x v="2661"/>
    <x v="1"/>
    <m/>
    <m/>
    <s v="analytics-development"/>
    <n v="46154.833333333336"/>
    <n v="46155.833333333336"/>
    <n v="46142.833333333336"/>
    <n v="46173.833333333336"/>
    <s v="Cloud Logging"/>
    <s v="Management and Governance"/>
    <s v="Log Storage"/>
    <s v="log-sink-2001-05-01"/>
    <s v="us-central1"/>
    <s v=""/>
    <n v="123.88809999999999"/>
    <s v="GiBy"/>
    <n v="0.49999959640998615"/>
    <s v="Standard"/>
    <s v="USD"/>
    <n v="61.944000000000003"/>
    <n v="56.988500000000002"/>
    <n v="56.9885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860"/>
    <s v="Shared"/>
    <x v="2"/>
    <s v="Direct spend: provider + billing month + sub-account"/>
    <n v="1"/>
    <s v="gcp-2026-05-13-finops-data-2001-05-01-alloc-a7c21415c6b2"/>
    <d v="2026-05-01T00:00:00"/>
    <d v="2026-05-01T00:00:00"/>
  </r>
  <r>
    <x v="2662"/>
    <x v="1"/>
    <m/>
    <m/>
    <s v="analytics-development"/>
    <n v="46154.833333333336"/>
    <n v="46155.833333333336"/>
    <n v="46142.833333333336"/>
    <n v="46173.833333333336"/>
    <s v="Cloud Logging"/>
    <s v="Management and Governance"/>
    <s v="Log Storage"/>
    <s v="log-sink-2001-05-02"/>
    <s v="us-central1"/>
    <s v=""/>
    <n v="141.52549999999999"/>
    <s v="GiBy"/>
    <n v="0.50000035329322279"/>
    <s v="Standard"/>
    <s v="USD"/>
    <n v="70.762799999999999"/>
    <n v="65.101699999999994"/>
    <n v="65.101699999999994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861"/>
    <s v="Shared"/>
    <x v="2"/>
    <s v="Direct spend: provider + billing month + sub-account"/>
    <n v="1"/>
    <s v="gcp-2026-05-13-finops-data-2001-05-02-alloc-f8d9b934504a"/>
    <d v="2026-05-01T00:00:00"/>
    <d v="2026-05-01T00:00:00"/>
  </r>
  <r>
    <x v="2663"/>
    <x v="1"/>
    <m/>
    <m/>
    <s v="customer-platform-prod"/>
    <n v="46155.833333333336"/>
    <n v="46156.833333333336"/>
    <n v="46142.833333333336"/>
    <n v="46173.833333333336"/>
    <s v="Compute Engine"/>
    <s v="Compute"/>
    <s v="N2 Instance Core running in Americas"/>
    <s v="instance-1001-01-01"/>
    <s v="us-central1"/>
    <s v=""/>
    <n v="1373.4246000000001"/>
    <s v="vCPU-hours"/>
    <n v="3.1610981775046121E-2"/>
    <s v="Committed"/>
    <s v="USD"/>
    <n v="43.415300000000002"/>
    <n v="35.228299999999997"/>
    <n v="35.2282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62"/>
    <s v="Allocated"/>
    <x v="1"/>
    <s v="Source tags/labels"/>
    <n v="1"/>
    <s v="gcp-2026-05-14-finops-prod-1001-01-01-alloc-8aca1af0da16"/>
    <d v="2026-05-01T00:00:00"/>
    <d v="2026-05-01T00:00:00"/>
  </r>
  <r>
    <x v="2664"/>
    <x v="1"/>
    <m/>
    <m/>
    <s v="customer-platform-prod"/>
    <n v="46155.833333333336"/>
    <n v="46156.833333333336"/>
    <n v="46142.833333333336"/>
    <n v="46173.833333333336"/>
    <s v="Compute Engine"/>
    <s v="Compute"/>
    <s v="N2 Instance Core running in Americas"/>
    <s v="instance-1001-01-02"/>
    <s v="us-central1"/>
    <s v=""/>
    <n v="1589.4295"/>
    <s v="vCPU-hours"/>
    <n v="3.1611027730390061E-2"/>
    <s v="Committed"/>
    <s v="USD"/>
    <n v="50.243499999999997"/>
    <n v="40.768799999999999"/>
    <n v="40.7687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63"/>
    <s v="Allocated"/>
    <x v="1"/>
    <s v="Source tags/labels"/>
    <n v="1"/>
    <s v="gcp-2026-05-14-finops-prod-1001-01-02-alloc-2ee8b4e2020f"/>
    <d v="2026-05-01T00:00:00"/>
    <d v="2026-05-01T00:00:00"/>
  </r>
  <r>
    <x v="2665"/>
    <x v="1"/>
    <m/>
    <m/>
    <s v="customer-platform-prod"/>
    <n v="46155.833333333336"/>
    <n v="46156.833333333336"/>
    <n v="46142.833333333336"/>
    <n v="46173.833333333336"/>
    <s v="BigQuery"/>
    <s v="Analytics"/>
    <s v="Analysis in US"/>
    <s v="bq-job-1001-02-01"/>
    <s v="us-central1"/>
    <s v=""/>
    <n v="10.9267"/>
    <s v="TiBy"/>
    <n v="6.2499748322915432"/>
    <s v="Standard"/>
    <s v="USD"/>
    <n v="68.291600000000003"/>
    <n v="64.876999999999995"/>
    <n v="64.87699999999999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64"/>
    <s v="Allocated"/>
    <x v="1"/>
    <s v="Source tags/labels"/>
    <n v="1"/>
    <s v="gcp-2026-05-14-finops-prod-1001-02-01-alloc-e12ec8b2bdbc"/>
    <d v="2026-05-01T00:00:00"/>
    <d v="2026-05-01T00:00:00"/>
  </r>
  <r>
    <x v="2666"/>
    <x v="1"/>
    <m/>
    <m/>
    <s v="customer-platform-prod"/>
    <n v="46155.833333333336"/>
    <n v="46156.833333333336"/>
    <n v="46142.833333333336"/>
    <n v="46173.833333333336"/>
    <s v="BigQuery"/>
    <s v="Analytics"/>
    <s v="Analysis in US"/>
    <s v="bq-job-1001-02-02"/>
    <s v="us-central1"/>
    <s v=""/>
    <n v="12.6685"/>
    <s v="TiBy"/>
    <n v="6.2499822394127165"/>
    <s v="Standard"/>
    <s v="USD"/>
    <n v="79.177899999999994"/>
    <n v="75.218999999999994"/>
    <n v="75.21899999999999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65"/>
    <s v="Allocated"/>
    <x v="1"/>
    <s v="Source tags/labels"/>
    <n v="1"/>
    <s v="gcp-2026-05-14-finops-prod-1001-02-02-alloc-7cc68911c160"/>
    <d v="2026-05-01T00:00:00"/>
    <d v="2026-05-01T00:00:00"/>
  </r>
  <r>
    <x v="2667"/>
    <x v="1"/>
    <m/>
    <m/>
    <s v="customer-platform-prod"/>
    <n v="46155.833333333336"/>
    <n v="46156.833333333336"/>
    <n v="46142.833333333336"/>
    <n v="46173.833333333336"/>
    <s v="Cloud Storage"/>
    <s v="Storage"/>
    <s v="Standard Storage US Multi-region"/>
    <s v="bucket-1001-03-01"/>
    <s v="us-central1"/>
    <s v=""/>
    <n v="320.81040000000002"/>
    <s v="GiBy-month"/>
    <n v="2.6000092266335505E-2"/>
    <s v="Standard"/>
    <s v="USD"/>
    <n v="8.3411000000000008"/>
    <n v="7.6994999999999996"/>
    <n v="7.699499999999999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66"/>
    <s v="Allocated"/>
    <x v="1"/>
    <s v="Source tags/labels"/>
    <n v="1"/>
    <s v="gcp-2026-05-14-finops-prod-1001-03-01-alloc-ae4bd7c714b1"/>
    <d v="2026-05-01T00:00:00"/>
    <d v="2026-05-01T00:00:00"/>
  </r>
  <r>
    <x v="2668"/>
    <x v="1"/>
    <m/>
    <m/>
    <s v="customer-platform-prod"/>
    <n v="46155.833333333336"/>
    <n v="46156.833333333336"/>
    <n v="46142.833333333336"/>
    <n v="46173.833333333336"/>
    <s v="Cloud Storage"/>
    <s v="Storage"/>
    <s v="Standard Storage US Multi-region"/>
    <s v="bucket-1001-03-02"/>
    <s v="us-central1"/>
    <s v=""/>
    <n v="334.96409999999997"/>
    <s v="GiBy-month"/>
    <n v="2.600009971217811E-2"/>
    <s v="Standard"/>
    <s v="USD"/>
    <n v="8.7090999999999994"/>
    <n v="8.0390999999999995"/>
    <n v="8.0390999999999995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67"/>
    <s v="Allocated"/>
    <x v="1"/>
    <s v="Source tags/labels"/>
    <n v="1"/>
    <s v="gcp-2026-05-14-finops-prod-1001-03-02-alloc-0434ec0b93d5"/>
    <d v="2026-05-01T00:00:00"/>
    <d v="2026-05-01T00:00:00"/>
  </r>
  <r>
    <x v="2669"/>
    <x v="1"/>
    <m/>
    <m/>
    <s v="customer-platform-prod"/>
    <n v="46155.833333333336"/>
    <n v="46156.833333333336"/>
    <n v="46142.833333333336"/>
    <n v="46173.833333333336"/>
    <s v="Cloud SQL"/>
    <s v="Databases"/>
    <s v="Cloud SQL for PostgreSQL: Regional vCPU"/>
    <s v="cloudsql-1001-04-01"/>
    <s v="us-central1"/>
    <s v=""/>
    <n v="458.68880000000001"/>
    <s v="vCPU-hours"/>
    <n v="8.260001116225206E-2"/>
    <s v="Committed"/>
    <s v="USD"/>
    <n v="37.887700000000002"/>
    <n v="31.227599999999999"/>
    <n v="31.2275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68"/>
    <s v="Allocated"/>
    <x v="1"/>
    <s v="Source tags/labels"/>
    <n v="1"/>
    <s v="gcp-2026-05-14-finops-prod-1001-04-01-alloc-3494d7f1aa3e"/>
    <d v="2026-05-01T00:00:00"/>
    <d v="2026-05-01T00:00:00"/>
  </r>
  <r>
    <x v="2670"/>
    <x v="1"/>
    <m/>
    <m/>
    <s v="customer-platform-prod"/>
    <n v="46155.833333333336"/>
    <n v="46156.833333333336"/>
    <n v="46142.833333333336"/>
    <n v="46173.833333333336"/>
    <s v="Cloud SQL"/>
    <s v="Databases"/>
    <s v="Cloud SQL for PostgreSQL: Regional vCPU"/>
    <s v="cloudsql-1001-04-02"/>
    <s v="us-central1"/>
    <s v=""/>
    <n v="402.29349999999999"/>
    <s v="vCPU-hours"/>
    <n v="8.2599892864289384E-2"/>
    <s v="Committed"/>
    <s v="USD"/>
    <n v="33.229399999999998"/>
    <n v="27.388100000000001"/>
    <n v="27.388100000000001"/>
    <s v="Usage"/>
    <s v=""/>
    <s v="Cloud SQL for PostgreSQL: Regional vCPU"/>
    <s v="{}"/>
    <x v="0"/>
    <x v="0"/>
    <x v="0"/>
    <x v="0"/>
    <s v="Unallocated"/>
    <s v="gcp_billing_sample.csv"/>
    <n v="869"/>
    <s v="Unallocated"/>
    <x v="0"/>
    <s v="Missing allocation metadata"/>
    <n v="1"/>
    <s v="gcp-2026-05-14-finops-prod-1001-04-02-alloc-bd9ad4a8ef35"/>
    <d v="2026-05-01T00:00:00"/>
    <d v="2026-05-01T00:00:00"/>
  </r>
  <r>
    <x v="2671"/>
    <x v="1"/>
    <m/>
    <m/>
    <s v="customer-platform-prod"/>
    <n v="46155.833333333336"/>
    <n v="46156.833333333336"/>
    <n v="46142.833333333336"/>
    <n v="46173.833333333336"/>
    <s v="Cloud Logging"/>
    <s v="Management and Governance"/>
    <s v="Log Storage"/>
    <s v="log-sink-1001-05-01"/>
    <s v="us-central1"/>
    <s v=""/>
    <n v="325.37189999999998"/>
    <s v="GiBy"/>
    <n v="0.49999984632969224"/>
    <s v="Standard"/>
    <s v="USD"/>
    <n v="162.6859"/>
    <n v="149.6711"/>
    <n v="149.671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870"/>
    <s v="Shared"/>
    <x v="2"/>
    <s v="Direct spend: provider + billing month + sub-account"/>
    <n v="1"/>
    <s v="gcp-2026-05-14-finops-prod-1001-05-01-alloc-f60b0684213c"/>
    <d v="2026-05-01T00:00:00"/>
    <d v="2026-05-01T00:00:00"/>
  </r>
  <r>
    <x v="2672"/>
    <x v="1"/>
    <m/>
    <m/>
    <s v="customer-platform-prod"/>
    <n v="46155.833333333336"/>
    <n v="46156.833333333336"/>
    <n v="46142.833333333336"/>
    <n v="46173.833333333336"/>
    <s v="Cloud Logging"/>
    <s v="Management and Governance"/>
    <s v="Log Storage"/>
    <s v="log-sink-1001-05-02"/>
    <s v="us-central1"/>
    <s v=""/>
    <n v="313.61829999999998"/>
    <s v="GiBy"/>
    <n v="0.50000015942947207"/>
    <s v="Standard"/>
    <s v="USD"/>
    <n v="156.8092"/>
    <n v="144.26439999999999"/>
    <n v="144.2643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871"/>
    <s v="Shared"/>
    <x v="2"/>
    <s v="Direct spend: provider + billing month + sub-account"/>
    <n v="1"/>
    <s v="gcp-2026-05-14-finops-prod-1001-05-02-alloc-3b1bd52bff47"/>
    <d v="2026-05-01T00:00:00"/>
    <d v="2026-05-01T00:00:00"/>
  </r>
  <r>
    <x v="2673"/>
    <x v="1"/>
    <m/>
    <m/>
    <s v="analytics-development"/>
    <n v="46155.833333333336"/>
    <n v="46156.833333333336"/>
    <n v="46142.833333333336"/>
    <n v="46173.833333333336"/>
    <s v="Compute Engine"/>
    <s v="Compute"/>
    <s v="N2 Instance Core running in Americas"/>
    <s v="instance-2001-01-01"/>
    <s v="us-central1"/>
    <s v=""/>
    <n v="615.79139999999995"/>
    <s v="vCPU-hours"/>
    <n v="3.1611029319344182E-2"/>
    <s v="Committed"/>
    <s v="USD"/>
    <n v="19.465800000000002"/>
    <n v="15.7951"/>
    <n v="15.795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72"/>
    <s v="Allocated"/>
    <x v="1"/>
    <s v="Source tags/labels"/>
    <n v="1"/>
    <s v="gcp-2026-05-14-finops-data-2001-01-01-alloc-79dbad55296e"/>
    <d v="2026-05-01T00:00:00"/>
    <d v="2026-05-01T00:00:00"/>
  </r>
  <r>
    <x v="2674"/>
    <x v="1"/>
    <m/>
    <m/>
    <s v="analytics-development"/>
    <n v="46155.833333333336"/>
    <n v="46156.833333333336"/>
    <n v="46142.833333333336"/>
    <n v="46173.833333333336"/>
    <s v="Compute Engine"/>
    <s v="Compute"/>
    <s v="N2 Instance Core running in Americas"/>
    <s v="instance-2001-01-02"/>
    <s v="us-central1"/>
    <s v=""/>
    <n v="630.32569999999998"/>
    <s v="vCPU-hours"/>
    <n v="3.1610959223144476E-2"/>
    <s v="Committed"/>
    <s v="USD"/>
    <n v="19.9252"/>
    <n v="16.167899999999999"/>
    <n v="16.167899999999999"/>
    <s v="Usage"/>
    <s v=""/>
    <s v="N2 Instance Core running in Americas"/>
    <s v="{}"/>
    <x v="0"/>
    <x v="0"/>
    <x v="0"/>
    <x v="0"/>
    <s v="Unallocated"/>
    <s v="gcp_billing_sample.csv"/>
    <n v="873"/>
    <s v="Unallocated"/>
    <x v="0"/>
    <s v="Missing allocation metadata"/>
    <n v="1"/>
    <s v="gcp-2026-05-14-finops-data-2001-01-02-alloc-b5f219c26617"/>
    <d v="2026-05-01T00:00:00"/>
    <d v="2026-05-01T00:00:00"/>
  </r>
  <r>
    <x v="2675"/>
    <x v="1"/>
    <m/>
    <m/>
    <s v="analytics-development"/>
    <n v="46155.833333333336"/>
    <n v="46156.833333333336"/>
    <n v="46142.833333333336"/>
    <n v="46173.833333333336"/>
    <s v="BigQuery"/>
    <s v="Analytics"/>
    <s v="Analysis in US"/>
    <s v="bq-job-2001-02-01"/>
    <s v="us-central1"/>
    <s v=""/>
    <n v="5.9295999999999998"/>
    <s v="TiBy"/>
    <n v="6.25"/>
    <s v="Standard"/>
    <s v="USD"/>
    <n v="37.06"/>
    <n v="35.207000000000001"/>
    <n v="35.2070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74"/>
    <s v="Allocated"/>
    <x v="1"/>
    <s v="Source tags/labels"/>
    <n v="1"/>
    <s v="gcp-2026-05-14-finops-data-2001-02-01-alloc-0b48a6fe1ef7"/>
    <d v="2026-05-01T00:00:00"/>
    <d v="2026-05-01T00:00:00"/>
  </r>
  <r>
    <x v="2676"/>
    <x v="1"/>
    <m/>
    <m/>
    <s v="analytics-development"/>
    <n v="46155.833333333336"/>
    <n v="46156.833333333336"/>
    <n v="46142.833333333336"/>
    <n v="46173.833333333336"/>
    <s v="BigQuery"/>
    <s v="Analytics"/>
    <s v="Analysis in US"/>
    <s v="bq-job-2001-02-02"/>
    <s v="us-central1"/>
    <s v=""/>
    <n v="5.5343"/>
    <s v="TiBy"/>
    <n v="6.2499503098856231"/>
    <s v="Standard"/>
    <s v="USD"/>
    <n v="34.589100000000002"/>
    <n v="32.8596"/>
    <n v="32.8596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75"/>
    <s v="Allocated"/>
    <x v="1"/>
    <s v="Source tags/labels"/>
    <n v="1"/>
    <s v="gcp-2026-05-14-finops-data-2001-02-02-alloc-979dc22d1ca2"/>
    <d v="2026-05-01T00:00:00"/>
    <d v="2026-05-01T00:00:00"/>
  </r>
  <r>
    <x v="2677"/>
    <x v="1"/>
    <m/>
    <m/>
    <s v="analytics-development"/>
    <n v="46155.833333333336"/>
    <n v="46156.833333333336"/>
    <n v="46142.833333333336"/>
    <n v="46173.833333333336"/>
    <s v="Cloud Storage"/>
    <s v="Storage"/>
    <s v="Standard Storage US Multi-region"/>
    <s v="bucket-2001-03-01"/>
    <s v="us-central1"/>
    <s v=""/>
    <n v="131.97630000000001"/>
    <s v="GiBy-month"/>
    <n v="2.6000122749311808E-2"/>
    <s v="Standard"/>
    <s v="USD"/>
    <n v="3.4314"/>
    <n v="3.1674000000000002"/>
    <n v="3.1674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76"/>
    <s v="Allocated"/>
    <x v="1"/>
    <s v="Source tags/labels"/>
    <n v="1"/>
    <s v="gcp-2026-05-14-finops-data-2001-03-01-alloc-a6278b661651"/>
    <d v="2026-05-01T00:00:00"/>
    <d v="2026-05-01T00:00:00"/>
  </r>
  <r>
    <x v="2678"/>
    <x v="1"/>
    <m/>
    <m/>
    <s v="analytics-development"/>
    <n v="46155.833333333336"/>
    <n v="46156.833333333336"/>
    <n v="46142.833333333336"/>
    <n v="46173.833333333336"/>
    <s v="Cloud Storage"/>
    <s v="Storage"/>
    <s v="Standard Storage US Multi-region"/>
    <s v="bucket-2001-03-02"/>
    <s v="us-central1"/>
    <s v=""/>
    <n v="154.1216"/>
    <s v="GiBy-month"/>
    <n v="2.6000249153914832E-2"/>
    <s v="Standard"/>
    <s v="USD"/>
    <n v="4.0072000000000001"/>
    <n v="3.6989000000000001"/>
    <n v="3.6989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77"/>
    <s v="Allocated"/>
    <x v="1"/>
    <s v="Source tags/labels"/>
    <n v="1"/>
    <s v="gcp-2026-05-14-finops-data-2001-03-02-alloc-57a608658b63"/>
    <d v="2026-05-01T00:00:00"/>
    <d v="2026-05-01T00:00:00"/>
  </r>
  <r>
    <x v="2679"/>
    <x v="1"/>
    <m/>
    <m/>
    <s v="analytics-development"/>
    <n v="46155.833333333336"/>
    <n v="46156.833333333336"/>
    <n v="46142.833333333336"/>
    <n v="46173.833333333336"/>
    <s v="Cloud SQL"/>
    <s v="Databases"/>
    <s v="Cloud SQL for PostgreSQL: Regional vCPU"/>
    <s v="cloudsql-2001-04-01"/>
    <s v="us-central1"/>
    <s v=""/>
    <n v="175.11"/>
    <s v="vCPU-hours"/>
    <n v="8.2600079949745872E-2"/>
    <s v="Committed"/>
    <s v="USD"/>
    <n v="14.4641"/>
    <n v="11.9214"/>
    <n v="11.9214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78"/>
    <s v="Allocated"/>
    <x v="1"/>
    <s v="Source tags/labels"/>
    <n v="1"/>
    <s v="gcp-2026-05-14-finops-data-2001-04-01-alloc-ece101bd0510"/>
    <d v="2026-05-01T00:00:00"/>
    <d v="2026-05-01T00:00:00"/>
  </r>
  <r>
    <x v="2680"/>
    <x v="1"/>
    <m/>
    <m/>
    <s v="analytics-development"/>
    <n v="46155.833333333336"/>
    <n v="46156.833333333336"/>
    <n v="46142.833333333336"/>
    <n v="46173.833333333336"/>
    <s v="Cloud SQL"/>
    <s v="Databases"/>
    <s v="Cloud SQL for PostgreSQL: Regional vCPU"/>
    <s v="cloudsql-2001-04-02"/>
    <s v="us-central1"/>
    <s v=""/>
    <n v="202.52699999999999"/>
    <s v="vCPU-hours"/>
    <n v="8.2599850884079645E-2"/>
    <s v="Committed"/>
    <s v="USD"/>
    <n v="16.7287"/>
    <n v="13.788"/>
    <n v="13.788"/>
    <s v="Usage"/>
    <s v=""/>
    <s v="Cloud SQL for PostgreSQL: Regional vCPU"/>
    <s v="{}"/>
    <x v="0"/>
    <x v="0"/>
    <x v="0"/>
    <x v="0"/>
    <s v="Unallocated"/>
    <s v="gcp_billing_sample.csv"/>
    <n v="879"/>
    <s v="Unallocated"/>
    <x v="0"/>
    <s v="Missing allocation metadata"/>
    <n v="1"/>
    <s v="gcp-2026-05-14-finops-data-2001-04-02-alloc-013c624d66bc"/>
    <d v="2026-05-01T00:00:00"/>
    <d v="2026-05-01T00:00:00"/>
  </r>
  <r>
    <x v="2681"/>
    <x v="1"/>
    <m/>
    <m/>
    <s v="analytics-development"/>
    <n v="46155.833333333336"/>
    <n v="46156.833333333336"/>
    <n v="46142.833333333336"/>
    <n v="46173.833333333336"/>
    <s v="Cloud Logging"/>
    <s v="Management and Governance"/>
    <s v="Log Storage"/>
    <s v="log-sink-2001-05-01"/>
    <s v="us-central1"/>
    <s v=""/>
    <n v="124.51179999999999"/>
    <s v="GiBy"/>
    <n v="0.5"/>
    <s v="Standard"/>
    <s v="USD"/>
    <n v="62.255899999999997"/>
    <n v="57.275399999999998"/>
    <n v="57.27539999999999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880"/>
    <s v="Shared"/>
    <x v="2"/>
    <s v="Direct spend: provider + billing month + sub-account"/>
    <n v="1"/>
    <s v="gcp-2026-05-14-finops-data-2001-05-01-alloc-dff41f049cbf"/>
    <d v="2026-05-01T00:00:00"/>
    <d v="2026-05-01T00:00:00"/>
  </r>
  <r>
    <x v="2682"/>
    <x v="1"/>
    <m/>
    <m/>
    <s v="analytics-development"/>
    <n v="46155.833333333336"/>
    <n v="46156.833333333336"/>
    <n v="46142.833333333336"/>
    <n v="46173.833333333336"/>
    <s v="Cloud Logging"/>
    <s v="Management and Governance"/>
    <s v="Log Storage"/>
    <s v="log-sink-2001-05-02"/>
    <s v="us-central1"/>
    <s v=""/>
    <n v="137.4778"/>
    <s v="GiBy"/>
    <n v="0.5"/>
    <s v="Standard"/>
    <s v="USD"/>
    <n v="68.738900000000001"/>
    <n v="63.239800000000002"/>
    <n v="63.2398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881"/>
    <s v="Shared"/>
    <x v="2"/>
    <s v="Direct spend: provider + billing month + sub-account"/>
    <n v="1"/>
    <s v="gcp-2026-05-14-finops-data-2001-05-02-alloc-fe1ccc307546"/>
    <d v="2026-05-01T00:00:00"/>
    <d v="2026-05-01T00:00:00"/>
  </r>
  <r>
    <x v="2683"/>
    <x v="1"/>
    <m/>
    <m/>
    <s v="customer-platform-prod"/>
    <n v="46156.833333333336"/>
    <n v="46157.833333333336"/>
    <n v="46142.833333333336"/>
    <n v="46173.833333333336"/>
    <s v="Compute Engine"/>
    <s v="Compute"/>
    <s v="N2 Instance Core running in Americas"/>
    <s v="instance-1001-01-01"/>
    <s v="us-central1"/>
    <s v=""/>
    <n v="1483.9960000000001"/>
    <s v="vCPU-hours"/>
    <n v="3.161100164690471E-2"/>
    <s v="Committed"/>
    <s v="USD"/>
    <n v="46.910600000000002"/>
    <n v="38.064500000000002"/>
    <n v="38.0645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82"/>
    <s v="Allocated"/>
    <x v="1"/>
    <s v="Source tags/labels"/>
    <n v="1"/>
    <s v="gcp-2026-05-15-finops-prod-1001-01-01-alloc-a951650f48bc"/>
    <d v="2026-05-01T00:00:00"/>
    <d v="2026-05-01T00:00:00"/>
  </r>
  <r>
    <x v="2684"/>
    <x v="1"/>
    <m/>
    <m/>
    <s v="customer-platform-prod"/>
    <n v="46156.833333333336"/>
    <n v="46157.833333333336"/>
    <n v="46142.833333333336"/>
    <n v="46173.833333333336"/>
    <s v="Compute Engine"/>
    <s v="Compute"/>
    <s v="N2 Instance Core running in Americas"/>
    <s v="instance-1001-01-02"/>
    <s v="us-central1"/>
    <s v=""/>
    <n v="1428.3758"/>
    <s v="vCPU-hours"/>
    <n v="3.1611008811546659E-2"/>
    <s v="Committed"/>
    <s v="USD"/>
    <n v="45.1524"/>
    <n v="36.637799999999999"/>
    <n v="36.6377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83"/>
    <s v="Allocated"/>
    <x v="1"/>
    <s v="Source tags/labels"/>
    <n v="1"/>
    <s v="gcp-2026-05-15-finops-prod-1001-01-02-alloc-b5d398822261"/>
    <d v="2026-05-01T00:00:00"/>
    <d v="2026-05-01T00:00:00"/>
  </r>
  <r>
    <x v="2685"/>
    <x v="1"/>
    <m/>
    <m/>
    <s v="customer-platform-prod"/>
    <n v="46156.833333333336"/>
    <n v="46157.833333333336"/>
    <n v="46142.833333333336"/>
    <n v="46173.833333333336"/>
    <s v="BigQuery"/>
    <s v="Analytics"/>
    <s v="Analysis in US"/>
    <s v="bq-job-1001-02-01"/>
    <s v="us-central1"/>
    <s v=""/>
    <n v="11.963800000000001"/>
    <s v="TiBy"/>
    <n v="6.2500041792741428"/>
    <s v="Standard"/>
    <s v="USD"/>
    <n v="74.773799999999994"/>
    <n v="71.0351"/>
    <n v="71.0351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84"/>
    <s v="Allocated"/>
    <x v="1"/>
    <s v="Source tags/labels"/>
    <n v="1"/>
    <s v="gcp-2026-05-15-finops-prod-1001-02-01-alloc-6773fcf6fbb6"/>
    <d v="2026-05-01T00:00:00"/>
    <d v="2026-05-01T00:00:00"/>
  </r>
  <r>
    <x v="2686"/>
    <x v="1"/>
    <m/>
    <m/>
    <s v="customer-platform-prod"/>
    <n v="46156.833333333336"/>
    <n v="46157.833333333336"/>
    <n v="46142.833333333336"/>
    <n v="46173.833333333336"/>
    <s v="BigQuery"/>
    <s v="Analytics"/>
    <s v="Analysis in US"/>
    <s v="bq-job-1001-02-02"/>
    <s v="us-central1"/>
    <s v=""/>
    <n v="12.8688"/>
    <s v="TiBy"/>
    <n v="6.2500155414646272"/>
    <s v="Standard"/>
    <s v="USD"/>
    <n v="80.430199999999999"/>
    <n v="76.408699999999996"/>
    <n v="76.408699999999996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85"/>
    <s v="Allocated"/>
    <x v="1"/>
    <s v="Source tags/labels"/>
    <n v="1"/>
    <s v="gcp-2026-05-15-finops-prod-1001-02-02-alloc-a104ffbe901e"/>
    <d v="2026-05-01T00:00:00"/>
    <d v="2026-05-01T00:00:00"/>
  </r>
  <r>
    <x v="2687"/>
    <x v="1"/>
    <m/>
    <m/>
    <s v="customer-platform-prod"/>
    <n v="46156.833333333336"/>
    <n v="46157.833333333336"/>
    <n v="46142.833333333336"/>
    <n v="46173.833333333336"/>
    <s v="Cloud Storage"/>
    <s v="Storage"/>
    <s v="Standard Storage US Multi-region"/>
    <s v="bucket-1001-03-01"/>
    <s v="us-central1"/>
    <s v=""/>
    <n v="293.40170000000001"/>
    <s v="GiBy-month"/>
    <n v="2.5999849353292775E-2"/>
    <s v="Standard"/>
    <s v="USD"/>
    <n v="7.6284000000000001"/>
    <n v="7.0415999999999999"/>
    <n v="7.0415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86"/>
    <s v="Allocated"/>
    <x v="1"/>
    <s v="Source tags/labels"/>
    <n v="1"/>
    <s v="gcp-2026-05-15-finops-prod-1001-03-01-alloc-d8a5ef23ecc5"/>
    <d v="2026-05-01T00:00:00"/>
    <d v="2026-05-01T00:00:00"/>
  </r>
  <r>
    <x v="2688"/>
    <x v="1"/>
    <m/>
    <m/>
    <s v="customer-platform-prod"/>
    <n v="46156.833333333336"/>
    <n v="46157.833333333336"/>
    <n v="46142.833333333336"/>
    <n v="46173.833333333336"/>
    <s v="Cloud Storage"/>
    <s v="Storage"/>
    <s v="Standard Storage US Multi-region"/>
    <s v="bucket-1001-03-02"/>
    <s v="us-central1"/>
    <s v=""/>
    <n v="347.77229999999997"/>
    <s v="GiBy-month"/>
    <n v="2.6000058083981963E-2"/>
    <s v="Standard"/>
    <s v="USD"/>
    <n v="9.0420999999999996"/>
    <n v="8.3465000000000007"/>
    <n v="8.3465000000000007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87"/>
    <s v="Allocated"/>
    <x v="1"/>
    <s v="Source tags/labels"/>
    <n v="1"/>
    <s v="gcp-2026-05-15-finops-prod-1001-03-02-alloc-fd1fc2688960"/>
    <d v="2026-05-01T00:00:00"/>
    <d v="2026-05-01T00:00:00"/>
  </r>
  <r>
    <x v="2689"/>
    <x v="1"/>
    <m/>
    <m/>
    <s v="customer-platform-prod"/>
    <n v="46156.833333333336"/>
    <n v="46157.833333333336"/>
    <n v="46142.833333333336"/>
    <n v="46173.833333333336"/>
    <s v="Cloud SQL"/>
    <s v="Databases"/>
    <s v="Cloud SQL for PostgreSQL: Regional vCPU"/>
    <s v="cloudsql-1001-04-01"/>
    <s v="us-central1"/>
    <s v=""/>
    <n v="419.65969999999999"/>
    <s v="vCPU-hours"/>
    <n v="8.260002092171348E-2"/>
    <s v="Committed"/>
    <s v="USD"/>
    <n v="34.663899999999998"/>
    <n v="28.570399999999999"/>
    <n v="28.5703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88"/>
    <s v="Allocated"/>
    <x v="1"/>
    <s v="Source tags/labels"/>
    <n v="1"/>
    <s v="gcp-2026-05-15-finops-prod-1001-04-01-alloc-f1e6598e7137"/>
    <d v="2026-05-01T00:00:00"/>
    <d v="2026-05-01T00:00:00"/>
  </r>
  <r>
    <x v="2690"/>
    <x v="1"/>
    <m/>
    <m/>
    <s v="customer-platform-prod"/>
    <n v="46156.833333333336"/>
    <n v="46157.833333333336"/>
    <n v="46142.833333333336"/>
    <n v="46173.833333333336"/>
    <s v="Cloud SQL"/>
    <s v="Databases"/>
    <s v="Cloud SQL for PostgreSQL: Regional vCPU"/>
    <s v="cloudsql-1001-04-02"/>
    <s v="us-central1"/>
    <s v=""/>
    <n v="442.71089999999998"/>
    <s v="vCPU-hours"/>
    <n v="8.2599954055795788E-2"/>
    <s v="Committed"/>
    <s v="USD"/>
    <n v="36.567900000000002"/>
    <n v="30.139800000000001"/>
    <n v="30.1398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889"/>
    <s v="Allocated"/>
    <x v="1"/>
    <s v="Source tags/labels"/>
    <n v="1"/>
    <s v="gcp-2026-05-15-finops-prod-1001-04-02-alloc-f90d64aac924"/>
    <d v="2026-05-01T00:00:00"/>
    <d v="2026-05-01T00:00:00"/>
  </r>
  <r>
    <x v="2691"/>
    <x v="1"/>
    <m/>
    <m/>
    <s v="customer-platform-prod"/>
    <n v="46156.833333333336"/>
    <n v="46157.833333333336"/>
    <n v="46142.833333333336"/>
    <n v="46173.833333333336"/>
    <s v="Cloud Logging"/>
    <s v="Management and Governance"/>
    <s v="Log Storage"/>
    <s v="log-sink-1001-05-01"/>
    <s v="us-central1"/>
    <s v=""/>
    <n v="296.41109999999998"/>
    <s v="GiBy"/>
    <n v="0.50000016868464103"/>
    <s v="Standard"/>
    <s v="USD"/>
    <n v="148.2056"/>
    <n v="136.34909999999999"/>
    <n v="136.3490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890"/>
    <s v="Shared"/>
    <x v="2"/>
    <s v="Direct spend: provider + billing month + sub-account"/>
    <n v="1"/>
    <s v="gcp-2026-05-15-finops-prod-1001-05-01-alloc-b537eee2fbae"/>
    <d v="2026-05-01T00:00:00"/>
    <d v="2026-05-01T00:00:00"/>
  </r>
  <r>
    <x v="2692"/>
    <x v="1"/>
    <m/>
    <m/>
    <s v="customer-platform-prod"/>
    <n v="46156.833333333336"/>
    <n v="46157.833333333336"/>
    <n v="46142.833333333336"/>
    <n v="46173.833333333336"/>
    <s v="Cloud Logging"/>
    <s v="Management and Governance"/>
    <s v="Log Storage"/>
    <s v="log-sink-1001-05-02"/>
    <s v="us-central1"/>
    <s v=""/>
    <n v="282.65140000000002"/>
    <s v="GiBy"/>
    <n v="0.5"/>
    <s v="Standard"/>
    <s v="USD"/>
    <n v="141.32570000000001"/>
    <n v="130.0196"/>
    <n v="130.0196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891"/>
    <s v="Shared"/>
    <x v="2"/>
    <s v="Direct spend: provider + billing month + sub-account"/>
    <n v="1"/>
    <s v="gcp-2026-05-15-finops-prod-1001-05-02-alloc-8239c9ded226"/>
    <d v="2026-05-01T00:00:00"/>
    <d v="2026-05-01T00:00:00"/>
  </r>
  <r>
    <x v="2693"/>
    <x v="1"/>
    <m/>
    <m/>
    <s v="analytics-development"/>
    <n v="46156.833333333336"/>
    <n v="46157.833333333336"/>
    <n v="46142.833333333336"/>
    <n v="46173.833333333336"/>
    <s v="Compute Engine"/>
    <s v="Compute"/>
    <s v="N2 Instance Core running in Americas"/>
    <s v="instance-2001-01-01"/>
    <s v="us-central1"/>
    <s v=""/>
    <n v="654.08519999999999"/>
    <s v="vCPU-hours"/>
    <n v="3.161101948186567E-2"/>
    <s v="Committed"/>
    <s v="USD"/>
    <n v="20.676300000000001"/>
    <n v="16.7773"/>
    <n v="16.7773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92"/>
    <s v="Allocated"/>
    <x v="1"/>
    <s v="Source tags/labels"/>
    <n v="1"/>
    <s v="gcp-2026-05-15-finops-data-2001-01-01-alloc-e46955edd405"/>
    <d v="2026-05-01T00:00:00"/>
    <d v="2026-05-01T00:00:00"/>
  </r>
  <r>
    <x v="2694"/>
    <x v="1"/>
    <m/>
    <m/>
    <s v="analytics-development"/>
    <n v="46156.833333333336"/>
    <n v="46157.833333333336"/>
    <n v="46142.833333333336"/>
    <n v="46173.833333333336"/>
    <s v="Compute Engine"/>
    <s v="Compute"/>
    <s v="N2 Instance Core running in Americas"/>
    <s v="instance-2001-01-02"/>
    <s v="us-central1"/>
    <s v=""/>
    <n v="709.49030000000005"/>
    <s v="vCPU-hours"/>
    <n v="3.1611002997503981E-2"/>
    <s v="Committed"/>
    <s v="USD"/>
    <n v="22.427700000000002"/>
    <n v="18.198499999999999"/>
    <n v="18.1984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93"/>
    <s v="Allocated"/>
    <x v="1"/>
    <s v="Source tags/labels"/>
    <n v="1"/>
    <s v="gcp-2026-05-15-finops-data-2001-01-02-alloc-d80c7d88dac9"/>
    <d v="2026-05-01T00:00:00"/>
    <d v="2026-05-01T00:00:00"/>
  </r>
  <r>
    <x v="2695"/>
    <x v="1"/>
    <m/>
    <m/>
    <s v="analytics-development"/>
    <n v="46156.833333333336"/>
    <n v="46157.833333333336"/>
    <n v="46142.833333333336"/>
    <n v="46173.833333333336"/>
    <s v="BigQuery"/>
    <s v="Analytics"/>
    <s v="Analysis in US"/>
    <s v="bq-job-2001-02-01"/>
    <s v="us-central1"/>
    <s v=""/>
    <n v="5.0410000000000004"/>
    <s v="TiBy"/>
    <n v="6.2500099186669313"/>
    <s v="Standard"/>
    <s v="USD"/>
    <n v="31.5063"/>
    <n v="29.931000000000001"/>
    <n v="29.9310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94"/>
    <s v="Allocated"/>
    <x v="1"/>
    <s v="Source tags/labels"/>
    <n v="1"/>
    <s v="gcp-2026-05-15-finops-data-2001-02-01-alloc-a258e7e4c384"/>
    <d v="2026-05-01T00:00:00"/>
    <d v="2026-05-01T00:00:00"/>
  </r>
  <r>
    <x v="2696"/>
    <x v="1"/>
    <m/>
    <m/>
    <s v="analytics-development"/>
    <n v="46156.833333333336"/>
    <n v="46157.833333333336"/>
    <n v="46142.833333333336"/>
    <n v="46173.833333333336"/>
    <s v="BigQuery"/>
    <s v="Analytics"/>
    <s v="Analysis in US"/>
    <s v="bq-job-2001-02-02"/>
    <s v="us-central1"/>
    <s v=""/>
    <n v="5.1855000000000002"/>
    <s v="TiBy"/>
    <n v="6.2499662520489832"/>
    <s v="Standard"/>
    <s v="USD"/>
    <n v="32.409199999999998"/>
    <n v="30.788699999999999"/>
    <n v="30.7886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95"/>
    <s v="Allocated"/>
    <x v="1"/>
    <s v="Source tags/labels"/>
    <n v="1"/>
    <s v="gcp-2026-05-15-finops-data-2001-02-02-alloc-f1692700d54e"/>
    <d v="2026-05-01T00:00:00"/>
    <d v="2026-05-01T00:00:00"/>
  </r>
  <r>
    <x v="2697"/>
    <x v="1"/>
    <m/>
    <m/>
    <s v="analytics-development"/>
    <n v="46156.833333333336"/>
    <n v="46157.833333333336"/>
    <n v="46142.833333333336"/>
    <n v="46173.833333333336"/>
    <s v="Cloud Storage"/>
    <s v="Storage"/>
    <s v="Standard Storage US Multi-region"/>
    <s v="bucket-2001-03-01"/>
    <s v="us-central1"/>
    <s v=""/>
    <n v="151.26990000000001"/>
    <s v="GiBy-month"/>
    <n v="2.5999884973811709E-2"/>
    <s v="Standard"/>
    <s v="USD"/>
    <n v="3.9329999999999998"/>
    <n v="3.6305000000000001"/>
    <n v="3.6305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96"/>
    <s v="Allocated"/>
    <x v="1"/>
    <s v="Source tags/labels"/>
    <n v="1"/>
    <s v="gcp-2026-05-15-finops-data-2001-03-01-alloc-b31ce83a6293"/>
    <d v="2026-05-01T00:00:00"/>
    <d v="2026-05-01T00:00:00"/>
  </r>
  <r>
    <x v="2698"/>
    <x v="1"/>
    <m/>
    <m/>
    <s v="analytics-development"/>
    <n v="46156.833333333336"/>
    <n v="46157.833333333336"/>
    <n v="46142.833333333336"/>
    <n v="46173.833333333336"/>
    <s v="Cloud Storage"/>
    <s v="Storage"/>
    <s v="Standard Storage US Multi-region"/>
    <s v="bucket-2001-03-02"/>
    <s v="us-central1"/>
    <s v=""/>
    <n v="140.53829999999999"/>
    <s v="GiBy-month"/>
    <n v="2.6000029885091824E-2"/>
    <s v="Standard"/>
    <s v="USD"/>
    <n v="3.6539999999999999"/>
    <n v="3.3729"/>
    <n v="3.372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97"/>
    <s v="Allocated"/>
    <x v="1"/>
    <s v="Source tags/labels"/>
    <n v="1"/>
    <s v="gcp-2026-05-15-finops-data-2001-03-02-alloc-5f12303da82f"/>
    <d v="2026-05-01T00:00:00"/>
    <d v="2026-05-01T00:00:00"/>
  </r>
  <r>
    <x v="2699"/>
    <x v="1"/>
    <m/>
    <m/>
    <s v="analytics-development"/>
    <n v="46156.833333333336"/>
    <n v="46157.833333333336"/>
    <n v="46142.833333333336"/>
    <n v="46173.833333333336"/>
    <s v="Cloud SQL"/>
    <s v="Databases"/>
    <s v="Cloud SQL for PostgreSQL: Regional vCPU"/>
    <s v="cloudsql-2001-04-01"/>
    <s v="us-central1"/>
    <s v=""/>
    <n v="188.0395"/>
    <s v="vCPU-hours"/>
    <n v="8.2600198362578078E-2"/>
    <s v="Committed"/>
    <s v="USD"/>
    <n v="15.5321"/>
    <n v="12.8017"/>
    <n v="12.8017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898"/>
    <s v="Allocated"/>
    <x v="1"/>
    <s v="Source tags/labels"/>
    <n v="1"/>
    <s v="gcp-2026-05-15-finops-data-2001-04-01-alloc-8fc2994419ad"/>
    <d v="2026-05-01T00:00:00"/>
    <d v="2026-05-01T00:00:00"/>
  </r>
  <r>
    <x v="2700"/>
    <x v="1"/>
    <m/>
    <m/>
    <s v="analytics-development"/>
    <n v="46156.833333333336"/>
    <n v="46157.833333333336"/>
    <n v="46142.833333333336"/>
    <n v="46173.833333333336"/>
    <s v="Cloud SQL"/>
    <s v="Databases"/>
    <s v="Cloud SQL for PostgreSQL: Regional vCPU"/>
    <s v="cloudsql-2001-04-02"/>
    <s v="us-central1"/>
    <s v=""/>
    <n v="202.9965"/>
    <s v="vCPU-hours"/>
    <n v="8.2599946304492938E-2"/>
    <s v="Committed"/>
    <s v="USD"/>
    <n v="16.767499999999998"/>
    <n v="13.82"/>
    <n v="13.82"/>
    <s v="Usage"/>
    <s v=""/>
    <s v="Cloud SQL for PostgreSQL: Regional vCPU"/>
    <s v="{}"/>
    <x v="0"/>
    <x v="0"/>
    <x v="0"/>
    <x v="0"/>
    <s v="Unallocated"/>
    <s v="gcp_billing_sample.csv"/>
    <n v="899"/>
    <s v="Unallocated"/>
    <x v="0"/>
    <s v="Missing allocation metadata"/>
    <n v="1"/>
    <s v="gcp-2026-05-15-finops-data-2001-04-02-alloc-db801f82e7e3"/>
    <d v="2026-05-01T00:00:00"/>
    <d v="2026-05-01T00:00:00"/>
  </r>
  <r>
    <x v="2701"/>
    <x v="1"/>
    <m/>
    <m/>
    <s v="analytics-development"/>
    <n v="46156.833333333336"/>
    <n v="46157.833333333336"/>
    <n v="46142.833333333336"/>
    <n v="46173.833333333336"/>
    <s v="Cloud Logging"/>
    <s v="Management and Governance"/>
    <s v="Log Storage"/>
    <s v="log-sink-2001-05-01"/>
    <s v="us-central1"/>
    <s v=""/>
    <n v="146.535"/>
    <s v="GiBy"/>
    <n v="0.5"/>
    <s v="Standard"/>
    <s v="USD"/>
    <n v="73.267499999999998"/>
    <n v="67.406099999999995"/>
    <n v="67.406099999999995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900"/>
    <s v="Shared"/>
    <x v="2"/>
    <s v="Direct spend: provider + billing month + sub-account"/>
    <n v="1"/>
    <s v="gcp-2026-05-15-finops-data-2001-05-01-alloc-8bcc301a50f7"/>
    <d v="2026-05-01T00:00:00"/>
    <d v="2026-05-01T00:00:00"/>
  </r>
  <r>
    <x v="2702"/>
    <x v="1"/>
    <m/>
    <m/>
    <s v="analytics-development"/>
    <n v="46156.833333333336"/>
    <n v="46157.833333333336"/>
    <n v="46142.833333333336"/>
    <n v="46173.833333333336"/>
    <s v="Cloud Logging"/>
    <s v="Management and Governance"/>
    <s v="Log Storage"/>
    <s v="log-sink-2001-05-02"/>
    <s v="us-central1"/>
    <s v=""/>
    <n v="139.8193"/>
    <s v="GiBy"/>
    <n v="0.5000003576044223"/>
    <s v="Standard"/>
    <s v="USD"/>
    <n v="69.909700000000001"/>
    <n v="64.316900000000004"/>
    <n v="64.316900000000004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901"/>
    <s v="Shared"/>
    <x v="2"/>
    <s v="Direct spend: provider + billing month + sub-account"/>
    <n v="1"/>
    <s v="gcp-2026-05-15-finops-data-2001-05-02-alloc-913bd50902ae"/>
    <d v="2026-05-01T00:00:00"/>
    <d v="2026-05-01T00:00:00"/>
  </r>
  <r>
    <x v="2703"/>
    <x v="1"/>
    <m/>
    <m/>
    <s v="customer-platform-prod"/>
    <n v="46157.833333333336"/>
    <n v="46158.833333333336"/>
    <n v="46142.833333333336"/>
    <n v="46173.833333333336"/>
    <s v="Compute Engine"/>
    <s v="Compute"/>
    <s v="N2 Instance Core running in Americas"/>
    <s v="instance-1001-01-01"/>
    <s v="us-central1"/>
    <s v=""/>
    <n v="1554.8629000000001"/>
    <s v="vCPU-hours"/>
    <n v="3.1611018566331479E-2"/>
    <s v="Committed"/>
    <s v="USD"/>
    <n v="49.150799999999997"/>
    <n v="39.882199999999997"/>
    <n v="39.882199999999997"/>
    <s v="Usage"/>
    <s v=""/>
    <s v="N2 Instance Core running in Americas"/>
    <s v="{}"/>
    <x v="0"/>
    <x v="0"/>
    <x v="0"/>
    <x v="0"/>
    <s v="Unallocated"/>
    <s v="gcp_billing_sample.csv"/>
    <n v="902"/>
    <s v="Unallocated"/>
    <x v="0"/>
    <s v="Missing allocation metadata"/>
    <n v="1"/>
    <s v="gcp-2026-05-16-finops-prod-1001-01-01-alloc-f7ab1cd82711"/>
    <d v="2026-05-01T00:00:00"/>
    <d v="2026-05-01T00:00:00"/>
  </r>
  <r>
    <x v="2704"/>
    <x v="1"/>
    <m/>
    <m/>
    <s v="customer-platform-prod"/>
    <n v="46157.833333333336"/>
    <n v="46158.833333333336"/>
    <n v="46142.833333333336"/>
    <n v="46173.833333333336"/>
    <s v="Compute Engine"/>
    <s v="Compute"/>
    <s v="N2 Instance Core running in Americas"/>
    <s v="instance-1001-01-02"/>
    <s v="us-central1"/>
    <s v=""/>
    <n v="1625.3136"/>
    <s v="vCPU-hours"/>
    <n v="3.1611007254230813E-2"/>
    <s v="Committed"/>
    <s v="USD"/>
    <n v="51.377800000000001"/>
    <n v="41.689300000000003"/>
    <n v="41.68930000000000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03"/>
    <s v="Allocated"/>
    <x v="1"/>
    <s v="Source tags/labels"/>
    <n v="1"/>
    <s v="gcp-2026-05-16-finops-prod-1001-01-02-alloc-d77b57e1f95f"/>
    <d v="2026-05-01T00:00:00"/>
    <d v="2026-05-01T00:00:00"/>
  </r>
  <r>
    <x v="2705"/>
    <x v="1"/>
    <m/>
    <m/>
    <s v="customer-platform-prod"/>
    <n v="46157.833333333336"/>
    <n v="46158.833333333336"/>
    <n v="46142.833333333336"/>
    <n v="46173.833333333336"/>
    <s v="BigQuery"/>
    <s v="Analytics"/>
    <s v="Analysis in US"/>
    <s v="bq-job-1001-02-01"/>
    <s v="us-central1"/>
    <s v=""/>
    <n v="13.094799999999999"/>
    <s v="TiBy"/>
    <n v="6.2500229098573481"/>
    <s v="Standard"/>
    <s v="USD"/>
    <n v="81.842799999999997"/>
    <n v="77.750699999999995"/>
    <n v="77.75069999999999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04"/>
    <s v="Allocated"/>
    <x v="1"/>
    <s v="Source tags/labels"/>
    <n v="1"/>
    <s v="gcp-2026-05-16-finops-prod-1001-02-01-alloc-1df20e4127e2"/>
    <d v="2026-05-01T00:00:00"/>
    <d v="2026-05-01T00:00:00"/>
  </r>
  <r>
    <x v="2706"/>
    <x v="1"/>
    <m/>
    <m/>
    <s v="customer-platform-prod"/>
    <n v="46157.833333333336"/>
    <n v="46158.833333333336"/>
    <n v="46142.833333333336"/>
    <n v="46173.833333333336"/>
    <s v="BigQuery"/>
    <s v="Analytics"/>
    <s v="Analysis in US"/>
    <s v="bq-job-1001-02-02"/>
    <s v="us-central1"/>
    <s v=""/>
    <n v="13.003299999999999"/>
    <s v="TiBy"/>
    <n v="6.2499980774111181"/>
    <s v="Standard"/>
    <s v="USD"/>
    <n v="81.270600000000002"/>
    <n v="77.207099999999997"/>
    <n v="77.207099999999997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05"/>
    <s v="Allocated"/>
    <x v="1"/>
    <s v="Source tags/labels"/>
    <n v="1"/>
    <s v="gcp-2026-05-16-finops-prod-1001-02-02-alloc-bdc2dba19028"/>
    <d v="2026-05-01T00:00:00"/>
    <d v="2026-05-01T00:00:00"/>
  </r>
  <r>
    <x v="2707"/>
    <x v="1"/>
    <m/>
    <m/>
    <s v="customer-platform-prod"/>
    <n v="46157.833333333336"/>
    <n v="46158.833333333336"/>
    <n v="46142.833333333336"/>
    <n v="46173.833333333336"/>
    <s v="Cloud Storage"/>
    <s v="Storage"/>
    <s v="Standard Storage US Multi-region"/>
    <s v="bucket-1001-03-01"/>
    <s v="us-central1"/>
    <s v=""/>
    <n v="309.43790000000001"/>
    <s v="GiBy-month"/>
    <n v="2.6000047182326409E-2"/>
    <s v="Standard"/>
    <s v="USD"/>
    <n v="8.0454000000000008"/>
    <n v="7.4264999999999999"/>
    <n v="7.4264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06"/>
    <s v="Allocated"/>
    <x v="1"/>
    <s v="Source tags/labels"/>
    <n v="1"/>
    <s v="gcp-2026-05-16-finops-prod-1001-03-01-alloc-25bb512233ea"/>
    <d v="2026-05-01T00:00:00"/>
    <d v="2026-05-01T00:00:00"/>
  </r>
  <r>
    <x v="2708"/>
    <x v="1"/>
    <m/>
    <m/>
    <s v="customer-platform-prod"/>
    <n v="46157.833333333336"/>
    <n v="46158.833333333336"/>
    <n v="46142.833333333336"/>
    <n v="46173.833333333336"/>
    <s v="Cloud Storage"/>
    <s v="Storage"/>
    <s v="Standard Storage US Multi-region"/>
    <s v="bucket-1001-03-02"/>
    <s v="us-central1"/>
    <s v=""/>
    <n v="294.28969999999998"/>
    <s v="GiBy-month"/>
    <n v="2.5999890584006171E-2"/>
    <s v="Standard"/>
    <s v="USD"/>
    <n v="7.6515000000000004"/>
    <n v="7.0629999999999997"/>
    <n v="7.0629999999999997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07"/>
    <s v="Allocated"/>
    <x v="1"/>
    <s v="Source tags/labels"/>
    <n v="1"/>
    <s v="gcp-2026-05-16-finops-prod-1001-03-02-alloc-7d05a66de1e9"/>
    <d v="2026-05-01T00:00:00"/>
    <d v="2026-05-01T00:00:00"/>
  </r>
  <r>
    <x v="2709"/>
    <x v="1"/>
    <m/>
    <m/>
    <s v="customer-platform-prod"/>
    <n v="46157.833333333336"/>
    <n v="46158.833333333336"/>
    <n v="46142.833333333336"/>
    <n v="46173.833333333336"/>
    <s v="Cloud SQL"/>
    <s v="Databases"/>
    <s v="Cloud SQL for PostgreSQL: Regional vCPU"/>
    <s v="cloudsql-1001-04-01"/>
    <s v="us-central1"/>
    <s v=""/>
    <n v="410.8569"/>
    <s v="vCPU-hours"/>
    <n v="8.2600048824785471E-2"/>
    <s v="Committed"/>
    <s v="USD"/>
    <n v="33.936799999999998"/>
    <n v="27.9711"/>
    <n v="27.971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08"/>
    <s v="Allocated"/>
    <x v="1"/>
    <s v="Source tags/labels"/>
    <n v="1"/>
    <s v="gcp-2026-05-16-finops-prod-1001-04-01-alloc-e07d9a89a17f"/>
    <d v="2026-05-01T00:00:00"/>
    <d v="2026-05-01T00:00:00"/>
  </r>
  <r>
    <x v="2710"/>
    <x v="1"/>
    <m/>
    <m/>
    <s v="customer-platform-prod"/>
    <n v="46157.833333333336"/>
    <n v="46158.833333333336"/>
    <n v="46142.833333333336"/>
    <n v="46173.833333333336"/>
    <s v="Cloud SQL"/>
    <s v="Databases"/>
    <s v="Cloud SQL for PostgreSQL: Regional vCPU"/>
    <s v="cloudsql-1001-04-02"/>
    <s v="us-central1"/>
    <s v=""/>
    <n v="440.92360000000002"/>
    <s v="vCPU-hours"/>
    <n v="8.260002413116467E-2"/>
    <s v="Committed"/>
    <s v="USD"/>
    <n v="36.420299999999997"/>
    <n v="30.018000000000001"/>
    <n v="30.0180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09"/>
    <s v="Allocated"/>
    <x v="1"/>
    <s v="Source tags/labels"/>
    <n v="1"/>
    <s v="gcp-2026-05-16-finops-prod-1001-04-02-alloc-38e5805e2252"/>
    <d v="2026-05-01T00:00:00"/>
    <d v="2026-05-01T00:00:00"/>
  </r>
  <r>
    <x v="2711"/>
    <x v="1"/>
    <m/>
    <m/>
    <s v="customer-platform-prod"/>
    <n v="46157.833333333336"/>
    <n v="46158.833333333336"/>
    <n v="46142.833333333336"/>
    <n v="46173.833333333336"/>
    <s v="Cloud Logging"/>
    <s v="Management and Governance"/>
    <s v="Log Storage"/>
    <s v="log-sink-1001-05-01"/>
    <s v="us-central1"/>
    <s v=""/>
    <n v="305.32350000000002"/>
    <s v="GiBy"/>
    <n v="0.49999983623926758"/>
    <s v="Standard"/>
    <s v="USD"/>
    <n v="152.6617"/>
    <n v="140.44880000000001"/>
    <n v="140.4488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910"/>
    <s v="Shared"/>
    <x v="2"/>
    <s v="Direct spend: provider + billing month + sub-account"/>
    <n v="1"/>
    <s v="gcp-2026-05-16-finops-prod-1001-05-01-alloc-672dc7f208d9"/>
    <d v="2026-05-01T00:00:00"/>
    <d v="2026-05-01T00:00:00"/>
  </r>
  <r>
    <x v="2712"/>
    <x v="1"/>
    <m/>
    <m/>
    <s v="customer-platform-prod"/>
    <n v="46157.833333333336"/>
    <n v="46158.833333333336"/>
    <n v="46142.833333333336"/>
    <n v="46173.833333333336"/>
    <s v="Cloud Logging"/>
    <s v="Management and Governance"/>
    <s v="Log Storage"/>
    <s v="log-sink-1001-05-02"/>
    <s v="us-central1"/>
    <s v=""/>
    <n v="290.24439999999998"/>
    <s v="GiBy"/>
    <n v="0.5"/>
    <s v="Standard"/>
    <s v="USD"/>
    <n v="145.12219999999999"/>
    <n v="133.51240000000001"/>
    <n v="133.5124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911"/>
    <s v="Shared"/>
    <x v="2"/>
    <s v="Direct spend: provider + billing month + sub-account"/>
    <n v="1"/>
    <s v="gcp-2026-05-16-finops-prod-1001-05-02-alloc-895426679c18"/>
    <d v="2026-05-01T00:00:00"/>
    <d v="2026-05-01T00:00:00"/>
  </r>
  <r>
    <x v="2713"/>
    <x v="1"/>
    <m/>
    <m/>
    <s v="analytics-development"/>
    <n v="46157.833333333336"/>
    <n v="46158.833333333336"/>
    <n v="46142.833333333336"/>
    <n v="46173.833333333336"/>
    <s v="Compute Engine"/>
    <s v="Compute"/>
    <s v="N2 Instance Core running in Americas"/>
    <s v="instance-2001-01-01"/>
    <s v="us-central1"/>
    <s v=""/>
    <n v="631.78869999999995"/>
    <s v="vCPU-hours"/>
    <n v="3.1611043375736218E-2"/>
    <s v="Committed"/>
    <s v="USD"/>
    <n v="19.971499999999999"/>
    <n v="16.205400000000001"/>
    <n v="16.2054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12"/>
    <s v="Allocated"/>
    <x v="1"/>
    <s v="Source tags/labels"/>
    <n v="1"/>
    <s v="gcp-2026-05-16-finops-data-2001-01-01-alloc-7f80ec2302b7"/>
    <d v="2026-05-01T00:00:00"/>
    <d v="2026-05-01T00:00:00"/>
  </r>
  <r>
    <x v="2714"/>
    <x v="1"/>
    <m/>
    <m/>
    <s v="analytics-development"/>
    <n v="46157.833333333336"/>
    <n v="46158.833333333336"/>
    <n v="46142.833333333336"/>
    <n v="46173.833333333336"/>
    <s v="Compute Engine"/>
    <s v="Compute"/>
    <s v="N2 Instance Core running in Americas"/>
    <s v="instance-2001-01-02"/>
    <s v="us-central1"/>
    <s v=""/>
    <n v="698.32830000000001"/>
    <s v="vCPU-hours"/>
    <n v="3.1611063163271488E-2"/>
    <s v="Committed"/>
    <s v="USD"/>
    <n v="22.0749"/>
    <n v="17.912199999999999"/>
    <n v="17.9121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13"/>
    <s v="Allocated"/>
    <x v="1"/>
    <s v="Source tags/labels"/>
    <n v="1"/>
    <s v="gcp-2026-05-16-finops-data-2001-01-02-alloc-06f2fd780d66"/>
    <d v="2026-05-01T00:00:00"/>
    <d v="2026-05-01T00:00:00"/>
  </r>
  <r>
    <x v="2715"/>
    <x v="1"/>
    <m/>
    <m/>
    <s v="analytics-development"/>
    <n v="46157.833333333336"/>
    <n v="46158.833333333336"/>
    <n v="46142.833333333336"/>
    <n v="46173.833333333336"/>
    <s v="BigQuery"/>
    <s v="Analytics"/>
    <s v="Analysis in US"/>
    <s v="bq-job-2001-02-01"/>
    <s v="us-central1"/>
    <s v=""/>
    <n v="4.8728999999999996"/>
    <s v="TiBy"/>
    <n v="6.2500153912454595"/>
    <s v="Standard"/>
    <s v="USD"/>
    <n v="30.4557"/>
    <n v="28.9329"/>
    <n v="28.932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14"/>
    <s v="Allocated"/>
    <x v="1"/>
    <s v="Source tags/labels"/>
    <n v="1"/>
    <s v="gcp-2026-05-16-finops-data-2001-02-01-alloc-c2cbcb3422cb"/>
    <d v="2026-05-01T00:00:00"/>
    <d v="2026-05-01T00:00:00"/>
  </r>
  <r>
    <x v="2716"/>
    <x v="1"/>
    <m/>
    <m/>
    <s v="analytics-development"/>
    <n v="46157.833333333336"/>
    <n v="46158.833333333336"/>
    <n v="46142.833333333336"/>
    <n v="46173.833333333336"/>
    <s v="BigQuery"/>
    <s v="Analytics"/>
    <s v="Analysis in US"/>
    <s v="bq-job-2001-02-02"/>
    <s v="us-central1"/>
    <s v=""/>
    <n v="4.9722"/>
    <s v="TiBy"/>
    <n v="6.2500301677325938"/>
    <s v="Standard"/>
    <s v="USD"/>
    <n v="31.0764"/>
    <n v="29.522600000000001"/>
    <n v="29.5226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15"/>
    <s v="Allocated"/>
    <x v="1"/>
    <s v="Source tags/labels"/>
    <n v="1"/>
    <s v="gcp-2026-05-16-finops-data-2001-02-02-alloc-d1774e301369"/>
    <d v="2026-05-01T00:00:00"/>
    <d v="2026-05-01T00:00:00"/>
  </r>
  <r>
    <x v="2717"/>
    <x v="1"/>
    <m/>
    <m/>
    <s v="analytics-development"/>
    <n v="46157.833333333336"/>
    <n v="46158.833333333336"/>
    <n v="46142.833333333336"/>
    <n v="46173.833333333336"/>
    <s v="Cloud Storage"/>
    <s v="Storage"/>
    <s v="Standard Storage US Multi-region"/>
    <s v="bucket-2001-03-01"/>
    <s v="us-central1"/>
    <s v=""/>
    <n v="135.91919999999999"/>
    <s v="GiBy-month"/>
    <n v="2.6000005885849831E-2"/>
    <s v="Standard"/>
    <s v="USD"/>
    <n v="3.5339"/>
    <n v="3.2621000000000002"/>
    <n v="3.2621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16"/>
    <s v="Allocated"/>
    <x v="1"/>
    <s v="Source tags/labels"/>
    <n v="1"/>
    <s v="gcp-2026-05-16-finops-data-2001-03-01-alloc-97d04b16cce6"/>
    <d v="2026-05-01T00:00:00"/>
    <d v="2026-05-01T00:00:00"/>
  </r>
  <r>
    <x v="2718"/>
    <x v="1"/>
    <m/>
    <m/>
    <s v="analytics-development"/>
    <n v="46157.833333333336"/>
    <n v="46158.833333333336"/>
    <n v="46142.833333333336"/>
    <n v="46173.833333333336"/>
    <s v="Cloud Storage"/>
    <s v="Storage"/>
    <s v="Standard Storage US Multi-region"/>
    <s v="bucket-2001-03-02"/>
    <s v="us-central1"/>
    <s v=""/>
    <n v="135.16069999999999"/>
    <s v="GiBy-month"/>
    <n v="2.6000161289487254E-2"/>
    <s v="Standard"/>
    <s v="USD"/>
    <n v="3.5142000000000002"/>
    <n v="3.2439"/>
    <n v="3.2439"/>
    <s v="Usage"/>
    <s v=""/>
    <s v="Standard Storage US Multi-region"/>
    <s v="{}"/>
    <x v="0"/>
    <x v="0"/>
    <x v="0"/>
    <x v="0"/>
    <s v="Unallocated"/>
    <s v="gcp_billing_sample.csv"/>
    <n v="917"/>
    <s v="Unallocated"/>
    <x v="0"/>
    <s v="Missing allocation metadata"/>
    <n v="1"/>
    <s v="gcp-2026-05-16-finops-data-2001-03-02-alloc-458e2bb1401e"/>
    <d v="2026-05-01T00:00:00"/>
    <d v="2026-05-01T00:00:00"/>
  </r>
  <r>
    <x v="2719"/>
    <x v="1"/>
    <m/>
    <m/>
    <s v="analytics-development"/>
    <n v="46157.833333333336"/>
    <n v="46158.833333333336"/>
    <n v="46142.833333333336"/>
    <n v="46173.833333333336"/>
    <s v="Cloud SQL"/>
    <s v="Databases"/>
    <s v="Cloud SQL for PostgreSQL: Regional vCPU"/>
    <s v="cloudsql-2001-04-01"/>
    <s v="us-central1"/>
    <s v=""/>
    <n v="173.5754"/>
    <s v="vCPU-hours"/>
    <n v="8.2599838456371116E-2"/>
    <s v="Committed"/>
    <s v="USD"/>
    <n v="14.337300000000001"/>
    <n v="11.817"/>
    <n v="11.817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18"/>
    <s v="Allocated"/>
    <x v="1"/>
    <s v="Source tags/labels"/>
    <n v="1"/>
    <s v="gcp-2026-05-16-finops-data-2001-04-01-alloc-18cb3ba3c5a0"/>
    <d v="2026-05-01T00:00:00"/>
    <d v="2026-05-01T00:00:00"/>
  </r>
  <r>
    <x v="2720"/>
    <x v="1"/>
    <m/>
    <m/>
    <s v="analytics-development"/>
    <n v="46157.833333333336"/>
    <n v="46158.833333333336"/>
    <n v="46142.833333333336"/>
    <n v="46173.833333333336"/>
    <s v="Cloud SQL"/>
    <s v="Databases"/>
    <s v="Cloud SQL for PostgreSQL: Regional vCPU"/>
    <s v="cloudsql-2001-04-02"/>
    <s v="us-central1"/>
    <s v=""/>
    <n v="194.91970000000001"/>
    <s v="vCPU-hours"/>
    <n v="8.2600168171816396E-2"/>
    <s v="Committed"/>
    <s v="USD"/>
    <n v="16.1004"/>
    <n v="13.270200000000001"/>
    <n v="13.2702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19"/>
    <s v="Allocated"/>
    <x v="1"/>
    <s v="Source tags/labels"/>
    <n v="1"/>
    <s v="gcp-2026-05-16-finops-data-2001-04-02-alloc-09bf299d7c10"/>
    <d v="2026-05-01T00:00:00"/>
    <d v="2026-05-01T00:00:00"/>
  </r>
  <r>
    <x v="2721"/>
    <x v="1"/>
    <m/>
    <m/>
    <s v="analytics-development"/>
    <n v="46157.833333333336"/>
    <n v="46158.833333333336"/>
    <n v="46142.833333333336"/>
    <n v="46173.833333333336"/>
    <s v="Cloud Logging"/>
    <s v="Management and Governance"/>
    <s v="Log Storage"/>
    <s v="log-sink-2001-05-01"/>
    <s v="us-central1"/>
    <s v=""/>
    <n v="147.16319999999999"/>
    <s v="GiBy"/>
    <n v="0.5"/>
    <s v="Standard"/>
    <s v="USD"/>
    <n v="73.581599999999995"/>
    <n v="67.695099999999996"/>
    <n v="67.695099999999996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920"/>
    <s v="Shared"/>
    <x v="2"/>
    <s v="Direct spend: provider + billing month + sub-account"/>
    <n v="1"/>
    <s v="gcp-2026-05-16-finops-data-2001-05-01-alloc-ee587ece7154"/>
    <d v="2026-05-01T00:00:00"/>
    <d v="2026-05-01T00:00:00"/>
  </r>
  <r>
    <x v="2722"/>
    <x v="1"/>
    <m/>
    <m/>
    <s v="analytics-development"/>
    <n v="46157.833333333336"/>
    <n v="46158.833333333336"/>
    <n v="46142.833333333336"/>
    <n v="46173.833333333336"/>
    <s v="Cloud Logging"/>
    <s v="Management and Governance"/>
    <s v="Log Storage"/>
    <s v="log-sink-2001-05-02"/>
    <s v="us-central1"/>
    <s v=""/>
    <n v="140.61799999999999"/>
    <s v="GiBy"/>
    <n v="0.5"/>
    <s v="Standard"/>
    <s v="USD"/>
    <n v="70.308999999999997"/>
    <n v="64.684299999999993"/>
    <n v="64.68429999999999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921"/>
    <s v="Shared"/>
    <x v="2"/>
    <s v="Direct spend: provider + billing month + sub-account"/>
    <n v="1"/>
    <s v="gcp-2026-05-16-finops-data-2001-05-02-alloc-24aac3c8e14a"/>
    <d v="2026-05-01T00:00:00"/>
    <d v="2026-05-01T00:00:00"/>
  </r>
  <r>
    <x v="2723"/>
    <x v="1"/>
    <m/>
    <m/>
    <s v="customer-platform-prod"/>
    <n v="46158.833333333336"/>
    <n v="46159.833333333336"/>
    <n v="46142.833333333336"/>
    <n v="46173.833333333336"/>
    <s v="Compute Engine"/>
    <s v="Compute"/>
    <s v="N2 Instance Core running in Americas"/>
    <s v="instance-1001-01-01"/>
    <s v="us-central1"/>
    <s v=""/>
    <n v="1606.9322"/>
    <s v="vCPU-hours"/>
    <n v="3.1610978982187302E-2"/>
    <s v="Committed"/>
    <s v="USD"/>
    <n v="50.796700000000001"/>
    <n v="41.217799999999997"/>
    <n v="41.2177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22"/>
    <s v="Allocated"/>
    <x v="1"/>
    <s v="Source tags/labels"/>
    <n v="1"/>
    <s v="gcp-2026-05-17-finops-prod-1001-01-01-alloc-f43b2a356601"/>
    <d v="2026-05-01T00:00:00"/>
    <d v="2026-05-01T00:00:00"/>
  </r>
  <r>
    <x v="2724"/>
    <x v="1"/>
    <m/>
    <m/>
    <s v="customer-platform-prod"/>
    <n v="46158.833333333336"/>
    <n v="46159.833333333336"/>
    <n v="46142.833333333336"/>
    <n v="46173.833333333336"/>
    <s v="Compute Engine"/>
    <s v="Compute"/>
    <s v="N2 Instance Core running in Americas"/>
    <s v="instance-1001-01-02"/>
    <s v="us-central1"/>
    <s v=""/>
    <n v="1546.9184"/>
    <s v="vCPU-hours"/>
    <n v="3.1610975730846563E-2"/>
    <s v="Committed"/>
    <s v="USD"/>
    <n v="48.8996"/>
    <n v="39.6785"/>
    <n v="39.6785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23"/>
    <s v="Allocated"/>
    <x v="1"/>
    <s v="Source tags/labels"/>
    <n v="1"/>
    <s v="gcp-2026-05-17-finops-prod-1001-01-02-alloc-ad4d2f66df72"/>
    <d v="2026-05-01T00:00:00"/>
    <d v="2026-05-01T00:00:00"/>
  </r>
  <r>
    <x v="2725"/>
    <x v="1"/>
    <m/>
    <m/>
    <s v="customer-platform-prod"/>
    <n v="46158.833333333336"/>
    <n v="46159.833333333336"/>
    <n v="46142.833333333336"/>
    <n v="46173.833333333336"/>
    <s v="BigQuery"/>
    <s v="Analytics"/>
    <s v="Analysis in US"/>
    <s v="bq-job-1001-02-01"/>
    <s v="us-central1"/>
    <s v=""/>
    <n v="12.1586"/>
    <s v="TiBy"/>
    <n v="6.2499794384221863"/>
    <s v="Standard"/>
    <s v="USD"/>
    <n v="75.991"/>
    <n v="72.191400000000002"/>
    <n v="72.191400000000002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24"/>
    <s v="Allocated"/>
    <x v="1"/>
    <s v="Source tags/labels"/>
    <n v="1"/>
    <s v="gcp-2026-05-17-finops-prod-1001-02-01-alloc-dad0109fb286"/>
    <d v="2026-05-01T00:00:00"/>
    <d v="2026-05-01T00:00:00"/>
  </r>
  <r>
    <x v="2726"/>
    <x v="1"/>
    <m/>
    <m/>
    <s v="customer-platform-prod"/>
    <n v="46158.833333333336"/>
    <n v="46159.833333333336"/>
    <n v="46142.833333333336"/>
    <n v="46173.833333333336"/>
    <s v="BigQuery"/>
    <s v="Analytics"/>
    <s v="Analysis in US"/>
    <s v="bq-job-1001-02-02"/>
    <s v="us-central1"/>
    <s v=""/>
    <n v="12.9504"/>
    <s v="TiBy"/>
    <n v="6.25"/>
    <s v="Standard"/>
    <s v="USD"/>
    <n v="80.94"/>
    <n v="76.893000000000001"/>
    <n v="76.893000000000001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25"/>
    <s v="Allocated"/>
    <x v="1"/>
    <s v="Source tags/labels"/>
    <n v="1"/>
    <s v="gcp-2026-05-17-finops-prod-1001-02-02-alloc-eae92a7adf2e"/>
    <d v="2026-05-01T00:00:00"/>
    <d v="2026-05-01T00:00:00"/>
  </r>
  <r>
    <x v="2727"/>
    <x v="1"/>
    <m/>
    <m/>
    <s v="customer-platform-prod"/>
    <n v="46158.833333333336"/>
    <n v="46159.833333333336"/>
    <n v="46142.833333333336"/>
    <n v="46173.833333333336"/>
    <s v="Cloud Storage"/>
    <s v="Storage"/>
    <s v="Standard Storage US Multi-region"/>
    <s v="bucket-1001-03-01"/>
    <s v="us-central1"/>
    <s v=""/>
    <n v="304.21350000000001"/>
    <s v="GiBy-month"/>
    <n v="2.6000161071089878E-2"/>
    <s v="Standard"/>
    <s v="USD"/>
    <n v="7.9096000000000002"/>
    <n v="7.3010999999999999"/>
    <n v="7.3010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26"/>
    <s v="Allocated"/>
    <x v="1"/>
    <s v="Source tags/labels"/>
    <n v="1"/>
    <s v="gcp-2026-05-17-finops-prod-1001-03-01-alloc-5d1ce89c434a"/>
    <d v="2026-05-01T00:00:00"/>
    <d v="2026-05-01T00:00:00"/>
  </r>
  <r>
    <x v="2728"/>
    <x v="1"/>
    <m/>
    <m/>
    <s v="customer-platform-prod"/>
    <n v="46158.833333333336"/>
    <n v="46159.833333333336"/>
    <n v="46142.833333333336"/>
    <n v="46173.833333333336"/>
    <s v="Cloud Storage"/>
    <s v="Storage"/>
    <s v="Standard Storage US Multi-region"/>
    <s v="bucket-1001-03-02"/>
    <s v="us-central1"/>
    <s v=""/>
    <n v="347.91570000000002"/>
    <s v="GiBy-month"/>
    <n v="2.5999976431072241E-2"/>
    <s v="Standard"/>
    <s v="USD"/>
    <n v="9.0457999999999998"/>
    <n v="8.35"/>
    <n v="8.35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27"/>
    <s v="Allocated"/>
    <x v="1"/>
    <s v="Source tags/labels"/>
    <n v="1"/>
    <s v="gcp-2026-05-17-finops-prod-1001-03-02-alloc-aceb6e41db03"/>
    <d v="2026-05-01T00:00:00"/>
    <d v="2026-05-01T00:00:00"/>
  </r>
  <r>
    <x v="2729"/>
    <x v="1"/>
    <m/>
    <m/>
    <s v="customer-platform-prod"/>
    <n v="46158.833333333336"/>
    <n v="46159.833333333336"/>
    <n v="46142.833333333336"/>
    <n v="46173.833333333336"/>
    <s v="Cloud SQL"/>
    <s v="Databases"/>
    <s v="Cloud SQL for PostgreSQL: Regional vCPU"/>
    <s v="cloudsql-1001-04-01"/>
    <s v="us-central1"/>
    <s v=""/>
    <n v="455.50639999999999"/>
    <s v="vCPU-hours"/>
    <n v="8.2599937124922945E-2"/>
    <s v="Committed"/>
    <s v="USD"/>
    <n v="37.6248"/>
    <n v="31.010899999999999"/>
    <n v="31.0108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28"/>
    <s v="Allocated"/>
    <x v="1"/>
    <s v="Source tags/labels"/>
    <n v="1"/>
    <s v="gcp-2026-05-17-finops-prod-1001-04-01-alloc-ba0b83d903b8"/>
    <d v="2026-05-01T00:00:00"/>
    <d v="2026-05-01T00:00:00"/>
  </r>
  <r>
    <x v="2730"/>
    <x v="1"/>
    <m/>
    <m/>
    <s v="customer-platform-prod"/>
    <n v="46158.833333333336"/>
    <n v="46159.833333333336"/>
    <n v="46142.833333333336"/>
    <n v="46173.833333333336"/>
    <s v="Cloud SQL"/>
    <s v="Databases"/>
    <s v="Cloud SQL for PostgreSQL: Regional vCPU"/>
    <s v="cloudsql-1001-04-02"/>
    <s v="us-central1"/>
    <s v=""/>
    <n v="413.86660000000001"/>
    <s v="vCPU-hours"/>
    <n v="8.2600045521914564E-2"/>
    <s v="Committed"/>
    <s v="USD"/>
    <n v="34.185400000000001"/>
    <n v="28.175999999999998"/>
    <n v="28.17599999999999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29"/>
    <s v="Allocated"/>
    <x v="1"/>
    <s v="Source tags/labels"/>
    <n v="1"/>
    <s v="gcp-2026-05-17-finops-prod-1001-04-02-alloc-30cbc3198d3c"/>
    <d v="2026-05-01T00:00:00"/>
    <d v="2026-05-01T00:00:00"/>
  </r>
  <r>
    <x v="2731"/>
    <x v="1"/>
    <m/>
    <m/>
    <s v="customer-platform-prod"/>
    <n v="46158.833333333336"/>
    <n v="46159.833333333336"/>
    <n v="46142.833333333336"/>
    <n v="46173.833333333336"/>
    <s v="Cloud Logging"/>
    <s v="Management and Governance"/>
    <s v="Log Storage"/>
    <s v="log-sink-1001-05-01"/>
    <s v="us-central1"/>
    <s v=""/>
    <n v="316.19279999999998"/>
    <s v="GiBy"/>
    <n v="0.5"/>
    <s v="Standard"/>
    <s v="USD"/>
    <n v="158.09639999999999"/>
    <n v="145.4487"/>
    <n v="145.4487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930"/>
    <s v="Shared"/>
    <x v="2"/>
    <s v="Direct spend: provider + billing month + sub-account"/>
    <n v="1"/>
    <s v="gcp-2026-05-17-finops-prod-1001-05-01-alloc-6f2db1babd8c"/>
    <d v="2026-05-01T00:00:00"/>
    <d v="2026-05-01T00:00:00"/>
  </r>
  <r>
    <x v="2732"/>
    <x v="1"/>
    <m/>
    <m/>
    <s v="customer-platform-prod"/>
    <n v="46158.833333333336"/>
    <n v="46159.833333333336"/>
    <n v="46142.833333333336"/>
    <n v="46173.833333333336"/>
    <s v="Cloud Logging"/>
    <s v="Management and Governance"/>
    <s v="Log Storage"/>
    <s v="log-sink-1001-05-02"/>
    <s v="us-central1"/>
    <s v=""/>
    <n v="279.71800000000002"/>
    <s v="GiBy"/>
    <n v="0.5"/>
    <s v="Standard"/>
    <s v="USD"/>
    <n v="139.85900000000001"/>
    <n v="128.6703"/>
    <n v="128.6703"/>
    <s v="Usage"/>
    <s v=""/>
    <s v="Log Storage"/>
    <s v="{}"/>
    <x v="0"/>
    <x v="0"/>
    <x v="0"/>
    <x v="0"/>
    <s v="Unallocated"/>
    <s v="gcp_billing_sample.csv"/>
    <n v="931"/>
    <s v="Unallocated"/>
    <x v="0"/>
    <s v="Missing allocation metadata"/>
    <n v="1"/>
    <s v="gcp-2026-05-17-finops-prod-1001-05-02-alloc-32d05a2e7896"/>
    <d v="2026-05-01T00:00:00"/>
    <d v="2026-05-01T00:00:00"/>
  </r>
  <r>
    <x v="2733"/>
    <x v="1"/>
    <m/>
    <m/>
    <s v="analytics-development"/>
    <n v="46158.833333333336"/>
    <n v="46159.833333333336"/>
    <n v="46142.833333333336"/>
    <n v="46173.833333333336"/>
    <s v="Compute Engine"/>
    <s v="Compute"/>
    <s v="N2 Instance Core running in Americas"/>
    <s v="instance-2001-01-01"/>
    <s v="us-central1"/>
    <s v=""/>
    <n v="712.40930000000003"/>
    <s v="vCPU-hours"/>
    <n v="3.1611041573994053E-2"/>
    <s v="Committed"/>
    <s v="USD"/>
    <n v="22.52"/>
    <n v="18.273299999999999"/>
    <n v="18.2732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32"/>
    <s v="Allocated"/>
    <x v="1"/>
    <s v="Source tags/labels"/>
    <n v="1"/>
    <s v="gcp-2026-05-17-finops-data-2001-01-01-alloc-2f99497be797"/>
    <d v="2026-05-01T00:00:00"/>
    <d v="2026-05-01T00:00:00"/>
  </r>
  <r>
    <x v="2734"/>
    <x v="1"/>
    <m/>
    <m/>
    <s v="analytics-development"/>
    <n v="46158.833333333336"/>
    <n v="46159.833333333336"/>
    <n v="46142.833333333336"/>
    <n v="46173.833333333336"/>
    <s v="Compute Engine"/>
    <s v="Compute"/>
    <s v="N2 Instance Core running in Americas"/>
    <s v="instance-2001-01-02"/>
    <s v="us-central1"/>
    <s v=""/>
    <n v="652.40840000000003"/>
    <s v="vCPU-hours"/>
    <n v="3.1611027693696156E-2"/>
    <s v="Committed"/>
    <s v="USD"/>
    <n v="20.6233"/>
    <n v="16.734200000000001"/>
    <n v="16.734200000000001"/>
    <s v="Usage"/>
    <s v=""/>
    <s v="N2 Instance Core running in Americas"/>
    <s v="{}"/>
    <x v="0"/>
    <x v="0"/>
    <x v="0"/>
    <x v="0"/>
    <s v="Unallocated"/>
    <s v="gcp_billing_sample.csv"/>
    <n v="933"/>
    <s v="Unallocated"/>
    <x v="0"/>
    <s v="Missing allocation metadata"/>
    <n v="1"/>
    <s v="gcp-2026-05-17-finops-data-2001-01-02-alloc-242d2b0a4000"/>
    <d v="2026-05-01T00:00:00"/>
    <d v="2026-05-01T00:00:00"/>
  </r>
  <r>
    <x v="2735"/>
    <x v="1"/>
    <m/>
    <m/>
    <s v="analytics-development"/>
    <n v="46158.833333333336"/>
    <n v="46159.833333333336"/>
    <n v="46142.833333333336"/>
    <n v="46173.833333333336"/>
    <s v="BigQuery"/>
    <s v="Analytics"/>
    <s v="Analysis in US"/>
    <s v="bq-job-2001-02-01"/>
    <s v="us-central1"/>
    <s v=""/>
    <n v="5.8921000000000001"/>
    <s v="TiBy"/>
    <n v="6.249944841397804"/>
    <s v="Standard"/>
    <s v="USD"/>
    <n v="36.825299999999999"/>
    <n v="34.984000000000002"/>
    <n v="34.98400000000000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34"/>
    <s v="Allocated"/>
    <x v="1"/>
    <s v="Source tags/labels"/>
    <n v="1"/>
    <s v="gcp-2026-05-17-finops-data-2001-02-01-alloc-ff8c0428518d"/>
    <d v="2026-05-01T00:00:00"/>
    <d v="2026-05-01T00:00:00"/>
  </r>
  <r>
    <x v="2736"/>
    <x v="1"/>
    <m/>
    <m/>
    <s v="analytics-development"/>
    <n v="46158.833333333336"/>
    <n v="46159.833333333336"/>
    <n v="46142.833333333336"/>
    <n v="46173.833333333336"/>
    <s v="BigQuery"/>
    <s v="Analytics"/>
    <s v="Analysis in US"/>
    <s v="bq-job-2001-02-02"/>
    <s v="us-central1"/>
    <s v=""/>
    <n v="5.3357999999999999"/>
    <s v="TiBy"/>
    <n v="6.2500281119982004"/>
    <s v="Standard"/>
    <s v="USD"/>
    <n v="33.3489"/>
    <n v="31.6815"/>
    <n v="31.6815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35"/>
    <s v="Allocated"/>
    <x v="1"/>
    <s v="Source tags/labels"/>
    <n v="1"/>
    <s v="gcp-2026-05-17-finops-data-2001-02-02-alloc-13fc7c3f6bce"/>
    <d v="2026-05-01T00:00:00"/>
    <d v="2026-05-01T00:00:00"/>
  </r>
  <r>
    <x v="2737"/>
    <x v="1"/>
    <m/>
    <m/>
    <s v="analytics-development"/>
    <n v="46158.833333333336"/>
    <n v="46159.833333333336"/>
    <n v="46142.833333333336"/>
    <n v="46173.833333333336"/>
    <s v="Cloud Storage"/>
    <s v="Storage"/>
    <s v="Standard Storage US Multi-region"/>
    <s v="bucket-2001-03-01"/>
    <s v="us-central1"/>
    <s v=""/>
    <n v="156.3433"/>
    <s v="GiBy-month"/>
    <n v="2.5999834978537615E-2"/>
    <s v="Standard"/>
    <s v="USD"/>
    <n v="4.0648999999999997"/>
    <n v="3.7522000000000002"/>
    <n v="3.7522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36"/>
    <s v="Allocated"/>
    <x v="1"/>
    <s v="Source tags/labels"/>
    <n v="1"/>
    <s v="gcp-2026-05-17-finops-data-2001-03-01-alloc-e29746332e35"/>
    <d v="2026-05-01T00:00:00"/>
    <d v="2026-05-01T00:00:00"/>
  </r>
  <r>
    <x v="2738"/>
    <x v="1"/>
    <m/>
    <m/>
    <s v="analytics-development"/>
    <n v="46158.833333333336"/>
    <n v="46159.833333333336"/>
    <n v="46142.833333333336"/>
    <n v="46173.833333333336"/>
    <s v="Cloud Storage"/>
    <s v="Storage"/>
    <s v="Standard Storage US Multi-region"/>
    <s v="bucket-2001-03-02"/>
    <s v="us-central1"/>
    <s v=""/>
    <n v="134.73910000000001"/>
    <s v="GiBy-month"/>
    <n v="2.5999876798939579E-2"/>
    <s v="Standard"/>
    <s v="USD"/>
    <n v="3.5032000000000001"/>
    <n v="3.2336999999999998"/>
    <n v="3.2336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37"/>
    <s v="Allocated"/>
    <x v="1"/>
    <s v="Source tags/labels"/>
    <n v="1"/>
    <s v="gcp-2026-05-17-finops-data-2001-03-02-alloc-f319b96925ae"/>
    <d v="2026-05-01T00:00:00"/>
    <d v="2026-05-01T00:00:00"/>
  </r>
  <r>
    <x v="2739"/>
    <x v="1"/>
    <m/>
    <m/>
    <s v="analytics-development"/>
    <n v="46158.833333333336"/>
    <n v="46159.833333333336"/>
    <n v="46142.833333333336"/>
    <n v="46173.833333333336"/>
    <s v="Cloud SQL"/>
    <s v="Databases"/>
    <s v="Cloud SQL for PostgreSQL: Regional vCPU"/>
    <s v="cloudsql-2001-04-01"/>
    <s v="us-central1"/>
    <s v=""/>
    <n v="175.5384"/>
    <s v="vCPU-hours"/>
    <n v="8.2600160420739852E-2"/>
    <s v="Committed"/>
    <s v="USD"/>
    <n v="14.499499999999999"/>
    <n v="11.9506"/>
    <n v="11.9506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38"/>
    <s v="Allocated"/>
    <x v="1"/>
    <s v="Source tags/labels"/>
    <n v="1"/>
    <s v="gcp-2026-05-17-finops-data-2001-04-01-alloc-03f57badc1c8"/>
    <d v="2026-05-01T00:00:00"/>
    <d v="2026-05-01T00:00:00"/>
  </r>
  <r>
    <x v="2740"/>
    <x v="1"/>
    <m/>
    <m/>
    <s v="analytics-development"/>
    <n v="46158.833333333336"/>
    <n v="46159.833333333336"/>
    <n v="46142.833333333336"/>
    <n v="46173.833333333336"/>
    <s v="Cloud SQL"/>
    <s v="Databases"/>
    <s v="Cloud SQL for PostgreSQL: Regional vCPU"/>
    <s v="cloudsql-2001-04-02"/>
    <s v="us-central1"/>
    <s v=""/>
    <n v="178.35499999999999"/>
    <s v="vCPU-hours"/>
    <n v="8.2599871043704975E-2"/>
    <s v="Committed"/>
    <s v="USD"/>
    <n v="14.732100000000001"/>
    <n v="12.1424"/>
    <n v="12.1424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39"/>
    <s v="Allocated"/>
    <x v="1"/>
    <s v="Source tags/labels"/>
    <n v="1"/>
    <s v="gcp-2026-05-17-finops-data-2001-04-02-alloc-e78e3a000713"/>
    <d v="2026-05-01T00:00:00"/>
    <d v="2026-05-01T00:00:00"/>
  </r>
  <r>
    <x v="2741"/>
    <x v="1"/>
    <m/>
    <m/>
    <s v="analytics-development"/>
    <n v="46158.833333333336"/>
    <n v="46159.833333333336"/>
    <n v="46142.833333333336"/>
    <n v="46173.833333333336"/>
    <s v="Cloud Logging"/>
    <s v="Management and Governance"/>
    <s v="Log Storage"/>
    <s v="log-sink-2001-05-01"/>
    <s v="us-central1"/>
    <s v=""/>
    <n v="146.1404"/>
    <s v="GiBy"/>
    <n v="0.5"/>
    <s v="Standard"/>
    <s v="USD"/>
    <n v="73.0702"/>
    <n v="67.224599999999995"/>
    <n v="67.224599999999995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940"/>
    <s v="Shared"/>
    <x v="2"/>
    <s v="Direct spend: provider + billing month + sub-account"/>
    <n v="1"/>
    <s v="gcp-2026-05-17-finops-data-2001-05-01-alloc-a7d589d615f7"/>
    <d v="2026-05-01T00:00:00"/>
    <d v="2026-05-01T00:00:00"/>
  </r>
  <r>
    <x v="2742"/>
    <x v="1"/>
    <m/>
    <m/>
    <s v="analytics-development"/>
    <n v="46158.833333333336"/>
    <n v="46159.833333333336"/>
    <n v="46142.833333333336"/>
    <n v="46173.833333333336"/>
    <s v="Cloud Logging"/>
    <s v="Management and Governance"/>
    <s v="Log Storage"/>
    <s v="log-sink-2001-05-02"/>
    <s v="us-central1"/>
    <s v=""/>
    <n v="124.28879999999999"/>
    <s v="GiBy"/>
    <n v="0.5"/>
    <s v="Standard"/>
    <s v="USD"/>
    <n v="62.144399999999997"/>
    <n v="57.172800000000002"/>
    <n v="57.172800000000002"/>
    <s v="Usage"/>
    <s v=""/>
    <s v="Log Storage"/>
    <s v="{}"/>
    <x v="0"/>
    <x v="0"/>
    <x v="0"/>
    <x v="0"/>
    <s v="Unallocated"/>
    <s v="gcp_billing_sample.csv"/>
    <n v="941"/>
    <s v="Unallocated"/>
    <x v="0"/>
    <s v="Missing allocation metadata"/>
    <n v="1"/>
    <s v="gcp-2026-05-17-finops-data-2001-05-02-alloc-6d1175242046"/>
    <d v="2026-05-01T00:00:00"/>
    <d v="2026-05-01T00:00:00"/>
  </r>
  <r>
    <x v="2743"/>
    <x v="1"/>
    <m/>
    <m/>
    <s v="customer-platform-prod"/>
    <n v="46159.833333333336"/>
    <n v="46160.833333333336"/>
    <n v="46142.833333333336"/>
    <n v="46173.833333333336"/>
    <s v="Compute Engine"/>
    <s v="Compute"/>
    <s v="N2 Instance Core running in Americas"/>
    <s v="instance-1001-01-01"/>
    <s v="us-central1"/>
    <s v=""/>
    <n v="1521.4033999999999"/>
    <s v="vCPU-hours"/>
    <n v="3.1611011254477281E-2"/>
    <s v="Committed"/>
    <s v="USD"/>
    <n v="48.0931"/>
    <n v="39.024000000000001"/>
    <n v="39.0240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42"/>
    <s v="Allocated"/>
    <x v="1"/>
    <s v="Source tags/labels"/>
    <n v="1"/>
    <s v="gcp-2026-05-18-finops-prod-1001-01-01-alloc-66dbd3ce2b2d"/>
    <d v="2026-05-01T00:00:00"/>
    <d v="2026-05-01T00:00:00"/>
  </r>
  <r>
    <x v="2744"/>
    <x v="1"/>
    <m/>
    <m/>
    <s v="customer-platform-prod"/>
    <n v="46159.833333333336"/>
    <n v="46160.833333333336"/>
    <n v="46142.833333333336"/>
    <n v="46173.833333333336"/>
    <s v="Compute Engine"/>
    <s v="Compute"/>
    <s v="N2 Instance Core running in Americas"/>
    <s v="instance-1001-01-02"/>
    <s v="us-central1"/>
    <s v=""/>
    <n v="1483.7646"/>
    <s v="vCPU-hours"/>
    <n v="3.161101161194977E-2"/>
    <s v="Committed"/>
    <s v="USD"/>
    <n v="46.903300000000002"/>
    <n v="38.058599999999998"/>
    <n v="38.0585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43"/>
    <s v="Allocated"/>
    <x v="1"/>
    <s v="Source tags/labels"/>
    <n v="1"/>
    <s v="gcp-2026-05-18-finops-prod-1001-01-02-alloc-8fccac8b1206"/>
    <d v="2026-05-01T00:00:00"/>
    <d v="2026-05-01T00:00:00"/>
  </r>
  <r>
    <x v="2745"/>
    <x v="1"/>
    <m/>
    <m/>
    <s v="customer-platform-prod"/>
    <n v="46159.833333333336"/>
    <n v="46160.833333333336"/>
    <n v="46142.833333333336"/>
    <n v="46173.833333333336"/>
    <s v="BigQuery"/>
    <s v="Analytics"/>
    <s v="Analysis in US"/>
    <s v="bq-job-1001-02-01"/>
    <s v="us-central1"/>
    <s v=""/>
    <n v="11.157299999999999"/>
    <s v="TiBy"/>
    <n v="6.2499708710888839"/>
    <s v="Standard"/>
    <s v="USD"/>
    <n v="69.732799999999997"/>
    <n v="66.246200000000002"/>
    <n v="66.246200000000002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44"/>
    <s v="Allocated"/>
    <x v="1"/>
    <s v="Source tags/labels"/>
    <n v="1"/>
    <s v="gcp-2026-05-18-finops-prod-1001-02-01-alloc-ef44f8c69acd"/>
    <d v="2026-05-01T00:00:00"/>
    <d v="2026-05-01T00:00:00"/>
  </r>
  <r>
    <x v="2746"/>
    <x v="1"/>
    <m/>
    <m/>
    <s v="customer-platform-prod"/>
    <n v="46159.833333333336"/>
    <n v="46160.833333333336"/>
    <n v="46142.833333333336"/>
    <n v="46173.833333333336"/>
    <s v="BigQuery"/>
    <s v="Analytics"/>
    <s v="Analysis in US"/>
    <s v="bq-job-1001-02-02"/>
    <s v="us-central1"/>
    <s v=""/>
    <n v="13.0389"/>
    <s v="TiBy"/>
    <n v="6.2500210907361815"/>
    <s v="Standard"/>
    <s v="USD"/>
    <n v="81.493399999999994"/>
    <n v="77.418700000000001"/>
    <n v="77.418700000000001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45"/>
    <s v="Allocated"/>
    <x v="1"/>
    <s v="Source tags/labels"/>
    <n v="1"/>
    <s v="gcp-2026-05-18-finops-prod-1001-02-02-alloc-811005aea31c"/>
    <d v="2026-05-01T00:00:00"/>
    <d v="2026-05-01T00:00:00"/>
  </r>
  <r>
    <x v="2747"/>
    <x v="1"/>
    <m/>
    <m/>
    <s v="customer-platform-prod"/>
    <n v="46159.833333333336"/>
    <n v="46160.833333333336"/>
    <n v="46142.833333333336"/>
    <n v="46173.833333333336"/>
    <s v="Cloud Storage"/>
    <s v="Storage"/>
    <s v="Standard Storage US Multi-region"/>
    <s v="bucket-1001-03-01"/>
    <s v="us-central1"/>
    <s v=""/>
    <n v="305.05189999999999"/>
    <s v="GiBy-month"/>
    <n v="2.6000165873413673E-2"/>
    <s v="Standard"/>
    <s v="USD"/>
    <n v="7.9314"/>
    <n v="7.3212000000000002"/>
    <n v="7.3212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46"/>
    <s v="Allocated"/>
    <x v="1"/>
    <s v="Source tags/labels"/>
    <n v="1"/>
    <s v="gcp-2026-05-18-finops-prod-1001-03-01-alloc-5e7cffe774c1"/>
    <d v="2026-05-01T00:00:00"/>
    <d v="2026-05-01T00:00:00"/>
  </r>
  <r>
    <x v="2748"/>
    <x v="1"/>
    <m/>
    <m/>
    <s v="customer-platform-prod"/>
    <n v="46159.833333333336"/>
    <n v="46160.833333333336"/>
    <n v="46142.833333333336"/>
    <n v="46173.833333333336"/>
    <s v="Cloud Storage"/>
    <s v="Storage"/>
    <s v="Standard Storage US Multi-region"/>
    <s v="bucket-1001-03-02"/>
    <s v="us-central1"/>
    <s v=""/>
    <n v="345.89550000000003"/>
    <s v="GiBy-month"/>
    <n v="2.6000049147791748E-2"/>
    <s v="Standard"/>
    <s v="USD"/>
    <n v="8.9932999999999996"/>
    <n v="8.3015000000000008"/>
    <n v="8.301500000000000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47"/>
    <s v="Allocated"/>
    <x v="1"/>
    <s v="Source tags/labels"/>
    <n v="1"/>
    <s v="gcp-2026-05-18-finops-prod-1001-03-02-alloc-b79c7d7f7d16"/>
    <d v="2026-05-01T00:00:00"/>
    <d v="2026-05-01T00:00:00"/>
  </r>
  <r>
    <x v="2749"/>
    <x v="1"/>
    <m/>
    <m/>
    <s v="customer-platform-prod"/>
    <n v="46159.833333333336"/>
    <n v="46160.833333333336"/>
    <n v="46142.833333333336"/>
    <n v="46173.833333333336"/>
    <s v="Cloud SQL"/>
    <s v="Databases"/>
    <s v="Cloud SQL for PostgreSQL: Regional vCPU"/>
    <s v="cloudsql-1001-04-01"/>
    <s v="us-central1"/>
    <s v=""/>
    <n v="421.29219999999998"/>
    <s v="vCPU-hours"/>
    <n v="8.2599915213241545E-2"/>
    <s v="Committed"/>
    <s v="USD"/>
    <n v="34.798699999999997"/>
    <n v="28.6816"/>
    <n v="28.6816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48"/>
    <s v="Allocated"/>
    <x v="1"/>
    <s v="Source tags/labels"/>
    <n v="1"/>
    <s v="gcp-2026-05-18-finops-prod-1001-04-01-alloc-6ca5d621c7d2"/>
    <d v="2026-05-01T00:00:00"/>
    <d v="2026-05-01T00:00:00"/>
  </r>
  <r>
    <x v="2750"/>
    <x v="1"/>
    <m/>
    <m/>
    <s v="customer-platform-prod"/>
    <n v="46159.833333333336"/>
    <n v="46160.833333333336"/>
    <n v="46142.833333333336"/>
    <n v="46173.833333333336"/>
    <s v="Cloud SQL"/>
    <s v="Databases"/>
    <s v="Cloud SQL for PostgreSQL: Regional vCPU"/>
    <s v="cloudsql-1001-04-02"/>
    <s v="us-central1"/>
    <s v=""/>
    <n v="419.21710000000002"/>
    <s v="vCPU-hours"/>
    <n v="8.2599922569952425E-2"/>
    <s v="Committed"/>
    <s v="USD"/>
    <n v="34.627299999999998"/>
    <n v="28.540299999999998"/>
    <n v="28.54029999999999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49"/>
    <s v="Allocated"/>
    <x v="1"/>
    <s v="Source tags/labels"/>
    <n v="1"/>
    <s v="gcp-2026-05-18-finops-prod-1001-04-02-alloc-50f815fc219e"/>
    <d v="2026-05-01T00:00:00"/>
    <d v="2026-05-01T00:00:00"/>
  </r>
  <r>
    <x v="2751"/>
    <x v="1"/>
    <m/>
    <m/>
    <s v="customer-platform-prod"/>
    <n v="46159.833333333336"/>
    <n v="46160.833333333336"/>
    <n v="46142.833333333336"/>
    <n v="46173.833333333336"/>
    <s v="Cloud Logging"/>
    <s v="Management and Governance"/>
    <s v="Log Storage"/>
    <s v="log-sink-1001-05-01"/>
    <s v="us-central1"/>
    <s v=""/>
    <n v="320.6429"/>
    <s v="GiBy"/>
    <n v="0.50000015593671343"/>
    <s v="Standard"/>
    <s v="USD"/>
    <n v="160.32149999999999"/>
    <n v="147.4958"/>
    <n v="147.4958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950"/>
    <s v="Shared"/>
    <x v="2"/>
    <s v="Direct spend: provider + billing month + sub-account"/>
    <n v="1"/>
    <s v="gcp-2026-05-18-finops-prod-1001-05-01-alloc-0bb4b80847f6"/>
    <d v="2026-05-01T00:00:00"/>
    <d v="2026-05-01T00:00:00"/>
  </r>
  <r>
    <x v="2752"/>
    <x v="1"/>
    <m/>
    <m/>
    <s v="customer-platform-prod"/>
    <n v="46159.833333333336"/>
    <n v="46160.833333333336"/>
    <n v="46142.833333333336"/>
    <n v="46173.833333333336"/>
    <s v="Cloud Logging"/>
    <s v="Management and Governance"/>
    <s v="Log Storage"/>
    <s v="log-sink-1001-05-02"/>
    <s v="us-central1"/>
    <s v=""/>
    <n v="317.12290000000002"/>
    <s v="GiBy"/>
    <n v="0.50000015766757944"/>
    <s v="Standard"/>
    <s v="USD"/>
    <n v="158.5615"/>
    <n v="145.87649999999999"/>
    <n v="145.8764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951"/>
    <s v="Shared"/>
    <x v="2"/>
    <s v="Direct spend: provider + billing month + sub-account"/>
    <n v="1"/>
    <s v="gcp-2026-05-18-finops-prod-1001-05-02-alloc-1fb903284e4d"/>
    <d v="2026-05-01T00:00:00"/>
    <d v="2026-05-01T00:00:00"/>
  </r>
  <r>
    <x v="2753"/>
    <x v="1"/>
    <m/>
    <m/>
    <s v="analytics-development"/>
    <n v="46159.833333333336"/>
    <n v="46160.833333333336"/>
    <n v="46142.833333333336"/>
    <n v="46173.833333333336"/>
    <s v="Compute Engine"/>
    <s v="Compute"/>
    <s v="N2 Instance Core running in Americas"/>
    <s v="instance-2001-01-01"/>
    <s v="us-central1"/>
    <s v=""/>
    <n v="607.94650000000001"/>
    <s v="vCPU-hours"/>
    <n v="3.1611005244704928E-2"/>
    <s v="Committed"/>
    <s v="USD"/>
    <n v="19.2178"/>
    <n v="15.5939"/>
    <n v="15.593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52"/>
    <s v="Allocated"/>
    <x v="1"/>
    <s v="Source tags/labels"/>
    <n v="1"/>
    <s v="gcp-2026-05-18-finops-data-2001-01-01-alloc-228881b079be"/>
    <d v="2026-05-01T00:00:00"/>
    <d v="2026-05-01T00:00:00"/>
  </r>
  <r>
    <x v="2754"/>
    <x v="1"/>
    <m/>
    <m/>
    <s v="analytics-development"/>
    <n v="46159.833333333336"/>
    <n v="46160.833333333336"/>
    <n v="46142.833333333336"/>
    <n v="46173.833333333336"/>
    <s v="Compute Engine"/>
    <s v="Compute"/>
    <s v="N2 Instance Core running in Americas"/>
    <s v="instance-2001-01-02"/>
    <s v="us-central1"/>
    <s v=""/>
    <n v="717.92679999999996"/>
    <s v="vCPU-hours"/>
    <n v="3.1611022182205767E-2"/>
    <s v="Committed"/>
    <s v="USD"/>
    <n v="22.694400000000002"/>
    <n v="18.4148"/>
    <n v="18.4148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53"/>
    <s v="Allocated"/>
    <x v="1"/>
    <s v="Source tags/labels"/>
    <n v="1"/>
    <s v="gcp-2026-05-18-finops-data-2001-01-02-alloc-6c8fc9d3ba2c"/>
    <d v="2026-05-01T00:00:00"/>
    <d v="2026-05-01T00:00:00"/>
  </r>
  <r>
    <x v="2755"/>
    <x v="1"/>
    <m/>
    <m/>
    <s v="analytics-development"/>
    <n v="46159.833333333336"/>
    <n v="46160.833333333336"/>
    <n v="46142.833333333336"/>
    <n v="46173.833333333336"/>
    <s v="BigQuery"/>
    <s v="Analytics"/>
    <s v="Analysis in US"/>
    <s v="bq-job-2001-02-01"/>
    <s v="us-central1"/>
    <s v=""/>
    <n v="5.4725999999999999"/>
    <s v="TiBy"/>
    <n v="6.2500274092752983"/>
    <s v="Standard"/>
    <s v="USD"/>
    <n v="34.203899999999997"/>
    <n v="32.493699999999997"/>
    <n v="32.49369999999999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54"/>
    <s v="Allocated"/>
    <x v="1"/>
    <s v="Source tags/labels"/>
    <n v="1"/>
    <s v="gcp-2026-05-18-finops-data-2001-02-01-alloc-f6393852d1c0"/>
    <d v="2026-05-01T00:00:00"/>
    <d v="2026-05-01T00:00:00"/>
  </r>
  <r>
    <x v="2756"/>
    <x v="1"/>
    <m/>
    <m/>
    <s v="analytics-development"/>
    <n v="46159.833333333336"/>
    <n v="46160.833333333336"/>
    <n v="46142.833333333336"/>
    <n v="46173.833333333336"/>
    <s v="BigQuery"/>
    <s v="Analytics"/>
    <s v="Analysis in US"/>
    <s v="bq-job-2001-02-02"/>
    <s v="us-central1"/>
    <s v=""/>
    <n v="5.2476000000000003"/>
    <s v="TiBy"/>
    <n v="6.2500381126610254"/>
    <s v="Standard"/>
    <s v="USD"/>
    <n v="32.797699999999999"/>
    <n v="31.157800000000002"/>
    <n v="31.15780000000000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55"/>
    <s v="Allocated"/>
    <x v="1"/>
    <s v="Source tags/labels"/>
    <n v="1"/>
    <s v="gcp-2026-05-18-finops-data-2001-02-02-alloc-ab87a558ace4"/>
    <d v="2026-05-01T00:00:00"/>
    <d v="2026-05-01T00:00:00"/>
  </r>
  <r>
    <x v="2757"/>
    <x v="1"/>
    <m/>
    <m/>
    <s v="analytics-development"/>
    <n v="46159.833333333336"/>
    <n v="46160.833333333336"/>
    <n v="46142.833333333336"/>
    <n v="46173.833333333336"/>
    <s v="Cloud Storage"/>
    <s v="Storage"/>
    <s v="Standard Storage US Multi-region"/>
    <s v="bucket-2001-03-01"/>
    <s v="us-central1"/>
    <s v=""/>
    <n v="141.1377"/>
    <s v="GiBy-month"/>
    <n v="2.6000140288526739E-2"/>
    <s v="Standard"/>
    <s v="USD"/>
    <n v="3.6696"/>
    <n v="3.3873000000000002"/>
    <n v="3.3873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56"/>
    <s v="Allocated"/>
    <x v="1"/>
    <s v="Source tags/labels"/>
    <n v="1"/>
    <s v="gcp-2026-05-18-finops-data-2001-03-01-alloc-aadff3674b10"/>
    <d v="2026-05-01T00:00:00"/>
    <d v="2026-05-01T00:00:00"/>
  </r>
  <r>
    <x v="2758"/>
    <x v="1"/>
    <m/>
    <m/>
    <s v="analytics-development"/>
    <n v="46159.833333333336"/>
    <n v="46160.833333333336"/>
    <n v="46142.833333333336"/>
    <n v="46173.833333333336"/>
    <s v="Cloud Storage"/>
    <s v="Storage"/>
    <s v="Standard Storage US Multi-region"/>
    <s v="bucket-2001-03-02"/>
    <s v="us-central1"/>
    <s v=""/>
    <n v="157.2141"/>
    <s v="GiBy-month"/>
    <n v="2.6000212449137833E-2"/>
    <s v="Standard"/>
    <s v="USD"/>
    <n v="4.0876000000000001"/>
    <n v="3.7730999999999999"/>
    <n v="3.7730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57"/>
    <s v="Allocated"/>
    <x v="1"/>
    <s v="Source tags/labels"/>
    <n v="1"/>
    <s v="gcp-2026-05-18-finops-data-2001-03-02-alloc-fe055d0ddc07"/>
    <d v="2026-05-01T00:00:00"/>
    <d v="2026-05-01T00:00:00"/>
  </r>
  <r>
    <x v="2759"/>
    <x v="1"/>
    <m/>
    <m/>
    <s v="analytics-development"/>
    <n v="46159.833333333336"/>
    <n v="46160.833333333336"/>
    <n v="46142.833333333336"/>
    <n v="46173.833333333336"/>
    <s v="Cloud SQL"/>
    <s v="Databases"/>
    <s v="Cloud SQL for PostgreSQL: Regional vCPU"/>
    <s v="cloudsql-2001-04-01"/>
    <s v="us-central1"/>
    <s v=""/>
    <n v="190.30889999999999"/>
    <s v="vCPU-hours"/>
    <n v="8.2599920445128955E-2"/>
    <s v="Committed"/>
    <s v="USD"/>
    <n v="15.7195"/>
    <n v="12.956300000000001"/>
    <n v="12.9563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58"/>
    <s v="Allocated"/>
    <x v="1"/>
    <s v="Source tags/labels"/>
    <n v="1"/>
    <s v="gcp-2026-05-18-finops-data-2001-04-01-alloc-2585acb2c28f"/>
    <d v="2026-05-01T00:00:00"/>
    <d v="2026-05-01T00:00:00"/>
  </r>
  <r>
    <x v="2760"/>
    <x v="1"/>
    <m/>
    <m/>
    <s v="analytics-development"/>
    <n v="46159.833333333336"/>
    <n v="46160.833333333336"/>
    <n v="46142.833333333336"/>
    <n v="46173.833333333336"/>
    <s v="Cloud SQL"/>
    <s v="Databases"/>
    <s v="Cloud SQL for PostgreSQL: Regional vCPU"/>
    <s v="cloudsql-2001-04-02"/>
    <s v="us-central1"/>
    <s v=""/>
    <n v="173.1413"/>
    <s v="vCPU-hours"/>
    <n v="8.2600165298516312E-2"/>
    <s v="Committed"/>
    <s v="USD"/>
    <n v="14.301500000000001"/>
    <n v="11.7875"/>
    <n v="11.7875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59"/>
    <s v="Allocated"/>
    <x v="1"/>
    <s v="Source tags/labels"/>
    <n v="1"/>
    <s v="gcp-2026-05-18-finops-data-2001-04-02-alloc-b4e2fdc13fb1"/>
    <d v="2026-05-01T00:00:00"/>
    <d v="2026-05-01T00:00:00"/>
  </r>
  <r>
    <x v="2761"/>
    <x v="1"/>
    <m/>
    <m/>
    <s v="analytics-development"/>
    <n v="46159.833333333336"/>
    <n v="46160.833333333336"/>
    <n v="46142.833333333336"/>
    <n v="46173.833333333336"/>
    <s v="Cloud Logging"/>
    <s v="Management and Governance"/>
    <s v="Log Storage"/>
    <s v="log-sink-2001-05-01"/>
    <s v="us-central1"/>
    <s v=""/>
    <n v="142.19569999999999"/>
    <s v="GiBy"/>
    <n v="0.5000003516280731"/>
    <s v="Standard"/>
    <s v="USD"/>
    <n v="71.097899999999996"/>
    <n v="65.41"/>
    <n v="65.4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960"/>
    <s v="Shared"/>
    <x v="2"/>
    <s v="Direct spend: provider + billing month + sub-account"/>
    <n v="1"/>
    <s v="gcp-2026-05-18-finops-data-2001-05-01-alloc-dea67900c6c9"/>
    <d v="2026-05-01T00:00:00"/>
    <d v="2026-05-01T00:00:00"/>
  </r>
  <r>
    <x v="2762"/>
    <x v="1"/>
    <m/>
    <m/>
    <s v="analytics-development"/>
    <n v="46159.833333333336"/>
    <n v="46160.833333333336"/>
    <n v="46142.833333333336"/>
    <n v="46173.833333333336"/>
    <s v="Cloud Logging"/>
    <s v="Management and Governance"/>
    <s v="Log Storage"/>
    <s v="log-sink-2001-05-02"/>
    <s v="us-central1"/>
    <s v=""/>
    <n v="126.2687"/>
    <s v="GiBy"/>
    <n v="0.49999960401904825"/>
    <s v="Standard"/>
    <s v="USD"/>
    <n v="63.134300000000003"/>
    <n v="58.083599999999997"/>
    <n v="58.083599999999997"/>
    <s v="Usage"/>
    <s v=""/>
    <s v="Log Storage"/>
    <s v="{}"/>
    <x v="0"/>
    <x v="0"/>
    <x v="0"/>
    <x v="0"/>
    <s v="Unallocated"/>
    <s v="gcp_billing_sample.csv"/>
    <n v="961"/>
    <s v="Unallocated"/>
    <x v="0"/>
    <s v="Missing allocation metadata"/>
    <n v="1"/>
    <s v="gcp-2026-05-18-finops-data-2001-05-02-alloc-435874e3c04f"/>
    <d v="2026-05-01T00:00:00"/>
    <d v="2026-05-01T00:00:00"/>
  </r>
  <r>
    <x v="2763"/>
    <x v="1"/>
    <m/>
    <m/>
    <s v="customer-platform-prod"/>
    <n v="46160.833333333336"/>
    <n v="46161.833333333336"/>
    <n v="46142.833333333336"/>
    <n v="46173.833333333336"/>
    <s v="Compute Engine"/>
    <s v="Compute"/>
    <s v="N2 Instance Core running in Americas"/>
    <s v="instance-1001-01-01"/>
    <s v="us-central1"/>
    <s v=""/>
    <n v="1465.2491"/>
    <s v="vCPU-hours"/>
    <n v="3.1611007302444344E-2"/>
    <s v="Committed"/>
    <s v="USD"/>
    <n v="46.317999999999998"/>
    <n v="37.583599999999997"/>
    <n v="37.5835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62"/>
    <s v="Allocated"/>
    <x v="1"/>
    <s v="Source tags/labels"/>
    <n v="1"/>
    <s v="gcp-2026-05-19-finops-prod-1001-01-01-alloc-e1b44e2f536a"/>
    <d v="2026-05-01T00:00:00"/>
    <d v="2026-05-01T00:00:00"/>
  </r>
  <r>
    <x v="2764"/>
    <x v="1"/>
    <m/>
    <m/>
    <s v="customer-platform-prod"/>
    <n v="46160.833333333336"/>
    <n v="46161.833333333336"/>
    <n v="46142.833333333336"/>
    <n v="46173.833333333336"/>
    <s v="Compute Engine"/>
    <s v="Compute"/>
    <s v="N2 Instance Core running in Americas"/>
    <s v="instance-1001-01-02"/>
    <s v="us-central1"/>
    <s v=""/>
    <n v="1558.7646999999999"/>
    <s v="vCPU-hours"/>
    <n v="3.1610992986946654E-2"/>
    <s v="Committed"/>
    <s v="USD"/>
    <n v="49.274099999999997"/>
    <n v="39.982300000000002"/>
    <n v="39.9823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63"/>
    <s v="Allocated"/>
    <x v="1"/>
    <s v="Source tags/labels"/>
    <n v="1"/>
    <s v="gcp-2026-05-19-finops-prod-1001-01-02-alloc-3838b6a6579c"/>
    <d v="2026-05-01T00:00:00"/>
    <d v="2026-05-01T00:00:00"/>
  </r>
  <r>
    <x v="2765"/>
    <x v="1"/>
    <m/>
    <m/>
    <s v="customer-platform-prod"/>
    <n v="46160.833333333336"/>
    <n v="46161.833333333336"/>
    <n v="46142.833333333336"/>
    <n v="46173.833333333336"/>
    <s v="BigQuery"/>
    <s v="Analytics"/>
    <s v="Analysis in US"/>
    <s v="bq-job-1001-02-01"/>
    <s v="us-central1"/>
    <s v=""/>
    <n v="12.313499999999999"/>
    <s v="TiBy"/>
    <n v="6.2499939091241314"/>
    <s v="Standard"/>
    <s v="USD"/>
    <n v="76.959299999999999"/>
    <n v="73.1113"/>
    <n v="73.111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64"/>
    <s v="Allocated"/>
    <x v="1"/>
    <s v="Source tags/labels"/>
    <n v="1"/>
    <s v="gcp-2026-05-19-finops-prod-1001-02-01-alloc-34a4153b9173"/>
    <d v="2026-05-01T00:00:00"/>
    <d v="2026-05-01T00:00:00"/>
  </r>
  <r>
    <x v="2766"/>
    <x v="1"/>
    <m/>
    <m/>
    <s v="customer-platform-prod"/>
    <n v="46160.833333333336"/>
    <n v="46161.833333333336"/>
    <n v="46142.833333333336"/>
    <n v="46173.833333333336"/>
    <s v="BigQuery"/>
    <s v="Analytics"/>
    <s v="Analysis in US"/>
    <s v="bq-job-1001-02-02"/>
    <s v="us-central1"/>
    <s v=""/>
    <n v="11.0037"/>
    <s v="TiBy"/>
    <n v="6.2499795523323973"/>
    <s v="Standard"/>
    <s v="USD"/>
    <n v="68.772900000000007"/>
    <n v="65.334299999999999"/>
    <n v="65.334299999999999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65"/>
    <s v="Allocated"/>
    <x v="1"/>
    <s v="Source tags/labels"/>
    <n v="1"/>
    <s v="gcp-2026-05-19-finops-prod-1001-02-02-alloc-896bb68fcf33"/>
    <d v="2026-05-01T00:00:00"/>
    <d v="2026-05-01T00:00:00"/>
  </r>
  <r>
    <x v="2767"/>
    <x v="1"/>
    <m/>
    <m/>
    <s v="customer-platform-prod"/>
    <n v="46160.833333333336"/>
    <n v="46161.833333333336"/>
    <n v="46142.833333333336"/>
    <n v="46173.833333333336"/>
    <s v="Cloud Storage"/>
    <s v="Storage"/>
    <s v="Standard Storage US Multi-region"/>
    <s v="bucket-1001-03-01"/>
    <s v="us-central1"/>
    <s v=""/>
    <n v="335.0607"/>
    <s v="GiBy-month"/>
    <n v="2.6000065062837866E-2"/>
    <s v="Standard"/>
    <s v="USD"/>
    <n v="8.7116000000000007"/>
    <n v="8.0414999999999992"/>
    <n v="8.041499999999999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66"/>
    <s v="Allocated"/>
    <x v="1"/>
    <s v="Source tags/labels"/>
    <n v="1"/>
    <s v="gcp-2026-05-19-finops-prod-1001-03-01-alloc-429244237494"/>
    <d v="2026-05-01T00:00:00"/>
    <d v="2026-05-01T00:00:00"/>
  </r>
  <r>
    <x v="2768"/>
    <x v="1"/>
    <m/>
    <m/>
    <s v="customer-platform-prod"/>
    <n v="46160.833333333336"/>
    <n v="46161.833333333336"/>
    <n v="46142.833333333336"/>
    <n v="46173.833333333336"/>
    <s v="Cloud Storage"/>
    <s v="Storage"/>
    <s v="Standard Storage US Multi-region"/>
    <s v="bucket-1001-03-02"/>
    <s v="us-central1"/>
    <s v=""/>
    <n v="300.35789999999997"/>
    <s v="GiBy-month"/>
    <n v="2.5999982021448414E-2"/>
    <s v="Standard"/>
    <s v="USD"/>
    <n v="7.8093000000000004"/>
    <n v="7.2085999999999997"/>
    <n v="7.2085999999999997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67"/>
    <s v="Allocated"/>
    <x v="1"/>
    <s v="Source tags/labels"/>
    <n v="1"/>
    <s v="gcp-2026-05-19-finops-prod-1001-03-02-alloc-1c23119cf00d"/>
    <d v="2026-05-01T00:00:00"/>
    <d v="2026-05-01T00:00:00"/>
  </r>
  <r>
    <x v="2769"/>
    <x v="1"/>
    <m/>
    <m/>
    <s v="customer-platform-prod"/>
    <n v="46160.833333333336"/>
    <n v="46161.833333333336"/>
    <n v="46142.833333333336"/>
    <n v="46173.833333333336"/>
    <s v="Cloud SQL"/>
    <s v="Databases"/>
    <s v="Cloud SQL for PostgreSQL: Regional vCPU"/>
    <s v="cloudsql-1001-04-01"/>
    <s v="us-central1"/>
    <s v=""/>
    <n v="427.80739999999997"/>
    <s v="vCPU-hours"/>
    <n v="8.2600020476504152E-2"/>
    <s v="Committed"/>
    <s v="USD"/>
    <n v="35.3369"/>
    <n v="29.1251"/>
    <n v="29.125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68"/>
    <s v="Allocated"/>
    <x v="1"/>
    <s v="Source tags/labels"/>
    <n v="1"/>
    <s v="gcp-2026-05-19-finops-prod-1001-04-01-alloc-f8e41dc24343"/>
    <d v="2026-05-01T00:00:00"/>
    <d v="2026-05-01T00:00:00"/>
  </r>
  <r>
    <x v="2770"/>
    <x v="1"/>
    <m/>
    <m/>
    <s v="customer-platform-prod"/>
    <n v="46160.833333333336"/>
    <n v="46161.833333333336"/>
    <n v="46142.833333333336"/>
    <n v="46173.833333333336"/>
    <s v="Cloud SQL"/>
    <s v="Databases"/>
    <s v="Cloud SQL for PostgreSQL: Regional vCPU"/>
    <s v="cloudsql-1001-04-02"/>
    <s v="us-central1"/>
    <s v=""/>
    <n v="383.29140000000001"/>
    <s v="vCPU-hours"/>
    <n v="8.2600079208664745E-2"/>
    <s v="Committed"/>
    <s v="USD"/>
    <n v="31.6599"/>
    <n v="26.0945"/>
    <n v="26.0945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69"/>
    <s v="Allocated"/>
    <x v="1"/>
    <s v="Source tags/labels"/>
    <n v="1"/>
    <s v="gcp-2026-05-19-finops-prod-1001-04-02-alloc-494ce026e743"/>
    <d v="2026-05-01T00:00:00"/>
    <d v="2026-05-01T00:00:00"/>
  </r>
  <r>
    <x v="2771"/>
    <x v="1"/>
    <m/>
    <m/>
    <s v="customer-platform-prod"/>
    <n v="46160.833333333336"/>
    <n v="46161.833333333336"/>
    <n v="46142.833333333336"/>
    <n v="46173.833333333336"/>
    <s v="Cloud Logging"/>
    <s v="Management and Governance"/>
    <s v="Log Storage"/>
    <s v="log-sink-1001-05-01"/>
    <s v="us-central1"/>
    <s v=""/>
    <n v="288.46390000000002"/>
    <s v="GiBy"/>
    <n v="0.49999982666808568"/>
    <s v="Standard"/>
    <s v="USD"/>
    <n v="144.2319"/>
    <n v="132.6934"/>
    <n v="132.6934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970"/>
    <s v="Shared"/>
    <x v="2"/>
    <s v="Direct spend: provider + billing month + sub-account"/>
    <n v="1"/>
    <s v="gcp-2026-05-19-finops-prod-1001-05-01-alloc-e52ba19ace20"/>
    <d v="2026-05-01T00:00:00"/>
    <d v="2026-05-01T00:00:00"/>
  </r>
  <r>
    <x v="2772"/>
    <x v="1"/>
    <m/>
    <m/>
    <s v="customer-platform-prod"/>
    <n v="46160.833333333336"/>
    <n v="46161.833333333336"/>
    <n v="46142.833333333336"/>
    <n v="46173.833333333336"/>
    <s v="Cloud Logging"/>
    <s v="Management and Governance"/>
    <s v="Log Storage"/>
    <s v="log-sink-1001-05-02"/>
    <s v="us-central1"/>
    <s v=""/>
    <n v="320.05500000000001"/>
    <s v="GiBy"/>
    <n v="0.5"/>
    <s v="Standard"/>
    <s v="USD"/>
    <n v="160.0275"/>
    <n v="147.2253"/>
    <n v="147.2253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971"/>
    <s v="Shared"/>
    <x v="2"/>
    <s v="Direct spend: provider + billing month + sub-account"/>
    <n v="1"/>
    <s v="gcp-2026-05-19-finops-prod-1001-05-02-alloc-9dc2b955ce3b"/>
    <d v="2026-05-01T00:00:00"/>
    <d v="2026-05-01T00:00:00"/>
  </r>
  <r>
    <x v="2773"/>
    <x v="1"/>
    <m/>
    <m/>
    <s v="analytics-development"/>
    <n v="46160.833333333336"/>
    <n v="46161.833333333336"/>
    <n v="46142.833333333336"/>
    <n v="46173.833333333336"/>
    <s v="Compute Engine"/>
    <s v="Compute"/>
    <s v="N2 Instance Core running in Americas"/>
    <s v="instance-2001-01-01"/>
    <s v="us-central1"/>
    <s v=""/>
    <n v="741.9375"/>
    <s v="vCPU-hours"/>
    <n v="3.1611018448319435E-2"/>
    <s v="Committed"/>
    <s v="USD"/>
    <n v="23.453399999999998"/>
    <n v="19.0307"/>
    <n v="19.0307"/>
    <s v="Usage"/>
    <s v=""/>
    <s v="N2 Instance Core running in Americas"/>
    <s v="{}"/>
    <x v="0"/>
    <x v="0"/>
    <x v="0"/>
    <x v="0"/>
    <s v="Unallocated"/>
    <s v="gcp_billing_sample.csv"/>
    <n v="972"/>
    <s v="Unallocated"/>
    <x v="0"/>
    <s v="Missing allocation metadata"/>
    <n v="1"/>
    <s v="gcp-2026-05-19-finops-data-2001-01-01-alloc-b2220948bb80"/>
    <d v="2026-05-01T00:00:00"/>
    <d v="2026-05-01T00:00:00"/>
  </r>
  <r>
    <x v="2774"/>
    <x v="1"/>
    <m/>
    <m/>
    <s v="analytics-development"/>
    <n v="46160.833333333336"/>
    <n v="46161.833333333336"/>
    <n v="46142.833333333336"/>
    <n v="46173.833333333336"/>
    <s v="Compute Engine"/>
    <s v="Compute"/>
    <s v="N2 Instance Core running in Americas"/>
    <s v="instance-2001-01-02"/>
    <s v="us-central1"/>
    <s v=""/>
    <n v="615.06740000000002"/>
    <s v="vCPU-hours"/>
    <n v="3.161100718392814E-2"/>
    <s v="Committed"/>
    <s v="USD"/>
    <n v="19.442900000000002"/>
    <n v="15.7765"/>
    <n v="15.7765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73"/>
    <s v="Allocated"/>
    <x v="1"/>
    <s v="Source tags/labels"/>
    <n v="1"/>
    <s v="gcp-2026-05-19-finops-data-2001-01-02-alloc-b39e2240db56"/>
    <d v="2026-05-01T00:00:00"/>
    <d v="2026-05-01T00:00:00"/>
  </r>
  <r>
    <x v="2775"/>
    <x v="1"/>
    <m/>
    <m/>
    <s v="analytics-development"/>
    <n v="46160.833333333336"/>
    <n v="46161.833333333336"/>
    <n v="46142.833333333336"/>
    <n v="46173.833333333336"/>
    <s v="BigQuery"/>
    <s v="Analytics"/>
    <s v="Analysis in US"/>
    <s v="bq-job-2001-02-01"/>
    <s v="us-central1"/>
    <s v=""/>
    <n v="4.9062000000000001"/>
    <s v="TiBy"/>
    <n v="6.2500509559333093"/>
    <s v="Standard"/>
    <s v="USD"/>
    <n v="30.664000000000001"/>
    <n v="29.130800000000001"/>
    <n v="29.1308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74"/>
    <s v="Allocated"/>
    <x v="1"/>
    <s v="Source tags/labels"/>
    <n v="1"/>
    <s v="gcp-2026-05-19-finops-data-2001-02-01-alloc-550a3d24f3ce"/>
    <d v="2026-05-01T00:00:00"/>
    <d v="2026-05-01T00:00:00"/>
  </r>
  <r>
    <x v="2776"/>
    <x v="1"/>
    <m/>
    <m/>
    <s v="analytics-development"/>
    <n v="46160.833333333336"/>
    <n v="46161.833333333336"/>
    <n v="46142.833333333336"/>
    <n v="46173.833333333336"/>
    <s v="BigQuery"/>
    <s v="Analytics"/>
    <s v="Analysis in US"/>
    <s v="bq-job-2001-02-02"/>
    <s v="us-central1"/>
    <s v=""/>
    <n v="5.7317"/>
    <s v="TiBy"/>
    <n v="6.24997819146152"/>
    <s v="Standard"/>
    <s v="USD"/>
    <n v="35.823"/>
    <n v="34.0319"/>
    <n v="34.031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75"/>
    <s v="Allocated"/>
    <x v="1"/>
    <s v="Source tags/labels"/>
    <n v="1"/>
    <s v="gcp-2026-05-19-finops-data-2001-02-02-alloc-7eb4ee6f880a"/>
    <d v="2026-05-01T00:00:00"/>
    <d v="2026-05-01T00:00:00"/>
  </r>
  <r>
    <x v="2777"/>
    <x v="1"/>
    <m/>
    <m/>
    <s v="analytics-development"/>
    <n v="46160.833333333336"/>
    <n v="46161.833333333336"/>
    <n v="46142.833333333336"/>
    <n v="46173.833333333336"/>
    <s v="Cloud Storage"/>
    <s v="Storage"/>
    <s v="Standard Storage US Multi-region"/>
    <s v="bucket-2001-03-01"/>
    <s v="us-central1"/>
    <s v=""/>
    <n v="142.80109999999999"/>
    <s v="GiBy-month"/>
    <n v="2.5999799721430718E-2"/>
    <s v="Standard"/>
    <s v="USD"/>
    <n v="3.7128000000000001"/>
    <n v="3.4272"/>
    <n v="3.427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76"/>
    <s v="Allocated"/>
    <x v="1"/>
    <s v="Source tags/labels"/>
    <n v="1"/>
    <s v="gcp-2026-05-19-finops-data-2001-03-01-alloc-860be3958346"/>
    <d v="2026-05-01T00:00:00"/>
    <d v="2026-05-01T00:00:00"/>
  </r>
  <r>
    <x v="2778"/>
    <x v="1"/>
    <m/>
    <m/>
    <s v="analytics-development"/>
    <n v="46160.833333333336"/>
    <n v="46161.833333333336"/>
    <n v="46142.833333333336"/>
    <n v="46173.833333333336"/>
    <s v="Cloud Storage"/>
    <s v="Storage"/>
    <s v="Standard Storage US Multi-region"/>
    <s v="bucket-2001-03-02"/>
    <s v="us-central1"/>
    <s v=""/>
    <n v="154.77860000000001"/>
    <s v="GiBy-month"/>
    <n v="2.599971830731122E-2"/>
    <s v="Standard"/>
    <s v="USD"/>
    <n v="4.0242000000000004"/>
    <n v="3.7147000000000001"/>
    <n v="3.7147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77"/>
    <s v="Allocated"/>
    <x v="1"/>
    <s v="Source tags/labels"/>
    <n v="1"/>
    <s v="gcp-2026-05-19-finops-data-2001-03-02-alloc-26653f1d7851"/>
    <d v="2026-05-01T00:00:00"/>
    <d v="2026-05-01T00:00:00"/>
  </r>
  <r>
    <x v="2779"/>
    <x v="1"/>
    <m/>
    <m/>
    <s v="analytics-development"/>
    <n v="46160.833333333336"/>
    <n v="46161.833333333336"/>
    <n v="46142.833333333336"/>
    <n v="46173.833333333336"/>
    <s v="Cloud SQL"/>
    <s v="Databases"/>
    <s v="Cloud SQL for PostgreSQL: Regional vCPU"/>
    <s v="cloudsql-2001-04-01"/>
    <s v="us-central1"/>
    <s v=""/>
    <n v="191.99930000000001"/>
    <s v="vCPU-hours"/>
    <n v="8.2599780311699067E-2"/>
    <s v="Committed"/>
    <s v="USD"/>
    <n v="15.8591"/>
    <n v="13.071300000000001"/>
    <n v="13.0713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78"/>
    <s v="Allocated"/>
    <x v="1"/>
    <s v="Source tags/labels"/>
    <n v="1"/>
    <s v="gcp-2026-05-19-finops-data-2001-04-01-alloc-3eb49825c108"/>
    <d v="2026-05-01T00:00:00"/>
    <d v="2026-05-01T00:00:00"/>
  </r>
  <r>
    <x v="2780"/>
    <x v="1"/>
    <m/>
    <m/>
    <s v="analytics-development"/>
    <n v="46160.833333333336"/>
    <n v="46161.833333333336"/>
    <n v="46142.833333333336"/>
    <n v="46173.833333333336"/>
    <s v="Cloud SQL"/>
    <s v="Databases"/>
    <s v="Cloud SQL for PostgreSQL: Regional vCPU"/>
    <s v="cloudsql-2001-04-02"/>
    <s v="us-central1"/>
    <s v=""/>
    <n v="171.494"/>
    <s v="vCPU-hours"/>
    <n v="8.2599974343125715E-2"/>
    <s v="Committed"/>
    <s v="USD"/>
    <n v="14.1654"/>
    <n v="11.6754"/>
    <n v="11.6754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79"/>
    <s v="Allocated"/>
    <x v="1"/>
    <s v="Source tags/labels"/>
    <n v="1"/>
    <s v="gcp-2026-05-19-finops-data-2001-04-02-alloc-783523efa083"/>
    <d v="2026-05-01T00:00:00"/>
    <d v="2026-05-01T00:00:00"/>
  </r>
  <r>
    <x v="2781"/>
    <x v="1"/>
    <m/>
    <m/>
    <s v="analytics-development"/>
    <n v="46160.833333333336"/>
    <n v="46161.833333333336"/>
    <n v="46142.833333333336"/>
    <n v="46173.833333333336"/>
    <s v="Cloud Logging"/>
    <s v="Management and Governance"/>
    <s v="Log Storage"/>
    <s v="log-sink-2001-05-01"/>
    <s v="us-central1"/>
    <s v=""/>
    <n v="139.15350000000001"/>
    <s v="GiBy"/>
    <n v="0.49999964068456776"/>
    <s v="Standard"/>
    <s v="USD"/>
    <n v="69.576700000000002"/>
    <n v="64.010599999999997"/>
    <n v="64.01059999999999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980"/>
    <s v="Shared"/>
    <x v="2"/>
    <s v="Direct spend: provider + billing month + sub-account"/>
    <n v="1"/>
    <s v="gcp-2026-05-19-finops-data-2001-05-01-alloc-2c7ccdfc3892"/>
    <d v="2026-05-01T00:00:00"/>
    <d v="2026-05-01T00:00:00"/>
  </r>
  <r>
    <x v="2782"/>
    <x v="1"/>
    <m/>
    <m/>
    <s v="analytics-development"/>
    <n v="46160.833333333336"/>
    <n v="46161.833333333336"/>
    <n v="46142.833333333336"/>
    <n v="46173.833333333336"/>
    <s v="Cloud Logging"/>
    <s v="Management and Governance"/>
    <s v="Log Storage"/>
    <s v="log-sink-2001-05-02"/>
    <s v="us-central1"/>
    <s v=""/>
    <n v="146.28649999999999"/>
    <s v="GiBy"/>
    <n v="0.50000034179503927"/>
    <s v="Standard"/>
    <s v="USD"/>
    <n v="73.143299999999996"/>
    <n v="67.291799999999995"/>
    <n v="67.291799999999995"/>
    <s v="Usage"/>
    <s v=""/>
    <s v="Log Storage"/>
    <s v="{}"/>
    <x v="0"/>
    <x v="0"/>
    <x v="0"/>
    <x v="0"/>
    <s v="Unallocated"/>
    <s v="gcp_billing_sample.csv"/>
    <n v="981"/>
    <s v="Unallocated"/>
    <x v="0"/>
    <s v="Missing allocation metadata"/>
    <n v="1"/>
    <s v="gcp-2026-05-19-finops-data-2001-05-02-alloc-aff7a8241bfd"/>
    <d v="2026-05-01T00:00:00"/>
    <d v="2026-05-01T00:00:00"/>
  </r>
  <r>
    <x v="2783"/>
    <x v="1"/>
    <m/>
    <m/>
    <s v="customer-platform-prod"/>
    <n v="46161.833333333336"/>
    <n v="46162.833333333336"/>
    <n v="46142.833333333336"/>
    <n v="46173.833333333336"/>
    <s v="Compute Engine"/>
    <s v="Compute"/>
    <s v="N2 Instance Core running in Americas"/>
    <s v="instance-1001-01-01"/>
    <s v="us-central1"/>
    <s v=""/>
    <n v="1560.3889999999999"/>
    <s v="vCPU-hours"/>
    <n v="3.1611027762948857E-2"/>
    <s v="Committed"/>
    <s v="USD"/>
    <n v="49.325499999999998"/>
    <n v="40.024000000000001"/>
    <n v="40.0240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82"/>
    <s v="Allocated"/>
    <x v="1"/>
    <s v="Source tags/labels"/>
    <n v="1"/>
    <s v="gcp-2026-05-20-finops-prod-1001-01-01-alloc-708f90e8d1b6"/>
    <d v="2026-05-01T00:00:00"/>
    <d v="2026-05-01T00:00:00"/>
  </r>
  <r>
    <x v="2784"/>
    <x v="1"/>
    <m/>
    <m/>
    <s v="customer-platform-prod"/>
    <n v="46161.833333333336"/>
    <n v="46162.833333333336"/>
    <n v="46142.833333333336"/>
    <n v="46173.833333333336"/>
    <s v="Compute Engine"/>
    <s v="Compute"/>
    <s v="N2 Instance Core running in Americas"/>
    <s v="instance-1001-01-02"/>
    <s v="us-central1"/>
    <s v=""/>
    <n v="1401.6747"/>
    <s v="vCPU-hours"/>
    <n v="3.1610972217733541E-2"/>
    <s v="Committed"/>
    <s v="USD"/>
    <n v="44.308300000000003"/>
    <n v="35.9529"/>
    <n v="35.9529"/>
    <s v="Usage"/>
    <s v=""/>
    <s v="N2 Instance Core running in Americas"/>
    <s v="{}"/>
    <x v="0"/>
    <x v="0"/>
    <x v="0"/>
    <x v="0"/>
    <s v="Unallocated"/>
    <s v="gcp_billing_sample.csv"/>
    <n v="983"/>
    <s v="Unallocated"/>
    <x v="0"/>
    <s v="Missing allocation metadata"/>
    <n v="1"/>
    <s v="gcp-2026-05-20-finops-prod-1001-01-02-alloc-904d644e2d3f"/>
    <d v="2026-05-01T00:00:00"/>
    <d v="2026-05-01T00:00:00"/>
  </r>
  <r>
    <x v="2785"/>
    <x v="1"/>
    <m/>
    <m/>
    <s v="customer-platform-prod"/>
    <n v="46161.833333333336"/>
    <n v="46162.833333333336"/>
    <n v="46142.833333333336"/>
    <n v="46173.833333333336"/>
    <s v="BigQuery"/>
    <s v="Analytics"/>
    <s v="Analysis in US"/>
    <s v="bq-job-1001-02-01"/>
    <s v="us-central1"/>
    <s v=""/>
    <n v="11.537599999999999"/>
    <s v="TiBy"/>
    <n v="6.2500086673138258"/>
    <s v="Standard"/>
    <s v="USD"/>
    <n v="72.110100000000003"/>
    <n v="68.504599999999996"/>
    <n v="68.504599999999996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84"/>
    <s v="Allocated"/>
    <x v="1"/>
    <s v="Source tags/labels"/>
    <n v="1"/>
    <s v="gcp-2026-05-20-finops-prod-1001-02-01-alloc-c622bd5af6e1"/>
    <d v="2026-05-01T00:00:00"/>
    <d v="2026-05-01T00:00:00"/>
  </r>
  <r>
    <x v="2786"/>
    <x v="1"/>
    <m/>
    <m/>
    <s v="customer-platform-prod"/>
    <n v="46161.833333333336"/>
    <n v="46162.833333333336"/>
    <n v="46142.833333333336"/>
    <n v="46173.833333333336"/>
    <s v="BigQuery"/>
    <s v="Analytics"/>
    <s v="Analysis in US"/>
    <s v="bq-job-1001-02-02"/>
    <s v="us-central1"/>
    <s v=""/>
    <n v="11.8948"/>
    <s v="TiBy"/>
    <n v="6.2500252211050213"/>
    <s v="Standard"/>
    <s v="USD"/>
    <n v="74.342799999999997"/>
    <n v="70.625699999999995"/>
    <n v="70.62569999999999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85"/>
    <s v="Allocated"/>
    <x v="1"/>
    <s v="Source tags/labels"/>
    <n v="1"/>
    <s v="gcp-2026-05-20-finops-prod-1001-02-02-alloc-1a22756b220b"/>
    <d v="2026-05-01T00:00:00"/>
    <d v="2026-05-01T00:00:00"/>
  </r>
  <r>
    <x v="2787"/>
    <x v="1"/>
    <m/>
    <m/>
    <s v="customer-platform-prod"/>
    <n v="46161.833333333336"/>
    <n v="46162.833333333336"/>
    <n v="46142.833333333336"/>
    <n v="46173.833333333336"/>
    <s v="Cloud Storage"/>
    <s v="Storage"/>
    <s v="Standard Storage US Multi-region"/>
    <s v="bucket-1001-03-01"/>
    <s v="us-central1"/>
    <s v=""/>
    <n v="325.82670000000002"/>
    <s v="GiBy-month"/>
    <n v="2.6000017800873902E-2"/>
    <s v="Standard"/>
    <s v="USD"/>
    <n v="8.4715000000000007"/>
    <n v="7.8197999999999999"/>
    <n v="7.8197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86"/>
    <s v="Allocated"/>
    <x v="1"/>
    <s v="Source tags/labels"/>
    <n v="1"/>
    <s v="gcp-2026-05-20-finops-prod-1001-03-01-alloc-dfbc245368be"/>
    <d v="2026-05-01T00:00:00"/>
    <d v="2026-05-01T00:00:00"/>
  </r>
  <r>
    <x v="2788"/>
    <x v="1"/>
    <m/>
    <m/>
    <s v="customer-platform-prod"/>
    <n v="46161.833333333336"/>
    <n v="46162.833333333336"/>
    <n v="46142.833333333336"/>
    <n v="46173.833333333336"/>
    <s v="Cloud Storage"/>
    <s v="Storage"/>
    <s v="Standard Storage US Multi-region"/>
    <s v="bucket-1001-03-02"/>
    <s v="us-central1"/>
    <s v=""/>
    <n v="294.80520000000001"/>
    <s v="GiBy-month"/>
    <n v="2.5999880599121051E-2"/>
    <s v="Standard"/>
    <s v="USD"/>
    <n v="7.6649000000000003"/>
    <n v="7.0753000000000004"/>
    <n v="7.075300000000000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87"/>
    <s v="Allocated"/>
    <x v="1"/>
    <s v="Source tags/labels"/>
    <n v="1"/>
    <s v="gcp-2026-05-20-finops-prod-1001-03-02-alloc-1dea0b969598"/>
    <d v="2026-05-01T00:00:00"/>
    <d v="2026-05-01T00:00:00"/>
  </r>
  <r>
    <x v="2789"/>
    <x v="1"/>
    <m/>
    <m/>
    <s v="customer-platform-prod"/>
    <n v="46161.833333333336"/>
    <n v="46162.833333333336"/>
    <n v="46142.833333333336"/>
    <n v="46173.833333333336"/>
    <s v="Cloud SQL"/>
    <s v="Databases"/>
    <s v="Cloud SQL for PostgreSQL: Regional vCPU"/>
    <s v="cloudsql-1001-04-01"/>
    <s v="us-central1"/>
    <s v=""/>
    <n v="445.13069999999999"/>
    <s v="vCPU-hours"/>
    <n v="8.260000939050037E-2"/>
    <s v="Committed"/>
    <s v="USD"/>
    <n v="36.767800000000001"/>
    <n v="30.304500000000001"/>
    <n v="30.3045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88"/>
    <s v="Allocated"/>
    <x v="1"/>
    <s v="Source tags/labels"/>
    <n v="1"/>
    <s v="gcp-2026-05-20-finops-prod-1001-04-01-alloc-ff897630d788"/>
    <d v="2026-05-01T00:00:00"/>
    <d v="2026-05-01T00:00:00"/>
  </r>
  <r>
    <x v="2790"/>
    <x v="1"/>
    <m/>
    <m/>
    <s v="customer-platform-prod"/>
    <n v="46161.833333333336"/>
    <n v="46162.833333333336"/>
    <n v="46142.833333333336"/>
    <n v="46173.833333333336"/>
    <s v="Cloud SQL"/>
    <s v="Databases"/>
    <s v="Cloud SQL for PostgreSQL: Regional vCPU"/>
    <s v="cloudsql-1001-04-02"/>
    <s v="us-central1"/>
    <s v=""/>
    <n v="445.57409999999999"/>
    <s v="vCPU-hours"/>
    <n v="8.2599953632852552E-2"/>
    <s v="Committed"/>
    <s v="USD"/>
    <n v="36.804400000000001"/>
    <n v="30.334700000000002"/>
    <n v="30.33470000000000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989"/>
    <s v="Allocated"/>
    <x v="1"/>
    <s v="Source tags/labels"/>
    <n v="1"/>
    <s v="gcp-2026-05-20-finops-prod-1001-04-02-alloc-24e01c0d3c15"/>
    <d v="2026-05-01T00:00:00"/>
    <d v="2026-05-01T00:00:00"/>
  </r>
  <r>
    <x v="2791"/>
    <x v="1"/>
    <m/>
    <m/>
    <s v="customer-platform-prod"/>
    <n v="46161.833333333336"/>
    <n v="46162.833333333336"/>
    <n v="46142.833333333336"/>
    <n v="46173.833333333336"/>
    <s v="Cloud Logging"/>
    <s v="Management and Governance"/>
    <s v="Log Storage"/>
    <s v="log-sink-1001-05-01"/>
    <s v="us-central1"/>
    <s v=""/>
    <n v="318.69130000000001"/>
    <s v="GiBy"/>
    <n v="0.49999984310836221"/>
    <s v="Standard"/>
    <s v="USD"/>
    <n v="159.34559999999999"/>
    <n v="146.59800000000001"/>
    <n v="146.5980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990"/>
    <s v="Shared"/>
    <x v="2"/>
    <s v="Direct spend: provider + billing month + sub-account"/>
    <n v="1"/>
    <s v="gcp-2026-05-20-finops-prod-1001-05-01-alloc-c08a9a5b5b41"/>
    <d v="2026-05-01T00:00:00"/>
    <d v="2026-05-01T00:00:00"/>
  </r>
  <r>
    <x v="2792"/>
    <x v="1"/>
    <m/>
    <m/>
    <s v="customer-platform-prod"/>
    <n v="46161.833333333336"/>
    <n v="46162.833333333336"/>
    <n v="46142.833333333336"/>
    <n v="46173.833333333336"/>
    <s v="Cloud Logging"/>
    <s v="Management and Governance"/>
    <s v="Log Storage"/>
    <s v="log-sink-1001-05-02"/>
    <s v="us-central1"/>
    <s v=""/>
    <n v="310.70389999999998"/>
    <s v="GiBy"/>
    <n v="0.49999983907508078"/>
    <s v="Standard"/>
    <s v="USD"/>
    <n v="155.3519"/>
    <n v="142.9238"/>
    <n v="142.9238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991"/>
    <s v="Shared"/>
    <x v="2"/>
    <s v="Direct spend: provider + billing month + sub-account"/>
    <n v="1"/>
    <s v="gcp-2026-05-20-finops-prod-1001-05-02-alloc-75c1d5372ddc"/>
    <d v="2026-05-01T00:00:00"/>
    <d v="2026-05-01T00:00:00"/>
  </r>
  <r>
    <x v="2793"/>
    <x v="1"/>
    <m/>
    <m/>
    <s v="analytics-development"/>
    <n v="46161.833333333336"/>
    <n v="46162.833333333336"/>
    <n v="46142.833333333336"/>
    <n v="46173.833333333336"/>
    <s v="Compute Engine"/>
    <s v="Compute"/>
    <s v="N2 Instance Core running in Americas"/>
    <s v="instance-2001-01-01"/>
    <s v="us-central1"/>
    <s v=""/>
    <n v="739.24019999999996"/>
    <s v="vCPU-hours"/>
    <n v="3.1610970290847279E-2"/>
    <s v="Committed"/>
    <s v="USD"/>
    <n v="23.368099999999998"/>
    <n v="18.961500000000001"/>
    <n v="18.9615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92"/>
    <s v="Allocated"/>
    <x v="1"/>
    <s v="Source tags/labels"/>
    <n v="1"/>
    <s v="gcp-2026-05-20-finops-data-2001-01-01-alloc-80d66d93e78c"/>
    <d v="2026-05-01T00:00:00"/>
    <d v="2026-05-01T00:00:00"/>
  </r>
  <r>
    <x v="2794"/>
    <x v="1"/>
    <m/>
    <m/>
    <s v="analytics-development"/>
    <n v="46161.833333333336"/>
    <n v="46162.833333333336"/>
    <n v="46142.833333333336"/>
    <n v="46173.833333333336"/>
    <s v="Compute Engine"/>
    <s v="Compute"/>
    <s v="N2 Instance Core running in Americas"/>
    <s v="instance-2001-01-02"/>
    <s v="us-central1"/>
    <s v=""/>
    <n v="626.03949999999998"/>
    <s v="vCPU-hours"/>
    <n v="3.1610944676813524E-2"/>
    <s v="Committed"/>
    <s v="USD"/>
    <n v="19.7897"/>
    <n v="16.0579"/>
    <n v="16.057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93"/>
    <s v="Allocated"/>
    <x v="1"/>
    <s v="Source tags/labels"/>
    <n v="1"/>
    <s v="gcp-2026-05-20-finops-data-2001-01-02-alloc-dcc5cd2fcf25"/>
    <d v="2026-05-01T00:00:00"/>
    <d v="2026-05-01T00:00:00"/>
  </r>
  <r>
    <x v="2795"/>
    <x v="1"/>
    <m/>
    <m/>
    <s v="analytics-development"/>
    <n v="46161.833333333336"/>
    <n v="46162.833333333336"/>
    <n v="46142.833333333336"/>
    <n v="46173.833333333336"/>
    <s v="BigQuery"/>
    <s v="Analytics"/>
    <s v="Analysis in US"/>
    <s v="bq-job-2001-02-01"/>
    <s v="us-central1"/>
    <s v=""/>
    <n v="5.7164999999999999"/>
    <s v="TiBy"/>
    <n v="6.2500481063587863"/>
    <s v="Standard"/>
    <s v="USD"/>
    <n v="35.728400000000001"/>
    <n v="33.942"/>
    <n v="33.94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94"/>
    <s v="Allocated"/>
    <x v="1"/>
    <s v="Source tags/labels"/>
    <n v="1"/>
    <s v="gcp-2026-05-20-finops-data-2001-02-01-alloc-56bb6a3e5bc2"/>
    <d v="2026-05-01T00:00:00"/>
    <d v="2026-05-01T00:00:00"/>
  </r>
  <r>
    <x v="2796"/>
    <x v="1"/>
    <m/>
    <m/>
    <s v="analytics-development"/>
    <n v="46161.833333333336"/>
    <n v="46162.833333333336"/>
    <n v="46142.833333333336"/>
    <n v="46173.833333333336"/>
    <s v="BigQuery"/>
    <s v="Analytics"/>
    <s v="Analysis in US"/>
    <s v="bq-job-2001-02-02"/>
    <s v="us-central1"/>
    <s v=""/>
    <n v="5.5004999999999997"/>
    <s v="TiBy"/>
    <n v="6.2500318152895193"/>
    <s v="Standard"/>
    <s v="USD"/>
    <n v="34.378300000000003"/>
    <n v="32.659399999999998"/>
    <n v="32.6593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95"/>
    <s v="Allocated"/>
    <x v="1"/>
    <s v="Source tags/labels"/>
    <n v="1"/>
    <s v="gcp-2026-05-20-finops-data-2001-02-02-alloc-ce5af9511c2c"/>
    <d v="2026-05-01T00:00:00"/>
    <d v="2026-05-01T00:00:00"/>
  </r>
  <r>
    <x v="2797"/>
    <x v="1"/>
    <m/>
    <m/>
    <s v="analytics-development"/>
    <n v="46161.833333333336"/>
    <n v="46162.833333333336"/>
    <n v="46142.833333333336"/>
    <n v="46173.833333333336"/>
    <s v="Cloud Storage"/>
    <s v="Storage"/>
    <s v="Standard Storage US Multi-region"/>
    <s v="bucket-2001-03-01"/>
    <s v="us-central1"/>
    <s v=""/>
    <n v="133.07749999999999"/>
    <s v="GiBy-month"/>
    <n v="2.599988728372565E-2"/>
    <s v="Standard"/>
    <s v="USD"/>
    <n v="3.46"/>
    <n v="3.1939000000000002"/>
    <n v="3.1939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96"/>
    <s v="Allocated"/>
    <x v="1"/>
    <s v="Source tags/labels"/>
    <n v="1"/>
    <s v="gcp-2026-05-20-finops-data-2001-03-01-alloc-97b3a79a5eb6"/>
    <d v="2026-05-01T00:00:00"/>
    <d v="2026-05-01T00:00:00"/>
  </r>
  <r>
    <x v="2798"/>
    <x v="1"/>
    <m/>
    <m/>
    <s v="analytics-development"/>
    <n v="46161.833333333336"/>
    <n v="46162.833333333336"/>
    <n v="46142.833333333336"/>
    <n v="46173.833333333336"/>
    <s v="Cloud Storage"/>
    <s v="Storage"/>
    <s v="Standard Storage US Multi-region"/>
    <s v="bucket-2001-03-02"/>
    <s v="us-central1"/>
    <s v=""/>
    <n v="141.5564"/>
    <s v="GiBy-month"/>
    <n v="2.6000237361221392E-2"/>
    <s v="Standard"/>
    <s v="USD"/>
    <n v="3.6804999999999999"/>
    <n v="3.3974000000000002"/>
    <n v="3.3974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97"/>
    <s v="Allocated"/>
    <x v="1"/>
    <s v="Source tags/labels"/>
    <n v="1"/>
    <s v="gcp-2026-05-20-finops-data-2001-03-02-alloc-fa5484690c94"/>
    <d v="2026-05-01T00:00:00"/>
    <d v="2026-05-01T00:00:00"/>
  </r>
  <r>
    <x v="2799"/>
    <x v="1"/>
    <m/>
    <m/>
    <s v="analytics-development"/>
    <n v="46161.833333333336"/>
    <n v="46162.833333333336"/>
    <n v="46142.833333333336"/>
    <n v="46173.833333333336"/>
    <s v="Cloud SQL"/>
    <s v="Databases"/>
    <s v="Cloud SQL for PostgreSQL: Regional vCPU"/>
    <s v="cloudsql-2001-04-01"/>
    <s v="us-central1"/>
    <s v=""/>
    <n v="191.0188"/>
    <s v="vCPU-hours"/>
    <n v="8.2600246677290406E-2"/>
    <s v="Committed"/>
    <s v="USD"/>
    <n v="15.7782"/>
    <n v="13.0046"/>
    <n v="13.0046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998"/>
    <s v="Allocated"/>
    <x v="1"/>
    <s v="Source tags/labels"/>
    <n v="1"/>
    <s v="gcp-2026-05-20-finops-data-2001-04-01-alloc-5e8ed4349e60"/>
    <d v="2026-05-01T00:00:00"/>
    <d v="2026-05-01T00:00:00"/>
  </r>
  <r>
    <x v="2800"/>
    <x v="1"/>
    <m/>
    <m/>
    <s v="analytics-development"/>
    <n v="46161.833333333336"/>
    <n v="46162.833333333336"/>
    <n v="46142.833333333336"/>
    <n v="46173.833333333336"/>
    <s v="Cloud SQL"/>
    <s v="Databases"/>
    <s v="Cloud SQL for PostgreSQL: Regional vCPU"/>
    <s v="cloudsql-2001-04-02"/>
    <s v="us-central1"/>
    <s v=""/>
    <n v="205.09049999999999"/>
    <s v="vCPU-hours"/>
    <n v="8.2600120434637395E-2"/>
    <s v="Committed"/>
    <s v="USD"/>
    <n v="16.9405"/>
    <n v="13.9626"/>
    <n v="13.9626"/>
    <s v="Usage"/>
    <s v=""/>
    <s v="Cloud SQL for PostgreSQL: Regional vCPU"/>
    <s v="{}"/>
    <x v="0"/>
    <x v="0"/>
    <x v="0"/>
    <x v="0"/>
    <s v="Unallocated"/>
    <s v="gcp_billing_sample.csv"/>
    <n v="999"/>
    <s v="Unallocated"/>
    <x v="0"/>
    <s v="Missing allocation metadata"/>
    <n v="1"/>
    <s v="gcp-2026-05-20-finops-data-2001-04-02-alloc-6053203f5baa"/>
    <d v="2026-05-01T00:00:00"/>
    <d v="2026-05-01T00:00:00"/>
  </r>
  <r>
    <x v="2801"/>
    <x v="1"/>
    <m/>
    <m/>
    <s v="analytics-development"/>
    <n v="46161.833333333336"/>
    <n v="46162.833333333336"/>
    <n v="46142.833333333336"/>
    <n v="46173.833333333336"/>
    <s v="Cloud Logging"/>
    <s v="Management and Governance"/>
    <s v="Log Storage"/>
    <s v="log-sink-2001-05-01"/>
    <s v="us-central1"/>
    <s v=""/>
    <n v="124.1991"/>
    <s v="GiBy"/>
    <n v="0.50000040257940681"/>
    <s v="Standard"/>
    <s v="USD"/>
    <n v="62.099600000000002"/>
    <n v="57.131599999999999"/>
    <n v="57.131599999999999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000"/>
    <s v="Shared"/>
    <x v="2"/>
    <s v="Direct spend: provider + billing month + sub-account"/>
    <n v="1"/>
    <s v="gcp-2026-05-20-finops-data-2001-05-01-alloc-e5b2193fba6e"/>
    <d v="2026-05-01T00:00:00"/>
    <d v="2026-05-01T00:00:00"/>
  </r>
  <r>
    <x v="2802"/>
    <x v="1"/>
    <m/>
    <m/>
    <s v="analytics-development"/>
    <n v="46161.833333333336"/>
    <n v="46162.833333333336"/>
    <n v="46142.833333333336"/>
    <n v="46173.833333333336"/>
    <s v="Cloud Logging"/>
    <s v="Management and Governance"/>
    <s v="Log Storage"/>
    <s v="log-sink-2001-05-02"/>
    <s v="us-central1"/>
    <s v=""/>
    <n v="138.0359"/>
    <s v="GiBy"/>
    <n v="0.50000036222460975"/>
    <s v="Standard"/>
    <s v="USD"/>
    <n v="69.018000000000001"/>
    <n v="63.496499999999997"/>
    <n v="63.49649999999999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001"/>
    <s v="Shared"/>
    <x v="2"/>
    <s v="Direct spend: provider + billing month + sub-account"/>
    <n v="1"/>
    <s v="gcp-2026-05-20-finops-data-2001-05-02-alloc-057f3dadfcc1"/>
    <d v="2026-05-01T00:00:00"/>
    <d v="2026-05-01T00:00:00"/>
  </r>
  <r>
    <x v="2803"/>
    <x v="1"/>
    <m/>
    <m/>
    <s v="customer-platform-prod"/>
    <n v="46162.833333333336"/>
    <n v="46163.833333333336"/>
    <n v="46142.833333333336"/>
    <n v="46173.833333333336"/>
    <s v="Compute Engine"/>
    <s v="Compute"/>
    <s v="N2 Instance Core running in Americas"/>
    <s v="instance-1001-01-01"/>
    <s v="us-central1"/>
    <s v=""/>
    <n v="1354.6891000000001"/>
    <s v="vCPU-hours"/>
    <n v="3.1611016874646743E-2"/>
    <s v="Committed"/>
    <s v="USD"/>
    <n v="42.823099999999997"/>
    <n v="34.747700000000002"/>
    <n v="34.7477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02"/>
    <s v="Allocated"/>
    <x v="1"/>
    <s v="Source tags/labels"/>
    <n v="1"/>
    <s v="gcp-2026-05-21-finops-prod-1001-01-01-alloc-bb6fef1e0706"/>
    <d v="2026-05-01T00:00:00"/>
    <d v="2026-05-01T00:00:00"/>
  </r>
  <r>
    <x v="2804"/>
    <x v="1"/>
    <m/>
    <m/>
    <s v="customer-platform-prod"/>
    <n v="46162.833333333336"/>
    <n v="46163.833333333336"/>
    <n v="46142.833333333336"/>
    <n v="46173.833333333336"/>
    <s v="Compute Engine"/>
    <s v="Compute"/>
    <s v="N2 Instance Core running in Americas"/>
    <s v="instance-1001-01-02"/>
    <s v="us-central1"/>
    <s v=""/>
    <n v="1351.9049"/>
    <s v="vCPU-hours"/>
    <n v="3.1611025302149584E-2"/>
    <s v="Committed"/>
    <s v="USD"/>
    <n v="42.735100000000003"/>
    <n v="34.676400000000001"/>
    <n v="34.6764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03"/>
    <s v="Allocated"/>
    <x v="1"/>
    <s v="Source tags/labels"/>
    <n v="1"/>
    <s v="gcp-2026-05-21-finops-prod-1001-01-02-alloc-f881fdab0f09"/>
    <d v="2026-05-01T00:00:00"/>
    <d v="2026-05-01T00:00:00"/>
  </r>
  <r>
    <x v="2805"/>
    <x v="1"/>
    <m/>
    <m/>
    <s v="customer-platform-prod"/>
    <n v="46162.833333333336"/>
    <n v="46163.833333333336"/>
    <n v="46142.833333333336"/>
    <n v="46173.833333333336"/>
    <s v="BigQuery"/>
    <s v="Analytics"/>
    <s v="Analysis in US"/>
    <s v="bq-job-1001-02-01"/>
    <s v="us-central1"/>
    <s v=""/>
    <n v="11.0139"/>
    <s v="TiBy"/>
    <n v="6.2500204287309673"/>
    <s v="Standard"/>
    <s v="USD"/>
    <n v="68.837100000000007"/>
    <n v="65.395200000000003"/>
    <n v="65.3952000000000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04"/>
    <s v="Allocated"/>
    <x v="1"/>
    <s v="Source tags/labels"/>
    <n v="1"/>
    <s v="gcp-2026-05-21-finops-prod-1001-02-01-alloc-24fa77d3d683"/>
    <d v="2026-05-01T00:00:00"/>
    <d v="2026-05-01T00:00:00"/>
  </r>
  <r>
    <x v="2806"/>
    <x v="1"/>
    <m/>
    <m/>
    <s v="customer-platform-prod"/>
    <n v="46162.833333333336"/>
    <n v="46163.833333333336"/>
    <n v="46142.833333333336"/>
    <n v="46173.833333333336"/>
    <s v="BigQuery"/>
    <s v="Analytics"/>
    <s v="Analysis in US"/>
    <s v="bq-job-1001-02-02"/>
    <s v="us-central1"/>
    <s v=""/>
    <n v="12.928599999999999"/>
    <s v="TiBy"/>
    <n v="6.2499961326052311"/>
    <s v="Standard"/>
    <s v="USD"/>
    <n v="80.803700000000006"/>
    <n v="76.763499999999993"/>
    <n v="76.76349999999999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05"/>
    <s v="Allocated"/>
    <x v="1"/>
    <s v="Source tags/labels"/>
    <n v="1"/>
    <s v="gcp-2026-05-21-finops-prod-1001-02-02-alloc-200dbe37d731"/>
    <d v="2026-05-01T00:00:00"/>
    <d v="2026-05-01T00:00:00"/>
  </r>
  <r>
    <x v="2807"/>
    <x v="1"/>
    <m/>
    <m/>
    <s v="customer-platform-prod"/>
    <n v="46162.833333333336"/>
    <n v="46163.833333333336"/>
    <n v="46142.833333333336"/>
    <n v="46173.833333333336"/>
    <s v="Cloud Storage"/>
    <s v="Storage"/>
    <s v="Standard Storage US Multi-region"/>
    <s v="bucket-1001-03-01"/>
    <s v="us-central1"/>
    <s v=""/>
    <n v="339.67439999999999"/>
    <s v="GiBy-month"/>
    <n v="2.5999898726545186E-2"/>
    <s v="Standard"/>
    <s v="USD"/>
    <n v="8.8315000000000001"/>
    <n v="8.1522000000000006"/>
    <n v="8.152200000000000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06"/>
    <s v="Allocated"/>
    <x v="1"/>
    <s v="Source tags/labels"/>
    <n v="1"/>
    <s v="gcp-2026-05-21-finops-prod-1001-03-01-alloc-98fb69babc11"/>
    <d v="2026-05-01T00:00:00"/>
    <d v="2026-05-01T00:00:00"/>
  </r>
  <r>
    <x v="2808"/>
    <x v="1"/>
    <m/>
    <m/>
    <s v="customer-platform-prod"/>
    <n v="46162.833333333336"/>
    <n v="46163.833333333336"/>
    <n v="46142.833333333336"/>
    <n v="46173.833333333336"/>
    <s v="Cloud Storage"/>
    <s v="Storage"/>
    <s v="Standard Storage US Multi-region"/>
    <s v="bucket-1001-03-02"/>
    <s v="us-central1"/>
    <s v=""/>
    <n v="332.3109"/>
    <s v="GiBy-month"/>
    <n v="2.600004995322152E-2"/>
    <s v="Standard"/>
    <s v="USD"/>
    <n v="8.6401000000000003"/>
    <n v="7.9755000000000003"/>
    <n v="7.9755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07"/>
    <s v="Allocated"/>
    <x v="1"/>
    <s v="Source tags/labels"/>
    <n v="1"/>
    <s v="gcp-2026-05-21-finops-prod-1001-03-02-alloc-866b01de90fa"/>
    <d v="2026-05-01T00:00:00"/>
    <d v="2026-05-01T00:00:00"/>
  </r>
  <r>
    <x v="2809"/>
    <x v="1"/>
    <m/>
    <m/>
    <s v="customer-platform-prod"/>
    <n v="46162.833333333336"/>
    <n v="46163.833333333336"/>
    <n v="46142.833333333336"/>
    <n v="46173.833333333336"/>
    <s v="Cloud SQL"/>
    <s v="Databases"/>
    <s v="Cloud SQL for PostgreSQL: Regional vCPU"/>
    <s v="cloudsql-1001-04-01"/>
    <s v="us-central1"/>
    <s v=""/>
    <n v="431.74540000000002"/>
    <s v="vCPU-hours"/>
    <n v="8.2600069392748596E-2"/>
    <s v="Committed"/>
    <s v="USD"/>
    <n v="35.662199999999999"/>
    <n v="29.3933"/>
    <n v="29.3933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08"/>
    <s v="Allocated"/>
    <x v="1"/>
    <s v="Source tags/labels"/>
    <n v="1"/>
    <s v="gcp-2026-05-21-finops-prod-1001-04-01-alloc-e998d25e5a03"/>
    <d v="2026-05-01T00:00:00"/>
    <d v="2026-05-01T00:00:00"/>
  </r>
  <r>
    <x v="2810"/>
    <x v="1"/>
    <m/>
    <m/>
    <s v="customer-platform-prod"/>
    <n v="46162.833333333336"/>
    <n v="46163.833333333336"/>
    <n v="46142.833333333336"/>
    <n v="46173.833333333336"/>
    <s v="Cloud SQL"/>
    <s v="Databases"/>
    <s v="Cloud SQL for PostgreSQL: Regional vCPU"/>
    <s v="cloudsql-1001-04-02"/>
    <s v="us-central1"/>
    <s v=""/>
    <n v="412.61059999999998"/>
    <s v="vCPU-hours"/>
    <n v="8.2599913817046886E-2"/>
    <s v="Committed"/>
    <s v="USD"/>
    <n v="34.081600000000002"/>
    <n v="28.090499999999999"/>
    <n v="28.0904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09"/>
    <s v="Allocated"/>
    <x v="1"/>
    <s v="Source tags/labels"/>
    <n v="1"/>
    <s v="gcp-2026-05-21-finops-prod-1001-04-02-alloc-efac0c3853b0"/>
    <d v="2026-05-01T00:00:00"/>
    <d v="2026-05-01T00:00:00"/>
  </r>
  <r>
    <x v="2811"/>
    <x v="1"/>
    <m/>
    <m/>
    <s v="customer-platform-prod"/>
    <n v="46162.833333333336"/>
    <n v="46163.833333333336"/>
    <n v="46142.833333333336"/>
    <n v="46173.833333333336"/>
    <s v="Cloud Logging"/>
    <s v="Management and Governance"/>
    <s v="Log Storage"/>
    <s v="log-sink-1001-05-01"/>
    <s v="us-central1"/>
    <s v=""/>
    <n v="306.63229999999999"/>
    <s v="GiBy"/>
    <n v="0.49999983693824823"/>
    <s v="Standard"/>
    <s v="USD"/>
    <n v="153.31610000000001"/>
    <n v="141.05080000000001"/>
    <n v="141.05080000000001"/>
    <s v="Usage"/>
    <s v=""/>
    <s v="Log Storage"/>
    <s v="{}"/>
    <x v="0"/>
    <x v="0"/>
    <x v="0"/>
    <x v="0"/>
    <s v="Unallocated"/>
    <s v="gcp_billing_sample.csv"/>
    <n v="1010"/>
    <s v="Unallocated"/>
    <x v="0"/>
    <s v="Missing allocation metadata"/>
    <n v="1"/>
    <s v="gcp-2026-05-21-finops-prod-1001-05-01-alloc-d71550b82888"/>
    <d v="2026-05-01T00:00:00"/>
    <d v="2026-05-01T00:00:00"/>
  </r>
  <r>
    <x v="2812"/>
    <x v="1"/>
    <m/>
    <m/>
    <s v="customer-platform-prod"/>
    <n v="46162.833333333336"/>
    <n v="46163.833333333336"/>
    <n v="46142.833333333336"/>
    <n v="46173.833333333336"/>
    <s v="Cloud Logging"/>
    <s v="Management and Governance"/>
    <s v="Log Storage"/>
    <s v="log-sink-1001-05-02"/>
    <s v="us-central1"/>
    <s v=""/>
    <n v="280.8"/>
    <s v="GiBy"/>
    <n v="0.5"/>
    <s v="Standard"/>
    <s v="USD"/>
    <n v="140.4"/>
    <n v="129.16800000000001"/>
    <n v="129.1680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011"/>
    <s v="Shared"/>
    <x v="2"/>
    <s v="Direct spend: provider + billing month + sub-account"/>
    <n v="1"/>
    <s v="gcp-2026-05-21-finops-prod-1001-05-02-alloc-9d45a7a8ae64"/>
    <d v="2026-05-01T00:00:00"/>
    <d v="2026-05-01T00:00:00"/>
  </r>
  <r>
    <x v="2813"/>
    <x v="1"/>
    <m/>
    <m/>
    <s v="analytics-development"/>
    <n v="46162.833333333336"/>
    <n v="46163.833333333336"/>
    <n v="46142.833333333336"/>
    <n v="46173.833333333336"/>
    <s v="Compute Engine"/>
    <s v="Compute"/>
    <s v="N2 Instance Core running in Americas"/>
    <s v="instance-2001-01-01"/>
    <s v="us-central1"/>
    <s v=""/>
    <n v="735.79020000000003"/>
    <s v="vCPU-hours"/>
    <n v="3.1611048910409514E-2"/>
    <s v="Committed"/>
    <s v="USD"/>
    <n v="23.2591"/>
    <n v="18.873000000000001"/>
    <n v="18.8730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12"/>
    <s v="Allocated"/>
    <x v="1"/>
    <s v="Source tags/labels"/>
    <n v="1"/>
    <s v="gcp-2026-05-21-finops-data-2001-01-01-alloc-7163caad24be"/>
    <d v="2026-05-01T00:00:00"/>
    <d v="2026-05-01T00:00:00"/>
  </r>
  <r>
    <x v="2814"/>
    <x v="1"/>
    <m/>
    <m/>
    <s v="analytics-development"/>
    <n v="46162.833333333336"/>
    <n v="46163.833333333336"/>
    <n v="46142.833333333336"/>
    <n v="46173.833333333336"/>
    <s v="Compute Engine"/>
    <s v="Compute"/>
    <s v="N2 Instance Core running in Americas"/>
    <s v="instance-2001-01-02"/>
    <s v="us-central1"/>
    <s v=""/>
    <n v="713.14869999999996"/>
    <s v="vCPU-hours"/>
    <n v="3.161093892479927E-2"/>
    <s v="Committed"/>
    <s v="USD"/>
    <n v="22.543299999999999"/>
    <n v="18.292200000000001"/>
    <n v="18.2922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13"/>
    <s v="Allocated"/>
    <x v="1"/>
    <s v="Source tags/labels"/>
    <n v="1"/>
    <s v="gcp-2026-05-21-finops-data-2001-01-02-alloc-ae5d3c73bf86"/>
    <d v="2026-05-01T00:00:00"/>
    <d v="2026-05-01T00:00:00"/>
  </r>
  <r>
    <x v="2815"/>
    <x v="1"/>
    <m/>
    <m/>
    <s v="analytics-development"/>
    <n v="46162.833333333336"/>
    <n v="46163.833333333336"/>
    <n v="46142.833333333336"/>
    <n v="46173.833333333336"/>
    <s v="BigQuery"/>
    <s v="Analytics"/>
    <s v="Analysis in US"/>
    <s v="bq-job-2001-02-01"/>
    <s v="us-central1"/>
    <s v=""/>
    <n v="4.8648999999999996"/>
    <s v="TiBy"/>
    <n v="6.2500359719624248"/>
    <s v="Standard"/>
    <s v="USD"/>
    <n v="30.405799999999999"/>
    <n v="28.8855"/>
    <n v="28.8855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14"/>
    <s v="Allocated"/>
    <x v="1"/>
    <s v="Source tags/labels"/>
    <n v="1"/>
    <s v="gcp-2026-05-21-finops-data-2001-02-01-alloc-8c3aa054d1c9"/>
    <d v="2026-05-01T00:00:00"/>
    <d v="2026-05-01T00:00:00"/>
  </r>
  <r>
    <x v="2816"/>
    <x v="1"/>
    <m/>
    <m/>
    <s v="analytics-development"/>
    <n v="46162.833333333336"/>
    <n v="46163.833333333336"/>
    <n v="46142.833333333336"/>
    <n v="46173.833333333336"/>
    <s v="BigQuery"/>
    <s v="Analytics"/>
    <s v="Analysis in US"/>
    <s v="bq-job-2001-02-02"/>
    <s v="us-central1"/>
    <s v=""/>
    <n v="4.9869000000000003"/>
    <s v="TiBy"/>
    <n v="6.2500150394032365"/>
    <s v="Standard"/>
    <s v="USD"/>
    <n v="31.168199999999999"/>
    <n v="29.6098"/>
    <n v="29.60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15"/>
    <s v="Allocated"/>
    <x v="1"/>
    <s v="Source tags/labels"/>
    <n v="1"/>
    <s v="gcp-2026-05-21-finops-data-2001-02-02-alloc-03d4d1829333"/>
    <d v="2026-05-01T00:00:00"/>
    <d v="2026-05-01T00:00:00"/>
  </r>
  <r>
    <x v="2817"/>
    <x v="1"/>
    <m/>
    <m/>
    <s v="analytics-development"/>
    <n v="46162.833333333336"/>
    <n v="46163.833333333336"/>
    <n v="46142.833333333336"/>
    <n v="46173.833333333336"/>
    <s v="Cloud Storage"/>
    <s v="Storage"/>
    <s v="Standard Storage US Multi-region"/>
    <s v="bucket-2001-03-01"/>
    <s v="us-central1"/>
    <s v=""/>
    <n v="132.35570000000001"/>
    <s v="GiBy-month"/>
    <n v="2.5999635829813149E-2"/>
    <s v="Standard"/>
    <s v="USD"/>
    <n v="3.4411999999999998"/>
    <n v="3.1764999999999999"/>
    <n v="3.1764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16"/>
    <s v="Allocated"/>
    <x v="1"/>
    <s v="Source tags/labels"/>
    <n v="1"/>
    <s v="gcp-2026-05-21-finops-data-2001-03-01-alloc-82f65b4f3848"/>
    <d v="2026-05-01T00:00:00"/>
    <d v="2026-05-01T00:00:00"/>
  </r>
  <r>
    <x v="2818"/>
    <x v="1"/>
    <m/>
    <m/>
    <s v="analytics-development"/>
    <n v="46162.833333333336"/>
    <n v="46163.833333333336"/>
    <n v="46142.833333333336"/>
    <n v="46173.833333333336"/>
    <s v="Cloud Storage"/>
    <s v="Storage"/>
    <s v="Standard Storage US Multi-region"/>
    <s v="bucket-2001-03-02"/>
    <s v="us-central1"/>
    <s v=""/>
    <n v="151.5205"/>
    <s v="GiBy-month"/>
    <n v="2.5999782207688071E-2"/>
    <s v="Standard"/>
    <s v="USD"/>
    <n v="3.9394999999999998"/>
    <n v="3.6364999999999998"/>
    <n v="3.6364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17"/>
    <s v="Allocated"/>
    <x v="1"/>
    <s v="Source tags/labels"/>
    <n v="1"/>
    <s v="gcp-2026-05-21-finops-data-2001-03-02-alloc-8871c50a56ca"/>
    <d v="2026-05-01T00:00:00"/>
    <d v="2026-05-01T00:00:00"/>
  </r>
  <r>
    <x v="2819"/>
    <x v="1"/>
    <m/>
    <m/>
    <s v="analytics-development"/>
    <n v="46162.833333333336"/>
    <n v="46163.833333333336"/>
    <n v="46142.833333333336"/>
    <n v="46173.833333333336"/>
    <s v="Cloud SQL"/>
    <s v="Databases"/>
    <s v="Cloud SQL for PostgreSQL: Regional vCPU"/>
    <s v="cloudsql-2001-04-01"/>
    <s v="us-central1"/>
    <s v=""/>
    <n v="178.3886"/>
    <s v="vCPU-hours"/>
    <n v="8.2600009193412594E-2"/>
    <s v="Committed"/>
    <s v="USD"/>
    <n v="14.7349"/>
    <n v="12.1447"/>
    <n v="12.1447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18"/>
    <s v="Allocated"/>
    <x v="1"/>
    <s v="Source tags/labels"/>
    <n v="1"/>
    <s v="gcp-2026-05-21-finops-data-2001-04-01-alloc-4f7e703768f8"/>
    <d v="2026-05-01T00:00:00"/>
    <d v="2026-05-01T00:00:00"/>
  </r>
  <r>
    <x v="2820"/>
    <x v="1"/>
    <m/>
    <m/>
    <s v="analytics-development"/>
    <n v="46162.833333333336"/>
    <n v="46163.833333333336"/>
    <n v="46142.833333333336"/>
    <n v="46173.833333333336"/>
    <s v="Cloud SQL"/>
    <s v="Databases"/>
    <s v="Cloud SQL for PostgreSQL: Regional vCPU"/>
    <s v="cloudsql-2001-04-02"/>
    <s v="us-central1"/>
    <s v=""/>
    <n v="195.02260000000001"/>
    <s v="vCPU-hours"/>
    <n v="8.2600170441784693E-2"/>
    <s v="Committed"/>
    <s v="USD"/>
    <n v="16.108899999999998"/>
    <n v="13.277200000000001"/>
    <n v="13.2772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19"/>
    <s v="Allocated"/>
    <x v="1"/>
    <s v="Source tags/labels"/>
    <n v="1"/>
    <s v="gcp-2026-05-21-finops-data-2001-04-02-alloc-cb63ca014d5c"/>
    <d v="2026-05-01T00:00:00"/>
    <d v="2026-05-01T00:00:00"/>
  </r>
  <r>
    <x v="2821"/>
    <x v="1"/>
    <m/>
    <m/>
    <s v="analytics-development"/>
    <n v="46162.833333333336"/>
    <n v="46163.833333333336"/>
    <n v="46142.833333333336"/>
    <n v="46173.833333333336"/>
    <s v="Cloud Logging"/>
    <s v="Management and Governance"/>
    <s v="Log Storage"/>
    <s v="log-sink-2001-05-01"/>
    <s v="us-central1"/>
    <s v=""/>
    <n v="126.7304"/>
    <s v="GiBy"/>
    <n v="0.5"/>
    <s v="Standard"/>
    <s v="USD"/>
    <n v="63.365200000000002"/>
    <n v="58.295999999999999"/>
    <n v="58.295999999999999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020"/>
    <s v="Shared"/>
    <x v="2"/>
    <s v="Direct spend: provider + billing month + sub-account"/>
    <n v="1"/>
    <s v="gcp-2026-05-21-finops-data-2001-05-01-alloc-3caedd37bde2"/>
    <d v="2026-05-01T00:00:00"/>
    <d v="2026-05-01T00:00:00"/>
  </r>
  <r>
    <x v="2822"/>
    <x v="1"/>
    <m/>
    <m/>
    <s v="analytics-development"/>
    <n v="46162.833333333336"/>
    <n v="46163.833333333336"/>
    <n v="46142.833333333336"/>
    <n v="46173.833333333336"/>
    <s v="Cloud Logging"/>
    <s v="Management and Governance"/>
    <s v="Log Storage"/>
    <s v="log-sink-2001-05-02"/>
    <s v="us-central1"/>
    <s v=""/>
    <n v="140.0016"/>
    <s v="GiBy"/>
    <n v="0.5"/>
    <s v="Standard"/>
    <s v="USD"/>
    <n v="70.000799999999998"/>
    <n v="64.400700000000001"/>
    <n v="64.40070000000000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021"/>
    <s v="Shared"/>
    <x v="2"/>
    <s v="Direct spend: provider + billing month + sub-account"/>
    <n v="1"/>
    <s v="gcp-2026-05-21-finops-data-2001-05-02-alloc-219979cfcd9f"/>
    <d v="2026-05-01T00:00:00"/>
    <d v="2026-05-01T00:00:00"/>
  </r>
  <r>
    <x v="2823"/>
    <x v="1"/>
    <m/>
    <m/>
    <s v="customer-platform-prod"/>
    <n v="46163.833333333336"/>
    <n v="46164.833333333336"/>
    <n v="46142.833333333336"/>
    <n v="46173.833333333336"/>
    <s v="Compute Engine"/>
    <s v="Compute"/>
    <s v="N2 Instance Core running in Americas"/>
    <s v="instance-1001-01-01"/>
    <s v="us-central1"/>
    <s v=""/>
    <n v="1492.3239000000001"/>
    <s v="vCPU-hours"/>
    <n v="3.1610965957189319E-2"/>
    <s v="Committed"/>
    <s v="USD"/>
    <n v="47.1738"/>
    <n v="38.278100000000002"/>
    <n v="38.2781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22"/>
    <s v="Allocated"/>
    <x v="1"/>
    <s v="Source tags/labels"/>
    <n v="1"/>
    <s v="gcp-2026-05-22-finops-prod-1001-01-01-alloc-af288a83b673"/>
    <d v="2026-05-01T00:00:00"/>
    <d v="2026-05-01T00:00:00"/>
  </r>
  <r>
    <x v="2824"/>
    <x v="1"/>
    <m/>
    <m/>
    <s v="customer-platform-prod"/>
    <n v="46163.833333333336"/>
    <n v="46164.833333333336"/>
    <n v="46142.833333333336"/>
    <n v="46173.833333333336"/>
    <s v="Compute Engine"/>
    <s v="Compute"/>
    <s v="N2 Instance Core running in Americas"/>
    <s v="instance-1001-01-02"/>
    <s v="us-central1"/>
    <s v=""/>
    <n v="1551.0427999999999"/>
    <s v="vCPU-hours"/>
    <n v="3.1610991005535112E-2"/>
    <s v="Committed"/>
    <s v="USD"/>
    <n v="49.03"/>
    <n v="39.784199999999998"/>
    <n v="39.784199999999998"/>
    <s v="Usage"/>
    <s v=""/>
    <s v="N2 Instance Core running in Americas"/>
    <s v="{}"/>
    <x v="0"/>
    <x v="0"/>
    <x v="0"/>
    <x v="0"/>
    <s v="Unallocated"/>
    <s v="gcp_billing_sample.csv"/>
    <n v="1023"/>
    <s v="Unallocated"/>
    <x v="0"/>
    <s v="Missing allocation metadata"/>
    <n v="1"/>
    <s v="gcp-2026-05-22-finops-prod-1001-01-02-alloc-496e0dec7f7c"/>
    <d v="2026-05-01T00:00:00"/>
    <d v="2026-05-01T00:00:00"/>
  </r>
  <r>
    <x v="2825"/>
    <x v="1"/>
    <m/>
    <m/>
    <s v="customer-platform-prod"/>
    <n v="46163.833333333336"/>
    <n v="46164.833333333336"/>
    <n v="46142.833333333336"/>
    <n v="46173.833333333336"/>
    <s v="BigQuery"/>
    <s v="Analytics"/>
    <s v="Analysis in US"/>
    <s v="bq-job-1001-02-01"/>
    <s v="us-central1"/>
    <s v=""/>
    <n v="12.3477"/>
    <s v="TiBy"/>
    <n v="6.2499817779829447"/>
    <s v="Standard"/>
    <s v="USD"/>
    <n v="77.172899999999998"/>
    <n v="73.314300000000003"/>
    <n v="73.3143000000000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24"/>
    <s v="Allocated"/>
    <x v="1"/>
    <s v="Source tags/labels"/>
    <n v="1"/>
    <s v="gcp-2026-05-22-finops-prod-1001-02-01-alloc-acfcbc473e69"/>
    <d v="2026-05-01T00:00:00"/>
    <d v="2026-05-01T00:00:00"/>
  </r>
  <r>
    <x v="2826"/>
    <x v="1"/>
    <m/>
    <m/>
    <s v="customer-platform-prod"/>
    <n v="46163.833333333336"/>
    <n v="46164.833333333336"/>
    <n v="46142.833333333336"/>
    <n v="46173.833333333336"/>
    <s v="BigQuery"/>
    <s v="Analytics"/>
    <s v="Analysis in US"/>
    <s v="bq-job-1001-02-02"/>
    <s v="us-central1"/>
    <s v=""/>
    <n v="11.8432"/>
    <s v="TiBy"/>
    <n v="6.2500084436638748"/>
    <s v="Standard"/>
    <s v="USD"/>
    <n v="74.020099999999999"/>
    <n v="70.319100000000006"/>
    <n v="70.319100000000006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25"/>
    <s v="Allocated"/>
    <x v="1"/>
    <s v="Source tags/labels"/>
    <n v="1"/>
    <s v="gcp-2026-05-22-finops-prod-1001-02-02-alloc-88a942329eb2"/>
    <d v="2026-05-01T00:00:00"/>
    <d v="2026-05-01T00:00:00"/>
  </r>
  <r>
    <x v="2827"/>
    <x v="1"/>
    <m/>
    <m/>
    <s v="customer-platform-prod"/>
    <n v="46163.833333333336"/>
    <n v="46164.833333333336"/>
    <n v="46142.833333333336"/>
    <n v="46173.833333333336"/>
    <s v="Cloud Storage"/>
    <s v="Storage"/>
    <s v="Standard Storage US Multi-region"/>
    <s v="bucket-1001-03-01"/>
    <s v="us-central1"/>
    <s v=""/>
    <n v="339.52980000000002"/>
    <s v="GiBy-month"/>
    <n v="2.6000074220289354E-2"/>
    <s v="Standard"/>
    <s v="USD"/>
    <n v="8.8277999999999999"/>
    <n v="8.1486999999999998"/>
    <n v="8.148699999999999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26"/>
    <s v="Allocated"/>
    <x v="1"/>
    <s v="Source tags/labels"/>
    <n v="1"/>
    <s v="gcp-2026-05-22-finops-prod-1001-03-01-alloc-5fdeecfdcb21"/>
    <d v="2026-05-01T00:00:00"/>
    <d v="2026-05-01T00:00:00"/>
  </r>
  <r>
    <x v="2828"/>
    <x v="1"/>
    <m/>
    <m/>
    <s v="customer-platform-prod"/>
    <n v="46163.833333333336"/>
    <n v="46164.833333333336"/>
    <n v="46142.833333333336"/>
    <n v="46173.833333333336"/>
    <s v="Cloud Storage"/>
    <s v="Storage"/>
    <s v="Standard Storage US Multi-region"/>
    <s v="bucket-1001-03-02"/>
    <s v="us-central1"/>
    <s v=""/>
    <n v="290.77229999999997"/>
    <s v="GiBy-month"/>
    <n v="2.6000069470166174E-2"/>
    <s v="Standard"/>
    <s v="USD"/>
    <n v="7.5601000000000003"/>
    <n v="6.9785000000000004"/>
    <n v="6.978500000000000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27"/>
    <s v="Allocated"/>
    <x v="1"/>
    <s v="Source tags/labels"/>
    <n v="1"/>
    <s v="gcp-2026-05-22-finops-prod-1001-03-02-alloc-145147df70af"/>
    <d v="2026-05-01T00:00:00"/>
    <d v="2026-05-01T00:00:00"/>
  </r>
  <r>
    <x v="2829"/>
    <x v="1"/>
    <m/>
    <m/>
    <s v="customer-platform-prod"/>
    <n v="46163.833333333336"/>
    <n v="46164.833333333336"/>
    <n v="46142.833333333336"/>
    <n v="46173.833333333336"/>
    <s v="Cloud SQL"/>
    <s v="Databases"/>
    <s v="Cloud SQL for PostgreSQL: Regional vCPU"/>
    <s v="cloudsql-1001-04-01"/>
    <s v="us-central1"/>
    <s v=""/>
    <n v="455.6884"/>
    <s v="vCPU-hours"/>
    <n v="8.2600083741433836E-2"/>
    <s v="Committed"/>
    <s v="USD"/>
    <n v="37.639899999999997"/>
    <n v="31.023199999999999"/>
    <n v="31.0231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28"/>
    <s v="Allocated"/>
    <x v="1"/>
    <s v="Source tags/labels"/>
    <n v="1"/>
    <s v="gcp-2026-05-22-finops-prod-1001-04-01-alloc-861468ebc513"/>
    <d v="2026-05-01T00:00:00"/>
    <d v="2026-05-01T00:00:00"/>
  </r>
  <r>
    <x v="2830"/>
    <x v="1"/>
    <m/>
    <m/>
    <s v="customer-platform-prod"/>
    <n v="46163.833333333336"/>
    <n v="46164.833333333336"/>
    <n v="46142.833333333336"/>
    <n v="46173.833333333336"/>
    <s v="Cloud SQL"/>
    <s v="Databases"/>
    <s v="Cloud SQL for PostgreSQL: Regional vCPU"/>
    <s v="cloudsql-1001-04-02"/>
    <s v="us-central1"/>
    <s v=""/>
    <n v="443.98129999999998"/>
    <s v="vCPU-hours"/>
    <n v="8.2600100499728255E-2"/>
    <s v="Committed"/>
    <s v="USD"/>
    <n v="36.672899999999998"/>
    <n v="30.226199999999999"/>
    <n v="30.2261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29"/>
    <s v="Allocated"/>
    <x v="1"/>
    <s v="Source tags/labels"/>
    <n v="1"/>
    <s v="gcp-2026-05-22-finops-prod-1001-04-02-alloc-2329dcb2ad9c"/>
    <d v="2026-05-01T00:00:00"/>
    <d v="2026-05-01T00:00:00"/>
  </r>
  <r>
    <x v="2831"/>
    <x v="1"/>
    <m/>
    <m/>
    <s v="customer-platform-prod"/>
    <n v="46163.833333333336"/>
    <n v="46164.833333333336"/>
    <n v="46142.833333333336"/>
    <n v="46173.833333333336"/>
    <s v="Cloud Logging"/>
    <s v="Management and Governance"/>
    <s v="Log Storage"/>
    <s v="log-sink-1001-05-01"/>
    <s v="us-central1"/>
    <s v=""/>
    <n v="276.96390000000002"/>
    <s v="GiBy"/>
    <n v="0.50000018052894257"/>
    <s v="Standard"/>
    <s v="USD"/>
    <n v="138.482"/>
    <n v="127.4034"/>
    <n v="127.4034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030"/>
    <s v="Shared"/>
    <x v="2"/>
    <s v="Direct spend: provider + billing month + sub-account"/>
    <n v="1"/>
    <s v="gcp-2026-05-22-finops-prod-1001-05-01-alloc-71674d0e042e"/>
    <d v="2026-05-01T00:00:00"/>
    <d v="2026-05-01T00:00:00"/>
  </r>
  <r>
    <x v="2832"/>
    <x v="1"/>
    <m/>
    <m/>
    <s v="customer-platform-prod"/>
    <n v="46163.833333333336"/>
    <n v="46164.833333333336"/>
    <n v="46142.833333333336"/>
    <n v="46173.833333333336"/>
    <s v="Cloud Logging"/>
    <s v="Management and Governance"/>
    <s v="Log Storage"/>
    <s v="log-sink-1001-05-02"/>
    <s v="us-central1"/>
    <s v=""/>
    <n v="313.2842"/>
    <s v="GiBy"/>
    <n v="0.5"/>
    <s v="Standard"/>
    <s v="USD"/>
    <n v="156.6421"/>
    <n v="144.11070000000001"/>
    <n v="144.1107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031"/>
    <s v="Shared"/>
    <x v="2"/>
    <s v="Direct spend: provider + billing month + sub-account"/>
    <n v="1"/>
    <s v="gcp-2026-05-22-finops-prod-1001-05-02-alloc-374f3effd007"/>
    <d v="2026-05-01T00:00:00"/>
    <d v="2026-05-01T00:00:00"/>
  </r>
  <r>
    <x v="2833"/>
    <x v="1"/>
    <m/>
    <m/>
    <s v="analytics-development"/>
    <n v="46163.833333333336"/>
    <n v="46164.833333333336"/>
    <n v="46142.833333333336"/>
    <n v="46173.833333333336"/>
    <s v="Compute Engine"/>
    <s v="Compute"/>
    <s v="N2 Instance Core running in Americas"/>
    <s v="instance-2001-01-01"/>
    <s v="us-central1"/>
    <s v=""/>
    <n v="651.50630000000001"/>
    <s v="vCPU-hours"/>
    <n v="3.1611052725046558E-2"/>
    <s v="Committed"/>
    <s v="USD"/>
    <n v="20.594799999999999"/>
    <n v="16.711099999999998"/>
    <n v="16.711099999999998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32"/>
    <s v="Allocated"/>
    <x v="1"/>
    <s v="Source tags/labels"/>
    <n v="1"/>
    <s v="gcp-2026-05-22-finops-data-2001-01-01-alloc-3acdb359a855"/>
    <d v="2026-05-01T00:00:00"/>
    <d v="2026-05-01T00:00:00"/>
  </r>
  <r>
    <x v="2834"/>
    <x v="1"/>
    <m/>
    <m/>
    <s v="analytics-development"/>
    <n v="46163.833333333336"/>
    <n v="46164.833333333336"/>
    <n v="46142.833333333336"/>
    <n v="46173.833333333336"/>
    <s v="Compute Engine"/>
    <s v="Compute"/>
    <s v="N2 Instance Core running in Americas"/>
    <s v="instance-2001-01-02"/>
    <s v="us-central1"/>
    <s v=""/>
    <n v="698.87509999999997"/>
    <s v="vCPU-hours"/>
    <n v="3.1610941640358915E-2"/>
    <s v="Committed"/>
    <s v="USD"/>
    <n v="22.092099999999999"/>
    <n v="17.926100000000002"/>
    <n v="17.92610000000000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33"/>
    <s v="Allocated"/>
    <x v="1"/>
    <s v="Source tags/labels"/>
    <n v="1"/>
    <s v="gcp-2026-05-22-finops-data-2001-01-02-alloc-198121c68d56"/>
    <d v="2026-05-01T00:00:00"/>
    <d v="2026-05-01T00:00:00"/>
  </r>
  <r>
    <x v="2835"/>
    <x v="1"/>
    <m/>
    <m/>
    <s v="analytics-development"/>
    <n v="46163.833333333336"/>
    <n v="46164.833333333336"/>
    <n v="46142.833333333336"/>
    <n v="46173.833333333336"/>
    <s v="BigQuery"/>
    <s v="Analytics"/>
    <s v="Analysis in US"/>
    <s v="bq-job-2001-02-01"/>
    <s v="us-central1"/>
    <s v=""/>
    <n v="5.7012999999999998"/>
    <s v="TiBy"/>
    <n v="6.2499956150351679"/>
    <s v="Standard"/>
    <s v="USD"/>
    <n v="35.633099999999999"/>
    <n v="33.851399999999998"/>
    <n v="33.8513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34"/>
    <s v="Allocated"/>
    <x v="1"/>
    <s v="Source tags/labels"/>
    <n v="1"/>
    <s v="gcp-2026-05-22-finops-data-2001-02-01-alloc-5515231810db"/>
    <d v="2026-05-01T00:00:00"/>
    <d v="2026-05-01T00:00:00"/>
  </r>
  <r>
    <x v="2836"/>
    <x v="1"/>
    <m/>
    <m/>
    <s v="analytics-development"/>
    <n v="46163.833333333336"/>
    <n v="46164.833333333336"/>
    <n v="46142.833333333336"/>
    <n v="46173.833333333336"/>
    <s v="BigQuery"/>
    <s v="Analytics"/>
    <s v="Analysis in US"/>
    <s v="bq-job-2001-02-02"/>
    <s v="us-central1"/>
    <s v=""/>
    <n v="4.9659000000000004"/>
    <s v="TiBy"/>
    <n v="6.2500050343341584"/>
    <s v="Standard"/>
    <s v="USD"/>
    <n v="31.036899999999999"/>
    <n v="29.485099999999999"/>
    <n v="29.4850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35"/>
    <s v="Allocated"/>
    <x v="1"/>
    <s v="Source tags/labels"/>
    <n v="1"/>
    <s v="gcp-2026-05-22-finops-data-2001-02-02-alloc-09675e394e73"/>
    <d v="2026-05-01T00:00:00"/>
    <d v="2026-05-01T00:00:00"/>
  </r>
  <r>
    <x v="2837"/>
    <x v="1"/>
    <m/>
    <m/>
    <s v="analytics-development"/>
    <n v="46163.833333333336"/>
    <n v="46164.833333333336"/>
    <n v="46142.833333333336"/>
    <n v="46173.833333333336"/>
    <s v="Cloud Storage"/>
    <s v="Storage"/>
    <s v="Standard Storage US Multi-region"/>
    <s v="bucket-2001-03-01"/>
    <s v="us-central1"/>
    <s v=""/>
    <n v="154.65270000000001"/>
    <s v="GiBy-month"/>
    <n v="2.6000192689814017E-2"/>
    <s v="Standard"/>
    <s v="USD"/>
    <n v="4.0209999999999999"/>
    <n v="3.7117"/>
    <n v="3.7117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36"/>
    <s v="Allocated"/>
    <x v="1"/>
    <s v="Source tags/labels"/>
    <n v="1"/>
    <s v="gcp-2026-05-22-finops-data-2001-03-01-alloc-f180fb500557"/>
    <d v="2026-05-01T00:00:00"/>
    <d v="2026-05-01T00:00:00"/>
  </r>
  <r>
    <x v="2838"/>
    <x v="1"/>
    <m/>
    <m/>
    <s v="analytics-development"/>
    <n v="46163.833333333336"/>
    <n v="46164.833333333336"/>
    <n v="46142.833333333336"/>
    <n v="46173.833333333336"/>
    <s v="Cloud Storage"/>
    <s v="Storage"/>
    <s v="Standard Storage US Multi-region"/>
    <s v="bucket-2001-03-02"/>
    <s v="us-central1"/>
    <s v=""/>
    <n v="135.95509999999999"/>
    <s v="GiBy-month"/>
    <n v="2.5999760214953319E-2"/>
    <s v="Standard"/>
    <s v="USD"/>
    <n v="3.5348000000000002"/>
    <n v="3.2629000000000001"/>
    <n v="3.2629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37"/>
    <s v="Allocated"/>
    <x v="1"/>
    <s v="Source tags/labels"/>
    <n v="1"/>
    <s v="gcp-2026-05-22-finops-data-2001-03-02-alloc-5158272138f3"/>
    <d v="2026-05-01T00:00:00"/>
    <d v="2026-05-01T00:00:00"/>
  </r>
  <r>
    <x v="2839"/>
    <x v="1"/>
    <m/>
    <m/>
    <s v="analytics-development"/>
    <n v="46163.833333333336"/>
    <n v="46164.833333333336"/>
    <n v="46142.833333333336"/>
    <n v="46173.833333333336"/>
    <s v="Cloud SQL"/>
    <s v="Databases"/>
    <s v="Cloud SQL for PostgreSQL: Regional vCPU"/>
    <s v="cloudsql-2001-04-01"/>
    <s v="us-central1"/>
    <s v=""/>
    <n v="188.41059999999999"/>
    <s v="vCPU-hours"/>
    <n v="8.2599917414412985E-2"/>
    <s v="Committed"/>
    <s v="USD"/>
    <n v="15.5627"/>
    <n v="12.827"/>
    <n v="12.827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38"/>
    <s v="Allocated"/>
    <x v="1"/>
    <s v="Source tags/labels"/>
    <n v="1"/>
    <s v="gcp-2026-05-22-finops-data-2001-04-01-alloc-00f73213c3d4"/>
    <d v="2026-05-01T00:00:00"/>
    <d v="2026-05-01T00:00:00"/>
  </r>
  <r>
    <x v="2840"/>
    <x v="1"/>
    <m/>
    <m/>
    <s v="analytics-development"/>
    <n v="46163.833333333336"/>
    <n v="46164.833333333336"/>
    <n v="46142.833333333336"/>
    <n v="46173.833333333336"/>
    <s v="Cloud SQL"/>
    <s v="Databases"/>
    <s v="Cloud SQL for PostgreSQL: Regional vCPU"/>
    <s v="cloudsql-2001-04-02"/>
    <s v="us-central1"/>
    <s v=""/>
    <n v="175.5788"/>
    <s v="vCPU-hours"/>
    <n v="8.2599949424417979E-2"/>
    <s v="Committed"/>
    <s v="USD"/>
    <n v="14.502800000000001"/>
    <n v="11.9534"/>
    <n v="11.9534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39"/>
    <s v="Allocated"/>
    <x v="1"/>
    <s v="Source tags/labels"/>
    <n v="1"/>
    <s v="gcp-2026-05-22-finops-data-2001-04-02-alloc-f2b365720d34"/>
    <d v="2026-05-01T00:00:00"/>
    <d v="2026-05-01T00:00:00"/>
  </r>
  <r>
    <x v="2841"/>
    <x v="1"/>
    <m/>
    <m/>
    <s v="analytics-development"/>
    <n v="46163.833333333336"/>
    <n v="46164.833333333336"/>
    <n v="46142.833333333336"/>
    <n v="46173.833333333336"/>
    <s v="Cloud Logging"/>
    <s v="Management and Governance"/>
    <s v="Log Storage"/>
    <s v="log-sink-2001-05-01"/>
    <s v="us-central1"/>
    <s v=""/>
    <n v="133.78479999999999"/>
    <s v="GiBy"/>
    <n v="0.5"/>
    <s v="Standard"/>
    <s v="USD"/>
    <n v="66.892399999999995"/>
    <n v="61.540999999999997"/>
    <n v="61.54099999999999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040"/>
    <s v="Shared"/>
    <x v="2"/>
    <s v="Direct spend: provider + billing month + sub-account"/>
    <n v="1"/>
    <s v="gcp-2026-05-22-finops-data-2001-05-01-alloc-8adc8235648c"/>
    <d v="2026-05-01T00:00:00"/>
    <d v="2026-05-01T00:00:00"/>
  </r>
  <r>
    <x v="2842"/>
    <x v="1"/>
    <m/>
    <m/>
    <s v="analytics-development"/>
    <n v="46163.833333333336"/>
    <n v="46164.833333333336"/>
    <n v="46142.833333333336"/>
    <n v="46173.833333333336"/>
    <s v="Cloud Logging"/>
    <s v="Management and Governance"/>
    <s v="Log Storage"/>
    <s v="log-sink-2001-05-02"/>
    <s v="us-central1"/>
    <s v=""/>
    <n v="125.1829"/>
    <s v="GiBy"/>
    <n v="0.50000039941557517"/>
    <s v="Standard"/>
    <s v="USD"/>
    <n v="62.591500000000003"/>
    <n v="57.584099999999999"/>
    <n v="57.584099999999999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041"/>
    <s v="Shared"/>
    <x v="2"/>
    <s v="Direct spend: provider + billing month + sub-account"/>
    <n v="1"/>
    <s v="gcp-2026-05-22-finops-data-2001-05-02-alloc-7e551848a10d"/>
    <d v="2026-05-01T00:00:00"/>
    <d v="2026-05-01T00:00:00"/>
  </r>
  <r>
    <x v="2843"/>
    <x v="1"/>
    <m/>
    <m/>
    <s v="customer-platform-prod"/>
    <n v="46164.833333333336"/>
    <n v="46165.833333333336"/>
    <n v="46142.833333333336"/>
    <n v="46173.833333333336"/>
    <s v="Compute Engine"/>
    <s v="Compute"/>
    <s v="N2 Instance Core running in Americas"/>
    <s v="instance-1001-01-01"/>
    <s v="us-central1"/>
    <s v=""/>
    <n v="1539.6062999999999"/>
    <s v="vCPU-hours"/>
    <n v="3.1611003410417331E-2"/>
    <s v="Committed"/>
    <s v="USD"/>
    <n v="48.668500000000002"/>
    <n v="39.490900000000003"/>
    <n v="39.49090000000000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42"/>
    <s v="Allocated"/>
    <x v="1"/>
    <s v="Source tags/labels"/>
    <n v="1"/>
    <s v="gcp-2026-05-23-finops-prod-1001-01-01-alloc-c308c0299b98"/>
    <d v="2026-05-01T00:00:00"/>
    <d v="2026-05-01T00:00:00"/>
  </r>
  <r>
    <x v="2844"/>
    <x v="1"/>
    <m/>
    <m/>
    <s v="customer-platform-prod"/>
    <n v="46164.833333333336"/>
    <n v="46165.833333333336"/>
    <n v="46142.833333333336"/>
    <n v="46173.833333333336"/>
    <s v="Compute Engine"/>
    <s v="Compute"/>
    <s v="N2 Instance Core running in Americas"/>
    <s v="instance-1001-01-02"/>
    <s v="us-central1"/>
    <s v=""/>
    <n v="1410.6632999999999"/>
    <s v="vCPU-hours"/>
    <n v="3.1611015895855514E-2"/>
    <s v="Committed"/>
    <s v="USD"/>
    <n v="44.592500000000001"/>
    <n v="36.183500000000002"/>
    <n v="36.1835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43"/>
    <s v="Allocated"/>
    <x v="1"/>
    <s v="Source tags/labels"/>
    <n v="1"/>
    <s v="gcp-2026-05-23-finops-prod-1001-01-02-alloc-5eb335332385"/>
    <d v="2026-05-01T00:00:00"/>
    <d v="2026-05-01T00:00:00"/>
  </r>
  <r>
    <x v="2845"/>
    <x v="1"/>
    <m/>
    <m/>
    <s v="customer-platform-prod"/>
    <n v="46164.833333333336"/>
    <n v="46165.833333333336"/>
    <n v="46142.833333333336"/>
    <n v="46173.833333333336"/>
    <s v="BigQuery"/>
    <s v="Analytics"/>
    <s v="Analysis in US"/>
    <s v="bq-job-1001-02-01"/>
    <s v="us-central1"/>
    <s v=""/>
    <n v="12.4613"/>
    <s v="TiBy"/>
    <n v="6.2500060186336892"/>
    <s v="Standard"/>
    <s v="USD"/>
    <n v="77.883200000000002"/>
    <n v="73.989000000000004"/>
    <n v="73.989000000000004"/>
    <s v="Usage"/>
    <s v=""/>
    <s v="Analysis in US"/>
    <s v="{}"/>
    <x v="0"/>
    <x v="0"/>
    <x v="0"/>
    <x v="0"/>
    <s v="Unallocated"/>
    <s v="gcp_billing_sample.csv"/>
    <n v="1044"/>
    <s v="Unallocated"/>
    <x v="0"/>
    <s v="Missing allocation metadata"/>
    <n v="1"/>
    <s v="gcp-2026-05-23-finops-prod-1001-02-01-alloc-701946b8ba13"/>
    <d v="2026-05-01T00:00:00"/>
    <d v="2026-05-01T00:00:00"/>
  </r>
  <r>
    <x v="2846"/>
    <x v="1"/>
    <m/>
    <m/>
    <s v="customer-platform-prod"/>
    <n v="46164.833333333336"/>
    <n v="46165.833333333336"/>
    <n v="46142.833333333336"/>
    <n v="46173.833333333336"/>
    <s v="BigQuery"/>
    <s v="Analytics"/>
    <s v="Analysis in US"/>
    <s v="bq-job-1001-02-02"/>
    <s v="us-central1"/>
    <s v=""/>
    <n v="11.127599999999999"/>
    <s v="TiBy"/>
    <n v="6.25"/>
    <s v="Standard"/>
    <s v="USD"/>
    <n v="69.547499999999999"/>
    <n v="66.070099999999996"/>
    <n v="66.070099999999996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45"/>
    <s v="Allocated"/>
    <x v="1"/>
    <s v="Source tags/labels"/>
    <n v="1"/>
    <s v="gcp-2026-05-23-finops-prod-1001-02-02-alloc-c83235369c06"/>
    <d v="2026-05-01T00:00:00"/>
    <d v="2026-05-01T00:00:00"/>
  </r>
  <r>
    <x v="2847"/>
    <x v="1"/>
    <m/>
    <m/>
    <s v="customer-platform-prod"/>
    <n v="46164.833333333336"/>
    <n v="46165.833333333336"/>
    <n v="46142.833333333336"/>
    <n v="46173.833333333336"/>
    <s v="Cloud Storage"/>
    <s v="Storage"/>
    <s v="Standard Storage US Multi-region"/>
    <s v="bucket-1001-03-01"/>
    <s v="us-central1"/>
    <s v=""/>
    <n v="317.34910000000002"/>
    <s v="GiBy-month"/>
    <n v="2.6000073735832244E-2"/>
    <s v="Standard"/>
    <s v="USD"/>
    <n v="8.2510999999999992"/>
    <n v="7.6163999999999996"/>
    <n v="7.616399999999999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46"/>
    <s v="Allocated"/>
    <x v="1"/>
    <s v="Source tags/labels"/>
    <n v="1"/>
    <s v="gcp-2026-05-23-finops-prod-1001-03-01-alloc-851ff157a00a"/>
    <d v="2026-05-01T00:00:00"/>
    <d v="2026-05-01T00:00:00"/>
  </r>
  <r>
    <x v="2848"/>
    <x v="1"/>
    <m/>
    <m/>
    <s v="customer-platform-prod"/>
    <n v="46164.833333333336"/>
    <n v="46165.833333333336"/>
    <n v="46142.833333333336"/>
    <n v="46173.833333333336"/>
    <s v="Cloud Storage"/>
    <s v="Storage"/>
    <s v="Standard Storage US Multi-region"/>
    <s v="bucket-1001-03-02"/>
    <s v="us-central1"/>
    <s v=""/>
    <n v="309.9889"/>
    <s v="GiBy-month"/>
    <n v="2.599996322448965E-2"/>
    <s v="Standard"/>
    <s v="USD"/>
    <n v="8.0596999999999994"/>
    <n v="7.4397000000000002"/>
    <n v="7.4397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47"/>
    <s v="Allocated"/>
    <x v="1"/>
    <s v="Source tags/labels"/>
    <n v="1"/>
    <s v="gcp-2026-05-23-finops-prod-1001-03-02-alloc-8beabae7fb1e"/>
    <d v="2026-05-01T00:00:00"/>
    <d v="2026-05-01T00:00:00"/>
  </r>
  <r>
    <x v="2849"/>
    <x v="1"/>
    <m/>
    <m/>
    <s v="customer-platform-prod"/>
    <n v="46164.833333333336"/>
    <n v="46165.833333333336"/>
    <n v="46142.833333333336"/>
    <n v="46173.833333333336"/>
    <s v="Cloud SQL"/>
    <s v="Databases"/>
    <s v="Cloud SQL for PostgreSQL: Regional vCPU"/>
    <s v="cloudsql-1001-04-01"/>
    <s v="us-central1"/>
    <s v=""/>
    <n v="428.7054"/>
    <s v="vCPU-hours"/>
    <n v="8.2600079215237321E-2"/>
    <s v="Committed"/>
    <s v="USD"/>
    <n v="35.411099999999998"/>
    <n v="29.186299999999999"/>
    <n v="29.1862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48"/>
    <s v="Allocated"/>
    <x v="1"/>
    <s v="Source tags/labels"/>
    <n v="1"/>
    <s v="gcp-2026-05-23-finops-prod-1001-04-01-alloc-824bfc1e0b47"/>
    <d v="2026-05-01T00:00:00"/>
    <d v="2026-05-01T00:00:00"/>
  </r>
  <r>
    <x v="2850"/>
    <x v="1"/>
    <m/>
    <m/>
    <s v="customer-platform-prod"/>
    <n v="46164.833333333336"/>
    <n v="46165.833333333336"/>
    <n v="46142.833333333336"/>
    <n v="46173.833333333336"/>
    <s v="Cloud SQL"/>
    <s v="Databases"/>
    <s v="Cloud SQL for PostgreSQL: Regional vCPU"/>
    <s v="cloudsql-1001-04-02"/>
    <s v="us-central1"/>
    <s v=""/>
    <n v="431.59190000000001"/>
    <s v="vCPU-hours"/>
    <n v="8.2600020992052908E-2"/>
    <s v="Committed"/>
    <s v="USD"/>
    <n v="35.649500000000003"/>
    <n v="29.3828"/>
    <n v="29.382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49"/>
    <s v="Allocated"/>
    <x v="1"/>
    <s v="Source tags/labels"/>
    <n v="1"/>
    <s v="gcp-2026-05-23-finops-prod-1001-04-02-alloc-86e6b971a4da"/>
    <d v="2026-05-01T00:00:00"/>
    <d v="2026-05-01T00:00:00"/>
  </r>
  <r>
    <x v="2851"/>
    <x v="1"/>
    <m/>
    <m/>
    <s v="customer-platform-prod"/>
    <n v="46164.833333333336"/>
    <n v="46165.833333333336"/>
    <n v="46142.833333333336"/>
    <n v="46173.833333333336"/>
    <s v="Cloud Logging"/>
    <s v="Management and Governance"/>
    <s v="Log Storage"/>
    <s v="log-sink-1001-05-01"/>
    <s v="us-central1"/>
    <s v=""/>
    <n v="280.1961"/>
    <s v="GiBy"/>
    <n v="0.50000017844645239"/>
    <s v="Standard"/>
    <s v="USD"/>
    <n v="140.09809999999999"/>
    <n v="128.89019999999999"/>
    <n v="128.8901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050"/>
    <s v="Shared"/>
    <x v="2"/>
    <s v="Direct spend: provider + billing month + sub-account"/>
    <n v="1"/>
    <s v="gcp-2026-05-23-finops-prod-1001-05-01-alloc-0b843e97952b"/>
    <d v="2026-05-01T00:00:00"/>
    <d v="2026-05-01T00:00:00"/>
  </r>
  <r>
    <x v="2852"/>
    <x v="1"/>
    <m/>
    <m/>
    <s v="customer-platform-prod"/>
    <n v="46164.833333333336"/>
    <n v="46165.833333333336"/>
    <n v="46142.833333333336"/>
    <n v="46173.833333333336"/>
    <s v="Cloud Logging"/>
    <s v="Management and Governance"/>
    <s v="Log Storage"/>
    <s v="log-sink-1001-05-02"/>
    <s v="us-central1"/>
    <s v=""/>
    <n v="321.30020000000002"/>
    <s v="GiBy"/>
    <n v="0.5"/>
    <s v="Standard"/>
    <s v="USD"/>
    <n v="160.65010000000001"/>
    <n v="147.79810000000001"/>
    <n v="147.7981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051"/>
    <s v="Shared"/>
    <x v="2"/>
    <s v="Direct spend: provider + billing month + sub-account"/>
    <n v="1"/>
    <s v="gcp-2026-05-23-finops-prod-1001-05-02-alloc-88610b27a845"/>
    <d v="2026-05-01T00:00:00"/>
    <d v="2026-05-01T00:00:00"/>
  </r>
  <r>
    <x v="2853"/>
    <x v="1"/>
    <m/>
    <m/>
    <s v="analytics-development"/>
    <n v="46164.833333333336"/>
    <n v="46165.833333333336"/>
    <n v="46142.833333333336"/>
    <n v="46173.833333333336"/>
    <s v="Compute Engine"/>
    <s v="Compute"/>
    <s v="N2 Instance Core running in Americas"/>
    <s v="instance-2001-01-01"/>
    <s v="us-central1"/>
    <s v=""/>
    <n v="723.19150000000002"/>
    <s v="vCPU-hours"/>
    <n v="3.1610991003074566E-2"/>
    <s v="Committed"/>
    <s v="USD"/>
    <n v="22.860800000000001"/>
    <n v="18.549900000000001"/>
    <n v="18.5499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52"/>
    <s v="Allocated"/>
    <x v="1"/>
    <s v="Source tags/labels"/>
    <n v="1"/>
    <s v="gcp-2026-05-23-finops-data-2001-01-01-alloc-10557e5cda92"/>
    <d v="2026-05-01T00:00:00"/>
    <d v="2026-05-01T00:00:00"/>
  </r>
  <r>
    <x v="2854"/>
    <x v="1"/>
    <m/>
    <m/>
    <s v="analytics-development"/>
    <n v="46164.833333333336"/>
    <n v="46165.833333333336"/>
    <n v="46142.833333333336"/>
    <n v="46173.833333333336"/>
    <s v="Compute Engine"/>
    <s v="Compute"/>
    <s v="N2 Instance Core running in Americas"/>
    <s v="instance-2001-01-02"/>
    <s v="us-central1"/>
    <s v=""/>
    <n v="741.91470000000004"/>
    <s v="vCPU-hours"/>
    <n v="3.1611046391182167E-2"/>
    <s v="Committed"/>
    <s v="USD"/>
    <n v="23.4527"/>
    <n v="19.030100000000001"/>
    <n v="19.0301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53"/>
    <s v="Allocated"/>
    <x v="1"/>
    <s v="Source tags/labels"/>
    <n v="1"/>
    <s v="gcp-2026-05-23-finops-data-2001-01-02-alloc-2b88636e7279"/>
    <d v="2026-05-01T00:00:00"/>
    <d v="2026-05-01T00:00:00"/>
  </r>
  <r>
    <x v="2855"/>
    <x v="1"/>
    <m/>
    <m/>
    <s v="analytics-development"/>
    <n v="46164.833333333336"/>
    <n v="46165.833333333336"/>
    <n v="46142.833333333336"/>
    <n v="46173.833333333336"/>
    <s v="BigQuery"/>
    <s v="Analytics"/>
    <s v="Analysis in US"/>
    <s v="bq-job-2001-02-01"/>
    <s v="us-central1"/>
    <s v=""/>
    <n v="5.7638999999999996"/>
    <s v="TiBy"/>
    <n v="6.2500563854334734"/>
    <s v="Standard"/>
    <s v="USD"/>
    <n v="36.024700000000003"/>
    <n v="34.223500000000001"/>
    <n v="34.2235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54"/>
    <s v="Allocated"/>
    <x v="1"/>
    <s v="Source tags/labels"/>
    <n v="1"/>
    <s v="gcp-2026-05-23-finops-data-2001-02-01-alloc-085c192bb107"/>
    <d v="2026-05-01T00:00:00"/>
    <d v="2026-05-01T00:00:00"/>
  </r>
  <r>
    <x v="2856"/>
    <x v="1"/>
    <m/>
    <m/>
    <s v="analytics-development"/>
    <n v="46164.833333333336"/>
    <n v="46165.833333333336"/>
    <n v="46142.833333333336"/>
    <n v="46173.833333333336"/>
    <s v="BigQuery"/>
    <s v="Analytics"/>
    <s v="Analysis in US"/>
    <s v="bq-job-2001-02-02"/>
    <s v="us-central1"/>
    <s v=""/>
    <n v="5.6483999999999996"/>
    <s v="TiBy"/>
    <n v="6.2500177041286022"/>
    <s v="Standard"/>
    <s v="USD"/>
    <n v="35.302599999999998"/>
    <n v="33.537500000000001"/>
    <n v="33.5375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55"/>
    <s v="Allocated"/>
    <x v="1"/>
    <s v="Source tags/labels"/>
    <n v="1"/>
    <s v="gcp-2026-05-23-finops-data-2001-02-02-alloc-ec1ccba40c0f"/>
    <d v="2026-05-01T00:00:00"/>
    <d v="2026-05-01T00:00:00"/>
  </r>
  <r>
    <x v="2857"/>
    <x v="1"/>
    <m/>
    <m/>
    <s v="analytics-development"/>
    <n v="46164.833333333336"/>
    <n v="46165.833333333336"/>
    <n v="46142.833333333336"/>
    <n v="46173.833333333336"/>
    <s v="Cloud Storage"/>
    <s v="Storage"/>
    <s v="Standard Storage US Multi-region"/>
    <s v="bucket-2001-03-01"/>
    <s v="us-central1"/>
    <s v=""/>
    <n v="136.70359999999999"/>
    <s v="GiBy-month"/>
    <n v="2.6000046816616388E-2"/>
    <s v="Standard"/>
    <s v="USD"/>
    <n v="3.5543"/>
    <n v="3.2808999999999999"/>
    <n v="3.2808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56"/>
    <s v="Allocated"/>
    <x v="1"/>
    <s v="Source tags/labels"/>
    <n v="1"/>
    <s v="gcp-2026-05-23-finops-data-2001-03-01-alloc-3e92d1a91981"/>
    <d v="2026-05-01T00:00:00"/>
    <d v="2026-05-01T00:00:00"/>
  </r>
  <r>
    <x v="2858"/>
    <x v="1"/>
    <m/>
    <m/>
    <s v="analytics-development"/>
    <n v="46164.833333333336"/>
    <n v="46165.833333333336"/>
    <n v="46142.833333333336"/>
    <n v="46173.833333333336"/>
    <s v="Cloud Storage"/>
    <s v="Storage"/>
    <s v="Standard Storage US Multi-region"/>
    <s v="bucket-2001-03-02"/>
    <s v="us-central1"/>
    <s v=""/>
    <n v="146.28870000000001"/>
    <s v="GiBy-month"/>
    <n v="2.5999957618052523E-2"/>
    <s v="Standard"/>
    <s v="USD"/>
    <n v="3.8035000000000001"/>
    <n v="3.5108999999999999"/>
    <n v="3.5108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57"/>
    <s v="Allocated"/>
    <x v="1"/>
    <s v="Source tags/labels"/>
    <n v="1"/>
    <s v="gcp-2026-05-23-finops-data-2001-03-02-alloc-65f254fbe9ad"/>
    <d v="2026-05-01T00:00:00"/>
    <d v="2026-05-01T00:00:00"/>
  </r>
  <r>
    <x v="2859"/>
    <x v="1"/>
    <m/>
    <m/>
    <s v="analytics-development"/>
    <n v="46164.833333333336"/>
    <n v="46165.833333333336"/>
    <n v="46142.833333333336"/>
    <n v="46173.833333333336"/>
    <s v="Cloud SQL"/>
    <s v="Databases"/>
    <s v="Cloud SQL for PostgreSQL: Regional vCPU"/>
    <s v="cloudsql-2001-04-01"/>
    <s v="us-central1"/>
    <s v=""/>
    <n v="192.46899999999999"/>
    <s v="vCPU-hours"/>
    <n v="8.2599795291709327E-2"/>
    <s v="Committed"/>
    <s v="USD"/>
    <n v="15.8979"/>
    <n v="13.103300000000001"/>
    <n v="13.1033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58"/>
    <s v="Allocated"/>
    <x v="1"/>
    <s v="Source tags/labels"/>
    <n v="1"/>
    <s v="gcp-2026-05-23-finops-data-2001-04-01-alloc-13892298f826"/>
    <d v="2026-05-01T00:00:00"/>
    <d v="2026-05-01T00:00:00"/>
  </r>
  <r>
    <x v="2860"/>
    <x v="1"/>
    <m/>
    <m/>
    <s v="analytics-development"/>
    <n v="46164.833333333336"/>
    <n v="46165.833333333336"/>
    <n v="46142.833333333336"/>
    <n v="46173.833333333336"/>
    <s v="Cloud SQL"/>
    <s v="Databases"/>
    <s v="Cloud SQL for PostgreSQL: Regional vCPU"/>
    <s v="cloudsql-2001-04-02"/>
    <s v="us-central1"/>
    <s v=""/>
    <n v="191.7859"/>
    <s v="vCPU-hours"/>
    <n v="8.2599920014975028E-2"/>
    <s v="Committed"/>
    <s v="USD"/>
    <n v="15.8415"/>
    <n v="13.056800000000001"/>
    <n v="13.056800000000001"/>
    <s v="Usage"/>
    <s v=""/>
    <s v="Cloud SQL for PostgreSQL: Regional vCPU"/>
    <s v="{}"/>
    <x v="0"/>
    <x v="0"/>
    <x v="0"/>
    <x v="0"/>
    <s v="Unallocated"/>
    <s v="gcp_billing_sample.csv"/>
    <n v="1059"/>
    <s v="Unallocated"/>
    <x v="0"/>
    <s v="Missing allocation metadata"/>
    <n v="1"/>
    <s v="gcp-2026-05-23-finops-data-2001-04-02-alloc-a8428f4b3743"/>
    <d v="2026-05-01T00:00:00"/>
    <d v="2026-05-01T00:00:00"/>
  </r>
  <r>
    <x v="2861"/>
    <x v="1"/>
    <m/>
    <m/>
    <s v="analytics-development"/>
    <n v="46164.833333333336"/>
    <n v="46165.833333333336"/>
    <n v="46142.833333333336"/>
    <n v="46173.833333333336"/>
    <s v="Cloud Logging"/>
    <s v="Management and Governance"/>
    <s v="Log Storage"/>
    <s v="log-sink-2001-05-01"/>
    <s v="us-central1"/>
    <s v=""/>
    <n v="147.965"/>
    <s v="GiBy"/>
    <n v="0.5"/>
    <s v="Standard"/>
    <s v="USD"/>
    <n v="73.982500000000002"/>
    <n v="68.063900000000004"/>
    <n v="68.063900000000004"/>
    <s v="Usage"/>
    <s v=""/>
    <s v="Log Storage"/>
    <s v="{}"/>
    <x v="0"/>
    <x v="0"/>
    <x v="0"/>
    <x v="0"/>
    <s v="Unallocated"/>
    <s v="gcp_billing_sample.csv"/>
    <n v="1060"/>
    <s v="Unallocated"/>
    <x v="0"/>
    <s v="Missing allocation metadata"/>
    <n v="1"/>
    <s v="gcp-2026-05-23-finops-data-2001-05-01-alloc-c83426733090"/>
    <d v="2026-05-01T00:00:00"/>
    <d v="2026-05-01T00:00:00"/>
  </r>
  <r>
    <x v="2862"/>
    <x v="1"/>
    <m/>
    <m/>
    <s v="analytics-development"/>
    <n v="46164.833333333336"/>
    <n v="46165.833333333336"/>
    <n v="46142.833333333336"/>
    <n v="46173.833333333336"/>
    <s v="Cloud Logging"/>
    <s v="Management and Governance"/>
    <s v="Log Storage"/>
    <s v="log-sink-2001-05-02"/>
    <s v="us-central1"/>
    <s v=""/>
    <n v="134.20760000000001"/>
    <s v="GiBy"/>
    <n v="0.5"/>
    <s v="Standard"/>
    <s v="USD"/>
    <n v="67.103800000000007"/>
    <n v="61.735500000000002"/>
    <n v="61.7355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061"/>
    <s v="Shared"/>
    <x v="2"/>
    <s v="Direct spend: provider + billing month + sub-account"/>
    <n v="1"/>
    <s v="gcp-2026-05-23-finops-data-2001-05-02-alloc-0ef04cc6b24a"/>
    <d v="2026-05-01T00:00:00"/>
    <d v="2026-05-01T00:00:00"/>
  </r>
  <r>
    <x v="2863"/>
    <x v="1"/>
    <m/>
    <m/>
    <s v="customer-platform-prod"/>
    <n v="46165.833333333336"/>
    <n v="46166.833333333336"/>
    <n v="46142.833333333336"/>
    <n v="46173.833333333336"/>
    <s v="Compute Engine"/>
    <s v="Compute"/>
    <s v="N2 Instance Core running in Americas"/>
    <s v="instance-1001-01-01"/>
    <s v="us-central1"/>
    <s v=""/>
    <n v="1360.0862"/>
    <s v="vCPU-hours"/>
    <n v="3.1611011125618364E-2"/>
    <s v="Committed"/>
    <s v="USD"/>
    <n v="42.993699999999997"/>
    <n v="34.886299999999999"/>
    <n v="34.8862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62"/>
    <s v="Allocated"/>
    <x v="1"/>
    <s v="Source tags/labels"/>
    <n v="1"/>
    <s v="gcp-2026-05-24-finops-prod-1001-01-01-alloc-1c76a283ca86"/>
    <d v="2026-05-01T00:00:00"/>
    <d v="2026-05-01T00:00:00"/>
  </r>
  <r>
    <x v="2864"/>
    <x v="1"/>
    <m/>
    <m/>
    <s v="customer-platform-prod"/>
    <n v="46165.833333333336"/>
    <n v="46166.833333333336"/>
    <n v="46142.833333333336"/>
    <n v="46173.833333333336"/>
    <s v="Compute Engine"/>
    <s v="Compute"/>
    <s v="N2 Instance Core running in Americas"/>
    <s v="instance-1001-01-02"/>
    <s v="us-central1"/>
    <s v=""/>
    <n v="1493.7808"/>
    <s v="vCPU-hours"/>
    <n v="3.1610996740619506E-2"/>
    <s v="Committed"/>
    <s v="USD"/>
    <n v="47.219900000000003"/>
    <n v="38.3155"/>
    <n v="38.3155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63"/>
    <s v="Allocated"/>
    <x v="1"/>
    <s v="Source tags/labels"/>
    <n v="1"/>
    <s v="gcp-2026-05-24-finops-prod-1001-01-02-alloc-9e0a8e26340a"/>
    <d v="2026-05-01T00:00:00"/>
    <d v="2026-05-01T00:00:00"/>
  </r>
  <r>
    <x v="2865"/>
    <x v="1"/>
    <m/>
    <m/>
    <s v="customer-platform-prod"/>
    <n v="46165.833333333336"/>
    <n v="46166.833333333336"/>
    <n v="46142.833333333336"/>
    <n v="46173.833333333336"/>
    <s v="BigQuery"/>
    <s v="Analytics"/>
    <s v="Analysis in US"/>
    <s v="bq-job-1001-02-01"/>
    <s v="us-central1"/>
    <s v=""/>
    <n v="12.771100000000001"/>
    <s v="TiBy"/>
    <n v="6.2500019575447681"/>
    <s v="Standard"/>
    <s v="USD"/>
    <n v="79.819400000000002"/>
    <n v="75.828400000000002"/>
    <n v="75.828400000000002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64"/>
    <s v="Allocated"/>
    <x v="1"/>
    <s v="Source tags/labels"/>
    <n v="1"/>
    <s v="gcp-2026-05-24-finops-prod-1001-02-01-alloc-e3b4db193575"/>
    <d v="2026-05-01T00:00:00"/>
    <d v="2026-05-01T00:00:00"/>
  </r>
  <r>
    <x v="2866"/>
    <x v="1"/>
    <m/>
    <m/>
    <s v="customer-platform-prod"/>
    <n v="46165.833333333336"/>
    <n v="46166.833333333336"/>
    <n v="46142.833333333336"/>
    <n v="46173.833333333336"/>
    <s v="BigQuery"/>
    <s v="Analytics"/>
    <s v="Analysis in US"/>
    <s v="bq-job-1001-02-02"/>
    <s v="us-central1"/>
    <s v=""/>
    <n v="11.3772"/>
    <s v="TiBy"/>
    <n v="6.2500175790176842"/>
    <s v="Standard"/>
    <s v="USD"/>
    <n v="71.107699999999994"/>
    <n v="67.552300000000002"/>
    <n v="67.552300000000002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65"/>
    <s v="Allocated"/>
    <x v="1"/>
    <s v="Source tags/labels"/>
    <n v="1"/>
    <s v="gcp-2026-05-24-finops-prod-1001-02-02-alloc-9fd7428ff3e9"/>
    <d v="2026-05-01T00:00:00"/>
    <d v="2026-05-01T00:00:00"/>
  </r>
  <r>
    <x v="2867"/>
    <x v="1"/>
    <m/>
    <m/>
    <s v="customer-platform-prod"/>
    <n v="46165.833333333336"/>
    <n v="46166.833333333336"/>
    <n v="46142.833333333336"/>
    <n v="46173.833333333336"/>
    <s v="Cloud Storage"/>
    <s v="Storage"/>
    <s v="Standard Storage US Multi-region"/>
    <s v="bucket-1001-03-01"/>
    <s v="us-central1"/>
    <s v=""/>
    <n v="288.79509999999999"/>
    <s v="GiBy-month"/>
    <n v="2.6000094876956016E-2"/>
    <s v="Standard"/>
    <s v="USD"/>
    <n v="7.5087000000000002"/>
    <n v="6.9310999999999998"/>
    <n v="6.931099999999999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66"/>
    <s v="Allocated"/>
    <x v="1"/>
    <s v="Source tags/labels"/>
    <n v="1"/>
    <s v="gcp-2026-05-24-finops-prod-1001-03-01-alloc-ad35daa0e806"/>
    <d v="2026-05-01T00:00:00"/>
    <d v="2026-05-01T00:00:00"/>
  </r>
  <r>
    <x v="2868"/>
    <x v="1"/>
    <m/>
    <m/>
    <s v="customer-platform-prod"/>
    <n v="46165.833333333336"/>
    <n v="46166.833333333336"/>
    <n v="46142.833333333336"/>
    <n v="46173.833333333336"/>
    <s v="Cloud Storage"/>
    <s v="Storage"/>
    <s v="Standard Storage US Multi-region"/>
    <s v="bucket-1001-03-02"/>
    <s v="us-central1"/>
    <s v=""/>
    <n v="348.79579999999999"/>
    <s v="GiBy-month"/>
    <n v="2.6000026376464397E-2"/>
    <s v="Standard"/>
    <s v="USD"/>
    <n v="9.0686999999999998"/>
    <n v="8.3711000000000002"/>
    <n v="8.3711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67"/>
    <s v="Allocated"/>
    <x v="1"/>
    <s v="Source tags/labels"/>
    <n v="1"/>
    <s v="gcp-2026-05-24-finops-prod-1001-03-02-alloc-8fa7f0fcf830"/>
    <d v="2026-05-01T00:00:00"/>
    <d v="2026-05-01T00:00:00"/>
  </r>
  <r>
    <x v="2869"/>
    <x v="1"/>
    <m/>
    <m/>
    <s v="customer-platform-prod"/>
    <n v="46165.833333333336"/>
    <n v="46166.833333333336"/>
    <n v="46142.833333333336"/>
    <n v="46173.833333333336"/>
    <s v="Cloud SQL"/>
    <s v="Databases"/>
    <s v="Cloud SQL for PostgreSQL: Regional vCPU"/>
    <s v="cloudsql-1001-04-01"/>
    <s v="us-central1"/>
    <s v=""/>
    <n v="402.84640000000002"/>
    <s v="vCPU-hours"/>
    <n v="8.2599968623276759E-2"/>
    <s v="Committed"/>
    <s v="USD"/>
    <n v="33.275100000000002"/>
    <n v="27.425699999999999"/>
    <n v="27.4256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68"/>
    <s v="Allocated"/>
    <x v="1"/>
    <s v="Source tags/labels"/>
    <n v="1"/>
    <s v="gcp-2026-05-24-finops-prod-1001-04-01-alloc-07c577ea679c"/>
    <d v="2026-05-01T00:00:00"/>
    <d v="2026-05-01T00:00:00"/>
  </r>
  <r>
    <x v="2870"/>
    <x v="1"/>
    <m/>
    <m/>
    <s v="customer-platform-prod"/>
    <n v="46165.833333333336"/>
    <n v="46166.833333333336"/>
    <n v="46142.833333333336"/>
    <n v="46173.833333333336"/>
    <s v="Cloud SQL"/>
    <s v="Databases"/>
    <s v="Cloud SQL for PostgreSQL: Regional vCPU"/>
    <s v="cloudsql-1001-04-02"/>
    <s v="us-central1"/>
    <s v=""/>
    <n v="385.62130000000002"/>
    <s v="vCPU-hours"/>
    <n v="8.259994974344001E-2"/>
    <s v="Committed"/>
    <s v="USD"/>
    <n v="31.8523"/>
    <n v="26.2531"/>
    <n v="26.253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69"/>
    <s v="Allocated"/>
    <x v="1"/>
    <s v="Source tags/labels"/>
    <n v="1"/>
    <s v="gcp-2026-05-24-finops-prod-1001-04-02-alloc-31781badd896"/>
    <d v="2026-05-01T00:00:00"/>
    <d v="2026-05-01T00:00:00"/>
  </r>
  <r>
    <x v="2871"/>
    <x v="1"/>
    <m/>
    <m/>
    <s v="customer-platform-prod"/>
    <n v="46165.833333333336"/>
    <n v="46166.833333333336"/>
    <n v="46142.833333333336"/>
    <n v="46173.833333333336"/>
    <s v="Cloud Logging"/>
    <s v="Management and Governance"/>
    <s v="Log Storage"/>
    <s v="log-sink-1001-05-01"/>
    <s v="us-central1"/>
    <s v=""/>
    <n v="288.29020000000003"/>
    <s v="GiBy"/>
    <n v="0.5"/>
    <s v="Standard"/>
    <s v="USD"/>
    <n v="144.14510000000001"/>
    <n v="132.61349999999999"/>
    <n v="132.6134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070"/>
    <s v="Shared"/>
    <x v="2"/>
    <s v="Direct spend: provider + billing month + sub-account"/>
    <n v="1"/>
    <s v="gcp-2026-05-24-finops-prod-1001-05-01-alloc-cc62ee865950"/>
    <d v="2026-05-01T00:00:00"/>
    <d v="2026-05-01T00:00:00"/>
  </r>
  <r>
    <x v="2872"/>
    <x v="1"/>
    <m/>
    <m/>
    <s v="customer-platform-prod"/>
    <n v="46165.833333333336"/>
    <n v="46166.833333333336"/>
    <n v="46142.833333333336"/>
    <n v="46173.833333333336"/>
    <s v="Cloud Logging"/>
    <s v="Management and Governance"/>
    <s v="Log Storage"/>
    <s v="log-sink-1001-05-02"/>
    <s v="us-central1"/>
    <s v=""/>
    <n v="321.4753"/>
    <s v="GiBy"/>
    <n v="0.50000015553294452"/>
    <s v="Standard"/>
    <s v="USD"/>
    <n v="160.73769999999999"/>
    <n v="147.87870000000001"/>
    <n v="147.8787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071"/>
    <s v="Shared"/>
    <x v="2"/>
    <s v="Direct spend: provider + billing month + sub-account"/>
    <n v="1"/>
    <s v="gcp-2026-05-24-finops-prod-1001-05-02-alloc-1c388b6d7f4f"/>
    <d v="2026-05-01T00:00:00"/>
    <d v="2026-05-01T00:00:00"/>
  </r>
  <r>
    <x v="2873"/>
    <x v="1"/>
    <m/>
    <m/>
    <s v="analytics-development"/>
    <n v="46165.833333333336"/>
    <n v="46166.833333333336"/>
    <n v="46142.833333333336"/>
    <n v="46173.833333333336"/>
    <s v="Compute Engine"/>
    <s v="Compute"/>
    <s v="N2 Instance Core running in Americas"/>
    <s v="instance-2001-01-01"/>
    <s v="us-central1"/>
    <s v=""/>
    <n v="610.79579999999999"/>
    <s v="vCPU-hours"/>
    <n v="3.1611055609747155E-2"/>
    <s v="Committed"/>
    <s v="USD"/>
    <n v="19.3079"/>
    <n v="15.6669"/>
    <n v="15.666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72"/>
    <s v="Allocated"/>
    <x v="1"/>
    <s v="Source tags/labels"/>
    <n v="1"/>
    <s v="gcp-2026-05-24-finops-data-2001-01-01-alloc-93e482612e8c"/>
    <d v="2026-05-01T00:00:00"/>
    <d v="2026-05-01T00:00:00"/>
  </r>
  <r>
    <x v="2874"/>
    <x v="1"/>
    <m/>
    <m/>
    <s v="analytics-development"/>
    <n v="46165.833333333336"/>
    <n v="46166.833333333336"/>
    <n v="46142.833333333336"/>
    <n v="46173.833333333336"/>
    <s v="Compute Engine"/>
    <s v="Compute"/>
    <s v="N2 Instance Core running in Americas"/>
    <s v="instance-2001-01-02"/>
    <s v="us-central1"/>
    <s v=""/>
    <n v="711.69770000000005"/>
    <s v="vCPU-hours"/>
    <n v="3.1611033729629874E-2"/>
    <s v="Committed"/>
    <s v="USD"/>
    <n v="22.497499999999999"/>
    <n v="18.255099999999999"/>
    <n v="18.2550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73"/>
    <s v="Allocated"/>
    <x v="1"/>
    <s v="Source tags/labels"/>
    <n v="1"/>
    <s v="gcp-2026-05-24-finops-data-2001-01-02-alloc-68e9af0d0745"/>
    <d v="2026-05-01T00:00:00"/>
    <d v="2026-05-01T00:00:00"/>
  </r>
  <r>
    <x v="2875"/>
    <x v="1"/>
    <m/>
    <m/>
    <s v="analytics-development"/>
    <n v="46165.833333333336"/>
    <n v="46166.833333333336"/>
    <n v="46142.833333333336"/>
    <n v="46173.833333333336"/>
    <s v="BigQuery"/>
    <s v="Analytics"/>
    <s v="Analysis in US"/>
    <s v="bq-job-2001-02-01"/>
    <s v="us-central1"/>
    <s v=""/>
    <n v="5.2977999999999996"/>
    <s v="TiBy"/>
    <n v="6.2499905621201259"/>
    <s v="Standard"/>
    <s v="USD"/>
    <n v="33.111199999999997"/>
    <n v="31.4556"/>
    <n v="31.4556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74"/>
    <s v="Allocated"/>
    <x v="1"/>
    <s v="Source tags/labels"/>
    <n v="1"/>
    <s v="gcp-2026-05-24-finops-data-2001-02-01-alloc-6f6ef58f202c"/>
    <d v="2026-05-01T00:00:00"/>
    <d v="2026-05-01T00:00:00"/>
  </r>
  <r>
    <x v="2876"/>
    <x v="1"/>
    <m/>
    <m/>
    <s v="analytics-development"/>
    <n v="46165.833333333336"/>
    <n v="46166.833333333336"/>
    <n v="46142.833333333336"/>
    <n v="46173.833333333336"/>
    <s v="BigQuery"/>
    <s v="Analytics"/>
    <s v="Analysis in US"/>
    <s v="bq-job-2001-02-02"/>
    <s v="us-central1"/>
    <s v=""/>
    <n v="5.2601000000000004"/>
    <s v="TiBy"/>
    <n v="6.2499382141023929"/>
    <s v="Standard"/>
    <s v="USD"/>
    <n v="32.875300000000003"/>
    <n v="31.2315"/>
    <n v="31.2315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75"/>
    <s v="Allocated"/>
    <x v="1"/>
    <s v="Source tags/labels"/>
    <n v="1"/>
    <s v="gcp-2026-05-24-finops-data-2001-02-02-alloc-86a44fb0b4db"/>
    <d v="2026-05-01T00:00:00"/>
    <d v="2026-05-01T00:00:00"/>
  </r>
  <r>
    <x v="2877"/>
    <x v="1"/>
    <m/>
    <m/>
    <s v="analytics-development"/>
    <n v="46165.833333333336"/>
    <n v="46166.833333333336"/>
    <n v="46142.833333333336"/>
    <n v="46173.833333333336"/>
    <s v="Cloud Storage"/>
    <s v="Storage"/>
    <s v="Standard Storage US Multi-region"/>
    <s v="bucket-2001-03-01"/>
    <s v="us-central1"/>
    <s v=""/>
    <n v="147.84200000000001"/>
    <s v="GiBy-month"/>
    <n v="2.6000054111822081E-2"/>
    <s v="Standard"/>
    <s v="USD"/>
    <n v="3.8439000000000001"/>
    <n v="3.5482"/>
    <n v="3.548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76"/>
    <s v="Allocated"/>
    <x v="1"/>
    <s v="Source tags/labels"/>
    <n v="1"/>
    <s v="gcp-2026-05-24-finops-data-2001-03-01-alloc-3cc050c9a549"/>
    <d v="2026-05-01T00:00:00"/>
    <d v="2026-05-01T00:00:00"/>
  </r>
  <r>
    <x v="2878"/>
    <x v="1"/>
    <m/>
    <m/>
    <s v="analytics-development"/>
    <n v="46165.833333333336"/>
    <n v="46166.833333333336"/>
    <n v="46142.833333333336"/>
    <n v="46173.833333333336"/>
    <s v="Cloud Storage"/>
    <s v="Storage"/>
    <s v="Standard Storage US Multi-region"/>
    <s v="bucket-2001-03-02"/>
    <s v="us-central1"/>
    <s v=""/>
    <n v="131.6361"/>
    <s v="GiBy-month"/>
    <n v="2.5999706767368527E-2"/>
    <s v="Standard"/>
    <s v="USD"/>
    <n v="3.4224999999999999"/>
    <n v="3.1593"/>
    <n v="3.1593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77"/>
    <s v="Allocated"/>
    <x v="1"/>
    <s v="Source tags/labels"/>
    <n v="1"/>
    <s v="gcp-2026-05-24-finops-data-2001-03-02-alloc-5d7402c811c1"/>
    <d v="2026-05-01T00:00:00"/>
    <d v="2026-05-01T00:00:00"/>
  </r>
  <r>
    <x v="2879"/>
    <x v="1"/>
    <m/>
    <m/>
    <s v="analytics-development"/>
    <n v="46165.833333333336"/>
    <n v="46166.833333333336"/>
    <n v="46142.833333333336"/>
    <n v="46173.833333333336"/>
    <s v="Cloud SQL"/>
    <s v="Databases"/>
    <s v="Cloud SQL for PostgreSQL: Regional vCPU"/>
    <s v="cloudsql-2001-04-01"/>
    <s v="us-central1"/>
    <s v=""/>
    <n v="182.68389999999999"/>
    <s v="vCPU-hours"/>
    <n v="8.2600053973010221E-2"/>
    <s v="Committed"/>
    <s v="USD"/>
    <n v="15.089700000000001"/>
    <n v="12.437099999999999"/>
    <n v="12.437099999999999"/>
    <s v="Usage"/>
    <s v=""/>
    <s v="Cloud SQL for PostgreSQL: Regional vCPU"/>
    <s v="{}"/>
    <x v="0"/>
    <x v="0"/>
    <x v="0"/>
    <x v="0"/>
    <s v="Unallocated"/>
    <s v="gcp_billing_sample.csv"/>
    <n v="1078"/>
    <s v="Unallocated"/>
    <x v="0"/>
    <s v="Missing allocation metadata"/>
    <n v="1"/>
    <s v="gcp-2026-05-24-finops-data-2001-04-01-alloc-902f11b2efd7"/>
    <d v="2026-05-01T00:00:00"/>
    <d v="2026-05-01T00:00:00"/>
  </r>
  <r>
    <x v="2880"/>
    <x v="1"/>
    <m/>
    <m/>
    <s v="analytics-development"/>
    <n v="46165.833333333336"/>
    <n v="46166.833333333336"/>
    <n v="46142.833333333336"/>
    <n v="46173.833333333336"/>
    <s v="Cloud SQL"/>
    <s v="Databases"/>
    <s v="Cloud SQL for PostgreSQL: Regional vCPU"/>
    <s v="cloudsql-2001-04-02"/>
    <s v="us-central1"/>
    <s v=""/>
    <n v="186.19909999999999"/>
    <s v="vCPU-hours"/>
    <n v="8.2599754778621373E-2"/>
    <s v="Committed"/>
    <s v="USD"/>
    <n v="15.38"/>
    <n v="12.676399999999999"/>
    <n v="12.6763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79"/>
    <s v="Allocated"/>
    <x v="1"/>
    <s v="Source tags/labels"/>
    <n v="1"/>
    <s v="gcp-2026-05-24-finops-data-2001-04-02-alloc-c6d606115122"/>
    <d v="2026-05-01T00:00:00"/>
    <d v="2026-05-01T00:00:00"/>
  </r>
  <r>
    <x v="2881"/>
    <x v="1"/>
    <m/>
    <m/>
    <s v="analytics-development"/>
    <n v="46165.833333333336"/>
    <n v="46166.833333333336"/>
    <n v="46142.833333333336"/>
    <n v="46173.833333333336"/>
    <s v="Cloud Logging"/>
    <s v="Management and Governance"/>
    <s v="Log Storage"/>
    <s v="log-sink-2001-05-01"/>
    <s v="us-central1"/>
    <s v=""/>
    <n v="147.0446"/>
    <s v="GiBy"/>
    <n v="0.5"/>
    <s v="Standard"/>
    <s v="USD"/>
    <n v="73.522300000000001"/>
    <n v="67.640500000000003"/>
    <n v="67.6405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080"/>
    <s v="Shared"/>
    <x v="2"/>
    <s v="Direct spend: provider + billing month + sub-account"/>
    <n v="1"/>
    <s v="gcp-2026-05-24-finops-data-2001-05-01-alloc-a8485b44fa3a"/>
    <d v="2026-05-01T00:00:00"/>
    <d v="2026-05-01T00:00:00"/>
  </r>
  <r>
    <x v="2882"/>
    <x v="1"/>
    <m/>
    <m/>
    <s v="analytics-development"/>
    <n v="46165.833333333336"/>
    <n v="46166.833333333336"/>
    <n v="46142.833333333336"/>
    <n v="46173.833333333336"/>
    <s v="Cloud Logging"/>
    <s v="Management and Governance"/>
    <s v="Log Storage"/>
    <s v="log-sink-2001-05-02"/>
    <s v="us-central1"/>
    <s v=""/>
    <n v="142.95089999999999"/>
    <s v="GiBy"/>
    <n v="0.50000034977044572"/>
    <s v="Standard"/>
    <s v="USD"/>
    <n v="71.475499999999997"/>
    <n v="65.757400000000004"/>
    <n v="65.757400000000004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081"/>
    <s v="Shared"/>
    <x v="2"/>
    <s v="Direct spend: provider + billing month + sub-account"/>
    <n v="1"/>
    <s v="gcp-2026-05-24-finops-data-2001-05-02-alloc-d7bfa151b090"/>
    <d v="2026-05-01T00:00:00"/>
    <d v="2026-05-01T00:00:00"/>
  </r>
  <r>
    <x v="2883"/>
    <x v="1"/>
    <m/>
    <m/>
    <s v="customer-platform-prod"/>
    <n v="46166.833333333336"/>
    <n v="46167.833333333336"/>
    <n v="46142.833333333336"/>
    <n v="46173.833333333336"/>
    <s v="Compute Engine"/>
    <s v="Compute"/>
    <s v="N2 Instance Core running in Americas"/>
    <s v="instance-1001-01-01"/>
    <s v="us-central1"/>
    <s v=""/>
    <n v="1374.2877000000001"/>
    <s v="vCPU-hours"/>
    <n v="3.1610993826110795E-2"/>
    <s v="Committed"/>
    <s v="USD"/>
    <n v="43.442599999999999"/>
    <n v="35.250500000000002"/>
    <n v="35.2505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82"/>
    <s v="Allocated"/>
    <x v="1"/>
    <s v="Source tags/labels"/>
    <n v="1"/>
    <s v="gcp-2026-05-25-finops-prod-1001-01-01-alloc-0bb383c50293"/>
    <d v="2026-05-01T00:00:00"/>
    <d v="2026-05-01T00:00:00"/>
  </r>
  <r>
    <x v="2884"/>
    <x v="1"/>
    <m/>
    <m/>
    <s v="customer-platform-prod"/>
    <n v="46166.833333333336"/>
    <n v="46167.833333333336"/>
    <n v="46142.833333333336"/>
    <n v="46173.833333333336"/>
    <s v="Compute Engine"/>
    <s v="Compute"/>
    <s v="N2 Instance Core running in Americas"/>
    <s v="instance-1001-01-02"/>
    <s v="us-central1"/>
    <s v=""/>
    <n v="1570.7282"/>
    <s v="vCPU-hours"/>
    <n v="3.1611006920229744E-2"/>
    <s v="Committed"/>
    <s v="USD"/>
    <n v="49.652299999999997"/>
    <n v="40.289200000000001"/>
    <n v="40.289200000000001"/>
    <s v="Usage"/>
    <s v=""/>
    <s v="N2 Instance Core running in Americas"/>
    <s v="{}"/>
    <x v="0"/>
    <x v="0"/>
    <x v="0"/>
    <x v="0"/>
    <s v="Unallocated"/>
    <s v="gcp_billing_sample.csv"/>
    <n v="1083"/>
    <s v="Unallocated"/>
    <x v="0"/>
    <s v="Missing allocation metadata"/>
    <n v="1"/>
    <s v="gcp-2026-05-25-finops-prod-1001-01-02-alloc-88ed4a7d747f"/>
    <d v="2026-05-01T00:00:00"/>
    <d v="2026-05-01T00:00:00"/>
  </r>
  <r>
    <x v="2885"/>
    <x v="1"/>
    <m/>
    <m/>
    <s v="customer-platform-prod"/>
    <n v="46166.833333333336"/>
    <n v="46167.833333333336"/>
    <n v="46142.833333333336"/>
    <n v="46173.833333333336"/>
    <s v="BigQuery"/>
    <s v="Analytics"/>
    <s v="Analysis in US"/>
    <s v="bq-job-1001-02-01"/>
    <s v="us-central1"/>
    <s v=""/>
    <n v="13.0688"/>
    <s v="TiBy"/>
    <n v="6.2499846963761012"/>
    <s v="Standard"/>
    <s v="USD"/>
    <n v="81.6798"/>
    <n v="77.595799999999997"/>
    <n v="77.595799999999997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84"/>
    <s v="Allocated"/>
    <x v="1"/>
    <s v="Source tags/labels"/>
    <n v="1"/>
    <s v="gcp-2026-05-25-finops-prod-1001-02-01-alloc-71f9d505f223"/>
    <d v="2026-05-01T00:00:00"/>
    <d v="2026-05-01T00:00:00"/>
  </r>
  <r>
    <x v="2886"/>
    <x v="1"/>
    <m/>
    <m/>
    <s v="customer-platform-prod"/>
    <n v="46166.833333333336"/>
    <n v="46167.833333333336"/>
    <n v="46142.833333333336"/>
    <n v="46173.833333333336"/>
    <s v="BigQuery"/>
    <s v="Analytics"/>
    <s v="Analysis in US"/>
    <s v="bq-job-1001-02-02"/>
    <s v="us-central1"/>
    <s v=""/>
    <n v="12.931100000000001"/>
    <s v="TiBy"/>
    <n v="6.250025133205992"/>
    <s v="Standard"/>
    <s v="USD"/>
    <n v="80.819699999999997"/>
    <n v="76.778700000000001"/>
    <n v="76.778700000000001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85"/>
    <s v="Allocated"/>
    <x v="1"/>
    <s v="Source tags/labels"/>
    <n v="1"/>
    <s v="gcp-2026-05-25-finops-prod-1001-02-02-alloc-529bbc677b61"/>
    <d v="2026-05-01T00:00:00"/>
    <d v="2026-05-01T00:00:00"/>
  </r>
  <r>
    <x v="2887"/>
    <x v="1"/>
    <m/>
    <m/>
    <s v="customer-platform-prod"/>
    <n v="46166.833333333336"/>
    <n v="46167.833333333336"/>
    <n v="46142.833333333336"/>
    <n v="46173.833333333336"/>
    <s v="Cloud Storage"/>
    <s v="Storage"/>
    <s v="Standard Storage US Multi-region"/>
    <s v="bucket-1001-03-01"/>
    <s v="us-central1"/>
    <s v=""/>
    <n v="311.39780000000002"/>
    <s v="GiBy-month"/>
    <n v="2.5999862555226787E-2"/>
    <s v="Standard"/>
    <s v="USD"/>
    <n v="8.0962999999999994"/>
    <n v="7.4734999999999996"/>
    <n v="7.473499999999999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86"/>
    <s v="Allocated"/>
    <x v="1"/>
    <s v="Source tags/labels"/>
    <n v="1"/>
    <s v="gcp-2026-05-25-finops-prod-1001-03-01-alloc-6f72b9114ff0"/>
    <d v="2026-05-01T00:00:00"/>
    <d v="2026-05-01T00:00:00"/>
  </r>
  <r>
    <x v="2888"/>
    <x v="1"/>
    <m/>
    <m/>
    <s v="customer-platform-prod"/>
    <n v="46166.833333333336"/>
    <n v="46167.833333333336"/>
    <n v="46142.833333333336"/>
    <n v="46173.833333333336"/>
    <s v="Cloud Storage"/>
    <s v="Storage"/>
    <s v="Standard Storage US Multi-region"/>
    <s v="bucket-1001-03-02"/>
    <s v="us-central1"/>
    <s v=""/>
    <n v="311.39659999999998"/>
    <s v="GiBy-month"/>
    <n v="2.5999962748469316E-2"/>
    <s v="Standard"/>
    <s v="USD"/>
    <n v="8.0962999999999994"/>
    <n v="7.4734999999999996"/>
    <n v="7.473499999999999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87"/>
    <s v="Allocated"/>
    <x v="1"/>
    <s v="Source tags/labels"/>
    <n v="1"/>
    <s v="gcp-2026-05-25-finops-prod-1001-03-02-alloc-26311568d2e8"/>
    <d v="2026-05-01T00:00:00"/>
    <d v="2026-05-01T00:00:00"/>
  </r>
  <r>
    <x v="2889"/>
    <x v="1"/>
    <m/>
    <m/>
    <s v="customer-platform-prod"/>
    <n v="46166.833333333336"/>
    <n v="46167.833333333336"/>
    <n v="46142.833333333336"/>
    <n v="46173.833333333336"/>
    <s v="Cloud SQL"/>
    <s v="Databases"/>
    <s v="Cloud SQL for PostgreSQL: Regional vCPU"/>
    <s v="cloudsql-1001-04-01"/>
    <s v="us-central1"/>
    <s v=""/>
    <n v="424.9384"/>
    <s v="vCPU-hours"/>
    <n v="8.2599972137137989E-2"/>
    <s v="Committed"/>
    <s v="USD"/>
    <n v="35.099899999999998"/>
    <n v="28.9298"/>
    <n v="28.9298"/>
    <s v="Usage"/>
    <s v=""/>
    <s v="Cloud SQL for PostgreSQL: Regional vCPU"/>
    <s v="{}"/>
    <x v="0"/>
    <x v="0"/>
    <x v="0"/>
    <x v="0"/>
    <s v="Unallocated"/>
    <s v="gcp_billing_sample.csv"/>
    <n v="1088"/>
    <s v="Unallocated"/>
    <x v="0"/>
    <s v="Missing allocation metadata"/>
    <n v="1"/>
    <s v="gcp-2026-05-25-finops-prod-1001-04-01-alloc-5baba8ebb451"/>
    <d v="2026-05-01T00:00:00"/>
    <d v="2026-05-01T00:00:00"/>
  </r>
  <r>
    <x v="2890"/>
    <x v="1"/>
    <m/>
    <m/>
    <s v="customer-platform-prod"/>
    <n v="46166.833333333336"/>
    <n v="46167.833333333336"/>
    <n v="46142.833333333336"/>
    <n v="46173.833333333336"/>
    <s v="Cloud SQL"/>
    <s v="Databases"/>
    <s v="Cloud SQL for PostgreSQL: Regional vCPU"/>
    <s v="cloudsql-1001-04-02"/>
    <s v="us-central1"/>
    <s v=""/>
    <n v="437.58429999999998"/>
    <s v="vCPU-hours"/>
    <n v="8.2600084143786709E-2"/>
    <s v="Committed"/>
    <s v="USD"/>
    <n v="36.144500000000001"/>
    <n v="29.790700000000001"/>
    <n v="29.7907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089"/>
    <s v="Allocated"/>
    <x v="1"/>
    <s v="Source tags/labels"/>
    <n v="1"/>
    <s v="gcp-2026-05-25-finops-prod-1001-04-02-alloc-3defaf7a2011"/>
    <d v="2026-05-01T00:00:00"/>
    <d v="2026-05-01T00:00:00"/>
  </r>
  <r>
    <x v="2891"/>
    <x v="1"/>
    <m/>
    <m/>
    <s v="customer-platform-prod"/>
    <n v="46166.833333333336"/>
    <n v="46167.833333333336"/>
    <n v="46142.833333333336"/>
    <n v="46173.833333333336"/>
    <s v="Cloud Logging"/>
    <s v="Management and Governance"/>
    <s v="Log Storage"/>
    <s v="log-sink-1001-05-01"/>
    <s v="us-central1"/>
    <s v=""/>
    <n v="328.87509999999997"/>
    <s v="GiBy"/>
    <n v="0.49999984796659891"/>
    <s v="Standard"/>
    <s v="USD"/>
    <n v="164.4375"/>
    <n v="151.2825"/>
    <n v="151.2825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090"/>
    <s v="Shared"/>
    <x v="2"/>
    <s v="Direct spend: provider + billing month + sub-account"/>
    <n v="1"/>
    <s v="gcp-2026-05-25-finops-prod-1001-05-01-alloc-a2479e5b20e9"/>
    <d v="2026-05-01T00:00:00"/>
    <d v="2026-05-01T00:00:00"/>
  </r>
  <r>
    <x v="2892"/>
    <x v="1"/>
    <m/>
    <m/>
    <s v="customer-platform-prod"/>
    <n v="46166.833333333336"/>
    <n v="46167.833333333336"/>
    <n v="46142.833333333336"/>
    <n v="46173.833333333336"/>
    <s v="Cloud Logging"/>
    <s v="Management and Governance"/>
    <s v="Log Storage"/>
    <s v="log-sink-1001-05-02"/>
    <s v="us-central1"/>
    <s v=""/>
    <n v="276.81349999999998"/>
    <s v="GiBy"/>
    <n v="0.49999981937297128"/>
    <s v="Standard"/>
    <s v="USD"/>
    <n v="138.4067"/>
    <n v="127.3342"/>
    <n v="127.3342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091"/>
    <s v="Shared"/>
    <x v="2"/>
    <s v="Direct spend: provider + billing month + sub-account"/>
    <n v="1"/>
    <s v="gcp-2026-05-25-finops-prod-1001-05-02-alloc-28bae6ee0e77"/>
    <d v="2026-05-01T00:00:00"/>
    <d v="2026-05-01T00:00:00"/>
  </r>
  <r>
    <x v="2893"/>
    <x v="1"/>
    <m/>
    <m/>
    <s v="analytics-development"/>
    <n v="46166.833333333336"/>
    <n v="46167.833333333336"/>
    <n v="46142.833333333336"/>
    <n v="46173.833333333336"/>
    <s v="Compute Engine"/>
    <s v="Compute"/>
    <s v="N2 Instance Core running in Americas"/>
    <s v="instance-2001-01-01"/>
    <s v="us-central1"/>
    <s v=""/>
    <n v="734.28499999999997"/>
    <s v="vCPU-hours"/>
    <n v="3.1611022967921176E-2"/>
    <s v="Committed"/>
    <s v="USD"/>
    <n v="23.211500000000001"/>
    <n v="18.834399999999999"/>
    <n v="18.8343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92"/>
    <s v="Allocated"/>
    <x v="1"/>
    <s v="Source tags/labels"/>
    <n v="1"/>
    <s v="gcp-2026-05-25-finops-data-2001-01-01-alloc-c48a91015f51"/>
    <d v="2026-05-01T00:00:00"/>
    <d v="2026-05-01T00:00:00"/>
  </r>
  <r>
    <x v="2894"/>
    <x v="1"/>
    <m/>
    <m/>
    <s v="analytics-development"/>
    <n v="46166.833333333336"/>
    <n v="46167.833333333336"/>
    <n v="46142.833333333336"/>
    <n v="46173.833333333336"/>
    <s v="Compute Engine"/>
    <s v="Compute"/>
    <s v="N2 Instance Core running in Americas"/>
    <s v="instance-2001-01-02"/>
    <s v="us-central1"/>
    <s v=""/>
    <n v="736.97900000000004"/>
    <s v="vCPU-hours"/>
    <n v="3.1610941424382512E-2"/>
    <s v="Committed"/>
    <s v="USD"/>
    <n v="23.296600000000002"/>
    <n v="18.903500000000001"/>
    <n v="18.9035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93"/>
    <s v="Allocated"/>
    <x v="1"/>
    <s v="Source tags/labels"/>
    <n v="1"/>
    <s v="gcp-2026-05-25-finops-data-2001-01-02-alloc-7b5db0862ea0"/>
    <d v="2026-05-01T00:00:00"/>
    <d v="2026-05-01T00:00:00"/>
  </r>
  <r>
    <x v="2895"/>
    <x v="1"/>
    <m/>
    <m/>
    <s v="analytics-development"/>
    <n v="46166.833333333336"/>
    <n v="46167.833333333336"/>
    <n v="46142.833333333336"/>
    <n v="46173.833333333336"/>
    <s v="BigQuery"/>
    <s v="Analytics"/>
    <s v="Analysis in US"/>
    <s v="bq-job-2001-02-01"/>
    <s v="us-central1"/>
    <s v=""/>
    <n v="5.6646000000000001"/>
    <s v="TiBy"/>
    <n v="6.2500264802457366"/>
    <s v="Standard"/>
    <s v="USD"/>
    <n v="35.4039"/>
    <n v="33.633699999999997"/>
    <n v="33.63369999999999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94"/>
    <s v="Allocated"/>
    <x v="1"/>
    <s v="Source tags/labels"/>
    <n v="1"/>
    <s v="gcp-2026-05-25-finops-data-2001-02-01-alloc-c1370ed663b8"/>
    <d v="2026-05-01T00:00:00"/>
    <d v="2026-05-01T00:00:00"/>
  </r>
  <r>
    <x v="2896"/>
    <x v="1"/>
    <m/>
    <m/>
    <s v="analytics-development"/>
    <n v="46166.833333333336"/>
    <n v="46167.833333333336"/>
    <n v="46142.833333333336"/>
    <n v="46173.833333333336"/>
    <s v="BigQuery"/>
    <s v="Analytics"/>
    <s v="Analysis in US"/>
    <s v="bq-job-2001-02-02"/>
    <s v="us-central1"/>
    <s v=""/>
    <n v="5.2408999999999999"/>
    <s v="TiBy"/>
    <n v="6.2500333912114332"/>
    <s v="Standard"/>
    <s v="USD"/>
    <n v="32.755800000000001"/>
    <n v="31.117999999999999"/>
    <n v="31.1179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95"/>
    <s v="Allocated"/>
    <x v="1"/>
    <s v="Source tags/labels"/>
    <n v="1"/>
    <s v="gcp-2026-05-25-finops-data-2001-02-02-alloc-7af2f409179d"/>
    <d v="2026-05-01T00:00:00"/>
    <d v="2026-05-01T00:00:00"/>
  </r>
  <r>
    <x v="2897"/>
    <x v="1"/>
    <m/>
    <m/>
    <s v="analytics-development"/>
    <n v="46166.833333333336"/>
    <n v="46167.833333333336"/>
    <n v="46142.833333333336"/>
    <n v="46173.833333333336"/>
    <s v="Cloud Storage"/>
    <s v="Storage"/>
    <s v="Standard Storage US Multi-region"/>
    <s v="bucket-2001-03-01"/>
    <s v="us-central1"/>
    <s v=""/>
    <n v="149.19049999999999"/>
    <s v="GiBy-month"/>
    <n v="2.6000315033463926E-2"/>
    <s v="Standard"/>
    <s v="USD"/>
    <n v="3.879"/>
    <n v="3.5806"/>
    <n v="3.5806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96"/>
    <s v="Allocated"/>
    <x v="1"/>
    <s v="Source tags/labels"/>
    <n v="1"/>
    <s v="gcp-2026-05-25-finops-data-2001-03-01-alloc-f42eb3262d3b"/>
    <d v="2026-05-01T00:00:00"/>
    <d v="2026-05-01T00:00:00"/>
  </r>
  <r>
    <x v="2898"/>
    <x v="1"/>
    <m/>
    <m/>
    <s v="analytics-development"/>
    <n v="46166.833333333336"/>
    <n v="46167.833333333336"/>
    <n v="46142.833333333336"/>
    <n v="46173.833333333336"/>
    <s v="Cloud Storage"/>
    <s v="Storage"/>
    <s v="Standard Storage US Multi-region"/>
    <s v="bucket-2001-03-02"/>
    <s v="us-central1"/>
    <s v=""/>
    <n v="131.42500000000001"/>
    <s v="GiBy-month"/>
    <n v="2.6000380445120791E-2"/>
    <s v="Standard"/>
    <s v="USD"/>
    <n v="3.4171"/>
    <n v="3.1541999999999999"/>
    <n v="3.1541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97"/>
    <s v="Allocated"/>
    <x v="1"/>
    <s v="Source tags/labels"/>
    <n v="1"/>
    <s v="gcp-2026-05-25-finops-data-2001-03-02-alloc-85932265b153"/>
    <d v="2026-05-01T00:00:00"/>
    <d v="2026-05-01T00:00:00"/>
  </r>
  <r>
    <x v="2899"/>
    <x v="1"/>
    <m/>
    <m/>
    <s v="analytics-development"/>
    <n v="46166.833333333336"/>
    <n v="46167.833333333336"/>
    <n v="46142.833333333336"/>
    <n v="46173.833333333336"/>
    <s v="Cloud SQL"/>
    <s v="Databases"/>
    <s v="Cloud SQL for PostgreSQL: Regional vCPU"/>
    <s v="cloudsql-2001-04-01"/>
    <s v="us-central1"/>
    <s v=""/>
    <n v="188.4794"/>
    <s v="vCPU-hours"/>
    <n v="8.2600008276766584E-2"/>
    <s v="Committed"/>
    <s v="USD"/>
    <n v="15.5684"/>
    <n v="12.8317"/>
    <n v="12.8317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98"/>
    <s v="Allocated"/>
    <x v="1"/>
    <s v="Source tags/labels"/>
    <n v="1"/>
    <s v="gcp-2026-05-25-finops-data-2001-04-01-alloc-7d9880e4e0f3"/>
    <d v="2026-05-01T00:00:00"/>
    <d v="2026-05-01T00:00:00"/>
  </r>
  <r>
    <x v="2900"/>
    <x v="1"/>
    <m/>
    <m/>
    <s v="analytics-development"/>
    <n v="46166.833333333336"/>
    <n v="46167.833333333336"/>
    <n v="46142.833333333336"/>
    <n v="46173.833333333336"/>
    <s v="Cloud SQL"/>
    <s v="Databases"/>
    <s v="Cloud SQL for PostgreSQL: Regional vCPU"/>
    <s v="cloudsql-2001-04-02"/>
    <s v="us-central1"/>
    <s v=""/>
    <n v="174.73840000000001"/>
    <s v="vCPU-hours"/>
    <n v="8.2600046698378837E-2"/>
    <s v="Committed"/>
    <s v="USD"/>
    <n v="14.433400000000001"/>
    <n v="11.896100000000001"/>
    <n v="11.8961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099"/>
    <s v="Allocated"/>
    <x v="1"/>
    <s v="Source tags/labels"/>
    <n v="1"/>
    <s v="gcp-2026-05-25-finops-data-2001-04-02-alloc-dd4394129171"/>
    <d v="2026-05-01T00:00:00"/>
    <d v="2026-05-01T00:00:00"/>
  </r>
  <r>
    <x v="2901"/>
    <x v="1"/>
    <m/>
    <m/>
    <s v="analytics-development"/>
    <n v="46166.833333333336"/>
    <n v="46167.833333333336"/>
    <n v="46142.833333333336"/>
    <n v="46173.833333333336"/>
    <s v="Cloud Logging"/>
    <s v="Management and Governance"/>
    <s v="Log Storage"/>
    <s v="log-sink-2001-05-01"/>
    <s v="us-central1"/>
    <s v=""/>
    <n v="139.8143"/>
    <s v="GiBy"/>
    <n v="0.50000035761721084"/>
    <s v="Standard"/>
    <s v="USD"/>
    <n v="69.907200000000003"/>
    <n v="64.314599999999999"/>
    <n v="64.314599999999999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100"/>
    <s v="Shared"/>
    <x v="2"/>
    <s v="Direct spend: provider + billing month + sub-account"/>
    <n v="1"/>
    <s v="gcp-2026-05-25-finops-data-2001-05-01-alloc-909daf4e72af"/>
    <d v="2026-05-01T00:00:00"/>
    <d v="2026-05-01T00:00:00"/>
  </r>
  <r>
    <x v="2902"/>
    <x v="1"/>
    <m/>
    <m/>
    <s v="analytics-development"/>
    <n v="46166.833333333336"/>
    <n v="46167.833333333336"/>
    <n v="46142.833333333336"/>
    <n v="46173.833333333336"/>
    <s v="Cloud Logging"/>
    <s v="Management and Governance"/>
    <s v="Log Storage"/>
    <s v="log-sink-2001-05-02"/>
    <s v="us-central1"/>
    <s v=""/>
    <n v="129.39109999999999"/>
    <s v="GiBy"/>
    <n v="0.5000003864253415"/>
    <s v="Standard"/>
    <s v="USD"/>
    <n v="64.695599999999999"/>
    <n v="59.5199"/>
    <n v="59.5199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101"/>
    <s v="Shared"/>
    <x v="2"/>
    <s v="Direct spend: provider + billing month + sub-account"/>
    <n v="1"/>
    <s v="gcp-2026-05-25-finops-data-2001-05-02-alloc-a1c061ccbf3d"/>
    <d v="2026-05-01T00:00:00"/>
    <d v="2026-05-01T00:00:00"/>
  </r>
  <r>
    <x v="2903"/>
    <x v="1"/>
    <m/>
    <m/>
    <s v="customer-platform-prod"/>
    <n v="46167.833333333336"/>
    <n v="46168.833333333336"/>
    <n v="46142.833333333336"/>
    <n v="46173.833333333336"/>
    <s v="Compute Engine"/>
    <s v="Compute"/>
    <s v="N2 Instance Core running in Americas"/>
    <s v="instance-1001-01-01"/>
    <s v="us-central1"/>
    <s v=""/>
    <n v="1589.9712"/>
    <s v="vCPU-hours"/>
    <n v="3.1611012828408461E-2"/>
    <s v="Committed"/>
    <s v="USD"/>
    <n v="50.260599999999997"/>
    <n v="40.782800000000002"/>
    <n v="40.7828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02"/>
    <s v="Allocated"/>
    <x v="1"/>
    <s v="Source tags/labels"/>
    <n v="1"/>
    <s v="gcp-2026-05-26-finops-prod-1001-01-01-alloc-4519d07de766"/>
    <d v="2026-05-01T00:00:00"/>
    <d v="2026-05-01T00:00:00"/>
  </r>
  <r>
    <x v="2904"/>
    <x v="1"/>
    <m/>
    <m/>
    <s v="customer-platform-prod"/>
    <n v="46167.833333333336"/>
    <n v="46168.833333333336"/>
    <n v="46142.833333333336"/>
    <n v="46173.833333333336"/>
    <s v="Compute Engine"/>
    <s v="Compute"/>
    <s v="N2 Instance Core running in Americas"/>
    <s v="instance-1001-01-02"/>
    <s v="us-central1"/>
    <s v=""/>
    <n v="1592.6387999999999"/>
    <s v="vCPU-hours"/>
    <n v="3.1610996793497687E-2"/>
    <s v="Committed"/>
    <s v="USD"/>
    <n v="50.344900000000003"/>
    <n v="40.851199999999999"/>
    <n v="40.8511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03"/>
    <s v="Allocated"/>
    <x v="1"/>
    <s v="Source tags/labels"/>
    <n v="1"/>
    <s v="gcp-2026-05-26-finops-prod-1001-01-02-alloc-6d095f0fed23"/>
    <d v="2026-05-01T00:00:00"/>
    <d v="2026-05-01T00:00:00"/>
  </r>
  <r>
    <x v="2905"/>
    <x v="1"/>
    <m/>
    <m/>
    <s v="customer-platform-prod"/>
    <n v="46167.833333333336"/>
    <n v="46168.833333333336"/>
    <n v="46142.833333333336"/>
    <n v="46173.833333333336"/>
    <s v="BigQuery"/>
    <s v="Analytics"/>
    <s v="Analysis in US"/>
    <s v="bq-job-1001-02-01"/>
    <s v="us-central1"/>
    <s v=""/>
    <n v="10.9575"/>
    <s v="TiBy"/>
    <n v="6.2500022815423231"/>
    <s v="Standard"/>
    <s v="USD"/>
    <n v="68.484399999999994"/>
    <n v="65.060199999999995"/>
    <n v="65.06019999999999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04"/>
    <s v="Allocated"/>
    <x v="1"/>
    <s v="Source tags/labels"/>
    <n v="1"/>
    <s v="gcp-2026-05-26-finops-prod-1001-02-01-alloc-15d9313a121a"/>
    <d v="2026-05-01T00:00:00"/>
    <d v="2026-05-01T00:00:00"/>
  </r>
  <r>
    <x v="2906"/>
    <x v="1"/>
    <m/>
    <m/>
    <s v="customer-platform-prod"/>
    <n v="46167.833333333336"/>
    <n v="46168.833333333336"/>
    <n v="46142.833333333336"/>
    <n v="46173.833333333336"/>
    <s v="BigQuery"/>
    <s v="Analytics"/>
    <s v="Analysis in US"/>
    <s v="bq-job-1001-02-02"/>
    <s v="us-central1"/>
    <s v=""/>
    <n v="11.898899999999999"/>
    <s v="TiBy"/>
    <n v="6.249997898965451"/>
    <s v="Standard"/>
    <s v="USD"/>
    <n v="74.368099999999998"/>
    <n v="70.649699999999996"/>
    <n v="70.649699999999996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05"/>
    <s v="Allocated"/>
    <x v="1"/>
    <s v="Source tags/labels"/>
    <n v="1"/>
    <s v="gcp-2026-05-26-finops-prod-1001-02-02-alloc-80a5f80fafc4"/>
    <d v="2026-05-01T00:00:00"/>
    <d v="2026-05-01T00:00:00"/>
  </r>
  <r>
    <x v="2907"/>
    <x v="1"/>
    <m/>
    <m/>
    <s v="customer-platform-prod"/>
    <n v="46167.833333333336"/>
    <n v="46168.833333333336"/>
    <n v="46142.833333333336"/>
    <n v="46173.833333333336"/>
    <s v="Cloud Storage"/>
    <s v="Storage"/>
    <s v="Standard Storage US Multi-region"/>
    <s v="bucket-1001-03-01"/>
    <s v="us-central1"/>
    <s v=""/>
    <n v="345.46850000000001"/>
    <s v="GiBy-month"/>
    <n v="2.6000054997778379E-2"/>
    <s v="Standard"/>
    <s v="USD"/>
    <n v="8.9822000000000006"/>
    <n v="8.2911999999999999"/>
    <n v="8.2911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06"/>
    <s v="Allocated"/>
    <x v="1"/>
    <s v="Source tags/labels"/>
    <n v="1"/>
    <s v="gcp-2026-05-26-finops-prod-1001-03-01-alloc-10b552355000"/>
    <d v="2026-05-01T00:00:00"/>
    <d v="2026-05-01T00:00:00"/>
  </r>
  <r>
    <x v="2908"/>
    <x v="1"/>
    <m/>
    <m/>
    <s v="customer-platform-prod"/>
    <n v="46167.833333333336"/>
    <n v="46168.833333333336"/>
    <n v="46142.833333333336"/>
    <n v="46173.833333333336"/>
    <s v="Cloud Storage"/>
    <s v="Storage"/>
    <s v="Standard Storage US Multi-region"/>
    <s v="bucket-1001-03-02"/>
    <s v="us-central1"/>
    <s v=""/>
    <n v="349.22410000000002"/>
    <s v="GiBy-month"/>
    <n v="2.5999923831144529E-2"/>
    <s v="Standard"/>
    <s v="USD"/>
    <n v="9.0798000000000005"/>
    <n v="8.3813999999999993"/>
    <n v="8.381399999999999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07"/>
    <s v="Allocated"/>
    <x v="1"/>
    <s v="Source tags/labels"/>
    <n v="1"/>
    <s v="gcp-2026-05-26-finops-prod-1001-03-02-alloc-eaa0ca3e830d"/>
    <d v="2026-05-01T00:00:00"/>
    <d v="2026-05-01T00:00:00"/>
  </r>
  <r>
    <x v="2909"/>
    <x v="1"/>
    <m/>
    <m/>
    <s v="customer-platform-prod"/>
    <n v="46167.833333333336"/>
    <n v="46168.833333333336"/>
    <n v="46142.833333333336"/>
    <n v="46173.833333333336"/>
    <s v="Cloud SQL"/>
    <s v="Databases"/>
    <s v="Cloud SQL for PostgreSQL: Regional vCPU"/>
    <s v="cloudsql-1001-04-01"/>
    <s v="us-central1"/>
    <s v=""/>
    <n v="401.17919999999998"/>
    <s v="vCPU-hours"/>
    <n v="8.259999521410881E-2"/>
    <s v="Committed"/>
    <s v="USD"/>
    <n v="33.1374"/>
    <n v="27.3123"/>
    <n v="27.3123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08"/>
    <s v="Allocated"/>
    <x v="1"/>
    <s v="Source tags/labels"/>
    <n v="1"/>
    <s v="gcp-2026-05-26-finops-prod-1001-04-01-alloc-ccafbff8dc88"/>
    <d v="2026-05-01T00:00:00"/>
    <d v="2026-05-01T00:00:00"/>
  </r>
  <r>
    <x v="2910"/>
    <x v="1"/>
    <m/>
    <m/>
    <s v="customer-platform-prod"/>
    <n v="46167.833333333336"/>
    <n v="46168.833333333336"/>
    <n v="46142.833333333336"/>
    <n v="46173.833333333336"/>
    <s v="Cloud SQL"/>
    <s v="Databases"/>
    <s v="Cloud SQL for PostgreSQL: Regional vCPU"/>
    <s v="cloudsql-1001-04-02"/>
    <s v="us-central1"/>
    <s v=""/>
    <n v="419.69159999999999"/>
    <s v="vCPU-hours"/>
    <n v="8.2599937668516601E-2"/>
    <s v="Committed"/>
    <s v="USD"/>
    <n v="34.666499999999999"/>
    <n v="28.572600000000001"/>
    <n v="28.5726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09"/>
    <s v="Allocated"/>
    <x v="1"/>
    <s v="Source tags/labels"/>
    <n v="1"/>
    <s v="gcp-2026-05-26-finops-prod-1001-04-02-alloc-845cf469711e"/>
    <d v="2026-05-01T00:00:00"/>
    <d v="2026-05-01T00:00:00"/>
  </r>
  <r>
    <x v="2911"/>
    <x v="1"/>
    <m/>
    <m/>
    <s v="customer-platform-prod"/>
    <n v="46167.833333333336"/>
    <n v="46168.833333333336"/>
    <n v="46142.833333333336"/>
    <n v="46173.833333333336"/>
    <s v="Cloud Logging"/>
    <s v="Management and Governance"/>
    <s v="Log Storage"/>
    <s v="log-sink-1001-05-01"/>
    <s v="us-central1"/>
    <s v=""/>
    <n v="301.24130000000002"/>
    <s v="GiBy"/>
    <n v="0.49999983402010278"/>
    <s v="Standard"/>
    <s v="USD"/>
    <n v="150.6206"/>
    <n v="138.571"/>
    <n v="138.57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110"/>
    <s v="Shared"/>
    <x v="2"/>
    <s v="Direct spend: provider + billing month + sub-account"/>
    <n v="1"/>
    <s v="gcp-2026-05-26-finops-prod-1001-05-01-alloc-2a05a7cd3f96"/>
    <d v="2026-05-01T00:00:00"/>
    <d v="2026-05-01T00:00:00"/>
  </r>
  <r>
    <x v="2912"/>
    <x v="1"/>
    <m/>
    <m/>
    <s v="customer-platform-prod"/>
    <n v="46167.833333333336"/>
    <n v="46168.833333333336"/>
    <n v="46142.833333333336"/>
    <n v="46173.833333333336"/>
    <s v="Cloud Logging"/>
    <s v="Management and Governance"/>
    <s v="Log Storage"/>
    <s v="log-sink-1001-05-02"/>
    <s v="us-central1"/>
    <s v=""/>
    <n v="287.59019999999998"/>
    <s v="GiBy"/>
    <n v="0.5"/>
    <s v="Standard"/>
    <s v="USD"/>
    <n v="143.79509999999999"/>
    <n v="132.29150000000001"/>
    <n v="132.2915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111"/>
    <s v="Shared"/>
    <x v="2"/>
    <s v="Direct spend: provider + billing month + sub-account"/>
    <n v="1"/>
    <s v="gcp-2026-05-26-finops-prod-1001-05-02-alloc-0116d0a81cfa"/>
    <d v="2026-05-01T00:00:00"/>
    <d v="2026-05-01T00:00:00"/>
  </r>
  <r>
    <x v="2913"/>
    <x v="1"/>
    <m/>
    <m/>
    <s v="analytics-development"/>
    <n v="46167.833333333336"/>
    <n v="46168.833333333336"/>
    <n v="46142.833333333336"/>
    <n v="46173.833333333336"/>
    <s v="Compute Engine"/>
    <s v="Compute"/>
    <s v="N2 Instance Core running in Americas"/>
    <s v="instance-2001-01-01"/>
    <s v="us-central1"/>
    <s v=""/>
    <n v="680.59370000000001"/>
    <s v="vCPU-hours"/>
    <n v="3.1610930280430161E-2"/>
    <s v="Committed"/>
    <s v="USD"/>
    <n v="21.514199999999999"/>
    <n v="17.4572"/>
    <n v="17.457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12"/>
    <s v="Allocated"/>
    <x v="1"/>
    <s v="Source tags/labels"/>
    <n v="1"/>
    <s v="gcp-2026-05-26-finops-data-2001-01-01-alloc-d0134117ceda"/>
    <d v="2026-05-01T00:00:00"/>
    <d v="2026-05-01T00:00:00"/>
  </r>
  <r>
    <x v="2914"/>
    <x v="1"/>
    <m/>
    <m/>
    <s v="analytics-development"/>
    <n v="46167.833333333336"/>
    <n v="46168.833333333336"/>
    <n v="46142.833333333336"/>
    <n v="46173.833333333336"/>
    <s v="Compute Engine"/>
    <s v="Compute"/>
    <s v="N2 Instance Core running in Americas"/>
    <s v="instance-2001-01-02"/>
    <s v="us-central1"/>
    <s v=""/>
    <n v="654.30449999999996"/>
    <s v="vCPU-hours"/>
    <n v="3.1610970121709388E-2"/>
    <s v="Committed"/>
    <s v="USD"/>
    <n v="20.683199999999999"/>
    <n v="16.782900000000001"/>
    <n v="16.7829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13"/>
    <s v="Allocated"/>
    <x v="1"/>
    <s v="Source tags/labels"/>
    <n v="1"/>
    <s v="gcp-2026-05-26-finops-data-2001-01-02-alloc-03a361618c46"/>
    <d v="2026-05-01T00:00:00"/>
    <d v="2026-05-01T00:00:00"/>
  </r>
  <r>
    <x v="2915"/>
    <x v="1"/>
    <m/>
    <m/>
    <s v="analytics-development"/>
    <n v="46167.833333333336"/>
    <n v="46168.833333333336"/>
    <n v="46142.833333333336"/>
    <n v="46173.833333333336"/>
    <s v="BigQuery"/>
    <s v="Analytics"/>
    <s v="Analysis in US"/>
    <s v="bq-job-2001-02-01"/>
    <s v="us-central1"/>
    <s v=""/>
    <n v="5.5563000000000002"/>
    <s v="TiBy"/>
    <n v="6.2499505066321115"/>
    <s v="Standard"/>
    <s v="USD"/>
    <n v="34.726599999999998"/>
    <n v="32.990299999999998"/>
    <n v="32.9902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14"/>
    <s v="Allocated"/>
    <x v="1"/>
    <s v="Source tags/labels"/>
    <n v="1"/>
    <s v="gcp-2026-05-26-finops-data-2001-02-01-alloc-9e448aac01bf"/>
    <d v="2026-05-01T00:00:00"/>
    <d v="2026-05-01T00:00:00"/>
  </r>
  <r>
    <x v="2916"/>
    <x v="1"/>
    <m/>
    <m/>
    <s v="analytics-development"/>
    <n v="46167.833333333336"/>
    <n v="46168.833333333336"/>
    <n v="46142.833333333336"/>
    <n v="46173.833333333336"/>
    <s v="BigQuery"/>
    <s v="Analytics"/>
    <s v="Analysis in US"/>
    <s v="bq-job-2001-02-02"/>
    <s v="us-central1"/>
    <s v=""/>
    <n v="4.9279999999999999"/>
    <s v="TiBy"/>
    <n v="6.2499797077922077"/>
    <s v="Standard"/>
    <s v="USD"/>
    <n v="30.799900000000001"/>
    <n v="29.259899999999998"/>
    <n v="29.2598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15"/>
    <s v="Allocated"/>
    <x v="1"/>
    <s v="Source tags/labels"/>
    <n v="1"/>
    <s v="gcp-2026-05-26-finops-data-2001-02-02-alloc-2256aecb6dfa"/>
    <d v="2026-05-01T00:00:00"/>
    <d v="2026-05-01T00:00:00"/>
  </r>
  <r>
    <x v="2917"/>
    <x v="1"/>
    <m/>
    <m/>
    <s v="analytics-development"/>
    <n v="46167.833333333336"/>
    <n v="46168.833333333336"/>
    <n v="46142.833333333336"/>
    <n v="46173.833333333336"/>
    <s v="Cloud Storage"/>
    <s v="Storage"/>
    <s v="Standard Storage US Multi-region"/>
    <s v="bucket-2001-03-01"/>
    <s v="us-central1"/>
    <s v=""/>
    <n v="136.291"/>
    <s v="GiBy-month"/>
    <n v="2.6000249466215673E-2"/>
    <s v="Standard"/>
    <s v="USD"/>
    <n v="3.5436000000000001"/>
    <n v="3.2709999999999999"/>
    <n v="3.2709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16"/>
    <s v="Allocated"/>
    <x v="1"/>
    <s v="Source tags/labels"/>
    <n v="1"/>
    <s v="gcp-2026-05-26-finops-data-2001-03-01-alloc-3d567139aeec"/>
    <d v="2026-05-01T00:00:00"/>
    <d v="2026-05-01T00:00:00"/>
  </r>
  <r>
    <x v="2918"/>
    <x v="1"/>
    <m/>
    <m/>
    <s v="analytics-development"/>
    <n v="46167.833333333336"/>
    <n v="46168.833333333336"/>
    <n v="46142.833333333336"/>
    <n v="46173.833333333336"/>
    <s v="Cloud Storage"/>
    <s v="Storage"/>
    <s v="Standard Storage US Multi-region"/>
    <s v="bucket-2001-03-02"/>
    <s v="us-central1"/>
    <s v=""/>
    <n v="148.16659999999999"/>
    <s v="GiBy-month"/>
    <n v="2.5999786726563206E-2"/>
    <s v="Standard"/>
    <s v="USD"/>
    <n v="3.8523000000000001"/>
    <n v="3.556"/>
    <n v="3.556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17"/>
    <s v="Allocated"/>
    <x v="1"/>
    <s v="Source tags/labels"/>
    <n v="1"/>
    <s v="gcp-2026-05-26-finops-data-2001-03-02-alloc-2ce9456b5f13"/>
    <d v="2026-05-01T00:00:00"/>
    <d v="2026-05-01T00:00:00"/>
  </r>
  <r>
    <x v="2919"/>
    <x v="1"/>
    <m/>
    <m/>
    <s v="analytics-development"/>
    <n v="46167.833333333336"/>
    <n v="46168.833333333336"/>
    <n v="46142.833333333336"/>
    <n v="46173.833333333336"/>
    <s v="Cloud SQL"/>
    <s v="Databases"/>
    <s v="Cloud SQL for PostgreSQL: Regional vCPU"/>
    <s v="cloudsql-2001-04-01"/>
    <s v="us-central1"/>
    <s v=""/>
    <n v="183.05760000000001"/>
    <s v="vCPU-hours"/>
    <n v="8.2600230747043563E-2"/>
    <s v="Committed"/>
    <s v="USD"/>
    <n v="15.1206"/>
    <n v="12.4626"/>
    <n v="12.4626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18"/>
    <s v="Allocated"/>
    <x v="1"/>
    <s v="Source tags/labels"/>
    <n v="1"/>
    <s v="gcp-2026-05-26-finops-data-2001-04-01-alloc-9d7bc2f78d8f"/>
    <d v="2026-05-01T00:00:00"/>
    <d v="2026-05-01T00:00:00"/>
  </r>
  <r>
    <x v="2920"/>
    <x v="1"/>
    <m/>
    <m/>
    <s v="analytics-development"/>
    <n v="46167.833333333336"/>
    <n v="46168.833333333336"/>
    <n v="46142.833333333336"/>
    <n v="46173.833333333336"/>
    <s v="Cloud SQL"/>
    <s v="Databases"/>
    <s v="Cloud SQL for PostgreSQL: Regional vCPU"/>
    <s v="cloudsql-2001-04-02"/>
    <s v="us-central1"/>
    <s v=""/>
    <n v="182.43440000000001"/>
    <s v="vCPU-hours"/>
    <n v="8.2600101735199064E-2"/>
    <s v="Committed"/>
    <s v="USD"/>
    <n v="15.069100000000001"/>
    <n v="12.4201"/>
    <n v="12.42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19"/>
    <s v="Allocated"/>
    <x v="1"/>
    <s v="Source tags/labels"/>
    <n v="1"/>
    <s v="gcp-2026-05-26-finops-data-2001-04-02-alloc-ea82c51ad673"/>
    <d v="2026-05-01T00:00:00"/>
    <d v="2026-05-01T00:00:00"/>
  </r>
  <r>
    <x v="2921"/>
    <x v="1"/>
    <m/>
    <m/>
    <s v="analytics-development"/>
    <n v="46167.833333333336"/>
    <n v="46168.833333333336"/>
    <n v="46142.833333333336"/>
    <n v="46173.833333333336"/>
    <s v="Cloud Logging"/>
    <s v="Management and Governance"/>
    <s v="Log Storage"/>
    <s v="log-sink-2001-05-01"/>
    <s v="us-central1"/>
    <s v=""/>
    <n v="140.31530000000001"/>
    <s v="GiBy"/>
    <n v="0.5000003563403278"/>
    <s v="Standard"/>
    <s v="USD"/>
    <n v="70.157700000000006"/>
    <n v="64.545000000000002"/>
    <n v="64.5450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120"/>
    <s v="Shared"/>
    <x v="2"/>
    <s v="Direct spend: provider + billing month + sub-account"/>
    <n v="1"/>
    <s v="gcp-2026-05-26-finops-data-2001-05-01-alloc-573e089740a3"/>
    <d v="2026-05-01T00:00:00"/>
    <d v="2026-05-01T00:00:00"/>
  </r>
  <r>
    <x v="2922"/>
    <x v="1"/>
    <m/>
    <m/>
    <s v="analytics-development"/>
    <n v="46167.833333333336"/>
    <n v="46168.833333333336"/>
    <n v="46142.833333333336"/>
    <n v="46173.833333333336"/>
    <s v="Cloud Logging"/>
    <s v="Management and Governance"/>
    <s v="Log Storage"/>
    <s v="log-sink-2001-05-02"/>
    <s v="us-central1"/>
    <s v=""/>
    <n v="133.52189999999999"/>
    <s v="GiBy"/>
    <n v="0.50000037447040524"/>
    <s v="Standard"/>
    <s v="USD"/>
    <n v="66.760999999999996"/>
    <n v="61.420099999999998"/>
    <n v="61.42009999999999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121"/>
    <s v="Shared"/>
    <x v="2"/>
    <s v="Direct spend: provider + billing month + sub-account"/>
    <n v="1"/>
    <s v="gcp-2026-05-26-finops-data-2001-05-02-alloc-7888f4e64e06"/>
    <d v="2026-05-01T00:00:00"/>
    <d v="2026-05-01T00:00:00"/>
  </r>
  <r>
    <x v="2923"/>
    <x v="1"/>
    <m/>
    <m/>
    <s v="customer-platform-prod"/>
    <n v="46168.833333333336"/>
    <n v="46169.833333333336"/>
    <n v="46142.833333333336"/>
    <n v="46173.833333333336"/>
    <s v="Compute Engine"/>
    <s v="Compute"/>
    <s v="N2 Instance Core running in Americas"/>
    <s v="instance-1001-01-01"/>
    <s v="us-central1"/>
    <s v=""/>
    <n v="1389.5862999999999"/>
    <s v="vCPU-hours"/>
    <n v="3.1610990983431543E-2"/>
    <s v="Committed"/>
    <s v="USD"/>
    <n v="43.926200000000001"/>
    <n v="35.642899999999997"/>
    <n v="35.6428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22"/>
    <s v="Allocated"/>
    <x v="1"/>
    <s v="Source tags/labels"/>
    <n v="1"/>
    <s v="gcp-2026-05-27-finops-prod-1001-01-01-alloc-b767e4facf7e"/>
    <d v="2026-05-01T00:00:00"/>
    <d v="2026-05-01T00:00:00"/>
  </r>
  <r>
    <x v="2924"/>
    <x v="1"/>
    <m/>
    <m/>
    <s v="customer-platform-prod"/>
    <n v="46168.833333333336"/>
    <n v="46169.833333333336"/>
    <n v="46142.833333333336"/>
    <n v="46173.833333333336"/>
    <s v="Compute Engine"/>
    <s v="Compute"/>
    <s v="N2 Instance Core running in Americas"/>
    <s v="instance-1001-01-02"/>
    <s v="us-central1"/>
    <s v=""/>
    <n v="1401.5210999999999"/>
    <s v="vCPU-hours"/>
    <n v="3.1611011778559739E-2"/>
    <s v="Committed"/>
    <s v="USD"/>
    <n v="44.3035"/>
    <n v="35.949100000000001"/>
    <n v="35.9491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23"/>
    <s v="Allocated"/>
    <x v="1"/>
    <s v="Source tags/labels"/>
    <n v="1"/>
    <s v="gcp-2026-05-27-finops-prod-1001-01-02-alloc-e9052514355b"/>
    <d v="2026-05-01T00:00:00"/>
    <d v="2026-05-01T00:00:00"/>
  </r>
  <r>
    <x v="2925"/>
    <x v="1"/>
    <m/>
    <m/>
    <s v="customer-platform-prod"/>
    <n v="46168.833333333336"/>
    <n v="46169.833333333336"/>
    <n v="46142.833333333336"/>
    <n v="46173.833333333336"/>
    <s v="BigQuery"/>
    <s v="Analytics"/>
    <s v="Analysis in US"/>
    <s v="bq-job-1001-02-01"/>
    <s v="us-central1"/>
    <s v=""/>
    <n v="11.962199999999999"/>
    <s v="TiBy"/>
    <n v="6.2499874605005763"/>
    <s v="Standard"/>
    <s v="USD"/>
    <n v="74.763599999999997"/>
    <n v="71.025400000000005"/>
    <n v="71.02540000000000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24"/>
    <s v="Allocated"/>
    <x v="1"/>
    <s v="Source tags/labels"/>
    <n v="1"/>
    <s v="gcp-2026-05-27-finops-prod-1001-02-01-alloc-150706340a51"/>
    <d v="2026-05-01T00:00:00"/>
    <d v="2026-05-01T00:00:00"/>
  </r>
  <r>
    <x v="2926"/>
    <x v="1"/>
    <m/>
    <m/>
    <s v="customer-platform-prod"/>
    <n v="46168.833333333336"/>
    <n v="46169.833333333336"/>
    <n v="46142.833333333336"/>
    <n v="46173.833333333336"/>
    <s v="BigQuery"/>
    <s v="Analytics"/>
    <s v="Analysis in US"/>
    <s v="bq-job-1001-02-02"/>
    <s v="us-central1"/>
    <s v=""/>
    <n v="12.647399999999999"/>
    <s v="TiBy"/>
    <n v="6.2499960466182776"/>
    <s v="Standard"/>
    <s v="USD"/>
    <n v="79.046199999999999"/>
    <n v="75.093900000000005"/>
    <n v="75.093900000000005"/>
    <s v="Usage"/>
    <s v=""/>
    <s v="Analysis in US"/>
    <s v="{}"/>
    <x v="0"/>
    <x v="0"/>
    <x v="0"/>
    <x v="0"/>
    <s v="Unallocated"/>
    <s v="gcp_billing_sample.csv"/>
    <n v="1125"/>
    <s v="Unallocated"/>
    <x v="0"/>
    <s v="Missing allocation metadata"/>
    <n v="1"/>
    <s v="gcp-2026-05-27-finops-prod-1001-02-02-alloc-b7043142f2a4"/>
    <d v="2026-05-01T00:00:00"/>
    <d v="2026-05-01T00:00:00"/>
  </r>
  <r>
    <x v="2927"/>
    <x v="1"/>
    <m/>
    <m/>
    <s v="customer-platform-prod"/>
    <n v="46168.833333333336"/>
    <n v="46169.833333333336"/>
    <n v="46142.833333333336"/>
    <n v="46173.833333333336"/>
    <s v="Cloud Storage"/>
    <s v="Storage"/>
    <s v="Standard Storage US Multi-region"/>
    <s v="bucket-1001-03-01"/>
    <s v="us-central1"/>
    <s v=""/>
    <n v="310.59969999999998"/>
    <s v="GiBy-month"/>
    <n v="2.600002511270938E-2"/>
    <s v="Standard"/>
    <s v="USD"/>
    <n v="8.0755999999999997"/>
    <n v="7.4543999999999997"/>
    <n v="7.4543999999999997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26"/>
    <s v="Allocated"/>
    <x v="1"/>
    <s v="Source tags/labels"/>
    <n v="1"/>
    <s v="gcp-2026-05-27-finops-prod-1001-03-01-alloc-22d9a5e64c74"/>
    <d v="2026-05-01T00:00:00"/>
    <d v="2026-05-01T00:00:00"/>
  </r>
  <r>
    <x v="2928"/>
    <x v="1"/>
    <m/>
    <m/>
    <s v="customer-platform-prod"/>
    <n v="46168.833333333336"/>
    <n v="46169.833333333336"/>
    <n v="46142.833333333336"/>
    <n v="46173.833333333336"/>
    <s v="Cloud Storage"/>
    <s v="Storage"/>
    <s v="Standard Storage US Multi-region"/>
    <s v="bucket-1001-03-02"/>
    <s v="us-central1"/>
    <s v=""/>
    <n v="298.6472"/>
    <s v="GiBy-month"/>
    <n v="2.5999908922635137E-2"/>
    <s v="Standard"/>
    <s v="USD"/>
    <n v="7.7648000000000001"/>
    <n v="7.1675000000000004"/>
    <n v="7.167500000000000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27"/>
    <s v="Allocated"/>
    <x v="1"/>
    <s v="Source tags/labels"/>
    <n v="1"/>
    <s v="gcp-2026-05-27-finops-prod-1001-03-02-alloc-22aa9d44e74a"/>
    <d v="2026-05-01T00:00:00"/>
    <d v="2026-05-01T00:00:00"/>
  </r>
  <r>
    <x v="2929"/>
    <x v="1"/>
    <m/>
    <m/>
    <s v="customer-platform-prod"/>
    <n v="46168.833333333336"/>
    <n v="46169.833333333336"/>
    <n v="46142.833333333336"/>
    <n v="46173.833333333336"/>
    <s v="Cloud SQL"/>
    <s v="Databases"/>
    <s v="Cloud SQL for PostgreSQL: Regional vCPU"/>
    <s v="cloudsql-1001-04-01"/>
    <s v="us-central1"/>
    <s v=""/>
    <n v="437.79219999999998"/>
    <s v="vCPU-hours"/>
    <n v="8.2599918408779338E-2"/>
    <s v="Committed"/>
    <s v="USD"/>
    <n v="36.1616"/>
    <n v="29.8049"/>
    <n v="29.804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28"/>
    <s v="Allocated"/>
    <x v="1"/>
    <s v="Source tags/labels"/>
    <n v="1"/>
    <s v="gcp-2026-05-27-finops-prod-1001-04-01-alloc-6d9fdc48839e"/>
    <d v="2026-05-01T00:00:00"/>
    <d v="2026-05-01T00:00:00"/>
  </r>
  <r>
    <x v="2930"/>
    <x v="1"/>
    <m/>
    <m/>
    <s v="customer-platform-prod"/>
    <n v="46168.833333333336"/>
    <n v="46169.833333333336"/>
    <n v="46142.833333333336"/>
    <n v="46173.833333333336"/>
    <s v="Cloud SQL"/>
    <s v="Databases"/>
    <s v="Cloud SQL for PostgreSQL: Regional vCPU"/>
    <s v="cloudsql-1001-04-02"/>
    <s v="us-central1"/>
    <s v=""/>
    <n v="459.74930000000001"/>
    <s v="vCPU-hours"/>
    <n v="8.2600017009270055E-2"/>
    <s v="Committed"/>
    <s v="USD"/>
    <n v="37.975299999999997"/>
    <n v="31.299700000000001"/>
    <n v="31.2997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29"/>
    <s v="Allocated"/>
    <x v="1"/>
    <s v="Source tags/labels"/>
    <n v="1"/>
    <s v="gcp-2026-05-27-finops-prod-1001-04-02-alloc-796304200511"/>
    <d v="2026-05-01T00:00:00"/>
    <d v="2026-05-01T00:00:00"/>
  </r>
  <r>
    <x v="2931"/>
    <x v="1"/>
    <m/>
    <m/>
    <s v="customer-platform-prod"/>
    <n v="46168.833333333336"/>
    <n v="46169.833333333336"/>
    <n v="46142.833333333336"/>
    <n v="46173.833333333336"/>
    <s v="Cloud Logging"/>
    <s v="Management and Governance"/>
    <s v="Log Storage"/>
    <s v="log-sink-1001-05-01"/>
    <s v="us-central1"/>
    <s v=""/>
    <n v="311.57159999999999"/>
    <s v="GiBy"/>
    <n v="0.5"/>
    <s v="Standard"/>
    <s v="USD"/>
    <n v="155.78579999999999"/>
    <n v="143.3229"/>
    <n v="143.322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130"/>
    <s v="Shared"/>
    <x v="2"/>
    <s v="Direct spend: provider + billing month + sub-account"/>
    <n v="1"/>
    <s v="gcp-2026-05-27-finops-prod-1001-05-01-alloc-02f908b54929"/>
    <d v="2026-05-01T00:00:00"/>
    <d v="2026-05-01T00:00:00"/>
  </r>
  <r>
    <x v="2932"/>
    <x v="1"/>
    <m/>
    <m/>
    <s v="customer-platform-prod"/>
    <n v="46168.833333333336"/>
    <n v="46169.833333333336"/>
    <n v="46142.833333333336"/>
    <n v="46173.833333333336"/>
    <s v="Cloud Logging"/>
    <s v="Management and Governance"/>
    <s v="Log Storage"/>
    <s v="log-sink-1001-05-02"/>
    <s v="us-central1"/>
    <s v=""/>
    <n v="279.20909999999998"/>
    <s v="GiBy"/>
    <n v="0.4999998209227422"/>
    <s v="Standard"/>
    <s v="USD"/>
    <n v="139.6045"/>
    <n v="128.43620000000001"/>
    <n v="128.4362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131"/>
    <s v="Shared"/>
    <x v="2"/>
    <s v="Direct spend: provider + billing month + sub-account"/>
    <n v="1"/>
    <s v="gcp-2026-05-27-finops-prod-1001-05-02-alloc-05db77bd53e7"/>
    <d v="2026-05-01T00:00:00"/>
    <d v="2026-05-01T00:00:00"/>
  </r>
  <r>
    <x v="2933"/>
    <x v="1"/>
    <m/>
    <m/>
    <s v="analytics-development"/>
    <n v="46168.833333333336"/>
    <n v="46169.833333333336"/>
    <n v="46142.833333333336"/>
    <n v="46173.833333333336"/>
    <s v="Compute Engine"/>
    <s v="Compute"/>
    <s v="N2 Instance Core running in Americas"/>
    <s v="instance-2001-01-01"/>
    <s v="us-central1"/>
    <s v=""/>
    <n v="613.05539999999996"/>
    <s v="vCPU-hours"/>
    <n v="3.1611009380228934E-2"/>
    <s v="Committed"/>
    <s v="USD"/>
    <n v="19.379300000000001"/>
    <n v="15.7249"/>
    <n v="15.724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32"/>
    <s v="Allocated"/>
    <x v="1"/>
    <s v="Source tags/labels"/>
    <n v="1"/>
    <s v="gcp-2026-05-27-finops-data-2001-01-01-alloc-29ae0049470d"/>
    <d v="2026-05-01T00:00:00"/>
    <d v="2026-05-01T00:00:00"/>
  </r>
  <r>
    <x v="2934"/>
    <x v="1"/>
    <m/>
    <m/>
    <s v="analytics-development"/>
    <n v="46168.833333333336"/>
    <n v="46169.833333333336"/>
    <n v="46142.833333333336"/>
    <n v="46173.833333333336"/>
    <s v="Compute Engine"/>
    <s v="Compute"/>
    <s v="N2 Instance Core running in Americas"/>
    <s v="instance-2001-01-02"/>
    <s v="us-central1"/>
    <s v=""/>
    <n v="624.57389999999998"/>
    <s v="vCPU-hours"/>
    <n v="3.1610991109298679E-2"/>
    <s v="Committed"/>
    <s v="USD"/>
    <n v="19.743400000000001"/>
    <n v="16.020399999999999"/>
    <n v="16.0203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33"/>
    <s v="Allocated"/>
    <x v="1"/>
    <s v="Source tags/labels"/>
    <n v="1"/>
    <s v="gcp-2026-05-27-finops-data-2001-01-02-alloc-31bfa0672175"/>
    <d v="2026-05-01T00:00:00"/>
    <d v="2026-05-01T00:00:00"/>
  </r>
  <r>
    <x v="2935"/>
    <x v="1"/>
    <m/>
    <m/>
    <s v="analytics-development"/>
    <n v="46168.833333333336"/>
    <n v="46169.833333333336"/>
    <n v="46142.833333333336"/>
    <n v="46173.833333333336"/>
    <s v="BigQuery"/>
    <s v="Analytics"/>
    <s v="Analysis in US"/>
    <s v="bq-job-2001-02-01"/>
    <s v="us-central1"/>
    <s v=""/>
    <n v="5.0593000000000004"/>
    <s v="TiBy"/>
    <n v="6.2499555274445076"/>
    <s v="Standard"/>
    <s v="USD"/>
    <n v="31.6204"/>
    <n v="30.039400000000001"/>
    <n v="30.0394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34"/>
    <s v="Allocated"/>
    <x v="1"/>
    <s v="Source tags/labels"/>
    <n v="1"/>
    <s v="gcp-2026-05-27-finops-data-2001-02-01-alloc-c083f615b4d5"/>
    <d v="2026-05-01T00:00:00"/>
    <d v="2026-05-01T00:00:00"/>
  </r>
  <r>
    <x v="2936"/>
    <x v="1"/>
    <m/>
    <m/>
    <s v="analytics-development"/>
    <n v="46168.833333333336"/>
    <n v="46169.833333333336"/>
    <n v="46142.833333333336"/>
    <n v="46173.833333333336"/>
    <s v="BigQuery"/>
    <s v="Analytics"/>
    <s v="Analysis in US"/>
    <s v="bq-job-2001-02-02"/>
    <s v="us-central1"/>
    <s v=""/>
    <n v="4.8975"/>
    <s v="TiBy"/>
    <n v="6.2499642674834099"/>
    <s v="Standard"/>
    <s v="USD"/>
    <n v="30.609200000000001"/>
    <n v="29.078700000000001"/>
    <n v="29.0787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35"/>
    <s v="Allocated"/>
    <x v="1"/>
    <s v="Source tags/labels"/>
    <n v="1"/>
    <s v="gcp-2026-05-27-finops-data-2001-02-02-alloc-ce7c5fa93693"/>
    <d v="2026-05-01T00:00:00"/>
    <d v="2026-05-01T00:00:00"/>
  </r>
  <r>
    <x v="2937"/>
    <x v="1"/>
    <m/>
    <m/>
    <s v="analytics-development"/>
    <n v="46168.833333333336"/>
    <n v="46169.833333333336"/>
    <n v="46142.833333333336"/>
    <n v="46173.833333333336"/>
    <s v="Cloud Storage"/>
    <s v="Storage"/>
    <s v="Standard Storage US Multi-region"/>
    <s v="bucket-2001-03-01"/>
    <s v="us-central1"/>
    <s v=""/>
    <n v="139.50280000000001"/>
    <s v="GiBy-month"/>
    <n v="2.6000194978165313E-2"/>
    <s v="Standard"/>
    <s v="USD"/>
    <n v="3.6271"/>
    <n v="3.3481000000000001"/>
    <n v="3.3481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36"/>
    <s v="Allocated"/>
    <x v="1"/>
    <s v="Source tags/labels"/>
    <n v="1"/>
    <s v="gcp-2026-05-27-finops-data-2001-03-01-alloc-62fb5462beb2"/>
    <d v="2026-05-01T00:00:00"/>
    <d v="2026-05-01T00:00:00"/>
  </r>
  <r>
    <x v="2938"/>
    <x v="1"/>
    <m/>
    <m/>
    <s v="analytics-development"/>
    <n v="46168.833333333336"/>
    <n v="46169.833333333336"/>
    <n v="46142.833333333336"/>
    <n v="46173.833333333336"/>
    <s v="Cloud Storage"/>
    <s v="Storage"/>
    <s v="Standard Storage US Multi-region"/>
    <s v="bucket-2001-03-02"/>
    <s v="us-central1"/>
    <s v=""/>
    <n v="145.1482"/>
    <s v="GiBy-month"/>
    <n v="2.6000322429075937E-2"/>
    <s v="Standard"/>
    <s v="USD"/>
    <n v="3.7738999999999998"/>
    <n v="3.4836"/>
    <n v="3.4836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37"/>
    <s v="Allocated"/>
    <x v="1"/>
    <s v="Source tags/labels"/>
    <n v="1"/>
    <s v="gcp-2026-05-27-finops-data-2001-03-02-alloc-ebea982a905e"/>
    <d v="2026-05-01T00:00:00"/>
    <d v="2026-05-01T00:00:00"/>
  </r>
  <r>
    <x v="2939"/>
    <x v="1"/>
    <m/>
    <m/>
    <s v="analytics-development"/>
    <n v="46168.833333333336"/>
    <n v="46169.833333333336"/>
    <n v="46142.833333333336"/>
    <n v="46173.833333333336"/>
    <s v="Cloud SQL"/>
    <s v="Databases"/>
    <s v="Cloud SQL for PostgreSQL: Regional vCPU"/>
    <s v="cloudsql-2001-04-01"/>
    <s v="us-central1"/>
    <s v=""/>
    <n v="181.499"/>
    <s v="vCPU-hours"/>
    <n v="8.259990413170322E-2"/>
    <s v="Committed"/>
    <s v="USD"/>
    <n v="14.9918"/>
    <n v="12.356400000000001"/>
    <n v="12.3564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38"/>
    <s v="Allocated"/>
    <x v="1"/>
    <s v="Source tags/labels"/>
    <n v="1"/>
    <s v="gcp-2026-05-27-finops-data-2001-04-01-alloc-2f5cee24a6b6"/>
    <d v="2026-05-01T00:00:00"/>
    <d v="2026-05-01T00:00:00"/>
  </r>
  <r>
    <x v="2940"/>
    <x v="1"/>
    <m/>
    <m/>
    <s v="analytics-development"/>
    <n v="46168.833333333336"/>
    <n v="46169.833333333336"/>
    <n v="46142.833333333336"/>
    <n v="46173.833333333336"/>
    <s v="Cloud SQL"/>
    <s v="Databases"/>
    <s v="Cloud SQL for PostgreSQL: Regional vCPU"/>
    <s v="cloudsql-2001-04-02"/>
    <s v="us-central1"/>
    <s v=""/>
    <n v="185.39250000000001"/>
    <s v="vCPU-hours"/>
    <n v="8.2599889423790068E-2"/>
    <s v="Committed"/>
    <s v="USD"/>
    <n v="15.3134"/>
    <n v="12.621499999999999"/>
    <n v="12.6214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39"/>
    <s v="Allocated"/>
    <x v="1"/>
    <s v="Source tags/labels"/>
    <n v="1"/>
    <s v="gcp-2026-05-27-finops-data-2001-04-02-alloc-2339f64435f1"/>
    <d v="2026-05-01T00:00:00"/>
    <d v="2026-05-01T00:00:00"/>
  </r>
  <r>
    <x v="2941"/>
    <x v="1"/>
    <m/>
    <m/>
    <s v="analytics-development"/>
    <n v="46168.833333333336"/>
    <n v="46169.833333333336"/>
    <n v="46142.833333333336"/>
    <n v="46173.833333333336"/>
    <s v="Cloud Logging"/>
    <s v="Management and Governance"/>
    <s v="Log Storage"/>
    <s v="log-sink-2001-05-01"/>
    <s v="us-central1"/>
    <s v=""/>
    <n v="125.4254"/>
    <s v="GiBy"/>
    <n v="0.5"/>
    <s v="Standard"/>
    <s v="USD"/>
    <n v="62.712699999999998"/>
    <n v="57.695700000000002"/>
    <n v="57.6957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140"/>
    <s v="Shared"/>
    <x v="2"/>
    <s v="Direct spend: provider + billing month + sub-account"/>
    <n v="1"/>
    <s v="gcp-2026-05-27-finops-data-2001-05-01-alloc-5d7cc88f3ed0"/>
    <d v="2026-05-01T00:00:00"/>
    <d v="2026-05-01T00:00:00"/>
  </r>
  <r>
    <x v="2942"/>
    <x v="1"/>
    <m/>
    <m/>
    <s v="analytics-development"/>
    <n v="46168.833333333336"/>
    <n v="46169.833333333336"/>
    <n v="46142.833333333336"/>
    <n v="46173.833333333336"/>
    <s v="Cloud Logging"/>
    <s v="Management and Governance"/>
    <s v="Log Storage"/>
    <s v="log-sink-2001-05-02"/>
    <s v="us-central1"/>
    <s v=""/>
    <n v="130.14590000000001"/>
    <s v="GiBy"/>
    <n v="0.49999961581578833"/>
    <s v="Standard"/>
    <s v="USD"/>
    <n v="65.072900000000004"/>
    <n v="59.867100000000001"/>
    <n v="59.867100000000001"/>
    <s v="Usage"/>
    <s v=""/>
    <s v="Log Storage"/>
    <s v="{}"/>
    <x v="0"/>
    <x v="0"/>
    <x v="0"/>
    <x v="0"/>
    <s v="Unallocated"/>
    <s v="gcp_billing_sample.csv"/>
    <n v="1141"/>
    <s v="Unallocated"/>
    <x v="0"/>
    <s v="Missing allocation metadata"/>
    <n v="1"/>
    <s v="gcp-2026-05-27-finops-data-2001-05-02-alloc-966247f4139a"/>
    <d v="2026-05-01T00:00:00"/>
    <d v="2026-05-01T00:00:00"/>
  </r>
  <r>
    <x v="2943"/>
    <x v="1"/>
    <m/>
    <m/>
    <s v="customer-platform-prod"/>
    <n v="46169.833333333336"/>
    <n v="46170.833333333336"/>
    <n v="46142.833333333336"/>
    <n v="46173.833333333336"/>
    <s v="Compute Engine"/>
    <s v="Compute"/>
    <s v="N2 Instance Core running in Americas"/>
    <s v="instance-1001-01-01"/>
    <s v="us-central1"/>
    <s v=""/>
    <n v="1571.5485000000001"/>
    <s v="vCPU-hours"/>
    <n v="3.1610987506908002E-2"/>
    <s v="Committed"/>
    <s v="USD"/>
    <n v="49.678199999999997"/>
    <n v="40.310200000000002"/>
    <n v="40.3102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42"/>
    <s v="Allocated"/>
    <x v="1"/>
    <s v="Source tags/labels"/>
    <n v="1"/>
    <s v="gcp-2026-05-28-finops-prod-1001-01-01-alloc-d70e66a90a34"/>
    <d v="2026-05-01T00:00:00"/>
    <d v="2026-05-01T00:00:00"/>
  </r>
  <r>
    <x v="2944"/>
    <x v="1"/>
    <m/>
    <m/>
    <s v="customer-platform-prod"/>
    <n v="46169.833333333336"/>
    <n v="46170.833333333336"/>
    <n v="46142.833333333336"/>
    <n v="46173.833333333336"/>
    <s v="Compute Engine"/>
    <s v="Compute"/>
    <s v="N2 Instance Core running in Americas"/>
    <s v="instance-1001-01-02"/>
    <s v="us-central1"/>
    <s v=""/>
    <n v="1449.3842"/>
    <s v="vCPU-hours"/>
    <n v="3.1611011076290198E-2"/>
    <s v="Committed"/>
    <s v="USD"/>
    <n v="45.816499999999998"/>
    <n v="37.176699999999997"/>
    <n v="37.1766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43"/>
    <s v="Allocated"/>
    <x v="1"/>
    <s v="Source tags/labels"/>
    <n v="1"/>
    <s v="gcp-2026-05-28-finops-prod-1001-01-02-alloc-f2a909db8bc1"/>
    <d v="2026-05-01T00:00:00"/>
    <d v="2026-05-01T00:00:00"/>
  </r>
  <r>
    <x v="2945"/>
    <x v="1"/>
    <m/>
    <m/>
    <s v="customer-platform-prod"/>
    <n v="46169.833333333336"/>
    <n v="46170.833333333336"/>
    <n v="46142.833333333336"/>
    <n v="46173.833333333336"/>
    <s v="BigQuery"/>
    <s v="Analytics"/>
    <s v="Analysis in US"/>
    <s v="bq-job-1001-02-01"/>
    <s v="us-central1"/>
    <s v=""/>
    <n v="11.9374"/>
    <s v="TiBy"/>
    <n v="6.2499958114832381"/>
    <s v="Standard"/>
    <s v="USD"/>
    <n v="74.608699999999999"/>
    <n v="70.878299999999996"/>
    <n v="70.878299999999996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44"/>
    <s v="Allocated"/>
    <x v="1"/>
    <s v="Source tags/labels"/>
    <n v="1"/>
    <s v="gcp-2026-05-28-finops-prod-1001-02-01-alloc-4cac86170e4d"/>
    <d v="2026-05-01T00:00:00"/>
    <d v="2026-05-01T00:00:00"/>
  </r>
  <r>
    <x v="2946"/>
    <x v="1"/>
    <m/>
    <m/>
    <s v="customer-platform-prod"/>
    <n v="46169.833333333336"/>
    <n v="46170.833333333336"/>
    <n v="46142.833333333336"/>
    <n v="46173.833333333336"/>
    <s v="BigQuery"/>
    <s v="Analytics"/>
    <s v="Analysis in US"/>
    <s v="bq-job-1001-02-02"/>
    <s v="us-central1"/>
    <s v=""/>
    <n v="13.0656"/>
    <s v="TiBy"/>
    <n v="6.2500076536860147"/>
    <s v="Standard"/>
    <s v="USD"/>
    <n v="81.6601"/>
    <n v="77.577100000000002"/>
    <n v="77.577100000000002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45"/>
    <s v="Allocated"/>
    <x v="1"/>
    <s v="Source tags/labels"/>
    <n v="1"/>
    <s v="gcp-2026-05-28-finops-prod-1001-02-02-alloc-3b34d053aa19"/>
    <d v="2026-05-01T00:00:00"/>
    <d v="2026-05-01T00:00:00"/>
  </r>
  <r>
    <x v="2947"/>
    <x v="1"/>
    <m/>
    <m/>
    <s v="customer-platform-prod"/>
    <n v="46169.833333333336"/>
    <n v="46170.833333333336"/>
    <n v="46142.833333333336"/>
    <n v="46173.833333333336"/>
    <s v="Cloud Storage"/>
    <s v="Storage"/>
    <s v="Standard Storage US Multi-region"/>
    <s v="bucket-1001-03-01"/>
    <s v="us-central1"/>
    <s v=""/>
    <n v="324.71859999999998"/>
    <s v="GiBy-month"/>
    <n v="2.6000050505268255E-2"/>
    <s v="Standard"/>
    <s v="USD"/>
    <n v="8.4427000000000003"/>
    <n v="7.7931999999999997"/>
    <n v="7.7931999999999997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46"/>
    <s v="Allocated"/>
    <x v="1"/>
    <s v="Source tags/labels"/>
    <n v="1"/>
    <s v="gcp-2026-05-28-finops-prod-1001-03-01-alloc-532a01a18a5e"/>
    <d v="2026-05-01T00:00:00"/>
    <d v="2026-05-01T00:00:00"/>
  </r>
  <r>
    <x v="2948"/>
    <x v="1"/>
    <m/>
    <m/>
    <s v="customer-platform-prod"/>
    <n v="46169.833333333336"/>
    <n v="46170.833333333336"/>
    <n v="46142.833333333336"/>
    <n v="46173.833333333336"/>
    <s v="Cloud Storage"/>
    <s v="Storage"/>
    <s v="Standard Storage US Multi-region"/>
    <s v="bucket-1001-03-02"/>
    <s v="us-central1"/>
    <s v=""/>
    <n v="324.1748"/>
    <s v="GiBy-month"/>
    <n v="2.599986180295322E-2"/>
    <s v="Standard"/>
    <s v="USD"/>
    <n v="8.4284999999999997"/>
    <n v="7.7801999999999998"/>
    <n v="7.780199999999999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47"/>
    <s v="Allocated"/>
    <x v="1"/>
    <s v="Source tags/labels"/>
    <n v="1"/>
    <s v="gcp-2026-05-28-finops-prod-1001-03-02-alloc-070af93f88ff"/>
    <d v="2026-05-01T00:00:00"/>
    <d v="2026-05-01T00:00:00"/>
  </r>
  <r>
    <x v="2949"/>
    <x v="1"/>
    <m/>
    <m/>
    <s v="customer-platform-prod"/>
    <n v="46169.833333333336"/>
    <n v="46170.833333333336"/>
    <n v="46142.833333333336"/>
    <n v="46173.833333333336"/>
    <s v="Cloud SQL"/>
    <s v="Databases"/>
    <s v="Cloud SQL for PostgreSQL: Regional vCPU"/>
    <s v="cloudsql-1001-04-01"/>
    <s v="us-central1"/>
    <s v=""/>
    <n v="415.13690000000003"/>
    <s v="vCPU-hours"/>
    <n v="8.2599980873779233E-2"/>
    <s v="Committed"/>
    <s v="USD"/>
    <n v="34.290300000000002"/>
    <n v="28.262499999999999"/>
    <n v="28.2624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48"/>
    <s v="Allocated"/>
    <x v="1"/>
    <s v="Source tags/labels"/>
    <n v="1"/>
    <s v="gcp-2026-05-28-finops-prod-1001-04-01-alloc-bfda36140ea4"/>
    <d v="2026-05-01T00:00:00"/>
    <d v="2026-05-01T00:00:00"/>
  </r>
  <r>
    <x v="2950"/>
    <x v="1"/>
    <m/>
    <m/>
    <s v="customer-platform-prod"/>
    <n v="46169.833333333336"/>
    <n v="46170.833333333336"/>
    <n v="46142.833333333336"/>
    <n v="46173.833333333336"/>
    <s v="Cloud SQL"/>
    <s v="Databases"/>
    <s v="Cloud SQL for PostgreSQL: Regional vCPU"/>
    <s v="cloudsql-1001-04-02"/>
    <s v="us-central1"/>
    <s v=""/>
    <n v="439.45780000000002"/>
    <s v="vCPU-hours"/>
    <n v="8.2599967505412361E-2"/>
    <s v="Committed"/>
    <s v="USD"/>
    <n v="36.299199999999999"/>
    <n v="29.918299999999999"/>
    <n v="29.9182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49"/>
    <s v="Allocated"/>
    <x v="1"/>
    <s v="Source tags/labels"/>
    <n v="1"/>
    <s v="gcp-2026-05-28-finops-prod-1001-04-02-alloc-b16bd1bae4f1"/>
    <d v="2026-05-01T00:00:00"/>
    <d v="2026-05-01T00:00:00"/>
  </r>
  <r>
    <x v="2951"/>
    <x v="1"/>
    <m/>
    <m/>
    <s v="customer-platform-prod"/>
    <n v="46169.833333333336"/>
    <n v="46170.833333333336"/>
    <n v="46142.833333333336"/>
    <n v="46173.833333333336"/>
    <s v="Cloud Logging"/>
    <s v="Management and Governance"/>
    <s v="Log Storage"/>
    <s v="log-sink-1001-05-01"/>
    <s v="us-central1"/>
    <s v=""/>
    <n v="278.36540000000002"/>
    <s v="GiBy"/>
    <n v="0.5"/>
    <s v="Standard"/>
    <s v="USD"/>
    <n v="139.18270000000001"/>
    <n v="128.04810000000001"/>
    <n v="128.0481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150"/>
    <s v="Shared"/>
    <x v="2"/>
    <s v="Direct spend: provider + billing month + sub-account"/>
    <n v="1"/>
    <s v="gcp-2026-05-28-finops-prod-1001-05-01-alloc-613207290d27"/>
    <d v="2026-05-01T00:00:00"/>
    <d v="2026-05-01T00:00:00"/>
  </r>
  <r>
    <x v="2952"/>
    <x v="1"/>
    <m/>
    <m/>
    <s v="customer-platform-prod"/>
    <n v="46169.833333333336"/>
    <n v="46170.833333333336"/>
    <n v="46142.833333333336"/>
    <n v="46173.833333333336"/>
    <s v="Cloud Logging"/>
    <s v="Management and Governance"/>
    <s v="Log Storage"/>
    <s v="log-sink-1001-05-02"/>
    <s v="us-central1"/>
    <s v=""/>
    <n v="288.48489999999998"/>
    <s v="GiBy"/>
    <n v="0.5000001733192968"/>
    <s v="Standard"/>
    <s v="USD"/>
    <n v="144.24250000000001"/>
    <n v="132.70310000000001"/>
    <n v="132.7031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151"/>
    <s v="Shared"/>
    <x v="2"/>
    <s v="Direct spend: provider + billing month + sub-account"/>
    <n v="1"/>
    <s v="gcp-2026-05-28-finops-prod-1001-05-02-alloc-2ec44e0add1d"/>
    <d v="2026-05-01T00:00:00"/>
    <d v="2026-05-01T00:00:00"/>
  </r>
  <r>
    <x v="2953"/>
    <x v="1"/>
    <m/>
    <m/>
    <s v="analytics-development"/>
    <n v="46169.833333333336"/>
    <n v="46170.833333333336"/>
    <n v="46142.833333333336"/>
    <n v="46173.833333333336"/>
    <s v="Compute Engine"/>
    <s v="Compute"/>
    <s v="N2 Instance Core running in Americas"/>
    <s v="instance-2001-01-01"/>
    <s v="us-central1"/>
    <s v=""/>
    <n v="721.01840000000004"/>
    <s v="vCPU-hours"/>
    <n v="3.1610982465912103E-2"/>
    <s v="Committed"/>
    <s v="USD"/>
    <n v="22.792100000000001"/>
    <n v="18.4941"/>
    <n v="18.494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52"/>
    <s v="Allocated"/>
    <x v="1"/>
    <s v="Source tags/labels"/>
    <n v="1"/>
    <s v="gcp-2026-05-28-finops-data-2001-01-01-alloc-8d8a12bedd97"/>
    <d v="2026-05-01T00:00:00"/>
    <d v="2026-05-01T00:00:00"/>
  </r>
  <r>
    <x v="2954"/>
    <x v="1"/>
    <m/>
    <m/>
    <s v="analytics-development"/>
    <n v="46169.833333333336"/>
    <n v="46170.833333333336"/>
    <n v="46142.833333333336"/>
    <n v="46173.833333333336"/>
    <s v="Compute Engine"/>
    <s v="Compute"/>
    <s v="N2 Instance Core running in Americas"/>
    <s v="instance-2001-01-02"/>
    <s v="us-central1"/>
    <s v=""/>
    <n v="619.98500000000001"/>
    <s v="vCPU-hours"/>
    <n v="3.1610926070792036E-2"/>
    <s v="Committed"/>
    <s v="USD"/>
    <n v="19.598299999999998"/>
    <n v="15.9026"/>
    <n v="15.9026"/>
    <s v="Usage"/>
    <s v=""/>
    <s v="N2 Instance Core running in Americas"/>
    <s v="{}"/>
    <x v="0"/>
    <x v="0"/>
    <x v="0"/>
    <x v="0"/>
    <s v="Unallocated"/>
    <s v="gcp_billing_sample.csv"/>
    <n v="1153"/>
    <s v="Unallocated"/>
    <x v="0"/>
    <s v="Missing allocation metadata"/>
    <n v="1"/>
    <s v="gcp-2026-05-28-finops-data-2001-01-02-alloc-476fd7f492f8"/>
    <d v="2026-05-01T00:00:00"/>
    <d v="2026-05-01T00:00:00"/>
  </r>
  <r>
    <x v="2955"/>
    <x v="1"/>
    <m/>
    <m/>
    <s v="analytics-development"/>
    <n v="46169.833333333336"/>
    <n v="46170.833333333336"/>
    <n v="46142.833333333336"/>
    <n v="46173.833333333336"/>
    <s v="BigQuery"/>
    <s v="Analytics"/>
    <s v="Analysis in US"/>
    <s v="bq-job-2001-02-01"/>
    <s v="us-central1"/>
    <s v=""/>
    <n v="5.5526"/>
    <s v="TiBy"/>
    <n v="6.2500270143716454"/>
    <s v="Standard"/>
    <s v="USD"/>
    <n v="34.703899999999997"/>
    <n v="32.968699999999998"/>
    <n v="32.9686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54"/>
    <s v="Allocated"/>
    <x v="1"/>
    <s v="Source tags/labels"/>
    <n v="1"/>
    <s v="gcp-2026-05-28-finops-data-2001-02-01-alloc-8f2419d02dbe"/>
    <d v="2026-05-01T00:00:00"/>
    <d v="2026-05-01T00:00:00"/>
  </r>
  <r>
    <x v="2956"/>
    <x v="1"/>
    <m/>
    <m/>
    <s v="analytics-development"/>
    <n v="46169.833333333336"/>
    <n v="46170.833333333336"/>
    <n v="46142.833333333336"/>
    <n v="46173.833333333336"/>
    <s v="BigQuery"/>
    <s v="Analytics"/>
    <s v="Analysis in US"/>
    <s v="bq-job-2001-02-02"/>
    <s v="us-central1"/>
    <s v=""/>
    <n v="5.0998999999999999"/>
    <s v="TiBy"/>
    <n v="6.2500245102845149"/>
    <s v="Standard"/>
    <s v="USD"/>
    <n v="31.874500000000001"/>
    <n v="30.280799999999999"/>
    <n v="30.2807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55"/>
    <s v="Allocated"/>
    <x v="1"/>
    <s v="Source tags/labels"/>
    <n v="1"/>
    <s v="gcp-2026-05-28-finops-data-2001-02-02-alloc-251acf721db8"/>
    <d v="2026-05-01T00:00:00"/>
    <d v="2026-05-01T00:00:00"/>
  </r>
  <r>
    <x v="2957"/>
    <x v="1"/>
    <m/>
    <m/>
    <s v="analytics-development"/>
    <n v="46169.833333333336"/>
    <n v="46170.833333333336"/>
    <n v="46142.833333333336"/>
    <n v="46173.833333333336"/>
    <s v="Cloud Storage"/>
    <s v="Storage"/>
    <s v="Standard Storage US Multi-region"/>
    <s v="bucket-2001-03-01"/>
    <s v="us-central1"/>
    <s v=""/>
    <n v="137.60429999999999"/>
    <s v="GiBy-month"/>
    <n v="2.5999914246865832E-2"/>
    <s v="Standard"/>
    <s v="USD"/>
    <n v="3.5777000000000001"/>
    <n v="3.3025000000000002"/>
    <n v="3.3025000000000002"/>
    <s v="Usage"/>
    <s v=""/>
    <s v="Standard Storage US Multi-region"/>
    <s v="{}"/>
    <x v="0"/>
    <x v="0"/>
    <x v="0"/>
    <x v="0"/>
    <s v="Unallocated"/>
    <s v="gcp_billing_sample.csv"/>
    <n v="1156"/>
    <s v="Unallocated"/>
    <x v="0"/>
    <s v="Missing allocation metadata"/>
    <n v="1"/>
    <s v="gcp-2026-05-28-finops-data-2001-03-01-alloc-06bb396a8d3e"/>
    <d v="2026-05-01T00:00:00"/>
    <d v="2026-05-01T00:00:00"/>
  </r>
  <r>
    <x v="2958"/>
    <x v="1"/>
    <m/>
    <m/>
    <s v="analytics-development"/>
    <n v="46169.833333333336"/>
    <n v="46170.833333333336"/>
    <n v="46142.833333333336"/>
    <n v="46173.833333333336"/>
    <s v="Cloud Storage"/>
    <s v="Storage"/>
    <s v="Standard Storage US Multi-region"/>
    <s v="bucket-2001-03-02"/>
    <s v="us-central1"/>
    <s v=""/>
    <n v="145.1063"/>
    <s v="GiBy-month"/>
    <n v="2.6000249472283424E-2"/>
    <s v="Standard"/>
    <s v="USD"/>
    <n v="3.7728000000000002"/>
    <n v="3.4826000000000001"/>
    <n v="3.4826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57"/>
    <s v="Allocated"/>
    <x v="1"/>
    <s v="Source tags/labels"/>
    <n v="1"/>
    <s v="gcp-2026-05-28-finops-data-2001-03-02-alloc-33c200510b72"/>
    <d v="2026-05-01T00:00:00"/>
    <d v="2026-05-01T00:00:00"/>
  </r>
  <r>
    <x v="2959"/>
    <x v="1"/>
    <m/>
    <m/>
    <s v="analytics-development"/>
    <n v="46169.833333333336"/>
    <n v="46170.833333333336"/>
    <n v="46142.833333333336"/>
    <n v="46173.833333333336"/>
    <s v="Cloud SQL"/>
    <s v="Databases"/>
    <s v="Cloud SQL for PostgreSQL: Regional vCPU"/>
    <s v="cloudsql-2001-04-01"/>
    <s v="us-central1"/>
    <s v=""/>
    <n v="195.48490000000001"/>
    <s v="vCPU-hours"/>
    <n v="8.2600241757803297E-2"/>
    <s v="Committed"/>
    <s v="USD"/>
    <n v="16.147099999999998"/>
    <n v="13.3086"/>
    <n v="13.3086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58"/>
    <s v="Allocated"/>
    <x v="1"/>
    <s v="Source tags/labels"/>
    <n v="1"/>
    <s v="gcp-2026-05-28-finops-data-2001-04-01-alloc-a4649006c6ac"/>
    <d v="2026-05-01T00:00:00"/>
    <d v="2026-05-01T00:00:00"/>
  </r>
  <r>
    <x v="2960"/>
    <x v="1"/>
    <m/>
    <m/>
    <s v="analytics-development"/>
    <n v="46169.833333333336"/>
    <n v="46170.833333333336"/>
    <n v="46142.833333333336"/>
    <n v="46173.833333333336"/>
    <s v="Cloud SQL"/>
    <s v="Databases"/>
    <s v="Cloud SQL for PostgreSQL: Regional vCPU"/>
    <s v="cloudsql-2001-04-02"/>
    <s v="us-central1"/>
    <s v=""/>
    <n v="189.44560000000001"/>
    <s v="vCPU-hours"/>
    <n v="8.2599965372645232E-2"/>
    <s v="Committed"/>
    <s v="USD"/>
    <n v="15.648199999999999"/>
    <n v="12.897500000000001"/>
    <n v="12.8975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59"/>
    <s v="Allocated"/>
    <x v="1"/>
    <s v="Source tags/labels"/>
    <n v="1"/>
    <s v="gcp-2026-05-28-finops-data-2001-04-02-alloc-2b5d0b8c80bc"/>
    <d v="2026-05-01T00:00:00"/>
    <d v="2026-05-01T00:00:00"/>
  </r>
  <r>
    <x v="2961"/>
    <x v="1"/>
    <m/>
    <m/>
    <s v="analytics-development"/>
    <n v="46169.833333333336"/>
    <n v="46170.833333333336"/>
    <n v="46142.833333333336"/>
    <n v="46173.833333333336"/>
    <s v="Cloud Logging"/>
    <s v="Management and Governance"/>
    <s v="Log Storage"/>
    <s v="log-sink-2001-05-01"/>
    <s v="us-central1"/>
    <s v=""/>
    <n v="130.0795"/>
    <s v="GiBy"/>
    <n v="0.49999961561967882"/>
    <s v="Standard"/>
    <s v="USD"/>
    <n v="65.039699999999996"/>
    <n v="59.836599999999997"/>
    <n v="59.83659999999999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160"/>
    <s v="Shared"/>
    <x v="2"/>
    <s v="Direct spend: provider + billing month + sub-account"/>
    <n v="1"/>
    <s v="gcp-2026-05-28-finops-data-2001-05-01-alloc-bc4189fedc6f"/>
    <d v="2026-05-01T00:00:00"/>
    <d v="2026-05-01T00:00:00"/>
  </r>
  <r>
    <x v="2962"/>
    <x v="1"/>
    <m/>
    <m/>
    <s v="analytics-development"/>
    <n v="46169.833333333336"/>
    <n v="46170.833333333336"/>
    <n v="46142.833333333336"/>
    <n v="46173.833333333336"/>
    <s v="Cloud Logging"/>
    <s v="Management and Governance"/>
    <s v="Log Storage"/>
    <s v="log-sink-2001-05-02"/>
    <s v="us-central1"/>
    <s v=""/>
    <n v="146.97190000000001"/>
    <s v="GiBy"/>
    <n v="0.49999965979891398"/>
    <s v="Standard"/>
    <s v="USD"/>
    <n v="73.485900000000001"/>
    <n v="67.607100000000003"/>
    <n v="67.6071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161"/>
    <s v="Shared"/>
    <x v="2"/>
    <s v="Direct spend: provider + billing month + sub-account"/>
    <n v="1"/>
    <s v="gcp-2026-05-28-finops-data-2001-05-02-alloc-58b2d3b10ee7"/>
    <d v="2026-05-01T00:00:00"/>
    <d v="2026-05-01T00:00:00"/>
  </r>
  <r>
    <x v="2963"/>
    <x v="1"/>
    <m/>
    <m/>
    <s v="customer-platform-prod"/>
    <n v="46170.833333333336"/>
    <n v="46171.833333333336"/>
    <n v="46142.833333333336"/>
    <n v="46173.833333333336"/>
    <s v="Compute Engine"/>
    <s v="Compute"/>
    <s v="N2 Instance Core running in Americas"/>
    <s v="instance-1001-01-01"/>
    <s v="us-central1"/>
    <s v=""/>
    <n v="1458.3195000000001"/>
    <s v="vCPU-hours"/>
    <n v="3.1610974138383256E-2"/>
    <s v="Committed"/>
    <s v="USD"/>
    <n v="46.0989"/>
    <n v="37.405900000000003"/>
    <n v="37.40590000000000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62"/>
    <s v="Allocated"/>
    <x v="1"/>
    <s v="Source tags/labels"/>
    <n v="1"/>
    <s v="gcp-2026-05-29-finops-prod-1001-01-01-alloc-c230cc1e3fa3"/>
    <d v="2026-05-01T00:00:00"/>
    <d v="2026-05-01T00:00:00"/>
  </r>
  <r>
    <x v="2964"/>
    <x v="1"/>
    <m/>
    <m/>
    <s v="customer-platform-prod"/>
    <n v="46170.833333333336"/>
    <n v="46171.833333333336"/>
    <n v="46142.833333333336"/>
    <n v="46173.833333333336"/>
    <s v="Compute Engine"/>
    <s v="Compute"/>
    <s v="N2 Instance Core running in Americas"/>
    <s v="instance-1001-01-02"/>
    <s v="us-central1"/>
    <s v=""/>
    <n v="1606.1412"/>
    <s v="vCPU-hours"/>
    <n v="3.1610981649683109E-2"/>
    <s v="Committed"/>
    <s v="USD"/>
    <n v="50.771700000000003"/>
    <n v="41.197499999999998"/>
    <n v="41.1974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63"/>
    <s v="Allocated"/>
    <x v="1"/>
    <s v="Source tags/labels"/>
    <n v="1"/>
    <s v="gcp-2026-05-29-finops-prod-1001-01-02-alloc-3c3a9d375e3a"/>
    <d v="2026-05-01T00:00:00"/>
    <d v="2026-05-01T00:00:00"/>
  </r>
  <r>
    <x v="2965"/>
    <x v="1"/>
    <m/>
    <m/>
    <s v="customer-platform-prod"/>
    <n v="46170.833333333336"/>
    <n v="46171.833333333336"/>
    <n v="46142.833333333336"/>
    <n v="46173.833333333336"/>
    <s v="BigQuery"/>
    <s v="Analytics"/>
    <s v="Analysis in US"/>
    <s v="bq-job-1001-02-01"/>
    <s v="us-central1"/>
    <s v=""/>
    <n v="11.694800000000001"/>
    <s v="TiBy"/>
    <n v="6.25"/>
    <s v="Standard"/>
    <s v="USD"/>
    <n v="73.092500000000001"/>
    <n v="69.437899999999999"/>
    <n v="69.437899999999999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64"/>
    <s v="Allocated"/>
    <x v="1"/>
    <s v="Source tags/labels"/>
    <n v="1"/>
    <s v="gcp-2026-05-29-finops-prod-1001-02-01-alloc-6c09cbfbff20"/>
    <d v="2026-05-01T00:00:00"/>
    <d v="2026-05-01T00:00:00"/>
  </r>
  <r>
    <x v="2966"/>
    <x v="1"/>
    <m/>
    <m/>
    <s v="customer-platform-prod"/>
    <n v="46170.833333333336"/>
    <n v="46171.833333333336"/>
    <n v="46142.833333333336"/>
    <n v="46173.833333333336"/>
    <s v="BigQuery"/>
    <s v="Analytics"/>
    <s v="Analysis in US"/>
    <s v="bq-job-1001-02-02"/>
    <s v="us-central1"/>
    <s v=""/>
    <n v="11.6433"/>
    <s v="TiBy"/>
    <n v="6.2499720869512938"/>
    <s v="Standard"/>
    <s v="USD"/>
    <n v="72.770300000000006"/>
    <n v="69.131799999999998"/>
    <n v="69.131799999999998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65"/>
    <s v="Allocated"/>
    <x v="1"/>
    <s v="Source tags/labels"/>
    <n v="1"/>
    <s v="gcp-2026-05-29-finops-prod-1001-02-02-alloc-7b96eac67b75"/>
    <d v="2026-05-01T00:00:00"/>
    <d v="2026-05-01T00:00:00"/>
  </r>
  <r>
    <x v="2967"/>
    <x v="1"/>
    <m/>
    <m/>
    <s v="customer-platform-prod"/>
    <n v="46170.833333333336"/>
    <n v="46171.833333333336"/>
    <n v="46142.833333333336"/>
    <n v="46173.833333333336"/>
    <s v="Cloud Storage"/>
    <s v="Storage"/>
    <s v="Standard Storage US Multi-region"/>
    <s v="bucket-1001-03-01"/>
    <s v="us-central1"/>
    <s v=""/>
    <n v="343.95530000000002"/>
    <s v="GiBy-month"/>
    <n v="2.599989010199872E-2"/>
    <s v="Standard"/>
    <s v="USD"/>
    <n v="8.9428000000000001"/>
    <n v="8.2548999999999992"/>
    <n v="8.254899999999999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66"/>
    <s v="Allocated"/>
    <x v="1"/>
    <s v="Source tags/labels"/>
    <n v="1"/>
    <s v="gcp-2026-05-29-finops-prod-1001-03-01-alloc-6b0b4126a94a"/>
    <d v="2026-05-01T00:00:00"/>
    <d v="2026-05-01T00:00:00"/>
  </r>
  <r>
    <x v="2968"/>
    <x v="1"/>
    <m/>
    <m/>
    <s v="customer-platform-prod"/>
    <n v="46170.833333333336"/>
    <n v="46171.833333333336"/>
    <n v="46142.833333333336"/>
    <n v="46173.833333333336"/>
    <s v="Cloud Storage"/>
    <s v="Storage"/>
    <s v="Standard Storage US Multi-region"/>
    <s v="bucket-1001-03-02"/>
    <s v="us-central1"/>
    <s v=""/>
    <n v="334.58260000000001"/>
    <s v="GiBy-month"/>
    <n v="2.599985773318756E-2"/>
    <s v="Standard"/>
    <s v="USD"/>
    <n v="8.6990999999999996"/>
    <n v="8.0299999999999994"/>
    <n v="8.029999999999999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67"/>
    <s v="Allocated"/>
    <x v="1"/>
    <s v="Source tags/labels"/>
    <n v="1"/>
    <s v="gcp-2026-05-29-finops-prod-1001-03-02-alloc-8df31a9b1682"/>
    <d v="2026-05-01T00:00:00"/>
    <d v="2026-05-01T00:00:00"/>
  </r>
  <r>
    <x v="2969"/>
    <x v="1"/>
    <m/>
    <m/>
    <s v="customer-platform-prod"/>
    <n v="46170.833333333336"/>
    <n v="46171.833333333336"/>
    <n v="46142.833333333336"/>
    <n v="46173.833333333336"/>
    <s v="Cloud SQL"/>
    <s v="Databases"/>
    <s v="Cloud SQL for PostgreSQL: Regional vCPU"/>
    <s v="cloudsql-1001-04-01"/>
    <s v="us-central1"/>
    <s v=""/>
    <n v="461.37819999999999"/>
    <s v="vCPU-hours"/>
    <n v="8.2599914777074429E-2"/>
    <s v="Committed"/>
    <s v="USD"/>
    <n v="38.1098"/>
    <n v="31.410599999999999"/>
    <n v="31.4105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68"/>
    <s v="Allocated"/>
    <x v="1"/>
    <s v="Source tags/labels"/>
    <n v="1"/>
    <s v="gcp-2026-05-29-finops-prod-1001-04-01-alloc-9af670924657"/>
    <d v="2026-05-01T00:00:00"/>
    <d v="2026-05-01T00:00:00"/>
  </r>
  <r>
    <x v="2970"/>
    <x v="1"/>
    <m/>
    <m/>
    <s v="customer-platform-prod"/>
    <n v="46170.833333333336"/>
    <n v="46171.833333333336"/>
    <n v="46142.833333333336"/>
    <n v="46173.833333333336"/>
    <s v="Cloud SQL"/>
    <s v="Databases"/>
    <s v="Cloud SQL for PostgreSQL: Regional vCPU"/>
    <s v="cloudsql-1001-04-02"/>
    <s v="us-central1"/>
    <s v=""/>
    <n v="402.24529999999999"/>
    <s v="vCPU-hours"/>
    <n v="8.2600095016647807E-2"/>
    <s v="Committed"/>
    <s v="USD"/>
    <n v="33.225499999999997"/>
    <n v="27.384799999999998"/>
    <n v="27.38479999999999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69"/>
    <s v="Allocated"/>
    <x v="1"/>
    <s v="Source tags/labels"/>
    <n v="1"/>
    <s v="gcp-2026-05-29-finops-prod-1001-04-02-alloc-b9ec4b650a17"/>
    <d v="2026-05-01T00:00:00"/>
    <d v="2026-05-01T00:00:00"/>
  </r>
  <r>
    <x v="2971"/>
    <x v="1"/>
    <m/>
    <m/>
    <s v="customer-platform-prod"/>
    <n v="46170.833333333336"/>
    <n v="46171.833333333336"/>
    <n v="46142.833333333336"/>
    <n v="46173.833333333336"/>
    <s v="Cloud Logging"/>
    <s v="Management and Governance"/>
    <s v="Log Storage"/>
    <s v="log-sink-1001-05-01"/>
    <s v="us-central1"/>
    <s v=""/>
    <n v="328.22160000000002"/>
    <s v="GiBy"/>
    <n v="0.5"/>
    <s v="Standard"/>
    <s v="USD"/>
    <n v="164.11080000000001"/>
    <n v="150.982"/>
    <n v="150.982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170"/>
    <s v="Shared"/>
    <x v="2"/>
    <s v="Direct spend: provider + billing month + sub-account"/>
    <n v="1"/>
    <s v="gcp-2026-05-29-finops-prod-1001-05-01-alloc-f64a845d90e7"/>
    <d v="2026-05-01T00:00:00"/>
    <d v="2026-05-01T00:00:00"/>
  </r>
  <r>
    <x v="2972"/>
    <x v="1"/>
    <m/>
    <m/>
    <s v="customer-platform-prod"/>
    <n v="46170.833333333336"/>
    <n v="46171.833333333336"/>
    <n v="46142.833333333336"/>
    <n v="46173.833333333336"/>
    <s v="Cloud Logging"/>
    <s v="Management and Governance"/>
    <s v="Log Storage"/>
    <s v="log-sink-1001-05-02"/>
    <s v="us-central1"/>
    <s v=""/>
    <n v="323.78570000000002"/>
    <s v="GiBy"/>
    <n v="0.50000015442312618"/>
    <s v="Standard"/>
    <s v="USD"/>
    <n v="161.8929"/>
    <n v="148.94139999999999"/>
    <n v="148.9413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171"/>
    <s v="Shared"/>
    <x v="2"/>
    <s v="Direct spend: provider + billing month + sub-account"/>
    <n v="1"/>
    <s v="gcp-2026-05-29-finops-prod-1001-05-02-alloc-c258ca78f100"/>
    <d v="2026-05-01T00:00:00"/>
    <d v="2026-05-01T00:00:00"/>
  </r>
  <r>
    <x v="2973"/>
    <x v="1"/>
    <m/>
    <m/>
    <s v="analytics-development"/>
    <n v="46170.833333333336"/>
    <n v="46171.833333333336"/>
    <n v="46142.833333333336"/>
    <n v="46173.833333333336"/>
    <s v="Compute Engine"/>
    <s v="Compute"/>
    <s v="N2 Instance Core running in Americas"/>
    <s v="instance-2001-01-01"/>
    <s v="us-central1"/>
    <s v=""/>
    <n v="686.76930000000004"/>
    <s v="vCPU-hours"/>
    <n v="3.1611051920928911E-2"/>
    <s v="Committed"/>
    <s v="USD"/>
    <n v="21.709499999999998"/>
    <n v="17.615600000000001"/>
    <n v="17.6156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72"/>
    <s v="Allocated"/>
    <x v="1"/>
    <s v="Source tags/labels"/>
    <n v="1"/>
    <s v="gcp-2026-05-29-finops-data-2001-01-01-alloc-f11647b240fe"/>
    <d v="2026-05-01T00:00:00"/>
    <d v="2026-05-01T00:00:00"/>
  </r>
  <r>
    <x v="2974"/>
    <x v="1"/>
    <m/>
    <m/>
    <s v="analytics-development"/>
    <n v="46170.833333333336"/>
    <n v="46171.833333333336"/>
    <n v="46142.833333333336"/>
    <n v="46173.833333333336"/>
    <s v="Compute Engine"/>
    <s v="Compute"/>
    <s v="N2 Instance Core running in Americas"/>
    <s v="instance-2001-01-02"/>
    <s v="us-central1"/>
    <s v=""/>
    <n v="635.55079999999998"/>
    <s v="vCPU-hours"/>
    <n v="3.1611005760672481E-2"/>
    <s v="Committed"/>
    <s v="USD"/>
    <n v="20.090399999999999"/>
    <n v="16.3019"/>
    <n v="16.301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73"/>
    <s v="Allocated"/>
    <x v="1"/>
    <s v="Source tags/labels"/>
    <n v="1"/>
    <s v="gcp-2026-05-29-finops-data-2001-01-02-alloc-bad30f5695b8"/>
    <d v="2026-05-01T00:00:00"/>
    <d v="2026-05-01T00:00:00"/>
  </r>
  <r>
    <x v="2975"/>
    <x v="1"/>
    <m/>
    <m/>
    <s v="analytics-development"/>
    <n v="46170.833333333336"/>
    <n v="46171.833333333336"/>
    <n v="46142.833333333336"/>
    <n v="46173.833333333336"/>
    <s v="BigQuery"/>
    <s v="Analytics"/>
    <s v="Analysis in US"/>
    <s v="bq-job-2001-02-01"/>
    <s v="us-central1"/>
    <s v=""/>
    <n v="5.7968999999999999"/>
    <s v="TiBy"/>
    <n v="6.2500301885490526"/>
    <s v="Standard"/>
    <s v="USD"/>
    <n v="36.230800000000002"/>
    <n v="34.4193"/>
    <n v="34.4193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74"/>
    <s v="Allocated"/>
    <x v="1"/>
    <s v="Source tags/labels"/>
    <n v="1"/>
    <s v="gcp-2026-05-29-finops-data-2001-02-01-alloc-c251fa5f006a"/>
    <d v="2026-05-01T00:00:00"/>
    <d v="2026-05-01T00:00:00"/>
  </r>
  <r>
    <x v="2976"/>
    <x v="1"/>
    <m/>
    <m/>
    <s v="analytics-development"/>
    <n v="46170.833333333336"/>
    <n v="46171.833333333336"/>
    <n v="46142.833333333336"/>
    <n v="46173.833333333336"/>
    <s v="BigQuery"/>
    <s v="Analytics"/>
    <s v="Analysis in US"/>
    <s v="bq-job-2001-02-02"/>
    <s v="us-central1"/>
    <s v=""/>
    <n v="4.9314"/>
    <s v="TiBy"/>
    <n v="6.2500101391085696"/>
    <s v="Standard"/>
    <s v="USD"/>
    <n v="30.821300000000001"/>
    <n v="29.280200000000001"/>
    <n v="29.2802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75"/>
    <s v="Allocated"/>
    <x v="1"/>
    <s v="Source tags/labels"/>
    <n v="1"/>
    <s v="gcp-2026-05-29-finops-data-2001-02-02-alloc-a8611a078350"/>
    <d v="2026-05-01T00:00:00"/>
    <d v="2026-05-01T00:00:00"/>
  </r>
  <r>
    <x v="2977"/>
    <x v="1"/>
    <m/>
    <m/>
    <s v="analytics-development"/>
    <n v="46170.833333333336"/>
    <n v="46171.833333333336"/>
    <n v="46142.833333333336"/>
    <n v="46173.833333333336"/>
    <s v="Cloud Storage"/>
    <s v="Storage"/>
    <s v="Standard Storage US Multi-region"/>
    <s v="bucket-2001-03-01"/>
    <s v="us-central1"/>
    <s v=""/>
    <n v="151.37610000000001"/>
    <s v="GiBy-month"/>
    <n v="2.6000141369740666E-2"/>
    <s v="Standard"/>
    <s v="USD"/>
    <n v="3.9358"/>
    <n v="3.633"/>
    <n v="3.633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76"/>
    <s v="Allocated"/>
    <x v="1"/>
    <s v="Source tags/labels"/>
    <n v="1"/>
    <s v="gcp-2026-05-29-finops-data-2001-03-01-alloc-d3538590afb9"/>
    <d v="2026-05-01T00:00:00"/>
    <d v="2026-05-01T00:00:00"/>
  </r>
  <r>
    <x v="2978"/>
    <x v="1"/>
    <m/>
    <m/>
    <s v="analytics-development"/>
    <n v="46170.833333333336"/>
    <n v="46171.833333333336"/>
    <n v="46142.833333333336"/>
    <n v="46173.833333333336"/>
    <s v="Cloud Storage"/>
    <s v="Storage"/>
    <s v="Standard Storage US Multi-region"/>
    <s v="bucket-2001-03-02"/>
    <s v="us-central1"/>
    <s v=""/>
    <n v="141.39250000000001"/>
    <s v="GiBy-month"/>
    <n v="2.5999964637445413E-2"/>
    <s v="Standard"/>
    <s v="USD"/>
    <n v="3.6762000000000001"/>
    <n v="3.3934000000000002"/>
    <n v="3.3934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77"/>
    <s v="Allocated"/>
    <x v="1"/>
    <s v="Source tags/labels"/>
    <n v="1"/>
    <s v="gcp-2026-05-29-finops-data-2001-03-02-alloc-6270245fca73"/>
    <d v="2026-05-01T00:00:00"/>
    <d v="2026-05-01T00:00:00"/>
  </r>
  <r>
    <x v="2979"/>
    <x v="1"/>
    <m/>
    <m/>
    <s v="analytics-development"/>
    <n v="46170.833333333336"/>
    <n v="46171.833333333336"/>
    <n v="46142.833333333336"/>
    <n v="46173.833333333336"/>
    <s v="Cloud SQL"/>
    <s v="Databases"/>
    <s v="Cloud SQL for PostgreSQL: Regional vCPU"/>
    <s v="cloudsql-2001-04-01"/>
    <s v="us-central1"/>
    <s v=""/>
    <n v="185.76859999999999"/>
    <s v="vCPU-hours"/>
    <n v="8.2600073424679954E-2"/>
    <s v="Committed"/>
    <s v="USD"/>
    <n v="15.3445"/>
    <n v="12.6471"/>
    <n v="12.647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78"/>
    <s v="Allocated"/>
    <x v="1"/>
    <s v="Source tags/labels"/>
    <n v="1"/>
    <s v="gcp-2026-05-29-finops-data-2001-04-01-alloc-5536b48787b1"/>
    <d v="2026-05-01T00:00:00"/>
    <d v="2026-05-01T00:00:00"/>
  </r>
  <r>
    <x v="2980"/>
    <x v="1"/>
    <m/>
    <m/>
    <s v="analytics-development"/>
    <n v="46170.833333333336"/>
    <n v="46171.833333333336"/>
    <n v="46142.833333333336"/>
    <n v="46173.833333333336"/>
    <s v="Cloud SQL"/>
    <s v="Databases"/>
    <s v="Cloud SQL for PostgreSQL: Regional vCPU"/>
    <s v="cloudsql-2001-04-02"/>
    <s v="us-central1"/>
    <s v=""/>
    <n v="196.94730000000001"/>
    <s v="vCPU-hours"/>
    <n v="8.2600269209072694E-2"/>
    <s v="Committed"/>
    <s v="USD"/>
    <n v="16.267900000000001"/>
    <n v="13.408200000000001"/>
    <n v="13.4082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79"/>
    <s v="Allocated"/>
    <x v="1"/>
    <s v="Source tags/labels"/>
    <n v="1"/>
    <s v="gcp-2026-05-29-finops-data-2001-04-02-alloc-8c898f921cec"/>
    <d v="2026-05-01T00:00:00"/>
    <d v="2026-05-01T00:00:00"/>
  </r>
  <r>
    <x v="2981"/>
    <x v="1"/>
    <m/>
    <m/>
    <s v="analytics-development"/>
    <n v="46170.833333333336"/>
    <n v="46171.833333333336"/>
    <n v="46142.833333333336"/>
    <n v="46173.833333333336"/>
    <s v="Cloud Logging"/>
    <s v="Management and Governance"/>
    <s v="Log Storage"/>
    <s v="log-sink-2001-05-01"/>
    <s v="us-central1"/>
    <s v=""/>
    <n v="125.197"/>
    <s v="GiBy"/>
    <n v="0.5"/>
    <s v="Standard"/>
    <s v="USD"/>
    <n v="62.598500000000001"/>
    <n v="57.590600000000002"/>
    <n v="57.5906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180"/>
    <s v="Shared"/>
    <x v="2"/>
    <s v="Direct spend: provider + billing month + sub-account"/>
    <n v="1"/>
    <s v="gcp-2026-05-29-finops-data-2001-05-01-alloc-dac0b2446c01"/>
    <d v="2026-05-01T00:00:00"/>
    <d v="2026-05-01T00:00:00"/>
  </r>
  <r>
    <x v="2982"/>
    <x v="1"/>
    <m/>
    <m/>
    <s v="analytics-development"/>
    <n v="46170.833333333336"/>
    <n v="46171.833333333336"/>
    <n v="46142.833333333336"/>
    <n v="46173.833333333336"/>
    <s v="Cloud Logging"/>
    <s v="Management and Governance"/>
    <s v="Log Storage"/>
    <s v="log-sink-2001-05-02"/>
    <s v="us-central1"/>
    <s v=""/>
    <n v="131.80779999999999"/>
    <s v="GiBy"/>
    <n v="0.5"/>
    <s v="Standard"/>
    <s v="USD"/>
    <n v="65.903899999999993"/>
    <n v="60.631599999999999"/>
    <n v="60.631599999999999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181"/>
    <s v="Shared"/>
    <x v="2"/>
    <s v="Direct spend: provider + billing month + sub-account"/>
    <n v="1"/>
    <s v="gcp-2026-05-29-finops-data-2001-05-02-alloc-85488fe1c825"/>
    <d v="2026-05-01T00:00:00"/>
    <d v="2026-05-01T00:00:00"/>
  </r>
  <r>
    <x v="2983"/>
    <x v="1"/>
    <m/>
    <m/>
    <s v="customer-platform-prod"/>
    <n v="46171.833333333336"/>
    <n v="46172.833333333336"/>
    <n v="46142.833333333336"/>
    <n v="46173.833333333336"/>
    <s v="Compute Engine"/>
    <s v="Compute"/>
    <s v="N2 Instance Core running in Americas"/>
    <s v="instance-1001-01-01"/>
    <s v="us-central1"/>
    <s v=""/>
    <n v="1362.6699000000001"/>
    <s v="vCPU-hours"/>
    <n v="3.1611030668542685E-2"/>
    <s v="Committed"/>
    <s v="USD"/>
    <n v="43.075400000000002"/>
    <n v="34.952500000000001"/>
    <n v="34.9525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82"/>
    <s v="Allocated"/>
    <x v="1"/>
    <s v="Source tags/labels"/>
    <n v="1"/>
    <s v="gcp-2026-05-30-finops-prod-1001-01-01-alloc-33c358d8eb06"/>
    <d v="2026-05-01T00:00:00"/>
    <d v="2026-05-01T00:00:00"/>
  </r>
  <r>
    <x v="2984"/>
    <x v="1"/>
    <m/>
    <m/>
    <s v="customer-platform-prod"/>
    <n v="46171.833333333336"/>
    <n v="46172.833333333336"/>
    <n v="46142.833333333336"/>
    <n v="46173.833333333336"/>
    <s v="Compute Engine"/>
    <s v="Compute"/>
    <s v="N2 Instance Core running in Americas"/>
    <s v="instance-1001-01-02"/>
    <s v="us-central1"/>
    <s v=""/>
    <n v="1600.3756000000001"/>
    <s v="vCPU-hours"/>
    <n v="3.1611016813802961E-2"/>
    <s v="Committed"/>
    <s v="USD"/>
    <n v="50.589500000000001"/>
    <n v="41.049599999999998"/>
    <n v="41.0495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83"/>
    <s v="Allocated"/>
    <x v="1"/>
    <s v="Source tags/labels"/>
    <n v="1"/>
    <s v="gcp-2026-05-30-finops-prod-1001-01-02-alloc-24055ce6d96c"/>
    <d v="2026-05-01T00:00:00"/>
    <d v="2026-05-01T00:00:00"/>
  </r>
  <r>
    <x v="2985"/>
    <x v="1"/>
    <m/>
    <m/>
    <s v="customer-platform-prod"/>
    <n v="46171.833333333336"/>
    <n v="46172.833333333336"/>
    <n v="46142.833333333336"/>
    <n v="46173.833333333336"/>
    <s v="BigQuery"/>
    <s v="Analytics"/>
    <s v="Analysis in US"/>
    <s v="bq-job-1001-02-01"/>
    <s v="us-central1"/>
    <s v=""/>
    <n v="12.142300000000001"/>
    <s v="TiBy"/>
    <n v="6.2499855875740176"/>
    <s v="Standard"/>
    <s v="USD"/>
    <n v="75.889200000000002"/>
    <n v="72.094700000000003"/>
    <n v="72.0947000000000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84"/>
    <s v="Allocated"/>
    <x v="1"/>
    <s v="Source tags/labels"/>
    <n v="1"/>
    <s v="gcp-2026-05-30-finops-prod-1001-02-01-alloc-2e714c27bbf6"/>
    <d v="2026-05-01T00:00:00"/>
    <d v="2026-05-01T00:00:00"/>
  </r>
  <r>
    <x v="2986"/>
    <x v="1"/>
    <m/>
    <m/>
    <s v="customer-platform-prod"/>
    <n v="46171.833333333336"/>
    <n v="46172.833333333336"/>
    <n v="46142.833333333336"/>
    <n v="46173.833333333336"/>
    <s v="BigQuery"/>
    <s v="Analytics"/>
    <s v="Analysis in US"/>
    <s v="bq-job-1001-02-02"/>
    <s v="us-central1"/>
    <s v=""/>
    <n v="10.8644"/>
    <s v="TiBy"/>
    <n v="6.2500092043739182"/>
    <s v="Standard"/>
    <s v="USD"/>
    <n v="67.902600000000007"/>
    <n v="64.507499999999993"/>
    <n v="64.507499999999993"/>
    <s v="Usage"/>
    <s v=""/>
    <s v="Analysis in US"/>
    <s v="{}"/>
    <x v="0"/>
    <x v="0"/>
    <x v="0"/>
    <x v="0"/>
    <s v="Unallocated"/>
    <s v="gcp_billing_sample.csv"/>
    <n v="1185"/>
    <s v="Unallocated"/>
    <x v="0"/>
    <s v="Missing allocation metadata"/>
    <n v="1"/>
    <s v="gcp-2026-05-30-finops-prod-1001-02-02-alloc-f333345f2aea"/>
    <d v="2026-05-01T00:00:00"/>
    <d v="2026-05-01T00:00:00"/>
  </r>
  <r>
    <x v="2987"/>
    <x v="1"/>
    <m/>
    <m/>
    <s v="customer-platform-prod"/>
    <n v="46171.833333333336"/>
    <n v="46172.833333333336"/>
    <n v="46142.833333333336"/>
    <n v="46173.833333333336"/>
    <s v="Cloud Storage"/>
    <s v="Storage"/>
    <s v="Standard Storage US Multi-region"/>
    <s v="bucket-1001-03-01"/>
    <s v="us-central1"/>
    <s v=""/>
    <n v="304.81130000000002"/>
    <s v="GiBy-month"/>
    <n v="2.6000020340453258E-2"/>
    <s v="Standard"/>
    <s v="USD"/>
    <n v="7.9250999999999996"/>
    <n v="7.3155000000000001"/>
    <n v="7.3155000000000001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86"/>
    <s v="Allocated"/>
    <x v="1"/>
    <s v="Source tags/labels"/>
    <n v="1"/>
    <s v="gcp-2026-05-30-finops-prod-1001-03-01-alloc-1dc6fde33dd6"/>
    <d v="2026-05-01T00:00:00"/>
    <d v="2026-05-01T00:00:00"/>
  </r>
  <r>
    <x v="2988"/>
    <x v="1"/>
    <m/>
    <m/>
    <s v="customer-platform-prod"/>
    <n v="46171.833333333336"/>
    <n v="46172.833333333336"/>
    <n v="46142.833333333336"/>
    <n v="46173.833333333336"/>
    <s v="Cloud Storage"/>
    <s v="Storage"/>
    <s v="Standard Storage US Multi-region"/>
    <s v="bucket-1001-03-02"/>
    <s v="us-central1"/>
    <s v=""/>
    <n v="341.39159999999998"/>
    <s v="GiBy-month"/>
    <n v="2.6000053897049607E-2"/>
    <s v="Standard"/>
    <s v="USD"/>
    <n v="8.8762000000000008"/>
    <n v="8.1934000000000005"/>
    <n v="8.1934000000000005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87"/>
    <s v="Allocated"/>
    <x v="1"/>
    <s v="Source tags/labels"/>
    <n v="1"/>
    <s v="gcp-2026-05-30-finops-prod-1001-03-02-alloc-e2b59ac1238f"/>
    <d v="2026-05-01T00:00:00"/>
    <d v="2026-05-01T00:00:00"/>
  </r>
  <r>
    <x v="2989"/>
    <x v="1"/>
    <m/>
    <m/>
    <s v="customer-platform-prod"/>
    <n v="46171.833333333336"/>
    <n v="46172.833333333336"/>
    <n v="46142.833333333336"/>
    <n v="46173.833333333336"/>
    <s v="Cloud SQL"/>
    <s v="Databases"/>
    <s v="Cloud SQL for PostgreSQL: Regional vCPU"/>
    <s v="cloudsql-1001-04-01"/>
    <s v="us-central1"/>
    <s v=""/>
    <n v="432.9203"/>
    <s v="vCPU-hours"/>
    <n v="8.2599961239978814E-2"/>
    <s v="Committed"/>
    <s v="USD"/>
    <n v="35.7592"/>
    <n v="29.473199999999999"/>
    <n v="29.4731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88"/>
    <s v="Allocated"/>
    <x v="1"/>
    <s v="Source tags/labels"/>
    <n v="1"/>
    <s v="gcp-2026-05-30-finops-prod-1001-04-01-alloc-540158bfc8a4"/>
    <d v="2026-05-01T00:00:00"/>
    <d v="2026-05-01T00:00:00"/>
  </r>
  <r>
    <x v="2990"/>
    <x v="1"/>
    <m/>
    <m/>
    <s v="customer-platform-prod"/>
    <n v="46171.833333333336"/>
    <n v="46172.833333333336"/>
    <n v="46142.833333333336"/>
    <n v="46173.833333333336"/>
    <s v="Cloud SQL"/>
    <s v="Databases"/>
    <s v="Cloud SQL for PostgreSQL: Regional vCPU"/>
    <s v="cloudsql-1001-04-02"/>
    <s v="us-central1"/>
    <s v=""/>
    <n v="413.0412"/>
    <s v="vCPU-hours"/>
    <n v="8.2599992446274126E-2"/>
    <s v="Committed"/>
    <s v="USD"/>
    <n v="34.117199999999997"/>
    <n v="28.119800000000001"/>
    <n v="28.1198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189"/>
    <s v="Allocated"/>
    <x v="1"/>
    <s v="Source tags/labels"/>
    <n v="1"/>
    <s v="gcp-2026-05-30-finops-prod-1001-04-02-alloc-10f17776b462"/>
    <d v="2026-05-01T00:00:00"/>
    <d v="2026-05-01T00:00:00"/>
  </r>
  <r>
    <x v="2991"/>
    <x v="1"/>
    <m/>
    <m/>
    <s v="customer-platform-prod"/>
    <n v="46171.833333333336"/>
    <n v="46172.833333333336"/>
    <n v="46142.833333333336"/>
    <n v="46173.833333333336"/>
    <s v="Cloud Logging"/>
    <s v="Management and Governance"/>
    <s v="Log Storage"/>
    <s v="log-sink-1001-05-01"/>
    <s v="us-central1"/>
    <s v=""/>
    <n v="311.2706"/>
    <s v="GiBy"/>
    <n v="0.5"/>
    <s v="Standard"/>
    <s v="USD"/>
    <n v="155.6353"/>
    <n v="143.18450000000001"/>
    <n v="143.1845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190"/>
    <s v="Shared"/>
    <x v="2"/>
    <s v="Direct spend: provider + billing month + sub-account"/>
    <n v="1"/>
    <s v="gcp-2026-05-30-finops-prod-1001-05-01-alloc-b057de253ab8"/>
    <d v="2026-05-01T00:00:00"/>
    <d v="2026-05-01T00:00:00"/>
  </r>
  <r>
    <x v="2992"/>
    <x v="1"/>
    <m/>
    <m/>
    <s v="customer-platform-prod"/>
    <n v="46171.833333333336"/>
    <n v="46172.833333333336"/>
    <n v="46142.833333333336"/>
    <n v="46173.833333333336"/>
    <s v="Cloud Logging"/>
    <s v="Management and Governance"/>
    <s v="Log Storage"/>
    <s v="log-sink-1001-05-02"/>
    <s v="us-central1"/>
    <s v=""/>
    <n v="277.16129999999998"/>
    <s v="GiBy"/>
    <n v="0.49999981959963385"/>
    <s v="Standard"/>
    <s v="USD"/>
    <n v="138.5806"/>
    <n v="127.49420000000001"/>
    <n v="127.4942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191"/>
    <s v="Shared"/>
    <x v="2"/>
    <s v="Direct spend: provider + billing month + sub-account"/>
    <n v="1"/>
    <s v="gcp-2026-05-30-finops-prod-1001-05-02-alloc-3a1c8fd82bcf"/>
    <d v="2026-05-01T00:00:00"/>
    <d v="2026-05-01T00:00:00"/>
  </r>
  <r>
    <x v="2993"/>
    <x v="1"/>
    <m/>
    <m/>
    <s v="analytics-development"/>
    <n v="46171.833333333336"/>
    <n v="46172.833333333336"/>
    <n v="46142.833333333336"/>
    <n v="46173.833333333336"/>
    <s v="Compute Engine"/>
    <s v="Compute"/>
    <s v="N2 Instance Core running in Americas"/>
    <s v="instance-2001-01-01"/>
    <s v="us-central1"/>
    <s v=""/>
    <n v="741.73490000000004"/>
    <s v="vCPU-hours"/>
    <n v="3.1611024370027621E-2"/>
    <s v="Committed"/>
    <s v="USD"/>
    <n v="23.446999999999999"/>
    <n v="19.025500000000001"/>
    <n v="19.025500000000001"/>
    <s v="Usage"/>
    <s v=""/>
    <s v="N2 Instance Core running in Americas"/>
    <s v="{}"/>
    <x v="0"/>
    <x v="0"/>
    <x v="0"/>
    <x v="0"/>
    <s v="Unallocated"/>
    <s v="gcp_billing_sample.csv"/>
    <n v="1192"/>
    <s v="Unallocated"/>
    <x v="0"/>
    <s v="Missing allocation metadata"/>
    <n v="1"/>
    <s v="gcp-2026-05-30-finops-data-2001-01-01-alloc-be53504438f8"/>
    <d v="2026-05-01T00:00:00"/>
    <d v="2026-05-01T00:00:00"/>
  </r>
  <r>
    <x v="2994"/>
    <x v="1"/>
    <m/>
    <m/>
    <s v="analytics-development"/>
    <n v="46171.833333333336"/>
    <n v="46172.833333333336"/>
    <n v="46142.833333333336"/>
    <n v="46173.833333333336"/>
    <s v="Compute Engine"/>
    <s v="Compute"/>
    <s v="N2 Instance Core running in Americas"/>
    <s v="instance-2001-01-02"/>
    <s v="us-central1"/>
    <s v=""/>
    <n v="708.15139999999997"/>
    <s v="vCPU-hours"/>
    <n v="3.1611036848899828E-2"/>
    <s v="Committed"/>
    <s v="USD"/>
    <n v="22.385400000000001"/>
    <n v="18.164100000000001"/>
    <n v="18.1641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93"/>
    <s v="Allocated"/>
    <x v="1"/>
    <s v="Source tags/labels"/>
    <n v="1"/>
    <s v="gcp-2026-05-30-finops-data-2001-01-02-alloc-c77142c6e2dc"/>
    <d v="2026-05-01T00:00:00"/>
    <d v="2026-05-01T00:00:00"/>
  </r>
  <r>
    <x v="2995"/>
    <x v="1"/>
    <m/>
    <m/>
    <s v="analytics-development"/>
    <n v="46171.833333333336"/>
    <n v="46172.833333333336"/>
    <n v="46142.833333333336"/>
    <n v="46173.833333333336"/>
    <s v="BigQuery"/>
    <s v="Analytics"/>
    <s v="Analysis in US"/>
    <s v="bq-job-2001-02-01"/>
    <s v="us-central1"/>
    <s v=""/>
    <n v="5.4707999999999997"/>
    <s v="TiBy"/>
    <n v="6.2500182788623233"/>
    <s v="Standard"/>
    <s v="USD"/>
    <n v="34.192599999999999"/>
    <n v="32.482999999999997"/>
    <n v="32.48299999999999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94"/>
    <s v="Allocated"/>
    <x v="1"/>
    <s v="Source tags/labels"/>
    <n v="1"/>
    <s v="gcp-2026-05-30-finops-data-2001-02-01-alloc-f3b459de32a1"/>
    <d v="2026-05-01T00:00:00"/>
    <d v="2026-05-01T00:00:00"/>
  </r>
  <r>
    <x v="2996"/>
    <x v="1"/>
    <m/>
    <m/>
    <s v="analytics-development"/>
    <n v="46171.833333333336"/>
    <n v="46172.833333333336"/>
    <n v="46142.833333333336"/>
    <n v="46173.833333333336"/>
    <s v="BigQuery"/>
    <s v="Analytics"/>
    <s v="Analysis in US"/>
    <s v="bq-job-2001-02-02"/>
    <s v="us-central1"/>
    <s v=""/>
    <n v="5.5381999999999998"/>
    <s v="TiBy"/>
    <n v="6.2500451410205482"/>
    <s v="Standard"/>
    <s v="USD"/>
    <n v="34.613999999999997"/>
    <n v="32.883299999999998"/>
    <n v="32.8832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95"/>
    <s v="Allocated"/>
    <x v="1"/>
    <s v="Source tags/labels"/>
    <n v="1"/>
    <s v="gcp-2026-05-30-finops-data-2001-02-02-alloc-bd90549d2c76"/>
    <d v="2026-05-01T00:00:00"/>
    <d v="2026-05-01T00:00:00"/>
  </r>
  <r>
    <x v="2997"/>
    <x v="1"/>
    <m/>
    <m/>
    <s v="analytics-development"/>
    <n v="46171.833333333336"/>
    <n v="46172.833333333336"/>
    <n v="46142.833333333336"/>
    <n v="46173.833333333336"/>
    <s v="Cloud Storage"/>
    <s v="Storage"/>
    <s v="Standard Storage US Multi-region"/>
    <s v="bucket-2001-03-01"/>
    <s v="us-central1"/>
    <s v=""/>
    <n v="149.5943"/>
    <s v="GiBy-month"/>
    <n v="2.6000322204789893E-2"/>
    <s v="Standard"/>
    <s v="USD"/>
    <n v="3.8895"/>
    <n v="3.5903"/>
    <n v="3.5903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96"/>
    <s v="Allocated"/>
    <x v="1"/>
    <s v="Source tags/labels"/>
    <n v="1"/>
    <s v="gcp-2026-05-30-finops-data-2001-03-01-alloc-3724b6fe50c8"/>
    <d v="2026-05-01T00:00:00"/>
    <d v="2026-05-01T00:00:00"/>
  </r>
  <r>
    <x v="2998"/>
    <x v="1"/>
    <m/>
    <m/>
    <s v="analytics-development"/>
    <n v="46171.833333333336"/>
    <n v="46172.833333333336"/>
    <n v="46142.833333333336"/>
    <n v="46173.833333333336"/>
    <s v="Cloud Storage"/>
    <s v="Storage"/>
    <s v="Standard Storage US Multi-region"/>
    <s v="bucket-2001-03-02"/>
    <s v="us-central1"/>
    <s v=""/>
    <n v="144.36070000000001"/>
    <s v="GiBy-month"/>
    <n v="2.600015101062824E-2"/>
    <s v="Standard"/>
    <s v="USD"/>
    <n v="3.7534000000000001"/>
    <n v="3.4647000000000001"/>
    <n v="3.4647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97"/>
    <s v="Allocated"/>
    <x v="1"/>
    <s v="Source tags/labels"/>
    <n v="1"/>
    <s v="gcp-2026-05-30-finops-data-2001-03-02-alloc-9f087ac8246a"/>
    <d v="2026-05-01T00:00:00"/>
    <d v="2026-05-01T00:00:00"/>
  </r>
  <r>
    <x v="2999"/>
    <x v="1"/>
    <m/>
    <m/>
    <s v="analytics-development"/>
    <n v="46171.833333333336"/>
    <n v="46172.833333333336"/>
    <n v="46142.833333333336"/>
    <n v="46173.833333333336"/>
    <s v="Cloud SQL"/>
    <s v="Databases"/>
    <s v="Cloud SQL for PostgreSQL: Regional vCPU"/>
    <s v="cloudsql-2001-04-01"/>
    <s v="us-central1"/>
    <s v=""/>
    <n v="202.05160000000001"/>
    <s v="vCPU-hours"/>
    <n v="8.2600187278893122E-2"/>
    <s v="Committed"/>
    <s v="USD"/>
    <n v="16.689499999999999"/>
    <n v="13.755699999999999"/>
    <n v="13.7556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98"/>
    <s v="Allocated"/>
    <x v="1"/>
    <s v="Source tags/labels"/>
    <n v="1"/>
    <s v="gcp-2026-05-30-finops-data-2001-04-01-alloc-47d69af43bbf"/>
    <d v="2026-05-01T00:00:00"/>
    <d v="2026-05-01T00:00:00"/>
  </r>
  <r>
    <x v="3000"/>
    <x v="1"/>
    <m/>
    <m/>
    <s v="analytics-development"/>
    <n v="46171.833333333336"/>
    <n v="46172.833333333336"/>
    <n v="46142.833333333336"/>
    <n v="46173.833333333336"/>
    <s v="Cloud SQL"/>
    <s v="Databases"/>
    <s v="Cloud SQL for PostgreSQL: Regional vCPU"/>
    <s v="cloudsql-2001-04-02"/>
    <s v="us-central1"/>
    <s v=""/>
    <n v="172.3117"/>
    <s v="vCPU-hours"/>
    <n v="8.2599730604480143E-2"/>
    <s v="Committed"/>
    <s v="USD"/>
    <n v="14.232900000000001"/>
    <n v="11.731"/>
    <n v="11.73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199"/>
    <s v="Allocated"/>
    <x v="1"/>
    <s v="Source tags/labels"/>
    <n v="1"/>
    <s v="gcp-2026-05-30-finops-data-2001-04-02-alloc-dc35e4b74ac0"/>
    <d v="2026-05-01T00:00:00"/>
    <d v="2026-05-01T00:00:00"/>
  </r>
  <r>
    <x v="3001"/>
    <x v="1"/>
    <m/>
    <m/>
    <s v="analytics-development"/>
    <n v="46171.833333333336"/>
    <n v="46172.833333333336"/>
    <n v="46142.833333333336"/>
    <n v="46173.833333333336"/>
    <s v="Cloud Logging"/>
    <s v="Management and Governance"/>
    <s v="Log Storage"/>
    <s v="log-sink-2001-05-01"/>
    <s v="us-central1"/>
    <s v=""/>
    <n v="145.21459999999999"/>
    <s v="GiBy"/>
    <n v="0.5"/>
    <s v="Standard"/>
    <s v="USD"/>
    <n v="72.607299999999995"/>
    <n v="66.798699999999997"/>
    <n v="66.79869999999999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200"/>
    <s v="Shared"/>
    <x v="2"/>
    <s v="Direct spend: provider + billing month + sub-account"/>
    <n v="1"/>
    <s v="gcp-2026-05-30-finops-data-2001-05-01-alloc-ce2099333d50"/>
    <d v="2026-05-01T00:00:00"/>
    <d v="2026-05-01T00:00:00"/>
  </r>
  <r>
    <x v="3002"/>
    <x v="1"/>
    <m/>
    <m/>
    <s v="analytics-development"/>
    <n v="46171.833333333336"/>
    <n v="46172.833333333336"/>
    <n v="46142.833333333336"/>
    <n v="46173.833333333336"/>
    <s v="Cloud Logging"/>
    <s v="Management and Governance"/>
    <s v="Log Storage"/>
    <s v="log-sink-2001-05-02"/>
    <s v="us-central1"/>
    <s v=""/>
    <n v="125.9093"/>
    <s v="GiBy"/>
    <n v="0.50000039711125399"/>
    <s v="Standard"/>
    <s v="USD"/>
    <n v="62.954700000000003"/>
    <n v="57.918300000000002"/>
    <n v="57.9183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201"/>
    <s v="Shared"/>
    <x v="2"/>
    <s v="Direct spend: provider + billing month + sub-account"/>
    <n v="1"/>
    <s v="gcp-2026-05-30-finops-data-2001-05-02-alloc-8df9836ccd5d"/>
    <d v="2026-05-01T00:00:00"/>
    <d v="2026-05-01T00:00:00"/>
  </r>
  <r>
    <x v="3003"/>
    <x v="1"/>
    <m/>
    <m/>
    <s v="customer-platform-prod"/>
    <n v="46172.833333333336"/>
    <n v="46173.833333333336"/>
    <n v="46142.833333333336"/>
    <n v="46173.833333333336"/>
    <s v="Compute Engine"/>
    <s v="Compute"/>
    <s v="N2 Instance Core running in Americas"/>
    <s v="instance-1001-01-01"/>
    <s v="us-central1"/>
    <s v=""/>
    <n v="1475.8542"/>
    <s v="vCPU-hours"/>
    <n v="3.1610981626775871E-2"/>
    <s v="Committed"/>
    <s v="USD"/>
    <n v="46.653199999999998"/>
    <n v="37.855600000000003"/>
    <n v="37.85560000000000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02"/>
    <s v="Allocated"/>
    <x v="1"/>
    <s v="Source tags/labels"/>
    <n v="1"/>
    <s v="gcp-2026-05-31-finops-prod-1001-01-01-alloc-475d45548a99"/>
    <d v="2026-05-01T00:00:00"/>
    <d v="2026-05-01T00:00:00"/>
  </r>
  <r>
    <x v="3004"/>
    <x v="1"/>
    <m/>
    <m/>
    <s v="customer-platform-prod"/>
    <n v="46172.833333333336"/>
    <n v="46173.833333333336"/>
    <n v="46142.833333333336"/>
    <n v="46173.833333333336"/>
    <s v="Compute Engine"/>
    <s v="Compute"/>
    <s v="N2 Instance Core running in Americas"/>
    <s v="instance-1001-01-02"/>
    <s v="us-central1"/>
    <s v=""/>
    <n v="1456.7953"/>
    <s v="vCPU-hours"/>
    <n v="3.1611030046568657E-2"/>
    <s v="Committed"/>
    <s v="USD"/>
    <n v="46.050800000000002"/>
    <n v="37.366799999999998"/>
    <n v="37.3667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03"/>
    <s v="Allocated"/>
    <x v="1"/>
    <s v="Source tags/labels"/>
    <n v="1"/>
    <s v="gcp-2026-05-31-finops-prod-1001-01-02-alloc-6e967c90380c"/>
    <d v="2026-05-01T00:00:00"/>
    <d v="2026-05-01T00:00:00"/>
  </r>
  <r>
    <x v="3005"/>
    <x v="1"/>
    <m/>
    <m/>
    <s v="customer-platform-prod"/>
    <n v="46172.833333333336"/>
    <n v="46173.833333333336"/>
    <n v="46142.833333333336"/>
    <n v="46173.833333333336"/>
    <s v="BigQuery"/>
    <s v="Analytics"/>
    <s v="Analysis in US"/>
    <s v="bq-job-1001-02-01"/>
    <s v="us-central1"/>
    <s v=""/>
    <n v="12.071099999999999"/>
    <s v="TiBy"/>
    <n v="6.2499855025639759"/>
    <s v="Standard"/>
    <s v="USD"/>
    <n v="75.444199999999995"/>
    <n v="71.671999999999997"/>
    <n v="71.671999999999997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04"/>
    <s v="Allocated"/>
    <x v="1"/>
    <s v="Source tags/labels"/>
    <n v="1"/>
    <s v="gcp-2026-05-31-finops-prod-1001-02-01-alloc-67a115a44de8"/>
    <d v="2026-05-01T00:00:00"/>
    <d v="2026-05-01T00:00:00"/>
  </r>
  <r>
    <x v="3006"/>
    <x v="1"/>
    <m/>
    <m/>
    <s v="customer-platform-prod"/>
    <n v="46172.833333333336"/>
    <n v="46173.833333333336"/>
    <n v="46142.833333333336"/>
    <n v="46173.833333333336"/>
    <s v="BigQuery"/>
    <s v="Analytics"/>
    <s v="Analysis in US"/>
    <s v="bq-job-1001-02-02"/>
    <s v="us-central1"/>
    <s v=""/>
    <n v="12.033300000000001"/>
    <s v="TiBy"/>
    <n v="6.2499896121595899"/>
    <s v="Standard"/>
    <s v="USD"/>
    <n v="75.207999999999998"/>
    <n v="71.447599999999994"/>
    <n v="71.44759999999999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05"/>
    <s v="Allocated"/>
    <x v="1"/>
    <s v="Source tags/labels"/>
    <n v="1"/>
    <s v="gcp-2026-05-31-finops-prod-1001-02-02-alloc-4207da0708bf"/>
    <d v="2026-05-01T00:00:00"/>
    <d v="2026-05-01T00:00:00"/>
  </r>
  <r>
    <x v="3007"/>
    <x v="1"/>
    <m/>
    <m/>
    <s v="customer-platform-prod"/>
    <n v="46172.833333333336"/>
    <n v="46173.833333333336"/>
    <n v="46142.833333333336"/>
    <n v="46173.833333333336"/>
    <s v="Cloud Storage"/>
    <s v="Storage"/>
    <s v="Standard Storage US Multi-region"/>
    <s v="bucket-1001-03-01"/>
    <s v="us-central1"/>
    <s v=""/>
    <n v="299.7278"/>
    <s v="GiBy-month"/>
    <n v="2.5999923930980041E-2"/>
    <s v="Standard"/>
    <s v="USD"/>
    <n v="7.7929000000000004"/>
    <n v="7.1935000000000002"/>
    <n v="7.1935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06"/>
    <s v="Allocated"/>
    <x v="1"/>
    <s v="Source tags/labels"/>
    <n v="1"/>
    <s v="gcp-2026-05-31-finops-prod-1001-03-01-alloc-b6ecc06862c2"/>
    <d v="2026-05-01T00:00:00"/>
    <d v="2026-05-01T00:00:00"/>
  </r>
  <r>
    <x v="3008"/>
    <x v="1"/>
    <m/>
    <m/>
    <s v="customer-platform-prod"/>
    <n v="46172.833333333336"/>
    <n v="46173.833333333336"/>
    <n v="46142.833333333336"/>
    <n v="46173.833333333336"/>
    <s v="Cloud Storage"/>
    <s v="Storage"/>
    <s v="Standard Storage US Multi-region"/>
    <s v="bucket-1001-03-02"/>
    <s v="us-central1"/>
    <s v=""/>
    <n v="336.16820000000001"/>
    <s v="GiBy-month"/>
    <n v="2.6000079721996312E-2"/>
    <s v="Standard"/>
    <s v="USD"/>
    <n v="8.7403999999999993"/>
    <n v="8.0679999999999996"/>
    <n v="8.067999999999999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07"/>
    <s v="Allocated"/>
    <x v="1"/>
    <s v="Source tags/labels"/>
    <n v="1"/>
    <s v="gcp-2026-05-31-finops-prod-1001-03-02-alloc-815a85bb8aa6"/>
    <d v="2026-05-01T00:00:00"/>
    <d v="2026-05-01T00:00:00"/>
  </r>
  <r>
    <x v="3009"/>
    <x v="1"/>
    <m/>
    <m/>
    <s v="customer-platform-prod"/>
    <n v="46172.833333333336"/>
    <n v="46173.833333333336"/>
    <n v="46142.833333333336"/>
    <n v="46173.833333333336"/>
    <s v="Cloud SQL"/>
    <s v="Databases"/>
    <s v="Cloud SQL for PostgreSQL: Regional vCPU"/>
    <s v="cloudsql-1001-04-01"/>
    <s v="us-central1"/>
    <s v=""/>
    <n v="451.28519999999997"/>
    <s v="vCPU-hours"/>
    <n v="8.26000941311614E-2"/>
    <s v="Committed"/>
    <s v="USD"/>
    <n v="37.276200000000003"/>
    <n v="30.723500000000001"/>
    <n v="30.7235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08"/>
    <s v="Allocated"/>
    <x v="1"/>
    <s v="Source tags/labels"/>
    <n v="1"/>
    <s v="gcp-2026-05-31-finops-prod-1001-04-01-alloc-fa838021327d"/>
    <d v="2026-05-01T00:00:00"/>
    <d v="2026-05-01T00:00:00"/>
  </r>
  <r>
    <x v="3010"/>
    <x v="1"/>
    <m/>
    <m/>
    <s v="customer-platform-prod"/>
    <n v="46172.833333333336"/>
    <n v="46173.833333333336"/>
    <n v="46142.833333333336"/>
    <n v="46173.833333333336"/>
    <s v="Cloud SQL"/>
    <s v="Databases"/>
    <s v="Cloud SQL for PostgreSQL: Regional vCPU"/>
    <s v="cloudsql-1001-04-02"/>
    <s v="us-central1"/>
    <s v=""/>
    <n v="435.53719999999998"/>
    <s v="vCPU-hours"/>
    <n v="8.2600062635292695E-2"/>
    <s v="Committed"/>
    <s v="USD"/>
    <n v="35.9754"/>
    <n v="29.651399999999999"/>
    <n v="29.6513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09"/>
    <s v="Allocated"/>
    <x v="1"/>
    <s v="Source tags/labels"/>
    <n v="1"/>
    <s v="gcp-2026-05-31-finops-prod-1001-04-02-alloc-943ae6a1dd91"/>
    <d v="2026-05-01T00:00:00"/>
    <d v="2026-05-01T00:00:00"/>
  </r>
  <r>
    <x v="3011"/>
    <x v="1"/>
    <m/>
    <m/>
    <s v="customer-platform-prod"/>
    <n v="46172.833333333336"/>
    <n v="46173.833333333336"/>
    <n v="46142.833333333336"/>
    <n v="46173.833333333336"/>
    <s v="Cloud Logging"/>
    <s v="Management and Governance"/>
    <s v="Log Storage"/>
    <s v="log-sink-1001-05-01"/>
    <s v="us-central1"/>
    <s v=""/>
    <n v="311.1266"/>
    <s v="GiBy"/>
    <n v="0.5"/>
    <s v="Standard"/>
    <s v="USD"/>
    <n v="155.5633"/>
    <n v="143.1182"/>
    <n v="143.1182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210"/>
    <s v="Shared"/>
    <x v="2"/>
    <s v="Direct spend: provider + billing month + sub-account"/>
    <n v="1"/>
    <s v="gcp-2026-05-31-finops-prod-1001-05-01-alloc-9dfa44b12eb5"/>
    <d v="2026-05-01T00:00:00"/>
    <d v="2026-05-01T00:00:00"/>
  </r>
  <r>
    <x v="3012"/>
    <x v="1"/>
    <m/>
    <m/>
    <s v="customer-platform-prod"/>
    <n v="46172.833333333336"/>
    <n v="46173.833333333336"/>
    <n v="46142.833333333336"/>
    <n v="46173.833333333336"/>
    <s v="Cloud Logging"/>
    <s v="Management and Governance"/>
    <s v="Log Storage"/>
    <s v="log-sink-1001-05-02"/>
    <s v="us-central1"/>
    <s v=""/>
    <n v="275.75"/>
    <s v="GiBy"/>
    <n v="0.5"/>
    <s v="Standard"/>
    <s v="USD"/>
    <n v="137.875"/>
    <n v="126.845"/>
    <n v="126.845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211"/>
    <s v="Shared"/>
    <x v="2"/>
    <s v="Direct spend: provider + billing month + sub-account"/>
    <n v="1"/>
    <s v="gcp-2026-05-31-finops-prod-1001-05-02-alloc-e05a3bfb66d7"/>
    <d v="2026-05-01T00:00:00"/>
    <d v="2026-05-01T00:00:00"/>
  </r>
  <r>
    <x v="3013"/>
    <x v="1"/>
    <m/>
    <m/>
    <s v="analytics-development"/>
    <n v="46172.833333333336"/>
    <n v="46173.833333333336"/>
    <n v="46142.833333333336"/>
    <n v="46173.833333333336"/>
    <s v="Compute Engine"/>
    <s v="Compute"/>
    <s v="N2 Instance Core running in Americas"/>
    <s v="instance-2001-01-01"/>
    <s v="us-central1"/>
    <s v=""/>
    <n v="718.64750000000004"/>
    <s v="vCPU-hours"/>
    <n v="3.1611047140635708E-2"/>
    <s v="Committed"/>
    <s v="USD"/>
    <n v="22.717199999999998"/>
    <n v="18.433399999999999"/>
    <n v="18.433399999999999"/>
    <s v="Usage"/>
    <s v=""/>
    <s v="N2 Instance Core running in Americas"/>
    <s v="{}"/>
    <x v="0"/>
    <x v="0"/>
    <x v="0"/>
    <x v="0"/>
    <s v="Unallocated"/>
    <s v="gcp_billing_sample.csv"/>
    <n v="1212"/>
    <s v="Unallocated"/>
    <x v="0"/>
    <s v="Missing allocation metadata"/>
    <n v="1"/>
    <s v="gcp-2026-05-31-finops-data-2001-01-01-alloc-1cc28d8ce596"/>
    <d v="2026-05-01T00:00:00"/>
    <d v="2026-05-01T00:00:00"/>
  </r>
  <r>
    <x v="3014"/>
    <x v="1"/>
    <m/>
    <m/>
    <s v="analytics-development"/>
    <n v="46172.833333333336"/>
    <n v="46173.833333333336"/>
    <n v="46142.833333333336"/>
    <n v="46173.833333333336"/>
    <s v="Compute Engine"/>
    <s v="Compute"/>
    <s v="N2 Instance Core running in Americas"/>
    <s v="instance-2001-01-02"/>
    <s v="us-central1"/>
    <s v=""/>
    <n v="677.45309999999995"/>
    <s v="vCPU-hours"/>
    <n v="3.1611044366023272E-2"/>
    <s v="Committed"/>
    <s v="USD"/>
    <n v="21.414999999999999"/>
    <n v="17.3767"/>
    <n v="17.3767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13"/>
    <s v="Allocated"/>
    <x v="1"/>
    <s v="Source tags/labels"/>
    <n v="1"/>
    <s v="gcp-2026-05-31-finops-data-2001-01-02-alloc-0c1b9db30a06"/>
    <d v="2026-05-01T00:00:00"/>
    <d v="2026-05-01T00:00:00"/>
  </r>
  <r>
    <x v="3015"/>
    <x v="1"/>
    <m/>
    <m/>
    <s v="analytics-development"/>
    <n v="46172.833333333336"/>
    <n v="46173.833333333336"/>
    <n v="46142.833333333336"/>
    <n v="46173.833333333336"/>
    <s v="BigQuery"/>
    <s v="Analytics"/>
    <s v="Analysis in US"/>
    <s v="bq-job-2001-02-01"/>
    <s v="us-central1"/>
    <s v=""/>
    <n v="5.3837000000000002"/>
    <s v="TiBy"/>
    <n v="6.2499953563534376"/>
    <s v="Standard"/>
    <s v="USD"/>
    <n v="33.648099999999999"/>
    <n v="31.965699999999998"/>
    <n v="31.9656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14"/>
    <s v="Allocated"/>
    <x v="1"/>
    <s v="Source tags/labels"/>
    <n v="1"/>
    <s v="gcp-2026-05-31-finops-data-2001-02-01-alloc-77f63e63962f"/>
    <d v="2026-05-01T00:00:00"/>
    <d v="2026-05-01T00:00:00"/>
  </r>
  <r>
    <x v="3016"/>
    <x v="1"/>
    <m/>
    <m/>
    <s v="analytics-development"/>
    <n v="46172.833333333336"/>
    <n v="46173.833333333336"/>
    <n v="46142.833333333336"/>
    <n v="46173.833333333336"/>
    <s v="BigQuery"/>
    <s v="Analytics"/>
    <s v="Analysis in US"/>
    <s v="bq-job-2001-02-02"/>
    <s v="us-central1"/>
    <s v=""/>
    <n v="5.8437000000000001"/>
    <s v="TiBy"/>
    <n v="6.2499443845508837"/>
    <s v="Standard"/>
    <s v="USD"/>
    <n v="36.522799999999997"/>
    <n v="34.6967"/>
    <n v="34.696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15"/>
    <s v="Allocated"/>
    <x v="1"/>
    <s v="Source tags/labels"/>
    <n v="1"/>
    <s v="gcp-2026-05-31-finops-data-2001-02-02-alloc-466529c4f422"/>
    <d v="2026-05-01T00:00:00"/>
    <d v="2026-05-01T00:00:00"/>
  </r>
  <r>
    <x v="3017"/>
    <x v="1"/>
    <m/>
    <m/>
    <s v="analytics-development"/>
    <n v="46172.833333333336"/>
    <n v="46173.833333333336"/>
    <n v="46142.833333333336"/>
    <n v="46173.833333333336"/>
    <s v="Cloud Storage"/>
    <s v="Storage"/>
    <s v="Standard Storage US Multi-region"/>
    <s v="bucket-2001-03-01"/>
    <s v="us-central1"/>
    <s v=""/>
    <n v="134.05119999999999"/>
    <s v="GiBy-month"/>
    <n v="2.5999767253109263E-2"/>
    <s v="Standard"/>
    <s v="USD"/>
    <n v="3.4853000000000001"/>
    <n v="3.2172000000000001"/>
    <n v="3.2172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16"/>
    <s v="Allocated"/>
    <x v="1"/>
    <s v="Source tags/labels"/>
    <n v="1"/>
    <s v="gcp-2026-05-31-finops-data-2001-03-01-alloc-b4d526d067ba"/>
    <d v="2026-05-01T00:00:00"/>
    <d v="2026-05-01T00:00:00"/>
  </r>
  <r>
    <x v="3018"/>
    <x v="1"/>
    <m/>
    <m/>
    <s v="analytics-development"/>
    <n v="46172.833333333336"/>
    <n v="46173.833333333336"/>
    <n v="46142.833333333336"/>
    <n v="46173.833333333336"/>
    <s v="Cloud Storage"/>
    <s v="Storage"/>
    <s v="Standard Storage US Multi-region"/>
    <s v="bucket-2001-03-02"/>
    <s v="us-central1"/>
    <s v=""/>
    <n v="135.0264"/>
    <s v="GiBy-month"/>
    <n v="2.6000100721044184E-2"/>
    <s v="Standard"/>
    <s v="USD"/>
    <n v="3.5106999999999999"/>
    <n v="3.2406000000000001"/>
    <n v="3.2406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17"/>
    <s v="Allocated"/>
    <x v="1"/>
    <s v="Source tags/labels"/>
    <n v="1"/>
    <s v="gcp-2026-05-31-finops-data-2001-03-02-alloc-22bd11c759f3"/>
    <d v="2026-05-01T00:00:00"/>
    <d v="2026-05-01T00:00:00"/>
  </r>
  <r>
    <x v="3019"/>
    <x v="1"/>
    <m/>
    <m/>
    <s v="analytics-development"/>
    <n v="46172.833333333336"/>
    <n v="46173.833333333336"/>
    <n v="46142.833333333336"/>
    <n v="46173.833333333336"/>
    <s v="Cloud SQL"/>
    <s v="Databases"/>
    <s v="Cloud SQL for PostgreSQL: Regional vCPU"/>
    <s v="cloudsql-2001-04-01"/>
    <s v="us-central1"/>
    <s v=""/>
    <n v="193.2876"/>
    <s v="vCPU-hours"/>
    <n v="8.2600228881728577E-2"/>
    <s v="Committed"/>
    <s v="USD"/>
    <n v="15.9656"/>
    <n v="13.159000000000001"/>
    <n v="13.1590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18"/>
    <s v="Allocated"/>
    <x v="1"/>
    <s v="Source tags/labels"/>
    <n v="1"/>
    <s v="gcp-2026-05-31-finops-data-2001-04-01-alloc-44c6495cb5e9"/>
    <d v="2026-05-01T00:00:00"/>
    <d v="2026-05-01T00:00:00"/>
  </r>
  <r>
    <x v="3020"/>
    <x v="1"/>
    <m/>
    <m/>
    <s v="analytics-development"/>
    <n v="46172.833333333336"/>
    <n v="46173.833333333336"/>
    <n v="46142.833333333336"/>
    <n v="46173.833333333336"/>
    <s v="Cloud SQL"/>
    <s v="Databases"/>
    <s v="Cloud SQL for PostgreSQL: Regional vCPU"/>
    <s v="cloudsql-2001-04-02"/>
    <s v="us-central1"/>
    <s v=""/>
    <n v="189.96969999999999"/>
    <s v="vCPU-hours"/>
    <n v="8.2600014633912672E-2"/>
    <s v="Committed"/>
    <s v="USD"/>
    <n v="15.6915"/>
    <n v="12.933199999999999"/>
    <n v="12.9331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19"/>
    <s v="Allocated"/>
    <x v="1"/>
    <s v="Source tags/labels"/>
    <n v="1"/>
    <s v="gcp-2026-05-31-finops-data-2001-04-02-alloc-27deda37c749"/>
    <d v="2026-05-01T00:00:00"/>
    <d v="2026-05-01T00:00:00"/>
  </r>
  <r>
    <x v="3021"/>
    <x v="1"/>
    <m/>
    <m/>
    <s v="analytics-development"/>
    <n v="46172.833333333336"/>
    <n v="46173.833333333336"/>
    <n v="46142.833333333336"/>
    <n v="46173.833333333336"/>
    <s v="Cloud Logging"/>
    <s v="Management and Governance"/>
    <s v="Log Storage"/>
    <s v="log-sink-2001-05-01"/>
    <s v="us-central1"/>
    <s v=""/>
    <n v="136.38"/>
    <s v="GiBy"/>
    <n v="0.5"/>
    <s v="Standard"/>
    <s v="USD"/>
    <n v="68.19"/>
    <n v="62.7348"/>
    <n v="62.734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220"/>
    <s v="Shared"/>
    <x v="2"/>
    <s v="Direct spend: provider + billing month + sub-account"/>
    <n v="1"/>
    <s v="gcp-2026-05-31-finops-data-2001-05-01-alloc-f404e5e03b0c"/>
    <d v="2026-05-01T00:00:00"/>
    <d v="2026-05-01T00:00:00"/>
  </r>
  <r>
    <x v="3022"/>
    <x v="1"/>
    <m/>
    <m/>
    <s v="analytics-development"/>
    <n v="46172.833333333336"/>
    <n v="46173.833333333336"/>
    <n v="46142.833333333336"/>
    <n v="46173.833333333336"/>
    <s v="Cloud Logging"/>
    <s v="Management and Governance"/>
    <s v="Log Storage"/>
    <s v="log-sink-2001-05-02"/>
    <s v="us-central1"/>
    <s v=""/>
    <n v="124.5771"/>
    <s v="GiBy"/>
    <n v="0.50000040135787394"/>
    <s v="Standard"/>
    <s v="USD"/>
    <n v="62.288600000000002"/>
    <n v="57.305500000000002"/>
    <n v="57.3055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221"/>
    <s v="Shared"/>
    <x v="2"/>
    <s v="Direct spend: provider + billing month + sub-account"/>
    <n v="1"/>
    <s v="gcp-2026-05-31-finops-data-2001-05-02-alloc-681d56b63c7d"/>
    <d v="2026-05-01T00:00:00"/>
    <d v="2026-05-01T00:00:00"/>
  </r>
  <r>
    <x v="3023"/>
    <x v="1"/>
    <m/>
    <m/>
    <s v="customer-platform-prod"/>
    <n v="46173.833333333336"/>
    <n v="46174.833333333336"/>
    <n v="46173.833333333336"/>
    <n v="46203.833333333336"/>
    <s v="Compute Engine"/>
    <s v="Compute"/>
    <s v="N2 Instance Core running in Americas"/>
    <s v="instance-1001-01-01"/>
    <s v="us-central1"/>
    <s v=""/>
    <n v="1372.9201"/>
    <s v="vCPU-hours"/>
    <n v="3.1611016547867576E-2"/>
    <s v="Committed"/>
    <s v="USD"/>
    <n v="43.3994"/>
    <n v="35.215400000000002"/>
    <n v="35.2154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22"/>
    <s v="Allocated"/>
    <x v="1"/>
    <s v="Source tags/labels"/>
    <n v="1"/>
    <s v="gcp-2026-06-01-finops-prod-1001-01-01-alloc-717cba2b536a"/>
    <d v="2026-05-01T00:00:00"/>
    <d v="2026-05-01T00:00:00"/>
  </r>
  <r>
    <x v="3024"/>
    <x v="1"/>
    <m/>
    <m/>
    <s v="customer-platform-prod"/>
    <n v="46173.833333333336"/>
    <n v="46174.833333333336"/>
    <n v="46173.833333333336"/>
    <n v="46203.833333333336"/>
    <s v="Compute Engine"/>
    <s v="Compute"/>
    <s v="N2 Instance Core running in Americas"/>
    <s v="instance-1001-01-02"/>
    <s v="us-central1"/>
    <s v=""/>
    <n v="1627.0228999999999"/>
    <s v="vCPU-hours"/>
    <n v="3.1610987159430885E-2"/>
    <s v="Committed"/>
    <s v="USD"/>
    <n v="51.431800000000003"/>
    <n v="41.733199999999997"/>
    <n v="41.7331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23"/>
    <s v="Allocated"/>
    <x v="1"/>
    <s v="Source tags/labels"/>
    <n v="1"/>
    <s v="gcp-2026-06-01-finops-prod-1001-01-02-alloc-7992ef2a0514"/>
    <d v="2026-05-01T00:00:00"/>
    <d v="2026-05-01T00:00:00"/>
  </r>
  <r>
    <x v="3025"/>
    <x v="1"/>
    <m/>
    <m/>
    <s v="customer-platform-prod"/>
    <n v="46173.833333333336"/>
    <n v="46174.833333333336"/>
    <n v="46173.833333333336"/>
    <n v="46203.833333333336"/>
    <s v="BigQuery"/>
    <s v="Analytics"/>
    <s v="Analysis in US"/>
    <s v="bq-job-1001-02-01"/>
    <s v="us-central1"/>
    <s v=""/>
    <n v="11.547800000000001"/>
    <s v="TiBy"/>
    <n v="6.2499870105128252"/>
    <s v="Standard"/>
    <s v="USD"/>
    <n v="72.173599999999993"/>
    <n v="68.564899999999994"/>
    <n v="68.56489999999999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24"/>
    <s v="Allocated"/>
    <x v="1"/>
    <s v="Source tags/labels"/>
    <n v="1"/>
    <s v="gcp-2026-06-01-finops-prod-1001-02-01-alloc-fd781b035f06"/>
    <d v="2026-05-01T00:00:00"/>
    <d v="2026-05-01T00:00:00"/>
  </r>
  <r>
    <x v="3026"/>
    <x v="1"/>
    <m/>
    <m/>
    <s v="customer-platform-prod"/>
    <n v="46173.833333333336"/>
    <n v="46174.833333333336"/>
    <n v="46173.833333333336"/>
    <n v="46203.833333333336"/>
    <s v="BigQuery"/>
    <s v="Analytics"/>
    <s v="Analysis in US"/>
    <s v="bq-job-1001-02-02"/>
    <s v="us-central1"/>
    <s v=""/>
    <n v="12.760899999999999"/>
    <s v="TiBy"/>
    <n v="6.2499980408905325"/>
    <s v="Standard"/>
    <s v="USD"/>
    <n v="79.755600000000001"/>
    <n v="75.767799999999994"/>
    <n v="75.76779999999999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25"/>
    <s v="Allocated"/>
    <x v="1"/>
    <s v="Source tags/labels"/>
    <n v="1"/>
    <s v="gcp-2026-06-01-finops-prod-1001-02-02-alloc-3f6c81fdb39d"/>
    <d v="2026-05-01T00:00:00"/>
    <d v="2026-05-01T00:00:00"/>
  </r>
  <r>
    <x v="3027"/>
    <x v="1"/>
    <m/>
    <m/>
    <s v="customer-platform-prod"/>
    <n v="46173.833333333336"/>
    <n v="46174.833333333336"/>
    <n v="46173.833333333336"/>
    <n v="46203.833333333336"/>
    <s v="Cloud Storage"/>
    <s v="Storage"/>
    <s v="Standard Storage US Multi-region"/>
    <s v="bucket-1001-03-01"/>
    <s v="us-central1"/>
    <s v=""/>
    <n v="326.24950000000001"/>
    <s v="GiBy-month"/>
    <n v="2.6000039846804362E-2"/>
    <s v="Standard"/>
    <s v="USD"/>
    <n v="8.4824999999999999"/>
    <n v="7.83"/>
    <n v="7.8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26"/>
    <s v="Allocated"/>
    <x v="1"/>
    <s v="Source tags/labels"/>
    <n v="1"/>
    <s v="gcp-2026-06-01-finops-prod-1001-03-01-alloc-b0616823a39c"/>
    <d v="2026-05-01T00:00:00"/>
    <d v="2026-05-01T00:00:00"/>
  </r>
  <r>
    <x v="3028"/>
    <x v="1"/>
    <m/>
    <m/>
    <s v="customer-platform-prod"/>
    <n v="46173.833333333336"/>
    <n v="46174.833333333336"/>
    <n v="46173.833333333336"/>
    <n v="46203.833333333336"/>
    <s v="Cloud Storage"/>
    <s v="Storage"/>
    <s v="Standard Storage US Multi-region"/>
    <s v="bucket-1001-03-02"/>
    <s v="us-central1"/>
    <s v=""/>
    <n v="309.89089999999999"/>
    <s v="GiBy-month"/>
    <n v="2.6000118106081851E-2"/>
    <s v="Standard"/>
    <s v="USD"/>
    <n v="8.0571999999999999"/>
    <n v="7.4374000000000002"/>
    <n v="7.4374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27"/>
    <s v="Allocated"/>
    <x v="1"/>
    <s v="Source tags/labels"/>
    <n v="1"/>
    <s v="gcp-2026-06-01-finops-prod-1001-03-02-alloc-b693053c15ce"/>
    <d v="2026-05-01T00:00:00"/>
    <d v="2026-05-01T00:00:00"/>
  </r>
  <r>
    <x v="3029"/>
    <x v="1"/>
    <m/>
    <m/>
    <s v="customer-platform-prod"/>
    <n v="46173.833333333336"/>
    <n v="46174.833333333336"/>
    <n v="46173.833333333336"/>
    <n v="46203.833333333336"/>
    <s v="Cloud SQL"/>
    <s v="Databases"/>
    <s v="Cloud SQL for PostgreSQL: Regional vCPU"/>
    <s v="cloudsql-1001-04-01"/>
    <s v="us-central1"/>
    <s v=""/>
    <n v="380.41579999999999"/>
    <s v="vCPU-hours"/>
    <n v="8.2599881498087099E-2"/>
    <s v="Committed"/>
    <s v="USD"/>
    <n v="31.4223"/>
    <n v="25.898700000000002"/>
    <n v="25.89870000000000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28"/>
    <s v="Allocated"/>
    <x v="1"/>
    <s v="Source tags/labels"/>
    <n v="1"/>
    <s v="gcp-2026-06-01-finops-prod-1001-04-01-alloc-84a0eacaa314"/>
    <d v="2026-05-01T00:00:00"/>
    <d v="2026-05-01T00:00:00"/>
  </r>
  <r>
    <x v="3030"/>
    <x v="1"/>
    <m/>
    <m/>
    <s v="customer-platform-prod"/>
    <n v="46173.833333333336"/>
    <n v="46174.833333333336"/>
    <n v="46173.833333333336"/>
    <n v="46203.833333333336"/>
    <s v="Cloud SQL"/>
    <s v="Databases"/>
    <s v="Cloud SQL for PostgreSQL: Regional vCPU"/>
    <s v="cloudsql-1001-04-02"/>
    <s v="us-central1"/>
    <s v=""/>
    <n v="396.67809999999997"/>
    <s v="vCPU-hours"/>
    <n v="8.2599972118450715E-2"/>
    <s v="Committed"/>
    <s v="USD"/>
    <n v="32.765599999999999"/>
    <n v="27.0059"/>
    <n v="27.005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29"/>
    <s v="Allocated"/>
    <x v="1"/>
    <s v="Source tags/labels"/>
    <n v="1"/>
    <s v="gcp-2026-06-01-finops-prod-1001-04-02-alloc-94a85dc696c4"/>
    <d v="2026-05-01T00:00:00"/>
    <d v="2026-05-01T00:00:00"/>
  </r>
  <r>
    <x v="3031"/>
    <x v="1"/>
    <m/>
    <m/>
    <s v="customer-platform-prod"/>
    <n v="46173.833333333336"/>
    <n v="46174.833333333336"/>
    <n v="46173.833333333336"/>
    <n v="46203.833333333336"/>
    <s v="Cloud Logging"/>
    <s v="Management and Governance"/>
    <s v="Log Storage"/>
    <s v="log-sink-1001-05-01"/>
    <s v="us-central1"/>
    <s v=""/>
    <n v="278.54160000000002"/>
    <s v="GiBy"/>
    <n v="0.5"/>
    <s v="Standard"/>
    <s v="USD"/>
    <n v="139.27080000000001"/>
    <n v="128.12909999999999"/>
    <n v="128.1290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230"/>
    <s v="Shared"/>
    <x v="2"/>
    <s v="Direct spend: provider + billing month + sub-account"/>
    <n v="1"/>
    <s v="gcp-2026-06-01-finops-prod-1001-05-01-alloc-d8ec201ce337"/>
    <d v="2026-05-01T00:00:00"/>
    <d v="2026-05-01T00:00:00"/>
  </r>
  <r>
    <x v="3032"/>
    <x v="1"/>
    <m/>
    <m/>
    <s v="customer-platform-prod"/>
    <n v="46173.833333333336"/>
    <n v="46174.833333333336"/>
    <n v="46173.833333333336"/>
    <n v="46203.833333333336"/>
    <s v="Cloud Logging"/>
    <s v="Management and Governance"/>
    <s v="Log Storage"/>
    <s v="log-sink-1001-05-02"/>
    <s v="us-central1"/>
    <s v=""/>
    <n v="277.52069999999998"/>
    <s v="GiBy"/>
    <n v="0.49999981983325931"/>
    <s v="Standard"/>
    <s v="USD"/>
    <n v="138.7603"/>
    <n v="127.65949999999999"/>
    <n v="127.6594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231"/>
    <s v="Shared"/>
    <x v="2"/>
    <s v="Direct spend: provider + billing month + sub-account"/>
    <n v="1"/>
    <s v="gcp-2026-06-01-finops-prod-1001-05-02-alloc-7063fe0fefba"/>
    <d v="2026-05-01T00:00:00"/>
    <d v="2026-05-01T00:00:00"/>
  </r>
  <r>
    <x v="3033"/>
    <x v="1"/>
    <m/>
    <m/>
    <s v="analytics-development"/>
    <n v="46173.833333333336"/>
    <n v="46174.833333333336"/>
    <n v="46173.833333333336"/>
    <n v="46203.833333333336"/>
    <s v="Compute Engine"/>
    <s v="Compute"/>
    <s v="N2 Instance Core running in Americas"/>
    <s v="instance-2001-01-01"/>
    <s v="us-central1"/>
    <s v=""/>
    <n v="618.11170000000004"/>
    <s v="vCPU-hours"/>
    <n v="3.1610953165908361E-2"/>
    <s v="Committed"/>
    <s v="USD"/>
    <n v="19.539100000000001"/>
    <n v="15.8546"/>
    <n v="15.8546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32"/>
    <s v="Allocated"/>
    <x v="1"/>
    <s v="Source tags/labels"/>
    <n v="1"/>
    <s v="gcp-2026-06-01-finops-data-2001-01-01-alloc-8cada8952a71"/>
    <d v="2026-05-01T00:00:00"/>
    <d v="2026-05-01T00:00:00"/>
  </r>
  <r>
    <x v="3034"/>
    <x v="1"/>
    <m/>
    <m/>
    <s v="analytics-development"/>
    <n v="46173.833333333336"/>
    <n v="46174.833333333336"/>
    <n v="46173.833333333336"/>
    <n v="46203.833333333336"/>
    <s v="Compute Engine"/>
    <s v="Compute"/>
    <s v="N2 Instance Core running in Americas"/>
    <s v="instance-2001-01-02"/>
    <s v="us-central1"/>
    <s v=""/>
    <n v="713.34400000000005"/>
    <s v="vCPU-hours"/>
    <n v="3.161097591064059E-2"/>
    <s v="Committed"/>
    <s v="USD"/>
    <n v="22.549499999999998"/>
    <n v="18.2973"/>
    <n v="18.2973"/>
    <s v="Usage"/>
    <s v=""/>
    <s v="N2 Instance Core running in Americas"/>
    <s v="{}"/>
    <x v="0"/>
    <x v="0"/>
    <x v="0"/>
    <x v="0"/>
    <s v="Unallocated"/>
    <s v="gcp_billing_sample.csv"/>
    <n v="1233"/>
    <s v="Unallocated"/>
    <x v="0"/>
    <s v="Missing allocation metadata"/>
    <n v="1"/>
    <s v="gcp-2026-06-01-finops-data-2001-01-02-alloc-c29a59a01daa"/>
    <d v="2026-05-01T00:00:00"/>
    <d v="2026-05-01T00:00:00"/>
  </r>
  <r>
    <x v="3035"/>
    <x v="1"/>
    <m/>
    <m/>
    <s v="analytics-development"/>
    <n v="46173.833333333336"/>
    <n v="46174.833333333336"/>
    <n v="46173.833333333336"/>
    <n v="46203.833333333336"/>
    <s v="BigQuery"/>
    <s v="Analytics"/>
    <s v="Analysis in US"/>
    <s v="bq-job-2001-02-01"/>
    <s v="us-central1"/>
    <s v=""/>
    <n v="5.6966999999999999"/>
    <s v="TiBy"/>
    <n v="6.2499692804606175"/>
    <s v="Standard"/>
    <s v="USD"/>
    <n v="35.604199999999999"/>
    <n v="33.823999999999998"/>
    <n v="33.8239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34"/>
    <s v="Allocated"/>
    <x v="1"/>
    <s v="Source tags/labels"/>
    <n v="1"/>
    <s v="gcp-2026-06-01-finops-data-2001-02-01-alloc-25227546fc21"/>
    <d v="2026-05-01T00:00:00"/>
    <d v="2026-05-01T00:00:00"/>
  </r>
  <r>
    <x v="3036"/>
    <x v="1"/>
    <m/>
    <m/>
    <s v="analytics-development"/>
    <n v="46173.833333333336"/>
    <n v="46174.833333333336"/>
    <n v="46173.833333333336"/>
    <n v="46203.833333333336"/>
    <s v="BigQuery"/>
    <s v="Analytics"/>
    <s v="Analysis in US"/>
    <s v="bq-job-2001-02-02"/>
    <s v="us-central1"/>
    <s v=""/>
    <n v="4.9058999999999999"/>
    <s v="TiBy"/>
    <n v="6.2500254795246537"/>
    <s v="Standard"/>
    <s v="USD"/>
    <n v="30.661999999999999"/>
    <n v="29.128900000000002"/>
    <n v="29.12890000000000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35"/>
    <s v="Allocated"/>
    <x v="1"/>
    <s v="Source tags/labels"/>
    <n v="1"/>
    <s v="gcp-2026-06-01-finops-data-2001-02-02-alloc-329077e1cb7f"/>
    <d v="2026-05-01T00:00:00"/>
    <d v="2026-05-01T00:00:00"/>
  </r>
  <r>
    <x v="3037"/>
    <x v="1"/>
    <m/>
    <m/>
    <s v="analytics-development"/>
    <n v="46173.833333333336"/>
    <n v="46174.833333333336"/>
    <n v="46173.833333333336"/>
    <n v="46203.833333333336"/>
    <s v="Cloud Storage"/>
    <s v="Storage"/>
    <s v="Standard Storage US Multi-region"/>
    <s v="bucket-2001-03-01"/>
    <s v="us-central1"/>
    <s v=""/>
    <n v="152.44"/>
    <s v="GiBy-month"/>
    <n v="2.5999737601679347E-2"/>
    <s v="Standard"/>
    <s v="USD"/>
    <n v="3.9634"/>
    <n v="3.6585999999999999"/>
    <n v="3.6585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36"/>
    <s v="Allocated"/>
    <x v="1"/>
    <s v="Source tags/labels"/>
    <n v="1"/>
    <s v="gcp-2026-06-01-finops-data-2001-03-01-alloc-5c12606ce854"/>
    <d v="2026-05-01T00:00:00"/>
    <d v="2026-05-01T00:00:00"/>
  </r>
  <r>
    <x v="3038"/>
    <x v="1"/>
    <m/>
    <m/>
    <s v="analytics-development"/>
    <n v="46173.833333333336"/>
    <n v="46174.833333333336"/>
    <n v="46173.833333333336"/>
    <n v="46203.833333333336"/>
    <s v="Cloud Storage"/>
    <s v="Storage"/>
    <s v="Standard Storage US Multi-region"/>
    <s v="bucket-2001-03-02"/>
    <s v="us-central1"/>
    <s v=""/>
    <n v="131.30680000000001"/>
    <s v="GiBy-month"/>
    <n v="2.6000176685442033E-2"/>
    <s v="Standard"/>
    <s v="USD"/>
    <n v="3.4140000000000001"/>
    <n v="3.1514000000000002"/>
    <n v="3.1514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37"/>
    <s v="Allocated"/>
    <x v="1"/>
    <s v="Source tags/labels"/>
    <n v="1"/>
    <s v="gcp-2026-06-01-finops-data-2001-03-02-alloc-b03e2cf8d56d"/>
    <d v="2026-05-01T00:00:00"/>
    <d v="2026-05-01T00:00:00"/>
  </r>
  <r>
    <x v="3039"/>
    <x v="1"/>
    <m/>
    <m/>
    <s v="analytics-development"/>
    <n v="46173.833333333336"/>
    <n v="46174.833333333336"/>
    <n v="46173.833333333336"/>
    <n v="46203.833333333336"/>
    <s v="Cloud SQL"/>
    <s v="Databases"/>
    <s v="Cloud SQL for PostgreSQL: Regional vCPU"/>
    <s v="cloudsql-2001-04-01"/>
    <s v="us-central1"/>
    <s v=""/>
    <n v="179.66390000000001"/>
    <s v="vCPU-hours"/>
    <n v="8.2599787714727327E-2"/>
    <s v="Committed"/>
    <s v="USD"/>
    <n v="14.840199999999999"/>
    <n v="12.2315"/>
    <n v="12.2315"/>
    <s v="Usage"/>
    <s v=""/>
    <s v="Cloud SQL for PostgreSQL: Regional vCPU"/>
    <s v="{}"/>
    <x v="0"/>
    <x v="0"/>
    <x v="0"/>
    <x v="0"/>
    <s v="Unallocated"/>
    <s v="gcp_billing_sample.csv"/>
    <n v="1238"/>
    <s v="Unallocated"/>
    <x v="0"/>
    <s v="Missing allocation metadata"/>
    <n v="1"/>
    <s v="gcp-2026-06-01-finops-data-2001-04-01-alloc-ebada2b55d8a"/>
    <d v="2026-05-01T00:00:00"/>
    <d v="2026-05-01T00:00:00"/>
  </r>
  <r>
    <x v="3040"/>
    <x v="1"/>
    <m/>
    <m/>
    <s v="analytics-development"/>
    <n v="46173.833333333336"/>
    <n v="46174.833333333336"/>
    <n v="46173.833333333336"/>
    <n v="46203.833333333336"/>
    <s v="Cloud SQL"/>
    <s v="Databases"/>
    <s v="Cloud SQL for PostgreSQL: Regional vCPU"/>
    <s v="cloudsql-2001-04-02"/>
    <s v="us-central1"/>
    <s v=""/>
    <n v="195.3348"/>
    <s v="vCPU-hours"/>
    <n v="8.2600233035792905E-2"/>
    <s v="Committed"/>
    <s v="USD"/>
    <n v="16.134699999999999"/>
    <n v="13.298400000000001"/>
    <n v="13.2984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39"/>
    <s v="Allocated"/>
    <x v="1"/>
    <s v="Source tags/labels"/>
    <n v="1"/>
    <s v="gcp-2026-06-01-finops-data-2001-04-02-alloc-e147c46e5382"/>
    <d v="2026-05-01T00:00:00"/>
    <d v="2026-05-01T00:00:00"/>
  </r>
  <r>
    <x v="3041"/>
    <x v="1"/>
    <m/>
    <m/>
    <s v="analytics-development"/>
    <n v="46173.833333333336"/>
    <n v="46174.833333333336"/>
    <n v="46173.833333333336"/>
    <n v="46203.833333333336"/>
    <s v="Cloud Logging"/>
    <s v="Management and Governance"/>
    <s v="Log Storage"/>
    <s v="log-sink-2001-05-01"/>
    <s v="us-central1"/>
    <s v=""/>
    <n v="142.624"/>
    <s v="GiBy"/>
    <n v="0.5"/>
    <s v="Standard"/>
    <s v="USD"/>
    <n v="71.311999999999998"/>
    <n v="65.606999999999999"/>
    <n v="65.606999999999999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240"/>
    <s v="Shared"/>
    <x v="2"/>
    <s v="Direct spend: provider + billing month + sub-account"/>
    <n v="1"/>
    <s v="gcp-2026-06-01-finops-data-2001-05-01-alloc-cc89224b9ea6"/>
    <d v="2026-05-01T00:00:00"/>
    <d v="2026-05-01T00:00:00"/>
  </r>
  <r>
    <x v="3042"/>
    <x v="1"/>
    <m/>
    <m/>
    <s v="analytics-development"/>
    <n v="46173.833333333336"/>
    <n v="46174.833333333336"/>
    <n v="46173.833333333336"/>
    <n v="46203.833333333336"/>
    <s v="Cloud Logging"/>
    <s v="Management and Governance"/>
    <s v="Log Storage"/>
    <s v="log-sink-2001-05-02"/>
    <s v="us-central1"/>
    <s v=""/>
    <n v="127.0458"/>
    <s v="GiBy"/>
    <n v="0.5"/>
    <s v="Standard"/>
    <s v="USD"/>
    <n v="63.5229"/>
    <n v="58.441099999999999"/>
    <n v="58.441099999999999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241"/>
    <s v="Shared"/>
    <x v="2"/>
    <s v="Direct spend: provider + billing month + sub-account"/>
    <n v="1"/>
    <s v="gcp-2026-06-01-finops-data-2001-05-02-alloc-63f868472bfe"/>
    <d v="2026-05-01T00:00:00"/>
    <d v="2026-05-01T00:00:00"/>
  </r>
  <r>
    <x v="3043"/>
    <x v="1"/>
    <m/>
    <m/>
    <s v="customer-platform-prod"/>
    <n v="46174.833333333336"/>
    <n v="46175.833333333336"/>
    <n v="46173.833333333336"/>
    <n v="46203.833333333336"/>
    <s v="Compute Engine"/>
    <s v="Compute"/>
    <s v="N2 Instance Core running in Americas"/>
    <s v="instance-1001-01-01"/>
    <s v="us-central1"/>
    <s v=""/>
    <n v="1405.4345000000001"/>
    <s v="vCPU-hours"/>
    <n v="3.1611007129823558E-2"/>
    <s v="Committed"/>
    <s v="USD"/>
    <n v="44.427199999999999"/>
    <n v="36.049399999999999"/>
    <n v="36.0493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42"/>
    <s v="Allocated"/>
    <x v="1"/>
    <s v="Source tags/labels"/>
    <n v="1"/>
    <s v="gcp-2026-06-02-finops-prod-1001-01-01-alloc-cb65eb0c7a6f"/>
    <d v="2026-06-01T00:00:00"/>
    <d v="2026-06-01T00:00:00"/>
  </r>
  <r>
    <x v="3044"/>
    <x v="1"/>
    <m/>
    <m/>
    <s v="customer-platform-prod"/>
    <n v="46174.833333333336"/>
    <n v="46175.833333333336"/>
    <n v="46173.833333333336"/>
    <n v="46203.833333333336"/>
    <s v="Compute Engine"/>
    <s v="Compute"/>
    <s v="N2 Instance Core running in Americas"/>
    <s v="instance-1001-01-02"/>
    <s v="us-central1"/>
    <s v=""/>
    <n v="1377.2338"/>
    <s v="vCPU-hours"/>
    <n v="3.1610972661286707E-2"/>
    <s v="Committed"/>
    <s v="USD"/>
    <n v="43.535699999999999"/>
    <n v="35.326099999999997"/>
    <n v="35.3260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43"/>
    <s v="Allocated"/>
    <x v="1"/>
    <s v="Source tags/labels"/>
    <n v="1"/>
    <s v="gcp-2026-06-02-finops-prod-1001-01-02-alloc-d124e0a77083"/>
    <d v="2026-06-01T00:00:00"/>
    <d v="2026-06-01T00:00:00"/>
  </r>
  <r>
    <x v="3045"/>
    <x v="1"/>
    <m/>
    <m/>
    <s v="customer-platform-prod"/>
    <n v="46174.833333333336"/>
    <n v="46175.833333333336"/>
    <n v="46173.833333333336"/>
    <n v="46203.833333333336"/>
    <s v="BigQuery"/>
    <s v="Analytics"/>
    <s v="Analysis in US"/>
    <s v="bq-job-1001-02-01"/>
    <s v="us-central1"/>
    <s v=""/>
    <n v="13.0604"/>
    <s v="TiBy"/>
    <n v="6.2500153134666627"/>
    <s v="Standard"/>
    <s v="USD"/>
    <n v="81.627700000000004"/>
    <n v="77.546300000000002"/>
    <n v="77.546300000000002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44"/>
    <s v="Allocated"/>
    <x v="1"/>
    <s v="Source tags/labels"/>
    <n v="1"/>
    <s v="gcp-2026-06-02-finops-prod-1001-02-01-alloc-86d777b91fd2"/>
    <d v="2026-06-01T00:00:00"/>
    <d v="2026-06-01T00:00:00"/>
  </r>
  <r>
    <x v="3046"/>
    <x v="1"/>
    <m/>
    <m/>
    <s v="customer-platform-prod"/>
    <n v="46174.833333333336"/>
    <n v="46175.833333333336"/>
    <n v="46173.833333333336"/>
    <n v="46203.833333333336"/>
    <s v="BigQuery"/>
    <s v="Analytics"/>
    <s v="Analysis in US"/>
    <s v="bq-job-1001-02-02"/>
    <s v="us-central1"/>
    <s v=""/>
    <n v="11.6348"/>
    <s v="TiBy"/>
    <n v="6.25"/>
    <s v="Standard"/>
    <s v="USD"/>
    <n v="72.717500000000001"/>
    <n v="69.081599999999995"/>
    <n v="69.08159999999999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45"/>
    <s v="Allocated"/>
    <x v="1"/>
    <s v="Source tags/labels"/>
    <n v="1"/>
    <s v="gcp-2026-06-02-finops-prod-1001-02-02-alloc-3a84bd571926"/>
    <d v="2026-06-01T00:00:00"/>
    <d v="2026-06-01T00:00:00"/>
  </r>
  <r>
    <x v="3047"/>
    <x v="1"/>
    <m/>
    <m/>
    <s v="customer-platform-prod"/>
    <n v="46174.833333333336"/>
    <n v="46175.833333333336"/>
    <n v="46173.833333333336"/>
    <n v="46203.833333333336"/>
    <s v="Cloud Storage"/>
    <s v="Storage"/>
    <s v="Standard Storage US Multi-region"/>
    <s v="bucket-1001-03-01"/>
    <s v="us-central1"/>
    <s v=""/>
    <n v="320.04059999999998"/>
    <s v="GiBy-month"/>
    <n v="2.6000138732398329E-2"/>
    <s v="Standard"/>
    <s v="USD"/>
    <n v="8.3210999999999995"/>
    <n v="7.681"/>
    <n v="7.681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46"/>
    <s v="Allocated"/>
    <x v="1"/>
    <s v="Source tags/labels"/>
    <n v="1"/>
    <s v="gcp-2026-06-02-finops-prod-1001-03-01-alloc-32c7ddf75859"/>
    <d v="2026-06-01T00:00:00"/>
    <d v="2026-06-01T00:00:00"/>
  </r>
  <r>
    <x v="3048"/>
    <x v="1"/>
    <m/>
    <m/>
    <s v="customer-platform-prod"/>
    <n v="46174.833333333336"/>
    <n v="46175.833333333336"/>
    <n v="46173.833333333336"/>
    <n v="46203.833333333336"/>
    <s v="Cloud Storage"/>
    <s v="Storage"/>
    <s v="Standard Storage US Multi-region"/>
    <s v="bucket-1001-03-02"/>
    <s v="us-central1"/>
    <s v=""/>
    <n v="303.47660000000002"/>
    <s v="GiBy-month"/>
    <n v="2.6000027679234577E-2"/>
    <s v="Standard"/>
    <s v="USD"/>
    <n v="7.8903999999999996"/>
    <n v="7.2834000000000003"/>
    <n v="7.2834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47"/>
    <s v="Allocated"/>
    <x v="1"/>
    <s v="Source tags/labels"/>
    <n v="1"/>
    <s v="gcp-2026-06-02-finops-prod-1001-03-02-alloc-fe6a893540a9"/>
    <d v="2026-06-01T00:00:00"/>
    <d v="2026-06-01T00:00:00"/>
  </r>
  <r>
    <x v="3049"/>
    <x v="1"/>
    <m/>
    <m/>
    <s v="customer-platform-prod"/>
    <n v="46174.833333333336"/>
    <n v="46175.833333333336"/>
    <n v="46173.833333333336"/>
    <n v="46203.833333333336"/>
    <s v="Cloud SQL"/>
    <s v="Databases"/>
    <s v="Cloud SQL for PostgreSQL: Regional vCPU"/>
    <s v="cloudsql-1001-04-01"/>
    <s v="us-central1"/>
    <s v=""/>
    <n v="386.32490000000001"/>
    <s v="vCPU-hours"/>
    <n v="8.2599904898700546E-2"/>
    <s v="Committed"/>
    <s v="USD"/>
    <n v="31.910399999999999"/>
    <n v="26.300999999999998"/>
    <n v="26.30099999999999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48"/>
    <s v="Allocated"/>
    <x v="1"/>
    <s v="Source tags/labels"/>
    <n v="1"/>
    <s v="gcp-2026-06-02-finops-prod-1001-04-01-alloc-fb4c609d468c"/>
    <d v="2026-06-01T00:00:00"/>
    <d v="2026-06-01T00:00:00"/>
  </r>
  <r>
    <x v="3050"/>
    <x v="1"/>
    <m/>
    <m/>
    <s v="customer-platform-prod"/>
    <n v="46174.833333333336"/>
    <n v="46175.833333333336"/>
    <n v="46173.833333333336"/>
    <n v="46203.833333333336"/>
    <s v="Cloud SQL"/>
    <s v="Databases"/>
    <s v="Cloud SQL for PostgreSQL: Regional vCPU"/>
    <s v="cloudsql-1001-04-02"/>
    <s v="us-central1"/>
    <s v=""/>
    <n v="379.17469999999997"/>
    <s v="vCPU-hours"/>
    <n v="8.2599920300589685E-2"/>
    <s v="Committed"/>
    <s v="USD"/>
    <n v="31.319800000000001"/>
    <n v="25.8142"/>
    <n v="25.814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49"/>
    <s v="Allocated"/>
    <x v="1"/>
    <s v="Source tags/labels"/>
    <n v="1"/>
    <s v="gcp-2026-06-02-finops-prod-1001-04-02-alloc-ace63bba51e1"/>
    <d v="2026-06-01T00:00:00"/>
    <d v="2026-06-01T00:00:00"/>
  </r>
  <r>
    <x v="3051"/>
    <x v="1"/>
    <m/>
    <m/>
    <s v="customer-platform-prod"/>
    <n v="46174.833333333336"/>
    <n v="46175.833333333336"/>
    <n v="46173.833333333336"/>
    <n v="46203.833333333336"/>
    <s v="Cloud Logging"/>
    <s v="Management and Governance"/>
    <s v="Log Storage"/>
    <s v="log-sink-1001-05-01"/>
    <s v="us-central1"/>
    <s v=""/>
    <n v="281.49290000000002"/>
    <s v="GiBy"/>
    <n v="0.49999982237562651"/>
    <s v="Standard"/>
    <s v="USD"/>
    <n v="140.74639999999999"/>
    <n v="129.48670000000001"/>
    <n v="129.4867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250"/>
    <s v="Shared"/>
    <x v="2"/>
    <s v="Direct spend: provider + billing month + sub-account"/>
    <n v="1"/>
    <s v="gcp-2026-06-02-finops-prod-1001-05-01-alloc-86b84fa736cd"/>
    <d v="2026-06-01T00:00:00"/>
    <d v="2026-06-01T00:00:00"/>
  </r>
  <r>
    <x v="3052"/>
    <x v="1"/>
    <m/>
    <m/>
    <s v="customer-platform-prod"/>
    <n v="46174.833333333336"/>
    <n v="46175.833333333336"/>
    <n v="46173.833333333336"/>
    <n v="46203.833333333336"/>
    <s v="Cloud Logging"/>
    <s v="Management and Governance"/>
    <s v="Log Storage"/>
    <s v="log-sink-1001-05-02"/>
    <s v="us-central1"/>
    <s v=""/>
    <n v="324.09960000000001"/>
    <s v="GiBy"/>
    <n v="0.5"/>
    <s v="Standard"/>
    <s v="USD"/>
    <n v="162.0498"/>
    <n v="149.08580000000001"/>
    <n v="149.0858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251"/>
    <s v="Shared"/>
    <x v="2"/>
    <s v="Direct spend: provider + billing month + sub-account"/>
    <n v="1"/>
    <s v="gcp-2026-06-02-finops-prod-1001-05-02-alloc-88476321d8af"/>
    <d v="2026-06-01T00:00:00"/>
    <d v="2026-06-01T00:00:00"/>
  </r>
  <r>
    <x v="3053"/>
    <x v="1"/>
    <m/>
    <m/>
    <s v="analytics-development"/>
    <n v="46174.833333333336"/>
    <n v="46175.833333333336"/>
    <n v="46173.833333333336"/>
    <n v="46203.833333333336"/>
    <s v="Compute Engine"/>
    <s v="Compute"/>
    <s v="N2 Instance Core running in Americas"/>
    <s v="instance-2001-01-01"/>
    <s v="us-central1"/>
    <s v=""/>
    <n v="738.93330000000003"/>
    <s v="vCPU-hours"/>
    <n v="3.1610972194648694E-2"/>
    <s v="Committed"/>
    <s v="USD"/>
    <n v="23.3584"/>
    <n v="18.953600000000002"/>
    <n v="18.95360000000000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52"/>
    <s v="Allocated"/>
    <x v="1"/>
    <s v="Source tags/labels"/>
    <n v="1"/>
    <s v="gcp-2026-06-02-finops-data-2001-01-01-alloc-15a3c2822404"/>
    <d v="2026-06-01T00:00:00"/>
    <d v="2026-06-01T00:00:00"/>
  </r>
  <r>
    <x v="3054"/>
    <x v="1"/>
    <m/>
    <m/>
    <s v="analytics-development"/>
    <n v="46174.833333333336"/>
    <n v="46175.833333333336"/>
    <n v="46173.833333333336"/>
    <n v="46203.833333333336"/>
    <s v="Compute Engine"/>
    <s v="Compute"/>
    <s v="N2 Instance Core running in Americas"/>
    <s v="instance-2001-01-02"/>
    <s v="us-central1"/>
    <s v=""/>
    <n v="636.39210000000003"/>
    <s v="vCPU-hours"/>
    <n v="3.1611014655901604E-2"/>
    <s v="Committed"/>
    <s v="USD"/>
    <n v="20.117000000000001"/>
    <n v="16.323499999999999"/>
    <n v="16.3234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53"/>
    <s v="Allocated"/>
    <x v="1"/>
    <s v="Source tags/labels"/>
    <n v="1"/>
    <s v="gcp-2026-06-02-finops-data-2001-01-02-alloc-ff0903e453cc"/>
    <d v="2026-06-01T00:00:00"/>
    <d v="2026-06-01T00:00:00"/>
  </r>
  <r>
    <x v="3055"/>
    <x v="1"/>
    <m/>
    <m/>
    <s v="analytics-development"/>
    <n v="46174.833333333336"/>
    <n v="46175.833333333336"/>
    <n v="46173.833333333336"/>
    <n v="46203.833333333336"/>
    <s v="BigQuery"/>
    <s v="Analytics"/>
    <s v="Analysis in US"/>
    <s v="bq-job-2001-02-01"/>
    <s v="us-central1"/>
    <s v=""/>
    <n v="5.6243999999999996"/>
    <s v="TiBy"/>
    <n v="6.249982220325724"/>
    <s v="Standard"/>
    <s v="USD"/>
    <n v="35.1524"/>
    <n v="33.394799999999996"/>
    <n v="33.394799999999996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54"/>
    <s v="Allocated"/>
    <x v="1"/>
    <s v="Source tags/labels"/>
    <n v="1"/>
    <s v="gcp-2026-06-02-finops-data-2001-02-01-alloc-0c81090e72af"/>
    <d v="2026-06-01T00:00:00"/>
    <d v="2026-06-01T00:00:00"/>
  </r>
  <r>
    <x v="3056"/>
    <x v="1"/>
    <m/>
    <m/>
    <s v="analytics-development"/>
    <n v="46174.833333333336"/>
    <n v="46175.833333333336"/>
    <n v="46173.833333333336"/>
    <n v="46203.833333333336"/>
    <s v="BigQuery"/>
    <s v="Analytics"/>
    <s v="Analysis in US"/>
    <s v="bq-job-2001-02-02"/>
    <s v="us-central1"/>
    <s v=""/>
    <n v="5.4965000000000002"/>
    <s v="TiBy"/>
    <n v="6.250031838442645"/>
    <s v="Standard"/>
    <s v="USD"/>
    <n v="34.353299999999997"/>
    <n v="32.635599999999997"/>
    <n v="32.63559999999999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55"/>
    <s v="Allocated"/>
    <x v="1"/>
    <s v="Source tags/labels"/>
    <n v="1"/>
    <s v="gcp-2026-06-02-finops-data-2001-02-02-alloc-94f7d586e627"/>
    <d v="2026-06-01T00:00:00"/>
    <d v="2026-06-01T00:00:00"/>
  </r>
  <r>
    <x v="3057"/>
    <x v="1"/>
    <m/>
    <m/>
    <s v="analytics-development"/>
    <n v="46174.833333333336"/>
    <n v="46175.833333333336"/>
    <n v="46173.833333333336"/>
    <n v="46203.833333333336"/>
    <s v="Cloud Storage"/>
    <s v="Storage"/>
    <s v="Standard Storage US Multi-region"/>
    <s v="bucket-2001-03-01"/>
    <s v="us-central1"/>
    <s v=""/>
    <n v="157.1831"/>
    <s v="GiBy-month"/>
    <n v="2.6000250663080191E-2"/>
    <s v="Standard"/>
    <s v="USD"/>
    <n v="4.0868000000000002"/>
    <n v="3.7724000000000002"/>
    <n v="3.7724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56"/>
    <s v="Allocated"/>
    <x v="1"/>
    <s v="Source tags/labels"/>
    <n v="1"/>
    <s v="gcp-2026-06-02-finops-data-2001-03-01-alloc-47bbb3d52ff1"/>
    <d v="2026-06-01T00:00:00"/>
    <d v="2026-06-01T00:00:00"/>
  </r>
  <r>
    <x v="3058"/>
    <x v="1"/>
    <m/>
    <m/>
    <s v="analytics-development"/>
    <n v="46174.833333333336"/>
    <n v="46175.833333333336"/>
    <n v="46173.833333333336"/>
    <n v="46203.833333333336"/>
    <s v="Cloud Storage"/>
    <s v="Storage"/>
    <s v="Standard Storage US Multi-region"/>
    <s v="bucket-2001-03-02"/>
    <s v="us-central1"/>
    <s v=""/>
    <n v="139.81890000000001"/>
    <s v="GiBy-month"/>
    <n v="2.6000061508136597E-2"/>
    <s v="Standard"/>
    <s v="USD"/>
    <n v="3.6353"/>
    <n v="3.3557000000000001"/>
    <n v="3.3557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57"/>
    <s v="Allocated"/>
    <x v="1"/>
    <s v="Source tags/labels"/>
    <n v="1"/>
    <s v="gcp-2026-06-02-finops-data-2001-03-02-alloc-7c5c0ec77ca6"/>
    <d v="2026-06-01T00:00:00"/>
    <d v="2026-06-01T00:00:00"/>
  </r>
  <r>
    <x v="3059"/>
    <x v="1"/>
    <m/>
    <m/>
    <s v="analytics-development"/>
    <n v="46174.833333333336"/>
    <n v="46175.833333333336"/>
    <n v="46173.833333333336"/>
    <n v="46203.833333333336"/>
    <s v="Cloud SQL"/>
    <s v="Databases"/>
    <s v="Cloud SQL for PostgreSQL: Regional vCPU"/>
    <s v="cloudsql-2001-04-01"/>
    <s v="us-central1"/>
    <s v=""/>
    <n v="178.1996"/>
    <s v="vCPU-hours"/>
    <n v="8.2600073176370761E-2"/>
    <s v="Committed"/>
    <s v="USD"/>
    <n v="14.7193"/>
    <n v="12.1319"/>
    <n v="12.131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58"/>
    <s v="Allocated"/>
    <x v="1"/>
    <s v="Source tags/labels"/>
    <n v="1"/>
    <s v="gcp-2026-06-02-finops-data-2001-04-01-alloc-b519174a538d"/>
    <d v="2026-06-01T00:00:00"/>
    <d v="2026-06-01T00:00:00"/>
  </r>
  <r>
    <x v="3060"/>
    <x v="1"/>
    <m/>
    <m/>
    <s v="analytics-development"/>
    <n v="46174.833333333336"/>
    <n v="46175.833333333336"/>
    <n v="46173.833333333336"/>
    <n v="46203.833333333336"/>
    <s v="Cloud SQL"/>
    <s v="Databases"/>
    <s v="Cloud SQL for PostgreSQL: Regional vCPU"/>
    <s v="cloudsql-2001-04-02"/>
    <s v="us-central1"/>
    <s v=""/>
    <n v="174.3656"/>
    <s v="vCPU-hours"/>
    <n v="8.2600008258509716E-2"/>
    <s v="Committed"/>
    <s v="USD"/>
    <n v="14.4026"/>
    <n v="11.870900000000001"/>
    <n v="11.8709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59"/>
    <s v="Allocated"/>
    <x v="1"/>
    <s v="Source tags/labels"/>
    <n v="1"/>
    <s v="gcp-2026-06-02-finops-data-2001-04-02-alloc-0bc4eff8d637"/>
    <d v="2026-06-01T00:00:00"/>
    <d v="2026-06-01T00:00:00"/>
  </r>
  <r>
    <x v="3061"/>
    <x v="1"/>
    <m/>
    <m/>
    <s v="analytics-development"/>
    <n v="46174.833333333336"/>
    <n v="46175.833333333336"/>
    <n v="46173.833333333336"/>
    <n v="46203.833333333336"/>
    <s v="Cloud Logging"/>
    <s v="Management and Governance"/>
    <s v="Log Storage"/>
    <s v="log-sink-2001-05-01"/>
    <s v="us-central1"/>
    <s v=""/>
    <n v="124.83759999999999"/>
    <s v="GiBy"/>
    <n v="0.5"/>
    <s v="Standard"/>
    <s v="USD"/>
    <n v="62.418799999999997"/>
    <n v="57.4253"/>
    <n v="57.425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260"/>
    <s v="Shared"/>
    <x v="2"/>
    <s v="Direct spend: provider + billing month + sub-account"/>
    <n v="1"/>
    <s v="gcp-2026-06-02-finops-data-2001-05-01-alloc-67135c255033"/>
    <d v="2026-06-01T00:00:00"/>
    <d v="2026-06-01T00:00:00"/>
  </r>
  <r>
    <x v="3062"/>
    <x v="1"/>
    <m/>
    <m/>
    <s v="analytics-development"/>
    <n v="46174.833333333336"/>
    <n v="46175.833333333336"/>
    <n v="46173.833333333336"/>
    <n v="46203.833333333336"/>
    <s v="Cloud Logging"/>
    <s v="Management and Governance"/>
    <s v="Log Storage"/>
    <s v="log-sink-2001-05-02"/>
    <s v="us-central1"/>
    <s v=""/>
    <n v="125.1696"/>
    <s v="GiBy"/>
    <n v="0.5"/>
    <s v="Standard"/>
    <s v="USD"/>
    <n v="62.584800000000001"/>
    <n v="57.578000000000003"/>
    <n v="57.5780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261"/>
    <s v="Shared"/>
    <x v="2"/>
    <s v="Direct spend: provider + billing month + sub-account"/>
    <n v="1"/>
    <s v="gcp-2026-06-02-finops-data-2001-05-02-alloc-a7072df01d0e"/>
    <d v="2026-06-01T00:00:00"/>
    <d v="2026-06-01T00:00:00"/>
  </r>
  <r>
    <x v="3063"/>
    <x v="1"/>
    <m/>
    <m/>
    <s v="customer-platform-prod"/>
    <n v="46175.833333333336"/>
    <n v="46176.833333333336"/>
    <n v="46173.833333333336"/>
    <n v="46203.833333333336"/>
    <s v="Compute Engine"/>
    <s v="Compute"/>
    <s v="N2 Instance Core running in Americas"/>
    <s v="instance-1001-01-01"/>
    <s v="us-central1"/>
    <s v=""/>
    <n v="1561.4193"/>
    <s v="vCPU-hours"/>
    <n v="3.1610983673635899E-2"/>
    <s v="Committed"/>
    <s v="USD"/>
    <n v="49.357999999999997"/>
    <n v="40.050400000000003"/>
    <n v="40.05040000000000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62"/>
    <s v="Allocated"/>
    <x v="1"/>
    <s v="Source tags/labels"/>
    <n v="1"/>
    <s v="gcp-2026-06-03-finops-prod-1001-01-01-alloc-d1ff4e06b7e4"/>
    <d v="2026-06-01T00:00:00"/>
    <d v="2026-06-01T00:00:00"/>
  </r>
  <r>
    <x v="3064"/>
    <x v="1"/>
    <m/>
    <m/>
    <s v="customer-platform-prod"/>
    <n v="46175.833333333336"/>
    <n v="46176.833333333336"/>
    <n v="46173.833333333336"/>
    <n v="46203.833333333336"/>
    <s v="Compute Engine"/>
    <s v="Compute"/>
    <s v="N2 Instance Core running in Americas"/>
    <s v="instance-1001-01-02"/>
    <s v="us-central1"/>
    <s v=""/>
    <n v="1362.1826000000001"/>
    <s v="vCPU-hours"/>
    <n v="3.1611033645562642E-2"/>
    <s v="Committed"/>
    <s v="USD"/>
    <n v="43.06"/>
    <n v="34.94"/>
    <n v="34.94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63"/>
    <s v="Allocated"/>
    <x v="1"/>
    <s v="Source tags/labels"/>
    <n v="1"/>
    <s v="gcp-2026-06-03-finops-prod-1001-01-02-alloc-377b2414592f"/>
    <d v="2026-06-01T00:00:00"/>
    <d v="2026-06-01T00:00:00"/>
  </r>
  <r>
    <x v="3065"/>
    <x v="1"/>
    <m/>
    <m/>
    <s v="customer-platform-prod"/>
    <n v="46175.833333333336"/>
    <n v="46176.833333333336"/>
    <n v="46173.833333333336"/>
    <n v="46203.833333333336"/>
    <s v="BigQuery"/>
    <s v="Analytics"/>
    <s v="Analysis in US"/>
    <s v="bq-job-1001-02-01"/>
    <s v="us-central1"/>
    <s v=""/>
    <n v="11.0777"/>
    <s v="TiBy"/>
    <n v="6.2500157975030923"/>
    <s v="Standard"/>
    <s v="USD"/>
    <n v="69.235799999999998"/>
    <n v="65.774000000000001"/>
    <n v="65.774000000000001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64"/>
    <s v="Allocated"/>
    <x v="1"/>
    <s v="Source tags/labels"/>
    <n v="1"/>
    <s v="gcp-2026-06-03-finops-prod-1001-02-01-alloc-5516a806c38d"/>
    <d v="2026-06-01T00:00:00"/>
    <d v="2026-06-01T00:00:00"/>
  </r>
  <r>
    <x v="3066"/>
    <x v="1"/>
    <m/>
    <m/>
    <s v="customer-platform-prod"/>
    <n v="46175.833333333336"/>
    <n v="46176.833333333336"/>
    <n v="46173.833333333336"/>
    <n v="46203.833333333336"/>
    <s v="BigQuery"/>
    <s v="Analytics"/>
    <s v="Analysis in US"/>
    <s v="bq-job-1001-02-02"/>
    <s v="us-central1"/>
    <s v=""/>
    <n v="12.2409"/>
    <s v="TiBy"/>
    <n v="6.2500142963344194"/>
    <s v="Standard"/>
    <s v="USD"/>
    <n v="76.505799999999994"/>
    <n v="72.680499999999995"/>
    <n v="72.68049999999999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65"/>
    <s v="Allocated"/>
    <x v="1"/>
    <s v="Source tags/labels"/>
    <n v="1"/>
    <s v="gcp-2026-06-03-finops-prod-1001-02-02-alloc-2d80fecbeac9"/>
    <d v="2026-06-01T00:00:00"/>
    <d v="2026-06-01T00:00:00"/>
  </r>
  <r>
    <x v="3067"/>
    <x v="1"/>
    <m/>
    <m/>
    <s v="customer-platform-prod"/>
    <n v="46175.833333333336"/>
    <n v="46176.833333333336"/>
    <n v="46173.833333333336"/>
    <n v="46203.833333333336"/>
    <s v="Cloud Storage"/>
    <s v="Storage"/>
    <s v="Standard Storage US Multi-region"/>
    <s v="bucket-1001-03-01"/>
    <s v="us-central1"/>
    <s v=""/>
    <n v="350.47550000000001"/>
    <s v="GiBy-month"/>
    <n v="2.6000105570860164E-2"/>
    <s v="Standard"/>
    <s v="USD"/>
    <n v="9.1123999999999992"/>
    <n v="8.4114000000000004"/>
    <n v="8.411400000000000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66"/>
    <s v="Allocated"/>
    <x v="1"/>
    <s v="Source tags/labels"/>
    <n v="1"/>
    <s v="gcp-2026-06-03-finops-prod-1001-03-01-alloc-28906faebabd"/>
    <d v="2026-06-01T00:00:00"/>
    <d v="2026-06-01T00:00:00"/>
  </r>
  <r>
    <x v="3068"/>
    <x v="1"/>
    <m/>
    <m/>
    <s v="customer-platform-prod"/>
    <n v="46175.833333333336"/>
    <n v="46176.833333333336"/>
    <n v="46173.833333333336"/>
    <n v="46203.833333333336"/>
    <s v="Cloud Storage"/>
    <s v="Storage"/>
    <s v="Standard Storage US Multi-region"/>
    <s v="bucket-1001-03-02"/>
    <s v="us-central1"/>
    <s v=""/>
    <n v="323.45060000000001"/>
    <s v="GiBy-month"/>
    <n v="2.599995177006937E-2"/>
    <s v="Standard"/>
    <s v="USD"/>
    <n v="8.4097000000000008"/>
    <n v="7.7628000000000004"/>
    <n v="7.762800000000000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67"/>
    <s v="Allocated"/>
    <x v="1"/>
    <s v="Source tags/labels"/>
    <n v="1"/>
    <s v="gcp-2026-06-03-finops-prod-1001-03-02-alloc-1f59c8393b00"/>
    <d v="2026-06-01T00:00:00"/>
    <d v="2026-06-01T00:00:00"/>
  </r>
  <r>
    <x v="3069"/>
    <x v="1"/>
    <m/>
    <m/>
    <s v="customer-platform-prod"/>
    <n v="46175.833333333336"/>
    <n v="46176.833333333336"/>
    <n v="46173.833333333336"/>
    <n v="46203.833333333336"/>
    <s v="Cloud SQL"/>
    <s v="Databases"/>
    <s v="Cloud SQL for PostgreSQL: Regional vCPU"/>
    <s v="cloudsql-1001-04-01"/>
    <s v="us-central1"/>
    <s v=""/>
    <n v="449.85070000000002"/>
    <s v="vCPU-hours"/>
    <n v="8.2600071534844791E-2"/>
    <s v="Committed"/>
    <s v="USD"/>
    <n v="37.157699999999998"/>
    <n v="30.625900000000001"/>
    <n v="30.6259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68"/>
    <s v="Allocated"/>
    <x v="1"/>
    <s v="Source tags/labels"/>
    <n v="1"/>
    <s v="gcp-2026-06-03-finops-prod-1001-04-01-alloc-498c30987126"/>
    <d v="2026-06-01T00:00:00"/>
    <d v="2026-06-01T00:00:00"/>
  </r>
  <r>
    <x v="3070"/>
    <x v="1"/>
    <m/>
    <m/>
    <s v="customer-platform-prod"/>
    <n v="46175.833333333336"/>
    <n v="46176.833333333336"/>
    <n v="46173.833333333336"/>
    <n v="46203.833333333336"/>
    <s v="Cloud SQL"/>
    <s v="Databases"/>
    <s v="Cloud SQL for PostgreSQL: Regional vCPU"/>
    <s v="cloudsql-1001-04-02"/>
    <s v="us-central1"/>
    <s v=""/>
    <n v="383.84719999999999"/>
    <s v="vCPU-hours"/>
    <n v="8.2600055438726658E-2"/>
    <s v="Committed"/>
    <s v="USD"/>
    <n v="31.7058"/>
    <n v="26.132300000000001"/>
    <n v="26.1323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69"/>
    <s v="Allocated"/>
    <x v="1"/>
    <s v="Source tags/labels"/>
    <n v="1"/>
    <s v="gcp-2026-06-03-finops-prod-1001-04-02-alloc-310ec091e385"/>
    <d v="2026-06-01T00:00:00"/>
    <d v="2026-06-01T00:00:00"/>
  </r>
  <r>
    <x v="3071"/>
    <x v="1"/>
    <m/>
    <m/>
    <s v="customer-platform-prod"/>
    <n v="46175.833333333336"/>
    <n v="46176.833333333336"/>
    <n v="46173.833333333336"/>
    <n v="46203.833333333336"/>
    <s v="Cloud Logging"/>
    <s v="Management and Governance"/>
    <s v="Log Storage"/>
    <s v="log-sink-1001-05-01"/>
    <s v="us-central1"/>
    <s v=""/>
    <n v="298.54059999999998"/>
    <s v="GiBy"/>
    <n v="0.5"/>
    <s v="Standard"/>
    <s v="USD"/>
    <n v="149.27029999999999"/>
    <n v="137.3287"/>
    <n v="137.3287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270"/>
    <s v="Shared"/>
    <x v="2"/>
    <s v="Direct spend: provider + billing month + sub-account"/>
    <n v="1"/>
    <s v="gcp-2026-06-03-finops-prod-1001-05-01-alloc-822a20c950df"/>
    <d v="2026-06-01T00:00:00"/>
    <d v="2026-06-01T00:00:00"/>
  </r>
  <r>
    <x v="3072"/>
    <x v="1"/>
    <m/>
    <m/>
    <s v="customer-platform-prod"/>
    <n v="46175.833333333336"/>
    <n v="46176.833333333336"/>
    <n v="46173.833333333336"/>
    <n v="46203.833333333336"/>
    <s v="Cloud Logging"/>
    <s v="Management and Governance"/>
    <s v="Log Storage"/>
    <s v="log-sink-1001-05-02"/>
    <s v="us-central1"/>
    <s v=""/>
    <n v="280.75779999999997"/>
    <s v="GiBy"/>
    <n v="0.5"/>
    <s v="Standard"/>
    <s v="USD"/>
    <n v="140.37889999999999"/>
    <n v="129.14859999999999"/>
    <n v="129.1485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271"/>
    <s v="Shared"/>
    <x v="2"/>
    <s v="Direct spend: provider + billing month + sub-account"/>
    <n v="1"/>
    <s v="gcp-2026-06-03-finops-prod-1001-05-02-alloc-aaa23ec5f4c6"/>
    <d v="2026-06-01T00:00:00"/>
    <d v="2026-06-01T00:00:00"/>
  </r>
  <r>
    <x v="3073"/>
    <x v="1"/>
    <m/>
    <m/>
    <s v="analytics-development"/>
    <n v="46175.833333333336"/>
    <n v="46176.833333333336"/>
    <n v="46173.833333333336"/>
    <n v="46203.833333333336"/>
    <s v="Compute Engine"/>
    <s v="Compute"/>
    <s v="N2 Instance Core running in Americas"/>
    <s v="instance-2001-01-01"/>
    <s v="us-central1"/>
    <s v=""/>
    <n v="673.87249999999995"/>
    <s v="vCPU-hours"/>
    <n v="3.1611024340657913E-2"/>
    <s v="Committed"/>
    <s v="USD"/>
    <n v="21.3018"/>
    <n v="17.2849"/>
    <n v="17.284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72"/>
    <s v="Allocated"/>
    <x v="1"/>
    <s v="Source tags/labels"/>
    <n v="1"/>
    <s v="gcp-2026-06-03-finops-data-2001-01-01-alloc-375449f4431f"/>
    <d v="2026-06-01T00:00:00"/>
    <d v="2026-06-01T00:00:00"/>
  </r>
  <r>
    <x v="3074"/>
    <x v="1"/>
    <m/>
    <m/>
    <s v="analytics-development"/>
    <n v="46175.833333333336"/>
    <n v="46176.833333333336"/>
    <n v="46173.833333333336"/>
    <n v="46203.833333333336"/>
    <s v="Compute Engine"/>
    <s v="Compute"/>
    <s v="N2 Instance Core running in Americas"/>
    <s v="instance-2001-01-02"/>
    <s v="us-central1"/>
    <s v=""/>
    <n v="666.63789999999995"/>
    <s v="vCPU-hours"/>
    <n v="3.1611014015254763E-2"/>
    <s v="Committed"/>
    <s v="USD"/>
    <n v="21.0731"/>
    <n v="17.099299999999999"/>
    <n v="17.0992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73"/>
    <s v="Allocated"/>
    <x v="1"/>
    <s v="Source tags/labels"/>
    <n v="1"/>
    <s v="gcp-2026-06-03-finops-data-2001-01-02-alloc-890ed72c23a0"/>
    <d v="2026-06-01T00:00:00"/>
    <d v="2026-06-01T00:00:00"/>
  </r>
  <r>
    <x v="3075"/>
    <x v="1"/>
    <m/>
    <m/>
    <s v="analytics-development"/>
    <n v="46175.833333333336"/>
    <n v="46176.833333333336"/>
    <n v="46173.833333333336"/>
    <n v="46203.833333333336"/>
    <s v="BigQuery"/>
    <s v="Analytics"/>
    <s v="Analysis in US"/>
    <s v="bq-job-2001-02-01"/>
    <s v="us-central1"/>
    <s v=""/>
    <n v="4.9518000000000004"/>
    <s v="TiBy"/>
    <n v="6.2500100973383415"/>
    <s v="Standard"/>
    <s v="USD"/>
    <n v="30.948799999999999"/>
    <n v="29.401399999999999"/>
    <n v="29.4013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74"/>
    <s v="Allocated"/>
    <x v="1"/>
    <s v="Source tags/labels"/>
    <n v="1"/>
    <s v="gcp-2026-06-03-finops-data-2001-02-01-alloc-129af72cdd3d"/>
    <d v="2026-06-01T00:00:00"/>
    <d v="2026-06-01T00:00:00"/>
  </r>
  <r>
    <x v="3076"/>
    <x v="1"/>
    <m/>
    <m/>
    <s v="analytics-development"/>
    <n v="46175.833333333336"/>
    <n v="46176.833333333336"/>
    <n v="46173.833333333336"/>
    <n v="46203.833333333336"/>
    <s v="BigQuery"/>
    <s v="Analytics"/>
    <s v="Analysis in US"/>
    <s v="bq-job-2001-02-02"/>
    <s v="us-central1"/>
    <s v=""/>
    <n v="5.2927"/>
    <s v="TiBy"/>
    <n v="6.249966935590531"/>
    <s v="Standard"/>
    <s v="USD"/>
    <n v="33.0792"/>
    <n v="31.4252"/>
    <n v="31.425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75"/>
    <s v="Allocated"/>
    <x v="1"/>
    <s v="Source tags/labels"/>
    <n v="1"/>
    <s v="gcp-2026-06-03-finops-data-2001-02-02-alloc-d7f8ccf2bc43"/>
    <d v="2026-06-01T00:00:00"/>
    <d v="2026-06-01T00:00:00"/>
  </r>
  <r>
    <x v="3077"/>
    <x v="1"/>
    <m/>
    <m/>
    <s v="analytics-development"/>
    <n v="46175.833333333336"/>
    <n v="46176.833333333336"/>
    <n v="46173.833333333336"/>
    <n v="46203.833333333336"/>
    <s v="Cloud Storage"/>
    <s v="Storage"/>
    <s v="Standard Storage US Multi-region"/>
    <s v="bucket-2001-03-01"/>
    <s v="us-central1"/>
    <s v=""/>
    <n v="132.52959999999999"/>
    <s v="GiBy-month"/>
    <n v="2.6000229382719033E-2"/>
    <s v="Standard"/>
    <s v="USD"/>
    <n v="3.4458000000000002"/>
    <n v="3.1806999999999999"/>
    <n v="3.1806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76"/>
    <s v="Allocated"/>
    <x v="1"/>
    <s v="Source tags/labels"/>
    <n v="1"/>
    <s v="gcp-2026-06-03-finops-data-2001-03-01-alloc-4ab0041586e4"/>
    <d v="2026-06-01T00:00:00"/>
    <d v="2026-06-01T00:00:00"/>
  </r>
  <r>
    <x v="3078"/>
    <x v="1"/>
    <m/>
    <m/>
    <s v="analytics-development"/>
    <n v="46175.833333333336"/>
    <n v="46176.833333333336"/>
    <n v="46173.833333333336"/>
    <n v="46203.833333333336"/>
    <s v="Cloud Storage"/>
    <s v="Storage"/>
    <s v="Standard Storage US Multi-region"/>
    <s v="bucket-2001-03-02"/>
    <s v="us-central1"/>
    <s v=""/>
    <n v="157.76220000000001"/>
    <s v="GiBy-month"/>
    <n v="2.5999890975151211E-2"/>
    <s v="Standard"/>
    <s v="USD"/>
    <n v="4.1017999999999999"/>
    <n v="3.7863000000000002"/>
    <n v="3.7863000000000002"/>
    <s v="Usage"/>
    <s v=""/>
    <s v="Standard Storage US Multi-region"/>
    <s v="{}"/>
    <x v="0"/>
    <x v="0"/>
    <x v="0"/>
    <x v="0"/>
    <s v="Unallocated"/>
    <s v="gcp_billing_sample.csv"/>
    <n v="1277"/>
    <s v="Unallocated"/>
    <x v="0"/>
    <s v="Missing allocation metadata"/>
    <n v="1"/>
    <s v="gcp-2026-06-03-finops-data-2001-03-02-alloc-defd7805c526"/>
    <d v="2026-06-01T00:00:00"/>
    <d v="2026-06-01T00:00:00"/>
  </r>
  <r>
    <x v="3079"/>
    <x v="1"/>
    <m/>
    <m/>
    <s v="analytics-development"/>
    <n v="46175.833333333336"/>
    <n v="46176.833333333336"/>
    <n v="46173.833333333336"/>
    <n v="46203.833333333336"/>
    <s v="Cloud SQL"/>
    <s v="Databases"/>
    <s v="Cloud SQL for PostgreSQL: Regional vCPU"/>
    <s v="cloudsql-2001-04-01"/>
    <s v="us-central1"/>
    <s v=""/>
    <n v="206.96279999999999"/>
    <s v="vCPU-hours"/>
    <n v="8.2599868188872591E-2"/>
    <s v="Committed"/>
    <s v="USD"/>
    <n v="17.095099999999999"/>
    <n v="14.0901"/>
    <n v="14.09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78"/>
    <s v="Allocated"/>
    <x v="1"/>
    <s v="Source tags/labels"/>
    <n v="1"/>
    <s v="gcp-2026-06-03-finops-data-2001-04-01-alloc-2cd7f0c6bb58"/>
    <d v="2026-06-01T00:00:00"/>
    <d v="2026-06-01T00:00:00"/>
  </r>
  <r>
    <x v="3080"/>
    <x v="1"/>
    <m/>
    <m/>
    <s v="analytics-development"/>
    <n v="46175.833333333336"/>
    <n v="46176.833333333336"/>
    <n v="46173.833333333336"/>
    <n v="46203.833333333336"/>
    <s v="Cloud SQL"/>
    <s v="Databases"/>
    <s v="Cloud SQL for PostgreSQL: Regional vCPU"/>
    <s v="cloudsql-2001-04-02"/>
    <s v="us-central1"/>
    <s v=""/>
    <n v="192.58949999999999"/>
    <s v="vCPU-hours"/>
    <n v="8.2600037904454818E-2"/>
    <s v="Committed"/>
    <s v="USD"/>
    <n v="15.9079"/>
    <n v="13.111499999999999"/>
    <n v="13.1114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79"/>
    <s v="Allocated"/>
    <x v="1"/>
    <s v="Source tags/labels"/>
    <n v="1"/>
    <s v="gcp-2026-06-03-finops-data-2001-04-02-alloc-b1cbfac67126"/>
    <d v="2026-06-01T00:00:00"/>
    <d v="2026-06-01T00:00:00"/>
  </r>
  <r>
    <x v="3081"/>
    <x v="1"/>
    <m/>
    <m/>
    <s v="analytics-development"/>
    <n v="46175.833333333336"/>
    <n v="46176.833333333336"/>
    <n v="46173.833333333336"/>
    <n v="46203.833333333336"/>
    <s v="Cloud Logging"/>
    <s v="Management and Governance"/>
    <s v="Log Storage"/>
    <s v="log-sink-2001-05-01"/>
    <s v="us-central1"/>
    <s v=""/>
    <n v="124.8146"/>
    <s v="GiBy"/>
    <n v="0.5"/>
    <s v="Standard"/>
    <s v="USD"/>
    <n v="62.407299999999999"/>
    <n v="57.414700000000003"/>
    <n v="57.4147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280"/>
    <s v="Shared"/>
    <x v="2"/>
    <s v="Direct spend: provider + billing month + sub-account"/>
    <n v="1"/>
    <s v="gcp-2026-06-03-finops-data-2001-05-01-alloc-535f31ea2b8d"/>
    <d v="2026-06-01T00:00:00"/>
    <d v="2026-06-01T00:00:00"/>
  </r>
  <r>
    <x v="3082"/>
    <x v="1"/>
    <m/>
    <m/>
    <s v="analytics-development"/>
    <n v="46175.833333333336"/>
    <n v="46176.833333333336"/>
    <n v="46173.833333333336"/>
    <n v="46203.833333333336"/>
    <s v="Cloud Logging"/>
    <s v="Management and Governance"/>
    <s v="Log Storage"/>
    <s v="log-sink-2001-05-02"/>
    <s v="us-central1"/>
    <s v=""/>
    <n v="141.0804"/>
    <s v="GiBy"/>
    <n v="0.5"/>
    <s v="Standard"/>
    <s v="USD"/>
    <n v="70.540199999999999"/>
    <n v="64.897000000000006"/>
    <n v="64.897000000000006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281"/>
    <s v="Shared"/>
    <x v="2"/>
    <s v="Direct spend: provider + billing month + sub-account"/>
    <n v="1"/>
    <s v="gcp-2026-06-03-finops-data-2001-05-02-alloc-3db76742cff3"/>
    <d v="2026-06-01T00:00:00"/>
    <d v="2026-06-01T00:00:00"/>
  </r>
  <r>
    <x v="3083"/>
    <x v="1"/>
    <m/>
    <m/>
    <s v="customer-platform-prod"/>
    <n v="46176.833333333336"/>
    <n v="46177.833333333336"/>
    <n v="46173.833333333336"/>
    <n v="46203.833333333336"/>
    <s v="Compute Engine"/>
    <s v="Compute"/>
    <s v="N2 Instance Core running in Americas"/>
    <s v="instance-1001-01-01"/>
    <s v="us-central1"/>
    <s v=""/>
    <n v="1564.0481"/>
    <s v="vCPU-hours"/>
    <n v="3.1610984342489212E-2"/>
    <s v="Committed"/>
    <s v="USD"/>
    <n v="49.441099999999999"/>
    <n v="40.117899999999999"/>
    <n v="40.1178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82"/>
    <s v="Allocated"/>
    <x v="1"/>
    <s v="Source tags/labels"/>
    <n v="1"/>
    <s v="gcp-2026-06-04-finops-prod-1001-01-01-alloc-b090f0fed3aa"/>
    <d v="2026-06-01T00:00:00"/>
    <d v="2026-06-01T00:00:00"/>
  </r>
  <r>
    <x v="3084"/>
    <x v="1"/>
    <m/>
    <m/>
    <s v="customer-platform-prod"/>
    <n v="46176.833333333336"/>
    <n v="46177.833333333336"/>
    <n v="46173.833333333336"/>
    <n v="46203.833333333336"/>
    <s v="Compute Engine"/>
    <s v="Compute"/>
    <s v="N2 Instance Core running in Americas"/>
    <s v="instance-1001-01-02"/>
    <s v="us-central1"/>
    <s v=""/>
    <n v="1431.8918000000001"/>
    <s v="vCPU-hours"/>
    <n v="3.1610977868579172E-2"/>
    <s v="Committed"/>
    <s v="USD"/>
    <n v="45.263500000000001"/>
    <n v="36.728000000000002"/>
    <n v="36.7280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83"/>
    <s v="Allocated"/>
    <x v="1"/>
    <s v="Source tags/labels"/>
    <n v="1"/>
    <s v="gcp-2026-06-04-finops-prod-1001-01-02-alloc-2bdb389a5752"/>
    <d v="2026-06-01T00:00:00"/>
    <d v="2026-06-01T00:00:00"/>
  </r>
  <r>
    <x v="3085"/>
    <x v="1"/>
    <m/>
    <m/>
    <s v="customer-platform-prod"/>
    <n v="46176.833333333336"/>
    <n v="46177.833333333336"/>
    <n v="46173.833333333336"/>
    <n v="46203.833333333336"/>
    <s v="BigQuery"/>
    <s v="Analytics"/>
    <s v="Analysis in US"/>
    <s v="bq-job-1001-02-01"/>
    <s v="us-central1"/>
    <s v=""/>
    <n v="12.3452"/>
    <s v="TiBy"/>
    <n v="6.25"/>
    <s v="Standard"/>
    <s v="USD"/>
    <n v="77.157499999999999"/>
    <n v="73.299599999999998"/>
    <n v="73.299599999999998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84"/>
    <s v="Allocated"/>
    <x v="1"/>
    <s v="Source tags/labels"/>
    <n v="1"/>
    <s v="gcp-2026-06-04-finops-prod-1001-02-01-alloc-82eef9742577"/>
    <d v="2026-06-01T00:00:00"/>
    <d v="2026-06-01T00:00:00"/>
  </r>
  <r>
    <x v="3086"/>
    <x v="1"/>
    <m/>
    <m/>
    <s v="customer-platform-prod"/>
    <n v="46176.833333333336"/>
    <n v="46177.833333333336"/>
    <n v="46173.833333333336"/>
    <n v="46203.833333333336"/>
    <s v="BigQuery"/>
    <s v="Analytics"/>
    <s v="Analysis in US"/>
    <s v="bq-job-1001-02-02"/>
    <s v="us-central1"/>
    <s v=""/>
    <n v="11.942"/>
    <s v="TiBy"/>
    <n v="6.2499916261932675"/>
    <s v="Standard"/>
    <s v="USD"/>
    <n v="74.6374"/>
    <n v="70.905500000000004"/>
    <n v="70.90550000000000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85"/>
    <s v="Allocated"/>
    <x v="1"/>
    <s v="Source tags/labels"/>
    <n v="1"/>
    <s v="gcp-2026-06-04-finops-prod-1001-02-02-alloc-85d991e0faf0"/>
    <d v="2026-06-01T00:00:00"/>
    <d v="2026-06-01T00:00:00"/>
  </r>
  <r>
    <x v="3087"/>
    <x v="1"/>
    <m/>
    <m/>
    <s v="customer-platform-prod"/>
    <n v="46176.833333333336"/>
    <n v="46177.833333333336"/>
    <n v="46173.833333333336"/>
    <n v="46203.833333333336"/>
    <s v="Cloud Storage"/>
    <s v="Storage"/>
    <s v="Standard Storage US Multi-region"/>
    <s v="bucket-1001-03-01"/>
    <s v="us-central1"/>
    <s v=""/>
    <n v="313.88440000000003"/>
    <s v="GiBy-month"/>
    <n v="2.6000017840963105E-2"/>
    <s v="Standard"/>
    <s v="USD"/>
    <n v="8.1609999999999996"/>
    <n v="7.5331999999999999"/>
    <n v="7.5331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86"/>
    <s v="Allocated"/>
    <x v="1"/>
    <s v="Source tags/labels"/>
    <n v="1"/>
    <s v="gcp-2026-06-04-finops-prod-1001-03-01-alloc-d0c5c3aaa399"/>
    <d v="2026-06-01T00:00:00"/>
    <d v="2026-06-01T00:00:00"/>
  </r>
  <r>
    <x v="3088"/>
    <x v="1"/>
    <m/>
    <m/>
    <s v="customer-platform-prod"/>
    <n v="46176.833333333336"/>
    <n v="46177.833333333336"/>
    <n v="46173.833333333336"/>
    <n v="46203.833333333336"/>
    <s v="Cloud Storage"/>
    <s v="Storage"/>
    <s v="Standard Storage US Multi-region"/>
    <s v="bucket-1001-03-02"/>
    <s v="us-central1"/>
    <s v=""/>
    <n v="305.84899999999999"/>
    <s v="GiBy-month"/>
    <n v="2.6000085009269282E-2"/>
    <s v="Standard"/>
    <s v="USD"/>
    <n v="7.9520999999999997"/>
    <n v="7.3403999999999998"/>
    <n v="7.340399999999999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87"/>
    <s v="Allocated"/>
    <x v="1"/>
    <s v="Source tags/labels"/>
    <n v="1"/>
    <s v="gcp-2026-06-04-finops-prod-1001-03-02-alloc-7492be6b96f6"/>
    <d v="2026-06-01T00:00:00"/>
    <d v="2026-06-01T00:00:00"/>
  </r>
  <r>
    <x v="3089"/>
    <x v="1"/>
    <m/>
    <m/>
    <s v="customer-platform-prod"/>
    <n v="46176.833333333336"/>
    <n v="46177.833333333336"/>
    <n v="46173.833333333336"/>
    <n v="46203.833333333336"/>
    <s v="Cloud SQL"/>
    <s v="Databases"/>
    <s v="Cloud SQL for PostgreSQL: Regional vCPU"/>
    <s v="cloudsql-1001-04-01"/>
    <s v="us-central1"/>
    <s v=""/>
    <n v="387.07510000000002"/>
    <s v="vCPU-hours"/>
    <n v="8.259999157786177E-2"/>
    <s v="Committed"/>
    <s v="USD"/>
    <n v="31.9724"/>
    <n v="26.3521"/>
    <n v="26.352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88"/>
    <s v="Allocated"/>
    <x v="1"/>
    <s v="Source tags/labels"/>
    <n v="1"/>
    <s v="gcp-2026-06-04-finops-prod-1001-04-01-alloc-2d117635ea44"/>
    <d v="2026-06-01T00:00:00"/>
    <d v="2026-06-01T00:00:00"/>
  </r>
  <r>
    <x v="3090"/>
    <x v="1"/>
    <m/>
    <m/>
    <s v="customer-platform-prod"/>
    <n v="46176.833333333336"/>
    <n v="46177.833333333336"/>
    <n v="46173.833333333336"/>
    <n v="46203.833333333336"/>
    <s v="Cloud SQL"/>
    <s v="Databases"/>
    <s v="Cloud SQL for PostgreSQL: Regional vCPU"/>
    <s v="cloudsql-1001-04-02"/>
    <s v="us-central1"/>
    <s v=""/>
    <n v="419.77100000000002"/>
    <s v="vCPU-hours"/>
    <n v="8.2600036686669639E-2"/>
    <s v="Committed"/>
    <s v="USD"/>
    <n v="34.673099999999998"/>
    <n v="28.578099999999999"/>
    <n v="28.5780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289"/>
    <s v="Allocated"/>
    <x v="1"/>
    <s v="Source tags/labels"/>
    <n v="1"/>
    <s v="gcp-2026-06-04-finops-prod-1001-04-02-alloc-92af6641ff67"/>
    <d v="2026-06-01T00:00:00"/>
    <d v="2026-06-01T00:00:00"/>
  </r>
  <r>
    <x v="3091"/>
    <x v="1"/>
    <m/>
    <m/>
    <s v="customer-platform-prod"/>
    <n v="46176.833333333336"/>
    <n v="46177.833333333336"/>
    <n v="46173.833333333336"/>
    <n v="46203.833333333336"/>
    <s v="Cloud Logging"/>
    <s v="Management and Governance"/>
    <s v="Log Storage"/>
    <s v="log-sink-1001-05-01"/>
    <s v="us-central1"/>
    <s v=""/>
    <n v="278.07650000000001"/>
    <s v="GiBy"/>
    <n v="0.50000017980663602"/>
    <s v="Standard"/>
    <s v="USD"/>
    <n v="139.03829999999999"/>
    <n v="127.9152"/>
    <n v="127.9152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290"/>
    <s v="Shared"/>
    <x v="2"/>
    <s v="Direct spend: provider + billing month + sub-account"/>
    <n v="1"/>
    <s v="gcp-2026-06-04-finops-prod-1001-05-01-alloc-2d207b8f9be1"/>
    <d v="2026-06-01T00:00:00"/>
    <d v="2026-06-01T00:00:00"/>
  </r>
  <r>
    <x v="3092"/>
    <x v="1"/>
    <m/>
    <m/>
    <s v="customer-platform-prod"/>
    <n v="46176.833333333336"/>
    <n v="46177.833333333336"/>
    <n v="46173.833333333336"/>
    <n v="46203.833333333336"/>
    <s v="Cloud Logging"/>
    <s v="Management and Governance"/>
    <s v="Log Storage"/>
    <s v="log-sink-1001-05-02"/>
    <s v="us-central1"/>
    <s v=""/>
    <n v="273.17110000000002"/>
    <s v="GiBy"/>
    <n v="0.50000018303546756"/>
    <s v="Standard"/>
    <s v="USD"/>
    <n v="136.5856"/>
    <n v="125.6587"/>
    <n v="125.6587"/>
    <s v="Usage"/>
    <s v=""/>
    <s v="Log Storage"/>
    <s v="{}"/>
    <x v="0"/>
    <x v="0"/>
    <x v="0"/>
    <x v="0"/>
    <s v="Unallocated"/>
    <s v="gcp_billing_sample.csv"/>
    <n v="1291"/>
    <s v="Unallocated"/>
    <x v="0"/>
    <s v="Missing allocation metadata"/>
    <n v="1"/>
    <s v="gcp-2026-06-04-finops-prod-1001-05-02-alloc-26f3de4a38e4"/>
    <d v="2026-06-01T00:00:00"/>
    <d v="2026-06-01T00:00:00"/>
  </r>
  <r>
    <x v="3093"/>
    <x v="1"/>
    <m/>
    <m/>
    <s v="analytics-development"/>
    <n v="46176.833333333336"/>
    <n v="46177.833333333336"/>
    <n v="46173.833333333336"/>
    <n v="46203.833333333336"/>
    <s v="Compute Engine"/>
    <s v="Compute"/>
    <s v="N2 Instance Core running in Americas"/>
    <s v="instance-2001-01-01"/>
    <s v="us-central1"/>
    <s v=""/>
    <n v="699.04449999999997"/>
    <s v="vCPU-hours"/>
    <n v="3.1611006166274103E-2"/>
    <s v="Committed"/>
    <s v="USD"/>
    <n v="22.0975"/>
    <n v="17.930499999999999"/>
    <n v="17.9304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92"/>
    <s v="Allocated"/>
    <x v="1"/>
    <s v="Source tags/labels"/>
    <n v="1"/>
    <s v="gcp-2026-06-04-finops-data-2001-01-01-alloc-52e0222de077"/>
    <d v="2026-06-01T00:00:00"/>
    <d v="2026-06-01T00:00:00"/>
  </r>
  <r>
    <x v="3094"/>
    <x v="1"/>
    <m/>
    <m/>
    <s v="analytics-development"/>
    <n v="46176.833333333336"/>
    <n v="46177.833333333336"/>
    <n v="46173.833333333336"/>
    <n v="46203.833333333336"/>
    <s v="Compute Engine"/>
    <s v="Compute"/>
    <s v="N2 Instance Core running in Americas"/>
    <s v="instance-2001-01-02"/>
    <s v="us-central1"/>
    <s v=""/>
    <n v="659.15549999999996"/>
    <s v="vCPU-hours"/>
    <n v="3.1611053840861526E-2"/>
    <s v="Committed"/>
    <s v="USD"/>
    <n v="20.836600000000001"/>
    <n v="16.907299999999999"/>
    <n v="16.9072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93"/>
    <s v="Allocated"/>
    <x v="1"/>
    <s v="Source tags/labels"/>
    <n v="1"/>
    <s v="gcp-2026-06-04-finops-data-2001-01-02-alloc-d4e7aec588be"/>
    <d v="2026-06-01T00:00:00"/>
    <d v="2026-06-01T00:00:00"/>
  </r>
  <r>
    <x v="3095"/>
    <x v="1"/>
    <m/>
    <m/>
    <s v="analytics-development"/>
    <n v="46176.833333333336"/>
    <n v="46177.833333333336"/>
    <n v="46173.833333333336"/>
    <n v="46203.833333333336"/>
    <s v="BigQuery"/>
    <s v="Analytics"/>
    <s v="Analysis in US"/>
    <s v="bq-job-2001-02-01"/>
    <s v="us-central1"/>
    <s v=""/>
    <n v="5.0250000000000004"/>
    <s v="TiBy"/>
    <n v="6.2499502487562193"/>
    <s v="Standard"/>
    <s v="USD"/>
    <n v="31.405999999999999"/>
    <n v="29.835699999999999"/>
    <n v="29.8356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94"/>
    <s v="Allocated"/>
    <x v="1"/>
    <s v="Source tags/labels"/>
    <n v="1"/>
    <s v="gcp-2026-06-04-finops-data-2001-02-01-alloc-87440ad72152"/>
    <d v="2026-06-01T00:00:00"/>
    <d v="2026-06-01T00:00:00"/>
  </r>
  <r>
    <x v="3096"/>
    <x v="1"/>
    <m/>
    <m/>
    <s v="analytics-development"/>
    <n v="46176.833333333336"/>
    <n v="46177.833333333336"/>
    <n v="46173.833333333336"/>
    <n v="46203.833333333336"/>
    <s v="BigQuery"/>
    <s v="Analytics"/>
    <s v="Analysis in US"/>
    <s v="bq-job-2001-02-02"/>
    <s v="us-central1"/>
    <s v=""/>
    <n v="4.9640000000000004"/>
    <s v="TiBy"/>
    <n v="6.2500604351329567"/>
    <s v="Standard"/>
    <s v="USD"/>
    <n v="31.025300000000001"/>
    <n v="29.474"/>
    <n v="29.474"/>
    <s v="Usage"/>
    <s v=""/>
    <s v="Analysis in US"/>
    <s v="{}"/>
    <x v="0"/>
    <x v="0"/>
    <x v="0"/>
    <x v="0"/>
    <s v="Unallocated"/>
    <s v="gcp_billing_sample.csv"/>
    <n v="1295"/>
    <s v="Unallocated"/>
    <x v="0"/>
    <s v="Missing allocation metadata"/>
    <n v="1"/>
    <s v="gcp-2026-06-04-finops-data-2001-02-02-alloc-babae0196657"/>
    <d v="2026-06-01T00:00:00"/>
    <d v="2026-06-01T00:00:00"/>
  </r>
  <r>
    <x v="3097"/>
    <x v="1"/>
    <m/>
    <m/>
    <s v="analytics-development"/>
    <n v="46176.833333333336"/>
    <n v="46177.833333333336"/>
    <n v="46173.833333333336"/>
    <n v="46203.833333333336"/>
    <s v="Cloud Storage"/>
    <s v="Storage"/>
    <s v="Standard Storage US Multi-region"/>
    <s v="bucket-2001-03-01"/>
    <s v="us-central1"/>
    <s v=""/>
    <n v="151.24639999999999"/>
    <s v="GiBy-month"/>
    <n v="2.5999957684943245E-2"/>
    <s v="Standard"/>
    <s v="USD"/>
    <n v="3.9323999999999999"/>
    <n v="3.6299000000000001"/>
    <n v="3.6299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96"/>
    <s v="Allocated"/>
    <x v="1"/>
    <s v="Source tags/labels"/>
    <n v="1"/>
    <s v="gcp-2026-06-04-finops-data-2001-03-01-alloc-b1b968b859b9"/>
    <d v="2026-06-01T00:00:00"/>
    <d v="2026-06-01T00:00:00"/>
  </r>
  <r>
    <x v="3098"/>
    <x v="1"/>
    <m/>
    <m/>
    <s v="analytics-development"/>
    <n v="46176.833333333336"/>
    <n v="46177.833333333336"/>
    <n v="46173.833333333336"/>
    <n v="46203.833333333336"/>
    <s v="Cloud Storage"/>
    <s v="Storage"/>
    <s v="Standard Storage US Multi-region"/>
    <s v="bucket-2001-03-02"/>
    <s v="us-central1"/>
    <s v=""/>
    <n v="152.4307"/>
    <s v="GiBy-month"/>
    <n v="2.6000011808644845E-2"/>
    <s v="Standard"/>
    <s v="USD"/>
    <n v="3.9632000000000001"/>
    <n v="3.6583000000000001"/>
    <n v="3.6583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97"/>
    <s v="Allocated"/>
    <x v="1"/>
    <s v="Source tags/labels"/>
    <n v="1"/>
    <s v="gcp-2026-06-04-finops-data-2001-03-02-alloc-60423cbad729"/>
    <d v="2026-06-01T00:00:00"/>
    <d v="2026-06-01T00:00:00"/>
  </r>
  <r>
    <x v="3099"/>
    <x v="1"/>
    <m/>
    <m/>
    <s v="analytics-development"/>
    <n v="46176.833333333336"/>
    <n v="46177.833333333336"/>
    <n v="46173.833333333336"/>
    <n v="46203.833333333336"/>
    <s v="Cloud SQL"/>
    <s v="Databases"/>
    <s v="Cloud SQL for PostgreSQL: Regional vCPU"/>
    <s v="cloudsql-2001-04-01"/>
    <s v="us-central1"/>
    <s v=""/>
    <n v="195.12710000000001"/>
    <s v="vCPU-hours"/>
    <n v="8.2600007892291744E-2"/>
    <s v="Committed"/>
    <s v="USD"/>
    <n v="16.1175"/>
    <n v="13.2842"/>
    <n v="13.2842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98"/>
    <s v="Allocated"/>
    <x v="1"/>
    <s v="Source tags/labels"/>
    <n v="1"/>
    <s v="gcp-2026-06-04-finops-data-2001-04-01-alloc-d81a5a0e4a21"/>
    <d v="2026-06-01T00:00:00"/>
    <d v="2026-06-01T00:00:00"/>
  </r>
  <r>
    <x v="3100"/>
    <x v="1"/>
    <m/>
    <m/>
    <s v="analytics-development"/>
    <n v="46176.833333333336"/>
    <n v="46177.833333333336"/>
    <n v="46173.833333333336"/>
    <n v="46203.833333333336"/>
    <s v="Cloud SQL"/>
    <s v="Databases"/>
    <s v="Cloud SQL for PostgreSQL: Regional vCPU"/>
    <s v="cloudsql-2001-04-02"/>
    <s v="us-central1"/>
    <s v=""/>
    <n v="179.99090000000001"/>
    <s v="vCPU-hours"/>
    <n v="8.2600287014510179E-2"/>
    <s v="Committed"/>
    <s v="USD"/>
    <n v="14.8673"/>
    <n v="12.2538"/>
    <n v="12.2538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299"/>
    <s v="Allocated"/>
    <x v="1"/>
    <s v="Source tags/labels"/>
    <n v="1"/>
    <s v="gcp-2026-06-04-finops-data-2001-04-02-alloc-9d7d4a042f93"/>
    <d v="2026-06-01T00:00:00"/>
    <d v="2026-06-01T00:00:00"/>
  </r>
  <r>
    <x v="3101"/>
    <x v="1"/>
    <m/>
    <m/>
    <s v="analytics-development"/>
    <n v="46176.833333333336"/>
    <n v="46177.833333333336"/>
    <n v="46173.833333333336"/>
    <n v="46203.833333333336"/>
    <s v="Cloud Logging"/>
    <s v="Management and Governance"/>
    <s v="Log Storage"/>
    <s v="log-sink-2001-05-01"/>
    <s v="us-central1"/>
    <s v=""/>
    <n v="144.71119999999999"/>
    <s v="GiBy"/>
    <n v="0.5"/>
    <s v="Standard"/>
    <s v="USD"/>
    <n v="72.355599999999995"/>
    <n v="66.567099999999996"/>
    <n v="66.567099999999996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300"/>
    <s v="Shared"/>
    <x v="2"/>
    <s v="Direct spend: provider + billing month + sub-account"/>
    <n v="1"/>
    <s v="gcp-2026-06-04-finops-data-2001-05-01-alloc-dc5935756e07"/>
    <d v="2026-06-01T00:00:00"/>
    <d v="2026-06-01T00:00:00"/>
  </r>
  <r>
    <x v="3102"/>
    <x v="1"/>
    <m/>
    <m/>
    <s v="analytics-development"/>
    <n v="46176.833333333336"/>
    <n v="46177.833333333336"/>
    <n v="46173.833333333336"/>
    <n v="46203.833333333336"/>
    <s v="Cloud Logging"/>
    <s v="Management and Governance"/>
    <s v="Log Storage"/>
    <s v="log-sink-2001-05-02"/>
    <s v="us-central1"/>
    <s v=""/>
    <n v="147.21969999999999"/>
    <s v="GiBy"/>
    <n v="0.49999966037153992"/>
    <s v="Standard"/>
    <s v="USD"/>
    <n v="73.609800000000007"/>
    <n v="67.721000000000004"/>
    <n v="67.721000000000004"/>
    <s v="Usage"/>
    <s v=""/>
    <s v="Log Storage"/>
    <s v="{}"/>
    <x v="0"/>
    <x v="0"/>
    <x v="0"/>
    <x v="0"/>
    <s v="Unallocated"/>
    <s v="gcp_billing_sample.csv"/>
    <n v="1301"/>
    <s v="Unallocated"/>
    <x v="0"/>
    <s v="Missing allocation metadata"/>
    <n v="1"/>
    <s v="gcp-2026-06-04-finops-data-2001-05-02-alloc-e7f7502eda78"/>
    <d v="2026-06-01T00:00:00"/>
    <d v="2026-06-01T00:00:00"/>
  </r>
  <r>
    <x v="3103"/>
    <x v="1"/>
    <m/>
    <m/>
    <s v="customer-platform-prod"/>
    <n v="46177.833333333336"/>
    <n v="46178.833333333336"/>
    <n v="46173.833333333336"/>
    <n v="46203.833333333336"/>
    <s v="Compute Engine"/>
    <s v="Compute"/>
    <s v="N2 Instance Core running in Americas"/>
    <s v="instance-1001-01-01"/>
    <s v="us-central1"/>
    <s v=""/>
    <n v="1479.1219000000001"/>
    <s v="vCPU-hours"/>
    <n v="3.1610984868792762E-2"/>
    <s v="Committed"/>
    <s v="USD"/>
    <n v="46.756500000000003"/>
    <n v="37.939500000000002"/>
    <n v="37.9395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02"/>
    <s v="Allocated"/>
    <x v="1"/>
    <s v="Source tags/labels"/>
    <n v="1"/>
    <s v="gcp-2026-06-05-finops-prod-1001-01-01-alloc-4f79068df9ca"/>
    <d v="2026-06-01T00:00:00"/>
    <d v="2026-06-01T00:00:00"/>
  </r>
  <r>
    <x v="3104"/>
    <x v="1"/>
    <m/>
    <m/>
    <s v="customer-platform-prod"/>
    <n v="46177.833333333336"/>
    <n v="46178.833333333336"/>
    <n v="46173.833333333336"/>
    <n v="46203.833333333336"/>
    <s v="Compute Engine"/>
    <s v="Compute"/>
    <s v="N2 Instance Core running in Americas"/>
    <s v="instance-1001-01-02"/>
    <s v="us-central1"/>
    <s v=""/>
    <n v="1465.0889999999999"/>
    <s v="vCPU-hours"/>
    <n v="3.16109806298457E-2"/>
    <s v="Committed"/>
    <s v="USD"/>
    <n v="46.312899999999999"/>
    <n v="37.579500000000003"/>
    <n v="37.57950000000000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03"/>
    <s v="Allocated"/>
    <x v="1"/>
    <s v="Source tags/labels"/>
    <n v="1"/>
    <s v="gcp-2026-06-05-finops-prod-1001-01-02-alloc-83c6037c86a4"/>
    <d v="2026-06-01T00:00:00"/>
    <d v="2026-06-01T00:00:00"/>
  </r>
  <r>
    <x v="3105"/>
    <x v="1"/>
    <m/>
    <m/>
    <s v="customer-platform-prod"/>
    <n v="46177.833333333336"/>
    <n v="46178.833333333336"/>
    <n v="46173.833333333336"/>
    <n v="46203.833333333336"/>
    <s v="BigQuery"/>
    <s v="Analytics"/>
    <s v="Analysis in US"/>
    <s v="bq-job-1001-02-01"/>
    <s v="us-central1"/>
    <s v=""/>
    <n v="11.703200000000001"/>
    <s v="TiBy"/>
    <n v="6.25"/>
    <s v="Standard"/>
    <s v="USD"/>
    <n v="73.144999999999996"/>
    <n v="69.487700000000004"/>
    <n v="69.48770000000000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04"/>
    <s v="Allocated"/>
    <x v="1"/>
    <s v="Source tags/labels"/>
    <n v="1"/>
    <s v="gcp-2026-06-05-finops-prod-1001-02-01-alloc-4d7466575533"/>
    <d v="2026-06-01T00:00:00"/>
    <d v="2026-06-01T00:00:00"/>
  </r>
  <r>
    <x v="3106"/>
    <x v="1"/>
    <m/>
    <m/>
    <s v="customer-platform-prod"/>
    <n v="46177.833333333336"/>
    <n v="46178.833333333336"/>
    <n v="46173.833333333336"/>
    <n v="46203.833333333336"/>
    <s v="BigQuery"/>
    <s v="Analytics"/>
    <s v="Analysis in US"/>
    <s v="bq-job-1001-02-02"/>
    <s v="us-central1"/>
    <s v=""/>
    <n v="10.8789"/>
    <s v="TiBy"/>
    <n v="6.2499793177619054"/>
    <s v="Standard"/>
    <s v="USD"/>
    <n v="67.992900000000006"/>
    <n v="64.593299999999999"/>
    <n v="64.593299999999999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05"/>
    <s v="Allocated"/>
    <x v="1"/>
    <s v="Source tags/labels"/>
    <n v="1"/>
    <s v="gcp-2026-06-05-finops-prod-1001-02-02-alloc-922ff9e9c79f"/>
    <d v="2026-06-01T00:00:00"/>
    <d v="2026-06-01T00:00:00"/>
  </r>
  <r>
    <x v="3107"/>
    <x v="1"/>
    <m/>
    <m/>
    <s v="customer-platform-prod"/>
    <n v="46177.833333333336"/>
    <n v="46178.833333333336"/>
    <n v="46173.833333333336"/>
    <n v="46203.833333333336"/>
    <s v="Cloud Storage"/>
    <s v="Storage"/>
    <s v="Standard Storage US Multi-region"/>
    <s v="bucket-1001-03-01"/>
    <s v="us-central1"/>
    <s v=""/>
    <n v="343.06310000000002"/>
    <s v="GiBy-month"/>
    <n v="2.5999881654424507E-2"/>
    <s v="Standard"/>
    <s v="USD"/>
    <n v="8.9196000000000009"/>
    <n v="8.2334999999999994"/>
    <n v="8.233499999999999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06"/>
    <s v="Allocated"/>
    <x v="1"/>
    <s v="Source tags/labels"/>
    <n v="1"/>
    <s v="gcp-2026-06-05-finops-prod-1001-03-01-alloc-9936b763d4ca"/>
    <d v="2026-06-01T00:00:00"/>
    <d v="2026-06-01T00:00:00"/>
  </r>
  <r>
    <x v="3108"/>
    <x v="1"/>
    <m/>
    <m/>
    <s v="customer-platform-prod"/>
    <n v="46177.833333333336"/>
    <n v="46178.833333333336"/>
    <n v="46173.833333333336"/>
    <n v="46203.833333333336"/>
    <s v="Cloud Storage"/>
    <s v="Storage"/>
    <s v="Standard Storage US Multi-region"/>
    <s v="bucket-1001-03-02"/>
    <s v="us-central1"/>
    <s v=""/>
    <n v="333.18779999999998"/>
    <s v="GiBy-month"/>
    <n v="2.6000051622538399E-2"/>
    <s v="Standard"/>
    <s v="USD"/>
    <n v="8.6629000000000005"/>
    <n v="7.9965000000000002"/>
    <n v="7.9965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07"/>
    <s v="Allocated"/>
    <x v="1"/>
    <s v="Source tags/labels"/>
    <n v="1"/>
    <s v="gcp-2026-06-05-finops-prod-1001-03-02-alloc-cbce74d64bd7"/>
    <d v="2026-06-01T00:00:00"/>
    <d v="2026-06-01T00:00:00"/>
  </r>
  <r>
    <x v="3109"/>
    <x v="1"/>
    <m/>
    <m/>
    <s v="customer-platform-prod"/>
    <n v="46177.833333333336"/>
    <n v="46178.833333333336"/>
    <n v="46173.833333333336"/>
    <n v="46203.833333333336"/>
    <s v="Cloud SQL"/>
    <s v="Databases"/>
    <s v="Cloud SQL for PostgreSQL: Regional vCPU"/>
    <s v="cloudsql-1001-04-01"/>
    <s v="us-central1"/>
    <s v=""/>
    <n v="389.29700000000003"/>
    <s v="vCPU-hours"/>
    <n v="8.2599917286801591E-2"/>
    <s v="Committed"/>
    <s v="USD"/>
    <n v="32.155900000000003"/>
    <n v="26.503399999999999"/>
    <n v="26.5033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08"/>
    <s v="Allocated"/>
    <x v="1"/>
    <s v="Source tags/labels"/>
    <n v="1"/>
    <s v="gcp-2026-06-05-finops-prod-1001-04-01-alloc-508eb3d74627"/>
    <d v="2026-06-01T00:00:00"/>
    <d v="2026-06-01T00:00:00"/>
  </r>
  <r>
    <x v="3110"/>
    <x v="1"/>
    <m/>
    <m/>
    <s v="customer-platform-prod"/>
    <n v="46177.833333333336"/>
    <n v="46178.833333333336"/>
    <n v="46173.833333333336"/>
    <n v="46203.833333333336"/>
    <s v="Cloud SQL"/>
    <s v="Databases"/>
    <s v="Cloud SQL for PostgreSQL: Regional vCPU"/>
    <s v="cloudsql-1001-04-02"/>
    <s v="us-central1"/>
    <s v=""/>
    <n v="418.94619999999998"/>
    <s v="vCPU-hours"/>
    <n v="8.2600104738985589E-2"/>
    <s v="Committed"/>
    <s v="USD"/>
    <n v="34.604999999999997"/>
    <n v="28.521799999999999"/>
    <n v="28.5217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09"/>
    <s v="Allocated"/>
    <x v="1"/>
    <s v="Source tags/labels"/>
    <n v="1"/>
    <s v="gcp-2026-06-05-finops-prod-1001-04-02-alloc-9d4a64a1b7c8"/>
    <d v="2026-06-01T00:00:00"/>
    <d v="2026-06-01T00:00:00"/>
  </r>
  <r>
    <x v="3111"/>
    <x v="1"/>
    <m/>
    <m/>
    <s v="customer-platform-prod"/>
    <n v="46177.833333333336"/>
    <n v="46178.833333333336"/>
    <n v="46173.833333333336"/>
    <n v="46203.833333333336"/>
    <s v="Cloud Logging"/>
    <s v="Management and Governance"/>
    <s v="Log Storage"/>
    <s v="log-sink-1001-05-01"/>
    <s v="us-central1"/>
    <s v=""/>
    <n v="310.50150000000002"/>
    <s v="GiBy"/>
    <n v="0.49999983897018213"/>
    <s v="Standard"/>
    <s v="USD"/>
    <n v="155.25069999999999"/>
    <n v="142.83070000000001"/>
    <n v="142.8307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310"/>
    <s v="Shared"/>
    <x v="2"/>
    <s v="Direct spend: provider + billing month + sub-account"/>
    <n v="1"/>
    <s v="gcp-2026-06-05-finops-prod-1001-05-01-alloc-f154505740d2"/>
    <d v="2026-06-01T00:00:00"/>
    <d v="2026-06-01T00:00:00"/>
  </r>
  <r>
    <x v="3112"/>
    <x v="1"/>
    <m/>
    <m/>
    <s v="customer-platform-prod"/>
    <n v="46177.833333333336"/>
    <n v="46178.833333333336"/>
    <n v="46173.833333333336"/>
    <n v="46203.833333333336"/>
    <s v="Cloud Logging"/>
    <s v="Management and Governance"/>
    <s v="Log Storage"/>
    <s v="log-sink-1001-05-02"/>
    <s v="us-central1"/>
    <s v=""/>
    <n v="311.1225"/>
    <s v="GiBy"/>
    <n v="0.49999983929159741"/>
    <s v="Standard"/>
    <s v="USD"/>
    <n v="155.56120000000001"/>
    <n v="143.1163"/>
    <n v="143.1163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311"/>
    <s v="Shared"/>
    <x v="2"/>
    <s v="Direct spend: provider + billing month + sub-account"/>
    <n v="1"/>
    <s v="gcp-2026-06-05-finops-prod-1001-05-02-alloc-43693ca1425f"/>
    <d v="2026-06-01T00:00:00"/>
    <d v="2026-06-01T00:00:00"/>
  </r>
  <r>
    <x v="3113"/>
    <x v="1"/>
    <m/>
    <m/>
    <s v="analytics-development"/>
    <n v="46177.833333333336"/>
    <n v="46178.833333333336"/>
    <n v="46173.833333333336"/>
    <n v="46203.833333333336"/>
    <s v="Compute Engine"/>
    <s v="Compute"/>
    <s v="N2 Instance Core running in Americas"/>
    <s v="instance-2001-01-01"/>
    <s v="us-central1"/>
    <s v=""/>
    <n v="671.74800000000005"/>
    <s v="vCPU-hours"/>
    <n v="3.1610961253327144E-2"/>
    <s v="Committed"/>
    <s v="USD"/>
    <n v="21.2346"/>
    <n v="17.2303"/>
    <n v="17.2303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12"/>
    <s v="Allocated"/>
    <x v="1"/>
    <s v="Source tags/labels"/>
    <n v="1"/>
    <s v="gcp-2026-06-05-finops-data-2001-01-01-alloc-747d33d23110"/>
    <d v="2026-06-01T00:00:00"/>
    <d v="2026-06-01T00:00:00"/>
  </r>
  <r>
    <x v="3114"/>
    <x v="1"/>
    <m/>
    <m/>
    <s v="analytics-development"/>
    <n v="46177.833333333336"/>
    <n v="46178.833333333336"/>
    <n v="46173.833333333336"/>
    <n v="46203.833333333336"/>
    <s v="Compute Engine"/>
    <s v="Compute"/>
    <s v="N2 Instance Core running in Americas"/>
    <s v="instance-2001-01-02"/>
    <s v="us-central1"/>
    <s v=""/>
    <n v="675.90250000000003"/>
    <s v="vCPU-hours"/>
    <n v="3.1611068164417208E-2"/>
    <s v="Committed"/>
    <s v="USD"/>
    <n v="21.366"/>
    <n v="17.3369"/>
    <n v="17.336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13"/>
    <s v="Allocated"/>
    <x v="1"/>
    <s v="Source tags/labels"/>
    <n v="1"/>
    <s v="gcp-2026-06-05-finops-data-2001-01-02-alloc-918a669aaa7b"/>
    <d v="2026-06-01T00:00:00"/>
    <d v="2026-06-01T00:00:00"/>
  </r>
  <r>
    <x v="3115"/>
    <x v="1"/>
    <m/>
    <m/>
    <s v="analytics-development"/>
    <n v="46177.833333333336"/>
    <n v="46178.833333333336"/>
    <n v="46173.833333333336"/>
    <n v="46203.833333333336"/>
    <s v="BigQuery"/>
    <s v="Analytics"/>
    <s v="Analysis in US"/>
    <s v="bq-job-2001-02-01"/>
    <s v="us-central1"/>
    <s v=""/>
    <n v="5.3943000000000003"/>
    <s v="TiBy"/>
    <n v="6.2499675583486267"/>
    <s v="Standard"/>
    <s v="USD"/>
    <n v="33.714199999999998"/>
    <n v="32.028500000000001"/>
    <n v="32.0285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14"/>
    <s v="Allocated"/>
    <x v="1"/>
    <s v="Source tags/labels"/>
    <n v="1"/>
    <s v="gcp-2026-06-05-finops-data-2001-02-01-alloc-3f66b56d5c00"/>
    <d v="2026-06-01T00:00:00"/>
    <d v="2026-06-01T00:00:00"/>
  </r>
  <r>
    <x v="3116"/>
    <x v="1"/>
    <m/>
    <m/>
    <s v="analytics-development"/>
    <n v="46177.833333333336"/>
    <n v="46178.833333333336"/>
    <n v="46173.833333333336"/>
    <n v="46203.833333333336"/>
    <s v="BigQuery"/>
    <s v="Analytics"/>
    <s v="Analysis in US"/>
    <s v="bq-job-2001-02-02"/>
    <s v="us-central1"/>
    <s v=""/>
    <n v="5.5263"/>
    <s v="TiBy"/>
    <n v="6.2499864285326527"/>
    <s v="Standard"/>
    <s v="USD"/>
    <n v="34.539299999999997"/>
    <n v="32.8123"/>
    <n v="32.8123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15"/>
    <s v="Allocated"/>
    <x v="1"/>
    <s v="Source tags/labels"/>
    <n v="1"/>
    <s v="gcp-2026-06-05-finops-data-2001-02-02-alloc-359ca3af6f93"/>
    <d v="2026-06-01T00:00:00"/>
    <d v="2026-06-01T00:00:00"/>
  </r>
  <r>
    <x v="3117"/>
    <x v="1"/>
    <m/>
    <m/>
    <s v="analytics-development"/>
    <n v="46177.833333333336"/>
    <n v="46178.833333333336"/>
    <n v="46173.833333333336"/>
    <n v="46203.833333333336"/>
    <s v="Cloud Storage"/>
    <s v="Storage"/>
    <s v="Standard Storage US Multi-region"/>
    <s v="bucket-2001-03-01"/>
    <s v="us-central1"/>
    <s v=""/>
    <n v="157.76009999999999"/>
    <s v="GiBy-month"/>
    <n v="2.6000237068815248E-2"/>
    <s v="Standard"/>
    <s v="USD"/>
    <n v="4.1017999999999999"/>
    <n v="3.7862"/>
    <n v="3.786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16"/>
    <s v="Allocated"/>
    <x v="1"/>
    <s v="Source tags/labels"/>
    <n v="1"/>
    <s v="gcp-2026-06-05-finops-data-2001-03-01-alloc-ad3bb4b298cd"/>
    <d v="2026-06-01T00:00:00"/>
    <d v="2026-06-01T00:00:00"/>
  </r>
  <r>
    <x v="3118"/>
    <x v="1"/>
    <m/>
    <m/>
    <s v="analytics-development"/>
    <n v="46177.833333333336"/>
    <n v="46178.833333333336"/>
    <n v="46173.833333333336"/>
    <n v="46203.833333333336"/>
    <s v="Cloud Storage"/>
    <s v="Storage"/>
    <s v="Standard Storage US Multi-region"/>
    <s v="bucket-2001-03-02"/>
    <s v="us-central1"/>
    <s v=""/>
    <n v="130.41059999999999"/>
    <s v="GiBy-month"/>
    <n v="2.6000187101355259E-2"/>
    <s v="Standard"/>
    <s v="USD"/>
    <n v="3.3906999999999998"/>
    <n v="3.1299000000000001"/>
    <n v="3.1299000000000001"/>
    <s v="Usage"/>
    <s v=""/>
    <s v="Standard Storage US Multi-region"/>
    <s v="{}"/>
    <x v="0"/>
    <x v="0"/>
    <x v="0"/>
    <x v="0"/>
    <s v="Unallocated"/>
    <s v="gcp_billing_sample.csv"/>
    <n v="1317"/>
    <s v="Unallocated"/>
    <x v="0"/>
    <s v="Missing allocation metadata"/>
    <n v="1"/>
    <s v="gcp-2026-06-05-finops-data-2001-03-02-alloc-fb3edefef601"/>
    <d v="2026-06-01T00:00:00"/>
    <d v="2026-06-01T00:00:00"/>
  </r>
  <r>
    <x v="3119"/>
    <x v="1"/>
    <m/>
    <m/>
    <s v="analytics-development"/>
    <n v="46177.833333333336"/>
    <n v="46178.833333333336"/>
    <n v="46173.833333333336"/>
    <n v="46203.833333333336"/>
    <s v="Cloud SQL"/>
    <s v="Databases"/>
    <s v="Cloud SQL for PostgreSQL: Regional vCPU"/>
    <s v="cloudsql-2001-04-01"/>
    <s v="us-central1"/>
    <s v=""/>
    <n v="201.73609999999999"/>
    <s v="vCPU-hours"/>
    <n v="8.2599990780033911E-2"/>
    <s v="Committed"/>
    <s v="USD"/>
    <n v="16.663399999999999"/>
    <n v="13.7342"/>
    <n v="13.7342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18"/>
    <s v="Allocated"/>
    <x v="1"/>
    <s v="Source tags/labels"/>
    <n v="1"/>
    <s v="gcp-2026-06-05-finops-data-2001-04-01-alloc-83af817e47c7"/>
    <d v="2026-06-01T00:00:00"/>
    <d v="2026-06-01T00:00:00"/>
  </r>
  <r>
    <x v="3120"/>
    <x v="1"/>
    <m/>
    <m/>
    <s v="analytics-development"/>
    <n v="46177.833333333336"/>
    <n v="46178.833333333336"/>
    <n v="46173.833333333336"/>
    <n v="46203.833333333336"/>
    <s v="Cloud SQL"/>
    <s v="Databases"/>
    <s v="Cloud SQL for PostgreSQL: Regional vCPU"/>
    <s v="cloudsql-2001-04-02"/>
    <s v="us-central1"/>
    <s v=""/>
    <n v="198.1498"/>
    <s v="vCPU-hours"/>
    <n v="8.2600133838136608E-2"/>
    <s v="Committed"/>
    <s v="USD"/>
    <n v="16.3672"/>
    <n v="13.4901"/>
    <n v="13.4901"/>
    <s v="Usage"/>
    <s v=""/>
    <s v="Cloud SQL for PostgreSQL: Regional vCPU"/>
    <s v="{}"/>
    <x v="0"/>
    <x v="0"/>
    <x v="0"/>
    <x v="0"/>
    <s v="Unallocated"/>
    <s v="gcp_billing_sample.csv"/>
    <n v="1319"/>
    <s v="Unallocated"/>
    <x v="0"/>
    <s v="Missing allocation metadata"/>
    <n v="1"/>
    <s v="gcp-2026-06-05-finops-data-2001-04-02-alloc-35ddc600778c"/>
    <d v="2026-06-01T00:00:00"/>
    <d v="2026-06-01T00:00:00"/>
  </r>
  <r>
    <x v="3121"/>
    <x v="1"/>
    <m/>
    <m/>
    <s v="analytics-development"/>
    <n v="46177.833333333336"/>
    <n v="46178.833333333336"/>
    <n v="46173.833333333336"/>
    <n v="46203.833333333336"/>
    <s v="Cloud Logging"/>
    <s v="Management and Governance"/>
    <s v="Log Storage"/>
    <s v="log-sink-2001-05-01"/>
    <s v="us-central1"/>
    <s v=""/>
    <n v="145.56630000000001"/>
    <s v="GiBy"/>
    <n v="0.49999965651390471"/>
    <s v="Standard"/>
    <s v="USD"/>
    <n v="72.783100000000005"/>
    <n v="66.960499999999996"/>
    <n v="66.960499999999996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320"/>
    <s v="Shared"/>
    <x v="2"/>
    <s v="Direct spend: provider + billing month + sub-account"/>
    <n v="1"/>
    <s v="gcp-2026-06-05-finops-data-2001-05-01-alloc-dcc450533883"/>
    <d v="2026-06-01T00:00:00"/>
    <d v="2026-06-01T00:00:00"/>
  </r>
  <r>
    <x v="3122"/>
    <x v="1"/>
    <m/>
    <m/>
    <s v="analytics-development"/>
    <n v="46177.833333333336"/>
    <n v="46178.833333333336"/>
    <n v="46173.833333333336"/>
    <n v="46203.833333333336"/>
    <s v="Cloud Logging"/>
    <s v="Management and Governance"/>
    <s v="Log Storage"/>
    <s v="log-sink-2001-05-02"/>
    <s v="us-central1"/>
    <s v=""/>
    <n v="124.1285"/>
    <s v="GiBy"/>
    <n v="0.49999959719162007"/>
    <s v="Standard"/>
    <s v="USD"/>
    <n v="62.0642"/>
    <n v="57.0991"/>
    <n v="57.099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321"/>
    <s v="Shared"/>
    <x v="2"/>
    <s v="Direct spend: provider + billing month + sub-account"/>
    <n v="1"/>
    <s v="gcp-2026-06-05-finops-data-2001-05-02-alloc-9e67dc68206b"/>
    <d v="2026-06-01T00:00:00"/>
    <d v="2026-06-01T00:00:00"/>
  </r>
  <r>
    <x v="3123"/>
    <x v="1"/>
    <m/>
    <m/>
    <s v="customer-platform-prod"/>
    <n v="46178.833333333336"/>
    <n v="46179.833333333336"/>
    <n v="46173.833333333336"/>
    <n v="46203.833333333336"/>
    <s v="Compute Engine"/>
    <s v="Compute"/>
    <s v="N2 Instance Core running in Americas"/>
    <s v="instance-1001-01-01"/>
    <s v="us-central1"/>
    <s v=""/>
    <n v="1457.2098000000001"/>
    <s v="vCPU-hours"/>
    <n v="3.1611028144334467E-2"/>
    <s v="Committed"/>
    <s v="USD"/>
    <n v="46.063899999999997"/>
    <n v="37.377499999999998"/>
    <n v="37.3774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22"/>
    <s v="Allocated"/>
    <x v="1"/>
    <s v="Source tags/labels"/>
    <n v="1"/>
    <s v="gcp-2026-06-06-finops-prod-1001-01-01-alloc-034b8d619479"/>
    <d v="2026-06-01T00:00:00"/>
    <d v="2026-06-01T00:00:00"/>
  </r>
  <r>
    <x v="3124"/>
    <x v="1"/>
    <m/>
    <m/>
    <s v="customer-platform-prod"/>
    <n v="46178.833333333336"/>
    <n v="46179.833333333336"/>
    <n v="46173.833333333336"/>
    <n v="46203.833333333336"/>
    <s v="Compute Engine"/>
    <s v="Compute"/>
    <s v="N2 Instance Core running in Americas"/>
    <s v="instance-1001-01-02"/>
    <s v="us-central1"/>
    <s v=""/>
    <n v="1548.3720000000001"/>
    <s v="vCPU-hours"/>
    <n v="3.1611008207330024E-2"/>
    <s v="Committed"/>
    <s v="USD"/>
    <n v="48.945599999999999"/>
    <n v="39.715699999999998"/>
    <n v="39.7156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23"/>
    <s v="Allocated"/>
    <x v="1"/>
    <s v="Source tags/labels"/>
    <n v="1"/>
    <s v="gcp-2026-06-06-finops-prod-1001-01-02-alloc-54451f360f0e"/>
    <d v="2026-06-01T00:00:00"/>
    <d v="2026-06-01T00:00:00"/>
  </r>
  <r>
    <x v="3125"/>
    <x v="1"/>
    <m/>
    <m/>
    <s v="customer-platform-prod"/>
    <n v="46178.833333333336"/>
    <n v="46179.833333333336"/>
    <n v="46173.833333333336"/>
    <n v="46203.833333333336"/>
    <s v="BigQuery"/>
    <s v="Analytics"/>
    <s v="Analysis in US"/>
    <s v="bq-job-1001-02-01"/>
    <s v="us-central1"/>
    <s v=""/>
    <n v="12.355399999999999"/>
    <s v="TiBy"/>
    <n v="6.2499959531864615"/>
    <s v="Standard"/>
    <s v="USD"/>
    <n v="77.221199999999996"/>
    <n v="73.360100000000003"/>
    <n v="73.3601000000000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24"/>
    <s v="Allocated"/>
    <x v="1"/>
    <s v="Source tags/labels"/>
    <n v="1"/>
    <s v="gcp-2026-06-06-finops-prod-1001-02-01-alloc-43f4964e2842"/>
    <d v="2026-06-01T00:00:00"/>
    <d v="2026-06-01T00:00:00"/>
  </r>
  <r>
    <x v="3126"/>
    <x v="1"/>
    <m/>
    <m/>
    <s v="customer-platform-prod"/>
    <n v="46178.833333333336"/>
    <n v="46179.833333333336"/>
    <n v="46173.833333333336"/>
    <n v="46203.833333333336"/>
    <s v="BigQuery"/>
    <s v="Analytics"/>
    <s v="Analysis in US"/>
    <s v="bq-job-1001-02-02"/>
    <s v="us-central1"/>
    <s v=""/>
    <n v="12.9849"/>
    <s v="TiBy"/>
    <n v="6.2500134771927396"/>
    <s v="Standard"/>
    <s v="USD"/>
    <n v="81.155799999999999"/>
    <n v="77.097999999999999"/>
    <n v="77.097999999999999"/>
    <s v="Usage"/>
    <s v=""/>
    <s v="Analysis in US"/>
    <s v="{}"/>
    <x v="0"/>
    <x v="0"/>
    <x v="0"/>
    <x v="0"/>
    <s v="Unallocated"/>
    <s v="gcp_billing_sample.csv"/>
    <n v="1325"/>
    <s v="Unallocated"/>
    <x v="0"/>
    <s v="Missing allocation metadata"/>
    <n v="1"/>
    <s v="gcp-2026-06-06-finops-prod-1001-02-02-alloc-1a3afe6ec201"/>
    <d v="2026-06-01T00:00:00"/>
    <d v="2026-06-01T00:00:00"/>
  </r>
  <r>
    <x v="3127"/>
    <x v="1"/>
    <m/>
    <m/>
    <s v="customer-platform-prod"/>
    <n v="46178.833333333336"/>
    <n v="46179.833333333336"/>
    <n v="46173.833333333336"/>
    <n v="46203.833333333336"/>
    <s v="Cloud Storage"/>
    <s v="Storage"/>
    <s v="Standard Storage US Multi-region"/>
    <s v="bucket-1001-03-01"/>
    <s v="us-central1"/>
    <s v=""/>
    <n v="307.51440000000002"/>
    <s v="GiBy-month"/>
    <n v="2.6000083248134073E-2"/>
    <s v="Standard"/>
    <s v="USD"/>
    <n v="7.9954000000000001"/>
    <n v="7.3803000000000001"/>
    <n v="7.3803000000000001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26"/>
    <s v="Allocated"/>
    <x v="1"/>
    <s v="Source tags/labels"/>
    <n v="1"/>
    <s v="gcp-2026-06-06-finops-prod-1001-03-01-alloc-acad1bdd30d0"/>
    <d v="2026-06-01T00:00:00"/>
    <d v="2026-06-01T00:00:00"/>
  </r>
  <r>
    <x v="3128"/>
    <x v="1"/>
    <m/>
    <m/>
    <s v="customer-platform-prod"/>
    <n v="46178.833333333336"/>
    <n v="46179.833333333336"/>
    <n v="46173.833333333336"/>
    <n v="46203.833333333336"/>
    <s v="Cloud Storage"/>
    <s v="Storage"/>
    <s v="Standard Storage US Multi-region"/>
    <s v="bucket-1001-03-02"/>
    <s v="us-central1"/>
    <s v=""/>
    <n v="289.26159999999999"/>
    <s v="GiBy-month"/>
    <n v="2.5999994468674723E-2"/>
    <s v="Standard"/>
    <s v="USD"/>
    <n v="7.5208000000000004"/>
    <n v="6.9423000000000004"/>
    <n v="6.942300000000000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27"/>
    <s v="Allocated"/>
    <x v="1"/>
    <s v="Source tags/labels"/>
    <n v="1"/>
    <s v="gcp-2026-06-06-finops-prod-1001-03-02-alloc-cb411c326317"/>
    <d v="2026-06-01T00:00:00"/>
    <d v="2026-06-01T00:00:00"/>
  </r>
  <r>
    <x v="3129"/>
    <x v="1"/>
    <m/>
    <m/>
    <s v="customer-platform-prod"/>
    <n v="46178.833333333336"/>
    <n v="46179.833333333336"/>
    <n v="46173.833333333336"/>
    <n v="46203.833333333336"/>
    <s v="Cloud SQL"/>
    <s v="Databases"/>
    <s v="Cloud SQL for PostgreSQL: Regional vCPU"/>
    <s v="cloudsql-1001-04-01"/>
    <s v="us-central1"/>
    <s v=""/>
    <n v="416.71640000000002"/>
    <s v="vCPU-hours"/>
    <n v="8.2600060856736143E-2"/>
    <s v="Committed"/>
    <s v="USD"/>
    <n v="34.4208"/>
    <n v="28.37"/>
    <n v="28.37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28"/>
    <s v="Allocated"/>
    <x v="1"/>
    <s v="Source tags/labels"/>
    <n v="1"/>
    <s v="gcp-2026-06-06-finops-prod-1001-04-01-alloc-8896feb4bc66"/>
    <d v="2026-06-01T00:00:00"/>
    <d v="2026-06-01T00:00:00"/>
  </r>
  <r>
    <x v="3130"/>
    <x v="1"/>
    <m/>
    <m/>
    <s v="customer-platform-prod"/>
    <n v="46178.833333333336"/>
    <n v="46179.833333333336"/>
    <n v="46173.833333333336"/>
    <n v="46203.833333333336"/>
    <s v="Cloud SQL"/>
    <s v="Databases"/>
    <s v="Cloud SQL for PostgreSQL: Regional vCPU"/>
    <s v="cloudsql-1001-04-02"/>
    <s v="us-central1"/>
    <s v=""/>
    <n v="425.71620000000001"/>
    <s v="vCPU-hours"/>
    <n v="8.2600098375396572E-2"/>
    <s v="Committed"/>
    <s v="USD"/>
    <n v="35.164200000000001"/>
    <n v="28.982800000000001"/>
    <n v="28.9828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29"/>
    <s v="Allocated"/>
    <x v="1"/>
    <s v="Source tags/labels"/>
    <n v="1"/>
    <s v="gcp-2026-06-06-finops-prod-1001-04-02-alloc-4b0b274c832e"/>
    <d v="2026-06-01T00:00:00"/>
    <d v="2026-06-01T00:00:00"/>
  </r>
  <r>
    <x v="3131"/>
    <x v="1"/>
    <m/>
    <m/>
    <s v="customer-platform-prod"/>
    <n v="46178.833333333336"/>
    <n v="46179.833333333336"/>
    <n v="46173.833333333336"/>
    <n v="46203.833333333336"/>
    <s v="Cloud Logging"/>
    <s v="Management and Governance"/>
    <s v="Log Storage"/>
    <s v="log-sink-1001-05-01"/>
    <s v="us-central1"/>
    <s v=""/>
    <n v="285.99709999999999"/>
    <s v="GiBy"/>
    <n v="0.50000017482694747"/>
    <s v="Standard"/>
    <s v="USD"/>
    <n v="142.99860000000001"/>
    <n v="131.55869999999999"/>
    <n v="131.5586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330"/>
    <s v="Shared"/>
    <x v="2"/>
    <s v="Direct spend: provider + billing month + sub-account"/>
    <n v="1"/>
    <s v="gcp-2026-06-06-finops-prod-1001-05-01-alloc-198943e22184"/>
    <d v="2026-06-01T00:00:00"/>
    <d v="2026-06-01T00:00:00"/>
  </r>
  <r>
    <x v="3132"/>
    <x v="1"/>
    <m/>
    <m/>
    <s v="customer-platform-prod"/>
    <n v="46178.833333333336"/>
    <n v="46179.833333333336"/>
    <n v="46173.833333333336"/>
    <n v="46203.833333333336"/>
    <s v="Cloud Logging"/>
    <s v="Management and Governance"/>
    <s v="Log Storage"/>
    <s v="log-sink-1001-05-02"/>
    <s v="us-central1"/>
    <s v=""/>
    <n v="305.27940000000001"/>
    <s v="GiBy"/>
    <n v="0.5"/>
    <s v="Standard"/>
    <s v="USD"/>
    <n v="152.6397"/>
    <n v="140.42850000000001"/>
    <n v="140.4285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331"/>
    <s v="Shared"/>
    <x v="2"/>
    <s v="Direct spend: provider + billing month + sub-account"/>
    <n v="1"/>
    <s v="gcp-2026-06-06-finops-prod-1001-05-02-alloc-a4646233f9fe"/>
    <d v="2026-06-01T00:00:00"/>
    <d v="2026-06-01T00:00:00"/>
  </r>
  <r>
    <x v="3133"/>
    <x v="1"/>
    <m/>
    <m/>
    <s v="analytics-development"/>
    <n v="46178.833333333336"/>
    <n v="46179.833333333336"/>
    <n v="46173.833333333336"/>
    <n v="46203.833333333336"/>
    <s v="Compute Engine"/>
    <s v="Compute"/>
    <s v="N2 Instance Core running in Americas"/>
    <s v="instance-2001-01-01"/>
    <s v="us-central1"/>
    <s v=""/>
    <n v="658.49459999999999"/>
    <s v="vCPU-hours"/>
    <n v="3.1611041305426045E-2"/>
    <s v="Committed"/>
    <s v="USD"/>
    <n v="20.8157"/>
    <n v="16.8904"/>
    <n v="16.8904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32"/>
    <s v="Allocated"/>
    <x v="1"/>
    <s v="Source tags/labels"/>
    <n v="1"/>
    <s v="gcp-2026-06-06-finops-data-2001-01-01-alloc-3680622d5879"/>
    <d v="2026-06-01T00:00:00"/>
    <d v="2026-06-01T00:00:00"/>
  </r>
  <r>
    <x v="3134"/>
    <x v="1"/>
    <m/>
    <m/>
    <s v="analytics-development"/>
    <n v="46178.833333333336"/>
    <n v="46179.833333333336"/>
    <n v="46173.833333333336"/>
    <n v="46203.833333333336"/>
    <s v="Compute Engine"/>
    <s v="Compute"/>
    <s v="N2 Instance Core running in Americas"/>
    <s v="instance-2001-01-02"/>
    <s v="us-central1"/>
    <s v=""/>
    <n v="684.79269999999997"/>
    <s v="vCPU-hours"/>
    <n v="3.1611026227353185E-2"/>
    <s v="Committed"/>
    <s v="USD"/>
    <n v="21.646999999999998"/>
    <n v="17.564900000000002"/>
    <n v="17.56490000000000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33"/>
    <s v="Allocated"/>
    <x v="1"/>
    <s v="Source tags/labels"/>
    <n v="1"/>
    <s v="gcp-2026-06-06-finops-data-2001-01-02-alloc-f135922981ff"/>
    <d v="2026-06-01T00:00:00"/>
    <d v="2026-06-01T00:00:00"/>
  </r>
  <r>
    <x v="3135"/>
    <x v="1"/>
    <m/>
    <m/>
    <s v="analytics-development"/>
    <n v="46178.833333333336"/>
    <n v="46179.833333333336"/>
    <n v="46173.833333333336"/>
    <n v="46203.833333333336"/>
    <s v="BigQuery"/>
    <s v="Analytics"/>
    <s v="Analysis in US"/>
    <s v="bq-job-2001-02-01"/>
    <s v="us-central1"/>
    <s v=""/>
    <n v="4.9680999999999997"/>
    <s v="TiBy"/>
    <n v="6.2499547110565405"/>
    <s v="Standard"/>
    <s v="USD"/>
    <n v="31.0504"/>
    <n v="29.497900000000001"/>
    <n v="29.4979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34"/>
    <s v="Allocated"/>
    <x v="1"/>
    <s v="Source tags/labels"/>
    <n v="1"/>
    <s v="gcp-2026-06-06-finops-data-2001-02-01-alloc-22dceb0000d1"/>
    <d v="2026-06-01T00:00:00"/>
    <d v="2026-06-01T00:00:00"/>
  </r>
  <r>
    <x v="3136"/>
    <x v="1"/>
    <m/>
    <m/>
    <s v="analytics-development"/>
    <n v="46178.833333333336"/>
    <n v="46179.833333333336"/>
    <n v="46173.833333333336"/>
    <n v="46203.833333333336"/>
    <s v="BigQuery"/>
    <s v="Analytics"/>
    <s v="Analysis in US"/>
    <s v="bq-job-2001-02-02"/>
    <s v="us-central1"/>
    <s v=""/>
    <n v="5.2228000000000003"/>
    <s v="TiBy"/>
    <n v="6.2500574404533964"/>
    <s v="Standard"/>
    <s v="USD"/>
    <n v="32.642800000000001"/>
    <n v="31.0107"/>
    <n v="31.010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35"/>
    <s v="Allocated"/>
    <x v="1"/>
    <s v="Source tags/labels"/>
    <n v="1"/>
    <s v="gcp-2026-06-06-finops-data-2001-02-02-alloc-6de41062f398"/>
    <d v="2026-06-01T00:00:00"/>
    <d v="2026-06-01T00:00:00"/>
  </r>
  <r>
    <x v="3137"/>
    <x v="1"/>
    <m/>
    <m/>
    <s v="analytics-development"/>
    <n v="46178.833333333336"/>
    <n v="46179.833333333336"/>
    <n v="46173.833333333336"/>
    <n v="46203.833333333336"/>
    <s v="Cloud Storage"/>
    <s v="Storage"/>
    <s v="Standard Storage US Multi-region"/>
    <s v="bucket-2001-03-01"/>
    <s v="us-central1"/>
    <s v=""/>
    <n v="151.6292"/>
    <s v="GiBy-month"/>
    <n v="2.6000269077460017E-2"/>
    <s v="Standard"/>
    <s v="USD"/>
    <n v="3.9424000000000001"/>
    <n v="3.6391"/>
    <n v="3.639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36"/>
    <s v="Allocated"/>
    <x v="1"/>
    <s v="Source tags/labels"/>
    <n v="1"/>
    <s v="gcp-2026-06-06-finops-data-2001-03-01-alloc-a75785409894"/>
    <d v="2026-06-01T00:00:00"/>
    <d v="2026-06-01T00:00:00"/>
  </r>
  <r>
    <x v="3138"/>
    <x v="1"/>
    <m/>
    <m/>
    <s v="analytics-development"/>
    <n v="46178.833333333336"/>
    <n v="46179.833333333336"/>
    <n v="46173.833333333336"/>
    <n v="46203.833333333336"/>
    <s v="Cloud Storage"/>
    <s v="Storage"/>
    <s v="Standard Storage US Multi-region"/>
    <s v="bucket-2001-03-02"/>
    <s v="us-central1"/>
    <s v=""/>
    <n v="147.30699999999999"/>
    <s v="GiBy-month"/>
    <n v="2.6000122193785766E-2"/>
    <s v="Standard"/>
    <s v="USD"/>
    <n v="3.83"/>
    <n v="3.5354000000000001"/>
    <n v="3.5354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37"/>
    <s v="Allocated"/>
    <x v="1"/>
    <s v="Source tags/labels"/>
    <n v="1"/>
    <s v="gcp-2026-06-06-finops-data-2001-03-02-alloc-2143cf9025a1"/>
    <d v="2026-06-01T00:00:00"/>
    <d v="2026-06-01T00:00:00"/>
  </r>
  <r>
    <x v="3139"/>
    <x v="1"/>
    <m/>
    <m/>
    <s v="analytics-development"/>
    <n v="46178.833333333336"/>
    <n v="46179.833333333336"/>
    <n v="46173.833333333336"/>
    <n v="46203.833333333336"/>
    <s v="Cloud SQL"/>
    <s v="Databases"/>
    <s v="Cloud SQL for PostgreSQL: Regional vCPU"/>
    <s v="cloudsql-2001-04-01"/>
    <s v="us-central1"/>
    <s v=""/>
    <n v="186.5805"/>
    <s v="vCPU-hours"/>
    <n v="8.2599735770887112E-2"/>
    <s v="Committed"/>
    <s v="USD"/>
    <n v="15.4115"/>
    <n v="12.702400000000001"/>
    <n v="12.7024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38"/>
    <s v="Allocated"/>
    <x v="1"/>
    <s v="Source tags/labels"/>
    <n v="1"/>
    <s v="gcp-2026-06-06-finops-data-2001-04-01-alloc-21ac6cbcdaa1"/>
    <d v="2026-06-01T00:00:00"/>
    <d v="2026-06-01T00:00:00"/>
  </r>
  <r>
    <x v="3140"/>
    <x v="1"/>
    <m/>
    <m/>
    <s v="analytics-development"/>
    <n v="46178.833333333336"/>
    <n v="46179.833333333336"/>
    <n v="46173.833333333336"/>
    <n v="46203.833333333336"/>
    <s v="Cloud SQL"/>
    <s v="Databases"/>
    <s v="Cloud SQL for PostgreSQL: Regional vCPU"/>
    <s v="cloudsql-2001-04-02"/>
    <s v="us-central1"/>
    <s v=""/>
    <n v="202.1292"/>
    <s v="vCPU-hours"/>
    <n v="8.2600138921046534E-2"/>
    <s v="Committed"/>
    <s v="USD"/>
    <n v="16.695900000000002"/>
    <n v="13.760999999999999"/>
    <n v="13.7609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39"/>
    <s v="Allocated"/>
    <x v="1"/>
    <s v="Source tags/labels"/>
    <n v="1"/>
    <s v="gcp-2026-06-06-finops-data-2001-04-02-alloc-048dbb3139e1"/>
    <d v="2026-06-01T00:00:00"/>
    <d v="2026-06-01T00:00:00"/>
  </r>
  <r>
    <x v="3141"/>
    <x v="1"/>
    <m/>
    <m/>
    <s v="analytics-development"/>
    <n v="46178.833333333336"/>
    <n v="46179.833333333336"/>
    <n v="46173.833333333336"/>
    <n v="46203.833333333336"/>
    <s v="Cloud Logging"/>
    <s v="Management and Governance"/>
    <s v="Log Storage"/>
    <s v="log-sink-2001-05-01"/>
    <s v="us-central1"/>
    <s v=""/>
    <n v="144.19030000000001"/>
    <s v="GiBy"/>
    <n v="0.49999965323603601"/>
    <s v="Standard"/>
    <s v="USD"/>
    <n v="72.095100000000002"/>
    <n v="66.327500000000001"/>
    <n v="66.32750000000000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340"/>
    <s v="Shared"/>
    <x v="2"/>
    <s v="Direct spend: provider + billing month + sub-account"/>
    <n v="1"/>
    <s v="gcp-2026-06-06-finops-data-2001-05-01-alloc-fbca6ff1aa65"/>
    <d v="2026-06-01T00:00:00"/>
    <d v="2026-06-01T00:00:00"/>
  </r>
  <r>
    <x v="3142"/>
    <x v="1"/>
    <m/>
    <m/>
    <s v="analytics-development"/>
    <n v="46178.833333333336"/>
    <n v="46179.833333333336"/>
    <n v="46173.833333333336"/>
    <n v="46203.833333333336"/>
    <s v="Cloud Logging"/>
    <s v="Management and Governance"/>
    <s v="Log Storage"/>
    <s v="log-sink-2001-05-02"/>
    <s v="us-central1"/>
    <s v=""/>
    <n v="129.2586"/>
    <s v="GiBy"/>
    <n v="0.5"/>
    <s v="Standard"/>
    <s v="USD"/>
    <n v="64.629300000000001"/>
    <n v="59.459000000000003"/>
    <n v="59.459000000000003"/>
    <s v="Usage"/>
    <s v=""/>
    <s v="Log Storage"/>
    <s v="{}"/>
    <x v="0"/>
    <x v="0"/>
    <x v="0"/>
    <x v="0"/>
    <s v="Unallocated"/>
    <s v="gcp_billing_sample.csv"/>
    <n v="1341"/>
    <s v="Unallocated"/>
    <x v="0"/>
    <s v="Missing allocation metadata"/>
    <n v="1"/>
    <s v="gcp-2026-06-06-finops-data-2001-05-02-alloc-5953fde04faf"/>
    <d v="2026-06-01T00:00:00"/>
    <d v="2026-06-01T00:00:00"/>
  </r>
  <r>
    <x v="3143"/>
    <x v="1"/>
    <m/>
    <m/>
    <s v="customer-platform-prod"/>
    <n v="46179.833333333336"/>
    <n v="46180.833333333336"/>
    <n v="46173.833333333336"/>
    <n v="46203.833333333336"/>
    <s v="Compute Engine"/>
    <s v="Compute"/>
    <s v="N2 Instance Core running in Americas"/>
    <s v="instance-1001-01-01"/>
    <s v="us-central1"/>
    <s v=""/>
    <n v="1648.8683000000001"/>
    <s v="vCPU-hours"/>
    <n v="3.1611014657750416E-2"/>
    <s v="Committed"/>
    <s v="USD"/>
    <n v="52.122399999999999"/>
    <n v="42.293399999999998"/>
    <n v="42.2933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42"/>
    <s v="Allocated"/>
    <x v="1"/>
    <s v="Source tags/labels"/>
    <n v="1"/>
    <s v="gcp-2026-06-07-finops-prod-1001-01-01-alloc-3441e53b1010"/>
    <d v="2026-06-01T00:00:00"/>
    <d v="2026-06-01T00:00:00"/>
  </r>
  <r>
    <x v="3144"/>
    <x v="1"/>
    <m/>
    <m/>
    <s v="customer-platform-prod"/>
    <n v="46179.833333333336"/>
    <n v="46180.833333333336"/>
    <n v="46173.833333333336"/>
    <n v="46203.833333333336"/>
    <s v="Compute Engine"/>
    <s v="Compute"/>
    <s v="N2 Instance Core running in Americas"/>
    <s v="instance-1001-01-02"/>
    <s v="us-central1"/>
    <s v=""/>
    <n v="1417.7657999999999"/>
    <s v="vCPU-hours"/>
    <n v="3.1611003735595826E-2"/>
    <s v="Committed"/>
    <s v="USD"/>
    <n v="44.817"/>
    <n v="36.365699999999997"/>
    <n v="36.3656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43"/>
    <s v="Allocated"/>
    <x v="1"/>
    <s v="Source tags/labels"/>
    <n v="1"/>
    <s v="gcp-2026-06-07-finops-prod-1001-01-02-alloc-fe1a864d3b67"/>
    <d v="2026-06-01T00:00:00"/>
    <d v="2026-06-01T00:00:00"/>
  </r>
  <r>
    <x v="3145"/>
    <x v="1"/>
    <m/>
    <m/>
    <s v="customer-platform-prod"/>
    <n v="46179.833333333336"/>
    <n v="46180.833333333336"/>
    <n v="46173.833333333336"/>
    <n v="46203.833333333336"/>
    <s v="BigQuery"/>
    <s v="Analytics"/>
    <s v="Analysis in US"/>
    <s v="bq-job-1001-02-01"/>
    <s v="us-central1"/>
    <s v=""/>
    <n v="11.0207"/>
    <s v="TiBy"/>
    <n v="6.2500022684584469"/>
    <s v="Standard"/>
    <s v="USD"/>
    <n v="68.879400000000004"/>
    <n v="65.435400000000001"/>
    <n v="65.435400000000001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44"/>
    <s v="Allocated"/>
    <x v="1"/>
    <s v="Source tags/labels"/>
    <n v="1"/>
    <s v="gcp-2026-06-07-finops-prod-1001-02-01-alloc-871b10ac8ccc"/>
    <d v="2026-06-01T00:00:00"/>
    <d v="2026-06-01T00:00:00"/>
  </r>
  <r>
    <x v="3146"/>
    <x v="1"/>
    <m/>
    <m/>
    <s v="customer-platform-prod"/>
    <n v="46179.833333333336"/>
    <n v="46180.833333333336"/>
    <n v="46173.833333333336"/>
    <n v="46203.833333333336"/>
    <s v="BigQuery"/>
    <s v="Analytics"/>
    <s v="Analysis in US"/>
    <s v="bq-job-1001-02-02"/>
    <s v="us-central1"/>
    <s v=""/>
    <n v="11.0274"/>
    <s v="TiBy"/>
    <n v="6.2499773291981784"/>
    <s v="Standard"/>
    <s v="USD"/>
    <n v="68.921000000000006"/>
    <n v="65.474900000000005"/>
    <n v="65.47490000000000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45"/>
    <s v="Allocated"/>
    <x v="1"/>
    <s v="Source tags/labels"/>
    <n v="1"/>
    <s v="gcp-2026-06-07-finops-prod-1001-02-02-alloc-6cdb7de84706"/>
    <d v="2026-06-01T00:00:00"/>
    <d v="2026-06-01T00:00:00"/>
  </r>
  <r>
    <x v="3147"/>
    <x v="1"/>
    <m/>
    <m/>
    <s v="customer-platform-prod"/>
    <n v="46179.833333333336"/>
    <n v="46180.833333333336"/>
    <n v="46173.833333333336"/>
    <n v="46203.833333333336"/>
    <s v="Cloud Storage"/>
    <s v="Storage"/>
    <s v="Standard Storage US Multi-region"/>
    <s v="bucket-1001-03-01"/>
    <s v="us-central1"/>
    <s v=""/>
    <n v="292.30529999999999"/>
    <s v="GiBy-month"/>
    <n v="2.5999870683152172E-2"/>
    <s v="Standard"/>
    <s v="USD"/>
    <n v="7.5998999999999999"/>
    <n v="7.0152999999999999"/>
    <n v="7.0152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46"/>
    <s v="Allocated"/>
    <x v="1"/>
    <s v="Source tags/labels"/>
    <n v="1"/>
    <s v="gcp-2026-06-07-finops-prod-1001-03-01-alloc-518d82a8553e"/>
    <d v="2026-06-01T00:00:00"/>
    <d v="2026-06-01T00:00:00"/>
  </r>
  <r>
    <x v="3148"/>
    <x v="1"/>
    <m/>
    <m/>
    <s v="customer-platform-prod"/>
    <n v="46179.833333333336"/>
    <n v="46180.833333333336"/>
    <n v="46173.833333333336"/>
    <n v="46203.833333333336"/>
    <s v="Cloud Storage"/>
    <s v="Storage"/>
    <s v="Standard Storage US Multi-region"/>
    <s v="bucket-1001-03-02"/>
    <s v="us-central1"/>
    <s v=""/>
    <n v="318.41719999999998"/>
    <s v="GiBy-month"/>
    <n v="2.5999851766801543E-2"/>
    <s v="Standard"/>
    <s v="USD"/>
    <n v="8.2788000000000004"/>
    <n v="7.6420000000000003"/>
    <n v="7.6420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47"/>
    <s v="Allocated"/>
    <x v="1"/>
    <s v="Source tags/labels"/>
    <n v="1"/>
    <s v="gcp-2026-06-07-finops-prod-1001-03-02-alloc-804192981fbd"/>
    <d v="2026-06-01T00:00:00"/>
    <d v="2026-06-01T00:00:00"/>
  </r>
  <r>
    <x v="3149"/>
    <x v="1"/>
    <m/>
    <m/>
    <s v="customer-platform-prod"/>
    <n v="46179.833333333336"/>
    <n v="46180.833333333336"/>
    <n v="46173.833333333336"/>
    <n v="46203.833333333336"/>
    <s v="Cloud SQL"/>
    <s v="Databases"/>
    <s v="Cloud SQL for PostgreSQL: Regional vCPU"/>
    <s v="cloudsql-1001-04-01"/>
    <s v="us-central1"/>
    <s v=""/>
    <n v="444.8347"/>
    <s v="vCPU-hours"/>
    <n v="8.2600120898841764E-2"/>
    <s v="Committed"/>
    <s v="USD"/>
    <n v="36.743400000000001"/>
    <n v="30.284400000000002"/>
    <n v="30.28440000000000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48"/>
    <s v="Allocated"/>
    <x v="1"/>
    <s v="Source tags/labels"/>
    <n v="1"/>
    <s v="gcp-2026-06-07-finops-prod-1001-04-01-alloc-f2ec20fd1314"/>
    <d v="2026-06-01T00:00:00"/>
    <d v="2026-06-01T00:00:00"/>
  </r>
  <r>
    <x v="3150"/>
    <x v="1"/>
    <m/>
    <m/>
    <s v="customer-platform-prod"/>
    <n v="46179.833333333336"/>
    <n v="46180.833333333336"/>
    <n v="46173.833333333336"/>
    <n v="46203.833333333336"/>
    <s v="Cloud SQL"/>
    <s v="Databases"/>
    <s v="Cloud SQL for PostgreSQL: Regional vCPU"/>
    <s v="cloudsql-1001-04-02"/>
    <s v="us-central1"/>
    <s v=""/>
    <n v="403.35509999999999"/>
    <s v="vCPU-hours"/>
    <n v="8.2599922500050216E-2"/>
    <s v="Committed"/>
    <s v="USD"/>
    <n v="33.317100000000003"/>
    <n v="27.4604"/>
    <n v="27.4604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49"/>
    <s v="Allocated"/>
    <x v="1"/>
    <s v="Source tags/labels"/>
    <n v="1"/>
    <s v="gcp-2026-06-07-finops-prod-1001-04-02-alloc-69ab3a7cf405"/>
    <d v="2026-06-01T00:00:00"/>
    <d v="2026-06-01T00:00:00"/>
  </r>
  <r>
    <x v="3151"/>
    <x v="1"/>
    <m/>
    <m/>
    <s v="customer-platform-prod"/>
    <n v="46179.833333333336"/>
    <n v="46180.833333333336"/>
    <n v="46173.833333333336"/>
    <n v="46203.833333333336"/>
    <s v="Cloud Logging"/>
    <s v="Management and Governance"/>
    <s v="Log Storage"/>
    <s v="log-sink-1001-05-01"/>
    <s v="us-central1"/>
    <s v=""/>
    <n v="295.97460000000001"/>
    <s v="GiBy"/>
    <n v="0.5"/>
    <s v="Standard"/>
    <s v="USD"/>
    <n v="147.9873"/>
    <n v="136.14830000000001"/>
    <n v="136.1483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350"/>
    <s v="Shared"/>
    <x v="2"/>
    <s v="Direct spend: provider + billing month + sub-account"/>
    <n v="1"/>
    <s v="gcp-2026-06-07-finops-prod-1001-05-01-alloc-73f12dcd5318"/>
    <d v="2026-06-01T00:00:00"/>
    <d v="2026-06-01T00:00:00"/>
  </r>
  <r>
    <x v="3152"/>
    <x v="1"/>
    <m/>
    <m/>
    <s v="customer-platform-prod"/>
    <n v="46179.833333333336"/>
    <n v="46180.833333333336"/>
    <n v="46173.833333333336"/>
    <n v="46203.833333333336"/>
    <s v="Cloud Logging"/>
    <s v="Management and Governance"/>
    <s v="Log Storage"/>
    <s v="log-sink-1001-05-02"/>
    <s v="us-central1"/>
    <s v=""/>
    <n v="282.00459999999998"/>
    <s v="GiBy"/>
    <n v="0.5"/>
    <s v="Standard"/>
    <s v="USD"/>
    <n v="141.00229999999999"/>
    <n v="129.72210000000001"/>
    <n v="129.7221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351"/>
    <s v="Shared"/>
    <x v="2"/>
    <s v="Direct spend: provider + billing month + sub-account"/>
    <n v="1"/>
    <s v="gcp-2026-06-07-finops-prod-1001-05-02-alloc-3bb114e12b31"/>
    <d v="2026-06-01T00:00:00"/>
    <d v="2026-06-01T00:00:00"/>
  </r>
  <r>
    <x v="3153"/>
    <x v="1"/>
    <m/>
    <m/>
    <s v="analytics-development"/>
    <n v="46179.833333333336"/>
    <n v="46180.833333333336"/>
    <n v="46173.833333333336"/>
    <n v="46203.833333333336"/>
    <s v="Compute Engine"/>
    <s v="Compute"/>
    <s v="N2 Instance Core running in Americas"/>
    <s v="instance-2001-01-01"/>
    <s v="us-central1"/>
    <s v=""/>
    <n v="691.87009999999998"/>
    <s v="vCPU-hours"/>
    <n v="3.1610991716508635E-2"/>
    <s v="Committed"/>
    <s v="USD"/>
    <n v="21.870699999999999"/>
    <n v="17.746500000000001"/>
    <n v="17.7465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52"/>
    <s v="Allocated"/>
    <x v="1"/>
    <s v="Source tags/labels"/>
    <n v="1"/>
    <s v="gcp-2026-06-07-finops-data-2001-01-01-alloc-ee5765a0b971"/>
    <d v="2026-06-01T00:00:00"/>
    <d v="2026-06-01T00:00:00"/>
  </r>
  <r>
    <x v="3154"/>
    <x v="1"/>
    <m/>
    <m/>
    <s v="analytics-development"/>
    <n v="46179.833333333336"/>
    <n v="46180.833333333336"/>
    <n v="46173.833333333336"/>
    <n v="46203.833333333336"/>
    <s v="Compute Engine"/>
    <s v="Compute"/>
    <s v="N2 Instance Core running in Americas"/>
    <s v="instance-2001-01-02"/>
    <s v="us-central1"/>
    <s v=""/>
    <n v="710.56470000000002"/>
    <s v="vCPU-hours"/>
    <n v="3.1611055263510837E-2"/>
    <s v="Committed"/>
    <s v="USD"/>
    <n v="22.4617"/>
    <n v="18.225999999999999"/>
    <n v="18.2259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53"/>
    <s v="Allocated"/>
    <x v="1"/>
    <s v="Source tags/labels"/>
    <n v="1"/>
    <s v="gcp-2026-06-07-finops-data-2001-01-02-alloc-6db416f4ac3a"/>
    <d v="2026-06-01T00:00:00"/>
    <d v="2026-06-01T00:00:00"/>
  </r>
  <r>
    <x v="3155"/>
    <x v="1"/>
    <m/>
    <m/>
    <s v="analytics-development"/>
    <n v="46179.833333333336"/>
    <n v="46180.833333333336"/>
    <n v="46173.833333333336"/>
    <n v="46203.833333333336"/>
    <s v="BigQuery"/>
    <s v="Analytics"/>
    <s v="Analysis in US"/>
    <s v="bq-job-2001-02-01"/>
    <s v="us-central1"/>
    <s v=""/>
    <n v="4.8800999999999997"/>
    <s v="TiBy"/>
    <n v="6.2499948771541565"/>
    <s v="Standard"/>
    <s v="USD"/>
    <n v="30.500599999999999"/>
    <n v="28.9756"/>
    <n v="28.9756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54"/>
    <s v="Allocated"/>
    <x v="1"/>
    <s v="Source tags/labels"/>
    <n v="1"/>
    <s v="gcp-2026-06-07-finops-data-2001-02-01-alloc-361144087c57"/>
    <d v="2026-06-01T00:00:00"/>
    <d v="2026-06-01T00:00:00"/>
  </r>
  <r>
    <x v="3156"/>
    <x v="1"/>
    <m/>
    <m/>
    <s v="analytics-development"/>
    <n v="46179.833333333336"/>
    <n v="46180.833333333336"/>
    <n v="46173.833333333336"/>
    <n v="46203.833333333336"/>
    <s v="BigQuery"/>
    <s v="Analytics"/>
    <s v="Analysis in US"/>
    <s v="bq-job-2001-02-02"/>
    <s v="us-central1"/>
    <s v=""/>
    <n v="5.7916999999999996"/>
    <s v="TiBy"/>
    <n v="6.2500302156534344"/>
    <s v="Standard"/>
    <s v="USD"/>
    <n v="36.198300000000003"/>
    <n v="34.388399999999997"/>
    <n v="34.38839999999999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55"/>
    <s v="Allocated"/>
    <x v="1"/>
    <s v="Source tags/labels"/>
    <n v="1"/>
    <s v="gcp-2026-06-07-finops-data-2001-02-02-alloc-e68fcc6c0160"/>
    <d v="2026-06-01T00:00:00"/>
    <d v="2026-06-01T00:00:00"/>
  </r>
  <r>
    <x v="3157"/>
    <x v="1"/>
    <m/>
    <m/>
    <s v="analytics-development"/>
    <n v="46179.833333333336"/>
    <n v="46180.833333333336"/>
    <n v="46173.833333333336"/>
    <n v="46203.833333333336"/>
    <s v="Cloud Storage"/>
    <s v="Storage"/>
    <s v="Standard Storage US Multi-region"/>
    <s v="bucket-2001-03-01"/>
    <s v="us-central1"/>
    <s v=""/>
    <n v="135.733"/>
    <s v="GiBy-month"/>
    <n v="2.6000309431015303E-2"/>
    <s v="Standard"/>
    <s v="USD"/>
    <n v="3.5291000000000001"/>
    <n v="3.2576000000000001"/>
    <n v="3.2576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56"/>
    <s v="Allocated"/>
    <x v="1"/>
    <s v="Source tags/labels"/>
    <n v="1"/>
    <s v="gcp-2026-06-07-finops-data-2001-03-01-alloc-2e294ce373bc"/>
    <d v="2026-06-01T00:00:00"/>
    <d v="2026-06-01T00:00:00"/>
  </r>
  <r>
    <x v="3158"/>
    <x v="1"/>
    <m/>
    <m/>
    <s v="analytics-development"/>
    <n v="46179.833333333336"/>
    <n v="46180.833333333336"/>
    <n v="46173.833333333336"/>
    <n v="46203.833333333336"/>
    <s v="Cloud Storage"/>
    <s v="Storage"/>
    <s v="Standard Storage US Multi-region"/>
    <s v="bucket-2001-03-02"/>
    <s v="us-central1"/>
    <s v=""/>
    <n v="150.97559999999999"/>
    <s v="GiBy-month"/>
    <n v="2.6000227851387909E-2"/>
    <s v="Standard"/>
    <s v="USD"/>
    <n v="3.9253999999999998"/>
    <n v="3.6234000000000002"/>
    <n v="3.6234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57"/>
    <s v="Allocated"/>
    <x v="1"/>
    <s v="Source tags/labels"/>
    <n v="1"/>
    <s v="gcp-2026-06-07-finops-data-2001-03-02-alloc-e44f758b9d44"/>
    <d v="2026-06-01T00:00:00"/>
    <d v="2026-06-01T00:00:00"/>
  </r>
  <r>
    <x v="3159"/>
    <x v="1"/>
    <m/>
    <m/>
    <s v="analytics-development"/>
    <n v="46179.833333333336"/>
    <n v="46180.833333333336"/>
    <n v="46173.833333333336"/>
    <n v="46203.833333333336"/>
    <s v="Cloud SQL"/>
    <s v="Databases"/>
    <s v="Cloud SQL for PostgreSQL: Regional vCPU"/>
    <s v="cloudsql-2001-04-01"/>
    <s v="us-central1"/>
    <s v=""/>
    <n v="205.5248"/>
    <s v="vCPU-hours"/>
    <n v="8.2599764116058016E-2"/>
    <s v="Committed"/>
    <s v="USD"/>
    <n v="16.976299999999998"/>
    <n v="13.992100000000001"/>
    <n v="13.9921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58"/>
    <s v="Allocated"/>
    <x v="1"/>
    <s v="Source tags/labels"/>
    <n v="1"/>
    <s v="gcp-2026-06-07-finops-data-2001-04-01-alloc-3fe747a4cf2f"/>
    <d v="2026-06-01T00:00:00"/>
    <d v="2026-06-01T00:00:00"/>
  </r>
  <r>
    <x v="3160"/>
    <x v="1"/>
    <m/>
    <m/>
    <s v="analytics-development"/>
    <n v="46179.833333333336"/>
    <n v="46180.833333333336"/>
    <n v="46173.833333333336"/>
    <n v="46203.833333333336"/>
    <s v="Cloud SQL"/>
    <s v="Databases"/>
    <s v="Cloud SQL for PostgreSQL: Regional vCPU"/>
    <s v="cloudsql-2001-04-02"/>
    <s v="us-central1"/>
    <s v=""/>
    <n v="193.3252"/>
    <s v="vCPU-hours"/>
    <n v="8.2600199042856287E-2"/>
    <s v="Committed"/>
    <s v="USD"/>
    <n v="15.9687"/>
    <n v="13.1616"/>
    <n v="13.1616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59"/>
    <s v="Allocated"/>
    <x v="1"/>
    <s v="Source tags/labels"/>
    <n v="1"/>
    <s v="gcp-2026-06-07-finops-data-2001-04-02-alloc-c6d9e50c3607"/>
    <d v="2026-06-01T00:00:00"/>
    <d v="2026-06-01T00:00:00"/>
  </r>
  <r>
    <x v="3161"/>
    <x v="1"/>
    <m/>
    <m/>
    <s v="analytics-development"/>
    <n v="46179.833333333336"/>
    <n v="46180.833333333336"/>
    <n v="46173.833333333336"/>
    <n v="46203.833333333336"/>
    <s v="Cloud Logging"/>
    <s v="Management and Governance"/>
    <s v="Log Storage"/>
    <s v="log-sink-2001-05-01"/>
    <s v="us-central1"/>
    <s v=""/>
    <n v="133.2106"/>
    <s v="GiBy"/>
    <n v="0.5"/>
    <s v="Standard"/>
    <s v="USD"/>
    <n v="66.6053"/>
    <n v="61.276899999999998"/>
    <n v="61.27689999999999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360"/>
    <s v="Shared"/>
    <x v="2"/>
    <s v="Direct spend: provider + billing month + sub-account"/>
    <n v="1"/>
    <s v="gcp-2026-06-07-finops-data-2001-05-01-alloc-75a990e13306"/>
    <d v="2026-06-01T00:00:00"/>
    <d v="2026-06-01T00:00:00"/>
  </r>
  <r>
    <x v="3162"/>
    <x v="1"/>
    <m/>
    <m/>
    <s v="analytics-development"/>
    <n v="46179.833333333336"/>
    <n v="46180.833333333336"/>
    <n v="46173.833333333336"/>
    <n v="46203.833333333336"/>
    <s v="Cloud Logging"/>
    <s v="Management and Governance"/>
    <s v="Log Storage"/>
    <s v="log-sink-2001-05-02"/>
    <s v="us-central1"/>
    <s v=""/>
    <n v="138.42250000000001"/>
    <s v="GiBy"/>
    <n v="0.49999963878704695"/>
    <s v="Standard"/>
    <s v="USD"/>
    <n v="69.211200000000005"/>
    <n v="63.674300000000002"/>
    <n v="63.6743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361"/>
    <s v="Shared"/>
    <x v="2"/>
    <s v="Direct spend: provider + billing month + sub-account"/>
    <n v="1"/>
    <s v="gcp-2026-06-07-finops-data-2001-05-02-alloc-1b176856b1c2"/>
    <d v="2026-06-01T00:00:00"/>
    <d v="2026-06-01T00:00:00"/>
  </r>
  <r>
    <x v="3163"/>
    <x v="1"/>
    <m/>
    <m/>
    <s v="customer-platform-prod"/>
    <n v="46180.833333333336"/>
    <n v="46181.833333333336"/>
    <n v="46173.833333333336"/>
    <n v="46203.833333333336"/>
    <s v="Compute Engine"/>
    <s v="Compute"/>
    <s v="N2 Instance Core running in Americas"/>
    <s v="instance-1001-01-01"/>
    <s v="us-central1"/>
    <s v=""/>
    <n v="1459.2824000000001"/>
    <s v="vCPU-hours"/>
    <n v="3.1611016483170086E-2"/>
    <s v="Committed"/>
    <s v="USD"/>
    <n v="46.129399999999997"/>
    <n v="37.430500000000002"/>
    <n v="37.4305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62"/>
    <s v="Allocated"/>
    <x v="1"/>
    <s v="Source tags/labels"/>
    <n v="1"/>
    <s v="gcp-2026-06-08-finops-prod-1001-01-01-alloc-81f6b9f59072"/>
    <d v="2026-06-01T00:00:00"/>
    <d v="2026-06-01T00:00:00"/>
  </r>
  <r>
    <x v="3164"/>
    <x v="1"/>
    <m/>
    <m/>
    <s v="customer-platform-prod"/>
    <n v="46180.833333333336"/>
    <n v="46181.833333333336"/>
    <n v="46173.833333333336"/>
    <n v="46203.833333333336"/>
    <s v="Compute Engine"/>
    <s v="Compute"/>
    <s v="N2 Instance Core running in Americas"/>
    <s v="instance-1001-01-02"/>
    <s v="us-central1"/>
    <s v=""/>
    <n v="1395.1418000000001"/>
    <s v="vCPU-hours"/>
    <n v="3.1610980331891712E-2"/>
    <s v="Committed"/>
    <s v="USD"/>
    <n v="44.101799999999997"/>
    <n v="35.785299999999999"/>
    <n v="35.7852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63"/>
    <s v="Allocated"/>
    <x v="1"/>
    <s v="Source tags/labels"/>
    <n v="1"/>
    <s v="gcp-2026-06-08-finops-prod-1001-01-02-alloc-313487d4c472"/>
    <d v="2026-06-01T00:00:00"/>
    <d v="2026-06-01T00:00:00"/>
  </r>
  <r>
    <x v="3165"/>
    <x v="1"/>
    <m/>
    <m/>
    <s v="customer-platform-prod"/>
    <n v="46180.833333333336"/>
    <n v="46181.833333333336"/>
    <n v="46173.833333333336"/>
    <n v="46203.833333333336"/>
    <s v="BigQuery"/>
    <s v="Analytics"/>
    <s v="Analysis in US"/>
    <s v="bq-job-1001-02-01"/>
    <s v="us-central1"/>
    <s v=""/>
    <n v="11.5207"/>
    <s v="TiBy"/>
    <n v="6.2499761299226613"/>
    <s v="Standard"/>
    <s v="USD"/>
    <n v="72.004099999999994"/>
    <n v="68.403899999999993"/>
    <n v="68.40389999999999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64"/>
    <s v="Allocated"/>
    <x v="1"/>
    <s v="Source tags/labels"/>
    <n v="1"/>
    <s v="gcp-2026-06-08-finops-prod-1001-02-01-alloc-abf82f5eb8de"/>
    <d v="2026-06-01T00:00:00"/>
    <d v="2026-06-01T00:00:00"/>
  </r>
  <r>
    <x v="3166"/>
    <x v="1"/>
    <m/>
    <m/>
    <s v="customer-platform-prod"/>
    <n v="46180.833333333336"/>
    <n v="46181.833333333336"/>
    <n v="46173.833333333336"/>
    <n v="46203.833333333336"/>
    <s v="BigQuery"/>
    <s v="Analytics"/>
    <s v="Analysis in US"/>
    <s v="bq-job-1001-02-02"/>
    <s v="us-central1"/>
    <s v=""/>
    <n v="11.5648"/>
    <s v="TiBy"/>
    <n v="6.2499827061427782"/>
    <s v="Standard"/>
    <s v="USD"/>
    <n v="72.279799999999994"/>
    <n v="68.665800000000004"/>
    <n v="68.66580000000000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65"/>
    <s v="Allocated"/>
    <x v="1"/>
    <s v="Source tags/labels"/>
    <n v="1"/>
    <s v="gcp-2026-06-08-finops-prod-1001-02-02-alloc-02db71cfd4d2"/>
    <d v="2026-06-01T00:00:00"/>
    <d v="2026-06-01T00:00:00"/>
  </r>
  <r>
    <x v="3167"/>
    <x v="1"/>
    <m/>
    <m/>
    <s v="customer-platform-prod"/>
    <n v="46180.833333333336"/>
    <n v="46181.833333333336"/>
    <n v="46173.833333333336"/>
    <n v="46203.833333333336"/>
    <s v="Cloud Storage"/>
    <s v="Storage"/>
    <s v="Standard Storage US Multi-region"/>
    <s v="bucket-1001-03-01"/>
    <s v="us-central1"/>
    <s v=""/>
    <n v="292.1234"/>
    <s v="GiBy-month"/>
    <n v="2.5999971245028643E-2"/>
    <s v="Standard"/>
    <s v="USD"/>
    <n v="7.5952000000000002"/>
    <n v="7.0110000000000001"/>
    <n v="7.0110000000000001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66"/>
    <s v="Allocated"/>
    <x v="1"/>
    <s v="Source tags/labels"/>
    <n v="1"/>
    <s v="gcp-2026-06-08-finops-prod-1001-03-01-alloc-9eccb5f91c6b"/>
    <d v="2026-06-01T00:00:00"/>
    <d v="2026-06-01T00:00:00"/>
  </r>
  <r>
    <x v="3168"/>
    <x v="1"/>
    <m/>
    <m/>
    <s v="customer-platform-prod"/>
    <n v="46180.833333333336"/>
    <n v="46181.833333333336"/>
    <n v="46173.833333333336"/>
    <n v="46203.833333333336"/>
    <s v="Cloud Storage"/>
    <s v="Storage"/>
    <s v="Standard Storage US Multi-region"/>
    <s v="bucket-1001-03-02"/>
    <s v="us-central1"/>
    <s v=""/>
    <n v="314.39609999999999"/>
    <s v="GiBy-month"/>
    <n v="2.6000004452981448E-2"/>
    <s v="Standard"/>
    <s v="USD"/>
    <n v="8.1743000000000006"/>
    <n v="7.5454999999999997"/>
    <n v="7.5454999999999997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67"/>
    <s v="Allocated"/>
    <x v="1"/>
    <s v="Source tags/labels"/>
    <n v="1"/>
    <s v="gcp-2026-06-08-finops-prod-1001-03-02-alloc-978e39759542"/>
    <d v="2026-06-01T00:00:00"/>
    <d v="2026-06-01T00:00:00"/>
  </r>
  <r>
    <x v="3169"/>
    <x v="1"/>
    <m/>
    <m/>
    <s v="customer-platform-prod"/>
    <n v="46180.833333333336"/>
    <n v="46181.833333333336"/>
    <n v="46173.833333333336"/>
    <n v="46203.833333333336"/>
    <s v="Cloud SQL"/>
    <s v="Databases"/>
    <s v="Cloud SQL for PostgreSQL: Regional vCPU"/>
    <s v="cloudsql-1001-04-01"/>
    <s v="us-central1"/>
    <s v=""/>
    <n v="432.26760000000002"/>
    <s v="vCPU-hours"/>
    <n v="8.2599991301684425E-2"/>
    <s v="Committed"/>
    <s v="USD"/>
    <n v="35.705300000000001"/>
    <n v="29.428799999999999"/>
    <n v="29.4287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68"/>
    <s v="Allocated"/>
    <x v="1"/>
    <s v="Source tags/labels"/>
    <n v="1"/>
    <s v="gcp-2026-06-08-finops-prod-1001-04-01-alloc-3574618802d1"/>
    <d v="2026-06-01T00:00:00"/>
    <d v="2026-06-01T00:00:00"/>
  </r>
  <r>
    <x v="3170"/>
    <x v="1"/>
    <m/>
    <m/>
    <s v="customer-platform-prod"/>
    <n v="46180.833333333336"/>
    <n v="46181.833333333336"/>
    <n v="46173.833333333336"/>
    <n v="46203.833333333336"/>
    <s v="Cloud SQL"/>
    <s v="Databases"/>
    <s v="Cloud SQL for PostgreSQL: Regional vCPU"/>
    <s v="cloudsql-1001-04-02"/>
    <s v="us-central1"/>
    <s v=""/>
    <n v="428.50349999999997"/>
    <s v="vCPU-hours"/>
    <n v="8.2600025437365165E-2"/>
    <s v="Committed"/>
    <s v="USD"/>
    <n v="35.394399999999997"/>
    <n v="29.172599999999999"/>
    <n v="29.1725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69"/>
    <s v="Allocated"/>
    <x v="1"/>
    <s v="Source tags/labels"/>
    <n v="1"/>
    <s v="gcp-2026-06-08-finops-prod-1001-04-02-alloc-6c397e6e0223"/>
    <d v="2026-06-01T00:00:00"/>
    <d v="2026-06-01T00:00:00"/>
  </r>
  <r>
    <x v="3171"/>
    <x v="1"/>
    <m/>
    <m/>
    <s v="customer-platform-prod"/>
    <n v="46180.833333333336"/>
    <n v="46181.833333333336"/>
    <n v="46173.833333333336"/>
    <n v="46203.833333333336"/>
    <s v="Cloud Logging"/>
    <s v="Management and Governance"/>
    <s v="Log Storage"/>
    <s v="log-sink-1001-05-01"/>
    <s v="us-central1"/>
    <s v=""/>
    <n v="276.81349999999998"/>
    <s v="GiBy"/>
    <n v="0.50000018062702867"/>
    <s v="Standard"/>
    <s v="USD"/>
    <n v="138.4068"/>
    <n v="127.3342"/>
    <n v="127.3342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370"/>
    <s v="Shared"/>
    <x v="2"/>
    <s v="Direct spend: provider + billing month + sub-account"/>
    <n v="1"/>
    <s v="gcp-2026-06-08-finops-prod-1001-05-01-alloc-d45f2d805259"/>
    <d v="2026-06-01T00:00:00"/>
    <d v="2026-06-01T00:00:00"/>
  </r>
  <r>
    <x v="3172"/>
    <x v="1"/>
    <m/>
    <m/>
    <s v="customer-platform-prod"/>
    <n v="46180.833333333336"/>
    <n v="46181.833333333336"/>
    <n v="46173.833333333336"/>
    <n v="46203.833333333336"/>
    <s v="Cloud Logging"/>
    <s v="Management and Governance"/>
    <s v="Log Storage"/>
    <s v="log-sink-1001-05-02"/>
    <s v="us-central1"/>
    <s v=""/>
    <n v="284.73520000000002"/>
    <s v="GiBy"/>
    <n v="0.5"/>
    <s v="Standard"/>
    <s v="USD"/>
    <n v="142.36760000000001"/>
    <n v="130.97819999999999"/>
    <n v="130.9781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371"/>
    <s v="Shared"/>
    <x v="2"/>
    <s v="Direct spend: provider + billing month + sub-account"/>
    <n v="1"/>
    <s v="gcp-2026-06-08-finops-prod-1001-05-02-alloc-d6e10d2b32a9"/>
    <d v="2026-06-01T00:00:00"/>
    <d v="2026-06-01T00:00:00"/>
  </r>
  <r>
    <x v="3173"/>
    <x v="1"/>
    <m/>
    <m/>
    <s v="analytics-development"/>
    <n v="46180.833333333336"/>
    <n v="46181.833333333336"/>
    <n v="46173.833333333336"/>
    <n v="46203.833333333336"/>
    <s v="Compute Engine"/>
    <s v="Compute"/>
    <s v="N2 Instance Core running in Americas"/>
    <s v="instance-2001-01-01"/>
    <s v="us-central1"/>
    <s v=""/>
    <n v="670.16160000000002"/>
    <s v="vCPU-hours"/>
    <n v="3.161103232414391E-2"/>
    <s v="Committed"/>
    <s v="USD"/>
    <n v="21.1845"/>
    <n v="17.189599999999999"/>
    <n v="17.1895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72"/>
    <s v="Allocated"/>
    <x v="1"/>
    <s v="Source tags/labels"/>
    <n v="1"/>
    <s v="gcp-2026-06-08-finops-data-2001-01-01-alloc-094c8e81635c"/>
    <d v="2026-06-01T00:00:00"/>
    <d v="2026-06-01T00:00:00"/>
  </r>
  <r>
    <x v="3174"/>
    <x v="1"/>
    <m/>
    <m/>
    <s v="analytics-development"/>
    <n v="46180.833333333336"/>
    <n v="46181.833333333336"/>
    <n v="46173.833333333336"/>
    <n v="46203.833333333336"/>
    <s v="Compute Engine"/>
    <s v="Compute"/>
    <s v="N2 Instance Core running in Americas"/>
    <s v="instance-2001-01-02"/>
    <s v="us-central1"/>
    <s v=""/>
    <n v="666.37789999999995"/>
    <s v="vCPU-hours"/>
    <n v="3.1611042322982195E-2"/>
    <s v="Committed"/>
    <s v="USD"/>
    <n v="21.064900000000002"/>
    <n v="17.092600000000001"/>
    <n v="17.0926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73"/>
    <s v="Allocated"/>
    <x v="1"/>
    <s v="Source tags/labels"/>
    <n v="1"/>
    <s v="gcp-2026-06-08-finops-data-2001-01-02-alloc-b927a72ea812"/>
    <d v="2026-06-01T00:00:00"/>
    <d v="2026-06-01T00:00:00"/>
  </r>
  <r>
    <x v="3175"/>
    <x v="1"/>
    <m/>
    <m/>
    <s v="analytics-development"/>
    <n v="46180.833333333336"/>
    <n v="46181.833333333336"/>
    <n v="46173.833333333336"/>
    <n v="46203.833333333336"/>
    <s v="BigQuery"/>
    <s v="Analytics"/>
    <s v="Analysis in US"/>
    <s v="bq-job-2001-02-01"/>
    <s v="us-central1"/>
    <s v=""/>
    <n v="4.9000000000000004"/>
    <s v="TiBy"/>
    <n v="6.2499591836734689"/>
    <s v="Standard"/>
    <s v="USD"/>
    <n v="30.6248"/>
    <n v="29.093599999999999"/>
    <n v="29.0935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74"/>
    <s v="Allocated"/>
    <x v="1"/>
    <s v="Source tags/labels"/>
    <n v="1"/>
    <s v="gcp-2026-06-08-finops-data-2001-02-01-alloc-5e2ed8ab85db"/>
    <d v="2026-06-01T00:00:00"/>
    <d v="2026-06-01T00:00:00"/>
  </r>
  <r>
    <x v="3176"/>
    <x v="1"/>
    <m/>
    <m/>
    <s v="analytics-development"/>
    <n v="46180.833333333336"/>
    <n v="46181.833333333336"/>
    <n v="46173.833333333336"/>
    <n v="46203.833333333336"/>
    <s v="BigQuery"/>
    <s v="Analytics"/>
    <s v="Analysis in US"/>
    <s v="bq-job-2001-02-02"/>
    <s v="us-central1"/>
    <s v=""/>
    <n v="5.0072999999999999"/>
    <s v="TiBy"/>
    <n v="6.2500549198170665"/>
    <s v="Standard"/>
    <s v="USD"/>
    <n v="31.2959"/>
    <n v="29.731100000000001"/>
    <n v="29.7311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75"/>
    <s v="Allocated"/>
    <x v="1"/>
    <s v="Source tags/labels"/>
    <n v="1"/>
    <s v="gcp-2026-06-08-finops-data-2001-02-02-alloc-b0ebb7c4f7a8"/>
    <d v="2026-06-01T00:00:00"/>
    <d v="2026-06-01T00:00:00"/>
  </r>
  <r>
    <x v="3177"/>
    <x v="1"/>
    <m/>
    <m/>
    <s v="analytics-development"/>
    <n v="46180.833333333336"/>
    <n v="46181.833333333336"/>
    <n v="46173.833333333336"/>
    <n v="46203.833333333336"/>
    <s v="Cloud Storage"/>
    <s v="Storage"/>
    <s v="Standard Storage US Multi-region"/>
    <s v="bucket-2001-03-01"/>
    <s v="us-central1"/>
    <s v=""/>
    <n v="152.74189999999999"/>
    <s v="GiBy-month"/>
    <n v="2.6000069398115385E-2"/>
    <s v="Standard"/>
    <s v="USD"/>
    <n v="3.9712999999999998"/>
    <n v="3.6657999999999999"/>
    <n v="3.6657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76"/>
    <s v="Allocated"/>
    <x v="1"/>
    <s v="Source tags/labels"/>
    <n v="1"/>
    <s v="gcp-2026-06-08-finops-data-2001-03-01-alloc-0a0e28d797a8"/>
    <d v="2026-06-01T00:00:00"/>
    <d v="2026-06-01T00:00:00"/>
  </r>
  <r>
    <x v="3178"/>
    <x v="1"/>
    <m/>
    <m/>
    <s v="analytics-development"/>
    <n v="46180.833333333336"/>
    <n v="46181.833333333336"/>
    <n v="46173.833333333336"/>
    <n v="46203.833333333336"/>
    <s v="Cloud Storage"/>
    <s v="Storage"/>
    <s v="Standard Storage US Multi-region"/>
    <s v="bucket-2001-03-02"/>
    <s v="us-central1"/>
    <s v=""/>
    <n v="134.66839999999999"/>
    <s v="GiBy-month"/>
    <n v="2.6000160393975128E-2"/>
    <s v="Standard"/>
    <s v="USD"/>
    <n v="3.5013999999999998"/>
    <n v="3.2320000000000002"/>
    <n v="3.2320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77"/>
    <s v="Allocated"/>
    <x v="1"/>
    <s v="Source tags/labels"/>
    <n v="1"/>
    <s v="gcp-2026-06-08-finops-data-2001-03-02-alloc-2ceda6e6d933"/>
    <d v="2026-06-01T00:00:00"/>
    <d v="2026-06-01T00:00:00"/>
  </r>
  <r>
    <x v="3179"/>
    <x v="1"/>
    <m/>
    <m/>
    <s v="analytics-development"/>
    <n v="46180.833333333336"/>
    <n v="46181.833333333336"/>
    <n v="46173.833333333336"/>
    <n v="46203.833333333336"/>
    <s v="Cloud SQL"/>
    <s v="Databases"/>
    <s v="Cloud SQL for PostgreSQL: Regional vCPU"/>
    <s v="cloudsql-2001-04-01"/>
    <s v="us-central1"/>
    <s v=""/>
    <n v="206.53110000000001"/>
    <s v="vCPU-hours"/>
    <n v="8.2600150776323766E-2"/>
    <s v="Committed"/>
    <s v="USD"/>
    <n v="17.0595"/>
    <n v="14.060600000000001"/>
    <n v="14.0606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78"/>
    <s v="Allocated"/>
    <x v="1"/>
    <s v="Source tags/labels"/>
    <n v="1"/>
    <s v="gcp-2026-06-08-finops-data-2001-04-01-alloc-d367410893df"/>
    <d v="2026-06-01T00:00:00"/>
    <d v="2026-06-01T00:00:00"/>
  </r>
  <r>
    <x v="3180"/>
    <x v="1"/>
    <m/>
    <m/>
    <s v="analytics-development"/>
    <n v="46180.833333333336"/>
    <n v="46181.833333333336"/>
    <n v="46173.833333333336"/>
    <n v="46203.833333333336"/>
    <s v="Cloud SQL"/>
    <s v="Databases"/>
    <s v="Cloud SQL for PostgreSQL: Regional vCPU"/>
    <s v="cloudsql-2001-04-02"/>
    <s v="us-central1"/>
    <s v=""/>
    <n v="170.8526"/>
    <s v="vCPU-hours"/>
    <n v="8.259985507975881E-2"/>
    <s v="Committed"/>
    <s v="USD"/>
    <n v="14.112399999999999"/>
    <n v="11.6317"/>
    <n v="11.6317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79"/>
    <s v="Allocated"/>
    <x v="1"/>
    <s v="Source tags/labels"/>
    <n v="1"/>
    <s v="gcp-2026-06-08-finops-data-2001-04-02-alloc-582a43e2f0ce"/>
    <d v="2026-06-01T00:00:00"/>
    <d v="2026-06-01T00:00:00"/>
  </r>
  <r>
    <x v="3181"/>
    <x v="1"/>
    <m/>
    <m/>
    <s v="analytics-development"/>
    <n v="46180.833333333336"/>
    <n v="46181.833333333336"/>
    <n v="46173.833333333336"/>
    <n v="46203.833333333336"/>
    <s v="Cloud Logging"/>
    <s v="Management and Governance"/>
    <s v="Log Storage"/>
    <s v="log-sink-2001-05-01"/>
    <s v="us-central1"/>
    <s v=""/>
    <n v="123.76609999999999"/>
    <s v="GiBy"/>
    <n v="0.49999959601215521"/>
    <s v="Standard"/>
    <s v="USD"/>
    <n v="61.883000000000003"/>
    <n v="56.932400000000001"/>
    <n v="56.93240000000000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380"/>
    <s v="Shared"/>
    <x v="2"/>
    <s v="Direct spend: provider + billing month + sub-account"/>
    <n v="1"/>
    <s v="gcp-2026-06-08-finops-data-2001-05-01-alloc-9c801a893aae"/>
    <d v="2026-06-01T00:00:00"/>
    <d v="2026-06-01T00:00:00"/>
  </r>
  <r>
    <x v="3182"/>
    <x v="1"/>
    <m/>
    <m/>
    <s v="analytics-development"/>
    <n v="46180.833333333336"/>
    <n v="46181.833333333336"/>
    <n v="46173.833333333336"/>
    <n v="46203.833333333336"/>
    <s v="Cloud Logging"/>
    <s v="Management and Governance"/>
    <s v="Log Storage"/>
    <s v="log-sink-2001-05-02"/>
    <s v="us-central1"/>
    <s v=""/>
    <n v="144.9136"/>
    <s v="GiBy"/>
    <n v="0.5"/>
    <s v="Standard"/>
    <s v="USD"/>
    <n v="72.456800000000001"/>
    <n v="66.660300000000007"/>
    <n v="66.66030000000000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381"/>
    <s v="Shared"/>
    <x v="2"/>
    <s v="Direct spend: provider + billing month + sub-account"/>
    <n v="1"/>
    <s v="gcp-2026-06-08-finops-data-2001-05-02-alloc-3fe8d1d542f4"/>
    <d v="2026-06-01T00:00:00"/>
    <d v="2026-06-01T00:00:00"/>
  </r>
  <r>
    <x v="3183"/>
    <x v="1"/>
    <m/>
    <m/>
    <s v="customer-platform-prod"/>
    <n v="46181.833333333336"/>
    <n v="46182.833333333336"/>
    <n v="46173.833333333336"/>
    <n v="46203.833333333336"/>
    <s v="Compute Engine"/>
    <s v="Compute"/>
    <s v="N2 Instance Core running in Americas"/>
    <s v="instance-1001-01-01"/>
    <s v="us-central1"/>
    <s v=""/>
    <n v="1472.1021000000001"/>
    <s v="vCPU-hours"/>
    <n v="3.1610986765116367E-2"/>
    <s v="Committed"/>
    <s v="USD"/>
    <n v="46.534599999999998"/>
    <n v="37.759399999999999"/>
    <n v="37.7593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82"/>
    <s v="Allocated"/>
    <x v="1"/>
    <s v="Source tags/labels"/>
    <n v="1"/>
    <s v="gcp-2026-06-09-finops-prod-1001-01-01-alloc-7922b929d856"/>
    <d v="2026-06-01T00:00:00"/>
    <d v="2026-06-01T00:00:00"/>
  </r>
  <r>
    <x v="3184"/>
    <x v="1"/>
    <m/>
    <m/>
    <s v="customer-platform-prod"/>
    <n v="46181.833333333336"/>
    <n v="46182.833333333336"/>
    <n v="46173.833333333336"/>
    <n v="46203.833333333336"/>
    <s v="Compute Engine"/>
    <s v="Compute"/>
    <s v="N2 Instance Core running in Americas"/>
    <s v="instance-1001-01-02"/>
    <s v="us-central1"/>
    <s v=""/>
    <n v="1547.2292"/>
    <s v="vCPU-hours"/>
    <n v="3.1611024404141291E-2"/>
    <s v="Committed"/>
    <s v="USD"/>
    <n v="48.909500000000001"/>
    <n v="39.686399999999999"/>
    <n v="39.6863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83"/>
    <s v="Allocated"/>
    <x v="1"/>
    <s v="Source tags/labels"/>
    <n v="1"/>
    <s v="gcp-2026-06-09-finops-prod-1001-01-02-alloc-65e8f7899db0"/>
    <d v="2026-06-01T00:00:00"/>
    <d v="2026-06-01T00:00:00"/>
  </r>
  <r>
    <x v="3185"/>
    <x v="1"/>
    <m/>
    <m/>
    <s v="customer-platform-prod"/>
    <n v="46181.833333333336"/>
    <n v="46182.833333333336"/>
    <n v="46173.833333333336"/>
    <n v="46203.833333333336"/>
    <s v="BigQuery"/>
    <s v="Analytics"/>
    <s v="Analysis in US"/>
    <s v="bq-job-1001-02-01"/>
    <s v="us-central1"/>
    <s v=""/>
    <n v="13.063599999999999"/>
    <s v="TiBy"/>
    <n v="6.2499923451422266"/>
    <s v="Standard"/>
    <s v="USD"/>
    <n v="81.647400000000005"/>
    <n v="77.564999999999998"/>
    <n v="77.564999999999998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84"/>
    <s v="Allocated"/>
    <x v="1"/>
    <s v="Source tags/labels"/>
    <n v="1"/>
    <s v="gcp-2026-06-09-finops-prod-1001-02-01-alloc-ee9ba7921682"/>
    <d v="2026-06-01T00:00:00"/>
    <d v="2026-06-01T00:00:00"/>
  </r>
  <r>
    <x v="3186"/>
    <x v="1"/>
    <m/>
    <m/>
    <s v="customer-platform-prod"/>
    <n v="46181.833333333336"/>
    <n v="46182.833333333336"/>
    <n v="46173.833333333336"/>
    <n v="46203.833333333336"/>
    <s v="BigQuery"/>
    <s v="Analytics"/>
    <s v="Analysis in US"/>
    <s v="bq-job-1001-02-02"/>
    <s v="us-central1"/>
    <s v=""/>
    <n v="11.1373"/>
    <s v="TiBy"/>
    <n v="6.2500246918014239"/>
    <s v="Standard"/>
    <s v="USD"/>
    <n v="69.608400000000003"/>
    <n v="66.128"/>
    <n v="66.128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85"/>
    <s v="Allocated"/>
    <x v="1"/>
    <s v="Source tags/labels"/>
    <n v="1"/>
    <s v="gcp-2026-06-09-finops-prod-1001-02-02-alloc-e3855d3bfcb7"/>
    <d v="2026-06-01T00:00:00"/>
    <d v="2026-06-01T00:00:00"/>
  </r>
  <r>
    <x v="3187"/>
    <x v="1"/>
    <m/>
    <m/>
    <s v="customer-platform-prod"/>
    <n v="46181.833333333336"/>
    <n v="46182.833333333336"/>
    <n v="46173.833333333336"/>
    <n v="46203.833333333336"/>
    <s v="Cloud Storage"/>
    <s v="Storage"/>
    <s v="Standard Storage US Multi-region"/>
    <s v="bucket-1001-03-01"/>
    <s v="us-central1"/>
    <s v=""/>
    <n v="335.00670000000002"/>
    <s v="GiBy-month"/>
    <n v="2.6000077013385105E-2"/>
    <s v="Standard"/>
    <s v="USD"/>
    <n v="8.7102000000000004"/>
    <n v="8.0402000000000005"/>
    <n v="8.0402000000000005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86"/>
    <s v="Allocated"/>
    <x v="1"/>
    <s v="Source tags/labels"/>
    <n v="1"/>
    <s v="gcp-2026-06-09-finops-prod-1001-03-01-alloc-32fbd4b392e2"/>
    <d v="2026-06-01T00:00:00"/>
    <d v="2026-06-01T00:00:00"/>
  </r>
  <r>
    <x v="3188"/>
    <x v="1"/>
    <m/>
    <m/>
    <s v="customer-platform-prod"/>
    <n v="46181.833333333336"/>
    <n v="46182.833333333336"/>
    <n v="46173.833333333336"/>
    <n v="46203.833333333336"/>
    <s v="Cloud Storage"/>
    <s v="Storage"/>
    <s v="Standard Storage US Multi-region"/>
    <s v="bucket-1001-03-02"/>
    <s v="us-central1"/>
    <s v=""/>
    <n v="321.40530000000001"/>
    <s v="GiBy-month"/>
    <n v="2.5999882391485145E-2"/>
    <s v="Standard"/>
    <s v="USD"/>
    <n v="8.3565000000000005"/>
    <n v="7.7137000000000002"/>
    <n v="7.7137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87"/>
    <s v="Allocated"/>
    <x v="1"/>
    <s v="Source tags/labels"/>
    <n v="1"/>
    <s v="gcp-2026-06-09-finops-prod-1001-03-02-alloc-188de981510f"/>
    <d v="2026-06-01T00:00:00"/>
    <d v="2026-06-01T00:00:00"/>
  </r>
  <r>
    <x v="3189"/>
    <x v="1"/>
    <m/>
    <m/>
    <s v="customer-platform-prod"/>
    <n v="46181.833333333336"/>
    <n v="46182.833333333336"/>
    <n v="46173.833333333336"/>
    <n v="46203.833333333336"/>
    <s v="Cloud SQL"/>
    <s v="Databases"/>
    <s v="Cloud SQL for PostgreSQL: Regional vCPU"/>
    <s v="cloudsql-1001-04-01"/>
    <s v="us-central1"/>
    <s v=""/>
    <n v="457.77269999999999"/>
    <s v="vCPU-hours"/>
    <n v="8.2599945344053946E-2"/>
    <s v="Committed"/>
    <s v="USD"/>
    <n v="37.811999999999998"/>
    <n v="31.165199999999999"/>
    <n v="31.1651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88"/>
    <s v="Allocated"/>
    <x v="1"/>
    <s v="Source tags/labels"/>
    <n v="1"/>
    <s v="gcp-2026-06-09-finops-prod-1001-04-01-alloc-04b3621ffc87"/>
    <d v="2026-06-01T00:00:00"/>
    <d v="2026-06-01T00:00:00"/>
  </r>
  <r>
    <x v="3190"/>
    <x v="1"/>
    <m/>
    <m/>
    <s v="customer-platform-prod"/>
    <n v="46181.833333333336"/>
    <n v="46182.833333333336"/>
    <n v="46173.833333333336"/>
    <n v="46203.833333333336"/>
    <s v="Cloud SQL"/>
    <s v="Databases"/>
    <s v="Cloud SQL for PostgreSQL: Regional vCPU"/>
    <s v="cloudsql-1001-04-02"/>
    <s v="us-central1"/>
    <s v=""/>
    <n v="399.15190000000001"/>
    <s v="vCPU-hours"/>
    <n v="8.2599882400660005E-2"/>
    <s v="Committed"/>
    <s v="USD"/>
    <n v="32.969900000000003"/>
    <n v="27.174199999999999"/>
    <n v="27.1741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389"/>
    <s v="Allocated"/>
    <x v="1"/>
    <s v="Source tags/labels"/>
    <n v="1"/>
    <s v="gcp-2026-06-09-finops-prod-1001-04-02-alloc-e8736a43b23b"/>
    <d v="2026-06-01T00:00:00"/>
    <d v="2026-06-01T00:00:00"/>
  </r>
  <r>
    <x v="3191"/>
    <x v="1"/>
    <m/>
    <m/>
    <s v="customer-platform-prod"/>
    <n v="46181.833333333336"/>
    <n v="46182.833333333336"/>
    <n v="46173.833333333336"/>
    <n v="46203.833333333336"/>
    <s v="Cloud Logging"/>
    <s v="Management and Governance"/>
    <s v="Log Storage"/>
    <s v="log-sink-1001-05-01"/>
    <s v="us-central1"/>
    <s v=""/>
    <n v="284.28460000000001"/>
    <s v="GiBy"/>
    <n v="0.5"/>
    <s v="Standard"/>
    <s v="USD"/>
    <n v="142.14230000000001"/>
    <n v="130.77090000000001"/>
    <n v="130.7709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390"/>
    <s v="Shared"/>
    <x v="2"/>
    <s v="Direct spend: provider + billing month + sub-account"/>
    <n v="1"/>
    <s v="gcp-2026-06-09-finops-prod-1001-05-01-alloc-2c83f2ef0c88"/>
    <d v="2026-06-01T00:00:00"/>
    <d v="2026-06-01T00:00:00"/>
  </r>
  <r>
    <x v="3192"/>
    <x v="1"/>
    <m/>
    <m/>
    <s v="customer-platform-prod"/>
    <n v="46181.833333333336"/>
    <n v="46182.833333333336"/>
    <n v="46173.833333333336"/>
    <n v="46203.833333333336"/>
    <s v="Cloud Logging"/>
    <s v="Management and Governance"/>
    <s v="Log Storage"/>
    <s v="log-sink-1001-05-02"/>
    <s v="us-central1"/>
    <s v=""/>
    <n v="318.40120000000002"/>
    <s v="GiBy"/>
    <n v="0.5"/>
    <s v="Standard"/>
    <s v="USD"/>
    <n v="159.20060000000001"/>
    <n v="146.46459999999999"/>
    <n v="146.4645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391"/>
    <s v="Shared"/>
    <x v="2"/>
    <s v="Direct spend: provider + billing month + sub-account"/>
    <n v="1"/>
    <s v="gcp-2026-06-09-finops-prod-1001-05-02-alloc-4c3e8fc20899"/>
    <d v="2026-06-01T00:00:00"/>
    <d v="2026-06-01T00:00:00"/>
  </r>
  <r>
    <x v="3193"/>
    <x v="1"/>
    <m/>
    <m/>
    <s v="analytics-development"/>
    <n v="46181.833333333336"/>
    <n v="46182.833333333336"/>
    <n v="46173.833333333336"/>
    <n v="46203.833333333336"/>
    <s v="Compute Engine"/>
    <s v="Compute"/>
    <s v="N2 Instance Core running in Americas"/>
    <s v="instance-2001-01-01"/>
    <s v="us-central1"/>
    <s v=""/>
    <n v="686.38400000000001"/>
    <s v="vCPU-hours"/>
    <n v="3.161102240145458E-2"/>
    <s v="Committed"/>
    <s v="USD"/>
    <n v="21.697299999999998"/>
    <n v="17.605699999999999"/>
    <n v="17.6056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92"/>
    <s v="Allocated"/>
    <x v="1"/>
    <s v="Source tags/labels"/>
    <n v="1"/>
    <s v="gcp-2026-06-09-finops-data-2001-01-01-alloc-a024c713b94b"/>
    <d v="2026-06-01T00:00:00"/>
    <d v="2026-06-01T00:00:00"/>
  </r>
  <r>
    <x v="3194"/>
    <x v="1"/>
    <m/>
    <m/>
    <s v="analytics-development"/>
    <n v="46181.833333333336"/>
    <n v="46182.833333333336"/>
    <n v="46173.833333333336"/>
    <n v="46203.833333333336"/>
    <s v="Compute Engine"/>
    <s v="Compute"/>
    <s v="N2 Instance Core running in Americas"/>
    <s v="instance-2001-01-02"/>
    <s v="us-central1"/>
    <s v=""/>
    <n v="708.53049999999996"/>
    <s v="vCPU-hours"/>
    <n v="3.1611059792062586E-2"/>
    <s v="Committed"/>
    <s v="USD"/>
    <n v="22.397400000000001"/>
    <n v="18.1738"/>
    <n v="18.1738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93"/>
    <s v="Allocated"/>
    <x v="1"/>
    <s v="Source tags/labels"/>
    <n v="1"/>
    <s v="gcp-2026-06-09-finops-data-2001-01-02-alloc-7e6d3ab277d7"/>
    <d v="2026-06-01T00:00:00"/>
    <d v="2026-06-01T00:00:00"/>
  </r>
  <r>
    <x v="3195"/>
    <x v="1"/>
    <m/>
    <m/>
    <s v="analytics-development"/>
    <n v="46181.833333333336"/>
    <n v="46182.833333333336"/>
    <n v="46173.833333333336"/>
    <n v="46203.833333333336"/>
    <s v="BigQuery"/>
    <s v="Analytics"/>
    <s v="Analysis in US"/>
    <s v="bq-job-2001-02-01"/>
    <s v="us-central1"/>
    <s v=""/>
    <n v="5.3167"/>
    <s v="TiBy"/>
    <n v="6.250004702164877"/>
    <s v="Standard"/>
    <s v="USD"/>
    <n v="33.229399999999998"/>
    <n v="31.567900000000002"/>
    <n v="31.56790000000000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94"/>
    <s v="Allocated"/>
    <x v="1"/>
    <s v="Source tags/labels"/>
    <n v="1"/>
    <s v="gcp-2026-06-09-finops-data-2001-02-01-alloc-811ec538a6ad"/>
    <d v="2026-06-01T00:00:00"/>
    <d v="2026-06-01T00:00:00"/>
  </r>
  <r>
    <x v="3196"/>
    <x v="1"/>
    <m/>
    <m/>
    <s v="analytics-development"/>
    <n v="46181.833333333336"/>
    <n v="46182.833333333336"/>
    <n v="46173.833333333336"/>
    <n v="46203.833333333336"/>
    <s v="BigQuery"/>
    <s v="Analytics"/>
    <s v="Analysis in US"/>
    <s v="bq-job-2001-02-02"/>
    <s v="us-central1"/>
    <s v=""/>
    <n v="5.0491999999999999"/>
    <s v="TiBy"/>
    <n v="6.2499603897647154"/>
    <s v="Standard"/>
    <s v="USD"/>
    <n v="31.557300000000001"/>
    <n v="29.979399999999998"/>
    <n v="29.9793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95"/>
    <s v="Allocated"/>
    <x v="1"/>
    <s v="Source tags/labels"/>
    <n v="1"/>
    <s v="gcp-2026-06-09-finops-data-2001-02-02-alloc-c0e20aec8e54"/>
    <d v="2026-06-01T00:00:00"/>
    <d v="2026-06-01T00:00:00"/>
  </r>
  <r>
    <x v="3197"/>
    <x v="1"/>
    <m/>
    <m/>
    <s v="analytics-development"/>
    <n v="46181.833333333336"/>
    <n v="46182.833333333336"/>
    <n v="46173.833333333336"/>
    <n v="46203.833333333336"/>
    <s v="Cloud Storage"/>
    <s v="Storage"/>
    <s v="Standard Storage US Multi-region"/>
    <s v="bucket-2001-03-01"/>
    <s v="us-central1"/>
    <s v=""/>
    <n v="142.2569"/>
    <s v="GiBy-month"/>
    <n v="2.6000144808441632E-2"/>
    <s v="Standard"/>
    <s v="USD"/>
    <n v="3.6987000000000001"/>
    <n v="3.4142000000000001"/>
    <n v="3.4142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96"/>
    <s v="Allocated"/>
    <x v="1"/>
    <s v="Source tags/labels"/>
    <n v="1"/>
    <s v="gcp-2026-06-09-finops-data-2001-03-01-alloc-63f3fa54b4c4"/>
    <d v="2026-06-01T00:00:00"/>
    <d v="2026-06-01T00:00:00"/>
  </r>
  <r>
    <x v="3198"/>
    <x v="1"/>
    <m/>
    <m/>
    <s v="analytics-development"/>
    <n v="46181.833333333336"/>
    <n v="46182.833333333336"/>
    <n v="46173.833333333336"/>
    <n v="46203.833333333336"/>
    <s v="Cloud Storage"/>
    <s v="Storage"/>
    <s v="Standard Storage US Multi-region"/>
    <s v="bucket-2001-03-02"/>
    <s v="us-central1"/>
    <s v=""/>
    <n v="146.5771"/>
    <s v="GiBy-month"/>
    <n v="2.5999968617198731E-2"/>
    <s v="Standard"/>
    <s v="USD"/>
    <n v="3.8109999999999999"/>
    <n v="3.5177999999999998"/>
    <n v="3.5177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97"/>
    <s v="Allocated"/>
    <x v="1"/>
    <s v="Source tags/labels"/>
    <n v="1"/>
    <s v="gcp-2026-06-09-finops-data-2001-03-02-alloc-bcd2352ceea2"/>
    <d v="2026-06-01T00:00:00"/>
    <d v="2026-06-01T00:00:00"/>
  </r>
  <r>
    <x v="3199"/>
    <x v="1"/>
    <m/>
    <m/>
    <s v="analytics-development"/>
    <n v="46181.833333333336"/>
    <n v="46182.833333333336"/>
    <n v="46173.833333333336"/>
    <n v="46203.833333333336"/>
    <s v="Cloud SQL"/>
    <s v="Databases"/>
    <s v="Cloud SQL for PostgreSQL: Regional vCPU"/>
    <s v="cloudsql-2001-04-01"/>
    <s v="us-central1"/>
    <s v=""/>
    <n v="184.2638"/>
    <s v="vCPU-hours"/>
    <n v="8.2600054921259644E-2"/>
    <s v="Committed"/>
    <s v="USD"/>
    <n v="15.2202"/>
    <n v="12.544700000000001"/>
    <n v="12.5447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98"/>
    <s v="Allocated"/>
    <x v="1"/>
    <s v="Source tags/labels"/>
    <n v="1"/>
    <s v="gcp-2026-06-09-finops-data-2001-04-01-alloc-553abe561835"/>
    <d v="2026-06-01T00:00:00"/>
    <d v="2026-06-01T00:00:00"/>
  </r>
  <r>
    <x v="3200"/>
    <x v="1"/>
    <m/>
    <m/>
    <s v="analytics-development"/>
    <n v="46181.833333333336"/>
    <n v="46182.833333333336"/>
    <n v="46173.833333333336"/>
    <n v="46203.833333333336"/>
    <s v="Cloud SQL"/>
    <s v="Databases"/>
    <s v="Cloud SQL for PostgreSQL: Regional vCPU"/>
    <s v="cloudsql-2001-04-02"/>
    <s v="us-central1"/>
    <s v=""/>
    <n v="182.0633"/>
    <s v="vCPU-hours"/>
    <n v="8.2599843021630384E-2"/>
    <s v="Committed"/>
    <s v="USD"/>
    <n v="15.038399999999999"/>
    <n v="12.3949"/>
    <n v="12.394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399"/>
    <s v="Allocated"/>
    <x v="1"/>
    <s v="Source tags/labels"/>
    <n v="1"/>
    <s v="gcp-2026-06-09-finops-data-2001-04-02-alloc-f1a047b83d73"/>
    <d v="2026-06-01T00:00:00"/>
    <d v="2026-06-01T00:00:00"/>
  </r>
  <r>
    <x v="3201"/>
    <x v="1"/>
    <m/>
    <m/>
    <s v="analytics-development"/>
    <n v="46181.833333333336"/>
    <n v="46182.833333333336"/>
    <n v="46173.833333333336"/>
    <n v="46203.833333333336"/>
    <s v="Cloud Logging"/>
    <s v="Management and Governance"/>
    <s v="Log Storage"/>
    <s v="log-sink-2001-05-01"/>
    <s v="us-central1"/>
    <s v=""/>
    <n v="139.93389999999999"/>
    <s v="GiBy"/>
    <n v="0.50000035731155923"/>
    <s v="Standard"/>
    <s v="USD"/>
    <n v="69.966999999999999"/>
    <n v="64.369600000000005"/>
    <n v="64.369600000000005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400"/>
    <s v="Shared"/>
    <x v="2"/>
    <s v="Direct spend: provider + billing month + sub-account"/>
    <n v="1"/>
    <s v="gcp-2026-06-09-finops-data-2001-05-01-alloc-db295d52f705"/>
    <d v="2026-06-01T00:00:00"/>
    <d v="2026-06-01T00:00:00"/>
  </r>
  <r>
    <x v="3202"/>
    <x v="1"/>
    <m/>
    <m/>
    <s v="analytics-development"/>
    <n v="46181.833333333336"/>
    <n v="46182.833333333336"/>
    <n v="46173.833333333336"/>
    <n v="46203.833333333336"/>
    <s v="Cloud Logging"/>
    <s v="Management and Governance"/>
    <s v="Log Storage"/>
    <s v="log-sink-2001-05-02"/>
    <s v="us-central1"/>
    <s v=""/>
    <n v="145.24469999999999"/>
    <s v="GiBy"/>
    <n v="0.5000003442466403"/>
    <s v="Standard"/>
    <s v="USD"/>
    <n v="72.622399999999999"/>
    <n v="66.812600000000003"/>
    <n v="66.8126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401"/>
    <s v="Shared"/>
    <x v="2"/>
    <s v="Direct spend: provider + billing month + sub-account"/>
    <n v="1"/>
    <s v="gcp-2026-06-09-finops-data-2001-05-02-alloc-a3d29c0bfdef"/>
    <d v="2026-06-01T00:00:00"/>
    <d v="2026-06-01T00:00:00"/>
  </r>
  <r>
    <x v="3203"/>
    <x v="1"/>
    <m/>
    <m/>
    <s v="customer-platform-prod"/>
    <n v="46182.833333333336"/>
    <n v="46183.833333333336"/>
    <n v="46173.833333333336"/>
    <n v="46203.833333333336"/>
    <s v="Compute Engine"/>
    <s v="Compute"/>
    <s v="N2 Instance Core running in Americas"/>
    <s v="instance-1001-01-01"/>
    <s v="us-central1"/>
    <s v=""/>
    <n v="1458.8994"/>
    <s v="vCPU-hours"/>
    <n v="3.1611021294545745E-2"/>
    <s v="Committed"/>
    <s v="USD"/>
    <n v="46.1173"/>
    <n v="37.420699999999997"/>
    <n v="37.4206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02"/>
    <s v="Allocated"/>
    <x v="1"/>
    <s v="Source tags/labels"/>
    <n v="1"/>
    <s v="gcp-2026-06-10-finops-prod-1001-01-01-alloc-d4849fac36a0"/>
    <d v="2026-06-01T00:00:00"/>
    <d v="2026-06-01T00:00:00"/>
  </r>
  <r>
    <x v="3204"/>
    <x v="1"/>
    <m/>
    <m/>
    <s v="customer-platform-prod"/>
    <n v="46182.833333333336"/>
    <n v="46183.833333333336"/>
    <n v="46173.833333333336"/>
    <n v="46203.833333333336"/>
    <s v="Compute Engine"/>
    <s v="Compute"/>
    <s v="N2 Instance Core running in Americas"/>
    <s v="instance-1001-01-02"/>
    <s v="us-central1"/>
    <s v=""/>
    <n v="1596.4096"/>
    <s v="vCPU-hours"/>
    <n v="3.1610997578566308E-2"/>
    <s v="Committed"/>
    <s v="USD"/>
    <n v="50.464100000000002"/>
    <n v="40.947899999999997"/>
    <n v="40.947899999999997"/>
    <s v="Usage"/>
    <s v=""/>
    <s v="N2 Instance Core running in Americas"/>
    <s v="{}"/>
    <x v="0"/>
    <x v="0"/>
    <x v="0"/>
    <x v="0"/>
    <s v="Unallocated"/>
    <s v="gcp_billing_sample.csv"/>
    <n v="1403"/>
    <s v="Unallocated"/>
    <x v="0"/>
    <s v="Missing allocation metadata"/>
    <n v="1"/>
    <s v="gcp-2026-06-10-finops-prod-1001-01-02-alloc-db423277ecc1"/>
    <d v="2026-06-01T00:00:00"/>
    <d v="2026-06-01T00:00:00"/>
  </r>
  <r>
    <x v="3205"/>
    <x v="1"/>
    <m/>
    <m/>
    <s v="customer-platform-prod"/>
    <n v="46182.833333333336"/>
    <n v="46183.833333333336"/>
    <n v="46173.833333333336"/>
    <n v="46203.833333333336"/>
    <s v="BigQuery"/>
    <s v="Analytics"/>
    <s v="Analysis in US"/>
    <s v="bq-job-1001-02-01"/>
    <s v="us-central1"/>
    <s v=""/>
    <n v="13.1203"/>
    <s v="TiBy"/>
    <n v="6.2500171489981176"/>
    <s v="Standard"/>
    <s v="USD"/>
    <n v="82.002099999999999"/>
    <n v="77.902000000000001"/>
    <n v="77.902000000000001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04"/>
    <s v="Allocated"/>
    <x v="1"/>
    <s v="Source tags/labels"/>
    <n v="1"/>
    <s v="gcp-2026-06-10-finops-prod-1001-02-01-alloc-05259fc302c1"/>
    <d v="2026-06-01T00:00:00"/>
    <d v="2026-06-01T00:00:00"/>
  </r>
  <r>
    <x v="3206"/>
    <x v="1"/>
    <m/>
    <m/>
    <s v="customer-platform-prod"/>
    <n v="46182.833333333336"/>
    <n v="46183.833333333336"/>
    <n v="46173.833333333336"/>
    <n v="46203.833333333336"/>
    <s v="BigQuery"/>
    <s v="Analytics"/>
    <s v="Analysis in US"/>
    <s v="bq-job-1001-02-02"/>
    <s v="us-central1"/>
    <s v=""/>
    <n v="12.8195"/>
    <s v="TiBy"/>
    <n v="6.2500175513865592"/>
    <s v="Standard"/>
    <s v="USD"/>
    <n v="80.122100000000003"/>
    <n v="76.116"/>
    <n v="76.116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05"/>
    <s v="Allocated"/>
    <x v="1"/>
    <s v="Source tags/labels"/>
    <n v="1"/>
    <s v="gcp-2026-06-10-finops-prod-1001-02-02-alloc-e3f4d435fd7f"/>
    <d v="2026-06-01T00:00:00"/>
    <d v="2026-06-01T00:00:00"/>
  </r>
  <r>
    <x v="3207"/>
    <x v="1"/>
    <m/>
    <m/>
    <s v="customer-platform-prod"/>
    <n v="46182.833333333336"/>
    <n v="46183.833333333336"/>
    <n v="46173.833333333336"/>
    <n v="46203.833333333336"/>
    <s v="Cloud Storage"/>
    <s v="Storage"/>
    <s v="Standard Storage US Multi-region"/>
    <s v="bucket-1001-03-01"/>
    <s v="us-central1"/>
    <s v=""/>
    <n v="348.21429999999998"/>
    <s v="GiBy-month"/>
    <n v="2.6000080984612064E-2"/>
    <s v="Standard"/>
    <s v="USD"/>
    <n v="9.0535999999999994"/>
    <n v="8.3571000000000009"/>
    <n v="8.357100000000000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06"/>
    <s v="Allocated"/>
    <x v="1"/>
    <s v="Source tags/labels"/>
    <n v="1"/>
    <s v="gcp-2026-06-10-finops-prod-1001-03-01-alloc-3148e8cf7dd0"/>
    <d v="2026-06-01T00:00:00"/>
    <d v="2026-06-01T00:00:00"/>
  </r>
  <r>
    <x v="3208"/>
    <x v="1"/>
    <m/>
    <m/>
    <s v="customer-platform-prod"/>
    <n v="46182.833333333336"/>
    <n v="46183.833333333336"/>
    <n v="46173.833333333336"/>
    <n v="46203.833333333336"/>
    <s v="Cloud Storage"/>
    <s v="Storage"/>
    <s v="Standard Storage US Multi-region"/>
    <s v="bucket-1001-03-02"/>
    <s v="us-central1"/>
    <s v=""/>
    <n v="338.48340000000002"/>
    <s v="GiBy-month"/>
    <n v="2.6000093357606311E-2"/>
    <s v="Standard"/>
    <s v="USD"/>
    <n v="8.8005999999999993"/>
    <n v="8.1235999999999997"/>
    <n v="8.1235999999999997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07"/>
    <s v="Allocated"/>
    <x v="1"/>
    <s v="Source tags/labels"/>
    <n v="1"/>
    <s v="gcp-2026-06-10-finops-prod-1001-03-02-alloc-f32092da9739"/>
    <d v="2026-06-01T00:00:00"/>
    <d v="2026-06-01T00:00:00"/>
  </r>
  <r>
    <x v="3209"/>
    <x v="1"/>
    <m/>
    <m/>
    <s v="customer-platform-prod"/>
    <n v="46182.833333333336"/>
    <n v="46183.833333333336"/>
    <n v="46173.833333333336"/>
    <n v="46203.833333333336"/>
    <s v="Cloud SQL"/>
    <s v="Databases"/>
    <s v="Cloud SQL for PostgreSQL: Regional vCPU"/>
    <s v="cloudsql-1001-04-01"/>
    <s v="us-central1"/>
    <s v=""/>
    <n v="424.42910000000001"/>
    <s v="vCPU-hours"/>
    <n v="8.2599897132406799E-2"/>
    <s v="Committed"/>
    <s v="USD"/>
    <n v="35.0578"/>
    <n v="28.895199999999999"/>
    <n v="28.8951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08"/>
    <s v="Allocated"/>
    <x v="1"/>
    <s v="Source tags/labels"/>
    <n v="1"/>
    <s v="gcp-2026-06-10-finops-prod-1001-04-01-alloc-246e6a559e8e"/>
    <d v="2026-06-01T00:00:00"/>
    <d v="2026-06-01T00:00:00"/>
  </r>
  <r>
    <x v="3210"/>
    <x v="1"/>
    <m/>
    <m/>
    <s v="customer-platform-prod"/>
    <n v="46182.833333333336"/>
    <n v="46183.833333333336"/>
    <n v="46173.833333333336"/>
    <n v="46203.833333333336"/>
    <s v="Cloud SQL"/>
    <s v="Databases"/>
    <s v="Cloud SQL for PostgreSQL: Regional vCPU"/>
    <s v="cloudsql-1001-04-02"/>
    <s v="us-central1"/>
    <s v=""/>
    <n v="458.51260000000002"/>
    <s v="vCPU-hours"/>
    <n v="8.2599911103860613E-2"/>
    <s v="Committed"/>
    <s v="USD"/>
    <n v="37.873100000000001"/>
    <n v="31.215499999999999"/>
    <n v="31.2154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09"/>
    <s v="Allocated"/>
    <x v="1"/>
    <s v="Source tags/labels"/>
    <n v="1"/>
    <s v="gcp-2026-06-10-finops-prod-1001-04-02-alloc-80f727c48c29"/>
    <d v="2026-06-01T00:00:00"/>
    <d v="2026-06-01T00:00:00"/>
  </r>
  <r>
    <x v="3211"/>
    <x v="1"/>
    <m/>
    <m/>
    <s v="customer-platform-prod"/>
    <n v="46182.833333333336"/>
    <n v="46183.833333333336"/>
    <n v="46173.833333333336"/>
    <n v="46203.833333333336"/>
    <s v="Cloud Logging"/>
    <s v="Management and Governance"/>
    <s v="Log Storage"/>
    <s v="log-sink-1001-05-01"/>
    <s v="us-central1"/>
    <s v=""/>
    <n v="318.73500000000001"/>
    <s v="GiBy"/>
    <n v="0.5"/>
    <s v="Standard"/>
    <s v="USD"/>
    <n v="159.36750000000001"/>
    <n v="146.6181"/>
    <n v="146.618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410"/>
    <s v="Shared"/>
    <x v="2"/>
    <s v="Direct spend: provider + billing month + sub-account"/>
    <n v="1"/>
    <s v="gcp-2026-06-10-finops-prod-1001-05-01-alloc-a1b47459911d"/>
    <d v="2026-06-01T00:00:00"/>
    <d v="2026-06-01T00:00:00"/>
  </r>
  <r>
    <x v="3212"/>
    <x v="1"/>
    <m/>
    <m/>
    <s v="customer-platform-prod"/>
    <n v="46182.833333333336"/>
    <n v="46183.833333333336"/>
    <n v="46173.833333333336"/>
    <n v="46203.833333333336"/>
    <s v="Cloud Logging"/>
    <s v="Management and Governance"/>
    <s v="Log Storage"/>
    <s v="log-sink-1001-05-02"/>
    <s v="us-central1"/>
    <s v=""/>
    <n v="322.0172"/>
    <s v="GiBy"/>
    <n v="0.5"/>
    <s v="Standard"/>
    <s v="USD"/>
    <n v="161.0086"/>
    <n v="148.12790000000001"/>
    <n v="148.1279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411"/>
    <s v="Shared"/>
    <x v="2"/>
    <s v="Direct spend: provider + billing month + sub-account"/>
    <n v="1"/>
    <s v="gcp-2026-06-10-finops-prod-1001-05-02-alloc-d9b11f238adf"/>
    <d v="2026-06-01T00:00:00"/>
    <d v="2026-06-01T00:00:00"/>
  </r>
  <r>
    <x v="3213"/>
    <x v="1"/>
    <m/>
    <m/>
    <s v="analytics-development"/>
    <n v="46182.833333333336"/>
    <n v="46183.833333333336"/>
    <n v="46173.833333333336"/>
    <n v="46203.833333333336"/>
    <s v="Compute Engine"/>
    <s v="Compute"/>
    <s v="N2 Instance Core running in Americas"/>
    <s v="instance-2001-01-01"/>
    <s v="us-central1"/>
    <s v=""/>
    <n v="659.94359999999995"/>
    <s v="vCPU-hours"/>
    <n v="3.1611034639929834E-2"/>
    <s v="Committed"/>
    <s v="USD"/>
    <n v="20.861499999999999"/>
    <n v="16.927600000000002"/>
    <n v="16.92760000000000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12"/>
    <s v="Allocated"/>
    <x v="1"/>
    <s v="Source tags/labels"/>
    <n v="1"/>
    <s v="gcp-2026-06-10-finops-data-2001-01-01-alloc-52211192b29d"/>
    <d v="2026-06-01T00:00:00"/>
    <d v="2026-06-01T00:00:00"/>
  </r>
  <r>
    <x v="3214"/>
    <x v="1"/>
    <m/>
    <m/>
    <s v="analytics-development"/>
    <n v="46182.833333333336"/>
    <n v="46183.833333333336"/>
    <n v="46173.833333333336"/>
    <n v="46203.833333333336"/>
    <s v="Compute Engine"/>
    <s v="Compute"/>
    <s v="N2 Instance Core running in Americas"/>
    <s v="instance-2001-01-02"/>
    <s v="us-central1"/>
    <s v=""/>
    <n v="660.55169999999998"/>
    <s v="vCPU-hours"/>
    <n v="3.1611000319884126E-2"/>
    <s v="Committed"/>
    <s v="USD"/>
    <n v="20.880700000000001"/>
    <n v="16.943100000000001"/>
    <n v="16.9431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13"/>
    <s v="Allocated"/>
    <x v="1"/>
    <s v="Source tags/labels"/>
    <n v="1"/>
    <s v="gcp-2026-06-10-finops-data-2001-01-02-alloc-a346183fd6f5"/>
    <d v="2026-06-01T00:00:00"/>
    <d v="2026-06-01T00:00:00"/>
  </r>
  <r>
    <x v="3215"/>
    <x v="1"/>
    <m/>
    <m/>
    <s v="analytics-development"/>
    <n v="46182.833333333336"/>
    <n v="46183.833333333336"/>
    <n v="46173.833333333336"/>
    <n v="46203.833333333336"/>
    <s v="BigQuery"/>
    <s v="Analytics"/>
    <s v="Analysis in US"/>
    <s v="bq-job-2001-02-01"/>
    <s v="us-central1"/>
    <s v=""/>
    <n v="5.1360000000000001"/>
    <s v="TiBy"/>
    <n v="6.2499805295950157"/>
    <s v="Standard"/>
    <s v="USD"/>
    <n v="32.099899999999998"/>
    <n v="30.494900000000001"/>
    <n v="30.4949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14"/>
    <s v="Allocated"/>
    <x v="1"/>
    <s v="Source tags/labels"/>
    <n v="1"/>
    <s v="gcp-2026-06-10-finops-data-2001-02-01-alloc-839738a1de74"/>
    <d v="2026-06-01T00:00:00"/>
    <d v="2026-06-01T00:00:00"/>
  </r>
  <r>
    <x v="3216"/>
    <x v="1"/>
    <m/>
    <m/>
    <s v="analytics-development"/>
    <n v="46182.833333333336"/>
    <n v="46183.833333333336"/>
    <n v="46173.833333333336"/>
    <n v="46203.833333333336"/>
    <s v="BigQuery"/>
    <s v="Analytics"/>
    <s v="Analysis in US"/>
    <s v="bq-job-2001-02-02"/>
    <s v="us-central1"/>
    <s v=""/>
    <n v="5.7484999999999999"/>
    <s v="TiBy"/>
    <n v="6.2500304427241886"/>
    <s v="Standard"/>
    <s v="USD"/>
    <n v="35.9283"/>
    <n v="34.131900000000002"/>
    <n v="34.13190000000000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15"/>
    <s v="Allocated"/>
    <x v="1"/>
    <s v="Source tags/labels"/>
    <n v="1"/>
    <s v="gcp-2026-06-10-finops-data-2001-02-02-alloc-277ff4e4d03a"/>
    <d v="2026-06-01T00:00:00"/>
    <d v="2026-06-01T00:00:00"/>
  </r>
  <r>
    <x v="3217"/>
    <x v="1"/>
    <m/>
    <m/>
    <s v="analytics-development"/>
    <n v="46182.833333333336"/>
    <n v="46183.833333333336"/>
    <n v="46173.833333333336"/>
    <n v="46203.833333333336"/>
    <s v="Cloud Storage"/>
    <s v="Storage"/>
    <s v="Standard Storage US Multi-region"/>
    <s v="bucket-2001-03-01"/>
    <s v="us-central1"/>
    <s v=""/>
    <n v="135.6591"/>
    <s v="GiBy-month"/>
    <n v="2.5999730206082747E-2"/>
    <s v="Standard"/>
    <s v="USD"/>
    <n v="3.5270999999999999"/>
    <n v="3.2557999999999998"/>
    <n v="3.2557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16"/>
    <s v="Allocated"/>
    <x v="1"/>
    <s v="Source tags/labels"/>
    <n v="1"/>
    <s v="gcp-2026-06-10-finops-data-2001-03-01-alloc-0deed0d54ae1"/>
    <d v="2026-06-01T00:00:00"/>
    <d v="2026-06-01T00:00:00"/>
  </r>
  <r>
    <x v="3218"/>
    <x v="1"/>
    <m/>
    <m/>
    <s v="analytics-development"/>
    <n v="46182.833333333336"/>
    <n v="46183.833333333336"/>
    <n v="46173.833333333336"/>
    <n v="46203.833333333336"/>
    <s v="Cloud Storage"/>
    <s v="Storage"/>
    <s v="Standard Storage US Multi-region"/>
    <s v="bucket-2001-03-02"/>
    <s v="us-central1"/>
    <s v=""/>
    <n v="155.9777"/>
    <s v="GiBy-month"/>
    <n v="2.5999870494307843E-2"/>
    <s v="Standard"/>
    <s v="USD"/>
    <n v="4.0553999999999997"/>
    <n v="3.7435"/>
    <n v="3.7435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17"/>
    <s v="Allocated"/>
    <x v="1"/>
    <s v="Source tags/labels"/>
    <n v="1"/>
    <s v="gcp-2026-06-10-finops-data-2001-03-02-alloc-d076072a1e8a"/>
    <d v="2026-06-01T00:00:00"/>
    <d v="2026-06-01T00:00:00"/>
  </r>
  <r>
    <x v="3219"/>
    <x v="1"/>
    <m/>
    <m/>
    <s v="analytics-development"/>
    <n v="46182.833333333336"/>
    <n v="46183.833333333336"/>
    <n v="46173.833333333336"/>
    <n v="46203.833333333336"/>
    <s v="Cloud SQL"/>
    <s v="Databases"/>
    <s v="Cloud SQL for PostgreSQL: Regional vCPU"/>
    <s v="cloudsql-2001-04-01"/>
    <s v="us-central1"/>
    <s v=""/>
    <n v="203.34389999999999"/>
    <s v="vCPU-hours"/>
    <n v="8.259996980484785E-2"/>
    <s v="Committed"/>
    <s v="USD"/>
    <n v="16.796199999999999"/>
    <n v="13.8436"/>
    <n v="13.8436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18"/>
    <s v="Allocated"/>
    <x v="1"/>
    <s v="Source tags/labels"/>
    <n v="1"/>
    <s v="gcp-2026-06-10-finops-data-2001-04-01-alloc-523682ab0869"/>
    <d v="2026-06-01T00:00:00"/>
    <d v="2026-06-01T00:00:00"/>
  </r>
  <r>
    <x v="3220"/>
    <x v="1"/>
    <m/>
    <m/>
    <s v="analytics-development"/>
    <n v="46182.833333333336"/>
    <n v="46183.833333333336"/>
    <n v="46173.833333333336"/>
    <n v="46203.833333333336"/>
    <s v="Cloud SQL"/>
    <s v="Databases"/>
    <s v="Cloud SQL for PostgreSQL: Regional vCPU"/>
    <s v="cloudsql-2001-04-02"/>
    <s v="us-central1"/>
    <s v=""/>
    <n v="185.45769999999999"/>
    <s v="vCPU-hours"/>
    <n v="8.2599967539767838E-2"/>
    <s v="Committed"/>
    <s v="USD"/>
    <n v="15.3188"/>
    <n v="12.625999999999999"/>
    <n v="12.625999999999999"/>
    <s v="Usage"/>
    <s v=""/>
    <s v="Cloud SQL for PostgreSQL: Regional vCPU"/>
    <s v="{}"/>
    <x v="0"/>
    <x v="0"/>
    <x v="0"/>
    <x v="0"/>
    <s v="Unallocated"/>
    <s v="gcp_billing_sample.csv"/>
    <n v="1419"/>
    <s v="Unallocated"/>
    <x v="0"/>
    <s v="Missing allocation metadata"/>
    <n v="1"/>
    <s v="gcp-2026-06-10-finops-data-2001-04-02-alloc-f2e63ce88c2e"/>
    <d v="2026-06-01T00:00:00"/>
    <d v="2026-06-01T00:00:00"/>
  </r>
  <r>
    <x v="3221"/>
    <x v="1"/>
    <m/>
    <m/>
    <s v="analytics-development"/>
    <n v="46182.833333333336"/>
    <n v="46183.833333333336"/>
    <n v="46173.833333333336"/>
    <n v="46203.833333333336"/>
    <s v="Cloud Logging"/>
    <s v="Management and Governance"/>
    <s v="Log Storage"/>
    <s v="log-sink-2001-05-01"/>
    <s v="us-central1"/>
    <s v=""/>
    <n v="144.89400000000001"/>
    <s v="GiBy"/>
    <n v="0.5"/>
    <s v="Standard"/>
    <s v="USD"/>
    <n v="72.447000000000003"/>
    <n v="66.651200000000003"/>
    <n v="66.6512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420"/>
    <s v="Shared"/>
    <x v="2"/>
    <s v="Direct spend: provider + billing month + sub-account"/>
    <n v="1"/>
    <s v="gcp-2026-06-10-finops-data-2001-05-01-alloc-6e3bb7739180"/>
    <d v="2026-06-01T00:00:00"/>
    <d v="2026-06-01T00:00:00"/>
  </r>
  <r>
    <x v="3222"/>
    <x v="1"/>
    <m/>
    <m/>
    <s v="analytics-development"/>
    <n v="46182.833333333336"/>
    <n v="46183.833333333336"/>
    <n v="46173.833333333336"/>
    <n v="46203.833333333336"/>
    <s v="Cloud Logging"/>
    <s v="Management and Governance"/>
    <s v="Log Storage"/>
    <s v="log-sink-2001-05-02"/>
    <s v="us-central1"/>
    <s v=""/>
    <n v="146.89340000000001"/>
    <s v="GiBy"/>
    <n v="0.5"/>
    <s v="Standard"/>
    <s v="USD"/>
    <n v="73.446700000000007"/>
    <n v="67.570999999999998"/>
    <n v="67.57099999999999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421"/>
    <s v="Shared"/>
    <x v="2"/>
    <s v="Direct spend: provider + billing month + sub-account"/>
    <n v="1"/>
    <s v="gcp-2026-06-10-finops-data-2001-05-02-alloc-bc8b140b57ea"/>
    <d v="2026-06-01T00:00:00"/>
    <d v="2026-06-01T00:00:00"/>
  </r>
  <r>
    <x v="3223"/>
    <x v="1"/>
    <m/>
    <m/>
    <s v="customer-platform-prod"/>
    <n v="46183.833333333336"/>
    <n v="46184.833333333336"/>
    <n v="46173.833333333336"/>
    <n v="46203.833333333336"/>
    <s v="Compute Engine"/>
    <s v="Compute"/>
    <s v="N2 Instance Core running in Americas"/>
    <s v="instance-1001-01-01"/>
    <s v="us-central1"/>
    <s v=""/>
    <n v="1473.8884"/>
    <s v="vCPU-hours"/>
    <n v="3.1611009354575288E-2"/>
    <s v="Committed"/>
    <s v="USD"/>
    <n v="46.591099999999997"/>
    <n v="37.805199999999999"/>
    <n v="37.8051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22"/>
    <s v="Allocated"/>
    <x v="1"/>
    <s v="Source tags/labels"/>
    <n v="1"/>
    <s v="gcp-2026-06-11-finops-prod-1001-01-01-alloc-2d16dca62f57"/>
    <d v="2026-06-01T00:00:00"/>
    <d v="2026-06-01T00:00:00"/>
  </r>
  <r>
    <x v="3224"/>
    <x v="1"/>
    <m/>
    <m/>
    <s v="customer-platform-prod"/>
    <n v="46183.833333333336"/>
    <n v="46184.833333333336"/>
    <n v="46173.833333333336"/>
    <n v="46203.833333333336"/>
    <s v="Compute Engine"/>
    <s v="Compute"/>
    <s v="N2 Instance Core running in Americas"/>
    <s v="instance-1001-01-02"/>
    <s v="us-central1"/>
    <s v=""/>
    <n v="1565.2157999999999"/>
    <s v="vCPU-hours"/>
    <n v="3.1610976582270633E-2"/>
    <s v="Committed"/>
    <s v="USD"/>
    <n v="49.478000000000002"/>
    <n v="40.147799999999997"/>
    <n v="40.1477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23"/>
    <s v="Allocated"/>
    <x v="1"/>
    <s v="Source tags/labels"/>
    <n v="1"/>
    <s v="gcp-2026-06-11-finops-prod-1001-01-02-alloc-14f20d89ffd8"/>
    <d v="2026-06-01T00:00:00"/>
    <d v="2026-06-01T00:00:00"/>
  </r>
  <r>
    <x v="3225"/>
    <x v="1"/>
    <m/>
    <m/>
    <s v="customer-platform-prod"/>
    <n v="46183.833333333336"/>
    <n v="46184.833333333336"/>
    <n v="46173.833333333336"/>
    <n v="46203.833333333336"/>
    <s v="BigQuery"/>
    <s v="Analytics"/>
    <s v="Analysis in US"/>
    <s v="bq-job-1001-02-01"/>
    <s v="us-central1"/>
    <s v=""/>
    <n v="12.768599999999999"/>
    <s v="TiBy"/>
    <n v="6.2499882524317458"/>
    <s v="Standard"/>
    <s v="USD"/>
    <n v="79.803600000000003"/>
    <n v="75.813400000000001"/>
    <n v="75.813400000000001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24"/>
    <s v="Allocated"/>
    <x v="1"/>
    <s v="Source tags/labels"/>
    <n v="1"/>
    <s v="gcp-2026-06-11-finops-prod-1001-02-01-alloc-7c75e75995ae"/>
    <d v="2026-06-01T00:00:00"/>
    <d v="2026-06-01T00:00:00"/>
  </r>
  <r>
    <x v="3226"/>
    <x v="1"/>
    <m/>
    <m/>
    <s v="customer-platform-prod"/>
    <n v="46183.833333333336"/>
    <n v="46184.833333333336"/>
    <n v="46173.833333333336"/>
    <n v="46203.833333333336"/>
    <s v="BigQuery"/>
    <s v="Analytics"/>
    <s v="Analysis in US"/>
    <s v="bq-job-1001-02-02"/>
    <s v="us-central1"/>
    <s v=""/>
    <n v="12.4764"/>
    <s v="TiBy"/>
    <n v="6.2499759546022888"/>
    <s v="Standard"/>
    <s v="USD"/>
    <n v="77.977199999999996"/>
    <n v="74.078299999999999"/>
    <n v="74.078299999999999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25"/>
    <s v="Allocated"/>
    <x v="1"/>
    <s v="Source tags/labels"/>
    <n v="1"/>
    <s v="gcp-2026-06-11-finops-prod-1001-02-02-alloc-e0cfbc8f20b2"/>
    <d v="2026-06-01T00:00:00"/>
    <d v="2026-06-01T00:00:00"/>
  </r>
  <r>
    <x v="3227"/>
    <x v="1"/>
    <m/>
    <m/>
    <s v="customer-platform-prod"/>
    <n v="46183.833333333336"/>
    <n v="46184.833333333336"/>
    <n v="46173.833333333336"/>
    <n v="46203.833333333336"/>
    <s v="Cloud Storage"/>
    <s v="Storage"/>
    <s v="Standard Storage US Multi-region"/>
    <s v="bucket-1001-03-01"/>
    <s v="us-central1"/>
    <s v=""/>
    <n v="310.5188"/>
    <s v="GiBy-month"/>
    <n v="2.6000036068669595E-2"/>
    <s v="Standard"/>
    <s v="USD"/>
    <n v="8.0734999999999992"/>
    <n v="7.4524999999999997"/>
    <n v="7.4524999999999997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26"/>
    <s v="Allocated"/>
    <x v="1"/>
    <s v="Source tags/labels"/>
    <n v="1"/>
    <s v="gcp-2026-06-11-finops-prod-1001-03-01-alloc-9faf41940ed7"/>
    <d v="2026-06-01T00:00:00"/>
    <d v="2026-06-01T00:00:00"/>
  </r>
  <r>
    <x v="3228"/>
    <x v="1"/>
    <m/>
    <m/>
    <s v="customer-platform-prod"/>
    <n v="46183.833333333336"/>
    <n v="46184.833333333336"/>
    <n v="46173.833333333336"/>
    <n v="46203.833333333336"/>
    <s v="Cloud Storage"/>
    <s v="Storage"/>
    <s v="Standard Storage US Multi-region"/>
    <s v="bucket-1001-03-02"/>
    <s v="us-central1"/>
    <s v=""/>
    <n v="340.05939999999998"/>
    <s v="GiBy-month"/>
    <n v="2.5999869434575256E-2"/>
    <s v="Standard"/>
    <s v="USD"/>
    <n v="8.8414999999999999"/>
    <n v="8.1614000000000004"/>
    <n v="8.161400000000000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27"/>
    <s v="Allocated"/>
    <x v="1"/>
    <s v="Source tags/labels"/>
    <n v="1"/>
    <s v="gcp-2026-06-11-finops-prod-1001-03-02-alloc-f620980f9dfc"/>
    <d v="2026-06-01T00:00:00"/>
    <d v="2026-06-01T00:00:00"/>
  </r>
  <r>
    <x v="3229"/>
    <x v="1"/>
    <m/>
    <m/>
    <s v="customer-platform-prod"/>
    <n v="46183.833333333336"/>
    <n v="46184.833333333336"/>
    <n v="46173.833333333336"/>
    <n v="46203.833333333336"/>
    <s v="Cloud SQL"/>
    <s v="Databases"/>
    <s v="Cloud SQL for PostgreSQL: Regional vCPU"/>
    <s v="cloudsql-1001-04-01"/>
    <s v="us-central1"/>
    <s v=""/>
    <n v="416.07400000000001"/>
    <s v="vCPU-hours"/>
    <n v="8.2599970197609077E-2"/>
    <s v="Committed"/>
    <s v="USD"/>
    <n v="34.367699999999999"/>
    <n v="28.3263"/>
    <n v="28.3263"/>
    <s v="Usage"/>
    <s v=""/>
    <s v="Cloud SQL for PostgreSQL: Regional vCPU"/>
    <s v="{}"/>
    <x v="0"/>
    <x v="0"/>
    <x v="0"/>
    <x v="0"/>
    <s v="Unallocated"/>
    <s v="gcp_billing_sample.csv"/>
    <n v="1428"/>
    <s v="Unallocated"/>
    <x v="0"/>
    <s v="Missing allocation metadata"/>
    <n v="1"/>
    <s v="gcp-2026-06-11-finops-prod-1001-04-01-alloc-be196434f355"/>
    <d v="2026-06-01T00:00:00"/>
    <d v="2026-06-01T00:00:00"/>
  </r>
  <r>
    <x v="3230"/>
    <x v="1"/>
    <m/>
    <m/>
    <s v="customer-platform-prod"/>
    <n v="46183.833333333336"/>
    <n v="46184.833333333336"/>
    <n v="46173.833333333336"/>
    <n v="46203.833333333336"/>
    <s v="Cloud SQL"/>
    <s v="Databases"/>
    <s v="Cloud SQL for PostgreSQL: Regional vCPU"/>
    <s v="cloudsql-1001-04-02"/>
    <s v="us-central1"/>
    <s v=""/>
    <n v="382.37630000000001"/>
    <s v="vCPU-hours"/>
    <n v="8.260004608026178E-2"/>
    <s v="Committed"/>
    <s v="USD"/>
    <n v="31.584299999999999"/>
    <n v="26.0321"/>
    <n v="26.032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29"/>
    <s v="Allocated"/>
    <x v="1"/>
    <s v="Source tags/labels"/>
    <n v="1"/>
    <s v="gcp-2026-06-11-finops-prod-1001-04-02-alloc-5b6929c591c3"/>
    <d v="2026-06-01T00:00:00"/>
    <d v="2026-06-01T00:00:00"/>
  </r>
  <r>
    <x v="3231"/>
    <x v="1"/>
    <m/>
    <m/>
    <s v="customer-platform-prod"/>
    <n v="46183.833333333336"/>
    <n v="46184.833333333336"/>
    <n v="46173.833333333336"/>
    <n v="46203.833333333336"/>
    <s v="Cloud Logging"/>
    <s v="Management and Governance"/>
    <s v="Log Storage"/>
    <s v="log-sink-1001-05-01"/>
    <s v="us-central1"/>
    <s v=""/>
    <n v="307.80939999999998"/>
    <s v="GiBy"/>
    <n v="0.5"/>
    <s v="Standard"/>
    <s v="USD"/>
    <n v="153.90469999999999"/>
    <n v="141.59229999999999"/>
    <n v="141.5922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430"/>
    <s v="Shared"/>
    <x v="2"/>
    <s v="Direct spend: provider + billing month + sub-account"/>
    <n v="1"/>
    <s v="gcp-2026-06-11-finops-prod-1001-05-01-alloc-32e0e5120eef"/>
    <d v="2026-06-01T00:00:00"/>
    <d v="2026-06-01T00:00:00"/>
  </r>
  <r>
    <x v="3232"/>
    <x v="1"/>
    <m/>
    <m/>
    <s v="customer-platform-prod"/>
    <n v="46183.833333333336"/>
    <n v="46184.833333333336"/>
    <n v="46173.833333333336"/>
    <n v="46203.833333333336"/>
    <s v="Cloud Logging"/>
    <s v="Management and Governance"/>
    <s v="Log Storage"/>
    <s v="log-sink-1001-05-02"/>
    <s v="us-central1"/>
    <s v=""/>
    <n v="278.16550000000001"/>
    <s v="GiBy"/>
    <n v="0.50000017974910627"/>
    <s v="Standard"/>
    <s v="USD"/>
    <n v="139.08279999999999"/>
    <n v="127.95610000000001"/>
    <n v="127.9561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431"/>
    <s v="Shared"/>
    <x v="2"/>
    <s v="Direct spend: provider + billing month + sub-account"/>
    <n v="1"/>
    <s v="gcp-2026-06-11-finops-prod-1001-05-02-alloc-0462c6132f8c"/>
    <d v="2026-06-01T00:00:00"/>
    <d v="2026-06-01T00:00:00"/>
  </r>
  <r>
    <x v="3233"/>
    <x v="1"/>
    <m/>
    <m/>
    <s v="analytics-development"/>
    <n v="46183.833333333336"/>
    <n v="46184.833333333336"/>
    <n v="46173.833333333336"/>
    <n v="46203.833333333336"/>
    <s v="Compute Engine"/>
    <s v="Compute"/>
    <s v="N2 Instance Core running in Americas"/>
    <s v="instance-2001-01-01"/>
    <s v="us-central1"/>
    <s v=""/>
    <n v="692.32"/>
    <s v="vCPU-hours"/>
    <n v="3.1610960249595567E-2"/>
    <s v="Committed"/>
    <s v="USD"/>
    <n v="21.884899999999998"/>
    <n v="17.757999999999999"/>
    <n v="17.7579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32"/>
    <s v="Allocated"/>
    <x v="1"/>
    <s v="Source tags/labels"/>
    <n v="1"/>
    <s v="gcp-2026-06-11-finops-data-2001-01-01-alloc-d622a6bcbbc5"/>
    <d v="2026-06-01T00:00:00"/>
    <d v="2026-06-01T00:00:00"/>
  </r>
  <r>
    <x v="3234"/>
    <x v="1"/>
    <m/>
    <m/>
    <s v="analytics-development"/>
    <n v="46183.833333333336"/>
    <n v="46184.833333333336"/>
    <n v="46173.833333333336"/>
    <n v="46203.833333333336"/>
    <s v="Compute Engine"/>
    <s v="Compute"/>
    <s v="N2 Instance Core running in Americas"/>
    <s v="instance-2001-01-02"/>
    <s v="us-central1"/>
    <s v=""/>
    <n v="618.60130000000004"/>
    <s v="vCPU-hours"/>
    <n v="3.1610990794878703E-2"/>
    <s v="Committed"/>
    <s v="USD"/>
    <n v="19.554600000000001"/>
    <n v="15.867100000000001"/>
    <n v="15.8671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33"/>
    <s v="Allocated"/>
    <x v="1"/>
    <s v="Source tags/labels"/>
    <n v="1"/>
    <s v="gcp-2026-06-11-finops-data-2001-01-02-alloc-6d6c66295d1c"/>
    <d v="2026-06-01T00:00:00"/>
    <d v="2026-06-01T00:00:00"/>
  </r>
  <r>
    <x v="3235"/>
    <x v="1"/>
    <m/>
    <m/>
    <s v="analytics-development"/>
    <n v="46183.833333333336"/>
    <n v="46184.833333333336"/>
    <n v="46173.833333333336"/>
    <n v="46203.833333333336"/>
    <s v="BigQuery"/>
    <s v="Analytics"/>
    <s v="Analysis in US"/>
    <s v="bq-job-2001-02-01"/>
    <s v="us-central1"/>
    <s v=""/>
    <n v="5.4177"/>
    <s v="TiBy"/>
    <n v="6.2499769274784498"/>
    <s v="Standard"/>
    <s v="USD"/>
    <n v="33.860500000000002"/>
    <n v="32.167499999999997"/>
    <n v="32.16749999999999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34"/>
    <s v="Allocated"/>
    <x v="1"/>
    <s v="Source tags/labels"/>
    <n v="1"/>
    <s v="gcp-2026-06-11-finops-data-2001-02-01-alloc-5aec78083ccd"/>
    <d v="2026-06-01T00:00:00"/>
    <d v="2026-06-01T00:00:00"/>
  </r>
  <r>
    <x v="3236"/>
    <x v="1"/>
    <m/>
    <m/>
    <s v="analytics-development"/>
    <n v="46183.833333333336"/>
    <n v="46184.833333333336"/>
    <n v="46173.833333333336"/>
    <n v="46203.833333333336"/>
    <s v="BigQuery"/>
    <s v="Analytics"/>
    <s v="Analysis in US"/>
    <s v="bq-job-2001-02-02"/>
    <s v="us-central1"/>
    <s v=""/>
    <n v="5.7571000000000003"/>
    <s v="TiBy"/>
    <n v="6.2499696027513849"/>
    <s v="Standard"/>
    <s v="USD"/>
    <n v="35.981699999999996"/>
    <n v="34.182600000000001"/>
    <n v="34.1826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35"/>
    <s v="Allocated"/>
    <x v="1"/>
    <s v="Source tags/labels"/>
    <n v="1"/>
    <s v="gcp-2026-06-11-finops-data-2001-02-02-alloc-64b8e7b77157"/>
    <d v="2026-06-01T00:00:00"/>
    <d v="2026-06-01T00:00:00"/>
  </r>
  <r>
    <x v="3237"/>
    <x v="1"/>
    <m/>
    <m/>
    <s v="analytics-development"/>
    <n v="46183.833333333336"/>
    <n v="46184.833333333336"/>
    <n v="46173.833333333336"/>
    <n v="46203.833333333336"/>
    <s v="Cloud Storage"/>
    <s v="Storage"/>
    <s v="Standard Storage US Multi-region"/>
    <s v="bucket-2001-03-01"/>
    <s v="us-central1"/>
    <s v=""/>
    <n v="153.99250000000001"/>
    <s v="GiBy-month"/>
    <n v="2.5999967530886247E-2"/>
    <s v="Standard"/>
    <s v="USD"/>
    <n v="4.0038"/>
    <n v="3.6958000000000002"/>
    <n v="3.6958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36"/>
    <s v="Allocated"/>
    <x v="1"/>
    <s v="Source tags/labels"/>
    <n v="1"/>
    <s v="gcp-2026-06-11-finops-data-2001-03-01-alloc-3b675773ac9c"/>
    <d v="2026-06-01T00:00:00"/>
    <d v="2026-06-01T00:00:00"/>
  </r>
  <r>
    <x v="3238"/>
    <x v="1"/>
    <m/>
    <m/>
    <s v="analytics-development"/>
    <n v="46183.833333333336"/>
    <n v="46184.833333333336"/>
    <n v="46173.833333333336"/>
    <n v="46203.833333333336"/>
    <s v="Cloud Storage"/>
    <s v="Storage"/>
    <s v="Standard Storage US Multi-region"/>
    <s v="bucket-2001-03-02"/>
    <s v="us-central1"/>
    <s v=""/>
    <n v="152.4281"/>
    <s v="GiBy-month"/>
    <n v="2.5999799249613428E-2"/>
    <s v="Standard"/>
    <s v="USD"/>
    <n v="3.9630999999999998"/>
    <n v="3.6583000000000001"/>
    <n v="3.6583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37"/>
    <s v="Allocated"/>
    <x v="1"/>
    <s v="Source tags/labels"/>
    <n v="1"/>
    <s v="gcp-2026-06-11-finops-data-2001-03-02-alloc-95a03463cf28"/>
    <d v="2026-06-01T00:00:00"/>
    <d v="2026-06-01T00:00:00"/>
  </r>
  <r>
    <x v="3239"/>
    <x v="1"/>
    <m/>
    <m/>
    <s v="analytics-development"/>
    <n v="46183.833333333336"/>
    <n v="46184.833333333336"/>
    <n v="46173.833333333336"/>
    <n v="46203.833333333336"/>
    <s v="Cloud SQL"/>
    <s v="Databases"/>
    <s v="Cloud SQL for PostgreSQL: Regional vCPU"/>
    <s v="cloudsql-2001-04-01"/>
    <s v="us-central1"/>
    <s v=""/>
    <n v="188.18219999999999"/>
    <s v="vCPU-hours"/>
    <n v="8.2600267187863674E-2"/>
    <s v="Committed"/>
    <s v="USD"/>
    <n v="15.543900000000001"/>
    <n v="12.811500000000001"/>
    <n v="12.8115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38"/>
    <s v="Allocated"/>
    <x v="1"/>
    <s v="Source tags/labels"/>
    <n v="1"/>
    <s v="gcp-2026-06-11-finops-data-2001-04-01-alloc-ee25e1c06eea"/>
    <d v="2026-06-01T00:00:00"/>
    <d v="2026-06-01T00:00:00"/>
  </r>
  <r>
    <x v="3240"/>
    <x v="1"/>
    <m/>
    <m/>
    <s v="analytics-development"/>
    <n v="46183.833333333336"/>
    <n v="46184.833333333336"/>
    <n v="46173.833333333336"/>
    <n v="46203.833333333336"/>
    <s v="Cloud SQL"/>
    <s v="Databases"/>
    <s v="Cloud SQL for PostgreSQL: Regional vCPU"/>
    <s v="cloudsql-2001-04-02"/>
    <s v="us-central1"/>
    <s v=""/>
    <n v="179.9537"/>
    <s v="vCPU-hours"/>
    <n v="8.2600135479292736E-2"/>
    <s v="Committed"/>
    <s v="USD"/>
    <n v="14.8642"/>
    <n v="12.251300000000001"/>
    <n v="12.2513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39"/>
    <s v="Allocated"/>
    <x v="1"/>
    <s v="Source tags/labels"/>
    <n v="1"/>
    <s v="gcp-2026-06-11-finops-data-2001-04-02-alloc-dbddd0653bee"/>
    <d v="2026-06-01T00:00:00"/>
    <d v="2026-06-01T00:00:00"/>
  </r>
  <r>
    <x v="3241"/>
    <x v="1"/>
    <m/>
    <m/>
    <s v="analytics-development"/>
    <n v="46183.833333333336"/>
    <n v="46184.833333333336"/>
    <n v="46173.833333333336"/>
    <n v="46203.833333333336"/>
    <s v="Cloud Logging"/>
    <s v="Management and Governance"/>
    <s v="Log Storage"/>
    <s v="log-sink-2001-05-01"/>
    <s v="us-central1"/>
    <s v=""/>
    <n v="143.8228"/>
    <s v="GiBy"/>
    <n v="0.5"/>
    <s v="Standard"/>
    <s v="USD"/>
    <n v="71.9114"/>
    <n v="66.158500000000004"/>
    <n v="66.158500000000004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440"/>
    <s v="Shared"/>
    <x v="2"/>
    <s v="Direct spend: provider + billing month + sub-account"/>
    <n v="1"/>
    <s v="gcp-2026-06-11-finops-data-2001-05-01-alloc-1e93f5aa6c42"/>
    <d v="2026-06-01T00:00:00"/>
    <d v="2026-06-01T00:00:00"/>
  </r>
  <r>
    <x v="3242"/>
    <x v="1"/>
    <m/>
    <m/>
    <s v="analytics-development"/>
    <n v="46183.833333333336"/>
    <n v="46184.833333333336"/>
    <n v="46173.833333333336"/>
    <n v="46203.833333333336"/>
    <s v="Cloud Logging"/>
    <s v="Management and Governance"/>
    <s v="Log Storage"/>
    <s v="log-sink-2001-05-02"/>
    <s v="us-central1"/>
    <s v=""/>
    <n v="126.8639"/>
    <s v="GiBy"/>
    <n v="0.50000039412315089"/>
    <s v="Standard"/>
    <s v="USD"/>
    <n v="63.432000000000002"/>
    <n v="58.357399999999998"/>
    <n v="58.35739999999999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441"/>
    <s v="Shared"/>
    <x v="2"/>
    <s v="Direct spend: provider + billing month + sub-account"/>
    <n v="1"/>
    <s v="gcp-2026-06-11-finops-data-2001-05-02-alloc-840121d6a596"/>
    <d v="2026-06-01T00:00:00"/>
    <d v="2026-06-01T00:00:00"/>
  </r>
  <r>
    <x v="3243"/>
    <x v="1"/>
    <m/>
    <m/>
    <s v="customer-platform-prod"/>
    <n v="46184.833333333336"/>
    <n v="46185.833333333336"/>
    <n v="46173.833333333336"/>
    <n v="46203.833333333336"/>
    <s v="Compute Engine"/>
    <s v="Compute"/>
    <s v="N2 Instance Core running in Americas"/>
    <s v="instance-1001-01-01"/>
    <s v="us-central1"/>
    <s v=""/>
    <n v="1404.5668000000001"/>
    <s v="vCPU-hours"/>
    <n v="3.1611027684834925E-2"/>
    <s v="Committed"/>
    <s v="USD"/>
    <n v="44.399799999999999"/>
    <n v="36.027200000000001"/>
    <n v="36.0272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42"/>
    <s v="Allocated"/>
    <x v="1"/>
    <s v="Source tags/labels"/>
    <n v="1"/>
    <s v="gcp-2026-06-12-finops-prod-1001-01-01-alloc-6974914b2c68"/>
    <d v="2026-06-01T00:00:00"/>
    <d v="2026-06-01T00:00:00"/>
  </r>
  <r>
    <x v="3244"/>
    <x v="1"/>
    <m/>
    <m/>
    <s v="customer-platform-prod"/>
    <n v="46184.833333333336"/>
    <n v="46185.833333333336"/>
    <n v="46173.833333333336"/>
    <n v="46203.833333333336"/>
    <s v="Compute Engine"/>
    <s v="Compute"/>
    <s v="N2 Instance Core running in Americas"/>
    <s v="instance-1001-01-02"/>
    <s v="us-central1"/>
    <s v=""/>
    <n v="1633.4271000000001"/>
    <s v="vCPU-hours"/>
    <n v="3.1611022003981692E-2"/>
    <s v="Committed"/>
    <s v="USD"/>
    <n v="51.634300000000003"/>
    <n v="41.897399999999998"/>
    <n v="41.8973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43"/>
    <s v="Allocated"/>
    <x v="1"/>
    <s v="Source tags/labels"/>
    <n v="1"/>
    <s v="gcp-2026-06-12-finops-prod-1001-01-02-alloc-5cd81aabdf93"/>
    <d v="2026-06-01T00:00:00"/>
    <d v="2026-06-01T00:00:00"/>
  </r>
  <r>
    <x v="3245"/>
    <x v="1"/>
    <m/>
    <m/>
    <s v="customer-platform-prod"/>
    <n v="46184.833333333336"/>
    <n v="46185.833333333336"/>
    <n v="46173.833333333336"/>
    <n v="46203.833333333336"/>
    <s v="BigQuery"/>
    <s v="Analytics"/>
    <s v="Analysis in US"/>
    <s v="bq-job-1001-02-01"/>
    <s v="us-central1"/>
    <s v=""/>
    <n v="11.338800000000001"/>
    <s v="TiBy"/>
    <n v="6.2499823614491836"/>
    <s v="Standard"/>
    <s v="USD"/>
    <n v="70.8673"/>
    <n v="67.323899999999995"/>
    <n v="67.32389999999999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44"/>
    <s v="Allocated"/>
    <x v="1"/>
    <s v="Source tags/labels"/>
    <n v="1"/>
    <s v="gcp-2026-06-12-finops-prod-1001-02-01-alloc-143299b01061"/>
    <d v="2026-06-01T00:00:00"/>
    <d v="2026-06-01T00:00:00"/>
  </r>
  <r>
    <x v="3246"/>
    <x v="1"/>
    <m/>
    <m/>
    <s v="customer-platform-prod"/>
    <n v="46184.833333333336"/>
    <n v="46185.833333333336"/>
    <n v="46173.833333333336"/>
    <n v="46203.833333333336"/>
    <s v="BigQuery"/>
    <s v="Analytics"/>
    <s v="Analysis in US"/>
    <s v="bq-job-1001-02-02"/>
    <s v="us-central1"/>
    <s v=""/>
    <n v="13.015499999999999"/>
    <s v="TiBy"/>
    <n v="6.24998655449272"/>
    <s v="Standard"/>
    <s v="USD"/>
    <n v="81.346699999999998"/>
    <n v="77.279399999999995"/>
    <n v="77.27939999999999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45"/>
    <s v="Allocated"/>
    <x v="1"/>
    <s v="Source tags/labels"/>
    <n v="1"/>
    <s v="gcp-2026-06-12-finops-prod-1001-02-02-alloc-23c4fccfb1bb"/>
    <d v="2026-06-01T00:00:00"/>
    <d v="2026-06-01T00:00:00"/>
  </r>
  <r>
    <x v="3247"/>
    <x v="1"/>
    <m/>
    <m/>
    <s v="customer-platform-prod"/>
    <n v="46184.833333333336"/>
    <n v="46185.833333333336"/>
    <n v="46173.833333333336"/>
    <n v="46203.833333333336"/>
    <s v="Cloud Storage"/>
    <s v="Storage"/>
    <s v="Standard Storage US Multi-region"/>
    <s v="bucket-1001-03-01"/>
    <s v="us-central1"/>
    <s v=""/>
    <n v="328.10419999999999"/>
    <s v="GiBy-month"/>
    <n v="2.5999971960127301E-2"/>
    <s v="Standard"/>
    <s v="USD"/>
    <n v="8.5306999999999995"/>
    <n v="7.8745000000000003"/>
    <n v="7.8745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46"/>
    <s v="Allocated"/>
    <x v="1"/>
    <s v="Source tags/labels"/>
    <n v="1"/>
    <s v="gcp-2026-06-12-finops-prod-1001-03-01-alloc-d521ff20b27a"/>
    <d v="2026-06-01T00:00:00"/>
    <d v="2026-06-01T00:00:00"/>
  </r>
  <r>
    <x v="3248"/>
    <x v="1"/>
    <m/>
    <m/>
    <s v="customer-platform-prod"/>
    <n v="46184.833333333336"/>
    <n v="46185.833333333336"/>
    <n v="46173.833333333336"/>
    <n v="46203.833333333336"/>
    <s v="Cloud Storage"/>
    <s v="Storage"/>
    <s v="Standard Storage US Multi-region"/>
    <s v="bucket-1001-03-02"/>
    <s v="us-central1"/>
    <s v=""/>
    <n v="350.3442"/>
    <s v="GiBy-month"/>
    <n v="2.599985956667757E-2"/>
    <s v="Standard"/>
    <s v="USD"/>
    <n v="9.1089000000000002"/>
    <n v="8.4083000000000006"/>
    <n v="8.408300000000000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47"/>
    <s v="Allocated"/>
    <x v="1"/>
    <s v="Source tags/labels"/>
    <n v="1"/>
    <s v="gcp-2026-06-12-finops-prod-1001-03-02-alloc-94e5331f32d4"/>
    <d v="2026-06-01T00:00:00"/>
    <d v="2026-06-01T00:00:00"/>
  </r>
  <r>
    <x v="3249"/>
    <x v="1"/>
    <m/>
    <m/>
    <s v="customer-platform-prod"/>
    <n v="46184.833333333336"/>
    <n v="46185.833333333336"/>
    <n v="46173.833333333336"/>
    <n v="46203.833333333336"/>
    <s v="Cloud SQL"/>
    <s v="Databases"/>
    <s v="Cloud SQL for PostgreSQL: Regional vCPU"/>
    <s v="cloudsql-1001-04-01"/>
    <s v="us-central1"/>
    <s v=""/>
    <n v="436.90589999999997"/>
    <s v="vCPU-hours"/>
    <n v="8.2599937423596254E-2"/>
    <s v="Committed"/>
    <s v="USD"/>
    <n v="36.0884"/>
    <n v="29.744499999999999"/>
    <n v="29.7444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48"/>
    <s v="Allocated"/>
    <x v="1"/>
    <s v="Source tags/labels"/>
    <n v="1"/>
    <s v="gcp-2026-06-12-finops-prod-1001-04-01-alloc-66bc1cb4a8de"/>
    <d v="2026-06-01T00:00:00"/>
    <d v="2026-06-01T00:00:00"/>
  </r>
  <r>
    <x v="3250"/>
    <x v="1"/>
    <m/>
    <m/>
    <s v="customer-platform-prod"/>
    <n v="46184.833333333336"/>
    <n v="46185.833333333336"/>
    <n v="46173.833333333336"/>
    <n v="46203.833333333336"/>
    <s v="Cloud SQL"/>
    <s v="Databases"/>
    <s v="Cloud SQL for PostgreSQL: Regional vCPU"/>
    <s v="cloudsql-1001-04-02"/>
    <s v="us-central1"/>
    <s v=""/>
    <n v="411.68689999999998"/>
    <s v="vCPU-hours"/>
    <n v="8.2599907842586195E-2"/>
    <s v="Committed"/>
    <s v="USD"/>
    <n v="34.005299999999998"/>
    <n v="28.0276"/>
    <n v="28.0276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49"/>
    <s v="Allocated"/>
    <x v="1"/>
    <s v="Source tags/labels"/>
    <n v="1"/>
    <s v="gcp-2026-06-12-finops-prod-1001-04-02-alloc-999beec2328f"/>
    <d v="2026-06-01T00:00:00"/>
    <d v="2026-06-01T00:00:00"/>
  </r>
  <r>
    <x v="3251"/>
    <x v="1"/>
    <m/>
    <m/>
    <s v="customer-platform-prod"/>
    <n v="46184.833333333336"/>
    <n v="46185.833333333336"/>
    <n v="46173.833333333336"/>
    <n v="46203.833333333336"/>
    <s v="Cloud Logging"/>
    <s v="Management and Governance"/>
    <s v="Log Storage"/>
    <s v="log-sink-1001-05-01"/>
    <s v="us-central1"/>
    <s v=""/>
    <n v="285.60950000000003"/>
    <s v="GiBy"/>
    <n v="0.49999982493579526"/>
    <s v="Standard"/>
    <s v="USD"/>
    <n v="142.8047"/>
    <n v="131.38040000000001"/>
    <n v="131.3804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450"/>
    <s v="Shared"/>
    <x v="2"/>
    <s v="Direct spend: provider + billing month + sub-account"/>
    <n v="1"/>
    <s v="gcp-2026-06-12-finops-prod-1001-05-01-alloc-70f5a70802f0"/>
    <d v="2026-06-01T00:00:00"/>
    <d v="2026-06-01T00:00:00"/>
  </r>
  <r>
    <x v="3252"/>
    <x v="1"/>
    <m/>
    <m/>
    <s v="customer-platform-prod"/>
    <n v="46184.833333333336"/>
    <n v="46185.833333333336"/>
    <n v="46173.833333333336"/>
    <n v="46203.833333333336"/>
    <s v="Cloud Logging"/>
    <s v="Management and Governance"/>
    <s v="Log Storage"/>
    <s v="log-sink-1001-05-02"/>
    <s v="us-central1"/>
    <s v=""/>
    <n v="292.0752"/>
    <s v="GiBy"/>
    <n v="0.5"/>
    <s v="Standard"/>
    <s v="USD"/>
    <n v="146.0376"/>
    <n v="134.3546"/>
    <n v="134.3546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451"/>
    <s v="Shared"/>
    <x v="2"/>
    <s v="Direct spend: provider + billing month + sub-account"/>
    <n v="1"/>
    <s v="gcp-2026-06-12-finops-prod-1001-05-02-alloc-b7c1fe563ff2"/>
    <d v="2026-06-01T00:00:00"/>
    <d v="2026-06-01T00:00:00"/>
  </r>
  <r>
    <x v="3253"/>
    <x v="1"/>
    <m/>
    <m/>
    <s v="analytics-development"/>
    <n v="46184.833333333336"/>
    <n v="46185.833333333336"/>
    <n v="46173.833333333336"/>
    <n v="46203.833333333336"/>
    <s v="Compute Engine"/>
    <s v="Compute"/>
    <s v="N2 Instance Core running in Americas"/>
    <s v="instance-2001-01-01"/>
    <s v="us-central1"/>
    <s v=""/>
    <n v="623.34230000000002"/>
    <s v="vCPU-hours"/>
    <n v="3.1611042600510189E-2"/>
    <s v="Committed"/>
    <s v="USD"/>
    <n v="19.704499999999999"/>
    <n v="15.988799999999999"/>
    <n v="15.9887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52"/>
    <s v="Allocated"/>
    <x v="1"/>
    <s v="Source tags/labels"/>
    <n v="1"/>
    <s v="gcp-2026-06-12-finops-data-2001-01-01-alloc-22f06b63d98a"/>
    <d v="2026-06-01T00:00:00"/>
    <d v="2026-06-01T00:00:00"/>
  </r>
  <r>
    <x v="3254"/>
    <x v="1"/>
    <m/>
    <m/>
    <s v="analytics-development"/>
    <n v="46184.833333333336"/>
    <n v="46185.833333333336"/>
    <n v="46173.833333333336"/>
    <n v="46203.833333333336"/>
    <s v="Compute Engine"/>
    <s v="Compute"/>
    <s v="N2 Instance Core running in Americas"/>
    <s v="instance-2001-01-02"/>
    <s v="us-central1"/>
    <s v=""/>
    <n v="666.24639999999999"/>
    <s v="vCPU-hours"/>
    <n v="3.1610977560253987E-2"/>
    <s v="Committed"/>
    <s v="USD"/>
    <n v="21.060700000000001"/>
    <n v="17.089200000000002"/>
    <n v="17.08920000000000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53"/>
    <s v="Allocated"/>
    <x v="1"/>
    <s v="Source tags/labels"/>
    <n v="1"/>
    <s v="gcp-2026-06-12-finops-data-2001-01-02-alloc-bfe8049a7f1d"/>
    <d v="2026-06-01T00:00:00"/>
    <d v="2026-06-01T00:00:00"/>
  </r>
  <r>
    <x v="3255"/>
    <x v="1"/>
    <m/>
    <m/>
    <s v="analytics-development"/>
    <n v="46184.833333333336"/>
    <n v="46185.833333333336"/>
    <n v="46173.833333333336"/>
    <n v="46203.833333333336"/>
    <s v="BigQuery"/>
    <s v="Analytics"/>
    <s v="Analysis in US"/>
    <s v="bq-job-2001-02-01"/>
    <s v="us-central1"/>
    <s v=""/>
    <n v="5.35"/>
    <s v="TiBy"/>
    <n v="6.25"/>
    <s v="Standard"/>
    <s v="USD"/>
    <n v="33.4375"/>
    <n v="31.765599999999999"/>
    <n v="31.7655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54"/>
    <s v="Allocated"/>
    <x v="1"/>
    <s v="Source tags/labels"/>
    <n v="1"/>
    <s v="gcp-2026-06-12-finops-data-2001-02-01-alloc-cbe4c161a598"/>
    <d v="2026-06-01T00:00:00"/>
    <d v="2026-06-01T00:00:00"/>
  </r>
  <r>
    <x v="3256"/>
    <x v="1"/>
    <m/>
    <m/>
    <s v="analytics-development"/>
    <n v="46184.833333333336"/>
    <n v="46185.833333333336"/>
    <n v="46173.833333333336"/>
    <n v="46203.833333333336"/>
    <s v="BigQuery"/>
    <s v="Analytics"/>
    <s v="Analysis in US"/>
    <s v="bq-job-2001-02-02"/>
    <s v="us-central1"/>
    <s v=""/>
    <n v="4.9880000000000004"/>
    <s v="TiBy"/>
    <n v="6.25"/>
    <s v="Standard"/>
    <s v="USD"/>
    <n v="31.175000000000001"/>
    <n v="29.616299999999999"/>
    <n v="29.6162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55"/>
    <s v="Allocated"/>
    <x v="1"/>
    <s v="Source tags/labels"/>
    <n v="1"/>
    <s v="gcp-2026-06-12-finops-data-2001-02-02-alloc-071808545f2d"/>
    <d v="2026-06-01T00:00:00"/>
    <d v="2026-06-01T00:00:00"/>
  </r>
  <r>
    <x v="3257"/>
    <x v="1"/>
    <m/>
    <m/>
    <s v="analytics-development"/>
    <n v="46184.833333333336"/>
    <n v="46185.833333333336"/>
    <n v="46173.833333333336"/>
    <n v="46203.833333333336"/>
    <s v="Cloud Storage"/>
    <s v="Storage"/>
    <s v="Standard Storage US Multi-region"/>
    <s v="bucket-2001-03-01"/>
    <s v="us-central1"/>
    <s v=""/>
    <n v="135.08770000000001"/>
    <s v="GiBy-month"/>
    <n v="2.6000146571449511E-2"/>
    <s v="Standard"/>
    <s v="USD"/>
    <n v="3.5123000000000002"/>
    <n v="3.2421000000000002"/>
    <n v="3.2421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56"/>
    <s v="Allocated"/>
    <x v="1"/>
    <s v="Source tags/labels"/>
    <n v="1"/>
    <s v="gcp-2026-06-12-finops-data-2001-03-01-alloc-6008abc9d0b1"/>
    <d v="2026-06-01T00:00:00"/>
    <d v="2026-06-01T00:00:00"/>
  </r>
  <r>
    <x v="3258"/>
    <x v="1"/>
    <m/>
    <m/>
    <s v="analytics-development"/>
    <n v="46184.833333333336"/>
    <n v="46185.833333333336"/>
    <n v="46173.833333333336"/>
    <n v="46203.833333333336"/>
    <s v="Cloud Storage"/>
    <s v="Storage"/>
    <s v="Standard Storage US Multi-region"/>
    <s v="bucket-2001-03-02"/>
    <s v="us-central1"/>
    <s v=""/>
    <n v="152.1251"/>
    <s v="GiBy-month"/>
    <n v="2.6000311585662062E-2"/>
    <s v="Standard"/>
    <s v="USD"/>
    <n v="3.9552999999999998"/>
    <n v="3.6509999999999998"/>
    <n v="3.6509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57"/>
    <s v="Allocated"/>
    <x v="1"/>
    <s v="Source tags/labels"/>
    <n v="1"/>
    <s v="gcp-2026-06-12-finops-data-2001-03-02-alloc-55cca334ce38"/>
    <d v="2026-06-01T00:00:00"/>
    <d v="2026-06-01T00:00:00"/>
  </r>
  <r>
    <x v="3259"/>
    <x v="1"/>
    <m/>
    <m/>
    <s v="analytics-development"/>
    <n v="46184.833333333336"/>
    <n v="46185.833333333336"/>
    <n v="46173.833333333336"/>
    <n v="46203.833333333336"/>
    <s v="Cloud SQL"/>
    <s v="Databases"/>
    <s v="Cloud SQL for PostgreSQL: Regional vCPU"/>
    <s v="cloudsql-2001-04-01"/>
    <s v="us-central1"/>
    <s v=""/>
    <n v="188.77959999999999"/>
    <s v="vCPU-hours"/>
    <n v="8.2600026697799978E-2"/>
    <s v="Committed"/>
    <s v="USD"/>
    <n v="15.5932"/>
    <n v="12.8521"/>
    <n v="12.852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58"/>
    <s v="Allocated"/>
    <x v="1"/>
    <s v="Source tags/labels"/>
    <n v="1"/>
    <s v="gcp-2026-06-12-finops-data-2001-04-01-alloc-68947b92bed8"/>
    <d v="2026-06-01T00:00:00"/>
    <d v="2026-06-01T00:00:00"/>
  </r>
  <r>
    <x v="3260"/>
    <x v="1"/>
    <m/>
    <m/>
    <s v="analytics-development"/>
    <n v="46184.833333333336"/>
    <n v="46185.833333333336"/>
    <n v="46173.833333333336"/>
    <n v="46203.833333333336"/>
    <s v="Cloud SQL"/>
    <s v="Databases"/>
    <s v="Cloud SQL for PostgreSQL: Regional vCPU"/>
    <s v="cloudsql-2001-04-02"/>
    <s v="us-central1"/>
    <s v=""/>
    <n v="202.46960000000001"/>
    <s v="vCPU-hours"/>
    <n v="8.2600054526704256E-2"/>
    <s v="Committed"/>
    <s v="USD"/>
    <n v="16.724"/>
    <n v="13.7841"/>
    <n v="13.784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59"/>
    <s v="Allocated"/>
    <x v="1"/>
    <s v="Source tags/labels"/>
    <n v="1"/>
    <s v="gcp-2026-06-12-finops-data-2001-04-02-alloc-21a8aee2b700"/>
    <d v="2026-06-01T00:00:00"/>
    <d v="2026-06-01T00:00:00"/>
  </r>
  <r>
    <x v="3261"/>
    <x v="1"/>
    <m/>
    <m/>
    <s v="analytics-development"/>
    <n v="46184.833333333336"/>
    <n v="46185.833333333336"/>
    <n v="46173.833333333336"/>
    <n v="46203.833333333336"/>
    <s v="Cloud Logging"/>
    <s v="Management and Governance"/>
    <s v="Log Storage"/>
    <s v="log-sink-2001-05-01"/>
    <s v="us-central1"/>
    <s v=""/>
    <n v="148.3706"/>
    <s v="GiBy"/>
    <n v="0.5"/>
    <s v="Standard"/>
    <s v="USD"/>
    <n v="74.185299999999998"/>
    <n v="68.250500000000002"/>
    <n v="68.2505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460"/>
    <s v="Shared"/>
    <x v="2"/>
    <s v="Direct spend: provider + billing month + sub-account"/>
    <n v="1"/>
    <s v="gcp-2026-06-12-finops-data-2001-05-01-alloc-257c490875e6"/>
    <d v="2026-06-01T00:00:00"/>
    <d v="2026-06-01T00:00:00"/>
  </r>
  <r>
    <x v="3262"/>
    <x v="1"/>
    <m/>
    <m/>
    <s v="analytics-development"/>
    <n v="46184.833333333336"/>
    <n v="46185.833333333336"/>
    <n v="46173.833333333336"/>
    <n v="46203.833333333336"/>
    <s v="Cloud Logging"/>
    <s v="Management and Governance"/>
    <s v="Log Storage"/>
    <s v="log-sink-2001-05-02"/>
    <s v="us-central1"/>
    <s v=""/>
    <n v="139.7841"/>
    <s v="GiBy"/>
    <n v="0.49999964230552696"/>
    <s v="Standard"/>
    <s v="USD"/>
    <n v="69.891999999999996"/>
    <n v="64.300700000000006"/>
    <n v="64.300700000000006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461"/>
    <s v="Shared"/>
    <x v="2"/>
    <s v="Direct spend: provider + billing month + sub-account"/>
    <n v="1"/>
    <s v="gcp-2026-06-12-finops-data-2001-05-02-alloc-794294822e70"/>
    <d v="2026-06-01T00:00:00"/>
    <d v="2026-06-01T00:00:00"/>
  </r>
  <r>
    <x v="3263"/>
    <x v="1"/>
    <m/>
    <m/>
    <s v="customer-platform-prod"/>
    <n v="46185.833333333336"/>
    <n v="46186.833333333336"/>
    <n v="46173.833333333336"/>
    <n v="46203.833333333336"/>
    <s v="Compute Engine"/>
    <s v="Compute"/>
    <s v="N2 Instance Core running in Americas"/>
    <s v="instance-1001-01-01"/>
    <s v="us-central1"/>
    <s v=""/>
    <n v="1472.5572"/>
    <s v="vCPU-hours"/>
    <n v="3.1610996163680433E-2"/>
    <s v="Committed"/>
    <s v="USD"/>
    <n v="46.548999999999999"/>
    <n v="37.771099999999997"/>
    <n v="37.7710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62"/>
    <s v="Allocated"/>
    <x v="1"/>
    <s v="Source tags/labels"/>
    <n v="1"/>
    <s v="gcp-2026-06-13-finops-prod-1001-01-01-alloc-dc66bcb9b874"/>
    <d v="2026-06-01T00:00:00"/>
    <d v="2026-06-01T00:00:00"/>
  </r>
  <r>
    <x v="3264"/>
    <x v="1"/>
    <m/>
    <m/>
    <s v="customer-platform-prod"/>
    <n v="46185.833333333336"/>
    <n v="46186.833333333336"/>
    <n v="46173.833333333336"/>
    <n v="46203.833333333336"/>
    <s v="Compute Engine"/>
    <s v="Compute"/>
    <s v="N2 Instance Core running in Americas"/>
    <s v="instance-1001-01-02"/>
    <s v="us-central1"/>
    <s v=""/>
    <n v="1437.0579"/>
    <s v="vCPU-hours"/>
    <n v="3.1610974060265772E-2"/>
    <s v="Committed"/>
    <s v="USD"/>
    <n v="45.4268"/>
    <n v="36.860500000000002"/>
    <n v="36.8605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63"/>
    <s v="Allocated"/>
    <x v="1"/>
    <s v="Source tags/labels"/>
    <n v="1"/>
    <s v="gcp-2026-06-13-finops-prod-1001-01-02-alloc-65ea958fdf1d"/>
    <d v="2026-06-01T00:00:00"/>
    <d v="2026-06-01T00:00:00"/>
  </r>
  <r>
    <x v="3265"/>
    <x v="1"/>
    <m/>
    <m/>
    <s v="customer-platform-prod"/>
    <n v="46185.833333333336"/>
    <n v="46186.833333333336"/>
    <n v="46173.833333333336"/>
    <n v="46203.833333333336"/>
    <s v="BigQuery"/>
    <s v="Analytics"/>
    <s v="Analysis in US"/>
    <s v="bq-job-1001-02-01"/>
    <s v="us-central1"/>
    <s v=""/>
    <n v="12.282400000000001"/>
    <s v="TiBy"/>
    <n v="6.2500162834625153"/>
    <s v="Standard"/>
    <s v="USD"/>
    <n v="76.765199999999993"/>
    <n v="72.926900000000003"/>
    <n v="72.9269000000000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64"/>
    <s v="Allocated"/>
    <x v="1"/>
    <s v="Source tags/labels"/>
    <n v="1"/>
    <s v="gcp-2026-06-13-finops-prod-1001-02-01-alloc-788306205adb"/>
    <d v="2026-06-01T00:00:00"/>
    <d v="2026-06-01T00:00:00"/>
  </r>
  <r>
    <x v="3266"/>
    <x v="1"/>
    <m/>
    <m/>
    <s v="customer-platform-prod"/>
    <n v="46185.833333333336"/>
    <n v="46186.833333333336"/>
    <n v="46173.833333333336"/>
    <n v="46203.833333333336"/>
    <s v="BigQuery"/>
    <s v="Analytics"/>
    <s v="Analysis in US"/>
    <s v="bq-job-1001-02-02"/>
    <s v="us-central1"/>
    <s v=""/>
    <n v="11.687099999999999"/>
    <s v="TiBy"/>
    <n v="6.2500192519957896"/>
    <s v="Standard"/>
    <s v="USD"/>
    <n v="73.044600000000003"/>
    <n v="69.392399999999995"/>
    <n v="69.39239999999999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65"/>
    <s v="Allocated"/>
    <x v="1"/>
    <s v="Source tags/labels"/>
    <n v="1"/>
    <s v="gcp-2026-06-13-finops-prod-1001-02-02-alloc-5dbae3c26534"/>
    <d v="2026-06-01T00:00:00"/>
    <d v="2026-06-01T00:00:00"/>
  </r>
  <r>
    <x v="3267"/>
    <x v="1"/>
    <m/>
    <m/>
    <s v="customer-platform-prod"/>
    <n v="46185.833333333336"/>
    <n v="46186.833333333336"/>
    <n v="46173.833333333336"/>
    <n v="46203.833333333336"/>
    <s v="Cloud Storage"/>
    <s v="Storage"/>
    <s v="Standard Storage US Multi-region"/>
    <s v="bucket-1001-03-01"/>
    <s v="us-central1"/>
    <s v=""/>
    <n v="317.32249999999999"/>
    <s v="GiBy-month"/>
    <n v="2.6000047270521316E-2"/>
    <s v="Standard"/>
    <s v="USD"/>
    <n v="8.2504000000000008"/>
    <n v="7.6157000000000004"/>
    <n v="7.6157000000000004"/>
    <s v="Usage"/>
    <s v=""/>
    <s v="Standard Storage US Multi-region"/>
    <s v="{}"/>
    <x v="0"/>
    <x v="0"/>
    <x v="0"/>
    <x v="0"/>
    <s v="Unallocated"/>
    <s v="gcp_billing_sample.csv"/>
    <n v="1466"/>
    <s v="Unallocated"/>
    <x v="0"/>
    <s v="Missing allocation metadata"/>
    <n v="1"/>
    <s v="gcp-2026-06-13-finops-prod-1001-03-01-alloc-163582f9f1ce"/>
    <d v="2026-06-01T00:00:00"/>
    <d v="2026-06-01T00:00:00"/>
  </r>
  <r>
    <x v="3268"/>
    <x v="1"/>
    <m/>
    <m/>
    <s v="customer-platform-prod"/>
    <n v="46185.833333333336"/>
    <n v="46186.833333333336"/>
    <n v="46173.833333333336"/>
    <n v="46203.833333333336"/>
    <s v="Cloud Storage"/>
    <s v="Storage"/>
    <s v="Standard Storage US Multi-region"/>
    <s v="bucket-1001-03-02"/>
    <s v="us-central1"/>
    <s v=""/>
    <n v="296.52510000000001"/>
    <s v="GiBy-month"/>
    <n v="2.6000159851560626E-2"/>
    <s v="Standard"/>
    <s v="USD"/>
    <n v="7.7096999999999998"/>
    <n v="7.1166"/>
    <n v="7.116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67"/>
    <s v="Allocated"/>
    <x v="1"/>
    <s v="Source tags/labels"/>
    <n v="1"/>
    <s v="gcp-2026-06-13-finops-prod-1001-03-02-alloc-adb6f1df85c6"/>
    <d v="2026-06-01T00:00:00"/>
    <d v="2026-06-01T00:00:00"/>
  </r>
  <r>
    <x v="3269"/>
    <x v="1"/>
    <m/>
    <m/>
    <s v="customer-platform-prod"/>
    <n v="46185.833333333336"/>
    <n v="46186.833333333336"/>
    <n v="46173.833333333336"/>
    <n v="46203.833333333336"/>
    <s v="Cloud SQL"/>
    <s v="Databases"/>
    <s v="Cloud SQL for PostgreSQL: Regional vCPU"/>
    <s v="cloudsql-1001-04-01"/>
    <s v="us-central1"/>
    <s v=""/>
    <n v="436.214"/>
    <s v="vCPU-hours"/>
    <n v="8.260005410188577E-2"/>
    <s v="Committed"/>
    <s v="USD"/>
    <n v="36.031300000000002"/>
    <n v="29.697399999999998"/>
    <n v="29.69739999999999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68"/>
    <s v="Allocated"/>
    <x v="1"/>
    <s v="Source tags/labels"/>
    <n v="1"/>
    <s v="gcp-2026-06-13-finops-prod-1001-04-01-alloc-2f32bc621378"/>
    <d v="2026-06-01T00:00:00"/>
    <d v="2026-06-01T00:00:00"/>
  </r>
  <r>
    <x v="3270"/>
    <x v="1"/>
    <m/>
    <m/>
    <s v="customer-platform-prod"/>
    <n v="46185.833333333336"/>
    <n v="46186.833333333336"/>
    <n v="46173.833333333336"/>
    <n v="46203.833333333336"/>
    <s v="Cloud SQL"/>
    <s v="Databases"/>
    <s v="Cloud SQL for PostgreSQL: Regional vCPU"/>
    <s v="cloudsql-1001-04-02"/>
    <s v="us-central1"/>
    <s v=""/>
    <n v="437.92020000000002"/>
    <s v="vCPU-hours"/>
    <n v="8.259998054440057E-2"/>
    <s v="Committed"/>
    <s v="USD"/>
    <n v="36.172199999999997"/>
    <n v="29.813600000000001"/>
    <n v="29.8136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69"/>
    <s v="Allocated"/>
    <x v="1"/>
    <s v="Source tags/labels"/>
    <n v="1"/>
    <s v="gcp-2026-06-13-finops-prod-1001-04-02-alloc-c3a2ad4e8599"/>
    <d v="2026-06-01T00:00:00"/>
    <d v="2026-06-01T00:00:00"/>
  </r>
  <r>
    <x v="3271"/>
    <x v="1"/>
    <m/>
    <m/>
    <s v="customer-platform-prod"/>
    <n v="46185.833333333336"/>
    <n v="46186.833333333336"/>
    <n v="46173.833333333336"/>
    <n v="46203.833333333336"/>
    <s v="Cloud Logging"/>
    <s v="Management and Governance"/>
    <s v="Log Storage"/>
    <s v="log-sink-1001-05-01"/>
    <s v="us-central1"/>
    <s v=""/>
    <n v="314.1662"/>
    <s v="GiBy"/>
    <n v="0.5"/>
    <s v="Standard"/>
    <s v="USD"/>
    <n v="157.0831"/>
    <n v="144.51650000000001"/>
    <n v="144.5165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470"/>
    <s v="Shared"/>
    <x v="2"/>
    <s v="Direct spend: provider + billing month + sub-account"/>
    <n v="1"/>
    <s v="gcp-2026-06-13-finops-prod-1001-05-01-alloc-b1a4c5c29b7b"/>
    <d v="2026-06-01T00:00:00"/>
    <d v="2026-06-01T00:00:00"/>
  </r>
  <r>
    <x v="3272"/>
    <x v="1"/>
    <m/>
    <m/>
    <s v="customer-platform-prod"/>
    <n v="46185.833333333336"/>
    <n v="46186.833333333336"/>
    <n v="46173.833333333336"/>
    <n v="46203.833333333336"/>
    <s v="Cloud Logging"/>
    <s v="Management and Governance"/>
    <s v="Log Storage"/>
    <s v="log-sink-1001-05-02"/>
    <s v="us-central1"/>
    <s v=""/>
    <n v="275.71679999999998"/>
    <s v="GiBy"/>
    <n v="0.5"/>
    <s v="Standard"/>
    <s v="USD"/>
    <n v="137.85839999999999"/>
    <n v="126.8297"/>
    <n v="126.8297"/>
    <s v="Usage"/>
    <s v=""/>
    <s v="Log Storage"/>
    <s v="{}"/>
    <x v="0"/>
    <x v="0"/>
    <x v="0"/>
    <x v="0"/>
    <s v="Unallocated"/>
    <s v="gcp_billing_sample.csv"/>
    <n v="1471"/>
    <s v="Unallocated"/>
    <x v="0"/>
    <s v="Missing allocation metadata"/>
    <n v="1"/>
    <s v="gcp-2026-06-13-finops-prod-1001-05-02-alloc-77c3144b8ac8"/>
    <d v="2026-06-01T00:00:00"/>
    <d v="2026-06-01T00:00:00"/>
  </r>
  <r>
    <x v="3273"/>
    <x v="1"/>
    <m/>
    <m/>
    <s v="analytics-development"/>
    <n v="46185.833333333336"/>
    <n v="46186.833333333336"/>
    <n v="46173.833333333336"/>
    <n v="46203.833333333336"/>
    <s v="Compute Engine"/>
    <s v="Compute"/>
    <s v="N2 Instance Core running in Americas"/>
    <s v="instance-2001-01-01"/>
    <s v="us-central1"/>
    <s v=""/>
    <n v="652.43640000000005"/>
    <s v="vCPU-hours"/>
    <n v="3.1611050517720965E-2"/>
    <s v="Committed"/>
    <s v="USD"/>
    <n v="20.624199999999998"/>
    <n v="16.734999999999999"/>
    <n v="16.7349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72"/>
    <s v="Allocated"/>
    <x v="1"/>
    <s v="Source tags/labels"/>
    <n v="1"/>
    <s v="gcp-2026-06-13-finops-data-2001-01-01-alloc-379b102a9631"/>
    <d v="2026-06-01T00:00:00"/>
    <d v="2026-06-01T00:00:00"/>
  </r>
  <r>
    <x v="3274"/>
    <x v="1"/>
    <m/>
    <m/>
    <s v="analytics-development"/>
    <n v="46185.833333333336"/>
    <n v="46186.833333333336"/>
    <n v="46173.833333333336"/>
    <n v="46203.833333333336"/>
    <s v="Compute Engine"/>
    <s v="Compute"/>
    <s v="N2 Instance Core running in Americas"/>
    <s v="instance-2001-01-02"/>
    <s v="us-central1"/>
    <s v=""/>
    <n v="730.11059999999998"/>
    <s v="vCPU-hours"/>
    <n v="3.1610964147075801E-2"/>
    <s v="Committed"/>
    <s v="USD"/>
    <n v="23.079499999999999"/>
    <n v="18.727399999999999"/>
    <n v="18.7273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73"/>
    <s v="Allocated"/>
    <x v="1"/>
    <s v="Source tags/labels"/>
    <n v="1"/>
    <s v="gcp-2026-06-13-finops-data-2001-01-02-alloc-4bc48031c2f2"/>
    <d v="2026-06-01T00:00:00"/>
    <d v="2026-06-01T00:00:00"/>
  </r>
  <r>
    <x v="3275"/>
    <x v="1"/>
    <m/>
    <m/>
    <s v="analytics-development"/>
    <n v="46185.833333333336"/>
    <n v="46186.833333333336"/>
    <n v="46173.833333333336"/>
    <n v="46203.833333333336"/>
    <s v="BigQuery"/>
    <s v="Analytics"/>
    <s v="Analysis in US"/>
    <s v="bq-job-2001-02-01"/>
    <s v="us-central1"/>
    <s v=""/>
    <n v="5.8745000000000003"/>
    <s v="TiBy"/>
    <n v="6.2499616988679882"/>
    <s v="Standard"/>
    <s v="USD"/>
    <n v="36.715400000000002"/>
    <n v="34.879600000000003"/>
    <n v="34.879600000000003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74"/>
    <s v="Allocated"/>
    <x v="1"/>
    <s v="Source tags/labels"/>
    <n v="1"/>
    <s v="gcp-2026-06-13-finops-data-2001-02-01-alloc-6786af04a6dd"/>
    <d v="2026-06-01T00:00:00"/>
    <d v="2026-06-01T00:00:00"/>
  </r>
  <r>
    <x v="3276"/>
    <x v="1"/>
    <m/>
    <m/>
    <s v="analytics-development"/>
    <n v="46185.833333333336"/>
    <n v="46186.833333333336"/>
    <n v="46173.833333333336"/>
    <n v="46203.833333333336"/>
    <s v="BigQuery"/>
    <s v="Analytics"/>
    <s v="Analysis in US"/>
    <s v="bq-job-2001-02-02"/>
    <s v="us-central1"/>
    <s v=""/>
    <n v="5.5061"/>
    <s v="TiBy"/>
    <n v="6.249995459581192"/>
    <s v="Standard"/>
    <s v="USD"/>
    <n v="34.4131"/>
    <n v="32.692399999999999"/>
    <n v="32.6923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75"/>
    <s v="Allocated"/>
    <x v="1"/>
    <s v="Source tags/labels"/>
    <n v="1"/>
    <s v="gcp-2026-06-13-finops-data-2001-02-02-alloc-34f03ed2b804"/>
    <d v="2026-06-01T00:00:00"/>
    <d v="2026-06-01T00:00:00"/>
  </r>
  <r>
    <x v="3277"/>
    <x v="1"/>
    <m/>
    <m/>
    <s v="analytics-development"/>
    <n v="46185.833333333336"/>
    <n v="46186.833333333336"/>
    <n v="46173.833333333336"/>
    <n v="46203.833333333336"/>
    <s v="Cloud Storage"/>
    <s v="Storage"/>
    <s v="Standard Storage US Multi-region"/>
    <s v="bucket-2001-03-01"/>
    <s v="us-central1"/>
    <s v=""/>
    <n v="130.91069999999999"/>
    <s v="GiBy-month"/>
    <n v="2.6000166525730901E-2"/>
    <s v="Standard"/>
    <s v="USD"/>
    <n v="3.4037000000000002"/>
    <n v="3.1419000000000001"/>
    <n v="3.1419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76"/>
    <s v="Allocated"/>
    <x v="1"/>
    <s v="Source tags/labels"/>
    <n v="1"/>
    <s v="gcp-2026-06-13-finops-data-2001-03-01-alloc-ae8e874a0ba2"/>
    <d v="2026-06-01T00:00:00"/>
    <d v="2026-06-01T00:00:00"/>
  </r>
  <r>
    <x v="3278"/>
    <x v="1"/>
    <m/>
    <m/>
    <s v="analytics-development"/>
    <n v="46185.833333333336"/>
    <n v="46186.833333333336"/>
    <n v="46173.833333333336"/>
    <n v="46203.833333333336"/>
    <s v="Cloud Storage"/>
    <s v="Storage"/>
    <s v="Standard Storage US Multi-region"/>
    <s v="bucket-2001-03-02"/>
    <s v="us-central1"/>
    <s v=""/>
    <n v="147.4461"/>
    <s v="GiBy-month"/>
    <n v="2.6000009494995122E-2"/>
    <s v="Standard"/>
    <s v="USD"/>
    <n v="3.8336000000000001"/>
    <n v="3.5387"/>
    <n v="3.5387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77"/>
    <s v="Allocated"/>
    <x v="1"/>
    <s v="Source tags/labels"/>
    <n v="1"/>
    <s v="gcp-2026-06-13-finops-data-2001-03-02-alloc-6f1a8346abd3"/>
    <d v="2026-06-01T00:00:00"/>
    <d v="2026-06-01T00:00:00"/>
  </r>
  <r>
    <x v="3279"/>
    <x v="1"/>
    <m/>
    <m/>
    <s v="analytics-development"/>
    <n v="46185.833333333336"/>
    <n v="46186.833333333336"/>
    <n v="46173.833333333336"/>
    <n v="46203.833333333336"/>
    <s v="Cloud SQL"/>
    <s v="Databases"/>
    <s v="Cloud SQL for PostgreSQL: Regional vCPU"/>
    <s v="cloudsql-2001-04-01"/>
    <s v="us-central1"/>
    <s v=""/>
    <n v="185.01949999999999"/>
    <s v="vCPU-hours"/>
    <n v="8.2599942168257945E-2"/>
    <s v="Committed"/>
    <s v="USD"/>
    <n v="15.2826"/>
    <n v="12.5961"/>
    <n v="12.596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78"/>
    <s v="Allocated"/>
    <x v="1"/>
    <s v="Source tags/labels"/>
    <n v="1"/>
    <s v="gcp-2026-06-13-finops-data-2001-04-01-alloc-869d78e2dc36"/>
    <d v="2026-06-01T00:00:00"/>
    <d v="2026-06-01T00:00:00"/>
  </r>
  <r>
    <x v="3280"/>
    <x v="1"/>
    <m/>
    <m/>
    <s v="analytics-development"/>
    <n v="46185.833333333336"/>
    <n v="46186.833333333336"/>
    <n v="46173.833333333336"/>
    <n v="46203.833333333336"/>
    <s v="Cloud SQL"/>
    <s v="Databases"/>
    <s v="Cloud SQL for PostgreSQL: Regional vCPU"/>
    <s v="cloudsql-2001-04-02"/>
    <s v="us-central1"/>
    <s v=""/>
    <n v="206.6926"/>
    <s v="vCPU-hours"/>
    <n v="8.2599957618221462E-2"/>
    <s v="Committed"/>
    <s v="USD"/>
    <n v="17.072800000000001"/>
    <n v="14.0717"/>
    <n v="14.0717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79"/>
    <s v="Allocated"/>
    <x v="1"/>
    <s v="Source tags/labels"/>
    <n v="1"/>
    <s v="gcp-2026-06-13-finops-data-2001-04-02-alloc-b528a8e5d213"/>
    <d v="2026-06-01T00:00:00"/>
    <d v="2026-06-01T00:00:00"/>
  </r>
  <r>
    <x v="3281"/>
    <x v="1"/>
    <m/>
    <m/>
    <s v="analytics-development"/>
    <n v="46185.833333333336"/>
    <n v="46186.833333333336"/>
    <n v="46173.833333333336"/>
    <n v="46203.833333333336"/>
    <s v="Cloud Logging"/>
    <s v="Management and Governance"/>
    <s v="Log Storage"/>
    <s v="log-sink-2001-05-01"/>
    <s v="us-central1"/>
    <s v=""/>
    <n v="137.17310000000001"/>
    <s v="GiBy"/>
    <n v="0.50000036450295282"/>
    <s v="Standard"/>
    <s v="USD"/>
    <n v="68.586600000000004"/>
    <n v="63.099600000000002"/>
    <n v="63.0996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480"/>
    <s v="Shared"/>
    <x v="2"/>
    <s v="Direct spend: provider + billing month + sub-account"/>
    <n v="1"/>
    <s v="gcp-2026-06-13-finops-data-2001-05-01-alloc-c26ec39be836"/>
    <d v="2026-06-01T00:00:00"/>
    <d v="2026-06-01T00:00:00"/>
  </r>
  <r>
    <x v="3282"/>
    <x v="1"/>
    <m/>
    <m/>
    <s v="analytics-development"/>
    <n v="46185.833333333336"/>
    <n v="46186.833333333336"/>
    <n v="46173.833333333336"/>
    <n v="46203.833333333336"/>
    <s v="Cloud Logging"/>
    <s v="Management and Governance"/>
    <s v="Log Storage"/>
    <s v="log-sink-2001-05-02"/>
    <s v="us-central1"/>
    <s v=""/>
    <n v="135.10120000000001"/>
    <s v="GiBy"/>
    <n v="0.5"/>
    <s v="Standard"/>
    <s v="USD"/>
    <n v="67.550600000000003"/>
    <n v="62.146500000000003"/>
    <n v="62.1465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481"/>
    <s v="Shared"/>
    <x v="2"/>
    <s v="Direct spend: provider + billing month + sub-account"/>
    <n v="1"/>
    <s v="gcp-2026-06-13-finops-data-2001-05-02-alloc-4cf575bf15e6"/>
    <d v="2026-06-01T00:00:00"/>
    <d v="2026-06-01T00:00:00"/>
  </r>
  <r>
    <x v="3283"/>
    <x v="1"/>
    <m/>
    <m/>
    <s v="customer-platform-prod"/>
    <n v="46186.833333333336"/>
    <n v="46187.833333333336"/>
    <n v="46173.833333333336"/>
    <n v="46203.833333333336"/>
    <s v="Compute Engine"/>
    <s v="Compute"/>
    <s v="N2 Instance Core running in Americas"/>
    <s v="instance-1001-01-01"/>
    <s v="us-central1"/>
    <s v=""/>
    <n v="1613.3689999999999"/>
    <s v="vCPU-hours"/>
    <n v="3.1610995376755102E-2"/>
    <s v="Committed"/>
    <s v="USD"/>
    <n v="51.0002"/>
    <n v="41.382899999999999"/>
    <n v="41.3828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82"/>
    <s v="Allocated"/>
    <x v="1"/>
    <s v="Source tags/labels"/>
    <n v="1"/>
    <s v="gcp-2026-06-14-finops-prod-1001-01-01-alloc-4aece6eb252e"/>
    <d v="2026-06-01T00:00:00"/>
    <d v="2026-06-01T00:00:00"/>
  </r>
  <r>
    <x v="3284"/>
    <x v="1"/>
    <m/>
    <m/>
    <s v="customer-platform-prod"/>
    <n v="46186.833333333336"/>
    <n v="46187.833333333336"/>
    <n v="46173.833333333336"/>
    <n v="46203.833333333336"/>
    <s v="Compute Engine"/>
    <s v="Compute"/>
    <s v="N2 Instance Core running in Americas"/>
    <s v="instance-1001-01-02"/>
    <s v="us-central1"/>
    <s v=""/>
    <n v="1445.1952000000001"/>
    <s v="vCPU-hours"/>
    <n v="3.1611023894903612E-2"/>
    <s v="Committed"/>
    <s v="USD"/>
    <n v="45.684100000000001"/>
    <n v="37.069299999999998"/>
    <n v="37.0692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83"/>
    <s v="Allocated"/>
    <x v="1"/>
    <s v="Source tags/labels"/>
    <n v="1"/>
    <s v="gcp-2026-06-14-finops-prod-1001-01-02-alloc-c19e04960ca8"/>
    <d v="2026-06-01T00:00:00"/>
    <d v="2026-06-01T00:00:00"/>
  </r>
  <r>
    <x v="3285"/>
    <x v="1"/>
    <m/>
    <m/>
    <s v="customer-platform-prod"/>
    <n v="46186.833333333336"/>
    <n v="46187.833333333336"/>
    <n v="46173.833333333336"/>
    <n v="46203.833333333336"/>
    <s v="BigQuery"/>
    <s v="Analytics"/>
    <s v="Analysis in US"/>
    <s v="bq-job-1001-02-01"/>
    <s v="us-central1"/>
    <s v=""/>
    <n v="11.1403"/>
    <s v="TiBy"/>
    <n v="6.2500022441047367"/>
    <s v="Standard"/>
    <s v="USD"/>
    <n v="69.626900000000006"/>
    <n v="66.145600000000002"/>
    <n v="66.145600000000002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84"/>
    <s v="Allocated"/>
    <x v="1"/>
    <s v="Source tags/labels"/>
    <n v="1"/>
    <s v="gcp-2026-06-14-finops-prod-1001-02-01-alloc-2b7d24c61e2b"/>
    <d v="2026-06-01T00:00:00"/>
    <d v="2026-06-01T00:00:00"/>
  </r>
  <r>
    <x v="3286"/>
    <x v="1"/>
    <m/>
    <m/>
    <s v="customer-platform-prod"/>
    <n v="46186.833333333336"/>
    <n v="46187.833333333336"/>
    <n v="46173.833333333336"/>
    <n v="46203.833333333336"/>
    <s v="BigQuery"/>
    <s v="Analytics"/>
    <s v="Analysis in US"/>
    <s v="bq-job-1001-02-02"/>
    <s v="us-central1"/>
    <s v=""/>
    <n v="10.906000000000001"/>
    <s v="TiBy"/>
    <n v="6.2499908307353751"/>
    <s v="Standard"/>
    <s v="USD"/>
    <n v="68.162400000000005"/>
    <n v="64.754300000000001"/>
    <n v="64.754300000000001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85"/>
    <s v="Allocated"/>
    <x v="1"/>
    <s v="Source tags/labels"/>
    <n v="1"/>
    <s v="gcp-2026-06-14-finops-prod-1001-02-02-alloc-464e4be4c831"/>
    <d v="2026-06-01T00:00:00"/>
    <d v="2026-06-01T00:00:00"/>
  </r>
  <r>
    <x v="3287"/>
    <x v="1"/>
    <m/>
    <m/>
    <s v="customer-platform-prod"/>
    <n v="46186.833333333336"/>
    <n v="46187.833333333336"/>
    <n v="46173.833333333336"/>
    <n v="46203.833333333336"/>
    <s v="Cloud Storage"/>
    <s v="Storage"/>
    <s v="Standard Storage US Multi-region"/>
    <s v="bucket-1001-03-01"/>
    <s v="us-central1"/>
    <s v=""/>
    <n v="343.78750000000002"/>
    <s v="GiBy-month"/>
    <n v="2.6000072719339708E-2"/>
    <s v="Standard"/>
    <s v="USD"/>
    <n v="8.9384999999999994"/>
    <n v="8.2508999999999997"/>
    <n v="8.2508999999999997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86"/>
    <s v="Allocated"/>
    <x v="1"/>
    <s v="Source tags/labels"/>
    <n v="1"/>
    <s v="gcp-2026-06-14-finops-prod-1001-03-01-alloc-5d160b93cfe9"/>
    <d v="2026-06-01T00:00:00"/>
    <d v="2026-06-01T00:00:00"/>
  </r>
  <r>
    <x v="3288"/>
    <x v="1"/>
    <m/>
    <m/>
    <s v="customer-platform-prod"/>
    <n v="46186.833333333336"/>
    <n v="46187.833333333336"/>
    <n v="46173.833333333336"/>
    <n v="46203.833333333336"/>
    <s v="Cloud Storage"/>
    <s v="Storage"/>
    <s v="Standard Storage US Multi-region"/>
    <s v="bucket-1001-03-02"/>
    <s v="us-central1"/>
    <s v=""/>
    <n v="335.86070000000001"/>
    <s v="GiBy-month"/>
    <n v="2.6000064907862098E-2"/>
    <s v="Standard"/>
    <s v="USD"/>
    <n v="8.7324000000000002"/>
    <n v="8.0607000000000006"/>
    <n v="8.060700000000000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87"/>
    <s v="Allocated"/>
    <x v="1"/>
    <s v="Source tags/labels"/>
    <n v="1"/>
    <s v="gcp-2026-06-14-finops-prod-1001-03-02-alloc-121ebd671452"/>
    <d v="2026-06-01T00:00:00"/>
    <d v="2026-06-01T00:00:00"/>
  </r>
  <r>
    <x v="3289"/>
    <x v="1"/>
    <m/>
    <m/>
    <s v="customer-platform-prod"/>
    <n v="46186.833333333336"/>
    <n v="46187.833333333336"/>
    <n v="46173.833333333336"/>
    <n v="46203.833333333336"/>
    <s v="Cloud SQL"/>
    <s v="Databases"/>
    <s v="Cloud SQL for PostgreSQL: Regional vCPU"/>
    <s v="cloudsql-1001-04-01"/>
    <s v="us-central1"/>
    <s v=""/>
    <n v="401.76569999999998"/>
    <s v="vCPU-hours"/>
    <n v="8.2600132365704695E-2"/>
    <s v="Committed"/>
    <s v="USD"/>
    <n v="33.185899999999997"/>
    <n v="27.3522"/>
    <n v="27.352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88"/>
    <s v="Allocated"/>
    <x v="1"/>
    <s v="Source tags/labels"/>
    <n v="1"/>
    <s v="gcp-2026-06-14-finops-prod-1001-04-01-alloc-5348bf91a5ec"/>
    <d v="2026-06-01T00:00:00"/>
    <d v="2026-06-01T00:00:00"/>
  </r>
  <r>
    <x v="3290"/>
    <x v="1"/>
    <m/>
    <m/>
    <s v="customer-platform-prod"/>
    <n v="46186.833333333336"/>
    <n v="46187.833333333336"/>
    <n v="46173.833333333336"/>
    <n v="46203.833333333336"/>
    <s v="Cloud SQL"/>
    <s v="Databases"/>
    <s v="Cloud SQL for PostgreSQL: Regional vCPU"/>
    <s v="cloudsql-1001-04-02"/>
    <s v="us-central1"/>
    <s v=""/>
    <n v="429.48630000000003"/>
    <s v="vCPU-hours"/>
    <n v="8.2600073622837333E-2"/>
    <s v="Committed"/>
    <s v="USD"/>
    <n v="35.4756"/>
    <n v="29.2394"/>
    <n v="29.2394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489"/>
    <s v="Allocated"/>
    <x v="1"/>
    <s v="Source tags/labels"/>
    <n v="1"/>
    <s v="gcp-2026-06-14-finops-prod-1001-04-02-alloc-487ccc97b1ae"/>
    <d v="2026-06-01T00:00:00"/>
    <d v="2026-06-01T00:00:00"/>
  </r>
  <r>
    <x v="3291"/>
    <x v="1"/>
    <m/>
    <m/>
    <s v="customer-platform-prod"/>
    <n v="46186.833333333336"/>
    <n v="46187.833333333336"/>
    <n v="46173.833333333336"/>
    <n v="46203.833333333336"/>
    <s v="Cloud Logging"/>
    <s v="Management and Governance"/>
    <s v="Log Storage"/>
    <s v="log-sink-1001-05-01"/>
    <s v="us-central1"/>
    <s v=""/>
    <n v="285.82549999999998"/>
    <s v="GiBy"/>
    <n v="0.49999982506809221"/>
    <s v="Standard"/>
    <s v="USD"/>
    <n v="142.9127"/>
    <n v="131.47970000000001"/>
    <n v="131.4797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490"/>
    <s v="Shared"/>
    <x v="2"/>
    <s v="Direct spend: provider + billing month + sub-account"/>
    <n v="1"/>
    <s v="gcp-2026-06-14-finops-prod-1001-05-01-alloc-807ec9e98638"/>
    <d v="2026-06-01T00:00:00"/>
    <d v="2026-06-01T00:00:00"/>
  </r>
  <r>
    <x v="3292"/>
    <x v="1"/>
    <m/>
    <m/>
    <s v="customer-platform-prod"/>
    <n v="46186.833333333336"/>
    <n v="46187.833333333336"/>
    <n v="46173.833333333336"/>
    <n v="46203.833333333336"/>
    <s v="Cloud Logging"/>
    <s v="Management and Governance"/>
    <s v="Log Storage"/>
    <s v="log-sink-1001-05-02"/>
    <s v="us-central1"/>
    <s v=""/>
    <n v="323.56029999999998"/>
    <s v="GiBy"/>
    <n v="0.50000015453070112"/>
    <s v="Standard"/>
    <s v="USD"/>
    <n v="161.78020000000001"/>
    <n v="148.83770000000001"/>
    <n v="148.8377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491"/>
    <s v="Shared"/>
    <x v="2"/>
    <s v="Direct spend: provider + billing month + sub-account"/>
    <n v="1"/>
    <s v="gcp-2026-06-14-finops-prod-1001-05-02-alloc-40633b7a3fc3"/>
    <d v="2026-06-01T00:00:00"/>
    <d v="2026-06-01T00:00:00"/>
  </r>
  <r>
    <x v="3293"/>
    <x v="1"/>
    <m/>
    <m/>
    <s v="analytics-development"/>
    <n v="46186.833333333336"/>
    <n v="46187.833333333336"/>
    <n v="46173.833333333336"/>
    <n v="46203.833333333336"/>
    <s v="Compute Engine"/>
    <s v="Compute"/>
    <s v="N2 Instance Core running in Americas"/>
    <s v="instance-2001-01-01"/>
    <s v="us-central1"/>
    <s v=""/>
    <n v="741.7663"/>
    <s v="vCPU-hours"/>
    <n v="3.1611034364866675E-2"/>
    <s v="Committed"/>
    <s v="USD"/>
    <n v="23.448"/>
    <n v="19.026299999999999"/>
    <n v="19.0262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92"/>
    <s v="Allocated"/>
    <x v="1"/>
    <s v="Source tags/labels"/>
    <n v="1"/>
    <s v="gcp-2026-06-14-finops-data-2001-01-01-alloc-3ca9468c8400"/>
    <d v="2026-06-01T00:00:00"/>
    <d v="2026-06-01T00:00:00"/>
  </r>
  <r>
    <x v="3294"/>
    <x v="1"/>
    <m/>
    <m/>
    <s v="analytics-development"/>
    <n v="46186.833333333336"/>
    <n v="46187.833333333336"/>
    <n v="46173.833333333336"/>
    <n v="46203.833333333336"/>
    <s v="Compute Engine"/>
    <s v="Compute"/>
    <s v="N2 Instance Core running in Americas"/>
    <s v="instance-2001-01-02"/>
    <s v="us-central1"/>
    <s v=""/>
    <n v="627.92070000000001"/>
    <s v="vCPU-hours"/>
    <n v="3.1610998012965651E-2"/>
    <s v="Committed"/>
    <s v="USD"/>
    <n v="19.8492"/>
    <n v="16.106100000000001"/>
    <n v="16.1061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93"/>
    <s v="Allocated"/>
    <x v="1"/>
    <s v="Source tags/labels"/>
    <n v="1"/>
    <s v="gcp-2026-06-14-finops-data-2001-01-02-alloc-df9a6c345544"/>
    <d v="2026-06-01T00:00:00"/>
    <d v="2026-06-01T00:00:00"/>
  </r>
  <r>
    <x v="3295"/>
    <x v="1"/>
    <m/>
    <m/>
    <s v="analytics-development"/>
    <n v="46186.833333333336"/>
    <n v="46187.833333333336"/>
    <n v="46173.833333333336"/>
    <n v="46203.833333333336"/>
    <s v="BigQuery"/>
    <s v="Analytics"/>
    <s v="Analysis in US"/>
    <s v="bq-job-2001-02-01"/>
    <s v="us-central1"/>
    <s v=""/>
    <n v="5.57"/>
    <s v="TiBy"/>
    <n v="6.2500179533213647"/>
    <s v="Standard"/>
    <s v="USD"/>
    <n v="34.812600000000003"/>
    <n v="33.072000000000003"/>
    <n v="33.072000000000003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94"/>
    <s v="Allocated"/>
    <x v="1"/>
    <s v="Source tags/labels"/>
    <n v="1"/>
    <s v="gcp-2026-06-14-finops-data-2001-02-01-alloc-69847fecbc93"/>
    <d v="2026-06-01T00:00:00"/>
    <d v="2026-06-01T00:00:00"/>
  </r>
  <r>
    <x v="3296"/>
    <x v="1"/>
    <m/>
    <m/>
    <s v="analytics-development"/>
    <n v="46186.833333333336"/>
    <n v="46187.833333333336"/>
    <n v="46173.833333333336"/>
    <n v="46203.833333333336"/>
    <s v="BigQuery"/>
    <s v="Analytics"/>
    <s v="Analysis in US"/>
    <s v="bq-job-2001-02-02"/>
    <s v="us-central1"/>
    <s v=""/>
    <n v="4.9175000000000004"/>
    <s v="TiBy"/>
    <n v="6.249964412811388"/>
    <s v="Standard"/>
    <s v="USD"/>
    <n v="30.734200000000001"/>
    <n v="29.197500000000002"/>
    <n v="29.19750000000000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95"/>
    <s v="Allocated"/>
    <x v="1"/>
    <s v="Source tags/labels"/>
    <n v="1"/>
    <s v="gcp-2026-06-14-finops-data-2001-02-02-alloc-2d09820d0ee9"/>
    <d v="2026-06-01T00:00:00"/>
    <d v="2026-06-01T00:00:00"/>
  </r>
  <r>
    <x v="3297"/>
    <x v="1"/>
    <m/>
    <m/>
    <s v="analytics-development"/>
    <n v="46186.833333333336"/>
    <n v="46187.833333333336"/>
    <n v="46173.833333333336"/>
    <n v="46203.833333333336"/>
    <s v="Cloud Storage"/>
    <s v="Storage"/>
    <s v="Standard Storage US Multi-region"/>
    <s v="bucket-2001-03-01"/>
    <s v="us-central1"/>
    <s v=""/>
    <n v="136.22"/>
    <s v="GiBy-month"/>
    <n v="2.5999853178681545E-2"/>
    <s v="Standard"/>
    <s v="USD"/>
    <n v="3.5417000000000001"/>
    <n v="3.2692999999999999"/>
    <n v="3.2692999999999999"/>
    <s v="Usage"/>
    <s v=""/>
    <s v="Standard Storage US Multi-region"/>
    <s v="{}"/>
    <x v="0"/>
    <x v="0"/>
    <x v="0"/>
    <x v="0"/>
    <s v="Unallocated"/>
    <s v="gcp_billing_sample.csv"/>
    <n v="1496"/>
    <s v="Unallocated"/>
    <x v="0"/>
    <s v="Missing allocation metadata"/>
    <n v="1"/>
    <s v="gcp-2026-06-14-finops-data-2001-03-01-alloc-174857fd410e"/>
    <d v="2026-06-01T00:00:00"/>
    <d v="2026-06-01T00:00:00"/>
  </r>
  <r>
    <x v="3298"/>
    <x v="1"/>
    <m/>
    <m/>
    <s v="analytics-development"/>
    <n v="46186.833333333336"/>
    <n v="46187.833333333336"/>
    <n v="46173.833333333336"/>
    <n v="46203.833333333336"/>
    <s v="Cloud Storage"/>
    <s v="Storage"/>
    <s v="Standard Storage US Multi-region"/>
    <s v="bucket-2001-03-02"/>
    <s v="us-central1"/>
    <s v=""/>
    <n v="137.09450000000001"/>
    <s v="GiBy-month"/>
    <n v="2.6000313652261763E-2"/>
    <s v="Standard"/>
    <s v="USD"/>
    <n v="3.5644999999999998"/>
    <n v="3.2902999999999998"/>
    <n v="3.2902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97"/>
    <s v="Allocated"/>
    <x v="1"/>
    <s v="Source tags/labels"/>
    <n v="1"/>
    <s v="gcp-2026-06-14-finops-data-2001-03-02-alloc-4acbd0773193"/>
    <d v="2026-06-01T00:00:00"/>
    <d v="2026-06-01T00:00:00"/>
  </r>
  <r>
    <x v="3299"/>
    <x v="1"/>
    <m/>
    <m/>
    <s v="analytics-development"/>
    <n v="46186.833333333336"/>
    <n v="46187.833333333336"/>
    <n v="46173.833333333336"/>
    <n v="46203.833333333336"/>
    <s v="Cloud SQL"/>
    <s v="Databases"/>
    <s v="Cloud SQL for PostgreSQL: Regional vCPU"/>
    <s v="cloudsql-2001-04-01"/>
    <s v="us-central1"/>
    <s v=""/>
    <n v="186.59700000000001"/>
    <s v="vCPU-hours"/>
    <n v="8.2599934618455828E-2"/>
    <s v="Committed"/>
    <s v="USD"/>
    <n v="15.4129"/>
    <n v="12.7035"/>
    <n v="12.7035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498"/>
    <s v="Allocated"/>
    <x v="1"/>
    <s v="Source tags/labels"/>
    <n v="1"/>
    <s v="gcp-2026-06-14-finops-data-2001-04-01-alloc-6f276dbfc416"/>
    <d v="2026-06-01T00:00:00"/>
    <d v="2026-06-01T00:00:00"/>
  </r>
  <r>
    <x v="3300"/>
    <x v="1"/>
    <m/>
    <m/>
    <s v="analytics-development"/>
    <n v="46186.833333333336"/>
    <n v="46187.833333333336"/>
    <n v="46173.833333333336"/>
    <n v="46203.833333333336"/>
    <s v="Cloud SQL"/>
    <s v="Databases"/>
    <s v="Cloud SQL for PostgreSQL: Regional vCPU"/>
    <s v="cloudsql-2001-04-02"/>
    <s v="us-central1"/>
    <s v=""/>
    <n v="205.14840000000001"/>
    <s v="vCPU-hours"/>
    <n v="8.2600205509767571E-2"/>
    <s v="Committed"/>
    <s v="USD"/>
    <n v="16.9453"/>
    <n v="13.9665"/>
    <n v="13.9665"/>
    <s v="Usage"/>
    <s v=""/>
    <s v="Cloud SQL for PostgreSQL: Regional vCPU"/>
    <s v="{}"/>
    <x v="0"/>
    <x v="0"/>
    <x v="0"/>
    <x v="0"/>
    <s v="Unallocated"/>
    <s v="gcp_billing_sample.csv"/>
    <n v="1499"/>
    <s v="Unallocated"/>
    <x v="0"/>
    <s v="Missing allocation metadata"/>
    <n v="1"/>
    <s v="gcp-2026-06-14-finops-data-2001-04-02-alloc-b7c0dd64e5c5"/>
    <d v="2026-06-01T00:00:00"/>
    <d v="2026-06-01T00:00:00"/>
  </r>
  <r>
    <x v="3301"/>
    <x v="1"/>
    <m/>
    <m/>
    <s v="analytics-development"/>
    <n v="46186.833333333336"/>
    <n v="46187.833333333336"/>
    <n v="46173.833333333336"/>
    <n v="46203.833333333336"/>
    <s v="Cloud Logging"/>
    <s v="Management and Governance"/>
    <s v="Log Storage"/>
    <s v="log-sink-2001-05-01"/>
    <s v="us-central1"/>
    <s v=""/>
    <n v="131.126"/>
    <s v="GiBy"/>
    <n v="0.5"/>
    <s v="Standard"/>
    <s v="USD"/>
    <n v="65.563000000000002"/>
    <n v="60.317999999999998"/>
    <n v="60.31799999999999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500"/>
    <s v="Shared"/>
    <x v="2"/>
    <s v="Direct spend: provider + billing month + sub-account"/>
    <n v="1"/>
    <s v="gcp-2026-06-14-finops-data-2001-05-01-alloc-0f423ef2e3f6"/>
    <d v="2026-06-01T00:00:00"/>
    <d v="2026-06-01T00:00:00"/>
  </r>
  <r>
    <x v="3302"/>
    <x v="1"/>
    <m/>
    <m/>
    <s v="analytics-development"/>
    <n v="46186.833333333336"/>
    <n v="46187.833333333336"/>
    <n v="46173.833333333336"/>
    <n v="46203.833333333336"/>
    <s v="Cloud Logging"/>
    <s v="Management and Governance"/>
    <s v="Log Storage"/>
    <s v="log-sink-2001-05-02"/>
    <s v="us-central1"/>
    <s v=""/>
    <n v="134.60040000000001"/>
    <s v="GiBy"/>
    <n v="0.5"/>
    <s v="Standard"/>
    <s v="USD"/>
    <n v="67.300200000000004"/>
    <n v="61.916200000000003"/>
    <n v="61.9162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501"/>
    <s v="Shared"/>
    <x v="2"/>
    <s v="Direct spend: provider + billing month + sub-account"/>
    <n v="1"/>
    <s v="gcp-2026-06-14-finops-data-2001-05-02-alloc-af91ffbd23a2"/>
    <d v="2026-06-01T00:00:00"/>
    <d v="2026-06-01T00:00:00"/>
  </r>
  <r>
    <x v="3303"/>
    <x v="1"/>
    <m/>
    <m/>
    <s v="customer-platform-prod"/>
    <n v="46187.833333333336"/>
    <n v="46188.833333333336"/>
    <n v="46173.833333333336"/>
    <n v="46203.833333333336"/>
    <s v="Compute Engine"/>
    <s v="Compute"/>
    <s v="N2 Instance Core running in Americas"/>
    <s v="instance-1001-01-01"/>
    <s v="us-central1"/>
    <s v=""/>
    <n v="1603.7515000000001"/>
    <s v="vCPU-hours"/>
    <n v="3.1611007066867904E-2"/>
    <s v="Committed"/>
    <s v="USD"/>
    <n v="50.696199999999997"/>
    <n v="41.136200000000002"/>
    <n v="41.1362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02"/>
    <s v="Allocated"/>
    <x v="1"/>
    <s v="Source tags/labels"/>
    <n v="1"/>
    <s v="gcp-2026-06-15-finops-prod-1001-01-01-alloc-f6fac041fcda"/>
    <d v="2026-06-01T00:00:00"/>
    <d v="2026-06-01T00:00:00"/>
  </r>
  <r>
    <x v="3304"/>
    <x v="1"/>
    <m/>
    <m/>
    <s v="customer-platform-prod"/>
    <n v="46187.833333333336"/>
    <n v="46188.833333333336"/>
    <n v="46173.833333333336"/>
    <n v="46203.833333333336"/>
    <s v="Compute Engine"/>
    <s v="Compute"/>
    <s v="N2 Instance Core running in Americas"/>
    <s v="instance-1001-01-02"/>
    <s v="us-central1"/>
    <s v=""/>
    <n v="1387.0962999999999"/>
    <s v="vCPU-hours"/>
    <n v="3.1610999178643906E-2"/>
    <s v="Committed"/>
    <s v="USD"/>
    <n v="43.847499999999997"/>
    <n v="35.579000000000001"/>
    <n v="35.5790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03"/>
    <s v="Allocated"/>
    <x v="1"/>
    <s v="Source tags/labels"/>
    <n v="1"/>
    <s v="gcp-2026-06-15-finops-prod-1001-01-02-alloc-0690c0a907e2"/>
    <d v="2026-06-01T00:00:00"/>
    <d v="2026-06-01T00:00:00"/>
  </r>
  <r>
    <x v="3305"/>
    <x v="1"/>
    <m/>
    <m/>
    <s v="customer-platform-prod"/>
    <n v="46187.833333333336"/>
    <n v="46188.833333333336"/>
    <n v="46173.833333333336"/>
    <n v="46203.833333333336"/>
    <s v="BigQuery"/>
    <s v="Analytics"/>
    <s v="Analysis in US"/>
    <s v="bq-job-1001-02-01"/>
    <s v="us-central1"/>
    <s v=""/>
    <n v="12.883599999999999"/>
    <s v="TiBy"/>
    <n v="6.2500077618057066"/>
    <s v="Standard"/>
    <s v="USD"/>
    <n v="80.522599999999997"/>
    <n v="76.496499999999997"/>
    <n v="76.496499999999997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04"/>
    <s v="Allocated"/>
    <x v="1"/>
    <s v="Source tags/labels"/>
    <n v="1"/>
    <s v="gcp-2026-06-15-finops-prod-1001-02-01-alloc-c6b1fed48b9f"/>
    <d v="2026-06-01T00:00:00"/>
    <d v="2026-06-01T00:00:00"/>
  </r>
  <r>
    <x v="3306"/>
    <x v="1"/>
    <m/>
    <m/>
    <s v="customer-platform-prod"/>
    <n v="46187.833333333336"/>
    <n v="46188.833333333336"/>
    <n v="46173.833333333336"/>
    <n v="46203.833333333336"/>
    <s v="BigQuery"/>
    <s v="Analytics"/>
    <s v="Analysis in US"/>
    <s v="bq-job-1001-02-02"/>
    <s v="us-central1"/>
    <s v=""/>
    <n v="11.203900000000001"/>
    <s v="TiBy"/>
    <n v="6.2500022313658636"/>
    <s v="Standard"/>
    <s v="USD"/>
    <n v="70.0244"/>
    <n v="66.523200000000003"/>
    <n v="66.5232000000000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05"/>
    <s v="Allocated"/>
    <x v="1"/>
    <s v="Source tags/labels"/>
    <n v="1"/>
    <s v="gcp-2026-06-15-finops-prod-1001-02-02-alloc-3372f9e644ca"/>
    <d v="2026-06-01T00:00:00"/>
    <d v="2026-06-01T00:00:00"/>
  </r>
  <r>
    <x v="3307"/>
    <x v="1"/>
    <m/>
    <m/>
    <s v="customer-platform-prod"/>
    <n v="46187.833333333336"/>
    <n v="46188.833333333336"/>
    <n v="46173.833333333336"/>
    <n v="46203.833333333336"/>
    <s v="Cloud Storage"/>
    <s v="Storage"/>
    <s v="Standard Storage US Multi-region"/>
    <s v="bucket-1001-03-01"/>
    <s v="us-central1"/>
    <s v=""/>
    <n v="305.45870000000002"/>
    <s v="GiBy-month"/>
    <n v="2.5999914227357087E-2"/>
    <s v="Standard"/>
    <s v="USD"/>
    <n v="7.9419000000000004"/>
    <n v="7.3310000000000004"/>
    <n v="7.331000000000000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06"/>
    <s v="Allocated"/>
    <x v="1"/>
    <s v="Source tags/labels"/>
    <n v="1"/>
    <s v="gcp-2026-06-15-finops-prod-1001-03-01-alloc-a22044da50c0"/>
    <d v="2026-06-01T00:00:00"/>
    <d v="2026-06-01T00:00:00"/>
  </r>
  <r>
    <x v="3308"/>
    <x v="1"/>
    <m/>
    <m/>
    <s v="customer-platform-prod"/>
    <n v="46187.833333333336"/>
    <n v="46188.833333333336"/>
    <n v="46173.833333333336"/>
    <n v="46203.833333333336"/>
    <s v="Cloud Storage"/>
    <s v="Storage"/>
    <s v="Standard Storage US Multi-region"/>
    <s v="bucket-1001-03-02"/>
    <s v="us-central1"/>
    <s v=""/>
    <n v="325.48340000000002"/>
    <s v="GiBy-month"/>
    <n v="2.6000097086364467E-2"/>
    <s v="Standard"/>
    <s v="USD"/>
    <n v="8.4626000000000001"/>
    <n v="7.8116000000000003"/>
    <n v="7.8116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07"/>
    <s v="Allocated"/>
    <x v="1"/>
    <s v="Source tags/labels"/>
    <n v="1"/>
    <s v="gcp-2026-06-15-finops-prod-1001-03-02-alloc-1d652d75c321"/>
    <d v="2026-06-01T00:00:00"/>
    <d v="2026-06-01T00:00:00"/>
  </r>
  <r>
    <x v="3309"/>
    <x v="1"/>
    <m/>
    <m/>
    <s v="customer-platform-prod"/>
    <n v="46187.833333333336"/>
    <n v="46188.833333333336"/>
    <n v="46173.833333333336"/>
    <n v="46203.833333333336"/>
    <s v="Cloud SQL"/>
    <s v="Databases"/>
    <s v="Cloud SQL for PostgreSQL: Regional vCPU"/>
    <s v="cloudsql-1001-04-01"/>
    <s v="us-central1"/>
    <s v=""/>
    <n v="459.61669999999998"/>
    <s v="vCPU-hours"/>
    <n v="8.2599914232881447E-2"/>
    <s v="Committed"/>
    <s v="USD"/>
    <n v="37.964300000000001"/>
    <n v="31.290700000000001"/>
    <n v="31.2907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08"/>
    <s v="Allocated"/>
    <x v="1"/>
    <s v="Source tags/labels"/>
    <n v="1"/>
    <s v="gcp-2026-06-15-finops-prod-1001-04-01-alloc-555b5217f57f"/>
    <d v="2026-06-01T00:00:00"/>
    <d v="2026-06-01T00:00:00"/>
  </r>
  <r>
    <x v="3310"/>
    <x v="1"/>
    <m/>
    <m/>
    <s v="customer-platform-prod"/>
    <n v="46187.833333333336"/>
    <n v="46188.833333333336"/>
    <n v="46173.833333333336"/>
    <n v="46203.833333333336"/>
    <s v="Cloud SQL"/>
    <s v="Databases"/>
    <s v="Cloud SQL for PostgreSQL: Regional vCPU"/>
    <s v="cloudsql-1001-04-02"/>
    <s v="us-central1"/>
    <s v=""/>
    <n v="425.94619999999998"/>
    <s v="vCPU-hours"/>
    <n v="8.2600103017705068E-2"/>
    <s v="Committed"/>
    <s v="USD"/>
    <n v="35.183199999999999"/>
    <n v="28.9984"/>
    <n v="28.9984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09"/>
    <s v="Allocated"/>
    <x v="1"/>
    <s v="Source tags/labels"/>
    <n v="1"/>
    <s v="gcp-2026-06-15-finops-prod-1001-04-02-alloc-1005799d6b48"/>
    <d v="2026-06-01T00:00:00"/>
    <d v="2026-06-01T00:00:00"/>
  </r>
  <r>
    <x v="3311"/>
    <x v="1"/>
    <m/>
    <m/>
    <s v="customer-platform-prod"/>
    <n v="46187.833333333336"/>
    <n v="46188.833333333336"/>
    <n v="46173.833333333336"/>
    <n v="46203.833333333336"/>
    <s v="Cloud Logging"/>
    <s v="Management and Governance"/>
    <s v="Log Storage"/>
    <s v="log-sink-1001-05-01"/>
    <s v="us-central1"/>
    <s v=""/>
    <n v="274.61009999999999"/>
    <s v="GiBy"/>
    <n v="0.50000018207633301"/>
    <s v="Standard"/>
    <s v="USD"/>
    <n v="137.30510000000001"/>
    <n v="126.3207"/>
    <n v="126.3207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510"/>
    <s v="Shared"/>
    <x v="2"/>
    <s v="Direct spend: provider + billing month + sub-account"/>
    <n v="1"/>
    <s v="gcp-2026-06-15-finops-prod-1001-05-01-alloc-7cb7ba0da03c"/>
    <d v="2026-06-01T00:00:00"/>
    <d v="2026-06-01T00:00:00"/>
  </r>
  <r>
    <x v="3312"/>
    <x v="1"/>
    <m/>
    <m/>
    <s v="customer-platform-prod"/>
    <n v="46187.833333333336"/>
    <n v="46188.833333333336"/>
    <n v="46173.833333333336"/>
    <n v="46203.833333333336"/>
    <s v="Cloud Logging"/>
    <s v="Management and Governance"/>
    <s v="Log Storage"/>
    <s v="log-sink-1001-05-02"/>
    <s v="us-central1"/>
    <s v=""/>
    <n v="310.61450000000002"/>
    <s v="GiBy"/>
    <n v="0.50000016097123601"/>
    <s v="Standard"/>
    <s v="USD"/>
    <n v="155.3073"/>
    <n v="142.8827"/>
    <n v="142.8827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511"/>
    <s v="Shared"/>
    <x v="2"/>
    <s v="Direct spend: provider + billing month + sub-account"/>
    <n v="1"/>
    <s v="gcp-2026-06-15-finops-prod-1001-05-02-alloc-9c03706fe089"/>
    <d v="2026-06-01T00:00:00"/>
    <d v="2026-06-01T00:00:00"/>
  </r>
  <r>
    <x v="3313"/>
    <x v="1"/>
    <m/>
    <m/>
    <s v="analytics-development"/>
    <n v="46187.833333333336"/>
    <n v="46188.833333333336"/>
    <n v="46173.833333333336"/>
    <n v="46203.833333333336"/>
    <s v="Compute Engine"/>
    <s v="Compute"/>
    <s v="N2 Instance Core running in Americas"/>
    <s v="instance-2001-01-01"/>
    <s v="us-central1"/>
    <s v=""/>
    <n v="611.00490000000002"/>
    <s v="vCPU-hours"/>
    <n v="3.1611039453202427E-2"/>
    <s v="Committed"/>
    <s v="USD"/>
    <n v="19.314499999999999"/>
    <n v="15.6722"/>
    <n v="15.672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12"/>
    <s v="Allocated"/>
    <x v="1"/>
    <s v="Source tags/labels"/>
    <n v="1"/>
    <s v="gcp-2026-06-15-finops-data-2001-01-01-alloc-369ec3214ebd"/>
    <d v="2026-06-01T00:00:00"/>
    <d v="2026-06-01T00:00:00"/>
  </r>
  <r>
    <x v="3314"/>
    <x v="1"/>
    <m/>
    <m/>
    <s v="analytics-development"/>
    <n v="46187.833333333336"/>
    <n v="46188.833333333336"/>
    <n v="46173.833333333336"/>
    <n v="46203.833333333336"/>
    <s v="Compute Engine"/>
    <s v="Compute"/>
    <s v="N2 Instance Core running in Americas"/>
    <s v="instance-2001-01-02"/>
    <s v="us-central1"/>
    <s v=""/>
    <n v="699.38630000000001"/>
    <s v="vCPU-hours"/>
    <n v="3.1610999529158634E-2"/>
    <s v="Committed"/>
    <s v="USD"/>
    <n v="22.1083"/>
    <n v="17.9392"/>
    <n v="17.939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13"/>
    <s v="Allocated"/>
    <x v="1"/>
    <s v="Source tags/labels"/>
    <n v="1"/>
    <s v="gcp-2026-06-15-finops-data-2001-01-02-alloc-f57d1fa10bea"/>
    <d v="2026-06-01T00:00:00"/>
    <d v="2026-06-01T00:00:00"/>
  </r>
  <r>
    <x v="3315"/>
    <x v="1"/>
    <m/>
    <m/>
    <s v="analytics-development"/>
    <n v="46187.833333333336"/>
    <n v="46188.833333333336"/>
    <n v="46173.833333333336"/>
    <n v="46203.833333333336"/>
    <s v="BigQuery"/>
    <s v="Analytics"/>
    <s v="Analysis in US"/>
    <s v="bq-job-2001-02-01"/>
    <s v="us-central1"/>
    <s v=""/>
    <n v="5.4976000000000003"/>
    <s v="TiBy"/>
    <n v="6.2499636204889404"/>
    <s v="Standard"/>
    <s v="USD"/>
    <n v="34.3598"/>
    <n v="32.641800000000003"/>
    <n v="32.641800000000003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14"/>
    <s v="Allocated"/>
    <x v="1"/>
    <s v="Source tags/labels"/>
    <n v="1"/>
    <s v="gcp-2026-06-15-finops-data-2001-02-01-alloc-6058afc9db7c"/>
    <d v="2026-06-01T00:00:00"/>
    <d v="2026-06-01T00:00:00"/>
  </r>
  <r>
    <x v="3316"/>
    <x v="1"/>
    <m/>
    <m/>
    <s v="analytics-development"/>
    <n v="46187.833333333336"/>
    <n v="46188.833333333336"/>
    <n v="46173.833333333336"/>
    <n v="46203.833333333336"/>
    <s v="BigQuery"/>
    <s v="Analytics"/>
    <s v="Analysis in US"/>
    <s v="bq-job-2001-02-02"/>
    <s v="us-central1"/>
    <s v=""/>
    <n v="5.7638999999999996"/>
    <s v="TiBy"/>
    <n v="6.2500390360693272"/>
    <s v="Standard"/>
    <s v="USD"/>
    <n v="36.0246"/>
    <n v="34.223399999999998"/>
    <n v="34.2233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15"/>
    <s v="Allocated"/>
    <x v="1"/>
    <s v="Source tags/labels"/>
    <n v="1"/>
    <s v="gcp-2026-06-15-finops-data-2001-02-02-alloc-d9b73570a101"/>
    <d v="2026-06-01T00:00:00"/>
    <d v="2026-06-01T00:00:00"/>
  </r>
  <r>
    <x v="3317"/>
    <x v="1"/>
    <m/>
    <m/>
    <s v="analytics-development"/>
    <n v="46187.833333333336"/>
    <n v="46188.833333333336"/>
    <n v="46173.833333333336"/>
    <n v="46203.833333333336"/>
    <s v="Cloud Storage"/>
    <s v="Storage"/>
    <s v="Standard Storage US Multi-region"/>
    <s v="bucket-2001-03-01"/>
    <s v="us-central1"/>
    <s v=""/>
    <n v="131.93459999999999"/>
    <s v="GiBy-month"/>
    <n v="2.6000003031805153E-2"/>
    <s v="Standard"/>
    <s v="USD"/>
    <n v="3.4302999999999999"/>
    <n v="3.1663999999999999"/>
    <n v="3.1663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16"/>
    <s v="Allocated"/>
    <x v="1"/>
    <s v="Source tags/labels"/>
    <n v="1"/>
    <s v="gcp-2026-06-15-finops-data-2001-03-01-alloc-fe7373ca93c7"/>
    <d v="2026-06-01T00:00:00"/>
    <d v="2026-06-01T00:00:00"/>
  </r>
  <r>
    <x v="3318"/>
    <x v="1"/>
    <m/>
    <m/>
    <s v="analytics-development"/>
    <n v="46187.833333333336"/>
    <n v="46188.833333333336"/>
    <n v="46173.833333333336"/>
    <n v="46203.833333333336"/>
    <s v="Cloud Storage"/>
    <s v="Storage"/>
    <s v="Standard Storage US Multi-region"/>
    <s v="bucket-2001-03-02"/>
    <s v="us-central1"/>
    <s v=""/>
    <n v="148.59469999999999"/>
    <s v="GiBy-month"/>
    <n v="2.6000254383231704E-2"/>
    <s v="Standard"/>
    <s v="USD"/>
    <n v="3.8635000000000002"/>
    <n v="3.5663"/>
    <n v="3.5663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17"/>
    <s v="Allocated"/>
    <x v="1"/>
    <s v="Source tags/labels"/>
    <n v="1"/>
    <s v="gcp-2026-06-15-finops-data-2001-03-02-alloc-2b9da4615f28"/>
    <d v="2026-06-01T00:00:00"/>
    <d v="2026-06-01T00:00:00"/>
  </r>
  <r>
    <x v="3319"/>
    <x v="1"/>
    <m/>
    <m/>
    <s v="analytics-development"/>
    <n v="46187.833333333336"/>
    <n v="46188.833333333336"/>
    <n v="46173.833333333336"/>
    <n v="46203.833333333336"/>
    <s v="Cloud SQL"/>
    <s v="Databases"/>
    <s v="Cloud SQL for PostgreSQL: Regional vCPU"/>
    <s v="cloudsql-2001-04-01"/>
    <s v="us-central1"/>
    <s v=""/>
    <n v="206.20660000000001"/>
    <s v="vCPU-hours"/>
    <n v="8.2600168956764725E-2"/>
    <s v="Committed"/>
    <s v="USD"/>
    <n v="17.032699999999998"/>
    <n v="14.038600000000001"/>
    <n v="14.0386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18"/>
    <s v="Allocated"/>
    <x v="1"/>
    <s v="Source tags/labels"/>
    <n v="1"/>
    <s v="gcp-2026-06-15-finops-data-2001-04-01-alloc-faedd3216003"/>
    <d v="2026-06-01T00:00:00"/>
    <d v="2026-06-01T00:00:00"/>
  </r>
  <r>
    <x v="3320"/>
    <x v="1"/>
    <m/>
    <m/>
    <s v="analytics-development"/>
    <n v="46187.833333333336"/>
    <n v="46188.833333333336"/>
    <n v="46173.833333333336"/>
    <n v="46203.833333333336"/>
    <s v="Cloud SQL"/>
    <s v="Databases"/>
    <s v="Cloud SQL for PostgreSQL: Regional vCPU"/>
    <s v="cloudsql-2001-04-02"/>
    <s v="us-central1"/>
    <s v=""/>
    <n v="170.3194"/>
    <s v="vCPU-hours"/>
    <n v="8.2600103100410174E-2"/>
    <s v="Committed"/>
    <s v="USD"/>
    <n v="14.0684"/>
    <n v="11.5953"/>
    <n v="11.5953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19"/>
    <s v="Allocated"/>
    <x v="1"/>
    <s v="Source tags/labels"/>
    <n v="1"/>
    <s v="gcp-2026-06-15-finops-data-2001-04-02-alloc-fd1c57f60cd7"/>
    <d v="2026-06-01T00:00:00"/>
    <d v="2026-06-01T00:00:00"/>
  </r>
  <r>
    <x v="3321"/>
    <x v="1"/>
    <m/>
    <m/>
    <s v="analytics-development"/>
    <n v="46187.833333333336"/>
    <n v="46188.833333333336"/>
    <n v="46173.833333333336"/>
    <n v="46203.833333333336"/>
    <s v="Cloud Logging"/>
    <s v="Management and Governance"/>
    <s v="Log Storage"/>
    <s v="log-sink-2001-05-01"/>
    <s v="us-central1"/>
    <s v=""/>
    <n v="139.2167"/>
    <s v="GiBy"/>
    <n v="0.49999964084768567"/>
    <s v="Standard"/>
    <s v="USD"/>
    <n v="69.6083"/>
    <n v="64.039699999999996"/>
    <n v="64.039699999999996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520"/>
    <s v="Shared"/>
    <x v="2"/>
    <s v="Direct spend: provider + billing month + sub-account"/>
    <n v="1"/>
    <s v="gcp-2026-06-15-finops-data-2001-05-01-alloc-e4767617ab60"/>
    <d v="2026-06-01T00:00:00"/>
    <d v="2026-06-01T00:00:00"/>
  </r>
  <r>
    <x v="3322"/>
    <x v="1"/>
    <m/>
    <m/>
    <s v="analytics-development"/>
    <n v="46187.833333333336"/>
    <n v="46188.833333333336"/>
    <n v="46173.833333333336"/>
    <n v="46203.833333333336"/>
    <s v="Cloud Logging"/>
    <s v="Management and Governance"/>
    <s v="Log Storage"/>
    <s v="log-sink-2001-05-02"/>
    <s v="us-central1"/>
    <s v=""/>
    <n v="130.27269999999999"/>
    <s v="GiBy"/>
    <n v="0.50000038381026879"/>
    <s v="Standard"/>
    <s v="USD"/>
    <n v="65.136399999999995"/>
    <n v="59.9255"/>
    <n v="59.9255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521"/>
    <s v="Shared"/>
    <x v="2"/>
    <s v="Direct spend: provider + billing month + sub-account"/>
    <n v="1"/>
    <s v="gcp-2026-06-15-finops-data-2001-05-02-alloc-e7ae12ab53bc"/>
    <d v="2026-06-01T00:00:00"/>
    <d v="2026-06-01T00:00:00"/>
  </r>
  <r>
    <x v="3323"/>
    <x v="1"/>
    <m/>
    <m/>
    <s v="customer-platform-prod"/>
    <n v="46188.833333333336"/>
    <n v="46189.833333333336"/>
    <n v="46173.833333333336"/>
    <n v="46203.833333333336"/>
    <s v="Compute Engine"/>
    <s v="Compute"/>
    <s v="N2 Instance Core running in Americas"/>
    <s v="instance-1001-01-01"/>
    <s v="us-central1"/>
    <s v=""/>
    <n v="1570.2959000000001"/>
    <s v="vCPU-hours"/>
    <n v="3.1610984910550935E-2"/>
    <s v="Committed"/>
    <s v="USD"/>
    <n v="49.638599999999997"/>
    <n v="40.278100000000002"/>
    <n v="40.2781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22"/>
    <s v="Allocated"/>
    <x v="1"/>
    <s v="Source tags/labels"/>
    <n v="1"/>
    <s v="gcp-2026-06-16-finops-prod-1001-01-01-alloc-551317cfc801"/>
    <d v="2026-06-01T00:00:00"/>
    <d v="2026-06-01T00:00:00"/>
  </r>
  <r>
    <x v="3324"/>
    <x v="1"/>
    <m/>
    <m/>
    <s v="customer-platform-prod"/>
    <n v="46188.833333333336"/>
    <n v="46189.833333333336"/>
    <n v="46173.833333333336"/>
    <n v="46203.833333333336"/>
    <s v="Compute Engine"/>
    <s v="Compute"/>
    <s v="N2 Instance Core running in Americas"/>
    <s v="instance-1001-01-02"/>
    <s v="us-central1"/>
    <s v=""/>
    <n v="1520.7474999999999"/>
    <s v="vCPU-hours"/>
    <n v="3.1611033389829672E-2"/>
    <s v="Committed"/>
    <s v="USD"/>
    <n v="48.072400000000002"/>
    <n v="39.007199999999997"/>
    <n v="39.0071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23"/>
    <s v="Allocated"/>
    <x v="1"/>
    <s v="Source tags/labels"/>
    <n v="1"/>
    <s v="gcp-2026-06-16-finops-prod-1001-01-02-alloc-43e34b183ac4"/>
    <d v="2026-06-01T00:00:00"/>
    <d v="2026-06-01T00:00:00"/>
  </r>
  <r>
    <x v="3325"/>
    <x v="1"/>
    <m/>
    <m/>
    <s v="customer-platform-prod"/>
    <n v="46188.833333333336"/>
    <n v="46189.833333333336"/>
    <n v="46173.833333333336"/>
    <n v="46203.833333333336"/>
    <s v="BigQuery"/>
    <s v="Analytics"/>
    <s v="Analysis in US"/>
    <s v="bq-job-1001-02-01"/>
    <s v="us-central1"/>
    <s v=""/>
    <n v="10.9168"/>
    <s v="TiBy"/>
    <n v="6.2500183203869266"/>
    <s v="Standard"/>
    <s v="USD"/>
    <n v="68.230199999999996"/>
    <n v="64.818700000000007"/>
    <n v="64.818700000000007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24"/>
    <s v="Allocated"/>
    <x v="1"/>
    <s v="Source tags/labels"/>
    <n v="1"/>
    <s v="gcp-2026-06-16-finops-prod-1001-02-01-alloc-4a1fce66f396"/>
    <d v="2026-06-01T00:00:00"/>
    <d v="2026-06-01T00:00:00"/>
  </r>
  <r>
    <x v="3326"/>
    <x v="1"/>
    <m/>
    <m/>
    <s v="customer-platform-prod"/>
    <n v="46188.833333333336"/>
    <n v="46189.833333333336"/>
    <n v="46173.833333333336"/>
    <n v="46203.833333333336"/>
    <s v="BigQuery"/>
    <s v="Analytics"/>
    <s v="Analysis in US"/>
    <s v="bq-job-1001-02-02"/>
    <s v="us-central1"/>
    <s v=""/>
    <n v="11.5756"/>
    <s v="TiBy"/>
    <n v="6.2500086388610523"/>
    <s v="Standard"/>
    <s v="USD"/>
    <n v="72.3476"/>
    <n v="68.730199999999996"/>
    <n v="68.730199999999996"/>
    <s v="Usage"/>
    <s v=""/>
    <s v="Analysis in US"/>
    <s v="{}"/>
    <x v="0"/>
    <x v="0"/>
    <x v="0"/>
    <x v="0"/>
    <s v="Unallocated"/>
    <s v="gcp_billing_sample.csv"/>
    <n v="1525"/>
    <s v="Unallocated"/>
    <x v="0"/>
    <s v="Missing allocation metadata"/>
    <n v="1"/>
    <s v="gcp-2026-06-16-finops-prod-1001-02-02-alloc-4a9a2d0cbf54"/>
    <d v="2026-06-01T00:00:00"/>
    <d v="2026-06-01T00:00:00"/>
  </r>
  <r>
    <x v="3327"/>
    <x v="1"/>
    <m/>
    <m/>
    <s v="customer-platform-prod"/>
    <n v="46188.833333333336"/>
    <n v="46189.833333333336"/>
    <n v="46173.833333333336"/>
    <n v="46203.833333333336"/>
    <s v="Cloud Storage"/>
    <s v="Storage"/>
    <s v="Standard Storage US Multi-region"/>
    <s v="bucket-1001-03-01"/>
    <s v="us-central1"/>
    <s v=""/>
    <n v="292.52629999999999"/>
    <s v="GiBy-month"/>
    <n v="2.6000055379635952E-2"/>
    <s v="Standard"/>
    <s v="USD"/>
    <n v="7.6056999999999997"/>
    <n v="7.0206"/>
    <n v="7.020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26"/>
    <s v="Allocated"/>
    <x v="1"/>
    <s v="Source tags/labels"/>
    <n v="1"/>
    <s v="gcp-2026-06-16-finops-prod-1001-03-01-alloc-db99ac0fd9c2"/>
    <d v="2026-06-01T00:00:00"/>
    <d v="2026-06-01T00:00:00"/>
  </r>
  <r>
    <x v="3328"/>
    <x v="1"/>
    <m/>
    <m/>
    <s v="customer-platform-prod"/>
    <n v="46188.833333333336"/>
    <n v="46189.833333333336"/>
    <n v="46173.833333333336"/>
    <n v="46203.833333333336"/>
    <s v="Cloud Storage"/>
    <s v="Storage"/>
    <s v="Standard Storage US Multi-region"/>
    <s v="bucket-1001-03-02"/>
    <s v="us-central1"/>
    <s v=""/>
    <n v="312.40899999999999"/>
    <s v="GiBy-month"/>
    <n v="2.5999891168308215E-2"/>
    <s v="Standard"/>
    <s v="USD"/>
    <n v="8.1226000000000003"/>
    <n v="7.4977999999999998"/>
    <n v="7.497799999999999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27"/>
    <s v="Allocated"/>
    <x v="1"/>
    <s v="Source tags/labels"/>
    <n v="1"/>
    <s v="gcp-2026-06-16-finops-prod-1001-03-02-alloc-e14261d682f0"/>
    <d v="2026-06-01T00:00:00"/>
    <d v="2026-06-01T00:00:00"/>
  </r>
  <r>
    <x v="3329"/>
    <x v="1"/>
    <m/>
    <m/>
    <s v="customer-platform-prod"/>
    <n v="46188.833333333336"/>
    <n v="46189.833333333336"/>
    <n v="46173.833333333336"/>
    <n v="46203.833333333336"/>
    <s v="Cloud SQL"/>
    <s v="Databases"/>
    <s v="Cloud SQL for PostgreSQL: Regional vCPU"/>
    <s v="cloudsql-1001-04-01"/>
    <s v="us-central1"/>
    <s v=""/>
    <n v="392.9529"/>
    <s v="vCPU-hours"/>
    <n v="8.2599975722281227E-2"/>
    <s v="Committed"/>
    <s v="USD"/>
    <n v="32.457900000000002"/>
    <n v="26.752199999999998"/>
    <n v="26.75219999999999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28"/>
    <s v="Allocated"/>
    <x v="1"/>
    <s v="Source tags/labels"/>
    <n v="1"/>
    <s v="gcp-2026-06-16-finops-prod-1001-04-01-alloc-610b7bfe45ca"/>
    <d v="2026-06-01T00:00:00"/>
    <d v="2026-06-01T00:00:00"/>
  </r>
  <r>
    <x v="3330"/>
    <x v="1"/>
    <m/>
    <m/>
    <s v="customer-platform-prod"/>
    <n v="46188.833333333336"/>
    <n v="46189.833333333336"/>
    <n v="46173.833333333336"/>
    <n v="46203.833333333336"/>
    <s v="Cloud SQL"/>
    <s v="Databases"/>
    <s v="Cloud SQL for PostgreSQL: Regional vCPU"/>
    <s v="cloudsql-1001-04-02"/>
    <s v="us-central1"/>
    <s v=""/>
    <n v="450.70330000000001"/>
    <s v="vCPU-hours"/>
    <n v="8.2600016463158801E-2"/>
    <s v="Committed"/>
    <s v="USD"/>
    <n v="37.228099999999998"/>
    <n v="30.683800000000002"/>
    <n v="30.68380000000000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29"/>
    <s v="Allocated"/>
    <x v="1"/>
    <s v="Source tags/labels"/>
    <n v="1"/>
    <s v="gcp-2026-06-16-finops-prod-1001-04-02-alloc-1de82e40f6d7"/>
    <d v="2026-06-01T00:00:00"/>
    <d v="2026-06-01T00:00:00"/>
  </r>
  <r>
    <x v="3331"/>
    <x v="1"/>
    <m/>
    <m/>
    <s v="customer-platform-prod"/>
    <n v="46188.833333333336"/>
    <n v="46189.833333333336"/>
    <n v="46173.833333333336"/>
    <n v="46203.833333333336"/>
    <s v="Cloud Logging"/>
    <s v="Management and Governance"/>
    <s v="Log Storage"/>
    <s v="log-sink-1001-05-01"/>
    <s v="us-central1"/>
    <s v=""/>
    <n v="321.14069999999998"/>
    <s v="GiBy"/>
    <n v="0.50000015569499601"/>
    <s v="Standard"/>
    <s v="USD"/>
    <n v="160.57040000000001"/>
    <n v="147.72470000000001"/>
    <n v="147.7247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530"/>
    <s v="Shared"/>
    <x v="2"/>
    <s v="Direct spend: provider + billing month + sub-account"/>
    <n v="1"/>
    <s v="gcp-2026-06-16-finops-prod-1001-05-01-alloc-5a53246329df"/>
    <d v="2026-06-01T00:00:00"/>
    <d v="2026-06-01T00:00:00"/>
  </r>
  <r>
    <x v="3332"/>
    <x v="1"/>
    <m/>
    <m/>
    <s v="customer-platform-prod"/>
    <n v="46188.833333333336"/>
    <n v="46189.833333333336"/>
    <n v="46173.833333333336"/>
    <n v="46203.833333333336"/>
    <s v="Cloud Logging"/>
    <s v="Management and Governance"/>
    <s v="Log Storage"/>
    <s v="log-sink-1001-05-02"/>
    <s v="us-central1"/>
    <s v=""/>
    <n v="316.76960000000003"/>
    <s v="GiBy"/>
    <n v="0.5"/>
    <s v="Standard"/>
    <s v="USD"/>
    <n v="158.38480000000001"/>
    <n v="145.714"/>
    <n v="145.714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531"/>
    <s v="Shared"/>
    <x v="2"/>
    <s v="Direct spend: provider + billing month + sub-account"/>
    <n v="1"/>
    <s v="gcp-2026-06-16-finops-prod-1001-05-02-alloc-8d019fc1b59a"/>
    <d v="2026-06-01T00:00:00"/>
    <d v="2026-06-01T00:00:00"/>
  </r>
  <r>
    <x v="3333"/>
    <x v="1"/>
    <m/>
    <m/>
    <s v="analytics-development"/>
    <n v="46188.833333333336"/>
    <n v="46189.833333333336"/>
    <n v="46173.833333333336"/>
    <n v="46203.833333333336"/>
    <s v="Compute Engine"/>
    <s v="Compute"/>
    <s v="N2 Instance Core running in Americas"/>
    <s v="instance-2001-01-01"/>
    <s v="us-central1"/>
    <s v=""/>
    <n v="709.09540000000004"/>
    <s v="vCPU-hours"/>
    <n v="3.161097928431069E-2"/>
    <s v="Committed"/>
    <s v="USD"/>
    <n v="22.415199999999999"/>
    <n v="18.188300000000002"/>
    <n v="18.18830000000000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32"/>
    <s v="Allocated"/>
    <x v="1"/>
    <s v="Source tags/labels"/>
    <n v="1"/>
    <s v="gcp-2026-06-16-finops-data-2001-01-01-alloc-0b3f502c82fd"/>
    <d v="2026-06-01T00:00:00"/>
    <d v="2026-06-01T00:00:00"/>
  </r>
  <r>
    <x v="3334"/>
    <x v="1"/>
    <m/>
    <m/>
    <s v="analytics-development"/>
    <n v="46188.833333333336"/>
    <n v="46189.833333333336"/>
    <n v="46173.833333333336"/>
    <n v="46203.833333333336"/>
    <s v="Compute Engine"/>
    <s v="Compute"/>
    <s v="N2 Instance Core running in Americas"/>
    <s v="instance-2001-01-02"/>
    <s v="us-central1"/>
    <s v=""/>
    <n v="623.78129999999999"/>
    <s v="vCPU-hours"/>
    <n v="3.1610918762713797E-2"/>
    <s v="Committed"/>
    <s v="USD"/>
    <n v="19.718299999999999"/>
    <n v="16"/>
    <n v="16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33"/>
    <s v="Allocated"/>
    <x v="1"/>
    <s v="Source tags/labels"/>
    <n v="1"/>
    <s v="gcp-2026-06-16-finops-data-2001-01-02-alloc-ffc421e05e35"/>
    <d v="2026-06-01T00:00:00"/>
    <d v="2026-06-01T00:00:00"/>
  </r>
  <r>
    <x v="3335"/>
    <x v="1"/>
    <m/>
    <m/>
    <s v="analytics-development"/>
    <n v="46188.833333333336"/>
    <n v="46189.833333333336"/>
    <n v="46173.833333333336"/>
    <n v="46203.833333333336"/>
    <s v="BigQuery"/>
    <s v="Analytics"/>
    <s v="Analysis in US"/>
    <s v="bq-job-2001-02-01"/>
    <s v="us-central1"/>
    <s v=""/>
    <n v="5.3269000000000002"/>
    <s v="TiBy"/>
    <n v="6.2500516247723814"/>
    <s v="Standard"/>
    <s v="USD"/>
    <n v="33.293399999999998"/>
    <n v="31.628699999999998"/>
    <n v="31.6286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34"/>
    <s v="Allocated"/>
    <x v="1"/>
    <s v="Source tags/labels"/>
    <n v="1"/>
    <s v="gcp-2026-06-16-finops-data-2001-02-01-alloc-bd8e0922e5ef"/>
    <d v="2026-06-01T00:00:00"/>
    <d v="2026-06-01T00:00:00"/>
  </r>
  <r>
    <x v="3336"/>
    <x v="1"/>
    <m/>
    <m/>
    <s v="analytics-development"/>
    <n v="46188.833333333336"/>
    <n v="46189.833333333336"/>
    <n v="46173.833333333336"/>
    <n v="46203.833333333336"/>
    <s v="BigQuery"/>
    <s v="Analytics"/>
    <s v="Analysis in US"/>
    <s v="bq-job-2001-02-02"/>
    <s v="us-central1"/>
    <s v=""/>
    <n v="5.1948999999999996"/>
    <s v="TiBy"/>
    <n v="6.2500144372365201"/>
    <s v="Standard"/>
    <s v="USD"/>
    <n v="32.468200000000003"/>
    <n v="30.844799999999999"/>
    <n v="30.8447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35"/>
    <s v="Allocated"/>
    <x v="1"/>
    <s v="Source tags/labels"/>
    <n v="1"/>
    <s v="gcp-2026-06-16-finops-data-2001-02-02-alloc-4279299c495d"/>
    <d v="2026-06-01T00:00:00"/>
    <d v="2026-06-01T00:00:00"/>
  </r>
  <r>
    <x v="3337"/>
    <x v="1"/>
    <m/>
    <m/>
    <s v="analytics-development"/>
    <n v="46188.833333333336"/>
    <n v="46189.833333333336"/>
    <n v="46173.833333333336"/>
    <n v="46203.833333333336"/>
    <s v="Cloud Storage"/>
    <s v="Storage"/>
    <s v="Standard Storage US Multi-region"/>
    <s v="bucket-2001-03-01"/>
    <s v="us-central1"/>
    <s v=""/>
    <n v="133.3811"/>
    <s v="GiBy-month"/>
    <n v="2.5999935523098851E-2"/>
    <s v="Standard"/>
    <s v="USD"/>
    <n v="3.4679000000000002"/>
    <n v="3.2010999999999998"/>
    <n v="3.2010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36"/>
    <s v="Allocated"/>
    <x v="1"/>
    <s v="Source tags/labels"/>
    <n v="1"/>
    <s v="gcp-2026-06-16-finops-data-2001-03-01-alloc-204cf70a1288"/>
    <d v="2026-06-01T00:00:00"/>
    <d v="2026-06-01T00:00:00"/>
  </r>
  <r>
    <x v="3338"/>
    <x v="1"/>
    <m/>
    <m/>
    <s v="analytics-development"/>
    <n v="46188.833333333336"/>
    <n v="46189.833333333336"/>
    <n v="46173.833333333336"/>
    <n v="46203.833333333336"/>
    <s v="Cloud Storage"/>
    <s v="Storage"/>
    <s v="Standard Storage US Multi-region"/>
    <s v="bucket-2001-03-02"/>
    <s v="us-central1"/>
    <s v=""/>
    <n v="153.56309999999999"/>
    <s v="GiBy-month"/>
    <n v="2.5999735613568626E-2"/>
    <s v="Standard"/>
    <s v="USD"/>
    <n v="3.9925999999999999"/>
    <n v="3.6855000000000002"/>
    <n v="3.6855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37"/>
    <s v="Allocated"/>
    <x v="1"/>
    <s v="Source tags/labels"/>
    <n v="1"/>
    <s v="gcp-2026-06-16-finops-data-2001-03-02-alloc-6522c8dd4e1f"/>
    <d v="2026-06-01T00:00:00"/>
    <d v="2026-06-01T00:00:00"/>
  </r>
  <r>
    <x v="3339"/>
    <x v="1"/>
    <m/>
    <m/>
    <s v="analytics-development"/>
    <n v="46188.833333333336"/>
    <n v="46189.833333333336"/>
    <n v="46173.833333333336"/>
    <n v="46203.833333333336"/>
    <s v="Cloud SQL"/>
    <s v="Databases"/>
    <s v="Cloud SQL for PostgreSQL: Regional vCPU"/>
    <s v="cloudsql-2001-04-01"/>
    <s v="us-central1"/>
    <s v=""/>
    <n v="188.6078"/>
    <s v="vCPU-hours"/>
    <n v="8.259997730740723E-2"/>
    <s v="Committed"/>
    <s v="USD"/>
    <n v="15.579000000000001"/>
    <n v="12.840400000000001"/>
    <n v="12.8404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38"/>
    <s v="Allocated"/>
    <x v="1"/>
    <s v="Source tags/labels"/>
    <n v="1"/>
    <s v="gcp-2026-06-16-finops-data-2001-04-01-alloc-4ef29054a650"/>
    <d v="2026-06-01T00:00:00"/>
    <d v="2026-06-01T00:00:00"/>
  </r>
  <r>
    <x v="3340"/>
    <x v="1"/>
    <m/>
    <m/>
    <s v="analytics-development"/>
    <n v="46188.833333333336"/>
    <n v="46189.833333333336"/>
    <n v="46173.833333333336"/>
    <n v="46203.833333333336"/>
    <s v="Cloud SQL"/>
    <s v="Databases"/>
    <s v="Cloud SQL for PostgreSQL: Regional vCPU"/>
    <s v="cloudsql-2001-04-02"/>
    <s v="us-central1"/>
    <s v=""/>
    <n v="188.10939999999999"/>
    <s v="vCPU-hours"/>
    <n v="8.2599806282939614E-2"/>
    <s v="Committed"/>
    <s v="USD"/>
    <n v="15.537800000000001"/>
    <n v="12.8065"/>
    <n v="12.8065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39"/>
    <s v="Allocated"/>
    <x v="1"/>
    <s v="Source tags/labels"/>
    <n v="1"/>
    <s v="gcp-2026-06-16-finops-data-2001-04-02-alloc-d356ea09c42d"/>
    <d v="2026-06-01T00:00:00"/>
    <d v="2026-06-01T00:00:00"/>
  </r>
  <r>
    <x v="3341"/>
    <x v="1"/>
    <m/>
    <m/>
    <s v="analytics-development"/>
    <n v="46188.833333333336"/>
    <n v="46189.833333333336"/>
    <n v="46173.833333333336"/>
    <n v="46203.833333333336"/>
    <s v="Cloud Logging"/>
    <s v="Management and Governance"/>
    <s v="Log Storage"/>
    <s v="log-sink-2001-05-01"/>
    <s v="us-central1"/>
    <s v=""/>
    <n v="132.9229"/>
    <s v="GiBy"/>
    <n v="0.50000037615790804"/>
    <s v="Standard"/>
    <s v="USD"/>
    <n v="66.461500000000001"/>
    <n v="61.144500000000001"/>
    <n v="61.14450000000000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540"/>
    <s v="Shared"/>
    <x v="2"/>
    <s v="Direct spend: provider + billing month + sub-account"/>
    <n v="1"/>
    <s v="gcp-2026-06-16-finops-data-2001-05-01-alloc-129079fab1d8"/>
    <d v="2026-06-01T00:00:00"/>
    <d v="2026-06-01T00:00:00"/>
  </r>
  <r>
    <x v="3342"/>
    <x v="1"/>
    <m/>
    <m/>
    <s v="analytics-development"/>
    <n v="46188.833333333336"/>
    <n v="46189.833333333336"/>
    <n v="46173.833333333336"/>
    <n v="46203.833333333336"/>
    <s v="Cloud Logging"/>
    <s v="Management and Governance"/>
    <s v="Log Storage"/>
    <s v="log-sink-2001-05-02"/>
    <s v="us-central1"/>
    <s v=""/>
    <n v="143.39680000000001"/>
    <s v="GiBy"/>
    <n v="0.5"/>
    <s v="Standard"/>
    <s v="USD"/>
    <n v="71.698400000000007"/>
    <n v="65.962500000000006"/>
    <n v="65.962500000000006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541"/>
    <s v="Shared"/>
    <x v="2"/>
    <s v="Direct spend: provider + billing month + sub-account"/>
    <n v="1"/>
    <s v="gcp-2026-06-16-finops-data-2001-05-02-alloc-03d090a6804f"/>
    <d v="2026-06-01T00:00:00"/>
    <d v="2026-06-01T00:00:00"/>
  </r>
  <r>
    <x v="3343"/>
    <x v="1"/>
    <m/>
    <m/>
    <s v="customer-platform-prod"/>
    <n v="46189.833333333336"/>
    <n v="46190.833333333336"/>
    <n v="46173.833333333336"/>
    <n v="46203.833333333336"/>
    <s v="Compute Engine"/>
    <s v="Compute"/>
    <s v="N2 Instance Core running in Americas"/>
    <s v="instance-1001-01-01"/>
    <s v="us-central1"/>
    <s v=""/>
    <n v="1480.2318"/>
    <s v="vCPU-hours"/>
    <n v="3.1610994980651008E-2"/>
    <s v="Committed"/>
    <s v="USD"/>
    <n v="46.791600000000003"/>
    <n v="37.9679"/>
    <n v="37.967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42"/>
    <s v="Allocated"/>
    <x v="1"/>
    <s v="Source tags/labels"/>
    <n v="1"/>
    <s v="gcp-2026-06-17-finops-prod-1001-01-01-alloc-bec5840296d2"/>
    <d v="2026-06-01T00:00:00"/>
    <d v="2026-06-01T00:00:00"/>
  </r>
  <r>
    <x v="3344"/>
    <x v="1"/>
    <m/>
    <m/>
    <s v="customer-platform-prod"/>
    <n v="46189.833333333336"/>
    <n v="46190.833333333336"/>
    <n v="46173.833333333336"/>
    <n v="46203.833333333336"/>
    <s v="Compute Engine"/>
    <s v="Compute"/>
    <s v="N2 Instance Core running in Americas"/>
    <s v="instance-1001-01-02"/>
    <s v="us-central1"/>
    <s v=""/>
    <n v="1362.1314"/>
    <s v="vCPU-hours"/>
    <n v="3.1610973801793278E-2"/>
    <s v="Committed"/>
    <s v="USD"/>
    <n v="43.058300000000003"/>
    <n v="34.938600000000001"/>
    <n v="34.9386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43"/>
    <s v="Allocated"/>
    <x v="1"/>
    <s v="Source tags/labels"/>
    <n v="1"/>
    <s v="gcp-2026-06-17-finops-prod-1001-01-02-alloc-9dac59a1bf0d"/>
    <d v="2026-06-01T00:00:00"/>
    <d v="2026-06-01T00:00:00"/>
  </r>
  <r>
    <x v="3345"/>
    <x v="1"/>
    <m/>
    <m/>
    <s v="customer-platform-prod"/>
    <n v="46189.833333333336"/>
    <n v="46190.833333333336"/>
    <n v="46173.833333333336"/>
    <n v="46203.833333333336"/>
    <s v="BigQuery"/>
    <s v="Analytics"/>
    <s v="Analysis in US"/>
    <s v="bq-job-1001-02-01"/>
    <s v="us-central1"/>
    <s v=""/>
    <n v="11.9125"/>
    <s v="TiBy"/>
    <n v="6.2499811122770206"/>
    <s v="Standard"/>
    <s v="USD"/>
    <n v="74.4529"/>
    <n v="70.7303"/>
    <n v="70.73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44"/>
    <s v="Allocated"/>
    <x v="1"/>
    <s v="Source tags/labels"/>
    <n v="1"/>
    <s v="gcp-2026-06-17-finops-prod-1001-02-01-alloc-199014ea8757"/>
    <d v="2026-06-01T00:00:00"/>
    <d v="2026-06-01T00:00:00"/>
  </r>
  <r>
    <x v="3346"/>
    <x v="1"/>
    <m/>
    <m/>
    <s v="customer-platform-prod"/>
    <n v="46189.833333333336"/>
    <n v="46190.833333333336"/>
    <n v="46173.833333333336"/>
    <n v="46203.833333333336"/>
    <s v="BigQuery"/>
    <s v="Analytics"/>
    <s v="Analysis in US"/>
    <s v="bq-job-1001-02-02"/>
    <s v="us-central1"/>
    <s v=""/>
    <n v="12.446999999999999"/>
    <s v="TiBy"/>
    <n v="6.2499799148389164"/>
    <s v="Standard"/>
    <s v="USD"/>
    <n v="77.793499999999995"/>
    <n v="73.903800000000004"/>
    <n v="73.90380000000000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45"/>
    <s v="Allocated"/>
    <x v="1"/>
    <s v="Source tags/labels"/>
    <n v="1"/>
    <s v="gcp-2026-06-17-finops-prod-1001-02-02-alloc-91c0758a7155"/>
    <d v="2026-06-01T00:00:00"/>
    <d v="2026-06-01T00:00:00"/>
  </r>
  <r>
    <x v="3347"/>
    <x v="1"/>
    <m/>
    <m/>
    <s v="customer-platform-prod"/>
    <n v="46189.833333333336"/>
    <n v="46190.833333333336"/>
    <n v="46173.833333333336"/>
    <n v="46203.833333333336"/>
    <s v="Cloud Storage"/>
    <s v="Storage"/>
    <s v="Standard Storage US Multi-region"/>
    <s v="bucket-1001-03-01"/>
    <s v="us-central1"/>
    <s v=""/>
    <n v="319.70060000000001"/>
    <s v="GiBy-month"/>
    <n v="2.5999951204345565E-2"/>
    <s v="Standard"/>
    <s v="USD"/>
    <n v="8.3122000000000007"/>
    <n v="7.6727999999999996"/>
    <n v="7.672799999999999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46"/>
    <s v="Allocated"/>
    <x v="1"/>
    <s v="Source tags/labels"/>
    <n v="1"/>
    <s v="gcp-2026-06-17-finops-prod-1001-03-01-alloc-55bc86b33eba"/>
    <d v="2026-06-01T00:00:00"/>
    <d v="2026-06-01T00:00:00"/>
  </r>
  <r>
    <x v="3348"/>
    <x v="1"/>
    <m/>
    <m/>
    <s v="customer-platform-prod"/>
    <n v="46189.833333333336"/>
    <n v="46190.833333333336"/>
    <n v="46173.833333333336"/>
    <n v="46203.833333333336"/>
    <s v="Cloud Storage"/>
    <s v="Storage"/>
    <s v="Standard Storage US Multi-region"/>
    <s v="bucket-1001-03-02"/>
    <s v="us-central1"/>
    <s v=""/>
    <n v="321.57940000000002"/>
    <s v="GiBy-month"/>
    <n v="2.6000110703608505E-2"/>
    <s v="Standard"/>
    <s v="USD"/>
    <n v="8.3611000000000004"/>
    <n v="7.7179000000000002"/>
    <n v="7.7179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47"/>
    <s v="Allocated"/>
    <x v="1"/>
    <s v="Source tags/labels"/>
    <n v="1"/>
    <s v="gcp-2026-06-17-finops-prod-1001-03-02-alloc-4af037301086"/>
    <d v="2026-06-01T00:00:00"/>
    <d v="2026-06-01T00:00:00"/>
  </r>
  <r>
    <x v="3349"/>
    <x v="1"/>
    <m/>
    <m/>
    <s v="customer-platform-prod"/>
    <n v="46189.833333333336"/>
    <n v="46190.833333333336"/>
    <n v="46173.833333333336"/>
    <n v="46203.833333333336"/>
    <s v="Cloud SQL"/>
    <s v="Databases"/>
    <s v="Cloud SQL for PostgreSQL: Regional vCPU"/>
    <s v="cloudsql-1001-04-01"/>
    <s v="us-central1"/>
    <s v=""/>
    <n v="414.73790000000002"/>
    <s v="vCPU-hours"/>
    <n v="8.2599878139904742E-2"/>
    <s v="Committed"/>
    <s v="USD"/>
    <n v="34.257300000000001"/>
    <n v="28.235399999999998"/>
    <n v="28.23539999999999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48"/>
    <s v="Allocated"/>
    <x v="1"/>
    <s v="Source tags/labels"/>
    <n v="1"/>
    <s v="gcp-2026-06-17-finops-prod-1001-04-01-alloc-436550617cad"/>
    <d v="2026-06-01T00:00:00"/>
    <d v="2026-06-01T00:00:00"/>
  </r>
  <r>
    <x v="3350"/>
    <x v="1"/>
    <m/>
    <m/>
    <s v="customer-platform-prod"/>
    <n v="46189.833333333336"/>
    <n v="46190.833333333336"/>
    <n v="46173.833333333336"/>
    <n v="46203.833333333336"/>
    <s v="Cloud SQL"/>
    <s v="Databases"/>
    <s v="Cloud SQL for PostgreSQL: Regional vCPU"/>
    <s v="cloudsql-1001-04-02"/>
    <s v="us-central1"/>
    <s v=""/>
    <n v="418.11939999999998"/>
    <s v="vCPU-hours"/>
    <n v="8.2600089830799528E-2"/>
    <s v="Committed"/>
    <s v="USD"/>
    <n v="34.536700000000003"/>
    <n v="28.465499999999999"/>
    <n v="28.4654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49"/>
    <s v="Allocated"/>
    <x v="1"/>
    <s v="Source tags/labels"/>
    <n v="1"/>
    <s v="gcp-2026-06-17-finops-prod-1001-04-02-alloc-87454ec5442a"/>
    <d v="2026-06-01T00:00:00"/>
    <d v="2026-06-01T00:00:00"/>
  </r>
  <r>
    <x v="3351"/>
    <x v="1"/>
    <m/>
    <m/>
    <s v="customer-platform-prod"/>
    <n v="46189.833333333336"/>
    <n v="46190.833333333336"/>
    <n v="46173.833333333336"/>
    <n v="46203.833333333336"/>
    <s v="Cloud Logging"/>
    <s v="Management and Governance"/>
    <s v="Log Storage"/>
    <s v="log-sink-1001-05-01"/>
    <s v="us-central1"/>
    <s v=""/>
    <n v="277.66739999999999"/>
    <s v="GiBy"/>
    <n v="0.5"/>
    <s v="Standard"/>
    <s v="USD"/>
    <n v="138.83369999999999"/>
    <n v="127.727"/>
    <n v="127.727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550"/>
    <s v="Shared"/>
    <x v="2"/>
    <s v="Direct spend: provider + billing month + sub-account"/>
    <n v="1"/>
    <s v="gcp-2026-06-17-finops-prod-1001-05-01-alloc-f9f51c2d6f3b"/>
    <d v="2026-06-01T00:00:00"/>
    <d v="2026-06-01T00:00:00"/>
  </r>
  <r>
    <x v="3352"/>
    <x v="1"/>
    <m/>
    <m/>
    <s v="customer-platform-prod"/>
    <n v="46189.833333333336"/>
    <n v="46190.833333333336"/>
    <n v="46173.833333333336"/>
    <n v="46203.833333333336"/>
    <s v="Cloud Logging"/>
    <s v="Management and Governance"/>
    <s v="Log Storage"/>
    <s v="log-sink-1001-05-02"/>
    <s v="us-central1"/>
    <s v=""/>
    <n v="320.4923"/>
    <s v="GiBy"/>
    <n v="0.49999984399001168"/>
    <s v="Standard"/>
    <s v="USD"/>
    <n v="160.24610000000001"/>
    <n v="147.4264"/>
    <n v="147.4264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551"/>
    <s v="Shared"/>
    <x v="2"/>
    <s v="Direct spend: provider + billing month + sub-account"/>
    <n v="1"/>
    <s v="gcp-2026-06-17-finops-prod-1001-05-02-alloc-f7598f253995"/>
    <d v="2026-06-01T00:00:00"/>
    <d v="2026-06-01T00:00:00"/>
  </r>
  <r>
    <x v="3353"/>
    <x v="1"/>
    <m/>
    <m/>
    <s v="analytics-development"/>
    <n v="46189.833333333336"/>
    <n v="46190.833333333336"/>
    <n v="46173.833333333336"/>
    <n v="46203.833333333336"/>
    <s v="Compute Engine"/>
    <s v="Compute"/>
    <s v="N2 Instance Core running in Americas"/>
    <s v="instance-2001-01-01"/>
    <s v="us-central1"/>
    <s v=""/>
    <n v="647.39"/>
    <s v="vCPU-hours"/>
    <n v="3.1610930042169326E-2"/>
    <s v="Committed"/>
    <s v="USD"/>
    <n v="20.464600000000001"/>
    <n v="16.605499999999999"/>
    <n v="16.605499999999999"/>
    <s v="Usage"/>
    <s v=""/>
    <s v="N2 Instance Core running in Americas"/>
    <s v="{}"/>
    <x v="0"/>
    <x v="0"/>
    <x v="0"/>
    <x v="0"/>
    <s v="Unallocated"/>
    <s v="gcp_billing_sample.csv"/>
    <n v="1552"/>
    <s v="Unallocated"/>
    <x v="0"/>
    <s v="Missing allocation metadata"/>
    <n v="1"/>
    <s v="gcp-2026-06-17-finops-data-2001-01-01-alloc-adbcb8cabf74"/>
    <d v="2026-06-01T00:00:00"/>
    <d v="2026-06-01T00:00:00"/>
  </r>
  <r>
    <x v="3354"/>
    <x v="1"/>
    <m/>
    <m/>
    <s v="analytics-development"/>
    <n v="46189.833333333336"/>
    <n v="46190.833333333336"/>
    <n v="46173.833333333336"/>
    <n v="46203.833333333336"/>
    <s v="Compute Engine"/>
    <s v="Compute"/>
    <s v="N2 Instance Core running in Americas"/>
    <s v="instance-2001-01-02"/>
    <s v="us-central1"/>
    <s v=""/>
    <n v="617.83190000000002"/>
    <s v="vCPU-hours"/>
    <n v="3.1611025588028072E-2"/>
    <s v="Committed"/>
    <s v="USD"/>
    <n v="19.5303"/>
    <n v="15.8474"/>
    <n v="15.8474"/>
    <s v="Usage"/>
    <s v=""/>
    <s v="N2 Instance Core running in Americas"/>
    <s v="{}"/>
    <x v="0"/>
    <x v="0"/>
    <x v="0"/>
    <x v="0"/>
    <s v="Unallocated"/>
    <s v="gcp_billing_sample.csv"/>
    <n v="1553"/>
    <s v="Unallocated"/>
    <x v="0"/>
    <s v="Missing allocation metadata"/>
    <n v="1"/>
    <s v="gcp-2026-06-17-finops-data-2001-01-02-alloc-45ddb537a025"/>
    <d v="2026-06-01T00:00:00"/>
    <d v="2026-06-01T00:00:00"/>
  </r>
  <r>
    <x v="3355"/>
    <x v="1"/>
    <m/>
    <m/>
    <s v="analytics-development"/>
    <n v="46189.833333333336"/>
    <n v="46190.833333333336"/>
    <n v="46173.833333333336"/>
    <n v="46203.833333333336"/>
    <s v="BigQuery"/>
    <s v="Analytics"/>
    <s v="Analysis in US"/>
    <s v="bq-job-2001-02-01"/>
    <s v="us-central1"/>
    <s v=""/>
    <n v="4.9762000000000004"/>
    <s v="TiBy"/>
    <n v="6.2500502391382975"/>
    <s v="Standard"/>
    <s v="USD"/>
    <n v="31.101500000000001"/>
    <n v="29.546399999999998"/>
    <n v="29.5463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54"/>
    <s v="Allocated"/>
    <x v="1"/>
    <s v="Source tags/labels"/>
    <n v="1"/>
    <s v="gcp-2026-06-17-finops-data-2001-02-01-alloc-40f88084758d"/>
    <d v="2026-06-01T00:00:00"/>
    <d v="2026-06-01T00:00:00"/>
  </r>
  <r>
    <x v="3356"/>
    <x v="1"/>
    <m/>
    <m/>
    <s v="analytics-development"/>
    <n v="46189.833333333336"/>
    <n v="46190.833333333336"/>
    <n v="46173.833333333336"/>
    <n v="46203.833333333336"/>
    <s v="BigQuery"/>
    <s v="Analytics"/>
    <s v="Analysis in US"/>
    <s v="bq-job-2001-02-02"/>
    <s v="us-central1"/>
    <s v=""/>
    <n v="4.9619999999999997"/>
    <s v="TiBy"/>
    <n v="6.2500604594921398"/>
    <s v="Standard"/>
    <s v="USD"/>
    <n v="31.012799999999999"/>
    <n v="29.462199999999999"/>
    <n v="29.4621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55"/>
    <s v="Allocated"/>
    <x v="1"/>
    <s v="Source tags/labels"/>
    <n v="1"/>
    <s v="gcp-2026-06-17-finops-data-2001-02-02-alloc-3439898bc425"/>
    <d v="2026-06-01T00:00:00"/>
    <d v="2026-06-01T00:00:00"/>
  </r>
  <r>
    <x v="3357"/>
    <x v="1"/>
    <m/>
    <m/>
    <s v="analytics-development"/>
    <n v="46189.833333333336"/>
    <n v="46190.833333333336"/>
    <n v="46173.833333333336"/>
    <n v="46203.833333333336"/>
    <s v="Cloud Storage"/>
    <s v="Storage"/>
    <s v="Standard Storage US Multi-region"/>
    <s v="bucket-2001-03-01"/>
    <s v="us-central1"/>
    <s v=""/>
    <n v="145.97219999999999"/>
    <s v="GiBy-month"/>
    <n v="2.6000156194124636E-2"/>
    <s v="Standard"/>
    <s v="USD"/>
    <n v="3.7953000000000001"/>
    <n v="3.5032999999999999"/>
    <n v="3.5032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56"/>
    <s v="Allocated"/>
    <x v="1"/>
    <s v="Source tags/labels"/>
    <n v="1"/>
    <s v="gcp-2026-06-17-finops-data-2001-03-01-alloc-4babfc953dd6"/>
    <d v="2026-06-01T00:00:00"/>
    <d v="2026-06-01T00:00:00"/>
  </r>
  <r>
    <x v="3358"/>
    <x v="1"/>
    <m/>
    <m/>
    <s v="analytics-development"/>
    <n v="46189.833333333336"/>
    <n v="46190.833333333336"/>
    <n v="46173.833333333336"/>
    <n v="46203.833333333336"/>
    <s v="Cloud Storage"/>
    <s v="Storage"/>
    <s v="Standard Storage US Multi-region"/>
    <s v="bucket-2001-03-02"/>
    <s v="us-central1"/>
    <s v=""/>
    <n v="136.94"/>
    <s v="GiBy-month"/>
    <n v="2.5999707901270631E-2"/>
    <s v="Standard"/>
    <s v="USD"/>
    <n v="3.5604"/>
    <n v="3.2866"/>
    <n v="3.2866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57"/>
    <s v="Allocated"/>
    <x v="1"/>
    <s v="Source tags/labels"/>
    <n v="1"/>
    <s v="gcp-2026-06-17-finops-data-2001-03-02-alloc-2ccd181e688d"/>
    <d v="2026-06-01T00:00:00"/>
    <d v="2026-06-01T00:00:00"/>
  </r>
  <r>
    <x v="3359"/>
    <x v="1"/>
    <m/>
    <m/>
    <s v="analytics-development"/>
    <n v="46189.833333333336"/>
    <n v="46190.833333333336"/>
    <n v="46173.833333333336"/>
    <n v="46203.833333333336"/>
    <s v="Cloud SQL"/>
    <s v="Databases"/>
    <s v="Cloud SQL for PostgreSQL: Regional vCPU"/>
    <s v="cloudsql-2001-04-01"/>
    <s v="us-central1"/>
    <s v=""/>
    <n v="189.1302"/>
    <s v="vCPU-hours"/>
    <n v="8.2600240469264036E-2"/>
    <s v="Committed"/>
    <s v="USD"/>
    <n v="15.622199999999999"/>
    <n v="12.8759"/>
    <n v="12.875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58"/>
    <s v="Allocated"/>
    <x v="1"/>
    <s v="Source tags/labels"/>
    <n v="1"/>
    <s v="gcp-2026-06-17-finops-data-2001-04-01-alloc-2fe82cee9c6b"/>
    <d v="2026-06-01T00:00:00"/>
    <d v="2026-06-01T00:00:00"/>
  </r>
  <r>
    <x v="3360"/>
    <x v="1"/>
    <m/>
    <m/>
    <s v="analytics-development"/>
    <n v="46189.833333333336"/>
    <n v="46190.833333333336"/>
    <n v="46173.833333333336"/>
    <n v="46203.833333333336"/>
    <s v="Cloud SQL"/>
    <s v="Databases"/>
    <s v="Cloud SQL for PostgreSQL: Regional vCPU"/>
    <s v="cloudsql-2001-04-02"/>
    <s v="us-central1"/>
    <s v=""/>
    <n v="195.10769999999999"/>
    <s v="vCPU-hours"/>
    <n v="8.2600020398989893E-2"/>
    <s v="Committed"/>
    <s v="USD"/>
    <n v="16.1159"/>
    <n v="13.282999999999999"/>
    <n v="13.2829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59"/>
    <s v="Allocated"/>
    <x v="1"/>
    <s v="Source tags/labels"/>
    <n v="1"/>
    <s v="gcp-2026-06-17-finops-data-2001-04-02-alloc-7c63265660d4"/>
    <d v="2026-06-01T00:00:00"/>
    <d v="2026-06-01T00:00:00"/>
  </r>
  <r>
    <x v="3361"/>
    <x v="1"/>
    <m/>
    <m/>
    <s v="analytics-development"/>
    <n v="46189.833333333336"/>
    <n v="46190.833333333336"/>
    <n v="46173.833333333336"/>
    <n v="46203.833333333336"/>
    <s v="Cloud Logging"/>
    <s v="Management and Governance"/>
    <s v="Log Storage"/>
    <s v="log-sink-2001-05-01"/>
    <s v="us-central1"/>
    <s v=""/>
    <n v="126.4196"/>
    <s v="GiBy"/>
    <n v="0.5"/>
    <s v="Standard"/>
    <s v="USD"/>
    <n v="63.209800000000001"/>
    <n v="58.152999999999999"/>
    <n v="58.152999999999999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560"/>
    <s v="Shared"/>
    <x v="2"/>
    <s v="Direct spend: provider + billing month + sub-account"/>
    <n v="1"/>
    <s v="gcp-2026-06-17-finops-data-2001-05-01-alloc-54696e00c067"/>
    <d v="2026-06-01T00:00:00"/>
    <d v="2026-06-01T00:00:00"/>
  </r>
  <r>
    <x v="3362"/>
    <x v="1"/>
    <m/>
    <m/>
    <s v="analytics-development"/>
    <n v="46189.833333333336"/>
    <n v="46190.833333333336"/>
    <n v="46173.833333333336"/>
    <n v="46203.833333333336"/>
    <s v="Cloud Logging"/>
    <s v="Management and Governance"/>
    <s v="Log Storage"/>
    <s v="log-sink-2001-05-02"/>
    <s v="us-central1"/>
    <s v=""/>
    <n v="123.7488"/>
    <s v="GiBy"/>
    <n v="0.5"/>
    <s v="Standard"/>
    <s v="USD"/>
    <n v="61.874400000000001"/>
    <n v="56.924500000000002"/>
    <n v="56.9245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561"/>
    <s v="Shared"/>
    <x v="2"/>
    <s v="Direct spend: provider + billing month + sub-account"/>
    <n v="1"/>
    <s v="gcp-2026-06-17-finops-data-2001-05-02-alloc-3f832b25cc6c"/>
    <d v="2026-06-01T00:00:00"/>
    <d v="2026-06-01T00:00:00"/>
  </r>
  <r>
    <x v="3363"/>
    <x v="1"/>
    <m/>
    <m/>
    <s v="customer-platform-prod"/>
    <n v="46190.833333333336"/>
    <n v="46191.833333333336"/>
    <n v="46173.833333333336"/>
    <n v="46203.833333333336"/>
    <s v="Compute Engine"/>
    <s v="Compute"/>
    <s v="N2 Instance Core running in Americas"/>
    <s v="instance-1001-01-01"/>
    <s v="us-central1"/>
    <s v=""/>
    <n v="1439.2943"/>
    <s v="vCPU-hours"/>
    <n v="3.1610977685383734E-2"/>
    <s v="Committed"/>
    <s v="USD"/>
    <n v="45.497500000000002"/>
    <n v="36.917900000000003"/>
    <n v="36.91790000000000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62"/>
    <s v="Allocated"/>
    <x v="1"/>
    <s v="Source tags/labels"/>
    <n v="1"/>
    <s v="gcp-2026-06-18-finops-prod-1001-01-01-alloc-2caf2beada44"/>
    <d v="2026-06-01T00:00:00"/>
    <d v="2026-06-01T00:00:00"/>
  </r>
  <r>
    <x v="3364"/>
    <x v="1"/>
    <m/>
    <m/>
    <s v="customer-platform-prod"/>
    <n v="46190.833333333336"/>
    <n v="46191.833333333336"/>
    <n v="46173.833333333336"/>
    <n v="46203.833333333336"/>
    <s v="Compute Engine"/>
    <s v="Compute"/>
    <s v="N2 Instance Core running in Americas"/>
    <s v="instance-1001-01-02"/>
    <s v="us-central1"/>
    <s v=""/>
    <n v="1486.4993999999999"/>
    <s v="vCPU-hours"/>
    <n v="3.161097811408467E-2"/>
    <s v="Committed"/>
    <s v="USD"/>
    <n v="46.989699999999999"/>
    <n v="38.128700000000002"/>
    <n v="38.1287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63"/>
    <s v="Allocated"/>
    <x v="1"/>
    <s v="Source tags/labels"/>
    <n v="1"/>
    <s v="gcp-2026-06-18-finops-prod-1001-01-02-alloc-472a6a9c6024"/>
    <d v="2026-06-01T00:00:00"/>
    <d v="2026-06-01T00:00:00"/>
  </r>
  <r>
    <x v="3365"/>
    <x v="1"/>
    <m/>
    <m/>
    <s v="customer-platform-prod"/>
    <n v="46190.833333333336"/>
    <n v="46191.833333333336"/>
    <n v="46173.833333333336"/>
    <n v="46203.833333333336"/>
    <s v="BigQuery"/>
    <s v="Analytics"/>
    <s v="Analysis in US"/>
    <s v="bq-job-1001-02-01"/>
    <s v="us-central1"/>
    <s v=""/>
    <n v="12.2971"/>
    <s v="TiBy"/>
    <n v="6.2500264289954535"/>
    <s v="Standard"/>
    <s v="USD"/>
    <n v="76.857200000000006"/>
    <n v="73.014300000000006"/>
    <n v="73.014300000000006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64"/>
    <s v="Allocated"/>
    <x v="1"/>
    <s v="Source tags/labels"/>
    <n v="1"/>
    <s v="gcp-2026-06-18-finops-prod-1001-02-01-alloc-97d9e422b63a"/>
    <d v="2026-06-01T00:00:00"/>
    <d v="2026-06-01T00:00:00"/>
  </r>
  <r>
    <x v="3366"/>
    <x v="1"/>
    <m/>
    <m/>
    <s v="customer-platform-prod"/>
    <n v="46190.833333333336"/>
    <n v="46191.833333333336"/>
    <n v="46173.833333333336"/>
    <n v="46203.833333333336"/>
    <s v="BigQuery"/>
    <s v="Analytics"/>
    <s v="Analysis in US"/>
    <s v="bq-job-1001-02-02"/>
    <s v="us-central1"/>
    <s v=""/>
    <n v="13.120100000000001"/>
    <s v="TiBy"/>
    <n v="6.2500133383129697"/>
    <s v="Standard"/>
    <s v="USD"/>
    <n v="82.000799999999998"/>
    <n v="77.900800000000004"/>
    <n v="77.90080000000000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65"/>
    <s v="Allocated"/>
    <x v="1"/>
    <s v="Source tags/labels"/>
    <n v="1"/>
    <s v="gcp-2026-06-18-finops-prod-1001-02-02-alloc-38b9acbe0104"/>
    <d v="2026-06-01T00:00:00"/>
    <d v="2026-06-01T00:00:00"/>
  </r>
  <r>
    <x v="3367"/>
    <x v="1"/>
    <m/>
    <m/>
    <s v="customer-platform-prod"/>
    <n v="46190.833333333336"/>
    <n v="46191.833333333336"/>
    <n v="46173.833333333336"/>
    <n v="46203.833333333336"/>
    <s v="Cloud Storage"/>
    <s v="Storage"/>
    <s v="Standard Storage US Multi-region"/>
    <s v="bucket-1001-03-01"/>
    <s v="us-central1"/>
    <s v=""/>
    <n v="299.9803"/>
    <s v="GiBy-month"/>
    <n v="2.6000040669337289E-2"/>
    <s v="Standard"/>
    <s v="USD"/>
    <n v="7.7995000000000001"/>
    <n v="7.1994999999999996"/>
    <n v="7.199499999999999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66"/>
    <s v="Allocated"/>
    <x v="1"/>
    <s v="Source tags/labels"/>
    <n v="1"/>
    <s v="gcp-2026-06-18-finops-prod-1001-03-01-alloc-e20ab06d5ef0"/>
    <d v="2026-06-01T00:00:00"/>
    <d v="2026-06-01T00:00:00"/>
  </r>
  <r>
    <x v="3368"/>
    <x v="1"/>
    <m/>
    <m/>
    <s v="customer-platform-prod"/>
    <n v="46190.833333333336"/>
    <n v="46191.833333333336"/>
    <n v="46173.833333333336"/>
    <n v="46203.833333333336"/>
    <s v="Cloud Storage"/>
    <s v="Storage"/>
    <s v="Standard Storage US Multi-region"/>
    <s v="bucket-1001-03-02"/>
    <s v="us-central1"/>
    <s v=""/>
    <n v="335.80990000000003"/>
    <s v="GiBy-month"/>
    <n v="2.6000126857486931E-2"/>
    <s v="Standard"/>
    <s v="USD"/>
    <n v="8.7310999999999996"/>
    <n v="8.0594000000000001"/>
    <n v="8.0594000000000001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67"/>
    <s v="Allocated"/>
    <x v="1"/>
    <s v="Source tags/labels"/>
    <n v="1"/>
    <s v="gcp-2026-06-18-finops-prod-1001-03-02-alloc-607e245bc05f"/>
    <d v="2026-06-01T00:00:00"/>
    <d v="2026-06-01T00:00:00"/>
  </r>
  <r>
    <x v="3369"/>
    <x v="1"/>
    <m/>
    <m/>
    <s v="customer-platform-prod"/>
    <n v="46190.833333333336"/>
    <n v="46191.833333333336"/>
    <n v="46173.833333333336"/>
    <n v="46203.833333333336"/>
    <s v="Cloud SQL"/>
    <s v="Databases"/>
    <s v="Cloud SQL for PostgreSQL: Regional vCPU"/>
    <s v="cloudsql-1001-04-01"/>
    <s v="us-central1"/>
    <s v=""/>
    <n v="451.21570000000003"/>
    <s v="vCPU-hours"/>
    <n v="8.25999627229283E-2"/>
    <s v="Committed"/>
    <s v="USD"/>
    <n v="37.270400000000002"/>
    <n v="30.718800000000002"/>
    <n v="30.71880000000000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68"/>
    <s v="Allocated"/>
    <x v="1"/>
    <s v="Source tags/labels"/>
    <n v="1"/>
    <s v="gcp-2026-06-18-finops-prod-1001-04-01-alloc-b8d0c652b449"/>
    <d v="2026-06-01T00:00:00"/>
    <d v="2026-06-01T00:00:00"/>
  </r>
  <r>
    <x v="3370"/>
    <x v="1"/>
    <m/>
    <m/>
    <s v="customer-platform-prod"/>
    <n v="46190.833333333336"/>
    <n v="46191.833333333336"/>
    <n v="46173.833333333336"/>
    <n v="46203.833333333336"/>
    <s v="Cloud SQL"/>
    <s v="Databases"/>
    <s v="Cloud SQL for PostgreSQL: Regional vCPU"/>
    <s v="cloudsql-1001-04-02"/>
    <s v="us-central1"/>
    <s v=""/>
    <n v="422.88760000000002"/>
    <s v="vCPU-hours"/>
    <n v="8.2599962732414003E-2"/>
    <s v="Committed"/>
    <s v="USD"/>
    <n v="34.930500000000002"/>
    <n v="28.790199999999999"/>
    <n v="28.790199999999999"/>
    <s v="Usage"/>
    <s v=""/>
    <s v="Cloud SQL for PostgreSQL: Regional vCPU"/>
    <s v="{}"/>
    <x v="0"/>
    <x v="0"/>
    <x v="0"/>
    <x v="0"/>
    <s v="Unallocated"/>
    <s v="gcp_billing_sample.csv"/>
    <n v="1569"/>
    <s v="Unallocated"/>
    <x v="0"/>
    <s v="Missing allocation metadata"/>
    <n v="1"/>
    <s v="gcp-2026-06-18-finops-prod-1001-04-02-alloc-8d812d51d458"/>
    <d v="2026-06-01T00:00:00"/>
    <d v="2026-06-01T00:00:00"/>
  </r>
  <r>
    <x v="3371"/>
    <x v="1"/>
    <m/>
    <m/>
    <s v="customer-platform-prod"/>
    <n v="46190.833333333336"/>
    <n v="46191.833333333336"/>
    <n v="46173.833333333336"/>
    <n v="46203.833333333336"/>
    <s v="Cloud Logging"/>
    <s v="Management and Governance"/>
    <s v="Log Storage"/>
    <s v="log-sink-1001-05-01"/>
    <s v="us-central1"/>
    <s v=""/>
    <n v="277.00069999999999"/>
    <s v="GiBy"/>
    <n v="0.49999981949504108"/>
    <s v="Standard"/>
    <s v="USD"/>
    <n v="138.50030000000001"/>
    <n v="127.4203"/>
    <n v="127.4203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570"/>
    <s v="Shared"/>
    <x v="2"/>
    <s v="Direct spend: provider + billing month + sub-account"/>
    <n v="1"/>
    <s v="gcp-2026-06-18-finops-prod-1001-05-01-alloc-80a09446d777"/>
    <d v="2026-06-01T00:00:00"/>
    <d v="2026-06-01T00:00:00"/>
  </r>
  <r>
    <x v="3372"/>
    <x v="1"/>
    <m/>
    <m/>
    <s v="customer-platform-prod"/>
    <n v="46190.833333333336"/>
    <n v="46191.833333333336"/>
    <n v="46173.833333333336"/>
    <n v="46203.833333333336"/>
    <s v="Cloud Logging"/>
    <s v="Management and Governance"/>
    <s v="Log Storage"/>
    <s v="log-sink-1001-05-02"/>
    <s v="us-central1"/>
    <s v=""/>
    <n v="298.62720000000002"/>
    <s v="GiBy"/>
    <n v="0.5"/>
    <s v="Standard"/>
    <s v="USD"/>
    <n v="149.31360000000001"/>
    <n v="137.36850000000001"/>
    <n v="137.3685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571"/>
    <s v="Shared"/>
    <x v="2"/>
    <s v="Direct spend: provider + billing month + sub-account"/>
    <n v="1"/>
    <s v="gcp-2026-06-18-finops-prod-1001-05-02-alloc-58a461c5ed9e"/>
    <d v="2026-06-01T00:00:00"/>
    <d v="2026-06-01T00:00:00"/>
  </r>
  <r>
    <x v="3373"/>
    <x v="1"/>
    <m/>
    <m/>
    <s v="analytics-development"/>
    <n v="46190.833333333336"/>
    <n v="46191.833333333336"/>
    <n v="46173.833333333336"/>
    <n v="46203.833333333336"/>
    <s v="Compute Engine"/>
    <s v="Compute"/>
    <s v="N2 Instance Core running in Americas"/>
    <s v="instance-2001-01-01"/>
    <s v="us-central1"/>
    <s v=""/>
    <n v="724.78539999999998"/>
    <s v="vCPU-hours"/>
    <n v="3.1611012031975257E-2"/>
    <s v="Committed"/>
    <s v="USD"/>
    <n v="22.911200000000001"/>
    <n v="18.590800000000002"/>
    <n v="18.59080000000000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72"/>
    <s v="Allocated"/>
    <x v="1"/>
    <s v="Source tags/labels"/>
    <n v="1"/>
    <s v="gcp-2026-06-18-finops-data-2001-01-01-alloc-95a57f650934"/>
    <d v="2026-06-01T00:00:00"/>
    <d v="2026-06-01T00:00:00"/>
  </r>
  <r>
    <x v="3374"/>
    <x v="1"/>
    <m/>
    <m/>
    <s v="analytics-development"/>
    <n v="46190.833333333336"/>
    <n v="46191.833333333336"/>
    <n v="46173.833333333336"/>
    <n v="46203.833333333336"/>
    <s v="Compute Engine"/>
    <s v="Compute"/>
    <s v="N2 Instance Core running in Americas"/>
    <s v="instance-2001-01-02"/>
    <s v="us-central1"/>
    <s v=""/>
    <n v="688.75480000000005"/>
    <s v="vCPU-hours"/>
    <n v="3.1610959371898388E-2"/>
    <s v="Committed"/>
    <s v="USD"/>
    <n v="21.772200000000002"/>
    <n v="17.666499999999999"/>
    <n v="17.6664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73"/>
    <s v="Allocated"/>
    <x v="1"/>
    <s v="Source tags/labels"/>
    <n v="1"/>
    <s v="gcp-2026-06-18-finops-data-2001-01-02-alloc-4d28c834df00"/>
    <d v="2026-06-01T00:00:00"/>
    <d v="2026-06-01T00:00:00"/>
  </r>
  <r>
    <x v="3375"/>
    <x v="1"/>
    <m/>
    <m/>
    <s v="analytics-development"/>
    <n v="46190.833333333336"/>
    <n v="46191.833333333336"/>
    <n v="46173.833333333336"/>
    <n v="46203.833333333336"/>
    <s v="BigQuery"/>
    <s v="Analytics"/>
    <s v="Analysis in US"/>
    <s v="bq-job-2001-02-01"/>
    <s v="us-central1"/>
    <s v=""/>
    <n v="5.5279999999999996"/>
    <s v="TiBy"/>
    <n v="6.2499819102749639"/>
    <s v="Standard"/>
    <s v="USD"/>
    <n v="34.549900000000001"/>
    <n v="32.822400000000002"/>
    <n v="32.82240000000000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74"/>
    <s v="Allocated"/>
    <x v="1"/>
    <s v="Source tags/labels"/>
    <n v="1"/>
    <s v="gcp-2026-06-18-finops-data-2001-02-01-alloc-fc7af198cd38"/>
    <d v="2026-06-01T00:00:00"/>
    <d v="2026-06-01T00:00:00"/>
  </r>
  <r>
    <x v="3376"/>
    <x v="1"/>
    <m/>
    <m/>
    <s v="analytics-development"/>
    <n v="46190.833333333336"/>
    <n v="46191.833333333336"/>
    <n v="46173.833333333336"/>
    <n v="46203.833333333336"/>
    <s v="BigQuery"/>
    <s v="Analytics"/>
    <s v="Analysis in US"/>
    <s v="bq-job-2001-02-02"/>
    <s v="us-central1"/>
    <s v=""/>
    <n v="5.2496"/>
    <s v="TiBy"/>
    <n v="6.2499809509295945"/>
    <s v="Standard"/>
    <s v="USD"/>
    <n v="32.809899999999999"/>
    <n v="31.1694"/>
    <n v="31.1694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75"/>
    <s v="Allocated"/>
    <x v="1"/>
    <s v="Source tags/labels"/>
    <n v="1"/>
    <s v="gcp-2026-06-18-finops-data-2001-02-02-alloc-e3a765617fcb"/>
    <d v="2026-06-01T00:00:00"/>
    <d v="2026-06-01T00:00:00"/>
  </r>
  <r>
    <x v="3377"/>
    <x v="1"/>
    <m/>
    <m/>
    <s v="analytics-development"/>
    <n v="46190.833333333336"/>
    <n v="46191.833333333336"/>
    <n v="46173.833333333336"/>
    <n v="46203.833333333336"/>
    <s v="Cloud Storage"/>
    <s v="Storage"/>
    <s v="Standard Storage US Multi-region"/>
    <s v="bucket-2001-03-01"/>
    <s v="us-central1"/>
    <s v=""/>
    <n v="149.4804"/>
    <s v="GiBy-month"/>
    <n v="2.6000064222466625E-2"/>
    <s v="Standard"/>
    <s v="USD"/>
    <n v="3.8864999999999998"/>
    <n v="3.5874999999999999"/>
    <n v="3.5874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76"/>
    <s v="Allocated"/>
    <x v="1"/>
    <s v="Source tags/labels"/>
    <n v="1"/>
    <s v="gcp-2026-06-18-finops-data-2001-03-01-alloc-5783427a142d"/>
    <d v="2026-06-01T00:00:00"/>
    <d v="2026-06-01T00:00:00"/>
  </r>
  <r>
    <x v="3378"/>
    <x v="1"/>
    <m/>
    <m/>
    <s v="analytics-development"/>
    <n v="46190.833333333336"/>
    <n v="46191.833333333336"/>
    <n v="46173.833333333336"/>
    <n v="46203.833333333336"/>
    <s v="Cloud Storage"/>
    <s v="Storage"/>
    <s v="Standard Storage US Multi-region"/>
    <s v="bucket-2001-03-02"/>
    <s v="us-central1"/>
    <s v=""/>
    <n v="138.31649999999999"/>
    <s v="GiBy-month"/>
    <n v="2.5999790335932447E-2"/>
    <s v="Standard"/>
    <s v="USD"/>
    <n v="3.5962000000000001"/>
    <n v="3.3195999999999999"/>
    <n v="3.3195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77"/>
    <s v="Allocated"/>
    <x v="1"/>
    <s v="Source tags/labels"/>
    <n v="1"/>
    <s v="gcp-2026-06-18-finops-data-2001-03-02-alloc-f1106cac4f91"/>
    <d v="2026-06-01T00:00:00"/>
    <d v="2026-06-01T00:00:00"/>
  </r>
  <r>
    <x v="3379"/>
    <x v="1"/>
    <m/>
    <m/>
    <s v="analytics-development"/>
    <n v="46190.833333333336"/>
    <n v="46191.833333333336"/>
    <n v="46173.833333333336"/>
    <n v="46203.833333333336"/>
    <s v="Cloud SQL"/>
    <s v="Databases"/>
    <s v="Cloud SQL for PostgreSQL: Regional vCPU"/>
    <s v="cloudsql-2001-04-01"/>
    <s v="us-central1"/>
    <s v=""/>
    <n v="170.62450000000001"/>
    <s v="vCPU-hours"/>
    <n v="8.2600095531415479E-2"/>
    <s v="Committed"/>
    <s v="USD"/>
    <n v="14.0936"/>
    <n v="11.616099999999999"/>
    <n v="11.6160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78"/>
    <s v="Allocated"/>
    <x v="1"/>
    <s v="Source tags/labels"/>
    <n v="1"/>
    <s v="gcp-2026-06-18-finops-data-2001-04-01-alloc-0564a2cfd9f2"/>
    <d v="2026-06-01T00:00:00"/>
    <d v="2026-06-01T00:00:00"/>
  </r>
  <r>
    <x v="3380"/>
    <x v="1"/>
    <m/>
    <m/>
    <s v="analytics-development"/>
    <n v="46190.833333333336"/>
    <n v="46191.833333333336"/>
    <n v="46173.833333333336"/>
    <n v="46203.833333333336"/>
    <s v="Cloud SQL"/>
    <s v="Databases"/>
    <s v="Cloud SQL for PostgreSQL: Regional vCPU"/>
    <s v="cloudsql-2001-04-02"/>
    <s v="us-central1"/>
    <s v=""/>
    <n v="170.70050000000001"/>
    <s v="vCPU-hours"/>
    <n v="8.2600226712868458E-2"/>
    <s v="Committed"/>
    <s v="USD"/>
    <n v="14.0999"/>
    <n v="11.6213"/>
    <n v="11.6213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79"/>
    <s v="Allocated"/>
    <x v="1"/>
    <s v="Source tags/labels"/>
    <n v="1"/>
    <s v="gcp-2026-06-18-finops-data-2001-04-02-alloc-15b4ef51628d"/>
    <d v="2026-06-01T00:00:00"/>
    <d v="2026-06-01T00:00:00"/>
  </r>
  <r>
    <x v="3381"/>
    <x v="1"/>
    <m/>
    <m/>
    <s v="analytics-development"/>
    <n v="46190.833333333336"/>
    <n v="46191.833333333336"/>
    <n v="46173.833333333336"/>
    <n v="46203.833333333336"/>
    <s v="Cloud Logging"/>
    <s v="Management and Governance"/>
    <s v="Log Storage"/>
    <s v="log-sink-2001-05-01"/>
    <s v="us-central1"/>
    <s v=""/>
    <n v="144.69329999999999"/>
    <s v="GiBy"/>
    <n v="0.50000034555850204"/>
    <s v="Standard"/>
    <s v="USD"/>
    <n v="72.346699999999998"/>
    <n v="66.558899999999994"/>
    <n v="66.558899999999994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580"/>
    <s v="Shared"/>
    <x v="2"/>
    <s v="Direct spend: provider + billing month + sub-account"/>
    <n v="1"/>
    <s v="gcp-2026-06-18-finops-data-2001-05-01-alloc-a823690e4d6b"/>
    <d v="2026-06-01T00:00:00"/>
    <d v="2026-06-01T00:00:00"/>
  </r>
  <r>
    <x v="3382"/>
    <x v="1"/>
    <m/>
    <m/>
    <s v="analytics-development"/>
    <n v="46190.833333333336"/>
    <n v="46191.833333333336"/>
    <n v="46173.833333333336"/>
    <n v="46203.833333333336"/>
    <s v="Cloud Logging"/>
    <s v="Management and Governance"/>
    <s v="Log Storage"/>
    <s v="log-sink-2001-05-02"/>
    <s v="us-central1"/>
    <s v=""/>
    <n v="139.0128"/>
    <s v="GiBy"/>
    <n v="0.5"/>
    <s v="Standard"/>
    <s v="USD"/>
    <n v="69.506399999999999"/>
    <n v="63.945900000000002"/>
    <n v="63.945900000000002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581"/>
    <s v="Shared"/>
    <x v="2"/>
    <s v="Direct spend: provider + billing month + sub-account"/>
    <n v="1"/>
    <s v="gcp-2026-06-18-finops-data-2001-05-02-alloc-c3c542c8221e"/>
    <d v="2026-06-01T00:00:00"/>
    <d v="2026-06-01T00:00:00"/>
  </r>
  <r>
    <x v="3383"/>
    <x v="1"/>
    <m/>
    <m/>
    <s v="customer-platform-prod"/>
    <n v="46191.833333333336"/>
    <n v="46192.833333333336"/>
    <n v="46173.833333333336"/>
    <n v="46203.833333333336"/>
    <s v="Compute Engine"/>
    <s v="Compute"/>
    <s v="N2 Instance Core running in Americas"/>
    <s v="instance-1001-01-01"/>
    <s v="us-central1"/>
    <s v=""/>
    <n v="5922.9462000000003"/>
    <s v="vCPU-hours"/>
    <n v="3.1611008048663347E-2"/>
    <s v="Committed"/>
    <s v="USD"/>
    <n v="187.2303"/>
    <n v="151.92359999999999"/>
    <n v="151.9235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82"/>
    <s v="Allocated"/>
    <x v="1"/>
    <s v="Source tags/labels"/>
    <n v="1"/>
    <s v="gcp-2026-06-19-finops-prod-1001-01-01-alloc-8d50aacccd7a"/>
    <d v="2026-06-01T00:00:00"/>
    <d v="2026-06-01T00:00:00"/>
  </r>
  <r>
    <x v="3384"/>
    <x v="1"/>
    <m/>
    <m/>
    <s v="customer-platform-prod"/>
    <n v="46191.833333333336"/>
    <n v="46192.833333333336"/>
    <n v="46173.833333333336"/>
    <n v="46203.833333333336"/>
    <s v="Compute Engine"/>
    <s v="Compute"/>
    <s v="N2 Instance Core running in Americas"/>
    <s v="instance-1001-01-02"/>
    <s v="us-central1"/>
    <s v=""/>
    <n v="6348.0137999999997"/>
    <s v="vCPU-hours"/>
    <n v="3.161100563454982E-2"/>
    <s v="Committed"/>
    <s v="USD"/>
    <n v="200.6671"/>
    <n v="162.82660000000001"/>
    <n v="162.8266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83"/>
    <s v="Allocated"/>
    <x v="1"/>
    <s v="Source tags/labels"/>
    <n v="1"/>
    <s v="gcp-2026-06-19-finops-prod-1001-01-02-alloc-8a20ae11b1ca"/>
    <d v="2026-06-01T00:00:00"/>
    <d v="2026-06-01T00:00:00"/>
  </r>
  <r>
    <x v="3385"/>
    <x v="1"/>
    <m/>
    <m/>
    <s v="customer-platform-prod"/>
    <n v="46191.833333333336"/>
    <n v="46192.833333333336"/>
    <n v="46173.833333333336"/>
    <n v="46203.833333333336"/>
    <s v="BigQuery"/>
    <s v="Analytics"/>
    <s v="Analysis in US"/>
    <s v="bq-job-1001-02-01"/>
    <s v="us-central1"/>
    <s v=""/>
    <n v="11.5222"/>
    <s v="TiBy"/>
    <n v="6.2500043394490632"/>
    <s v="Standard"/>
    <s v="USD"/>
    <n v="72.013800000000003"/>
    <n v="68.4131"/>
    <n v="68.4131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84"/>
    <s v="Allocated"/>
    <x v="1"/>
    <s v="Source tags/labels"/>
    <n v="1"/>
    <s v="gcp-2026-06-19-finops-prod-1001-02-01-alloc-532682475d63"/>
    <d v="2026-06-01T00:00:00"/>
    <d v="2026-06-01T00:00:00"/>
  </r>
  <r>
    <x v="3386"/>
    <x v="1"/>
    <m/>
    <m/>
    <s v="customer-platform-prod"/>
    <n v="46191.833333333336"/>
    <n v="46192.833333333336"/>
    <n v="46173.833333333336"/>
    <n v="46203.833333333336"/>
    <s v="BigQuery"/>
    <s v="Analytics"/>
    <s v="Analysis in US"/>
    <s v="bq-job-1001-02-02"/>
    <s v="us-central1"/>
    <s v=""/>
    <n v="11.9376"/>
    <s v="TiBy"/>
    <n v="6.2499832462136435"/>
    <s v="Standard"/>
    <s v="USD"/>
    <n v="74.609800000000007"/>
    <n v="70.879300000000001"/>
    <n v="70.879300000000001"/>
    <s v="Usage"/>
    <s v=""/>
    <s v="Analysis in US"/>
    <s v="{}"/>
    <x v="0"/>
    <x v="0"/>
    <x v="0"/>
    <x v="0"/>
    <s v="Unallocated"/>
    <s v="gcp_billing_sample.csv"/>
    <n v="1585"/>
    <s v="Unallocated"/>
    <x v="0"/>
    <s v="Missing allocation metadata"/>
    <n v="1"/>
    <s v="gcp-2026-06-19-finops-prod-1001-02-02-alloc-0a33525582df"/>
    <d v="2026-06-01T00:00:00"/>
    <d v="2026-06-01T00:00:00"/>
  </r>
  <r>
    <x v="3387"/>
    <x v="1"/>
    <m/>
    <m/>
    <s v="customer-platform-prod"/>
    <n v="46191.833333333336"/>
    <n v="46192.833333333336"/>
    <n v="46173.833333333336"/>
    <n v="46203.833333333336"/>
    <s v="Cloud Storage"/>
    <s v="Storage"/>
    <s v="Standard Storage US Multi-region"/>
    <s v="bucket-1001-03-01"/>
    <s v="us-central1"/>
    <s v=""/>
    <n v="298.63080000000002"/>
    <s v="GiBy-month"/>
    <n v="2.5999997321106867E-2"/>
    <s v="Standard"/>
    <s v="USD"/>
    <n v="7.7644000000000002"/>
    <n v="7.1670999999999996"/>
    <n v="7.167099999999999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86"/>
    <s v="Allocated"/>
    <x v="1"/>
    <s v="Source tags/labels"/>
    <n v="1"/>
    <s v="gcp-2026-06-19-finops-prod-1001-03-01-alloc-bf7a06389462"/>
    <d v="2026-06-01T00:00:00"/>
    <d v="2026-06-01T00:00:00"/>
  </r>
  <r>
    <x v="3388"/>
    <x v="1"/>
    <m/>
    <m/>
    <s v="customer-platform-prod"/>
    <n v="46191.833333333336"/>
    <n v="46192.833333333336"/>
    <n v="46173.833333333336"/>
    <n v="46203.833333333336"/>
    <s v="Cloud Storage"/>
    <s v="Storage"/>
    <s v="Standard Storage US Multi-region"/>
    <s v="bucket-1001-03-02"/>
    <s v="us-central1"/>
    <s v=""/>
    <n v="332.96629999999999"/>
    <s v="GiBy-month"/>
    <n v="2.5999928521294798E-2"/>
    <s v="Standard"/>
    <s v="USD"/>
    <n v="8.6570999999999998"/>
    <n v="7.9912000000000001"/>
    <n v="7.9912000000000001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87"/>
    <s v="Allocated"/>
    <x v="1"/>
    <s v="Source tags/labels"/>
    <n v="1"/>
    <s v="gcp-2026-06-19-finops-prod-1001-03-02-alloc-407378c52e0b"/>
    <d v="2026-06-01T00:00:00"/>
    <d v="2026-06-01T00:00:00"/>
  </r>
  <r>
    <x v="3389"/>
    <x v="1"/>
    <m/>
    <m/>
    <s v="customer-platform-prod"/>
    <n v="46191.833333333336"/>
    <n v="46192.833333333336"/>
    <n v="46173.833333333336"/>
    <n v="46203.833333333336"/>
    <s v="Cloud SQL"/>
    <s v="Databases"/>
    <s v="Cloud SQL for PostgreSQL: Regional vCPU"/>
    <s v="cloudsql-1001-04-01"/>
    <s v="us-central1"/>
    <s v=""/>
    <n v="417.60509999999999"/>
    <s v="vCPU-hours"/>
    <n v="8.2600044874930889E-2"/>
    <s v="Committed"/>
    <s v="USD"/>
    <n v="34.494199999999999"/>
    <n v="28.430599999999998"/>
    <n v="28.43059999999999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88"/>
    <s v="Allocated"/>
    <x v="1"/>
    <s v="Source tags/labels"/>
    <n v="1"/>
    <s v="gcp-2026-06-19-finops-prod-1001-04-01-alloc-c72d3c6b92e2"/>
    <d v="2026-06-01T00:00:00"/>
    <d v="2026-06-01T00:00:00"/>
  </r>
  <r>
    <x v="3390"/>
    <x v="1"/>
    <m/>
    <m/>
    <s v="customer-platform-prod"/>
    <n v="46191.833333333336"/>
    <n v="46192.833333333336"/>
    <n v="46173.833333333336"/>
    <n v="46203.833333333336"/>
    <s v="Cloud SQL"/>
    <s v="Databases"/>
    <s v="Cloud SQL for PostgreSQL: Regional vCPU"/>
    <s v="cloudsql-1001-04-02"/>
    <s v="us-central1"/>
    <s v=""/>
    <n v="427.15899999999999"/>
    <s v="vCPU-hours"/>
    <n v="8.2599921808975116E-2"/>
    <s v="Committed"/>
    <s v="USD"/>
    <n v="35.283299999999997"/>
    <n v="29.081"/>
    <n v="29.08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589"/>
    <s v="Allocated"/>
    <x v="1"/>
    <s v="Source tags/labels"/>
    <n v="1"/>
    <s v="gcp-2026-06-19-finops-prod-1001-04-02-alloc-f4e61369e960"/>
    <d v="2026-06-01T00:00:00"/>
    <d v="2026-06-01T00:00:00"/>
  </r>
  <r>
    <x v="3391"/>
    <x v="1"/>
    <m/>
    <m/>
    <s v="customer-platform-prod"/>
    <n v="46191.833333333336"/>
    <n v="46192.833333333336"/>
    <n v="46173.833333333336"/>
    <n v="46203.833333333336"/>
    <s v="Cloud Logging"/>
    <s v="Management and Governance"/>
    <s v="Log Storage"/>
    <s v="log-sink-1001-05-01"/>
    <s v="us-central1"/>
    <s v=""/>
    <n v="304.16579999999999"/>
    <s v="GiBy"/>
    <n v="0.5"/>
    <s v="Standard"/>
    <s v="USD"/>
    <n v="152.0829"/>
    <n v="139.91630000000001"/>
    <n v="139.9163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590"/>
    <s v="Shared"/>
    <x v="2"/>
    <s v="Direct spend: provider + billing month + sub-account"/>
    <n v="1"/>
    <s v="gcp-2026-06-19-finops-prod-1001-05-01-alloc-339787f4cac4"/>
    <d v="2026-06-01T00:00:00"/>
    <d v="2026-06-01T00:00:00"/>
  </r>
  <r>
    <x v="3392"/>
    <x v="1"/>
    <m/>
    <m/>
    <s v="customer-platform-prod"/>
    <n v="46191.833333333336"/>
    <n v="46192.833333333336"/>
    <n v="46173.833333333336"/>
    <n v="46203.833333333336"/>
    <s v="Cloud Logging"/>
    <s v="Management and Governance"/>
    <s v="Log Storage"/>
    <s v="log-sink-1001-05-02"/>
    <s v="us-central1"/>
    <s v=""/>
    <n v="273.05529999999999"/>
    <s v="GiBy"/>
    <n v="0.50000018311309102"/>
    <s v="Standard"/>
    <s v="USD"/>
    <n v="136.52770000000001"/>
    <n v="125.60550000000001"/>
    <n v="125.60550000000001"/>
    <s v="Usage"/>
    <s v=""/>
    <s v="Log Storage"/>
    <s v="{}"/>
    <x v="0"/>
    <x v="0"/>
    <x v="0"/>
    <x v="0"/>
    <s v="Unallocated"/>
    <s v="gcp_billing_sample.csv"/>
    <n v="1591"/>
    <s v="Unallocated"/>
    <x v="0"/>
    <s v="Missing allocation metadata"/>
    <n v="1"/>
    <s v="gcp-2026-06-19-finops-prod-1001-05-02-alloc-f2678d945f92"/>
    <d v="2026-06-01T00:00:00"/>
    <d v="2026-06-01T00:00:00"/>
  </r>
  <r>
    <x v="3393"/>
    <x v="1"/>
    <m/>
    <m/>
    <s v="analytics-development"/>
    <n v="46191.833333333336"/>
    <n v="46192.833333333336"/>
    <n v="46173.833333333336"/>
    <n v="46203.833333333336"/>
    <s v="Compute Engine"/>
    <s v="Compute"/>
    <s v="N2 Instance Core running in Americas"/>
    <s v="instance-2001-01-01"/>
    <s v="us-central1"/>
    <s v=""/>
    <n v="692.60530000000006"/>
    <s v="vCPU-hours"/>
    <n v="3.1610933384425444E-2"/>
    <s v="Committed"/>
    <s v="USD"/>
    <n v="21.893899999999999"/>
    <n v="17.7654"/>
    <n v="17.7654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92"/>
    <s v="Allocated"/>
    <x v="1"/>
    <s v="Source tags/labels"/>
    <n v="1"/>
    <s v="gcp-2026-06-19-finops-data-2001-01-01-alloc-4766aa8f9d75"/>
    <d v="2026-06-01T00:00:00"/>
    <d v="2026-06-01T00:00:00"/>
  </r>
  <r>
    <x v="3394"/>
    <x v="1"/>
    <m/>
    <m/>
    <s v="analytics-development"/>
    <n v="46191.833333333336"/>
    <n v="46192.833333333336"/>
    <n v="46173.833333333336"/>
    <n v="46203.833333333336"/>
    <s v="Compute Engine"/>
    <s v="Compute"/>
    <s v="N2 Instance Core running in Americas"/>
    <s v="instance-2001-01-02"/>
    <s v="us-central1"/>
    <s v=""/>
    <n v="739.73069999999996"/>
    <s v="vCPU-hours"/>
    <n v="3.1610963287044873E-2"/>
    <s v="Committed"/>
    <s v="USD"/>
    <n v="23.383600000000001"/>
    <n v="18.9741"/>
    <n v="18.974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93"/>
    <s v="Allocated"/>
    <x v="1"/>
    <s v="Source tags/labels"/>
    <n v="1"/>
    <s v="gcp-2026-06-19-finops-data-2001-01-02-alloc-ec44fbffd828"/>
    <d v="2026-06-01T00:00:00"/>
    <d v="2026-06-01T00:00:00"/>
  </r>
  <r>
    <x v="3395"/>
    <x v="1"/>
    <m/>
    <m/>
    <s v="analytics-development"/>
    <n v="46191.833333333336"/>
    <n v="46192.833333333336"/>
    <n v="46173.833333333336"/>
    <n v="46203.833333333336"/>
    <s v="BigQuery"/>
    <s v="Analytics"/>
    <s v="Analysis in US"/>
    <s v="bq-job-2001-02-01"/>
    <s v="us-central1"/>
    <s v=""/>
    <n v="5.6559999999999997"/>
    <s v="TiBy"/>
    <n v="6.2500530410183881"/>
    <s v="Standard"/>
    <s v="USD"/>
    <n v="35.350299999999997"/>
    <n v="33.582799999999999"/>
    <n v="33.5827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94"/>
    <s v="Allocated"/>
    <x v="1"/>
    <s v="Source tags/labels"/>
    <n v="1"/>
    <s v="gcp-2026-06-19-finops-data-2001-02-01-alloc-8ebc9bbb1003"/>
    <d v="2026-06-01T00:00:00"/>
    <d v="2026-06-01T00:00:00"/>
  </r>
  <r>
    <x v="3396"/>
    <x v="1"/>
    <m/>
    <m/>
    <s v="analytics-development"/>
    <n v="46191.833333333336"/>
    <n v="46192.833333333336"/>
    <n v="46173.833333333336"/>
    <n v="46203.833333333336"/>
    <s v="BigQuery"/>
    <s v="Analytics"/>
    <s v="Analysis in US"/>
    <s v="bq-job-2001-02-02"/>
    <s v="us-central1"/>
    <s v=""/>
    <n v="5.4585999999999997"/>
    <s v="TiBy"/>
    <n v="6.2500641190048727"/>
    <s v="Standard"/>
    <s v="USD"/>
    <n v="34.116599999999998"/>
    <n v="32.410800000000002"/>
    <n v="32.41080000000000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95"/>
    <s v="Allocated"/>
    <x v="1"/>
    <s v="Source tags/labels"/>
    <n v="1"/>
    <s v="gcp-2026-06-19-finops-data-2001-02-02-alloc-a28676feb431"/>
    <d v="2026-06-01T00:00:00"/>
    <d v="2026-06-01T00:00:00"/>
  </r>
  <r>
    <x v="3397"/>
    <x v="1"/>
    <m/>
    <m/>
    <s v="analytics-development"/>
    <n v="46191.833333333336"/>
    <n v="46192.833333333336"/>
    <n v="46173.833333333336"/>
    <n v="46203.833333333336"/>
    <s v="Cloud Storage"/>
    <s v="Storage"/>
    <s v="Standard Storage US Multi-region"/>
    <s v="bucket-2001-03-01"/>
    <s v="us-central1"/>
    <s v=""/>
    <n v="143.63990000000001"/>
    <s v="GiBy-month"/>
    <n v="2.5999739626663625E-2"/>
    <s v="Standard"/>
    <s v="USD"/>
    <n v="3.7345999999999999"/>
    <n v="3.4474"/>
    <n v="3.4474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96"/>
    <s v="Allocated"/>
    <x v="1"/>
    <s v="Source tags/labels"/>
    <n v="1"/>
    <s v="gcp-2026-06-19-finops-data-2001-03-01-alloc-1b36b0bc57d9"/>
    <d v="2026-06-01T00:00:00"/>
    <d v="2026-06-01T00:00:00"/>
  </r>
  <r>
    <x v="3398"/>
    <x v="1"/>
    <m/>
    <m/>
    <s v="analytics-development"/>
    <n v="46191.833333333336"/>
    <n v="46192.833333333336"/>
    <n v="46173.833333333336"/>
    <n v="46203.833333333336"/>
    <s v="Cloud Storage"/>
    <s v="Storage"/>
    <s v="Standard Storage US Multi-region"/>
    <s v="bucket-2001-03-02"/>
    <s v="us-central1"/>
    <s v=""/>
    <n v="146.62190000000001"/>
    <s v="GiBy-month"/>
    <n v="2.600020870006459E-2"/>
    <s v="Standard"/>
    <s v="USD"/>
    <n v="3.8121999999999998"/>
    <n v="3.5188999999999999"/>
    <n v="3.5188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97"/>
    <s v="Allocated"/>
    <x v="1"/>
    <s v="Source tags/labels"/>
    <n v="1"/>
    <s v="gcp-2026-06-19-finops-data-2001-03-02-alloc-b52a75366b96"/>
    <d v="2026-06-01T00:00:00"/>
    <d v="2026-06-01T00:00:00"/>
  </r>
  <r>
    <x v="3399"/>
    <x v="1"/>
    <m/>
    <m/>
    <s v="analytics-development"/>
    <n v="46191.833333333336"/>
    <n v="46192.833333333336"/>
    <n v="46173.833333333336"/>
    <n v="46203.833333333336"/>
    <s v="Cloud SQL"/>
    <s v="Databases"/>
    <s v="Cloud SQL for PostgreSQL: Regional vCPU"/>
    <s v="cloudsql-2001-04-01"/>
    <s v="us-central1"/>
    <s v=""/>
    <n v="195.75360000000001"/>
    <s v="vCPU-hours"/>
    <n v="8.2600268909486213E-2"/>
    <s v="Committed"/>
    <s v="USD"/>
    <n v="16.1693"/>
    <n v="13.3269"/>
    <n v="13.326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98"/>
    <s v="Allocated"/>
    <x v="1"/>
    <s v="Source tags/labels"/>
    <n v="1"/>
    <s v="gcp-2026-06-19-finops-data-2001-04-01-alloc-310a9348c150"/>
    <d v="2026-06-01T00:00:00"/>
    <d v="2026-06-01T00:00:00"/>
  </r>
  <r>
    <x v="3400"/>
    <x v="1"/>
    <m/>
    <m/>
    <s v="analytics-development"/>
    <n v="46191.833333333336"/>
    <n v="46192.833333333336"/>
    <n v="46173.833333333336"/>
    <n v="46203.833333333336"/>
    <s v="Cloud SQL"/>
    <s v="Databases"/>
    <s v="Cloud SQL for PostgreSQL: Regional vCPU"/>
    <s v="cloudsql-2001-04-02"/>
    <s v="us-central1"/>
    <s v=""/>
    <n v="188.5427"/>
    <s v="vCPU-hours"/>
    <n v="8.2599856690288201E-2"/>
    <s v="Committed"/>
    <s v="USD"/>
    <n v="15.573600000000001"/>
    <n v="12.836"/>
    <n v="12.836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599"/>
    <s v="Allocated"/>
    <x v="1"/>
    <s v="Source tags/labels"/>
    <n v="1"/>
    <s v="gcp-2026-06-19-finops-data-2001-04-02-alloc-4753780846fd"/>
    <d v="2026-06-01T00:00:00"/>
    <d v="2026-06-01T00:00:00"/>
  </r>
  <r>
    <x v="3401"/>
    <x v="1"/>
    <m/>
    <m/>
    <s v="analytics-development"/>
    <n v="46191.833333333336"/>
    <n v="46192.833333333336"/>
    <n v="46173.833333333336"/>
    <n v="46203.833333333336"/>
    <s v="Cloud Logging"/>
    <s v="Management and Governance"/>
    <s v="Log Storage"/>
    <s v="log-sink-2001-05-01"/>
    <s v="us-central1"/>
    <s v=""/>
    <n v="135.76429999999999"/>
    <s v="GiBy"/>
    <n v="0.50000036828532979"/>
    <s v="Standard"/>
    <s v="USD"/>
    <n v="67.882199999999997"/>
    <n v="62.451599999999999"/>
    <n v="62.451599999999999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600"/>
    <s v="Shared"/>
    <x v="2"/>
    <s v="Direct spend: provider + billing month + sub-account"/>
    <n v="1"/>
    <s v="gcp-2026-06-19-finops-data-2001-05-01-alloc-589722bcb5c1"/>
    <d v="2026-06-01T00:00:00"/>
    <d v="2026-06-01T00:00:00"/>
  </r>
  <r>
    <x v="3402"/>
    <x v="1"/>
    <m/>
    <m/>
    <s v="analytics-development"/>
    <n v="46191.833333333336"/>
    <n v="46192.833333333336"/>
    <n v="46173.833333333336"/>
    <n v="46203.833333333336"/>
    <s v="Cloud Logging"/>
    <s v="Management and Governance"/>
    <s v="Log Storage"/>
    <s v="log-sink-2001-05-02"/>
    <s v="us-central1"/>
    <s v=""/>
    <n v="130.02799999999999"/>
    <s v="GiBy"/>
    <n v="0.5"/>
    <s v="Standard"/>
    <s v="USD"/>
    <n v="65.013999999999996"/>
    <n v="59.812899999999999"/>
    <n v="59.812899999999999"/>
    <s v="Usage"/>
    <s v=""/>
    <s v="Log Storage"/>
    <s v="{}"/>
    <x v="0"/>
    <x v="0"/>
    <x v="0"/>
    <x v="0"/>
    <s v="Unallocated"/>
    <s v="gcp_billing_sample.csv"/>
    <n v="1601"/>
    <s v="Unallocated"/>
    <x v="0"/>
    <s v="Missing allocation metadata"/>
    <n v="1"/>
    <s v="gcp-2026-06-19-finops-data-2001-05-02-alloc-b13dc7bcbacb"/>
    <d v="2026-06-01T00:00:00"/>
    <d v="2026-06-01T00:00:00"/>
  </r>
  <r>
    <x v="3403"/>
    <x v="1"/>
    <m/>
    <m/>
    <s v="customer-platform-prod"/>
    <n v="46192.833333333336"/>
    <n v="46193.833333333336"/>
    <n v="46173.833333333336"/>
    <n v="46203.833333333336"/>
    <s v="Compute Engine"/>
    <s v="Compute"/>
    <s v="N2 Instance Core running in Americas"/>
    <s v="instance-1001-01-01"/>
    <s v="us-central1"/>
    <s v=""/>
    <n v="1617.8632"/>
    <s v="vCPU-hours"/>
    <n v="3.161101630842459E-2"/>
    <s v="Committed"/>
    <s v="USD"/>
    <n v="51.142299999999999"/>
    <n v="41.498199999999997"/>
    <n v="41.4981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02"/>
    <s v="Allocated"/>
    <x v="1"/>
    <s v="Source tags/labels"/>
    <n v="1"/>
    <s v="gcp-2026-06-20-finops-prod-1001-01-01-alloc-792940d8d6e6"/>
    <d v="2026-06-01T00:00:00"/>
    <d v="2026-06-01T00:00:00"/>
  </r>
  <r>
    <x v="3404"/>
    <x v="1"/>
    <m/>
    <m/>
    <s v="customer-platform-prod"/>
    <n v="46192.833333333336"/>
    <n v="46193.833333333336"/>
    <n v="46173.833333333336"/>
    <n v="46203.833333333336"/>
    <s v="Compute Engine"/>
    <s v="Compute"/>
    <s v="N2 Instance Core running in Americas"/>
    <s v="instance-1001-01-02"/>
    <s v="us-central1"/>
    <s v=""/>
    <n v="1492.0014000000001"/>
    <s v="vCPU-hours"/>
    <n v="3.1611029319409484E-2"/>
    <s v="Committed"/>
    <s v="USD"/>
    <n v="47.163699999999999"/>
    <n v="38.269799999999996"/>
    <n v="38.269799999999996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03"/>
    <s v="Allocated"/>
    <x v="1"/>
    <s v="Source tags/labels"/>
    <n v="1"/>
    <s v="gcp-2026-06-20-finops-prod-1001-01-02-alloc-4832dde18df0"/>
    <d v="2026-06-01T00:00:00"/>
    <d v="2026-06-01T00:00:00"/>
  </r>
  <r>
    <x v="3405"/>
    <x v="1"/>
    <m/>
    <m/>
    <s v="customer-platform-prod"/>
    <n v="46192.833333333336"/>
    <n v="46193.833333333336"/>
    <n v="46173.833333333336"/>
    <n v="46203.833333333336"/>
    <s v="BigQuery"/>
    <s v="Analytics"/>
    <s v="Analysis in US"/>
    <s v="bq-job-1001-02-01"/>
    <s v="us-central1"/>
    <s v=""/>
    <n v="13.0535"/>
    <s v="TiBy"/>
    <n v="6.2500095759757928"/>
    <s v="Standard"/>
    <s v="USD"/>
    <n v="81.584500000000006"/>
    <n v="77.505300000000005"/>
    <n v="77.50530000000000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04"/>
    <s v="Allocated"/>
    <x v="1"/>
    <s v="Source tags/labels"/>
    <n v="1"/>
    <s v="gcp-2026-06-20-finops-prod-1001-02-01-alloc-e58b41d00dc4"/>
    <d v="2026-06-01T00:00:00"/>
    <d v="2026-06-01T00:00:00"/>
  </r>
  <r>
    <x v="3406"/>
    <x v="1"/>
    <m/>
    <m/>
    <s v="customer-platform-prod"/>
    <n v="46192.833333333336"/>
    <n v="46193.833333333336"/>
    <n v="46173.833333333336"/>
    <n v="46203.833333333336"/>
    <s v="BigQuery"/>
    <s v="Analytics"/>
    <s v="Analysis in US"/>
    <s v="bq-job-1001-02-02"/>
    <s v="us-central1"/>
    <s v=""/>
    <n v="12.474"/>
    <s v="TiBy"/>
    <n v="6.2500160333493664"/>
    <s v="Standard"/>
    <s v="USD"/>
    <n v="77.962699999999998"/>
    <n v="74.064599999999999"/>
    <n v="74.064599999999999"/>
    <s v="Usage"/>
    <s v=""/>
    <s v="Analysis in US"/>
    <s v="{}"/>
    <x v="0"/>
    <x v="0"/>
    <x v="0"/>
    <x v="0"/>
    <s v="Unallocated"/>
    <s v="gcp_billing_sample.csv"/>
    <n v="1605"/>
    <s v="Unallocated"/>
    <x v="0"/>
    <s v="Missing allocation metadata"/>
    <n v="1"/>
    <s v="gcp-2026-06-20-finops-prod-1001-02-02-alloc-9a7bfc464811"/>
    <d v="2026-06-01T00:00:00"/>
    <d v="2026-06-01T00:00:00"/>
  </r>
  <r>
    <x v="3407"/>
    <x v="1"/>
    <m/>
    <m/>
    <s v="customer-platform-prod"/>
    <n v="46192.833333333336"/>
    <n v="46193.833333333336"/>
    <n v="46173.833333333336"/>
    <n v="46203.833333333336"/>
    <s v="Cloud Storage"/>
    <s v="Storage"/>
    <s v="Standard Storage US Multi-region"/>
    <s v="bucket-1001-03-01"/>
    <s v="us-central1"/>
    <s v=""/>
    <n v="306.43270000000001"/>
    <s v="GiBy-month"/>
    <n v="2.5999836179363363E-2"/>
    <s v="Standard"/>
    <s v="USD"/>
    <n v="7.9672000000000001"/>
    <n v="7.3544"/>
    <n v="7.354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06"/>
    <s v="Allocated"/>
    <x v="1"/>
    <s v="Source tags/labels"/>
    <n v="1"/>
    <s v="gcp-2026-06-20-finops-prod-1001-03-01-alloc-dde27e6efd28"/>
    <d v="2026-06-01T00:00:00"/>
    <d v="2026-06-01T00:00:00"/>
  </r>
  <r>
    <x v="3408"/>
    <x v="1"/>
    <m/>
    <m/>
    <s v="customer-platform-prod"/>
    <n v="46192.833333333336"/>
    <n v="46193.833333333336"/>
    <n v="46173.833333333336"/>
    <n v="46203.833333333336"/>
    <s v="Cloud Storage"/>
    <s v="Storage"/>
    <s v="Standard Storage US Multi-region"/>
    <s v="bucket-1001-03-02"/>
    <s v="us-central1"/>
    <s v=""/>
    <n v="310.00619999999998"/>
    <s v="GiBy-month"/>
    <n v="2.6000125158787149E-2"/>
    <s v="Standard"/>
    <s v="USD"/>
    <n v="8.0602"/>
    <n v="7.4401000000000002"/>
    <n v="7.4401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07"/>
    <s v="Allocated"/>
    <x v="1"/>
    <s v="Source tags/labels"/>
    <n v="1"/>
    <s v="gcp-2026-06-20-finops-prod-1001-03-02-alloc-5aa4dbe71ab1"/>
    <d v="2026-06-01T00:00:00"/>
    <d v="2026-06-01T00:00:00"/>
  </r>
  <r>
    <x v="3409"/>
    <x v="1"/>
    <m/>
    <m/>
    <s v="customer-platform-prod"/>
    <n v="46192.833333333336"/>
    <n v="46193.833333333336"/>
    <n v="46173.833333333336"/>
    <n v="46203.833333333336"/>
    <s v="Cloud SQL"/>
    <s v="Databases"/>
    <s v="Cloud SQL for PostgreSQL: Regional vCPU"/>
    <s v="cloudsql-1001-04-01"/>
    <s v="us-central1"/>
    <s v=""/>
    <n v="396.45499999999998"/>
    <s v="vCPU-hours"/>
    <n v="8.2600042880024219E-2"/>
    <s v="Committed"/>
    <s v="USD"/>
    <n v="32.747199999999999"/>
    <n v="26.9907"/>
    <n v="26.9907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08"/>
    <s v="Allocated"/>
    <x v="1"/>
    <s v="Source tags/labels"/>
    <n v="1"/>
    <s v="gcp-2026-06-20-finops-prod-1001-04-01-alloc-d8782b105d4c"/>
    <d v="2026-06-01T00:00:00"/>
    <d v="2026-06-01T00:00:00"/>
  </r>
  <r>
    <x v="3410"/>
    <x v="1"/>
    <m/>
    <m/>
    <s v="customer-platform-prod"/>
    <n v="46192.833333333336"/>
    <n v="46193.833333333336"/>
    <n v="46173.833333333336"/>
    <n v="46203.833333333336"/>
    <s v="Cloud SQL"/>
    <s v="Databases"/>
    <s v="Cloud SQL for PostgreSQL: Regional vCPU"/>
    <s v="cloudsql-1001-04-02"/>
    <s v="us-central1"/>
    <s v=""/>
    <n v="406.4889"/>
    <s v="vCPU-hours"/>
    <n v="8.2600041477147348E-2"/>
    <s v="Committed"/>
    <s v="USD"/>
    <n v="33.576000000000001"/>
    <n v="27.6738"/>
    <n v="27.673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09"/>
    <s v="Allocated"/>
    <x v="1"/>
    <s v="Source tags/labels"/>
    <n v="1"/>
    <s v="gcp-2026-06-20-finops-prod-1001-04-02-alloc-dbf260406315"/>
    <d v="2026-06-01T00:00:00"/>
    <d v="2026-06-01T00:00:00"/>
  </r>
  <r>
    <x v="3411"/>
    <x v="1"/>
    <m/>
    <m/>
    <s v="customer-platform-prod"/>
    <n v="46192.833333333336"/>
    <n v="46193.833333333336"/>
    <n v="46173.833333333336"/>
    <n v="46203.833333333336"/>
    <s v="Cloud Logging"/>
    <s v="Management and Governance"/>
    <s v="Log Storage"/>
    <s v="log-sink-1001-05-01"/>
    <s v="us-central1"/>
    <s v=""/>
    <n v="320.548"/>
    <s v="GiBy"/>
    <n v="0.5"/>
    <s v="Standard"/>
    <s v="USD"/>
    <n v="160.274"/>
    <n v="147.4521"/>
    <n v="147.452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610"/>
    <s v="Shared"/>
    <x v="2"/>
    <s v="Direct spend: provider + billing month + sub-account"/>
    <n v="1"/>
    <s v="gcp-2026-06-20-finops-prod-1001-05-01-alloc-5fc7d224da70"/>
    <d v="2026-06-01T00:00:00"/>
    <d v="2026-06-01T00:00:00"/>
  </r>
  <r>
    <x v="3412"/>
    <x v="1"/>
    <m/>
    <m/>
    <s v="customer-platform-prod"/>
    <n v="46192.833333333336"/>
    <n v="46193.833333333336"/>
    <n v="46173.833333333336"/>
    <n v="46203.833333333336"/>
    <s v="Cloud Logging"/>
    <s v="Management and Governance"/>
    <s v="Log Storage"/>
    <s v="log-sink-1001-05-02"/>
    <s v="us-central1"/>
    <s v=""/>
    <n v="277.86950000000002"/>
    <s v="GiBy"/>
    <n v="0.50000017994058366"/>
    <s v="Standard"/>
    <s v="USD"/>
    <n v="138.9348"/>
    <n v="127.82"/>
    <n v="127.82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611"/>
    <s v="Shared"/>
    <x v="2"/>
    <s v="Direct spend: provider + billing month + sub-account"/>
    <n v="1"/>
    <s v="gcp-2026-06-20-finops-prod-1001-05-02-alloc-0d73620d625d"/>
    <d v="2026-06-01T00:00:00"/>
    <d v="2026-06-01T00:00:00"/>
  </r>
  <r>
    <x v="3413"/>
    <x v="1"/>
    <m/>
    <m/>
    <s v="analytics-development"/>
    <n v="46192.833333333336"/>
    <n v="46193.833333333336"/>
    <n v="46173.833333333336"/>
    <n v="46203.833333333336"/>
    <s v="Compute Engine"/>
    <s v="Compute"/>
    <s v="N2 Instance Core running in Americas"/>
    <s v="instance-2001-01-01"/>
    <s v="us-central1"/>
    <s v=""/>
    <n v="703.53700000000003"/>
    <s v="vCPU-hours"/>
    <n v="3.1610988476796532E-2"/>
    <s v="Committed"/>
    <s v="USD"/>
    <n v="22.2395"/>
    <n v="18.0457"/>
    <n v="18.0457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12"/>
    <s v="Allocated"/>
    <x v="1"/>
    <s v="Source tags/labels"/>
    <n v="1"/>
    <s v="gcp-2026-06-20-finops-data-2001-01-01-alloc-93958d60b3b7"/>
    <d v="2026-06-01T00:00:00"/>
    <d v="2026-06-01T00:00:00"/>
  </r>
  <r>
    <x v="3414"/>
    <x v="1"/>
    <m/>
    <m/>
    <s v="analytics-development"/>
    <n v="46192.833333333336"/>
    <n v="46193.833333333336"/>
    <n v="46173.833333333336"/>
    <n v="46203.833333333336"/>
    <s v="Compute Engine"/>
    <s v="Compute"/>
    <s v="N2 Instance Core running in Americas"/>
    <s v="instance-2001-01-02"/>
    <s v="us-central1"/>
    <s v=""/>
    <n v="719.96590000000003"/>
    <s v="vCPU-hours"/>
    <n v="3.1610941573760647E-2"/>
    <s v="Committed"/>
    <s v="USD"/>
    <n v="22.758800000000001"/>
    <n v="18.467099999999999"/>
    <n v="18.4670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13"/>
    <s v="Allocated"/>
    <x v="1"/>
    <s v="Source tags/labels"/>
    <n v="1"/>
    <s v="gcp-2026-06-20-finops-data-2001-01-02-alloc-c071cccc6e6a"/>
    <d v="2026-06-01T00:00:00"/>
    <d v="2026-06-01T00:00:00"/>
  </r>
  <r>
    <x v="3415"/>
    <x v="1"/>
    <m/>
    <m/>
    <s v="analytics-development"/>
    <n v="46192.833333333336"/>
    <n v="46193.833333333336"/>
    <n v="46173.833333333336"/>
    <n v="46203.833333333336"/>
    <s v="BigQuery"/>
    <s v="Analytics"/>
    <s v="Analysis in US"/>
    <s v="bq-job-2001-02-01"/>
    <s v="us-central1"/>
    <s v=""/>
    <n v="5.6534000000000004"/>
    <s v="TiBy"/>
    <n v="6.2499380903527078"/>
    <s v="Standard"/>
    <s v="USD"/>
    <n v="35.333399999999997"/>
    <n v="33.566699999999997"/>
    <n v="33.56669999999999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14"/>
    <s v="Allocated"/>
    <x v="1"/>
    <s v="Source tags/labels"/>
    <n v="1"/>
    <s v="gcp-2026-06-20-finops-data-2001-02-01-alloc-6056bd550d1e"/>
    <d v="2026-06-01T00:00:00"/>
    <d v="2026-06-01T00:00:00"/>
  </r>
  <r>
    <x v="3416"/>
    <x v="1"/>
    <m/>
    <m/>
    <s v="analytics-development"/>
    <n v="46192.833333333336"/>
    <n v="46193.833333333336"/>
    <n v="46173.833333333336"/>
    <n v="46203.833333333336"/>
    <s v="BigQuery"/>
    <s v="Analytics"/>
    <s v="Analysis in US"/>
    <s v="bq-job-2001-02-02"/>
    <s v="us-central1"/>
    <s v=""/>
    <n v="5.7237"/>
    <s v="TiBy"/>
    <n v="6.2500305746283003"/>
    <s v="Standard"/>
    <s v="USD"/>
    <n v="35.773299999999999"/>
    <n v="33.9846"/>
    <n v="33.9846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15"/>
    <s v="Allocated"/>
    <x v="1"/>
    <s v="Source tags/labels"/>
    <n v="1"/>
    <s v="gcp-2026-06-20-finops-data-2001-02-02-alloc-123266790f32"/>
    <d v="2026-06-01T00:00:00"/>
    <d v="2026-06-01T00:00:00"/>
  </r>
  <r>
    <x v="3417"/>
    <x v="1"/>
    <m/>
    <m/>
    <s v="analytics-development"/>
    <n v="46192.833333333336"/>
    <n v="46193.833333333336"/>
    <n v="46173.833333333336"/>
    <n v="46203.833333333336"/>
    <s v="Cloud Storage"/>
    <s v="Storage"/>
    <s v="Standard Storage US Multi-region"/>
    <s v="bucket-2001-03-01"/>
    <s v="us-central1"/>
    <s v=""/>
    <n v="147.50909999999999"/>
    <s v="GiBy-month"/>
    <n v="2.5999751879714542E-2"/>
    <s v="Standard"/>
    <s v="USD"/>
    <n v="3.8351999999999999"/>
    <n v="3.5402"/>
    <n v="3.54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16"/>
    <s v="Allocated"/>
    <x v="1"/>
    <s v="Source tags/labels"/>
    <n v="1"/>
    <s v="gcp-2026-06-20-finops-data-2001-03-01-alloc-e26b1aa6279f"/>
    <d v="2026-06-01T00:00:00"/>
    <d v="2026-06-01T00:00:00"/>
  </r>
  <r>
    <x v="3418"/>
    <x v="1"/>
    <m/>
    <m/>
    <s v="analytics-development"/>
    <n v="46192.833333333336"/>
    <n v="46193.833333333336"/>
    <n v="46173.833333333336"/>
    <n v="46203.833333333336"/>
    <s v="Cloud Storage"/>
    <s v="Storage"/>
    <s v="Standard Storage US Multi-region"/>
    <s v="bucket-2001-03-02"/>
    <s v="us-central1"/>
    <s v=""/>
    <n v="151.17850000000001"/>
    <s v="GiBy-month"/>
    <n v="2.5999728797414978E-2"/>
    <s v="Standard"/>
    <s v="USD"/>
    <n v="3.9306000000000001"/>
    <n v="3.6282999999999999"/>
    <n v="3.6282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17"/>
    <s v="Allocated"/>
    <x v="1"/>
    <s v="Source tags/labels"/>
    <n v="1"/>
    <s v="gcp-2026-06-20-finops-data-2001-03-02-alloc-bf934e951dcc"/>
    <d v="2026-06-01T00:00:00"/>
    <d v="2026-06-01T00:00:00"/>
  </r>
  <r>
    <x v="3419"/>
    <x v="1"/>
    <m/>
    <m/>
    <s v="analytics-development"/>
    <n v="46192.833333333336"/>
    <n v="46193.833333333336"/>
    <n v="46173.833333333336"/>
    <n v="46203.833333333336"/>
    <s v="Cloud SQL"/>
    <s v="Databases"/>
    <s v="Cloud SQL for PostgreSQL: Regional vCPU"/>
    <s v="cloudsql-2001-04-01"/>
    <s v="us-central1"/>
    <s v=""/>
    <n v="174.97980000000001"/>
    <s v="vCPU-hours"/>
    <n v="8.2599820093519377E-2"/>
    <s v="Committed"/>
    <s v="USD"/>
    <n v="14.4533"/>
    <n v="11.912599999999999"/>
    <n v="11.9125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18"/>
    <s v="Allocated"/>
    <x v="1"/>
    <s v="Source tags/labels"/>
    <n v="1"/>
    <s v="gcp-2026-06-20-finops-data-2001-04-01-alloc-5d0bd9add67e"/>
    <d v="2026-06-01T00:00:00"/>
    <d v="2026-06-01T00:00:00"/>
  </r>
  <r>
    <x v="3420"/>
    <x v="1"/>
    <m/>
    <m/>
    <s v="analytics-development"/>
    <n v="46192.833333333336"/>
    <n v="46193.833333333336"/>
    <n v="46173.833333333336"/>
    <n v="46203.833333333336"/>
    <s v="Cloud SQL"/>
    <s v="Databases"/>
    <s v="Cloud SQL for PostgreSQL: Regional vCPU"/>
    <s v="cloudsql-2001-04-02"/>
    <s v="us-central1"/>
    <s v=""/>
    <n v="192.9973"/>
    <s v="vCPU-hours"/>
    <n v="8.260011927628004E-2"/>
    <s v="Committed"/>
    <s v="USD"/>
    <n v="15.941599999999999"/>
    <n v="13.1393"/>
    <n v="13.1393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19"/>
    <s v="Allocated"/>
    <x v="1"/>
    <s v="Source tags/labels"/>
    <n v="1"/>
    <s v="gcp-2026-06-20-finops-data-2001-04-02-alloc-fbe5740860ec"/>
    <d v="2026-06-01T00:00:00"/>
    <d v="2026-06-01T00:00:00"/>
  </r>
  <r>
    <x v="3421"/>
    <x v="1"/>
    <m/>
    <m/>
    <s v="analytics-development"/>
    <n v="46192.833333333336"/>
    <n v="46193.833333333336"/>
    <n v="46173.833333333336"/>
    <n v="46203.833333333336"/>
    <s v="Cloud Logging"/>
    <s v="Management and Governance"/>
    <s v="Log Storage"/>
    <s v="log-sink-2001-05-01"/>
    <s v="us-central1"/>
    <s v=""/>
    <n v="132.73159999999999"/>
    <s v="GiBy"/>
    <n v="0.5"/>
    <s v="Standard"/>
    <s v="USD"/>
    <n v="66.365799999999993"/>
    <n v="61.0565"/>
    <n v="61.0565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620"/>
    <s v="Shared"/>
    <x v="2"/>
    <s v="Direct spend: provider + billing month + sub-account"/>
    <n v="1"/>
    <s v="gcp-2026-06-20-finops-data-2001-05-01-alloc-96a6888bfc27"/>
    <d v="2026-06-01T00:00:00"/>
    <d v="2026-06-01T00:00:00"/>
  </r>
  <r>
    <x v="3422"/>
    <x v="1"/>
    <m/>
    <m/>
    <s v="analytics-development"/>
    <n v="46192.833333333336"/>
    <n v="46193.833333333336"/>
    <n v="46173.833333333336"/>
    <n v="46203.833333333336"/>
    <s v="Cloud Logging"/>
    <s v="Management and Governance"/>
    <s v="Log Storage"/>
    <s v="log-sink-2001-05-02"/>
    <s v="us-central1"/>
    <s v=""/>
    <n v="129.6986"/>
    <s v="GiBy"/>
    <n v="0.5"/>
    <s v="Standard"/>
    <s v="USD"/>
    <n v="64.849299999999999"/>
    <n v="59.6614"/>
    <n v="59.6614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621"/>
    <s v="Shared"/>
    <x v="2"/>
    <s v="Direct spend: provider + billing month + sub-account"/>
    <n v="1"/>
    <s v="gcp-2026-06-20-finops-data-2001-05-02-alloc-a905003c1a6b"/>
    <d v="2026-06-01T00:00:00"/>
    <d v="2026-06-01T00:00:00"/>
  </r>
  <r>
    <x v="3423"/>
    <x v="1"/>
    <m/>
    <m/>
    <s v="customer-platform-prod"/>
    <n v="46193.833333333336"/>
    <n v="46194.833333333336"/>
    <n v="46173.833333333336"/>
    <n v="46203.833333333336"/>
    <s v="Compute Engine"/>
    <s v="Compute"/>
    <s v="N2 Instance Core running in Americas"/>
    <s v="instance-1001-01-01"/>
    <s v="us-central1"/>
    <s v=""/>
    <n v="1364.1148000000001"/>
    <s v="vCPU-hours"/>
    <n v="3.161097585041963E-2"/>
    <s v="Committed"/>
    <s v="USD"/>
    <n v="43.121000000000002"/>
    <n v="34.989600000000003"/>
    <n v="34.989600000000003"/>
    <s v="Usage"/>
    <s v=""/>
    <s v="N2 Instance Core running in Americas"/>
    <s v="{}"/>
    <x v="0"/>
    <x v="0"/>
    <x v="0"/>
    <x v="0"/>
    <s v="Unallocated"/>
    <s v="gcp_billing_sample.csv"/>
    <n v="1622"/>
    <s v="Unallocated"/>
    <x v="0"/>
    <s v="Missing allocation metadata"/>
    <n v="1"/>
    <s v="gcp-2026-06-21-finops-prod-1001-01-01-alloc-66c7bf904f85"/>
    <d v="2026-06-01T00:00:00"/>
    <d v="2026-06-01T00:00:00"/>
  </r>
  <r>
    <x v="3424"/>
    <x v="1"/>
    <m/>
    <m/>
    <s v="customer-platform-prod"/>
    <n v="46193.833333333336"/>
    <n v="46194.833333333336"/>
    <n v="46173.833333333336"/>
    <n v="46203.833333333336"/>
    <s v="Compute Engine"/>
    <s v="Compute"/>
    <s v="N2 Instance Core running in Americas"/>
    <s v="instance-1001-01-02"/>
    <s v="us-central1"/>
    <s v=""/>
    <n v="1614.2718"/>
    <s v="vCPU-hours"/>
    <n v="3.1610971584834724E-2"/>
    <s v="Committed"/>
    <s v="USD"/>
    <n v="51.028700000000001"/>
    <n v="41.405999999999999"/>
    <n v="41.4059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23"/>
    <s v="Allocated"/>
    <x v="1"/>
    <s v="Source tags/labels"/>
    <n v="1"/>
    <s v="gcp-2026-06-21-finops-prod-1001-01-02-alloc-9c4f220b45e5"/>
    <d v="2026-06-01T00:00:00"/>
    <d v="2026-06-01T00:00:00"/>
  </r>
  <r>
    <x v="3425"/>
    <x v="1"/>
    <m/>
    <m/>
    <s v="customer-platform-prod"/>
    <n v="46193.833333333336"/>
    <n v="46194.833333333336"/>
    <n v="46173.833333333336"/>
    <n v="46203.833333333336"/>
    <s v="BigQuery"/>
    <s v="Analytics"/>
    <s v="Analysis in US"/>
    <s v="bq-job-1001-02-01"/>
    <s v="us-central1"/>
    <s v=""/>
    <n v="11.1807"/>
    <s v="TiBy"/>
    <n v="6.2499754040444691"/>
    <s v="Standard"/>
    <s v="USD"/>
    <n v="69.879099999999994"/>
    <n v="66.385099999999994"/>
    <n v="66.38509999999999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24"/>
    <s v="Allocated"/>
    <x v="1"/>
    <s v="Source tags/labels"/>
    <n v="1"/>
    <s v="gcp-2026-06-21-finops-prod-1001-02-01-alloc-dd1e85108796"/>
    <d v="2026-06-01T00:00:00"/>
    <d v="2026-06-01T00:00:00"/>
  </r>
  <r>
    <x v="3426"/>
    <x v="1"/>
    <m/>
    <m/>
    <s v="customer-platform-prod"/>
    <n v="46193.833333333336"/>
    <n v="46194.833333333336"/>
    <n v="46173.833333333336"/>
    <n v="46203.833333333336"/>
    <s v="BigQuery"/>
    <s v="Analytics"/>
    <s v="Analysis in US"/>
    <s v="bq-job-1001-02-02"/>
    <s v="us-central1"/>
    <s v=""/>
    <n v="12.9467"/>
    <s v="TiBy"/>
    <n v="6.2500019309939985"/>
    <s v="Standard"/>
    <s v="USD"/>
    <n v="80.916899999999998"/>
    <n v="76.871099999999998"/>
    <n v="76.871099999999998"/>
    <s v="Usage"/>
    <s v=""/>
    <s v="Analysis in US"/>
    <s v="{}"/>
    <x v="0"/>
    <x v="0"/>
    <x v="0"/>
    <x v="0"/>
    <s v="Unallocated"/>
    <s v="gcp_billing_sample.csv"/>
    <n v="1625"/>
    <s v="Unallocated"/>
    <x v="0"/>
    <s v="Missing allocation metadata"/>
    <n v="1"/>
    <s v="gcp-2026-06-21-finops-prod-1001-02-02-alloc-dfc20ccf5259"/>
    <d v="2026-06-01T00:00:00"/>
    <d v="2026-06-01T00:00:00"/>
  </r>
  <r>
    <x v="3427"/>
    <x v="1"/>
    <m/>
    <m/>
    <s v="customer-platform-prod"/>
    <n v="46193.833333333336"/>
    <n v="46194.833333333336"/>
    <n v="46173.833333333336"/>
    <n v="46203.833333333336"/>
    <s v="Cloud Storage"/>
    <s v="Storage"/>
    <s v="Standard Storage US Multi-region"/>
    <s v="bucket-1001-03-01"/>
    <s v="us-central1"/>
    <s v=""/>
    <n v="292.07459999999998"/>
    <s v="GiBy-month"/>
    <n v="2.599986441820001E-2"/>
    <s v="Standard"/>
    <s v="USD"/>
    <n v="7.5938999999999997"/>
    <n v="7.0098000000000003"/>
    <n v="7.0098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26"/>
    <s v="Allocated"/>
    <x v="1"/>
    <s v="Source tags/labels"/>
    <n v="1"/>
    <s v="gcp-2026-06-21-finops-prod-1001-03-01-alloc-a85fb3de19de"/>
    <d v="2026-06-01T00:00:00"/>
    <d v="2026-06-01T00:00:00"/>
  </r>
  <r>
    <x v="3428"/>
    <x v="1"/>
    <m/>
    <m/>
    <s v="customer-platform-prod"/>
    <n v="46193.833333333336"/>
    <n v="46194.833333333336"/>
    <n v="46173.833333333336"/>
    <n v="46203.833333333336"/>
    <s v="Cloud Storage"/>
    <s v="Storage"/>
    <s v="Standard Storage US Multi-region"/>
    <s v="bucket-1001-03-02"/>
    <s v="us-central1"/>
    <s v=""/>
    <n v="327.524"/>
    <s v="GiBy-month"/>
    <n v="2.5999926722927176E-2"/>
    <s v="Standard"/>
    <s v="USD"/>
    <n v="8.5155999999999992"/>
    <n v="7.8605999999999998"/>
    <n v="7.860599999999999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27"/>
    <s v="Allocated"/>
    <x v="1"/>
    <s v="Source tags/labels"/>
    <n v="1"/>
    <s v="gcp-2026-06-21-finops-prod-1001-03-02-alloc-bfb548b5a21e"/>
    <d v="2026-06-01T00:00:00"/>
    <d v="2026-06-01T00:00:00"/>
  </r>
  <r>
    <x v="3429"/>
    <x v="1"/>
    <m/>
    <m/>
    <s v="customer-platform-prod"/>
    <n v="46193.833333333336"/>
    <n v="46194.833333333336"/>
    <n v="46173.833333333336"/>
    <n v="46203.833333333336"/>
    <s v="Cloud SQL"/>
    <s v="Databases"/>
    <s v="Cloud SQL for PostgreSQL: Regional vCPU"/>
    <s v="cloudsql-1001-04-01"/>
    <s v="us-central1"/>
    <s v=""/>
    <n v="396.82400000000001"/>
    <s v="vCPU-hours"/>
    <n v="8.2600094752333542E-2"/>
    <s v="Committed"/>
    <s v="USD"/>
    <n v="32.777700000000003"/>
    <n v="27.015799999999999"/>
    <n v="27.0157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28"/>
    <s v="Allocated"/>
    <x v="1"/>
    <s v="Source tags/labels"/>
    <n v="1"/>
    <s v="gcp-2026-06-21-finops-prod-1001-04-01-alloc-d4f72b289fca"/>
    <d v="2026-06-01T00:00:00"/>
    <d v="2026-06-01T00:00:00"/>
  </r>
  <r>
    <x v="3430"/>
    <x v="1"/>
    <m/>
    <m/>
    <s v="customer-platform-prod"/>
    <n v="46193.833333333336"/>
    <n v="46194.833333333336"/>
    <n v="46173.833333333336"/>
    <n v="46203.833333333336"/>
    <s v="Cloud SQL"/>
    <s v="Databases"/>
    <s v="Cloud SQL for PostgreSQL: Regional vCPU"/>
    <s v="cloudsql-1001-04-02"/>
    <s v="us-central1"/>
    <s v=""/>
    <n v="406.5872"/>
    <s v="vCPU-hours"/>
    <n v="8.2599993310168152E-2"/>
    <s v="Committed"/>
    <s v="USD"/>
    <n v="33.584099999999999"/>
    <n v="27.680499999999999"/>
    <n v="27.6804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29"/>
    <s v="Allocated"/>
    <x v="1"/>
    <s v="Source tags/labels"/>
    <n v="1"/>
    <s v="gcp-2026-06-21-finops-prod-1001-04-02-alloc-843a1d0b3562"/>
    <d v="2026-06-01T00:00:00"/>
    <d v="2026-06-01T00:00:00"/>
  </r>
  <r>
    <x v="3431"/>
    <x v="1"/>
    <m/>
    <m/>
    <s v="customer-platform-prod"/>
    <n v="46193.833333333336"/>
    <n v="46194.833333333336"/>
    <n v="46173.833333333336"/>
    <n v="46203.833333333336"/>
    <s v="Cloud Logging"/>
    <s v="Management and Governance"/>
    <s v="Log Storage"/>
    <s v="log-sink-1001-05-01"/>
    <s v="us-central1"/>
    <s v=""/>
    <n v="272.80059999999997"/>
    <s v="GiBy"/>
    <n v="0.5"/>
    <s v="Standard"/>
    <s v="USD"/>
    <n v="136.40029999999999"/>
    <n v="125.4883"/>
    <n v="125.4883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630"/>
    <s v="Shared"/>
    <x v="2"/>
    <s v="Direct spend: provider + billing month + sub-account"/>
    <n v="1"/>
    <s v="gcp-2026-06-21-finops-prod-1001-05-01-alloc-201bf4ed2073"/>
    <d v="2026-06-01T00:00:00"/>
    <d v="2026-06-01T00:00:00"/>
  </r>
  <r>
    <x v="3432"/>
    <x v="1"/>
    <m/>
    <m/>
    <s v="customer-platform-prod"/>
    <n v="46193.833333333336"/>
    <n v="46194.833333333336"/>
    <n v="46173.833333333336"/>
    <n v="46203.833333333336"/>
    <s v="Cloud Logging"/>
    <s v="Management and Governance"/>
    <s v="Log Storage"/>
    <s v="log-sink-1001-05-02"/>
    <s v="us-central1"/>
    <s v=""/>
    <n v="286.04950000000002"/>
    <s v="GiBy"/>
    <n v="0.49999982520507819"/>
    <s v="Standard"/>
    <s v="USD"/>
    <n v="143.0247"/>
    <n v="131.58279999999999"/>
    <n v="131.5827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631"/>
    <s v="Shared"/>
    <x v="2"/>
    <s v="Direct spend: provider + billing month + sub-account"/>
    <n v="1"/>
    <s v="gcp-2026-06-21-finops-prod-1001-05-02-alloc-6e65426a7825"/>
    <d v="2026-06-01T00:00:00"/>
    <d v="2026-06-01T00:00:00"/>
  </r>
  <r>
    <x v="3433"/>
    <x v="1"/>
    <m/>
    <m/>
    <s v="analytics-development"/>
    <n v="46193.833333333336"/>
    <n v="46194.833333333336"/>
    <n v="46173.833333333336"/>
    <n v="46203.833333333336"/>
    <s v="Compute Engine"/>
    <s v="Compute"/>
    <s v="N2 Instance Core running in Americas"/>
    <s v="instance-2001-01-01"/>
    <s v="us-central1"/>
    <s v=""/>
    <n v="700.66830000000004"/>
    <s v="vCPU-hours"/>
    <n v="3.1610963418781758E-2"/>
    <s v="Committed"/>
    <s v="USD"/>
    <n v="22.148800000000001"/>
    <n v="17.972100000000001"/>
    <n v="17.9721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32"/>
    <s v="Allocated"/>
    <x v="1"/>
    <s v="Source tags/labels"/>
    <n v="1"/>
    <s v="gcp-2026-06-21-finops-data-2001-01-01-alloc-eec38f769796"/>
    <d v="2026-06-01T00:00:00"/>
    <d v="2026-06-01T00:00:00"/>
  </r>
  <r>
    <x v="3434"/>
    <x v="1"/>
    <m/>
    <m/>
    <s v="analytics-development"/>
    <n v="46193.833333333336"/>
    <n v="46194.833333333336"/>
    <n v="46173.833333333336"/>
    <n v="46203.833333333336"/>
    <s v="Compute Engine"/>
    <s v="Compute"/>
    <s v="N2 Instance Core running in Americas"/>
    <s v="instance-2001-01-02"/>
    <s v="us-central1"/>
    <s v=""/>
    <n v="697.88059999999996"/>
    <s v="vCPU-hours"/>
    <n v="3.1610994774750864E-2"/>
    <s v="Committed"/>
    <s v="USD"/>
    <n v="22.060700000000001"/>
    <n v="17.900600000000001"/>
    <n v="17.9006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33"/>
    <s v="Allocated"/>
    <x v="1"/>
    <s v="Source tags/labels"/>
    <n v="1"/>
    <s v="gcp-2026-06-21-finops-data-2001-01-02-alloc-0944b3fe6034"/>
    <d v="2026-06-01T00:00:00"/>
    <d v="2026-06-01T00:00:00"/>
  </r>
  <r>
    <x v="3435"/>
    <x v="1"/>
    <m/>
    <m/>
    <s v="analytics-development"/>
    <n v="46193.833333333336"/>
    <n v="46194.833333333336"/>
    <n v="46173.833333333336"/>
    <n v="46203.833333333336"/>
    <s v="BigQuery"/>
    <s v="Analytics"/>
    <s v="Analysis in US"/>
    <s v="bq-job-2001-02-01"/>
    <s v="us-central1"/>
    <s v=""/>
    <n v="5.8608000000000002"/>
    <s v="TiBy"/>
    <n v="6.2499658749658753"/>
    <s v="Standard"/>
    <s v="USD"/>
    <n v="36.629800000000003"/>
    <n v="34.798299999999998"/>
    <n v="34.7982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34"/>
    <s v="Allocated"/>
    <x v="1"/>
    <s v="Source tags/labels"/>
    <n v="1"/>
    <s v="gcp-2026-06-21-finops-data-2001-02-01-alloc-0af9dde8c64d"/>
    <d v="2026-06-01T00:00:00"/>
    <d v="2026-06-01T00:00:00"/>
  </r>
  <r>
    <x v="3436"/>
    <x v="1"/>
    <m/>
    <m/>
    <s v="analytics-development"/>
    <n v="46193.833333333336"/>
    <n v="46194.833333333336"/>
    <n v="46173.833333333336"/>
    <n v="46203.833333333336"/>
    <s v="BigQuery"/>
    <s v="Analytics"/>
    <s v="Analysis in US"/>
    <s v="bq-job-2001-02-02"/>
    <s v="us-central1"/>
    <s v=""/>
    <n v="5.3536999999999999"/>
    <s v="TiBy"/>
    <n v="6.2500140090031193"/>
    <s v="Standard"/>
    <s v="USD"/>
    <n v="33.460700000000003"/>
    <n v="31.787700000000001"/>
    <n v="31.7877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35"/>
    <s v="Allocated"/>
    <x v="1"/>
    <s v="Source tags/labels"/>
    <n v="1"/>
    <s v="gcp-2026-06-21-finops-data-2001-02-02-alloc-30803c1d3b45"/>
    <d v="2026-06-01T00:00:00"/>
    <d v="2026-06-01T00:00:00"/>
  </r>
  <r>
    <x v="3437"/>
    <x v="1"/>
    <m/>
    <m/>
    <s v="analytics-development"/>
    <n v="46193.833333333336"/>
    <n v="46194.833333333336"/>
    <n v="46173.833333333336"/>
    <n v="46203.833333333336"/>
    <s v="Cloud Storage"/>
    <s v="Storage"/>
    <s v="Standard Storage US Multi-region"/>
    <s v="bucket-2001-03-01"/>
    <s v="us-central1"/>
    <s v=""/>
    <n v="132.79480000000001"/>
    <s v="GiBy-month"/>
    <n v="2.6000265070620237E-2"/>
    <s v="Standard"/>
    <s v="USD"/>
    <n v="3.4527000000000001"/>
    <n v="3.1871"/>
    <n v="3.187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36"/>
    <s v="Allocated"/>
    <x v="1"/>
    <s v="Source tags/labels"/>
    <n v="1"/>
    <s v="gcp-2026-06-21-finops-data-2001-03-01-alloc-81af30110de8"/>
    <d v="2026-06-01T00:00:00"/>
    <d v="2026-06-01T00:00:00"/>
  </r>
  <r>
    <x v="3438"/>
    <x v="1"/>
    <m/>
    <m/>
    <s v="analytics-development"/>
    <n v="46193.833333333336"/>
    <n v="46194.833333333336"/>
    <n v="46173.833333333336"/>
    <n v="46203.833333333336"/>
    <s v="Cloud Storage"/>
    <s v="Storage"/>
    <s v="Standard Storage US Multi-region"/>
    <s v="bucket-2001-03-02"/>
    <s v="us-central1"/>
    <s v=""/>
    <n v="147.18450000000001"/>
    <s v="GiBy-month"/>
    <n v="2.6000020382581045E-2"/>
    <s v="Standard"/>
    <s v="USD"/>
    <n v="3.8268"/>
    <n v="3.5324"/>
    <n v="3.5324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37"/>
    <s v="Allocated"/>
    <x v="1"/>
    <s v="Source tags/labels"/>
    <n v="1"/>
    <s v="gcp-2026-06-21-finops-data-2001-03-02-alloc-2b7d6adbb6d9"/>
    <d v="2026-06-01T00:00:00"/>
    <d v="2026-06-01T00:00:00"/>
  </r>
  <r>
    <x v="3439"/>
    <x v="1"/>
    <m/>
    <m/>
    <s v="analytics-development"/>
    <n v="46193.833333333336"/>
    <n v="46194.833333333336"/>
    <n v="46173.833333333336"/>
    <n v="46203.833333333336"/>
    <s v="Cloud SQL"/>
    <s v="Databases"/>
    <s v="Cloud SQL for PostgreSQL: Regional vCPU"/>
    <s v="cloudsql-2001-04-01"/>
    <s v="us-central1"/>
    <s v=""/>
    <n v="205.9111"/>
    <s v="vCPU-hours"/>
    <n v="8.2600209507889572E-2"/>
    <s v="Committed"/>
    <s v="USD"/>
    <n v="17.008299999999998"/>
    <n v="14.0184"/>
    <n v="14.0184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38"/>
    <s v="Allocated"/>
    <x v="1"/>
    <s v="Source tags/labels"/>
    <n v="1"/>
    <s v="gcp-2026-06-21-finops-data-2001-04-01-alloc-cc6eb88393b1"/>
    <d v="2026-06-01T00:00:00"/>
    <d v="2026-06-01T00:00:00"/>
  </r>
  <r>
    <x v="3440"/>
    <x v="1"/>
    <m/>
    <m/>
    <s v="analytics-development"/>
    <n v="46193.833333333336"/>
    <n v="46194.833333333336"/>
    <n v="46173.833333333336"/>
    <n v="46203.833333333336"/>
    <s v="Cloud SQL"/>
    <s v="Databases"/>
    <s v="Cloud SQL for PostgreSQL: Regional vCPU"/>
    <s v="cloudsql-2001-04-02"/>
    <s v="us-central1"/>
    <s v=""/>
    <n v="171.68639999999999"/>
    <s v="vCPU-hours"/>
    <n v="8.2600019570565869E-2"/>
    <s v="Committed"/>
    <s v="USD"/>
    <n v="14.1813"/>
    <n v="11.6884"/>
    <n v="11.6884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39"/>
    <s v="Allocated"/>
    <x v="1"/>
    <s v="Source tags/labels"/>
    <n v="1"/>
    <s v="gcp-2026-06-21-finops-data-2001-04-02-alloc-f8c53699aed1"/>
    <d v="2026-06-01T00:00:00"/>
    <d v="2026-06-01T00:00:00"/>
  </r>
  <r>
    <x v="3441"/>
    <x v="1"/>
    <m/>
    <m/>
    <s v="analytics-development"/>
    <n v="46193.833333333336"/>
    <n v="46194.833333333336"/>
    <n v="46173.833333333336"/>
    <n v="46203.833333333336"/>
    <s v="Cloud Logging"/>
    <s v="Management and Governance"/>
    <s v="Log Storage"/>
    <s v="log-sink-2001-05-01"/>
    <s v="us-central1"/>
    <s v=""/>
    <n v="138.50800000000001"/>
    <s v="GiBy"/>
    <n v="0.5"/>
    <s v="Standard"/>
    <s v="USD"/>
    <n v="69.254000000000005"/>
    <n v="63.713700000000003"/>
    <n v="63.7137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640"/>
    <s v="Shared"/>
    <x v="2"/>
    <s v="Direct spend: provider + billing month + sub-account"/>
    <n v="1"/>
    <s v="gcp-2026-06-21-finops-data-2001-05-01-alloc-7d3c3b397fca"/>
    <d v="2026-06-01T00:00:00"/>
    <d v="2026-06-01T00:00:00"/>
  </r>
  <r>
    <x v="3442"/>
    <x v="1"/>
    <m/>
    <m/>
    <s v="analytics-development"/>
    <n v="46193.833333333336"/>
    <n v="46194.833333333336"/>
    <n v="46173.833333333336"/>
    <n v="46203.833333333336"/>
    <s v="Cloud Logging"/>
    <s v="Management and Governance"/>
    <s v="Log Storage"/>
    <s v="log-sink-2001-05-02"/>
    <s v="us-central1"/>
    <s v=""/>
    <n v="146.0966"/>
    <s v="GiBy"/>
    <n v="0.5"/>
    <s v="Standard"/>
    <s v="USD"/>
    <n v="73.048299999999998"/>
    <n v="67.204400000000007"/>
    <n v="67.20440000000000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641"/>
    <s v="Shared"/>
    <x v="2"/>
    <s v="Direct spend: provider + billing month + sub-account"/>
    <n v="1"/>
    <s v="gcp-2026-06-21-finops-data-2001-05-02-alloc-57fbc3a667d3"/>
    <d v="2026-06-01T00:00:00"/>
    <d v="2026-06-01T00:00:00"/>
  </r>
  <r>
    <x v="3443"/>
    <x v="1"/>
    <m/>
    <m/>
    <s v="customer-platform-prod"/>
    <n v="46194.833333333336"/>
    <n v="46195.833333333336"/>
    <n v="46173.833333333336"/>
    <n v="46203.833333333336"/>
    <s v="Compute Engine"/>
    <s v="Compute"/>
    <s v="N2 Instance Core running in Americas"/>
    <s v="instance-1001-01-01"/>
    <s v="us-central1"/>
    <s v=""/>
    <n v="1437.6369"/>
    <s v="vCPU-hours"/>
    <n v="3.1610972144635416E-2"/>
    <s v="Committed"/>
    <s v="USD"/>
    <n v="45.445099999999996"/>
    <n v="36.875399999999999"/>
    <n v="36.8753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42"/>
    <s v="Allocated"/>
    <x v="1"/>
    <s v="Source tags/labels"/>
    <n v="1"/>
    <s v="gcp-2026-06-22-finops-prod-1001-01-01-alloc-5b0d521fe094"/>
    <d v="2026-06-01T00:00:00"/>
    <d v="2026-06-01T00:00:00"/>
  </r>
  <r>
    <x v="3444"/>
    <x v="1"/>
    <m/>
    <m/>
    <s v="customer-platform-prod"/>
    <n v="46194.833333333336"/>
    <n v="46195.833333333336"/>
    <n v="46173.833333333336"/>
    <n v="46203.833333333336"/>
    <s v="Compute Engine"/>
    <s v="Compute"/>
    <s v="N2 Instance Core running in Americas"/>
    <s v="instance-1001-01-02"/>
    <s v="us-central1"/>
    <s v=""/>
    <n v="1501.769"/>
    <s v="vCPU-hours"/>
    <n v="3.1610986776261868E-2"/>
    <s v="Committed"/>
    <s v="USD"/>
    <n v="47.4724"/>
    <n v="38.520400000000002"/>
    <n v="38.520400000000002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43"/>
    <s v="Allocated"/>
    <x v="1"/>
    <s v="Source tags/labels"/>
    <n v="1"/>
    <s v="gcp-2026-06-22-finops-prod-1001-01-02-alloc-de078a2fcd4d"/>
    <d v="2026-06-01T00:00:00"/>
    <d v="2026-06-01T00:00:00"/>
  </r>
  <r>
    <x v="3445"/>
    <x v="1"/>
    <m/>
    <m/>
    <s v="customer-platform-prod"/>
    <n v="46194.833333333336"/>
    <n v="46195.833333333336"/>
    <n v="46173.833333333336"/>
    <n v="46203.833333333336"/>
    <s v="BigQuery"/>
    <s v="Analytics"/>
    <s v="Analysis in US"/>
    <s v="bq-job-1001-02-01"/>
    <s v="us-central1"/>
    <s v=""/>
    <n v="11.0383"/>
    <s v="TiBy"/>
    <n v="6.2500022648415063"/>
    <s v="Standard"/>
    <s v="USD"/>
    <n v="68.989400000000003"/>
    <n v="65.539900000000003"/>
    <n v="65.5399000000000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44"/>
    <s v="Allocated"/>
    <x v="1"/>
    <s v="Source tags/labels"/>
    <n v="1"/>
    <s v="gcp-2026-06-22-finops-prod-1001-02-01-alloc-6842125234c3"/>
    <d v="2026-06-01T00:00:00"/>
    <d v="2026-06-01T00:00:00"/>
  </r>
  <r>
    <x v="3446"/>
    <x v="1"/>
    <m/>
    <m/>
    <s v="customer-platform-prod"/>
    <n v="46194.833333333336"/>
    <n v="46195.833333333336"/>
    <n v="46173.833333333336"/>
    <n v="46203.833333333336"/>
    <s v="BigQuery"/>
    <s v="Analytics"/>
    <s v="Analysis in US"/>
    <s v="bq-job-1001-02-02"/>
    <s v="us-central1"/>
    <s v=""/>
    <n v="11.6031"/>
    <s v="TiBy"/>
    <n v="6.2499762994372183"/>
    <s v="Standard"/>
    <s v="USD"/>
    <n v="72.519099999999995"/>
    <n v="68.893100000000004"/>
    <n v="68.89310000000000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45"/>
    <s v="Allocated"/>
    <x v="1"/>
    <s v="Source tags/labels"/>
    <n v="1"/>
    <s v="gcp-2026-06-22-finops-prod-1001-02-02-alloc-4cdd8fe4dc36"/>
    <d v="2026-06-01T00:00:00"/>
    <d v="2026-06-01T00:00:00"/>
  </r>
  <r>
    <x v="3447"/>
    <x v="1"/>
    <m/>
    <m/>
    <s v="customer-platform-prod"/>
    <n v="46194.833333333336"/>
    <n v="46195.833333333336"/>
    <n v="46173.833333333336"/>
    <n v="46203.833333333336"/>
    <s v="Cloud Storage"/>
    <s v="Storage"/>
    <s v="Standard Storage US Multi-region"/>
    <s v="bucket-1001-03-01"/>
    <s v="us-central1"/>
    <s v=""/>
    <n v="342.31009999999998"/>
    <s v="GiBy-month"/>
    <n v="2.6000109257658482E-2"/>
    <s v="Standard"/>
    <s v="USD"/>
    <n v="8.9001000000000001"/>
    <n v="8.2154000000000007"/>
    <n v="8.2154000000000007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46"/>
    <s v="Allocated"/>
    <x v="1"/>
    <s v="Source tags/labels"/>
    <n v="1"/>
    <s v="gcp-2026-06-22-finops-prod-1001-03-01-alloc-6c29cd2bec1f"/>
    <d v="2026-06-01T00:00:00"/>
    <d v="2026-06-01T00:00:00"/>
  </r>
  <r>
    <x v="3448"/>
    <x v="1"/>
    <m/>
    <m/>
    <s v="customer-platform-prod"/>
    <n v="46194.833333333336"/>
    <n v="46195.833333333336"/>
    <n v="46173.833333333336"/>
    <n v="46203.833333333336"/>
    <s v="Cloud Storage"/>
    <s v="Storage"/>
    <s v="Standard Storage US Multi-region"/>
    <s v="bucket-1001-03-02"/>
    <s v="us-central1"/>
    <s v=""/>
    <n v="314.608"/>
    <s v="GiBy-month"/>
    <n v="2.5999974571530284E-2"/>
    <s v="Standard"/>
    <s v="USD"/>
    <n v="8.1798000000000002"/>
    <n v="7.5506000000000002"/>
    <n v="7.5506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47"/>
    <s v="Allocated"/>
    <x v="1"/>
    <s v="Source tags/labels"/>
    <n v="1"/>
    <s v="gcp-2026-06-22-finops-prod-1001-03-02-alloc-5ada38eae198"/>
    <d v="2026-06-01T00:00:00"/>
    <d v="2026-06-01T00:00:00"/>
  </r>
  <r>
    <x v="3449"/>
    <x v="1"/>
    <m/>
    <m/>
    <s v="customer-platform-prod"/>
    <n v="46194.833333333336"/>
    <n v="46195.833333333336"/>
    <n v="46173.833333333336"/>
    <n v="46203.833333333336"/>
    <s v="Cloud SQL"/>
    <s v="Databases"/>
    <s v="Cloud SQL for PostgreSQL: Regional vCPU"/>
    <s v="cloudsql-1001-04-01"/>
    <s v="us-central1"/>
    <s v=""/>
    <n v="398.60649999999998"/>
    <s v="vCPU-hours"/>
    <n v="8.2600007777093462E-2"/>
    <s v="Committed"/>
    <s v="USD"/>
    <n v="32.924900000000001"/>
    <n v="27.1371"/>
    <n v="27.137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48"/>
    <s v="Allocated"/>
    <x v="1"/>
    <s v="Source tags/labels"/>
    <n v="1"/>
    <s v="gcp-2026-06-22-finops-prod-1001-04-01-alloc-8ea5caec4831"/>
    <d v="2026-06-01T00:00:00"/>
    <d v="2026-06-01T00:00:00"/>
  </r>
  <r>
    <x v="3450"/>
    <x v="1"/>
    <m/>
    <m/>
    <s v="customer-platform-prod"/>
    <n v="46194.833333333336"/>
    <n v="46195.833333333336"/>
    <n v="46173.833333333336"/>
    <n v="46203.833333333336"/>
    <s v="Cloud SQL"/>
    <s v="Databases"/>
    <s v="Cloud SQL for PostgreSQL: Regional vCPU"/>
    <s v="cloudsql-1001-04-02"/>
    <s v="us-central1"/>
    <s v=""/>
    <n v="406.67090000000002"/>
    <s v="vCPU-hours"/>
    <n v="8.2599959820090399E-2"/>
    <s v="Committed"/>
    <s v="USD"/>
    <n v="33.591000000000001"/>
    <n v="27.6861"/>
    <n v="27.686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49"/>
    <s v="Allocated"/>
    <x v="1"/>
    <s v="Source tags/labels"/>
    <n v="1"/>
    <s v="gcp-2026-06-22-finops-prod-1001-04-02-alloc-b298dddbd79a"/>
    <d v="2026-06-01T00:00:00"/>
    <d v="2026-06-01T00:00:00"/>
  </r>
  <r>
    <x v="3451"/>
    <x v="1"/>
    <m/>
    <m/>
    <s v="customer-platform-prod"/>
    <n v="46194.833333333336"/>
    <n v="46195.833333333336"/>
    <n v="46173.833333333336"/>
    <n v="46203.833333333336"/>
    <s v="Cloud Logging"/>
    <s v="Management and Governance"/>
    <s v="Log Storage"/>
    <s v="log-sink-1001-05-01"/>
    <s v="us-central1"/>
    <s v=""/>
    <n v="275.11399999999998"/>
    <s v="GiBy"/>
    <n v="0.5"/>
    <s v="Standard"/>
    <s v="USD"/>
    <n v="137.55699999999999"/>
    <n v="126.55249999999999"/>
    <n v="126.5524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650"/>
    <s v="Shared"/>
    <x v="2"/>
    <s v="Direct spend: provider + billing month + sub-account"/>
    <n v="1"/>
    <s v="gcp-2026-06-22-finops-prod-1001-05-01-alloc-f0344645bdb9"/>
    <d v="2026-06-01T00:00:00"/>
    <d v="2026-06-01T00:00:00"/>
  </r>
  <r>
    <x v="3452"/>
    <x v="1"/>
    <m/>
    <m/>
    <s v="customer-platform-prod"/>
    <n v="46194.833333333336"/>
    <n v="46195.833333333336"/>
    <n v="46173.833333333336"/>
    <n v="46203.833333333336"/>
    <s v="Cloud Logging"/>
    <s v="Management and Governance"/>
    <s v="Log Storage"/>
    <s v="log-sink-1001-05-02"/>
    <s v="us-central1"/>
    <s v=""/>
    <n v="315.29070000000002"/>
    <s v="GiBy"/>
    <n v="0.50000015858380864"/>
    <s v="Standard"/>
    <s v="USD"/>
    <n v="157.6454"/>
    <n v="145.03370000000001"/>
    <n v="145.0337000000000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651"/>
    <s v="Shared"/>
    <x v="2"/>
    <s v="Direct spend: provider + billing month + sub-account"/>
    <n v="1"/>
    <s v="gcp-2026-06-22-finops-prod-1001-05-02-alloc-7df132d90512"/>
    <d v="2026-06-01T00:00:00"/>
    <d v="2026-06-01T00:00:00"/>
  </r>
  <r>
    <x v="3453"/>
    <x v="1"/>
    <m/>
    <m/>
    <s v="analytics-development"/>
    <n v="46194.833333333336"/>
    <n v="46195.833333333336"/>
    <n v="46173.833333333336"/>
    <n v="46203.833333333336"/>
    <s v="Compute Engine"/>
    <s v="Compute"/>
    <s v="N2 Instance Core running in Americas"/>
    <s v="instance-2001-01-01"/>
    <s v="us-central1"/>
    <s v=""/>
    <n v="697.27440000000001"/>
    <s v="vCPU-hours"/>
    <n v="3.1610941115864863E-2"/>
    <s v="Committed"/>
    <s v="USD"/>
    <n v="22.041499999999999"/>
    <n v="17.885100000000001"/>
    <n v="17.8851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52"/>
    <s v="Allocated"/>
    <x v="1"/>
    <s v="Source tags/labels"/>
    <n v="1"/>
    <s v="gcp-2026-06-22-finops-data-2001-01-01-alloc-e03aaa1869a9"/>
    <d v="2026-06-01T00:00:00"/>
    <d v="2026-06-01T00:00:00"/>
  </r>
  <r>
    <x v="3454"/>
    <x v="1"/>
    <m/>
    <m/>
    <s v="analytics-development"/>
    <n v="46194.833333333336"/>
    <n v="46195.833333333336"/>
    <n v="46173.833333333336"/>
    <n v="46203.833333333336"/>
    <s v="Compute Engine"/>
    <s v="Compute"/>
    <s v="N2 Instance Core running in Americas"/>
    <s v="instance-2001-01-02"/>
    <s v="us-central1"/>
    <s v=""/>
    <n v="709.22349999999994"/>
    <s v="vCPU-hours"/>
    <n v="3.1611050677254775E-2"/>
    <s v="Committed"/>
    <s v="USD"/>
    <n v="22.4193"/>
    <n v="18.191600000000001"/>
    <n v="18.1916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53"/>
    <s v="Allocated"/>
    <x v="1"/>
    <s v="Source tags/labels"/>
    <n v="1"/>
    <s v="gcp-2026-06-22-finops-data-2001-01-02-alloc-6918bbb942a5"/>
    <d v="2026-06-01T00:00:00"/>
    <d v="2026-06-01T00:00:00"/>
  </r>
  <r>
    <x v="3455"/>
    <x v="1"/>
    <m/>
    <m/>
    <s v="analytics-development"/>
    <n v="46194.833333333336"/>
    <n v="46195.833333333336"/>
    <n v="46173.833333333336"/>
    <n v="46203.833333333336"/>
    <s v="BigQuery"/>
    <s v="Analytics"/>
    <s v="Analysis in US"/>
    <s v="bq-job-2001-02-01"/>
    <s v="us-central1"/>
    <s v=""/>
    <n v="5.1063999999999998"/>
    <s v="TiBy"/>
    <n v="6.2500391665361121"/>
    <s v="Standard"/>
    <s v="USD"/>
    <n v="31.915199999999999"/>
    <n v="30.319400000000002"/>
    <n v="30.31940000000000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54"/>
    <s v="Allocated"/>
    <x v="1"/>
    <s v="Source tags/labels"/>
    <n v="1"/>
    <s v="gcp-2026-06-22-finops-data-2001-02-01-alloc-c3d86e46d140"/>
    <d v="2026-06-01T00:00:00"/>
    <d v="2026-06-01T00:00:00"/>
  </r>
  <r>
    <x v="3456"/>
    <x v="1"/>
    <m/>
    <m/>
    <s v="analytics-development"/>
    <n v="46194.833333333336"/>
    <n v="46195.833333333336"/>
    <n v="46173.833333333336"/>
    <n v="46203.833333333336"/>
    <s v="BigQuery"/>
    <s v="Analytics"/>
    <s v="Analysis in US"/>
    <s v="bq-job-2001-02-02"/>
    <s v="us-central1"/>
    <s v=""/>
    <n v="5.3064999999999998"/>
    <s v="TiBy"/>
    <n v="6.2499764439837939"/>
    <s v="Standard"/>
    <s v="USD"/>
    <n v="33.165500000000002"/>
    <n v="31.507200000000001"/>
    <n v="31.5072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55"/>
    <s v="Allocated"/>
    <x v="1"/>
    <s v="Source tags/labels"/>
    <n v="1"/>
    <s v="gcp-2026-06-22-finops-data-2001-02-02-alloc-14198bad5491"/>
    <d v="2026-06-01T00:00:00"/>
    <d v="2026-06-01T00:00:00"/>
  </r>
  <r>
    <x v="3457"/>
    <x v="1"/>
    <m/>
    <m/>
    <s v="analytics-development"/>
    <n v="46194.833333333336"/>
    <n v="46195.833333333336"/>
    <n v="46173.833333333336"/>
    <n v="46203.833333333336"/>
    <s v="Cloud Storage"/>
    <s v="Storage"/>
    <s v="Standard Storage US Multi-region"/>
    <s v="bucket-2001-03-01"/>
    <s v="us-central1"/>
    <s v=""/>
    <n v="142.81209999999999"/>
    <s v="GiBy-month"/>
    <n v="2.5999897767766178E-2"/>
    <s v="Standard"/>
    <s v="USD"/>
    <n v="3.7130999999999998"/>
    <n v="3.4275000000000002"/>
    <n v="3.4275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56"/>
    <s v="Allocated"/>
    <x v="1"/>
    <s v="Source tags/labels"/>
    <n v="1"/>
    <s v="gcp-2026-06-22-finops-data-2001-03-01-alloc-0fdbb68cc695"/>
    <d v="2026-06-01T00:00:00"/>
    <d v="2026-06-01T00:00:00"/>
  </r>
  <r>
    <x v="3458"/>
    <x v="1"/>
    <m/>
    <m/>
    <s v="analytics-development"/>
    <n v="46194.833333333336"/>
    <n v="46195.833333333336"/>
    <n v="46173.833333333336"/>
    <n v="46203.833333333336"/>
    <s v="Cloud Storage"/>
    <s v="Storage"/>
    <s v="Standard Storage US Multi-region"/>
    <s v="bucket-2001-03-02"/>
    <s v="us-central1"/>
    <s v=""/>
    <n v="152.4847"/>
    <s v="GiBy-month"/>
    <n v="2.5999985572322994E-2"/>
    <s v="Standard"/>
    <s v="USD"/>
    <n v="3.9645999999999999"/>
    <n v="3.6596000000000002"/>
    <n v="3.6596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57"/>
    <s v="Allocated"/>
    <x v="1"/>
    <s v="Source tags/labels"/>
    <n v="1"/>
    <s v="gcp-2026-06-22-finops-data-2001-03-02-alloc-583191e47297"/>
    <d v="2026-06-01T00:00:00"/>
    <d v="2026-06-01T00:00:00"/>
  </r>
  <r>
    <x v="3459"/>
    <x v="1"/>
    <m/>
    <m/>
    <s v="analytics-development"/>
    <n v="46194.833333333336"/>
    <n v="46195.833333333336"/>
    <n v="46173.833333333336"/>
    <n v="46203.833333333336"/>
    <s v="Cloud SQL"/>
    <s v="Databases"/>
    <s v="Cloud SQL for PostgreSQL: Regional vCPU"/>
    <s v="cloudsql-2001-04-01"/>
    <s v="us-central1"/>
    <s v=""/>
    <n v="171.22499999999999"/>
    <s v="vCPU-hours"/>
    <n v="8.2600087604029787E-2"/>
    <s v="Committed"/>
    <s v="USD"/>
    <n v="14.1432"/>
    <n v="11.657"/>
    <n v="11.657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58"/>
    <s v="Allocated"/>
    <x v="1"/>
    <s v="Source tags/labels"/>
    <n v="1"/>
    <s v="gcp-2026-06-22-finops-data-2001-04-01-alloc-3dc7febfc68a"/>
    <d v="2026-06-01T00:00:00"/>
    <d v="2026-06-01T00:00:00"/>
  </r>
  <r>
    <x v="3460"/>
    <x v="1"/>
    <m/>
    <m/>
    <s v="analytics-development"/>
    <n v="46194.833333333336"/>
    <n v="46195.833333333336"/>
    <n v="46173.833333333336"/>
    <n v="46203.833333333336"/>
    <s v="Cloud SQL"/>
    <s v="Databases"/>
    <s v="Cloud SQL for PostgreSQL: Regional vCPU"/>
    <s v="cloudsql-2001-04-02"/>
    <s v="us-central1"/>
    <s v=""/>
    <n v="170.4761"/>
    <s v="vCPU-hours"/>
    <n v="8.2599848307182061E-2"/>
    <s v="Committed"/>
    <s v="USD"/>
    <n v="14.081300000000001"/>
    <n v="11.606"/>
    <n v="11.606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59"/>
    <s v="Allocated"/>
    <x v="1"/>
    <s v="Source tags/labels"/>
    <n v="1"/>
    <s v="gcp-2026-06-22-finops-data-2001-04-02-alloc-3599002145cd"/>
    <d v="2026-06-01T00:00:00"/>
    <d v="2026-06-01T00:00:00"/>
  </r>
  <r>
    <x v="3461"/>
    <x v="1"/>
    <m/>
    <m/>
    <s v="analytics-development"/>
    <n v="46194.833333333336"/>
    <n v="46195.833333333336"/>
    <n v="46173.833333333336"/>
    <n v="46203.833333333336"/>
    <s v="Cloud Logging"/>
    <s v="Management and Governance"/>
    <s v="Log Storage"/>
    <s v="log-sink-2001-05-01"/>
    <s v="us-central1"/>
    <s v=""/>
    <n v="146.97839999999999"/>
    <s v="GiBy"/>
    <n v="0.5"/>
    <s v="Standard"/>
    <s v="USD"/>
    <n v="73.489199999999997"/>
    <n v="67.61"/>
    <n v="67.6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660"/>
    <s v="Shared"/>
    <x v="2"/>
    <s v="Direct spend: provider + billing month + sub-account"/>
    <n v="1"/>
    <s v="gcp-2026-06-22-finops-data-2001-05-01-alloc-399b0072c9e9"/>
    <d v="2026-06-01T00:00:00"/>
    <d v="2026-06-01T00:00:00"/>
  </r>
  <r>
    <x v="3462"/>
    <x v="1"/>
    <m/>
    <m/>
    <s v="analytics-development"/>
    <n v="46194.833333333336"/>
    <n v="46195.833333333336"/>
    <n v="46173.833333333336"/>
    <n v="46203.833333333336"/>
    <s v="Cloud Logging"/>
    <s v="Management and Governance"/>
    <s v="Log Storage"/>
    <s v="log-sink-2001-05-02"/>
    <s v="us-central1"/>
    <s v=""/>
    <n v="129.99969999999999"/>
    <s v="GiBy"/>
    <n v="0.50000038461627228"/>
    <s v="Standard"/>
    <s v="USD"/>
    <n v="64.999899999999997"/>
    <n v="59.799900000000001"/>
    <n v="59.79990000000000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661"/>
    <s v="Shared"/>
    <x v="2"/>
    <s v="Direct spend: provider + billing month + sub-account"/>
    <n v="1"/>
    <s v="gcp-2026-06-22-finops-data-2001-05-02-alloc-f8f26d5755c1"/>
    <d v="2026-06-01T00:00:00"/>
    <d v="2026-06-01T00:00:00"/>
  </r>
  <r>
    <x v="3463"/>
    <x v="1"/>
    <m/>
    <m/>
    <s v="customer-platform-prod"/>
    <n v="46195.833333333336"/>
    <n v="46196.833333333336"/>
    <n v="46173.833333333336"/>
    <n v="46203.833333333336"/>
    <s v="Compute Engine"/>
    <s v="Compute"/>
    <s v="N2 Instance Core running in Americas"/>
    <s v="instance-1001-01-01"/>
    <s v="us-central1"/>
    <s v=""/>
    <n v="1399.2973999999999"/>
    <s v="vCPU-hours"/>
    <n v="3.1611007066832258E-2"/>
    <s v="Committed"/>
    <s v="USD"/>
    <n v="44.233199999999997"/>
    <n v="35.892000000000003"/>
    <n v="35.892000000000003"/>
    <s v="Usage"/>
    <s v=""/>
    <s v="N2 Instance Core running in Americas"/>
    <s v="{}"/>
    <x v="0"/>
    <x v="0"/>
    <x v="0"/>
    <x v="0"/>
    <s v="Unallocated"/>
    <s v="gcp_billing_sample.csv"/>
    <n v="1662"/>
    <s v="Unallocated"/>
    <x v="0"/>
    <s v="Missing allocation metadata"/>
    <n v="1"/>
    <s v="gcp-2026-06-23-finops-prod-1001-01-01-alloc-fb401aeff81e"/>
    <d v="2026-06-01T00:00:00"/>
    <d v="2026-06-01T00:00:00"/>
  </r>
  <r>
    <x v="3464"/>
    <x v="1"/>
    <m/>
    <m/>
    <s v="customer-platform-prod"/>
    <n v="46195.833333333336"/>
    <n v="46196.833333333336"/>
    <n v="46173.833333333336"/>
    <n v="46203.833333333336"/>
    <s v="Compute Engine"/>
    <s v="Compute"/>
    <s v="N2 Instance Core running in Americas"/>
    <s v="instance-1001-01-02"/>
    <s v="us-central1"/>
    <s v=""/>
    <n v="1577.7577000000001"/>
    <s v="vCPU-hours"/>
    <n v="3.1611000852665778E-2"/>
    <s v="Committed"/>
    <s v="USD"/>
    <n v="49.874499999999998"/>
    <n v="40.469499999999996"/>
    <n v="40.469499999999996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63"/>
    <s v="Allocated"/>
    <x v="1"/>
    <s v="Source tags/labels"/>
    <n v="1"/>
    <s v="gcp-2026-06-23-finops-prod-1001-01-02-alloc-2e68d9e74765"/>
    <d v="2026-06-01T00:00:00"/>
    <d v="2026-06-01T00:00:00"/>
  </r>
  <r>
    <x v="3465"/>
    <x v="1"/>
    <m/>
    <m/>
    <s v="customer-platform-prod"/>
    <n v="46195.833333333336"/>
    <n v="46196.833333333336"/>
    <n v="46173.833333333336"/>
    <n v="46203.833333333336"/>
    <s v="BigQuery"/>
    <s v="Analytics"/>
    <s v="Analysis in US"/>
    <s v="bq-job-1001-02-01"/>
    <s v="us-central1"/>
    <s v=""/>
    <n v="12.339499999999999"/>
    <s v="TiBy"/>
    <n v="6.2500101300701001"/>
    <s v="Standard"/>
    <s v="USD"/>
    <n v="77.122"/>
    <n v="73.265900000000002"/>
    <n v="73.265900000000002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64"/>
    <s v="Allocated"/>
    <x v="1"/>
    <s v="Source tags/labels"/>
    <n v="1"/>
    <s v="gcp-2026-06-23-finops-prod-1001-02-01-alloc-6e106d641eb1"/>
    <d v="2026-06-01T00:00:00"/>
    <d v="2026-06-01T00:00:00"/>
  </r>
  <r>
    <x v="3466"/>
    <x v="1"/>
    <m/>
    <m/>
    <s v="customer-platform-prod"/>
    <n v="46195.833333333336"/>
    <n v="46196.833333333336"/>
    <n v="46173.833333333336"/>
    <n v="46203.833333333336"/>
    <s v="BigQuery"/>
    <s v="Analytics"/>
    <s v="Analysis in US"/>
    <s v="bq-job-1001-02-02"/>
    <s v="us-central1"/>
    <s v=""/>
    <n v="10.938700000000001"/>
    <s v="TiBy"/>
    <n v="6.2500205691718387"/>
    <s v="Standard"/>
    <s v="USD"/>
    <n v="68.367099999999994"/>
    <n v="64.948700000000002"/>
    <n v="64.948700000000002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65"/>
    <s v="Allocated"/>
    <x v="1"/>
    <s v="Source tags/labels"/>
    <n v="1"/>
    <s v="gcp-2026-06-23-finops-prod-1001-02-02-alloc-4fa6095d5b16"/>
    <d v="2026-06-01T00:00:00"/>
    <d v="2026-06-01T00:00:00"/>
  </r>
  <r>
    <x v="3467"/>
    <x v="1"/>
    <m/>
    <m/>
    <s v="customer-platform-prod"/>
    <n v="46195.833333333336"/>
    <n v="46196.833333333336"/>
    <n v="46173.833333333336"/>
    <n v="46203.833333333336"/>
    <s v="Cloud Storage"/>
    <s v="Storage"/>
    <s v="Standard Storage US Multi-region"/>
    <s v="bucket-1001-03-01"/>
    <s v="us-central1"/>
    <s v=""/>
    <n v="333.65559999999999"/>
    <s v="GiBy-month"/>
    <n v="2.5999863332130498E-2"/>
    <s v="Standard"/>
    <s v="USD"/>
    <n v="8.6750000000000007"/>
    <n v="8.0076999999999998"/>
    <n v="8.007699999999999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66"/>
    <s v="Allocated"/>
    <x v="1"/>
    <s v="Source tags/labels"/>
    <n v="1"/>
    <s v="gcp-2026-06-23-finops-prod-1001-03-01-alloc-6d566cd5b64d"/>
    <d v="2026-06-01T00:00:00"/>
    <d v="2026-06-01T00:00:00"/>
  </r>
  <r>
    <x v="3468"/>
    <x v="1"/>
    <m/>
    <m/>
    <s v="customer-platform-prod"/>
    <n v="46195.833333333336"/>
    <n v="46196.833333333336"/>
    <n v="46173.833333333336"/>
    <n v="46203.833333333336"/>
    <s v="Cloud Storage"/>
    <s v="Storage"/>
    <s v="Standard Storage US Multi-region"/>
    <s v="bucket-1001-03-02"/>
    <s v="us-central1"/>
    <s v=""/>
    <n v="321.26580000000001"/>
    <s v="GiBy-month"/>
    <n v="2.5999966382976341E-2"/>
    <s v="Standard"/>
    <s v="USD"/>
    <n v="8.3529"/>
    <n v="7.7103999999999999"/>
    <n v="7.710399999999999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67"/>
    <s v="Allocated"/>
    <x v="1"/>
    <s v="Source tags/labels"/>
    <n v="1"/>
    <s v="gcp-2026-06-23-finops-prod-1001-03-02-alloc-aca2ecc48e3f"/>
    <d v="2026-06-01T00:00:00"/>
    <d v="2026-06-01T00:00:00"/>
  </r>
  <r>
    <x v="3469"/>
    <x v="1"/>
    <m/>
    <m/>
    <s v="customer-platform-prod"/>
    <n v="46195.833333333336"/>
    <n v="46196.833333333336"/>
    <n v="46173.833333333336"/>
    <n v="46203.833333333336"/>
    <s v="Cloud SQL"/>
    <s v="Databases"/>
    <s v="Cloud SQL for PostgreSQL: Regional vCPU"/>
    <s v="cloudsql-1001-04-01"/>
    <s v="us-central1"/>
    <s v=""/>
    <n v="411.76819999999998"/>
    <s v="vCPU-hours"/>
    <n v="8.2600113364752314E-2"/>
    <s v="Committed"/>
    <s v="USD"/>
    <n v="34.012099999999997"/>
    <n v="28.033100000000001"/>
    <n v="28.0331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68"/>
    <s v="Allocated"/>
    <x v="1"/>
    <s v="Source tags/labels"/>
    <n v="1"/>
    <s v="gcp-2026-06-23-finops-prod-1001-04-01-alloc-6002e0aa9cd9"/>
    <d v="2026-06-01T00:00:00"/>
    <d v="2026-06-01T00:00:00"/>
  </r>
  <r>
    <x v="3470"/>
    <x v="1"/>
    <m/>
    <m/>
    <s v="customer-platform-prod"/>
    <n v="46195.833333333336"/>
    <n v="46196.833333333336"/>
    <n v="46173.833333333336"/>
    <n v="46203.833333333336"/>
    <s v="Cloud SQL"/>
    <s v="Databases"/>
    <s v="Cloud SQL for PostgreSQL: Regional vCPU"/>
    <s v="cloudsql-1001-04-02"/>
    <s v="us-central1"/>
    <s v=""/>
    <n v="424.50330000000002"/>
    <s v="vCPU-hours"/>
    <n v="8.2600064593137429E-2"/>
    <s v="Committed"/>
    <s v="USD"/>
    <n v="35.064"/>
    <n v="28.900099999999998"/>
    <n v="28.90009999999999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69"/>
    <s v="Allocated"/>
    <x v="1"/>
    <s v="Source tags/labels"/>
    <n v="1"/>
    <s v="gcp-2026-06-23-finops-prod-1001-04-02-alloc-740984bd948b"/>
    <d v="2026-06-01T00:00:00"/>
    <d v="2026-06-01T00:00:00"/>
  </r>
  <r>
    <x v="3471"/>
    <x v="1"/>
    <m/>
    <m/>
    <s v="customer-platform-prod"/>
    <n v="46195.833333333336"/>
    <n v="46196.833333333336"/>
    <n v="46173.833333333336"/>
    <n v="46203.833333333336"/>
    <s v="Cloud Logging"/>
    <s v="Management and Governance"/>
    <s v="Log Storage"/>
    <s v="log-sink-1001-05-01"/>
    <s v="us-central1"/>
    <s v=""/>
    <n v="314.56189999999998"/>
    <s v="GiBy"/>
    <n v="0.49999984104877288"/>
    <s v="Standard"/>
    <s v="USD"/>
    <n v="157.2809"/>
    <n v="144.6985"/>
    <n v="144.6985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670"/>
    <s v="Shared"/>
    <x v="2"/>
    <s v="Direct spend: provider + billing month + sub-account"/>
    <n v="1"/>
    <s v="gcp-2026-06-23-finops-prod-1001-05-01-alloc-553a370f4ddc"/>
    <d v="2026-06-01T00:00:00"/>
    <d v="2026-06-01T00:00:00"/>
  </r>
  <r>
    <x v="3472"/>
    <x v="1"/>
    <m/>
    <m/>
    <s v="customer-platform-prod"/>
    <n v="46195.833333333336"/>
    <n v="46196.833333333336"/>
    <n v="46173.833333333336"/>
    <n v="46203.833333333336"/>
    <s v="Cloud Logging"/>
    <s v="Management and Governance"/>
    <s v="Log Storage"/>
    <s v="log-sink-1001-05-02"/>
    <s v="us-central1"/>
    <s v=""/>
    <n v="270.47410000000002"/>
    <s v="GiBy"/>
    <n v="0.50000018486058373"/>
    <s v="Standard"/>
    <s v="USD"/>
    <n v="135.2371"/>
    <n v="124.4181"/>
    <n v="124.4181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671"/>
    <s v="Shared"/>
    <x v="2"/>
    <s v="Direct spend: provider + billing month + sub-account"/>
    <n v="1"/>
    <s v="gcp-2026-06-23-finops-prod-1001-05-02-alloc-068183ea9c0b"/>
    <d v="2026-06-01T00:00:00"/>
    <d v="2026-06-01T00:00:00"/>
  </r>
  <r>
    <x v="3473"/>
    <x v="1"/>
    <m/>
    <m/>
    <s v="analytics-development"/>
    <n v="46195.833333333336"/>
    <n v="46196.833333333336"/>
    <n v="46173.833333333336"/>
    <n v="46203.833333333336"/>
    <s v="Compute Engine"/>
    <s v="Compute"/>
    <s v="N2 Instance Core running in Americas"/>
    <s v="instance-2001-01-01"/>
    <s v="us-central1"/>
    <s v=""/>
    <n v="678.75189999999998"/>
    <s v="vCPU-hours"/>
    <n v="3.1610961236351605E-2"/>
    <s v="Committed"/>
    <s v="USD"/>
    <n v="21.456"/>
    <n v="17.41"/>
    <n v="17.4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72"/>
    <s v="Allocated"/>
    <x v="1"/>
    <s v="Source tags/labels"/>
    <n v="1"/>
    <s v="gcp-2026-06-23-finops-data-2001-01-01-alloc-5b4d2b0ea458"/>
    <d v="2026-06-01T00:00:00"/>
    <d v="2026-06-01T00:00:00"/>
  </r>
  <r>
    <x v="3474"/>
    <x v="1"/>
    <m/>
    <m/>
    <s v="analytics-development"/>
    <n v="46195.833333333336"/>
    <n v="46196.833333333336"/>
    <n v="46173.833333333336"/>
    <n v="46203.833333333336"/>
    <s v="Compute Engine"/>
    <s v="Compute"/>
    <s v="N2 Instance Core running in Americas"/>
    <s v="instance-2001-01-02"/>
    <s v="us-central1"/>
    <s v=""/>
    <n v="702.03980000000001"/>
    <s v="vCPU-hours"/>
    <n v="3.1611028320616581E-2"/>
    <s v="Committed"/>
    <s v="USD"/>
    <n v="22.1922"/>
    <n v="18.007300000000001"/>
    <n v="18.0073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73"/>
    <s v="Allocated"/>
    <x v="1"/>
    <s v="Source tags/labels"/>
    <n v="1"/>
    <s v="gcp-2026-06-23-finops-data-2001-01-02-alloc-e02731755b01"/>
    <d v="2026-06-01T00:00:00"/>
    <d v="2026-06-01T00:00:00"/>
  </r>
  <r>
    <x v="3475"/>
    <x v="1"/>
    <m/>
    <m/>
    <s v="analytics-development"/>
    <n v="46195.833333333336"/>
    <n v="46196.833333333336"/>
    <n v="46173.833333333336"/>
    <n v="46203.833333333336"/>
    <s v="BigQuery"/>
    <s v="Analytics"/>
    <s v="Analysis in US"/>
    <s v="bq-job-2001-02-01"/>
    <s v="us-central1"/>
    <s v=""/>
    <n v="5.0815000000000001"/>
    <s v="TiBy"/>
    <n v="6.2500639574928663"/>
    <s v="Standard"/>
    <s v="USD"/>
    <n v="31.759699999999999"/>
    <n v="30.171700000000001"/>
    <n v="30.1717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74"/>
    <s v="Allocated"/>
    <x v="1"/>
    <s v="Source tags/labels"/>
    <n v="1"/>
    <s v="gcp-2026-06-23-finops-data-2001-02-01-alloc-492996f7192d"/>
    <d v="2026-06-01T00:00:00"/>
    <d v="2026-06-01T00:00:00"/>
  </r>
  <r>
    <x v="3476"/>
    <x v="1"/>
    <m/>
    <m/>
    <s v="analytics-development"/>
    <n v="46195.833333333336"/>
    <n v="46196.833333333336"/>
    <n v="46173.833333333336"/>
    <n v="46203.833333333336"/>
    <s v="BigQuery"/>
    <s v="Analytics"/>
    <s v="Analysis in US"/>
    <s v="bq-job-2001-02-02"/>
    <s v="us-central1"/>
    <s v=""/>
    <n v="5.7114000000000003"/>
    <s v="TiBy"/>
    <n v="6.2500087544209819"/>
    <s v="Standard"/>
    <s v="USD"/>
    <n v="35.696300000000001"/>
    <n v="33.911499999999997"/>
    <n v="33.911499999999997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75"/>
    <s v="Allocated"/>
    <x v="1"/>
    <s v="Source tags/labels"/>
    <n v="1"/>
    <s v="gcp-2026-06-23-finops-data-2001-02-02-alloc-e496da733b8a"/>
    <d v="2026-06-01T00:00:00"/>
    <d v="2026-06-01T00:00:00"/>
  </r>
  <r>
    <x v="3477"/>
    <x v="1"/>
    <m/>
    <m/>
    <s v="analytics-development"/>
    <n v="46195.833333333336"/>
    <n v="46196.833333333336"/>
    <n v="46173.833333333336"/>
    <n v="46203.833333333336"/>
    <s v="Cloud Storage"/>
    <s v="Storage"/>
    <s v="Standard Storage US Multi-region"/>
    <s v="bucket-2001-03-01"/>
    <s v="us-central1"/>
    <s v=""/>
    <n v="149.68719999999999"/>
    <s v="GiBy-month"/>
    <n v="2.6000219123612441E-2"/>
    <s v="Standard"/>
    <s v="USD"/>
    <n v="3.8919000000000001"/>
    <n v="3.5924999999999998"/>
    <n v="3.5924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76"/>
    <s v="Allocated"/>
    <x v="1"/>
    <s v="Source tags/labels"/>
    <n v="1"/>
    <s v="gcp-2026-06-23-finops-data-2001-03-01-alloc-84dffe04cd4f"/>
    <d v="2026-06-01T00:00:00"/>
    <d v="2026-06-01T00:00:00"/>
  </r>
  <r>
    <x v="3478"/>
    <x v="1"/>
    <m/>
    <m/>
    <s v="analytics-development"/>
    <n v="46195.833333333336"/>
    <n v="46196.833333333336"/>
    <n v="46173.833333333336"/>
    <n v="46203.833333333336"/>
    <s v="Cloud Storage"/>
    <s v="Storage"/>
    <s v="Standard Storage US Multi-region"/>
    <s v="bucket-2001-03-02"/>
    <s v="us-central1"/>
    <s v=""/>
    <n v="152.10900000000001"/>
    <s v="GiBy-month"/>
    <n v="2.5999776476079654E-2"/>
    <s v="Standard"/>
    <s v="USD"/>
    <n v="3.9548000000000001"/>
    <n v="3.6505999999999998"/>
    <n v="3.6505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77"/>
    <s v="Allocated"/>
    <x v="1"/>
    <s v="Source tags/labels"/>
    <n v="1"/>
    <s v="gcp-2026-06-23-finops-data-2001-03-02-alloc-9b7504f42cc1"/>
    <d v="2026-06-01T00:00:00"/>
    <d v="2026-06-01T00:00:00"/>
  </r>
  <r>
    <x v="3479"/>
    <x v="1"/>
    <m/>
    <m/>
    <s v="analytics-development"/>
    <n v="46195.833333333336"/>
    <n v="46196.833333333336"/>
    <n v="46173.833333333336"/>
    <n v="46203.833333333336"/>
    <s v="Cloud SQL"/>
    <s v="Databases"/>
    <s v="Cloud SQL for PostgreSQL: Regional vCPU"/>
    <s v="cloudsql-2001-04-01"/>
    <s v="us-central1"/>
    <s v=""/>
    <n v="177.55779999999999"/>
    <s v="vCPU-hours"/>
    <n v="8.2600144854239027E-2"/>
    <s v="Committed"/>
    <s v="USD"/>
    <n v="14.6663"/>
    <n v="12.088200000000001"/>
    <n v="12.0882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78"/>
    <s v="Allocated"/>
    <x v="1"/>
    <s v="Source tags/labels"/>
    <n v="1"/>
    <s v="gcp-2026-06-23-finops-data-2001-04-01-alloc-128d9bf0b40e"/>
    <d v="2026-06-01T00:00:00"/>
    <d v="2026-06-01T00:00:00"/>
  </r>
  <r>
    <x v="3480"/>
    <x v="1"/>
    <m/>
    <m/>
    <s v="analytics-development"/>
    <n v="46195.833333333336"/>
    <n v="46196.833333333336"/>
    <n v="46173.833333333336"/>
    <n v="46203.833333333336"/>
    <s v="Cloud SQL"/>
    <s v="Databases"/>
    <s v="Cloud SQL for PostgreSQL: Regional vCPU"/>
    <s v="cloudsql-2001-04-02"/>
    <s v="us-central1"/>
    <s v=""/>
    <n v="171.4975"/>
    <s v="vCPU-hours"/>
    <n v="8.2600037901427129E-2"/>
    <s v="Committed"/>
    <s v="USD"/>
    <n v="14.165699999999999"/>
    <n v="11.6755"/>
    <n v="11.6755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79"/>
    <s v="Allocated"/>
    <x v="1"/>
    <s v="Source tags/labels"/>
    <n v="1"/>
    <s v="gcp-2026-06-23-finops-data-2001-04-02-alloc-32c7eb889e16"/>
    <d v="2026-06-01T00:00:00"/>
    <d v="2026-06-01T00:00:00"/>
  </r>
  <r>
    <x v="3481"/>
    <x v="1"/>
    <m/>
    <m/>
    <s v="analytics-development"/>
    <n v="46195.833333333336"/>
    <n v="46196.833333333336"/>
    <n v="46173.833333333336"/>
    <n v="46203.833333333336"/>
    <s v="Cloud Logging"/>
    <s v="Management and Governance"/>
    <s v="Log Storage"/>
    <s v="log-sink-2001-05-01"/>
    <s v="us-central1"/>
    <s v=""/>
    <n v="141.07769999999999"/>
    <s v="GiBy"/>
    <n v="0.49999964558537607"/>
    <s v="Standard"/>
    <s v="USD"/>
    <n v="70.538799999999995"/>
    <n v="64.895700000000005"/>
    <n v="64.895700000000005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680"/>
    <s v="Shared"/>
    <x v="2"/>
    <s v="Direct spend: provider + billing month + sub-account"/>
    <n v="1"/>
    <s v="gcp-2026-06-23-finops-data-2001-05-01-alloc-970535e39a6f"/>
    <d v="2026-06-01T00:00:00"/>
    <d v="2026-06-01T00:00:00"/>
  </r>
  <r>
    <x v="3482"/>
    <x v="1"/>
    <m/>
    <m/>
    <s v="analytics-development"/>
    <n v="46195.833333333336"/>
    <n v="46196.833333333336"/>
    <n v="46173.833333333336"/>
    <n v="46203.833333333336"/>
    <s v="Cloud Logging"/>
    <s v="Management and Governance"/>
    <s v="Log Storage"/>
    <s v="log-sink-2001-05-02"/>
    <s v="us-central1"/>
    <s v=""/>
    <n v="124.90219999999999"/>
    <s v="GiBy"/>
    <n v="0.5"/>
    <s v="Standard"/>
    <s v="USD"/>
    <n v="62.451099999999997"/>
    <n v="57.454999999999998"/>
    <n v="57.45499999999999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681"/>
    <s v="Shared"/>
    <x v="2"/>
    <s v="Direct spend: provider + billing month + sub-account"/>
    <n v="1"/>
    <s v="gcp-2026-06-23-finops-data-2001-05-02-alloc-9c3fe1e6859e"/>
    <d v="2026-06-01T00:00:00"/>
    <d v="2026-06-01T00:00:00"/>
  </r>
  <r>
    <x v="3483"/>
    <x v="1"/>
    <m/>
    <m/>
    <s v="customer-platform-prod"/>
    <n v="46196.833333333336"/>
    <n v="46197.833333333336"/>
    <n v="46173.833333333336"/>
    <n v="46203.833333333336"/>
    <s v="Compute Engine"/>
    <s v="Compute"/>
    <s v="N2 Instance Core running in Americas"/>
    <s v="instance-1001-01-01"/>
    <s v="us-central1"/>
    <s v=""/>
    <n v="1435.1784"/>
    <s v="vCPU-hours"/>
    <n v="3.1610982996957034E-2"/>
    <s v="Committed"/>
    <s v="USD"/>
    <n v="45.367400000000004"/>
    <n v="36.8123"/>
    <n v="36.8123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82"/>
    <s v="Allocated"/>
    <x v="1"/>
    <s v="Source tags/labels"/>
    <n v="1"/>
    <s v="gcp-2026-06-24-finops-prod-1001-01-01-alloc-aa9d6c9f1bac"/>
    <d v="2026-06-01T00:00:00"/>
    <d v="2026-06-01T00:00:00"/>
  </r>
  <r>
    <x v="3484"/>
    <x v="1"/>
    <m/>
    <m/>
    <s v="customer-platform-prod"/>
    <n v="46196.833333333336"/>
    <n v="46197.833333333336"/>
    <n v="46173.833333333336"/>
    <n v="46203.833333333336"/>
    <s v="Compute Engine"/>
    <s v="Compute"/>
    <s v="N2 Instance Core running in Americas"/>
    <s v="instance-1001-01-02"/>
    <s v="us-central1"/>
    <s v=""/>
    <n v="1515.5358000000001"/>
    <s v="vCPU-hours"/>
    <n v="3.1610998565655794E-2"/>
    <s v="Committed"/>
    <s v="USD"/>
    <n v="47.907600000000002"/>
    <n v="38.8735"/>
    <n v="38.8735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83"/>
    <s v="Allocated"/>
    <x v="1"/>
    <s v="Source tags/labels"/>
    <n v="1"/>
    <s v="gcp-2026-06-24-finops-prod-1001-01-02-alloc-7ac2c88c1728"/>
    <d v="2026-06-01T00:00:00"/>
    <d v="2026-06-01T00:00:00"/>
  </r>
  <r>
    <x v="3485"/>
    <x v="1"/>
    <m/>
    <m/>
    <s v="customer-platform-prod"/>
    <n v="46196.833333333336"/>
    <n v="46197.833333333336"/>
    <n v="46173.833333333336"/>
    <n v="46203.833333333336"/>
    <s v="BigQuery"/>
    <s v="Analytics"/>
    <s v="Analysis in US"/>
    <s v="bq-job-1001-02-01"/>
    <s v="us-central1"/>
    <s v=""/>
    <n v="12.616899999999999"/>
    <s v="TiBy"/>
    <n v="6.2500059444078966"/>
    <s v="Standard"/>
    <s v="USD"/>
    <n v="78.855699999999999"/>
    <n v="74.912899999999993"/>
    <n v="74.91289999999999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84"/>
    <s v="Allocated"/>
    <x v="1"/>
    <s v="Source tags/labels"/>
    <n v="1"/>
    <s v="gcp-2026-06-24-finops-prod-1001-02-01-alloc-537e715c4302"/>
    <d v="2026-06-01T00:00:00"/>
    <d v="2026-06-01T00:00:00"/>
  </r>
  <r>
    <x v="3486"/>
    <x v="1"/>
    <m/>
    <m/>
    <s v="customer-platform-prod"/>
    <n v="46196.833333333336"/>
    <n v="46197.833333333336"/>
    <n v="46173.833333333336"/>
    <n v="46203.833333333336"/>
    <s v="BigQuery"/>
    <s v="Analytics"/>
    <s v="Analysis in US"/>
    <s v="bq-job-1001-02-02"/>
    <s v="us-central1"/>
    <s v=""/>
    <n v="10.866899999999999"/>
    <s v="TiBy"/>
    <n v="6.2500253062050817"/>
    <s v="Standard"/>
    <s v="USD"/>
    <n v="67.918400000000005"/>
    <n v="64.522499999999994"/>
    <n v="64.522499999999994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85"/>
    <s v="Allocated"/>
    <x v="1"/>
    <s v="Source tags/labels"/>
    <n v="1"/>
    <s v="gcp-2026-06-24-finops-prod-1001-02-02-alloc-f2bd5aaca9f6"/>
    <d v="2026-06-01T00:00:00"/>
    <d v="2026-06-01T00:00:00"/>
  </r>
  <r>
    <x v="3487"/>
    <x v="1"/>
    <m/>
    <m/>
    <s v="customer-platform-prod"/>
    <n v="46196.833333333336"/>
    <n v="46197.833333333336"/>
    <n v="46173.833333333336"/>
    <n v="46203.833333333336"/>
    <s v="Cloud Storage"/>
    <s v="Storage"/>
    <s v="Standard Storage US Multi-region"/>
    <s v="bucket-1001-03-01"/>
    <s v="us-central1"/>
    <s v=""/>
    <n v="325.92020000000002"/>
    <s v="GiBy-month"/>
    <n v="2.5999922680459819E-2"/>
    <s v="Standard"/>
    <s v="USD"/>
    <n v="8.4739000000000004"/>
    <n v="7.8220999999999998"/>
    <n v="7.822099999999999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86"/>
    <s v="Allocated"/>
    <x v="1"/>
    <s v="Source tags/labels"/>
    <n v="1"/>
    <s v="gcp-2026-06-24-finops-prod-1001-03-01-alloc-12701e00c497"/>
    <d v="2026-06-01T00:00:00"/>
    <d v="2026-06-01T00:00:00"/>
  </r>
  <r>
    <x v="3488"/>
    <x v="1"/>
    <m/>
    <m/>
    <s v="customer-platform-prod"/>
    <n v="46196.833333333336"/>
    <n v="46197.833333333336"/>
    <n v="46173.833333333336"/>
    <n v="46203.833333333336"/>
    <s v="Cloud Storage"/>
    <s v="Storage"/>
    <s v="Standard Storage US Multi-region"/>
    <s v="bucket-1001-03-02"/>
    <s v="us-central1"/>
    <s v=""/>
    <n v="337.54610000000002"/>
    <s v="GiBy-month"/>
    <n v="2.6000004147581617E-2"/>
    <s v="Standard"/>
    <s v="USD"/>
    <n v="8.7761999999999993"/>
    <n v="8.1011000000000006"/>
    <n v="8.101100000000000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87"/>
    <s v="Allocated"/>
    <x v="1"/>
    <s v="Source tags/labels"/>
    <n v="1"/>
    <s v="gcp-2026-06-24-finops-prod-1001-03-02-alloc-a5d11d031243"/>
    <d v="2026-06-01T00:00:00"/>
    <d v="2026-06-01T00:00:00"/>
  </r>
  <r>
    <x v="3489"/>
    <x v="1"/>
    <m/>
    <m/>
    <s v="customer-platform-prod"/>
    <n v="46196.833333333336"/>
    <n v="46197.833333333336"/>
    <n v="46173.833333333336"/>
    <n v="46203.833333333336"/>
    <s v="Cloud SQL"/>
    <s v="Databases"/>
    <s v="Cloud SQL for PostgreSQL: Regional vCPU"/>
    <s v="cloudsql-1001-04-01"/>
    <s v="us-central1"/>
    <s v=""/>
    <n v="460.9042"/>
    <s v="vCPU-hours"/>
    <n v="8.2600028378999366E-2"/>
    <s v="Committed"/>
    <s v="USD"/>
    <n v="38.070700000000002"/>
    <n v="31.378299999999999"/>
    <n v="31.3782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88"/>
    <s v="Allocated"/>
    <x v="1"/>
    <s v="Source tags/labels"/>
    <n v="1"/>
    <s v="gcp-2026-06-24-finops-prod-1001-04-01-alloc-d81f61ed8b15"/>
    <d v="2026-06-01T00:00:00"/>
    <d v="2026-06-01T00:00:00"/>
  </r>
  <r>
    <x v="3490"/>
    <x v="1"/>
    <m/>
    <m/>
    <s v="customer-platform-prod"/>
    <n v="46196.833333333336"/>
    <n v="46197.833333333336"/>
    <n v="46173.833333333336"/>
    <n v="46203.833333333336"/>
    <s v="Cloud SQL"/>
    <s v="Databases"/>
    <s v="Cloud SQL for PostgreSQL: Regional vCPU"/>
    <s v="cloudsql-1001-04-02"/>
    <s v="us-central1"/>
    <s v=""/>
    <n v="383.03539999999998"/>
    <s v="vCPU-hours"/>
    <n v="8.2599937238176949E-2"/>
    <s v="Committed"/>
    <s v="USD"/>
    <n v="31.6387"/>
    <n v="26.077000000000002"/>
    <n v="26.07700000000000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689"/>
    <s v="Allocated"/>
    <x v="1"/>
    <s v="Source tags/labels"/>
    <n v="1"/>
    <s v="gcp-2026-06-24-finops-prod-1001-04-02-alloc-4d6b01b4b799"/>
    <d v="2026-06-01T00:00:00"/>
    <d v="2026-06-01T00:00:00"/>
  </r>
  <r>
    <x v="3491"/>
    <x v="1"/>
    <m/>
    <m/>
    <s v="customer-platform-prod"/>
    <n v="46196.833333333336"/>
    <n v="46197.833333333336"/>
    <n v="46173.833333333336"/>
    <n v="46203.833333333336"/>
    <s v="Cloud Logging"/>
    <s v="Management and Governance"/>
    <s v="Log Storage"/>
    <s v="log-sink-1001-05-01"/>
    <s v="us-central1"/>
    <s v=""/>
    <n v="307.61939999999998"/>
    <s v="GiBy"/>
    <n v="0.5"/>
    <s v="Standard"/>
    <s v="USD"/>
    <n v="153.80969999999999"/>
    <n v="141.50489999999999"/>
    <n v="141.5048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690"/>
    <s v="Shared"/>
    <x v="2"/>
    <s v="Direct spend: provider + billing month + sub-account"/>
    <n v="1"/>
    <s v="gcp-2026-06-24-finops-prod-1001-05-01-alloc-dafe8296f81d"/>
    <d v="2026-06-01T00:00:00"/>
    <d v="2026-06-01T00:00:00"/>
  </r>
  <r>
    <x v="3492"/>
    <x v="1"/>
    <m/>
    <m/>
    <s v="customer-platform-prod"/>
    <n v="46196.833333333336"/>
    <n v="46197.833333333336"/>
    <n v="46173.833333333336"/>
    <n v="46203.833333333336"/>
    <s v="Cloud Logging"/>
    <s v="Management and Governance"/>
    <s v="Log Storage"/>
    <s v="log-sink-1001-05-02"/>
    <s v="us-central1"/>
    <s v=""/>
    <n v="272.86399999999998"/>
    <s v="GiBy"/>
    <n v="0.5"/>
    <s v="Standard"/>
    <s v="USD"/>
    <n v="136.43199999999999"/>
    <n v="125.51739999999999"/>
    <n v="125.5173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691"/>
    <s v="Shared"/>
    <x v="2"/>
    <s v="Direct spend: provider + billing month + sub-account"/>
    <n v="1"/>
    <s v="gcp-2026-06-24-finops-prod-1001-05-02-alloc-6286482d65b7"/>
    <d v="2026-06-01T00:00:00"/>
    <d v="2026-06-01T00:00:00"/>
  </r>
  <r>
    <x v="3493"/>
    <x v="1"/>
    <m/>
    <m/>
    <s v="analytics-development"/>
    <n v="46196.833333333336"/>
    <n v="46197.833333333336"/>
    <n v="46173.833333333336"/>
    <n v="46203.833333333336"/>
    <s v="Compute Engine"/>
    <s v="Compute"/>
    <s v="N2 Instance Core running in Americas"/>
    <s v="instance-2001-01-01"/>
    <s v="us-central1"/>
    <s v=""/>
    <n v="624.34119999999996"/>
    <s v="vCPU-hours"/>
    <n v="3.161108060784712E-2"/>
    <s v="Committed"/>
    <s v="USD"/>
    <n v="19.7361"/>
    <n v="16.014299999999999"/>
    <n v="16.0142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92"/>
    <s v="Allocated"/>
    <x v="1"/>
    <s v="Source tags/labels"/>
    <n v="1"/>
    <s v="gcp-2026-06-24-finops-data-2001-01-01-alloc-5074c0c3ea7b"/>
    <d v="2026-06-01T00:00:00"/>
    <d v="2026-06-01T00:00:00"/>
  </r>
  <r>
    <x v="3494"/>
    <x v="1"/>
    <m/>
    <m/>
    <s v="analytics-development"/>
    <n v="46196.833333333336"/>
    <n v="46197.833333333336"/>
    <n v="46173.833333333336"/>
    <n v="46203.833333333336"/>
    <s v="Compute Engine"/>
    <s v="Compute"/>
    <s v="N2 Instance Core running in Americas"/>
    <s v="instance-2001-01-02"/>
    <s v="us-central1"/>
    <s v=""/>
    <n v="706.97590000000002"/>
    <s v="vCPU-hours"/>
    <n v="3.161097853547766E-2"/>
    <s v="Committed"/>
    <s v="USD"/>
    <n v="22.348199999999999"/>
    <n v="18.133900000000001"/>
    <n v="18.1339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93"/>
    <s v="Allocated"/>
    <x v="1"/>
    <s v="Source tags/labels"/>
    <n v="1"/>
    <s v="gcp-2026-06-24-finops-data-2001-01-02-alloc-6d0eb25c6e01"/>
    <d v="2026-06-01T00:00:00"/>
    <d v="2026-06-01T00:00:00"/>
  </r>
  <r>
    <x v="3495"/>
    <x v="1"/>
    <m/>
    <m/>
    <s v="analytics-development"/>
    <n v="46196.833333333336"/>
    <n v="46197.833333333336"/>
    <n v="46173.833333333336"/>
    <n v="46203.833333333336"/>
    <s v="BigQuery"/>
    <s v="Analytics"/>
    <s v="Analysis in US"/>
    <s v="bq-job-2001-02-01"/>
    <s v="us-central1"/>
    <s v=""/>
    <n v="5.9215999999999998"/>
    <s v="TiBy"/>
    <n v="6.2499831126722505"/>
    <s v="Standard"/>
    <s v="USD"/>
    <n v="37.009900000000002"/>
    <n v="35.159399999999998"/>
    <n v="35.1593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94"/>
    <s v="Allocated"/>
    <x v="1"/>
    <s v="Source tags/labels"/>
    <n v="1"/>
    <s v="gcp-2026-06-24-finops-data-2001-02-01-alloc-7bfdbaa5afdd"/>
    <d v="2026-06-01T00:00:00"/>
    <d v="2026-06-01T00:00:00"/>
  </r>
  <r>
    <x v="3496"/>
    <x v="1"/>
    <m/>
    <m/>
    <s v="analytics-development"/>
    <n v="46196.833333333336"/>
    <n v="46197.833333333336"/>
    <n v="46173.833333333336"/>
    <n v="46203.833333333336"/>
    <s v="BigQuery"/>
    <s v="Analytics"/>
    <s v="Analysis in US"/>
    <s v="bq-job-2001-02-02"/>
    <s v="us-central1"/>
    <s v=""/>
    <n v="5.9280999999999997"/>
    <s v="TiBy"/>
    <n v="6.2500295204196954"/>
    <s v="Standard"/>
    <s v="USD"/>
    <n v="37.050800000000002"/>
    <n v="35.198300000000003"/>
    <n v="35.198300000000003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95"/>
    <s v="Allocated"/>
    <x v="1"/>
    <s v="Source tags/labels"/>
    <n v="1"/>
    <s v="gcp-2026-06-24-finops-data-2001-02-02-alloc-ee9cc889a2ee"/>
    <d v="2026-06-01T00:00:00"/>
    <d v="2026-06-01T00:00:00"/>
  </r>
  <r>
    <x v="3497"/>
    <x v="1"/>
    <m/>
    <m/>
    <s v="analytics-development"/>
    <n v="46196.833333333336"/>
    <n v="46197.833333333336"/>
    <n v="46173.833333333336"/>
    <n v="46203.833333333336"/>
    <s v="Cloud Storage"/>
    <s v="Storage"/>
    <s v="Standard Storage US Multi-region"/>
    <s v="bucket-2001-03-01"/>
    <s v="us-central1"/>
    <s v=""/>
    <n v="155.357"/>
    <s v="GiBy-month"/>
    <n v="2.6000115862175509E-2"/>
    <s v="Standard"/>
    <s v="USD"/>
    <n v="4.0392999999999999"/>
    <n v="3.7286000000000001"/>
    <n v="3.7286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96"/>
    <s v="Allocated"/>
    <x v="1"/>
    <s v="Source tags/labels"/>
    <n v="1"/>
    <s v="gcp-2026-06-24-finops-data-2001-03-01-alloc-3c9dbf016864"/>
    <d v="2026-06-01T00:00:00"/>
    <d v="2026-06-01T00:00:00"/>
  </r>
  <r>
    <x v="3498"/>
    <x v="1"/>
    <m/>
    <m/>
    <s v="analytics-development"/>
    <n v="46196.833333333336"/>
    <n v="46197.833333333336"/>
    <n v="46173.833333333336"/>
    <n v="46203.833333333336"/>
    <s v="Cloud Storage"/>
    <s v="Storage"/>
    <s v="Standard Storage US Multi-region"/>
    <s v="bucket-2001-03-02"/>
    <s v="us-central1"/>
    <s v=""/>
    <n v="144.95869999999999"/>
    <s v="GiBy-month"/>
    <n v="2.5999819258864767E-2"/>
    <s v="Standard"/>
    <s v="USD"/>
    <n v="3.7688999999999999"/>
    <n v="3.4790000000000001"/>
    <n v="3.4790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97"/>
    <s v="Allocated"/>
    <x v="1"/>
    <s v="Source tags/labels"/>
    <n v="1"/>
    <s v="gcp-2026-06-24-finops-data-2001-03-02-alloc-57e68ed1c72a"/>
    <d v="2026-06-01T00:00:00"/>
    <d v="2026-06-01T00:00:00"/>
  </r>
  <r>
    <x v="3499"/>
    <x v="1"/>
    <m/>
    <m/>
    <s v="analytics-development"/>
    <n v="46196.833333333336"/>
    <n v="46197.833333333336"/>
    <n v="46173.833333333336"/>
    <n v="46203.833333333336"/>
    <s v="Cloud SQL"/>
    <s v="Databases"/>
    <s v="Cloud SQL for PostgreSQL: Regional vCPU"/>
    <s v="cloudsql-2001-04-01"/>
    <s v="us-central1"/>
    <s v=""/>
    <n v="183.34270000000001"/>
    <s v="vCPU-hours"/>
    <n v="8.2599961711047137E-2"/>
    <s v="Committed"/>
    <s v="USD"/>
    <n v="15.1441"/>
    <n v="12.481999999999999"/>
    <n v="12.4819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98"/>
    <s v="Allocated"/>
    <x v="1"/>
    <s v="Source tags/labels"/>
    <n v="1"/>
    <s v="gcp-2026-06-24-finops-data-2001-04-01-alloc-4c4ba76b85bd"/>
    <d v="2026-06-01T00:00:00"/>
    <d v="2026-06-01T00:00:00"/>
  </r>
  <r>
    <x v="3500"/>
    <x v="1"/>
    <m/>
    <m/>
    <s v="analytics-development"/>
    <n v="46196.833333333336"/>
    <n v="46197.833333333336"/>
    <n v="46173.833333333336"/>
    <n v="46203.833333333336"/>
    <s v="Cloud SQL"/>
    <s v="Databases"/>
    <s v="Cloud SQL for PostgreSQL: Regional vCPU"/>
    <s v="cloudsql-2001-04-02"/>
    <s v="us-central1"/>
    <s v=""/>
    <n v="199.76499999999999"/>
    <s v="vCPU-hours"/>
    <n v="8.2600055064701028E-2"/>
    <s v="Committed"/>
    <s v="USD"/>
    <n v="16.500599999999999"/>
    <n v="13.6"/>
    <n v="13.6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699"/>
    <s v="Allocated"/>
    <x v="1"/>
    <s v="Source tags/labels"/>
    <n v="1"/>
    <s v="gcp-2026-06-24-finops-data-2001-04-02-alloc-b7b1c07dc303"/>
    <d v="2026-06-01T00:00:00"/>
    <d v="2026-06-01T00:00:00"/>
  </r>
  <r>
    <x v="3501"/>
    <x v="1"/>
    <m/>
    <m/>
    <s v="analytics-development"/>
    <n v="46196.833333333336"/>
    <n v="46197.833333333336"/>
    <n v="46173.833333333336"/>
    <n v="46203.833333333336"/>
    <s v="Cloud Logging"/>
    <s v="Management and Governance"/>
    <s v="Log Storage"/>
    <s v="log-sink-2001-05-01"/>
    <s v="us-central1"/>
    <s v=""/>
    <n v="139.6557"/>
    <s v="GiBy"/>
    <n v="0.50000035802333886"/>
    <s v="Standard"/>
    <s v="USD"/>
    <n v="69.8279"/>
    <n v="64.241600000000005"/>
    <n v="64.241600000000005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700"/>
    <s v="Shared"/>
    <x v="2"/>
    <s v="Direct spend: provider + billing month + sub-account"/>
    <n v="1"/>
    <s v="gcp-2026-06-24-finops-data-2001-05-01-alloc-8abea372c79c"/>
    <d v="2026-06-01T00:00:00"/>
    <d v="2026-06-01T00:00:00"/>
  </r>
  <r>
    <x v="3502"/>
    <x v="1"/>
    <m/>
    <m/>
    <s v="analytics-development"/>
    <n v="46196.833333333336"/>
    <n v="46197.833333333336"/>
    <n v="46173.833333333336"/>
    <n v="46203.833333333336"/>
    <s v="Cloud Logging"/>
    <s v="Management and Governance"/>
    <s v="Log Storage"/>
    <s v="log-sink-2001-05-02"/>
    <s v="us-central1"/>
    <s v=""/>
    <n v="135.53100000000001"/>
    <s v="GiBy"/>
    <n v="0.5"/>
    <s v="Standard"/>
    <s v="USD"/>
    <n v="67.765500000000003"/>
    <n v="62.344299999999997"/>
    <n v="62.34429999999999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701"/>
    <s v="Shared"/>
    <x v="2"/>
    <s v="Direct spend: provider + billing month + sub-account"/>
    <n v="1"/>
    <s v="gcp-2026-06-24-finops-data-2001-05-02-alloc-3f034c6e17ba"/>
    <d v="2026-06-01T00:00:00"/>
    <d v="2026-06-01T00:00:00"/>
  </r>
  <r>
    <x v="3503"/>
    <x v="1"/>
    <m/>
    <m/>
    <s v="customer-platform-prod"/>
    <n v="46197.833333333336"/>
    <n v="46198.833333333336"/>
    <n v="46173.833333333336"/>
    <n v="46203.833333333336"/>
    <s v="Compute Engine"/>
    <s v="Compute"/>
    <s v="N2 Instance Core running in Americas"/>
    <s v="instance-1001-01-01"/>
    <s v="us-central1"/>
    <s v=""/>
    <n v="1448.3541"/>
    <s v="vCPU-hours"/>
    <n v="3.1610985186564529E-2"/>
    <s v="Committed"/>
    <s v="USD"/>
    <n v="45.783900000000003"/>
    <n v="37.150300000000001"/>
    <n v="37.1503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02"/>
    <s v="Allocated"/>
    <x v="1"/>
    <s v="Source tags/labels"/>
    <n v="1"/>
    <s v="gcp-2026-06-25-finops-prod-1001-01-01-alloc-598d8c2ae461"/>
    <d v="2026-06-01T00:00:00"/>
    <d v="2026-06-01T00:00:00"/>
  </r>
  <r>
    <x v="3504"/>
    <x v="1"/>
    <m/>
    <m/>
    <s v="customer-platform-prod"/>
    <n v="46197.833333333336"/>
    <n v="46198.833333333336"/>
    <n v="46173.833333333336"/>
    <n v="46203.833333333336"/>
    <s v="Compute Engine"/>
    <s v="Compute"/>
    <s v="N2 Instance Core running in Americas"/>
    <s v="instance-1001-01-02"/>
    <s v="us-central1"/>
    <s v=""/>
    <n v="1596.8527999999999"/>
    <s v="vCPU-hours"/>
    <n v="3.1610991319926292E-2"/>
    <s v="Committed"/>
    <s v="USD"/>
    <n v="50.478099999999998"/>
    <n v="40.959299999999999"/>
    <n v="40.9592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03"/>
    <s v="Allocated"/>
    <x v="1"/>
    <s v="Source tags/labels"/>
    <n v="1"/>
    <s v="gcp-2026-06-25-finops-prod-1001-01-02-alloc-788507a3ddea"/>
    <d v="2026-06-01T00:00:00"/>
    <d v="2026-06-01T00:00:00"/>
  </r>
  <r>
    <x v="3505"/>
    <x v="1"/>
    <m/>
    <m/>
    <s v="customer-platform-prod"/>
    <n v="46197.833333333336"/>
    <n v="46198.833333333336"/>
    <n v="46173.833333333336"/>
    <n v="46203.833333333336"/>
    <s v="BigQuery"/>
    <s v="Analytics"/>
    <s v="Analysis in US"/>
    <s v="bq-job-1001-02-01"/>
    <s v="us-central1"/>
    <s v=""/>
    <n v="11.0352"/>
    <s v="TiBy"/>
    <n v="6.2499818761780483"/>
    <s v="Standard"/>
    <s v="USD"/>
    <n v="68.969800000000006"/>
    <n v="65.521299999999997"/>
    <n v="65.521299999999997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04"/>
    <s v="Allocated"/>
    <x v="1"/>
    <s v="Source tags/labels"/>
    <n v="1"/>
    <s v="gcp-2026-06-25-finops-prod-1001-02-01-alloc-947aaf8f88f4"/>
    <d v="2026-06-01T00:00:00"/>
    <d v="2026-06-01T00:00:00"/>
  </r>
  <r>
    <x v="3506"/>
    <x v="1"/>
    <m/>
    <m/>
    <s v="customer-platform-prod"/>
    <n v="46197.833333333336"/>
    <n v="46198.833333333336"/>
    <n v="46173.833333333336"/>
    <n v="46203.833333333336"/>
    <s v="BigQuery"/>
    <s v="Analytics"/>
    <s v="Analysis in US"/>
    <s v="bq-job-1001-02-02"/>
    <s v="us-central1"/>
    <s v=""/>
    <n v="12.7883"/>
    <s v="TiBy"/>
    <n v="6.2499784959689713"/>
    <s v="Standard"/>
    <s v="USD"/>
    <n v="79.926599999999993"/>
    <n v="75.930300000000003"/>
    <n v="75.9303000000000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05"/>
    <s v="Allocated"/>
    <x v="1"/>
    <s v="Source tags/labels"/>
    <n v="1"/>
    <s v="gcp-2026-06-25-finops-prod-1001-02-02-alloc-25ba8b6786cf"/>
    <d v="2026-06-01T00:00:00"/>
    <d v="2026-06-01T00:00:00"/>
  </r>
  <r>
    <x v="3507"/>
    <x v="1"/>
    <m/>
    <m/>
    <s v="customer-platform-prod"/>
    <n v="46197.833333333336"/>
    <n v="46198.833333333336"/>
    <n v="46173.833333333336"/>
    <n v="46203.833333333336"/>
    <s v="Cloud Storage"/>
    <s v="Storage"/>
    <s v="Standard Storage US Multi-region"/>
    <s v="bucket-1001-03-01"/>
    <s v="us-central1"/>
    <s v=""/>
    <n v="291.98039999999997"/>
    <s v="GiBy-month"/>
    <n v="2.600003287891927E-2"/>
    <s v="Standard"/>
    <s v="USD"/>
    <n v="7.5914999999999999"/>
    <n v="7.0075000000000003"/>
    <n v="7.0075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06"/>
    <s v="Allocated"/>
    <x v="1"/>
    <s v="Source tags/labels"/>
    <n v="1"/>
    <s v="gcp-2026-06-25-finops-prod-1001-03-01-alloc-672482dccd4e"/>
    <d v="2026-06-01T00:00:00"/>
    <d v="2026-06-01T00:00:00"/>
  </r>
  <r>
    <x v="3508"/>
    <x v="1"/>
    <m/>
    <m/>
    <s v="customer-platform-prod"/>
    <n v="46197.833333333336"/>
    <n v="46198.833333333336"/>
    <n v="46173.833333333336"/>
    <n v="46203.833333333336"/>
    <s v="Cloud Storage"/>
    <s v="Storage"/>
    <s v="Standard Storage US Multi-region"/>
    <s v="bucket-1001-03-02"/>
    <s v="us-central1"/>
    <s v=""/>
    <n v="318.48020000000002"/>
    <s v="GiBy-month"/>
    <n v="2.6000046470706816E-2"/>
    <s v="Standard"/>
    <s v="USD"/>
    <n v="8.2805"/>
    <n v="7.6435000000000004"/>
    <n v="7.6435000000000004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07"/>
    <s v="Allocated"/>
    <x v="1"/>
    <s v="Source tags/labels"/>
    <n v="1"/>
    <s v="gcp-2026-06-25-finops-prod-1001-03-02-alloc-15c84aceb9f4"/>
    <d v="2026-06-01T00:00:00"/>
    <d v="2026-06-01T00:00:00"/>
  </r>
  <r>
    <x v="3509"/>
    <x v="1"/>
    <m/>
    <m/>
    <s v="customer-platform-prod"/>
    <n v="46197.833333333336"/>
    <n v="46198.833333333336"/>
    <n v="46173.833333333336"/>
    <n v="46203.833333333336"/>
    <s v="Cloud SQL"/>
    <s v="Databases"/>
    <s v="Cloud SQL for PostgreSQL: Regional vCPU"/>
    <s v="cloudsql-1001-04-01"/>
    <s v="us-central1"/>
    <s v=""/>
    <n v="409.02069999999998"/>
    <s v="vCPU-hours"/>
    <n v="8.2599975991435162E-2"/>
    <s v="Committed"/>
    <s v="USD"/>
    <n v="33.7851"/>
    <n v="27.8461"/>
    <n v="27.846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08"/>
    <s v="Allocated"/>
    <x v="1"/>
    <s v="Source tags/labels"/>
    <n v="1"/>
    <s v="gcp-2026-06-25-finops-prod-1001-04-01-alloc-5086cca952f8"/>
    <d v="2026-06-01T00:00:00"/>
    <d v="2026-06-01T00:00:00"/>
  </r>
  <r>
    <x v="3510"/>
    <x v="1"/>
    <m/>
    <m/>
    <s v="customer-platform-prod"/>
    <n v="46197.833333333336"/>
    <n v="46198.833333333336"/>
    <n v="46173.833333333336"/>
    <n v="46203.833333333336"/>
    <s v="Cloud SQL"/>
    <s v="Databases"/>
    <s v="Cloud SQL for PostgreSQL: Regional vCPU"/>
    <s v="cloudsql-1001-04-02"/>
    <s v="us-central1"/>
    <s v=""/>
    <n v="427.41210000000001"/>
    <s v="vCPU-hours"/>
    <n v="8.2599907676923504E-2"/>
    <s v="Committed"/>
    <s v="USD"/>
    <n v="35.304200000000002"/>
    <n v="29.098199999999999"/>
    <n v="29.0981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09"/>
    <s v="Allocated"/>
    <x v="1"/>
    <s v="Source tags/labels"/>
    <n v="1"/>
    <s v="gcp-2026-06-25-finops-prod-1001-04-02-alloc-d38c6e28b4fa"/>
    <d v="2026-06-01T00:00:00"/>
    <d v="2026-06-01T00:00:00"/>
  </r>
  <r>
    <x v="3511"/>
    <x v="1"/>
    <m/>
    <m/>
    <s v="customer-platform-prod"/>
    <n v="46197.833333333336"/>
    <n v="46198.833333333336"/>
    <n v="46173.833333333336"/>
    <n v="46203.833333333336"/>
    <s v="Cloud Logging"/>
    <s v="Management and Governance"/>
    <s v="Log Storage"/>
    <s v="log-sink-1001-05-01"/>
    <s v="us-central1"/>
    <s v=""/>
    <n v="293.68689999999998"/>
    <s v="GiBy"/>
    <n v="0.50000017024933707"/>
    <s v="Standard"/>
    <s v="USD"/>
    <n v="146.84350000000001"/>
    <n v="135.096"/>
    <n v="135.096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710"/>
    <s v="Shared"/>
    <x v="2"/>
    <s v="Direct spend: provider + billing month + sub-account"/>
    <n v="1"/>
    <s v="gcp-2026-06-25-finops-prod-1001-05-01-alloc-2ffdba3fba88"/>
    <d v="2026-06-01T00:00:00"/>
    <d v="2026-06-01T00:00:00"/>
  </r>
  <r>
    <x v="3512"/>
    <x v="1"/>
    <m/>
    <m/>
    <s v="customer-platform-prod"/>
    <n v="46197.833333333336"/>
    <n v="46198.833333333336"/>
    <n v="46173.833333333336"/>
    <n v="46203.833333333336"/>
    <s v="Cloud Logging"/>
    <s v="Management and Governance"/>
    <s v="Log Storage"/>
    <s v="log-sink-1001-05-02"/>
    <s v="us-central1"/>
    <s v=""/>
    <n v="299.92959999999999"/>
    <s v="GiBy"/>
    <n v="0.5"/>
    <s v="Standard"/>
    <s v="USD"/>
    <n v="149.9648"/>
    <n v="137.9676"/>
    <n v="137.9676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711"/>
    <s v="Shared"/>
    <x v="2"/>
    <s v="Direct spend: provider + billing month + sub-account"/>
    <n v="1"/>
    <s v="gcp-2026-06-25-finops-prod-1001-05-02-alloc-c8cd4685202f"/>
    <d v="2026-06-01T00:00:00"/>
    <d v="2026-06-01T00:00:00"/>
  </r>
  <r>
    <x v="3513"/>
    <x v="1"/>
    <m/>
    <m/>
    <s v="analytics-development"/>
    <n v="46197.833333333336"/>
    <n v="46198.833333333336"/>
    <n v="46173.833333333336"/>
    <n v="46203.833333333336"/>
    <s v="Compute Engine"/>
    <s v="Compute"/>
    <s v="N2 Instance Core running in Americas"/>
    <s v="instance-2001-01-01"/>
    <s v="us-central1"/>
    <s v=""/>
    <n v="666.91079999999999"/>
    <s v="vCPU-hours"/>
    <n v="3.1610974061298758E-2"/>
    <s v="Committed"/>
    <s v="USD"/>
    <n v="21.081700000000001"/>
    <n v="17.106300000000001"/>
    <n v="17.1063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12"/>
    <s v="Allocated"/>
    <x v="1"/>
    <s v="Source tags/labels"/>
    <n v="1"/>
    <s v="gcp-2026-06-25-finops-data-2001-01-01-alloc-5b123f63e8ab"/>
    <d v="2026-06-01T00:00:00"/>
    <d v="2026-06-01T00:00:00"/>
  </r>
  <r>
    <x v="3514"/>
    <x v="1"/>
    <m/>
    <m/>
    <s v="analytics-development"/>
    <n v="46197.833333333336"/>
    <n v="46198.833333333336"/>
    <n v="46173.833333333336"/>
    <n v="46203.833333333336"/>
    <s v="Compute Engine"/>
    <s v="Compute"/>
    <s v="N2 Instance Core running in Americas"/>
    <s v="instance-2001-01-02"/>
    <s v="us-central1"/>
    <s v=""/>
    <n v="673.58799999999997"/>
    <s v="vCPU-hours"/>
    <n v="3.1611014448000858E-2"/>
    <s v="Committed"/>
    <s v="USD"/>
    <n v="21.2928"/>
    <n v="17.2776"/>
    <n v="17.2776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13"/>
    <s v="Allocated"/>
    <x v="1"/>
    <s v="Source tags/labels"/>
    <n v="1"/>
    <s v="gcp-2026-06-25-finops-data-2001-01-02-alloc-2b8c1d0c5160"/>
    <d v="2026-06-01T00:00:00"/>
    <d v="2026-06-01T00:00:00"/>
  </r>
  <r>
    <x v="3515"/>
    <x v="1"/>
    <m/>
    <m/>
    <s v="analytics-development"/>
    <n v="46197.833333333336"/>
    <n v="46198.833333333336"/>
    <n v="46173.833333333336"/>
    <n v="46203.833333333336"/>
    <s v="BigQuery"/>
    <s v="Analytics"/>
    <s v="Analysis in US"/>
    <s v="bq-job-2001-02-01"/>
    <s v="us-central1"/>
    <s v=""/>
    <n v="5.7496999999999998"/>
    <s v="TiBy"/>
    <n v="6.250013044158826"/>
    <s v="Standard"/>
    <s v="USD"/>
    <n v="35.935699999999997"/>
    <n v="34.1389"/>
    <n v="34.138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14"/>
    <s v="Allocated"/>
    <x v="1"/>
    <s v="Source tags/labels"/>
    <n v="1"/>
    <s v="gcp-2026-06-25-finops-data-2001-02-01-alloc-a2d5e51d3eea"/>
    <d v="2026-06-01T00:00:00"/>
    <d v="2026-06-01T00:00:00"/>
  </r>
  <r>
    <x v="3516"/>
    <x v="1"/>
    <m/>
    <m/>
    <s v="analytics-development"/>
    <n v="46197.833333333336"/>
    <n v="46198.833333333336"/>
    <n v="46173.833333333336"/>
    <n v="46203.833333333336"/>
    <s v="BigQuery"/>
    <s v="Analytics"/>
    <s v="Analysis in US"/>
    <s v="bq-job-2001-02-02"/>
    <s v="us-central1"/>
    <s v=""/>
    <n v="4.9973000000000001"/>
    <s v="TiBy"/>
    <n v="6.2499949972985407"/>
    <s v="Standard"/>
    <s v="USD"/>
    <n v="31.2331"/>
    <n v="29.671399999999998"/>
    <n v="29.6713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15"/>
    <s v="Allocated"/>
    <x v="1"/>
    <s v="Source tags/labels"/>
    <n v="1"/>
    <s v="gcp-2026-06-25-finops-data-2001-02-02-alloc-87bafc36805c"/>
    <d v="2026-06-01T00:00:00"/>
    <d v="2026-06-01T00:00:00"/>
  </r>
  <r>
    <x v="3517"/>
    <x v="1"/>
    <m/>
    <m/>
    <s v="analytics-development"/>
    <n v="46197.833333333336"/>
    <n v="46198.833333333336"/>
    <n v="46173.833333333336"/>
    <n v="46203.833333333336"/>
    <s v="Cloud Storage"/>
    <s v="Storage"/>
    <s v="Standard Storage US Multi-region"/>
    <s v="bucket-2001-03-01"/>
    <s v="us-central1"/>
    <s v=""/>
    <n v="133.3263"/>
    <s v="GiBy-month"/>
    <n v="2.6000121506409464E-2"/>
    <s v="Standard"/>
    <s v="USD"/>
    <n v="3.4664999999999999"/>
    <n v="3.1998000000000002"/>
    <n v="3.1998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16"/>
    <s v="Allocated"/>
    <x v="1"/>
    <s v="Source tags/labels"/>
    <n v="1"/>
    <s v="gcp-2026-06-25-finops-data-2001-03-01-alloc-c6e375d15954"/>
    <d v="2026-06-01T00:00:00"/>
    <d v="2026-06-01T00:00:00"/>
  </r>
  <r>
    <x v="3518"/>
    <x v="1"/>
    <m/>
    <m/>
    <s v="analytics-development"/>
    <n v="46197.833333333336"/>
    <n v="46198.833333333336"/>
    <n v="46173.833333333336"/>
    <n v="46203.833333333336"/>
    <s v="Cloud Storage"/>
    <s v="Storage"/>
    <s v="Standard Storage US Multi-region"/>
    <s v="bucket-2001-03-02"/>
    <s v="us-central1"/>
    <s v=""/>
    <n v="154.4622"/>
    <s v="GiBy-month"/>
    <n v="2.5999888645895242E-2"/>
    <s v="Standard"/>
    <s v="USD"/>
    <n v="4.016"/>
    <n v="3.7071000000000001"/>
    <n v="3.7071000000000001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17"/>
    <s v="Allocated"/>
    <x v="1"/>
    <s v="Source tags/labels"/>
    <n v="1"/>
    <s v="gcp-2026-06-25-finops-data-2001-03-02-alloc-40c72301e435"/>
    <d v="2026-06-01T00:00:00"/>
    <d v="2026-06-01T00:00:00"/>
  </r>
  <r>
    <x v="3519"/>
    <x v="1"/>
    <m/>
    <m/>
    <s v="analytics-development"/>
    <n v="46197.833333333336"/>
    <n v="46198.833333333336"/>
    <n v="46173.833333333336"/>
    <n v="46203.833333333336"/>
    <s v="Cloud SQL"/>
    <s v="Databases"/>
    <s v="Cloud SQL for PostgreSQL: Regional vCPU"/>
    <s v="cloudsql-2001-04-01"/>
    <s v="us-central1"/>
    <s v=""/>
    <n v="178.1379"/>
    <s v="vCPU-hours"/>
    <n v="8.2600053104926019E-2"/>
    <s v="Committed"/>
    <s v="USD"/>
    <n v="14.7142"/>
    <n v="12.127599999999999"/>
    <n v="12.1275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18"/>
    <s v="Allocated"/>
    <x v="1"/>
    <s v="Source tags/labels"/>
    <n v="1"/>
    <s v="gcp-2026-06-25-finops-data-2001-04-01-alloc-592a81c71fc8"/>
    <d v="2026-06-01T00:00:00"/>
    <d v="2026-06-01T00:00:00"/>
  </r>
  <r>
    <x v="3520"/>
    <x v="1"/>
    <m/>
    <m/>
    <s v="analytics-development"/>
    <n v="46197.833333333336"/>
    <n v="46198.833333333336"/>
    <n v="46173.833333333336"/>
    <n v="46203.833333333336"/>
    <s v="Cloud SQL"/>
    <s v="Databases"/>
    <s v="Cloud SQL for PostgreSQL: Regional vCPU"/>
    <s v="cloudsql-2001-04-02"/>
    <s v="us-central1"/>
    <s v=""/>
    <n v="198.3176"/>
    <s v="vCPU-hours"/>
    <n v="8.2599829768008504E-2"/>
    <s v="Committed"/>
    <s v="USD"/>
    <n v="16.381"/>
    <n v="13.5015"/>
    <n v="13.5015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19"/>
    <s v="Allocated"/>
    <x v="1"/>
    <s v="Source tags/labels"/>
    <n v="1"/>
    <s v="gcp-2026-06-25-finops-data-2001-04-02-alloc-14e843cf1ca5"/>
    <d v="2026-06-01T00:00:00"/>
    <d v="2026-06-01T00:00:00"/>
  </r>
  <r>
    <x v="3521"/>
    <x v="1"/>
    <m/>
    <m/>
    <s v="analytics-development"/>
    <n v="46197.833333333336"/>
    <n v="46198.833333333336"/>
    <n v="46173.833333333336"/>
    <n v="46203.833333333336"/>
    <s v="Cloud Logging"/>
    <s v="Management and Governance"/>
    <s v="Log Storage"/>
    <s v="log-sink-2001-05-01"/>
    <s v="us-central1"/>
    <s v=""/>
    <n v="131.47200000000001"/>
    <s v="GiBy"/>
    <n v="0.5"/>
    <s v="Standard"/>
    <s v="USD"/>
    <n v="65.736000000000004"/>
    <n v="60.4771"/>
    <n v="60.477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720"/>
    <s v="Shared"/>
    <x v="2"/>
    <s v="Direct spend: provider + billing month + sub-account"/>
    <n v="1"/>
    <s v="gcp-2026-06-25-finops-data-2001-05-01-alloc-9ddab6578df5"/>
    <d v="2026-06-01T00:00:00"/>
    <d v="2026-06-01T00:00:00"/>
  </r>
  <r>
    <x v="3522"/>
    <x v="1"/>
    <m/>
    <m/>
    <s v="analytics-development"/>
    <n v="46197.833333333336"/>
    <n v="46198.833333333336"/>
    <n v="46173.833333333336"/>
    <n v="46203.833333333336"/>
    <s v="Cloud Logging"/>
    <s v="Management and Governance"/>
    <s v="Log Storage"/>
    <s v="log-sink-2001-05-02"/>
    <s v="us-central1"/>
    <s v=""/>
    <n v="137.7432"/>
    <s v="GiBy"/>
    <n v="0.5"/>
    <s v="Standard"/>
    <s v="USD"/>
    <n v="68.871600000000001"/>
    <n v="63.361899999999999"/>
    <n v="63.361899999999999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721"/>
    <s v="Shared"/>
    <x v="2"/>
    <s v="Direct spend: provider + billing month + sub-account"/>
    <n v="1"/>
    <s v="gcp-2026-06-25-finops-data-2001-05-02-alloc-cb8f65c93fac"/>
    <d v="2026-06-01T00:00:00"/>
    <d v="2026-06-01T00:00:00"/>
  </r>
  <r>
    <x v="3523"/>
    <x v="1"/>
    <m/>
    <m/>
    <s v="customer-platform-prod"/>
    <n v="46198.833333333336"/>
    <n v="46199.833333333336"/>
    <n v="46173.833333333336"/>
    <n v="46203.833333333336"/>
    <s v="Compute Engine"/>
    <s v="Compute"/>
    <s v="N2 Instance Core running in Americas"/>
    <s v="instance-1001-01-01"/>
    <s v="us-central1"/>
    <s v=""/>
    <n v="1386.2599"/>
    <s v="vCPU-hours"/>
    <n v="3.1611027629090335E-2"/>
    <s v="Committed"/>
    <s v="USD"/>
    <n v="43.821100000000001"/>
    <n v="35.557600000000001"/>
    <n v="35.557600000000001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22"/>
    <s v="Allocated"/>
    <x v="1"/>
    <s v="Source tags/labels"/>
    <n v="1"/>
    <s v="gcp-2026-06-26-finops-prod-1001-01-01-alloc-c80607e5df67"/>
    <d v="2026-06-01T00:00:00"/>
    <d v="2026-06-01T00:00:00"/>
  </r>
  <r>
    <x v="3524"/>
    <x v="1"/>
    <m/>
    <m/>
    <s v="customer-platform-prod"/>
    <n v="46198.833333333336"/>
    <n v="46199.833333333336"/>
    <n v="46173.833333333336"/>
    <n v="46203.833333333336"/>
    <s v="Compute Engine"/>
    <s v="Compute"/>
    <s v="N2 Instance Core running in Americas"/>
    <s v="instance-1001-01-02"/>
    <s v="us-central1"/>
    <s v=""/>
    <n v="1362.0845999999999"/>
    <s v="vCPU-hours"/>
    <n v="3.1611032090077228E-2"/>
    <s v="Committed"/>
    <s v="USD"/>
    <n v="43.056899999999999"/>
    <n v="34.9375"/>
    <n v="34.9375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23"/>
    <s v="Allocated"/>
    <x v="1"/>
    <s v="Source tags/labels"/>
    <n v="1"/>
    <s v="gcp-2026-06-26-finops-prod-1001-01-02-alloc-7f9c0248e74a"/>
    <d v="2026-06-01T00:00:00"/>
    <d v="2026-06-01T00:00:00"/>
  </r>
  <r>
    <x v="3525"/>
    <x v="1"/>
    <m/>
    <m/>
    <s v="customer-platform-prod"/>
    <n v="46198.833333333336"/>
    <n v="46199.833333333336"/>
    <n v="46173.833333333336"/>
    <n v="46203.833333333336"/>
    <s v="BigQuery"/>
    <s v="Analytics"/>
    <s v="Analysis in US"/>
    <s v="bq-job-1001-02-01"/>
    <s v="us-central1"/>
    <s v=""/>
    <n v="11.6915"/>
    <s v="TiBy"/>
    <n v="6.2500106915280336"/>
    <s v="Standard"/>
    <s v="USD"/>
    <n v="73.072000000000003"/>
    <n v="69.418400000000005"/>
    <n v="69.41840000000000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24"/>
    <s v="Allocated"/>
    <x v="1"/>
    <s v="Source tags/labels"/>
    <n v="1"/>
    <s v="gcp-2026-06-26-finops-prod-1001-02-01-alloc-c89b8251cd43"/>
    <d v="2026-06-01T00:00:00"/>
    <d v="2026-06-01T00:00:00"/>
  </r>
  <r>
    <x v="3526"/>
    <x v="1"/>
    <m/>
    <m/>
    <s v="customer-platform-prod"/>
    <n v="46198.833333333336"/>
    <n v="46199.833333333336"/>
    <n v="46173.833333333336"/>
    <n v="46203.833333333336"/>
    <s v="BigQuery"/>
    <s v="Analytics"/>
    <s v="Analysis in US"/>
    <s v="bq-job-1001-02-02"/>
    <s v="us-central1"/>
    <s v=""/>
    <n v="11.527799999999999"/>
    <s v="TiBy"/>
    <n v="6.2500130120231097"/>
    <s v="Standard"/>
    <s v="USD"/>
    <n v="72.048900000000003"/>
    <n v="68.4465"/>
    <n v="68.446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25"/>
    <s v="Allocated"/>
    <x v="1"/>
    <s v="Source tags/labels"/>
    <n v="1"/>
    <s v="gcp-2026-06-26-finops-prod-1001-02-02-alloc-2cf93ba2483e"/>
    <d v="2026-06-01T00:00:00"/>
    <d v="2026-06-01T00:00:00"/>
  </r>
  <r>
    <x v="3527"/>
    <x v="1"/>
    <m/>
    <m/>
    <s v="customer-platform-prod"/>
    <n v="46198.833333333336"/>
    <n v="46199.833333333336"/>
    <n v="46173.833333333336"/>
    <n v="46203.833333333336"/>
    <s v="Cloud Storage"/>
    <s v="Storage"/>
    <s v="Standard Storage US Multi-region"/>
    <s v="bucket-1001-03-01"/>
    <s v="us-central1"/>
    <s v=""/>
    <n v="338.637"/>
    <s v="GiBy-month"/>
    <n v="2.6000112214554227E-2"/>
    <s v="Standard"/>
    <s v="USD"/>
    <n v="8.8046000000000006"/>
    <n v="8.1273"/>
    <n v="8.127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26"/>
    <s v="Allocated"/>
    <x v="1"/>
    <s v="Source tags/labels"/>
    <n v="1"/>
    <s v="gcp-2026-06-26-finops-prod-1001-03-01-alloc-7756aee42976"/>
    <d v="2026-06-01T00:00:00"/>
    <d v="2026-06-01T00:00:00"/>
  </r>
  <r>
    <x v="3528"/>
    <x v="1"/>
    <m/>
    <m/>
    <s v="customer-platform-prod"/>
    <n v="46198.833333333336"/>
    <n v="46199.833333333336"/>
    <n v="46173.833333333336"/>
    <n v="46203.833333333336"/>
    <s v="Cloud Storage"/>
    <s v="Storage"/>
    <s v="Standard Storage US Multi-region"/>
    <s v="bucket-1001-03-02"/>
    <s v="us-central1"/>
    <s v=""/>
    <n v="325.73599999999999"/>
    <s v="GiBy-month"/>
    <n v="2.5999889481052141E-2"/>
    <s v="Standard"/>
    <s v="USD"/>
    <n v="8.4690999999999992"/>
    <n v="7.8177000000000003"/>
    <n v="7.8177000000000003"/>
    <s v="Usage"/>
    <s v=""/>
    <s v="Standard Storage US Multi-region"/>
    <s v="{}"/>
    <x v="0"/>
    <x v="0"/>
    <x v="0"/>
    <x v="0"/>
    <s v="Unallocated"/>
    <s v="gcp_billing_sample.csv"/>
    <n v="1727"/>
    <s v="Unallocated"/>
    <x v="0"/>
    <s v="Missing allocation metadata"/>
    <n v="1"/>
    <s v="gcp-2026-06-26-finops-prod-1001-03-02-alloc-2260d1d6690a"/>
    <d v="2026-06-01T00:00:00"/>
    <d v="2026-06-01T00:00:00"/>
  </r>
  <r>
    <x v="3529"/>
    <x v="1"/>
    <m/>
    <m/>
    <s v="customer-platform-prod"/>
    <n v="46198.833333333336"/>
    <n v="46199.833333333336"/>
    <n v="46173.833333333336"/>
    <n v="46203.833333333336"/>
    <s v="Cloud SQL"/>
    <s v="Databases"/>
    <s v="Cloud SQL for PostgreSQL: Regional vCPU"/>
    <s v="cloudsql-1001-04-01"/>
    <s v="us-central1"/>
    <s v=""/>
    <n v="453.11720000000003"/>
    <s v="vCPU-hours"/>
    <n v="8.2600042549697952E-2"/>
    <s v="Committed"/>
    <s v="USD"/>
    <n v="37.427500000000002"/>
    <n v="30.848199999999999"/>
    <n v="30.8481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28"/>
    <s v="Allocated"/>
    <x v="1"/>
    <s v="Source tags/labels"/>
    <n v="1"/>
    <s v="gcp-2026-06-26-finops-prod-1001-04-01-alloc-8a2cc71c2440"/>
    <d v="2026-06-01T00:00:00"/>
    <d v="2026-06-01T00:00:00"/>
  </r>
  <r>
    <x v="3530"/>
    <x v="1"/>
    <m/>
    <m/>
    <s v="customer-platform-prod"/>
    <n v="46198.833333333336"/>
    <n v="46199.833333333336"/>
    <n v="46173.833333333336"/>
    <n v="46203.833333333336"/>
    <s v="Cloud SQL"/>
    <s v="Databases"/>
    <s v="Cloud SQL for PostgreSQL: Regional vCPU"/>
    <s v="cloudsql-1001-04-02"/>
    <s v="us-central1"/>
    <s v=""/>
    <n v="396.10879999999997"/>
    <s v="vCPU-hours"/>
    <n v="8.2600033122212882E-2"/>
    <s v="Committed"/>
    <s v="USD"/>
    <n v="32.718600000000002"/>
    <n v="26.967099999999999"/>
    <n v="26.9670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29"/>
    <s v="Allocated"/>
    <x v="1"/>
    <s v="Source tags/labels"/>
    <n v="1"/>
    <s v="gcp-2026-06-26-finops-prod-1001-04-02-alloc-5b7bd412e2d5"/>
    <d v="2026-06-01T00:00:00"/>
    <d v="2026-06-01T00:00:00"/>
  </r>
  <r>
    <x v="3531"/>
    <x v="1"/>
    <m/>
    <m/>
    <s v="customer-platform-prod"/>
    <n v="46198.833333333336"/>
    <n v="46199.833333333336"/>
    <n v="46173.833333333336"/>
    <n v="46203.833333333336"/>
    <s v="Cloud Logging"/>
    <s v="Management and Governance"/>
    <s v="Log Storage"/>
    <s v="log-sink-1001-05-01"/>
    <s v="us-central1"/>
    <s v=""/>
    <n v="299.32760000000002"/>
    <s v="GiBy"/>
    <n v="0.5"/>
    <s v="Standard"/>
    <s v="USD"/>
    <n v="149.66380000000001"/>
    <n v="137.69069999999999"/>
    <n v="137.6906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730"/>
    <s v="Shared"/>
    <x v="2"/>
    <s v="Direct spend: provider + billing month + sub-account"/>
    <n v="1"/>
    <s v="gcp-2026-06-26-finops-prod-1001-05-01-alloc-12426b068765"/>
    <d v="2026-06-01T00:00:00"/>
    <d v="2026-06-01T00:00:00"/>
  </r>
  <r>
    <x v="3532"/>
    <x v="1"/>
    <m/>
    <m/>
    <s v="customer-platform-prod"/>
    <n v="46198.833333333336"/>
    <n v="46199.833333333336"/>
    <n v="46173.833333333336"/>
    <n v="46203.833333333336"/>
    <s v="Cloud Logging"/>
    <s v="Management and Governance"/>
    <s v="Log Storage"/>
    <s v="log-sink-1001-05-02"/>
    <s v="us-central1"/>
    <s v=""/>
    <n v="290.91890000000001"/>
    <s v="GiBy"/>
    <n v="0.50000017186920487"/>
    <s v="Standard"/>
    <s v="USD"/>
    <n v="145.45949999999999"/>
    <n v="133.8227"/>
    <n v="133.8227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731"/>
    <s v="Shared"/>
    <x v="2"/>
    <s v="Direct spend: provider + billing month + sub-account"/>
    <n v="1"/>
    <s v="gcp-2026-06-26-finops-prod-1001-05-02-alloc-01399a432815"/>
    <d v="2026-06-01T00:00:00"/>
    <d v="2026-06-01T00:00:00"/>
  </r>
  <r>
    <x v="3533"/>
    <x v="1"/>
    <m/>
    <m/>
    <s v="analytics-development"/>
    <n v="46198.833333333336"/>
    <n v="46199.833333333336"/>
    <n v="46173.833333333336"/>
    <n v="46203.833333333336"/>
    <s v="Compute Engine"/>
    <s v="Compute"/>
    <s v="N2 Instance Core running in Americas"/>
    <s v="instance-2001-01-01"/>
    <s v="us-central1"/>
    <s v=""/>
    <n v="663.87260000000003"/>
    <s v="vCPU-hours"/>
    <n v="3.1611035008825492E-2"/>
    <s v="Committed"/>
    <s v="USD"/>
    <n v="20.985700000000001"/>
    <n v="17.028400000000001"/>
    <n v="17.0284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32"/>
    <s v="Allocated"/>
    <x v="1"/>
    <s v="Source tags/labels"/>
    <n v="1"/>
    <s v="gcp-2026-06-26-finops-data-2001-01-01-alloc-a4f8b21da0b7"/>
    <d v="2026-06-01T00:00:00"/>
    <d v="2026-06-01T00:00:00"/>
  </r>
  <r>
    <x v="3534"/>
    <x v="1"/>
    <m/>
    <m/>
    <s v="analytics-development"/>
    <n v="46198.833333333336"/>
    <n v="46199.833333333336"/>
    <n v="46173.833333333336"/>
    <n v="46203.833333333336"/>
    <s v="Compute Engine"/>
    <s v="Compute"/>
    <s v="N2 Instance Core running in Americas"/>
    <s v="instance-2001-01-02"/>
    <s v="us-central1"/>
    <s v=""/>
    <n v="683.87810000000002"/>
    <s v="vCPU-hours"/>
    <n v="3.161104296218873E-2"/>
    <s v="Committed"/>
    <s v="USD"/>
    <n v="21.618099999999998"/>
    <n v="17.541399999999999"/>
    <n v="17.5413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33"/>
    <s v="Allocated"/>
    <x v="1"/>
    <s v="Source tags/labels"/>
    <n v="1"/>
    <s v="gcp-2026-06-26-finops-data-2001-01-02-alloc-cb246bc95429"/>
    <d v="2026-06-01T00:00:00"/>
    <d v="2026-06-01T00:00:00"/>
  </r>
  <r>
    <x v="3535"/>
    <x v="1"/>
    <m/>
    <m/>
    <s v="analytics-development"/>
    <n v="46198.833333333336"/>
    <n v="46199.833333333336"/>
    <n v="46173.833333333336"/>
    <n v="46203.833333333336"/>
    <s v="BigQuery"/>
    <s v="Analytics"/>
    <s v="Analysis in US"/>
    <s v="bq-job-2001-02-01"/>
    <s v="us-central1"/>
    <s v=""/>
    <n v="5.7039"/>
    <s v="TiBy"/>
    <n v="6.2499517873735515"/>
    <s v="Standard"/>
    <s v="USD"/>
    <n v="35.649099999999997"/>
    <n v="33.866599999999998"/>
    <n v="33.8665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34"/>
    <s v="Allocated"/>
    <x v="1"/>
    <s v="Source tags/labels"/>
    <n v="1"/>
    <s v="gcp-2026-06-26-finops-data-2001-02-01-alloc-103ffa7ed1c7"/>
    <d v="2026-06-01T00:00:00"/>
    <d v="2026-06-01T00:00:00"/>
  </r>
  <r>
    <x v="3536"/>
    <x v="1"/>
    <m/>
    <m/>
    <s v="analytics-development"/>
    <n v="46198.833333333336"/>
    <n v="46199.833333333336"/>
    <n v="46173.833333333336"/>
    <n v="46203.833333333336"/>
    <s v="BigQuery"/>
    <s v="Analytics"/>
    <s v="Analysis in US"/>
    <s v="bq-job-2001-02-02"/>
    <s v="us-central1"/>
    <s v=""/>
    <n v="5.6375999999999999"/>
    <s v="TiBy"/>
    <n v="6.2500354760891161"/>
    <s v="Standard"/>
    <s v="USD"/>
    <n v="35.235199999999999"/>
    <n v="33.473399999999998"/>
    <n v="33.4733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35"/>
    <s v="Allocated"/>
    <x v="1"/>
    <s v="Source tags/labels"/>
    <n v="1"/>
    <s v="gcp-2026-06-26-finops-data-2001-02-02-alloc-37ebc4e3bfd8"/>
    <d v="2026-06-01T00:00:00"/>
    <d v="2026-06-01T00:00:00"/>
  </r>
  <r>
    <x v="3537"/>
    <x v="1"/>
    <m/>
    <m/>
    <s v="analytics-development"/>
    <n v="46198.833333333336"/>
    <n v="46199.833333333336"/>
    <n v="46173.833333333336"/>
    <n v="46203.833333333336"/>
    <s v="Cloud Storage"/>
    <s v="Storage"/>
    <s v="Standard Storage US Multi-region"/>
    <s v="bucket-2001-03-01"/>
    <s v="us-central1"/>
    <s v=""/>
    <n v="151.54419999999999"/>
    <s v="GiBy-month"/>
    <n v="2.5999675342243386E-2"/>
    <s v="Standard"/>
    <s v="USD"/>
    <n v="3.9401000000000002"/>
    <n v="3.6371000000000002"/>
    <n v="3.6371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36"/>
    <s v="Allocated"/>
    <x v="1"/>
    <s v="Source tags/labels"/>
    <n v="1"/>
    <s v="gcp-2026-06-26-finops-data-2001-03-01-alloc-062d851a6244"/>
    <d v="2026-06-01T00:00:00"/>
    <d v="2026-06-01T00:00:00"/>
  </r>
  <r>
    <x v="3538"/>
    <x v="1"/>
    <m/>
    <m/>
    <s v="analytics-development"/>
    <n v="46198.833333333336"/>
    <n v="46199.833333333336"/>
    <n v="46173.833333333336"/>
    <n v="46203.833333333336"/>
    <s v="Cloud Storage"/>
    <s v="Storage"/>
    <s v="Standard Storage US Multi-region"/>
    <s v="bucket-2001-03-02"/>
    <s v="us-central1"/>
    <s v=""/>
    <n v="142.875"/>
    <s v="GiBy-month"/>
    <n v="2.5999650043744535E-2"/>
    <s v="Standard"/>
    <s v="USD"/>
    <n v="3.7147000000000001"/>
    <n v="3.4289999999999998"/>
    <n v="3.4289999999999998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37"/>
    <s v="Allocated"/>
    <x v="1"/>
    <s v="Source tags/labels"/>
    <n v="1"/>
    <s v="gcp-2026-06-26-finops-data-2001-03-02-alloc-cb7010fb2ebd"/>
    <d v="2026-06-01T00:00:00"/>
    <d v="2026-06-01T00:00:00"/>
  </r>
  <r>
    <x v="3539"/>
    <x v="1"/>
    <m/>
    <m/>
    <s v="analytics-development"/>
    <n v="46198.833333333336"/>
    <n v="46199.833333333336"/>
    <n v="46173.833333333336"/>
    <n v="46203.833333333336"/>
    <s v="Cloud SQL"/>
    <s v="Databases"/>
    <s v="Cloud SQL for PostgreSQL: Regional vCPU"/>
    <s v="cloudsql-2001-04-01"/>
    <s v="us-central1"/>
    <s v=""/>
    <n v="187.07499999999999"/>
    <s v="vCPU-hours"/>
    <n v="8.2600026727248435E-2"/>
    <s v="Committed"/>
    <s v="USD"/>
    <n v="15.452400000000001"/>
    <n v="12.7361"/>
    <n v="12.736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38"/>
    <s v="Allocated"/>
    <x v="1"/>
    <s v="Source tags/labels"/>
    <n v="1"/>
    <s v="gcp-2026-06-26-finops-data-2001-04-01-alloc-501775013dc6"/>
    <d v="2026-06-01T00:00:00"/>
    <d v="2026-06-01T00:00:00"/>
  </r>
  <r>
    <x v="3540"/>
    <x v="1"/>
    <m/>
    <m/>
    <s v="analytics-development"/>
    <n v="46198.833333333336"/>
    <n v="46199.833333333336"/>
    <n v="46173.833333333336"/>
    <n v="46203.833333333336"/>
    <s v="Cloud SQL"/>
    <s v="Databases"/>
    <s v="Cloud SQL for PostgreSQL: Regional vCPU"/>
    <s v="cloudsql-2001-04-02"/>
    <s v="us-central1"/>
    <s v=""/>
    <n v="182.39320000000001"/>
    <s v="vCPU-hours"/>
    <n v="8.260011886408046E-2"/>
    <s v="Committed"/>
    <s v="USD"/>
    <n v="15.0657"/>
    <n v="12.417299999999999"/>
    <n v="12.4172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39"/>
    <s v="Allocated"/>
    <x v="1"/>
    <s v="Source tags/labels"/>
    <n v="1"/>
    <s v="gcp-2026-06-26-finops-data-2001-04-02-alloc-b284bb8b6c20"/>
    <d v="2026-06-01T00:00:00"/>
    <d v="2026-06-01T00:00:00"/>
  </r>
  <r>
    <x v="3541"/>
    <x v="1"/>
    <m/>
    <m/>
    <s v="analytics-development"/>
    <n v="46198.833333333336"/>
    <n v="46199.833333333336"/>
    <n v="46173.833333333336"/>
    <n v="46203.833333333336"/>
    <s v="Cloud Logging"/>
    <s v="Management and Governance"/>
    <s v="Log Storage"/>
    <s v="log-sink-2001-05-01"/>
    <s v="us-central1"/>
    <s v=""/>
    <n v="139.44159999999999"/>
    <s v="GiBy"/>
    <n v="0.5"/>
    <s v="Standard"/>
    <s v="USD"/>
    <n v="69.720799999999997"/>
    <n v="64.143100000000004"/>
    <n v="64.143100000000004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740"/>
    <s v="Shared"/>
    <x v="2"/>
    <s v="Direct spend: provider + billing month + sub-account"/>
    <n v="1"/>
    <s v="gcp-2026-06-26-finops-data-2001-05-01-alloc-ae6c4472a92d"/>
    <d v="2026-06-01T00:00:00"/>
    <d v="2026-06-01T00:00:00"/>
  </r>
  <r>
    <x v="3542"/>
    <x v="1"/>
    <m/>
    <m/>
    <s v="analytics-development"/>
    <n v="46198.833333333336"/>
    <n v="46199.833333333336"/>
    <n v="46173.833333333336"/>
    <n v="46203.833333333336"/>
    <s v="Cloud Logging"/>
    <s v="Management and Governance"/>
    <s v="Log Storage"/>
    <s v="log-sink-2001-05-02"/>
    <s v="us-central1"/>
    <s v=""/>
    <n v="127.78619999999999"/>
    <s v="GiBy"/>
    <n v="0.5"/>
    <s v="Standard"/>
    <s v="USD"/>
    <n v="63.893099999999997"/>
    <n v="58.781700000000001"/>
    <n v="58.78170000000000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741"/>
    <s v="Shared"/>
    <x v="2"/>
    <s v="Direct spend: provider + billing month + sub-account"/>
    <n v="1"/>
    <s v="gcp-2026-06-26-finops-data-2001-05-02-alloc-4e06bd5ab92d"/>
    <d v="2026-06-01T00:00:00"/>
    <d v="2026-06-01T00:00:00"/>
  </r>
  <r>
    <x v="3543"/>
    <x v="1"/>
    <m/>
    <m/>
    <s v="customer-platform-prod"/>
    <n v="46199.833333333336"/>
    <n v="46200.833333333336"/>
    <n v="46173.833333333336"/>
    <n v="46203.833333333336"/>
    <s v="Compute Engine"/>
    <s v="Compute"/>
    <s v="N2 Instance Core running in Americas"/>
    <s v="instance-1001-01-01"/>
    <s v="us-central1"/>
    <s v=""/>
    <n v="1512.2982999999999"/>
    <s v="vCPU-hours"/>
    <n v="3.1611025417406076E-2"/>
    <s v="Committed"/>
    <s v="USD"/>
    <n v="47.805300000000003"/>
    <n v="38.790399999999998"/>
    <n v="38.7903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42"/>
    <s v="Allocated"/>
    <x v="1"/>
    <s v="Source tags/labels"/>
    <n v="1"/>
    <s v="gcp-2026-06-27-finops-prod-1001-01-01-alloc-be0036feade2"/>
    <d v="2026-06-01T00:00:00"/>
    <d v="2026-06-01T00:00:00"/>
  </r>
  <r>
    <x v="3544"/>
    <x v="1"/>
    <m/>
    <m/>
    <s v="customer-platform-prod"/>
    <n v="46199.833333333336"/>
    <n v="46200.833333333336"/>
    <n v="46173.833333333336"/>
    <n v="46203.833333333336"/>
    <s v="Compute Engine"/>
    <s v="Compute"/>
    <s v="N2 Instance Core running in Americas"/>
    <s v="instance-1001-01-02"/>
    <s v="us-central1"/>
    <s v=""/>
    <n v="1617.0128999999999"/>
    <s v="vCPU-hours"/>
    <n v="3.1611003226999612E-2"/>
    <s v="Committed"/>
    <s v="USD"/>
    <n v="51.115400000000001"/>
    <n v="41.476399999999998"/>
    <n v="41.476399999999998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43"/>
    <s v="Allocated"/>
    <x v="1"/>
    <s v="Source tags/labels"/>
    <n v="1"/>
    <s v="gcp-2026-06-27-finops-prod-1001-01-02-alloc-4aee39aa44be"/>
    <d v="2026-06-01T00:00:00"/>
    <d v="2026-06-01T00:00:00"/>
  </r>
  <r>
    <x v="3545"/>
    <x v="1"/>
    <m/>
    <m/>
    <s v="customer-platform-prod"/>
    <n v="46199.833333333336"/>
    <n v="46200.833333333336"/>
    <n v="46173.833333333336"/>
    <n v="46203.833333333336"/>
    <s v="BigQuery"/>
    <s v="Analytics"/>
    <s v="Analysis in US"/>
    <s v="bq-job-1001-02-01"/>
    <s v="us-central1"/>
    <s v=""/>
    <n v="12.350199999999999"/>
    <s v="TiBy"/>
    <n v="6.2499959514825667"/>
    <s v="Standard"/>
    <s v="USD"/>
    <n v="77.188699999999997"/>
    <n v="73.329300000000003"/>
    <n v="73.32930000000000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44"/>
    <s v="Allocated"/>
    <x v="1"/>
    <s v="Source tags/labels"/>
    <n v="1"/>
    <s v="gcp-2026-06-27-finops-prod-1001-02-01-alloc-27f1cfb6f3f3"/>
    <d v="2026-06-01T00:00:00"/>
    <d v="2026-06-01T00:00:00"/>
  </r>
  <r>
    <x v="3546"/>
    <x v="1"/>
    <m/>
    <m/>
    <s v="customer-platform-prod"/>
    <n v="46199.833333333336"/>
    <n v="46200.833333333336"/>
    <n v="46173.833333333336"/>
    <n v="46203.833333333336"/>
    <s v="BigQuery"/>
    <s v="Analytics"/>
    <s v="Analysis in US"/>
    <s v="bq-job-1001-02-02"/>
    <s v="us-central1"/>
    <s v=""/>
    <n v="12.497299999999999"/>
    <s v="TiBy"/>
    <n v="6.2499979995679062"/>
    <s v="Standard"/>
    <s v="USD"/>
    <n v="78.108099999999993"/>
    <n v="74.202699999999993"/>
    <n v="74.20269999999999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45"/>
    <s v="Allocated"/>
    <x v="1"/>
    <s v="Source tags/labels"/>
    <n v="1"/>
    <s v="gcp-2026-06-27-finops-prod-1001-02-02-alloc-5ce3a13c7faf"/>
    <d v="2026-06-01T00:00:00"/>
    <d v="2026-06-01T00:00:00"/>
  </r>
  <r>
    <x v="3547"/>
    <x v="1"/>
    <m/>
    <m/>
    <s v="customer-platform-prod"/>
    <n v="46199.833333333336"/>
    <n v="46200.833333333336"/>
    <n v="46173.833333333336"/>
    <n v="46203.833333333336"/>
    <s v="Cloud Storage"/>
    <s v="Storage"/>
    <s v="Standard Storage US Multi-region"/>
    <s v="bucket-1001-03-01"/>
    <s v="us-central1"/>
    <s v=""/>
    <n v="338.95420000000001"/>
    <s v="GiBy-month"/>
    <n v="2.5999972857689919E-2"/>
    <s v="Standard"/>
    <s v="USD"/>
    <n v="8.8127999999999993"/>
    <n v="8.1349"/>
    <n v="8.1349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46"/>
    <s v="Allocated"/>
    <x v="1"/>
    <s v="Source tags/labels"/>
    <n v="1"/>
    <s v="gcp-2026-06-27-finops-prod-1001-03-01-alloc-0e35886447a7"/>
    <d v="2026-06-01T00:00:00"/>
    <d v="2026-06-01T00:00:00"/>
  </r>
  <r>
    <x v="3548"/>
    <x v="1"/>
    <m/>
    <m/>
    <s v="customer-platform-prod"/>
    <n v="46199.833333333336"/>
    <n v="46200.833333333336"/>
    <n v="46173.833333333336"/>
    <n v="46203.833333333336"/>
    <s v="Cloud Storage"/>
    <s v="Storage"/>
    <s v="Standard Storage US Multi-region"/>
    <s v="bucket-1001-03-02"/>
    <s v="us-central1"/>
    <s v=""/>
    <n v="323.90679999999998"/>
    <s v="GiBy-month"/>
    <n v="2.600007162554167E-2"/>
    <s v="Standard"/>
    <s v="USD"/>
    <n v="8.4215999999999998"/>
    <n v="7.7737999999999996"/>
    <n v="7.7737999999999996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47"/>
    <s v="Allocated"/>
    <x v="1"/>
    <s v="Source tags/labels"/>
    <n v="1"/>
    <s v="gcp-2026-06-27-finops-prod-1001-03-02-alloc-483d60d7def2"/>
    <d v="2026-06-01T00:00:00"/>
    <d v="2026-06-01T00:00:00"/>
  </r>
  <r>
    <x v="3549"/>
    <x v="1"/>
    <m/>
    <m/>
    <s v="customer-platform-prod"/>
    <n v="46199.833333333336"/>
    <n v="46200.833333333336"/>
    <n v="46173.833333333336"/>
    <n v="46203.833333333336"/>
    <s v="Cloud SQL"/>
    <s v="Databases"/>
    <s v="Cloud SQL for PostgreSQL: Regional vCPU"/>
    <s v="cloudsql-1001-04-01"/>
    <s v="us-central1"/>
    <s v=""/>
    <n v="424.98559999999998"/>
    <s v="vCPU-hours"/>
    <n v="8.2599975152099284E-2"/>
    <s v="Committed"/>
    <s v="USD"/>
    <n v="35.1038"/>
    <n v="28.933"/>
    <n v="28.933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48"/>
    <s v="Allocated"/>
    <x v="1"/>
    <s v="Source tags/labels"/>
    <n v="1"/>
    <s v="gcp-2026-06-27-finops-prod-1001-04-01-alloc-f57d5f4285b1"/>
    <d v="2026-06-01T00:00:00"/>
    <d v="2026-06-01T00:00:00"/>
  </r>
  <r>
    <x v="3550"/>
    <x v="1"/>
    <m/>
    <m/>
    <s v="customer-platform-prod"/>
    <n v="46199.833333333336"/>
    <n v="46200.833333333336"/>
    <n v="46173.833333333336"/>
    <n v="46203.833333333336"/>
    <s v="Cloud SQL"/>
    <s v="Databases"/>
    <s v="Cloud SQL for PostgreSQL: Regional vCPU"/>
    <s v="cloudsql-1001-04-02"/>
    <s v="us-central1"/>
    <s v=""/>
    <n v="429.97109999999998"/>
    <s v="vCPU-hours"/>
    <n v="8.2599970091013108E-2"/>
    <s v="Committed"/>
    <s v="USD"/>
    <n v="35.515599999999999"/>
    <n v="29.272500000000001"/>
    <n v="29.272500000000001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49"/>
    <s v="Allocated"/>
    <x v="1"/>
    <s v="Source tags/labels"/>
    <n v="1"/>
    <s v="gcp-2026-06-27-finops-prod-1001-04-02-alloc-d78c8913f6fa"/>
    <d v="2026-06-01T00:00:00"/>
    <d v="2026-06-01T00:00:00"/>
  </r>
  <r>
    <x v="3551"/>
    <x v="1"/>
    <m/>
    <m/>
    <s v="customer-platform-prod"/>
    <n v="46199.833333333336"/>
    <n v="46200.833333333336"/>
    <n v="46173.833333333336"/>
    <n v="46203.833333333336"/>
    <s v="Cloud Logging"/>
    <s v="Management and Governance"/>
    <s v="Log Storage"/>
    <s v="log-sink-1001-05-01"/>
    <s v="us-central1"/>
    <s v=""/>
    <n v="273.17250000000001"/>
    <s v="GiBy"/>
    <n v="0.49999981696547052"/>
    <s v="Standard"/>
    <s v="USD"/>
    <n v="136.58619999999999"/>
    <n v="125.6593"/>
    <n v="125.6593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750"/>
    <s v="Shared"/>
    <x v="2"/>
    <s v="Direct spend: provider + billing month + sub-account"/>
    <n v="1"/>
    <s v="gcp-2026-06-27-finops-prod-1001-05-01-alloc-4f27bbfabd18"/>
    <d v="2026-06-01T00:00:00"/>
    <d v="2026-06-01T00:00:00"/>
  </r>
  <r>
    <x v="3552"/>
    <x v="1"/>
    <m/>
    <m/>
    <s v="customer-platform-prod"/>
    <n v="46199.833333333336"/>
    <n v="46200.833333333336"/>
    <n v="46173.833333333336"/>
    <n v="46203.833333333336"/>
    <s v="Cloud Logging"/>
    <s v="Management and Governance"/>
    <s v="Log Storage"/>
    <s v="log-sink-1001-05-02"/>
    <s v="us-central1"/>
    <s v=""/>
    <n v="281.36380000000003"/>
    <s v="GiBy"/>
    <n v="0.5"/>
    <s v="Standard"/>
    <s v="USD"/>
    <n v="140.68190000000001"/>
    <n v="129.4273"/>
    <n v="129.4273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751"/>
    <s v="Shared"/>
    <x v="2"/>
    <s v="Direct spend: provider + billing month + sub-account"/>
    <n v="1"/>
    <s v="gcp-2026-06-27-finops-prod-1001-05-02-alloc-d8ecec0d3e75"/>
    <d v="2026-06-01T00:00:00"/>
    <d v="2026-06-01T00:00:00"/>
  </r>
  <r>
    <x v="3553"/>
    <x v="1"/>
    <m/>
    <m/>
    <s v="analytics-development"/>
    <n v="46199.833333333336"/>
    <n v="46200.833333333336"/>
    <n v="46173.833333333336"/>
    <n v="46203.833333333336"/>
    <s v="Compute Engine"/>
    <s v="Compute"/>
    <s v="N2 Instance Core running in Americas"/>
    <s v="instance-2001-01-01"/>
    <s v="us-central1"/>
    <s v=""/>
    <n v="728.57669999999996"/>
    <s v="vCPU-hours"/>
    <n v="3.1610947756083883E-2"/>
    <s v="Committed"/>
    <s v="USD"/>
    <n v="23.030999999999999"/>
    <n v="18.687999999999999"/>
    <n v="18.687999999999999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52"/>
    <s v="Allocated"/>
    <x v="1"/>
    <s v="Source tags/labels"/>
    <n v="1"/>
    <s v="gcp-2026-06-27-finops-data-2001-01-01-alloc-18bfe4c75f97"/>
    <d v="2026-06-01T00:00:00"/>
    <d v="2026-06-01T00:00:00"/>
  </r>
  <r>
    <x v="3554"/>
    <x v="1"/>
    <m/>
    <m/>
    <s v="analytics-development"/>
    <n v="46199.833333333336"/>
    <n v="46200.833333333336"/>
    <n v="46173.833333333336"/>
    <n v="46203.833333333336"/>
    <s v="Compute Engine"/>
    <s v="Compute"/>
    <s v="N2 Instance Core running in Americas"/>
    <s v="instance-2001-01-02"/>
    <s v="us-central1"/>
    <s v=""/>
    <n v="733.8845"/>
    <s v="vCPU-hours"/>
    <n v="3.1610968755982724E-2"/>
    <s v="Committed"/>
    <s v="USD"/>
    <n v="23.198799999999999"/>
    <n v="18.824100000000001"/>
    <n v="18.8241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53"/>
    <s v="Allocated"/>
    <x v="1"/>
    <s v="Source tags/labels"/>
    <n v="1"/>
    <s v="gcp-2026-06-27-finops-data-2001-01-02-alloc-b509f340bc37"/>
    <d v="2026-06-01T00:00:00"/>
    <d v="2026-06-01T00:00:00"/>
  </r>
  <r>
    <x v="3555"/>
    <x v="1"/>
    <m/>
    <m/>
    <s v="analytics-development"/>
    <n v="46199.833333333336"/>
    <n v="46200.833333333336"/>
    <n v="46173.833333333336"/>
    <n v="46203.833333333336"/>
    <s v="BigQuery"/>
    <s v="Analytics"/>
    <s v="Analysis in US"/>
    <s v="bq-job-2001-02-01"/>
    <s v="us-central1"/>
    <s v=""/>
    <n v="4.8804999999999996"/>
    <s v="TiBy"/>
    <n v="6.2499948775740197"/>
    <s v="Standard"/>
    <s v="USD"/>
    <n v="30.5031"/>
    <n v="28.977900000000002"/>
    <n v="28.97790000000000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54"/>
    <s v="Allocated"/>
    <x v="1"/>
    <s v="Source tags/labels"/>
    <n v="1"/>
    <s v="gcp-2026-06-27-finops-data-2001-02-01-alloc-44f047756c4b"/>
    <d v="2026-06-01T00:00:00"/>
    <d v="2026-06-01T00:00:00"/>
  </r>
  <r>
    <x v="3556"/>
    <x v="1"/>
    <m/>
    <m/>
    <s v="analytics-development"/>
    <n v="46199.833333333336"/>
    <n v="46200.833333333336"/>
    <n v="46173.833333333336"/>
    <n v="46203.833333333336"/>
    <s v="BigQuery"/>
    <s v="Analytics"/>
    <s v="Analysis in US"/>
    <s v="bq-job-2001-02-02"/>
    <s v="us-central1"/>
    <s v=""/>
    <n v="5.1249000000000002"/>
    <s v="TiBy"/>
    <n v="6.2500146344318912"/>
    <s v="Standard"/>
    <s v="USD"/>
    <n v="32.030700000000003"/>
    <n v="30.429200000000002"/>
    <n v="30.429200000000002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55"/>
    <s v="Allocated"/>
    <x v="1"/>
    <s v="Source tags/labels"/>
    <n v="1"/>
    <s v="gcp-2026-06-27-finops-data-2001-02-02-alloc-35c5a0fa2e76"/>
    <d v="2026-06-01T00:00:00"/>
    <d v="2026-06-01T00:00:00"/>
  </r>
  <r>
    <x v="3557"/>
    <x v="1"/>
    <m/>
    <m/>
    <s v="analytics-development"/>
    <n v="46199.833333333336"/>
    <n v="46200.833333333336"/>
    <n v="46173.833333333336"/>
    <n v="46203.833333333336"/>
    <s v="Cloud Storage"/>
    <s v="Storage"/>
    <s v="Standard Storage US Multi-region"/>
    <s v="bucket-2001-03-01"/>
    <s v="us-central1"/>
    <s v=""/>
    <n v="155.1645"/>
    <s v="GiBy-month"/>
    <n v="2.6000148229781941E-2"/>
    <s v="Standard"/>
    <s v="USD"/>
    <n v="4.0343"/>
    <n v="3.7239"/>
    <n v="3.723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56"/>
    <s v="Allocated"/>
    <x v="1"/>
    <s v="Source tags/labels"/>
    <n v="1"/>
    <s v="gcp-2026-06-27-finops-data-2001-03-01-alloc-9b2bb801fbd6"/>
    <d v="2026-06-01T00:00:00"/>
    <d v="2026-06-01T00:00:00"/>
  </r>
  <r>
    <x v="3558"/>
    <x v="1"/>
    <m/>
    <m/>
    <s v="analytics-development"/>
    <n v="46199.833333333336"/>
    <n v="46200.833333333336"/>
    <n v="46173.833333333336"/>
    <n v="46203.833333333336"/>
    <s v="Cloud Storage"/>
    <s v="Storage"/>
    <s v="Standard Storage US Multi-region"/>
    <s v="bucket-2001-03-02"/>
    <s v="us-central1"/>
    <s v=""/>
    <n v="152.83930000000001"/>
    <s v="GiBy-month"/>
    <n v="2.5999857366528111E-2"/>
    <s v="Standard"/>
    <s v="USD"/>
    <n v="3.9738000000000002"/>
    <n v="3.6680999999999999"/>
    <n v="3.6680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57"/>
    <s v="Allocated"/>
    <x v="1"/>
    <s v="Source tags/labels"/>
    <n v="1"/>
    <s v="gcp-2026-06-27-finops-data-2001-03-02-alloc-a186251ee411"/>
    <d v="2026-06-01T00:00:00"/>
    <d v="2026-06-01T00:00:00"/>
  </r>
  <r>
    <x v="3559"/>
    <x v="1"/>
    <m/>
    <m/>
    <s v="analytics-development"/>
    <n v="46199.833333333336"/>
    <n v="46200.833333333336"/>
    <n v="46173.833333333336"/>
    <n v="46203.833333333336"/>
    <s v="Cloud SQL"/>
    <s v="Databases"/>
    <s v="Cloud SQL for PostgreSQL: Regional vCPU"/>
    <s v="cloudsql-2001-04-01"/>
    <s v="us-central1"/>
    <s v=""/>
    <n v="185.28800000000001"/>
    <s v="vCPU-hours"/>
    <n v="8.2600060446440138E-2"/>
    <s v="Committed"/>
    <s v="USD"/>
    <n v="15.3048"/>
    <n v="12.6144"/>
    <n v="12.6144"/>
    <s v="Usage"/>
    <s v=""/>
    <s v="Cloud SQL for PostgreSQL: Regional vCPU"/>
    <s v="{}"/>
    <x v="0"/>
    <x v="0"/>
    <x v="0"/>
    <x v="0"/>
    <s v="Unallocated"/>
    <s v="gcp_billing_sample.csv"/>
    <n v="1758"/>
    <s v="Unallocated"/>
    <x v="0"/>
    <s v="Missing allocation metadata"/>
    <n v="1"/>
    <s v="gcp-2026-06-27-finops-data-2001-04-01-alloc-a5de15e5553b"/>
    <d v="2026-06-01T00:00:00"/>
    <d v="2026-06-01T00:00:00"/>
  </r>
  <r>
    <x v="3560"/>
    <x v="1"/>
    <m/>
    <m/>
    <s v="analytics-development"/>
    <n v="46199.833333333336"/>
    <n v="46200.833333333336"/>
    <n v="46173.833333333336"/>
    <n v="46203.833333333336"/>
    <s v="Cloud SQL"/>
    <s v="Databases"/>
    <s v="Cloud SQL for PostgreSQL: Regional vCPU"/>
    <s v="cloudsql-2001-04-02"/>
    <s v="us-central1"/>
    <s v=""/>
    <n v="202.68260000000001"/>
    <s v="vCPU-hours"/>
    <n v="8.2600085059102255E-2"/>
    <s v="Committed"/>
    <s v="USD"/>
    <n v="16.741599999999998"/>
    <n v="13.7986"/>
    <n v="13.7986"/>
    <s v="Usage"/>
    <s v=""/>
    <s v="Cloud SQL for PostgreSQL: Regional vCPU"/>
    <s v="{}"/>
    <x v="0"/>
    <x v="0"/>
    <x v="0"/>
    <x v="0"/>
    <s v="Unallocated"/>
    <s v="gcp_billing_sample.csv"/>
    <n v="1759"/>
    <s v="Unallocated"/>
    <x v="0"/>
    <s v="Missing allocation metadata"/>
    <n v="1"/>
    <s v="gcp-2026-06-27-finops-data-2001-04-02-alloc-123179fc1a5d"/>
    <d v="2026-06-01T00:00:00"/>
    <d v="2026-06-01T00:00:00"/>
  </r>
  <r>
    <x v="3561"/>
    <x v="1"/>
    <m/>
    <m/>
    <s v="analytics-development"/>
    <n v="46199.833333333336"/>
    <n v="46200.833333333336"/>
    <n v="46173.833333333336"/>
    <n v="46203.833333333336"/>
    <s v="Cloud Logging"/>
    <s v="Management and Governance"/>
    <s v="Log Storage"/>
    <s v="log-sink-2001-05-01"/>
    <s v="us-central1"/>
    <s v=""/>
    <n v="133.29949999999999"/>
    <s v="GiBy"/>
    <n v="0.49999962490481964"/>
    <s v="Standard"/>
    <s v="USD"/>
    <n v="66.649699999999996"/>
    <n v="61.317799999999998"/>
    <n v="61.31779999999999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760"/>
    <s v="Shared"/>
    <x v="2"/>
    <s v="Direct spend: provider + billing month + sub-account"/>
    <n v="1"/>
    <s v="gcp-2026-06-27-finops-data-2001-05-01-alloc-2486310fe990"/>
    <d v="2026-06-01T00:00:00"/>
    <d v="2026-06-01T00:00:00"/>
  </r>
  <r>
    <x v="3562"/>
    <x v="1"/>
    <m/>
    <m/>
    <s v="analytics-development"/>
    <n v="46199.833333333336"/>
    <n v="46200.833333333336"/>
    <n v="46173.833333333336"/>
    <n v="46203.833333333336"/>
    <s v="Cloud Logging"/>
    <s v="Management and Governance"/>
    <s v="Log Storage"/>
    <s v="log-sink-2001-05-02"/>
    <s v="us-central1"/>
    <s v=""/>
    <n v="144.7105"/>
    <s v="GiBy"/>
    <n v="0.50000034551742956"/>
    <s v="Standard"/>
    <s v="USD"/>
    <n v="72.3553"/>
    <n v="66.566800000000001"/>
    <n v="66.566800000000001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761"/>
    <s v="Shared"/>
    <x v="2"/>
    <s v="Direct spend: provider + billing month + sub-account"/>
    <n v="1"/>
    <s v="gcp-2026-06-27-finops-data-2001-05-02-alloc-389d0be119b2"/>
    <d v="2026-06-01T00:00:00"/>
    <d v="2026-06-01T00:00:00"/>
  </r>
  <r>
    <x v="3563"/>
    <x v="1"/>
    <m/>
    <m/>
    <s v="customer-platform-prod"/>
    <n v="46200.833333333336"/>
    <n v="46201.833333333336"/>
    <n v="46173.833333333336"/>
    <n v="46203.833333333336"/>
    <s v="Compute Engine"/>
    <s v="Compute"/>
    <s v="N2 Instance Core running in Americas"/>
    <s v="instance-1001-01-01"/>
    <s v="us-central1"/>
    <s v=""/>
    <n v="1427.1532999999999"/>
    <s v="vCPU-hours"/>
    <n v="3.161096989370378E-2"/>
    <s v="Committed"/>
    <s v="USD"/>
    <n v="45.113700000000001"/>
    <n v="36.606499999999997"/>
    <n v="36.6064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62"/>
    <s v="Allocated"/>
    <x v="1"/>
    <s v="Source tags/labels"/>
    <n v="1"/>
    <s v="gcp-2026-06-28-finops-prod-1001-01-01-alloc-d50fc0aed2d8"/>
    <d v="2026-06-01T00:00:00"/>
    <d v="2026-06-01T00:00:00"/>
  </r>
  <r>
    <x v="3564"/>
    <x v="1"/>
    <m/>
    <m/>
    <s v="customer-platform-prod"/>
    <n v="46200.833333333336"/>
    <n v="46201.833333333336"/>
    <n v="46173.833333333336"/>
    <n v="46203.833333333336"/>
    <s v="Compute Engine"/>
    <s v="Compute"/>
    <s v="N2 Instance Core running in Americas"/>
    <s v="instance-1001-01-02"/>
    <s v="us-central1"/>
    <s v=""/>
    <n v="1379.8000999999999"/>
    <s v="vCPU-hours"/>
    <n v="3.161102829315638E-2"/>
    <s v="Committed"/>
    <s v="USD"/>
    <n v="43.616900000000001"/>
    <n v="35.3919"/>
    <n v="35.391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63"/>
    <s v="Allocated"/>
    <x v="1"/>
    <s v="Source tags/labels"/>
    <n v="1"/>
    <s v="gcp-2026-06-28-finops-prod-1001-01-02-alloc-9af27482863d"/>
    <d v="2026-06-01T00:00:00"/>
    <d v="2026-06-01T00:00:00"/>
  </r>
  <r>
    <x v="3565"/>
    <x v="1"/>
    <m/>
    <m/>
    <s v="customer-platform-prod"/>
    <n v="46200.833333333336"/>
    <n v="46201.833333333336"/>
    <n v="46173.833333333336"/>
    <n v="46203.833333333336"/>
    <s v="BigQuery"/>
    <s v="Analytics"/>
    <s v="Analysis in US"/>
    <s v="bq-job-1001-02-01"/>
    <s v="us-central1"/>
    <s v=""/>
    <n v="11.1457"/>
    <s v="TiBy"/>
    <n v="6.249988784912567"/>
    <s v="Standard"/>
    <s v="USD"/>
    <n v="69.660499999999999"/>
    <n v="66.177499999999995"/>
    <n v="66.17749999999999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64"/>
    <s v="Allocated"/>
    <x v="1"/>
    <s v="Source tags/labels"/>
    <n v="1"/>
    <s v="gcp-2026-06-28-finops-prod-1001-02-01-alloc-604b4c8dbcd0"/>
    <d v="2026-06-01T00:00:00"/>
    <d v="2026-06-01T00:00:00"/>
  </r>
  <r>
    <x v="3566"/>
    <x v="1"/>
    <m/>
    <m/>
    <s v="customer-platform-prod"/>
    <n v="46200.833333333336"/>
    <n v="46201.833333333336"/>
    <n v="46173.833333333336"/>
    <n v="46203.833333333336"/>
    <s v="BigQuery"/>
    <s v="Analytics"/>
    <s v="Analysis in US"/>
    <s v="bq-job-1001-02-02"/>
    <s v="us-central1"/>
    <s v=""/>
    <n v="11.0151"/>
    <s v="TiBy"/>
    <n v="6.2500022696117146"/>
    <s v="Standard"/>
    <s v="USD"/>
    <n v="68.844399999999993"/>
    <n v="65.402199999999993"/>
    <n v="65.402199999999993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65"/>
    <s v="Allocated"/>
    <x v="1"/>
    <s v="Source tags/labels"/>
    <n v="1"/>
    <s v="gcp-2026-06-28-finops-prod-1001-02-02-alloc-c523a6588b81"/>
    <d v="2026-06-01T00:00:00"/>
    <d v="2026-06-01T00:00:00"/>
  </r>
  <r>
    <x v="3567"/>
    <x v="1"/>
    <m/>
    <m/>
    <s v="customer-platform-prod"/>
    <n v="46200.833333333336"/>
    <n v="46201.833333333336"/>
    <n v="46173.833333333336"/>
    <n v="46203.833333333336"/>
    <s v="Cloud Storage"/>
    <s v="Storage"/>
    <s v="Standard Storage US Multi-region"/>
    <s v="bucket-1001-03-01"/>
    <s v="us-central1"/>
    <s v=""/>
    <n v="314.06569999999999"/>
    <s v="GiBy-month"/>
    <n v="2.5999973890813294E-2"/>
    <s v="Standard"/>
    <s v="USD"/>
    <n v="8.1656999999999993"/>
    <n v="7.5376000000000003"/>
    <n v="7.5376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66"/>
    <s v="Allocated"/>
    <x v="1"/>
    <s v="Source tags/labels"/>
    <n v="1"/>
    <s v="gcp-2026-06-28-finops-prod-1001-03-01-alloc-e6096ffa34af"/>
    <d v="2026-06-01T00:00:00"/>
    <d v="2026-06-01T00:00:00"/>
  </r>
  <r>
    <x v="3568"/>
    <x v="1"/>
    <m/>
    <m/>
    <s v="customer-platform-prod"/>
    <n v="46200.833333333336"/>
    <n v="46201.833333333336"/>
    <n v="46173.833333333336"/>
    <n v="46203.833333333336"/>
    <s v="Cloud Storage"/>
    <s v="Storage"/>
    <s v="Standard Storage US Multi-region"/>
    <s v="bucket-1001-03-02"/>
    <s v="us-central1"/>
    <s v=""/>
    <n v="327.32639999999998"/>
    <s v="GiBy-month"/>
    <n v="2.6000041548741564E-2"/>
    <s v="Standard"/>
    <s v="USD"/>
    <n v="8.5105000000000004"/>
    <n v="7.8558000000000003"/>
    <n v="7.8558000000000003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67"/>
    <s v="Allocated"/>
    <x v="1"/>
    <s v="Source tags/labels"/>
    <n v="1"/>
    <s v="gcp-2026-06-28-finops-prod-1001-03-02-alloc-feb2251518da"/>
    <d v="2026-06-01T00:00:00"/>
    <d v="2026-06-01T00:00:00"/>
  </r>
  <r>
    <x v="3569"/>
    <x v="1"/>
    <m/>
    <m/>
    <s v="customer-platform-prod"/>
    <n v="46200.833333333336"/>
    <n v="46201.833333333336"/>
    <n v="46173.833333333336"/>
    <n v="46203.833333333336"/>
    <s v="Cloud SQL"/>
    <s v="Databases"/>
    <s v="Cloud SQL for PostgreSQL: Regional vCPU"/>
    <s v="cloudsql-1001-04-01"/>
    <s v="us-central1"/>
    <s v=""/>
    <n v="380.2824"/>
    <s v="vCPU-hours"/>
    <n v="8.2599930998647333E-2"/>
    <s v="Committed"/>
    <s v="USD"/>
    <n v="31.411300000000001"/>
    <n v="25.889600000000002"/>
    <n v="25.889600000000002"/>
    <s v="Usage"/>
    <s v=""/>
    <s v="Cloud SQL for PostgreSQL: Regional vCPU"/>
    <s v="{}"/>
    <x v="0"/>
    <x v="0"/>
    <x v="0"/>
    <x v="0"/>
    <s v="Unallocated"/>
    <s v="gcp_billing_sample.csv"/>
    <n v="1768"/>
    <s v="Unallocated"/>
    <x v="0"/>
    <s v="Missing allocation metadata"/>
    <n v="1"/>
    <s v="gcp-2026-06-28-finops-prod-1001-04-01-alloc-7296656fcd80"/>
    <d v="2026-06-01T00:00:00"/>
    <d v="2026-06-01T00:00:00"/>
  </r>
  <r>
    <x v="3570"/>
    <x v="1"/>
    <m/>
    <m/>
    <s v="customer-platform-prod"/>
    <n v="46200.833333333336"/>
    <n v="46201.833333333336"/>
    <n v="46173.833333333336"/>
    <n v="46203.833333333336"/>
    <s v="Cloud SQL"/>
    <s v="Databases"/>
    <s v="Cloud SQL for PostgreSQL: Regional vCPU"/>
    <s v="cloudsql-1001-04-02"/>
    <s v="us-central1"/>
    <s v=""/>
    <n v="410.75490000000002"/>
    <s v="vCPU-hours"/>
    <n v="8.2600110187364781E-2"/>
    <s v="Committed"/>
    <s v="USD"/>
    <n v="33.928400000000003"/>
    <n v="27.964200000000002"/>
    <n v="27.964200000000002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69"/>
    <s v="Allocated"/>
    <x v="1"/>
    <s v="Source tags/labels"/>
    <n v="1"/>
    <s v="gcp-2026-06-28-finops-prod-1001-04-02-alloc-19eb45733039"/>
    <d v="2026-06-01T00:00:00"/>
    <d v="2026-06-01T00:00:00"/>
  </r>
  <r>
    <x v="3571"/>
    <x v="1"/>
    <m/>
    <m/>
    <s v="customer-platform-prod"/>
    <n v="46200.833333333336"/>
    <n v="46201.833333333336"/>
    <n v="46173.833333333336"/>
    <n v="46203.833333333336"/>
    <s v="Cloud Logging"/>
    <s v="Management and Governance"/>
    <s v="Log Storage"/>
    <s v="log-sink-1001-05-01"/>
    <s v="us-central1"/>
    <s v=""/>
    <n v="294.76940000000002"/>
    <s v="GiBy"/>
    <n v="0.5"/>
    <s v="Standard"/>
    <s v="USD"/>
    <n v="147.38470000000001"/>
    <n v="135.59389999999999"/>
    <n v="135.59389999999999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770"/>
    <s v="Shared"/>
    <x v="2"/>
    <s v="Direct spend: provider + billing month + sub-account"/>
    <n v="1"/>
    <s v="gcp-2026-06-28-finops-prod-1001-05-01-alloc-9ce66de560f1"/>
    <d v="2026-06-01T00:00:00"/>
    <d v="2026-06-01T00:00:00"/>
  </r>
  <r>
    <x v="3572"/>
    <x v="1"/>
    <m/>
    <m/>
    <s v="customer-platform-prod"/>
    <n v="46200.833333333336"/>
    <n v="46201.833333333336"/>
    <n v="46173.833333333336"/>
    <n v="46203.833333333336"/>
    <s v="Cloud Logging"/>
    <s v="Management and Governance"/>
    <s v="Log Storage"/>
    <s v="log-sink-1001-05-02"/>
    <s v="us-central1"/>
    <s v=""/>
    <n v="292.5308"/>
    <s v="GiBy"/>
    <n v="0.5"/>
    <s v="Standard"/>
    <s v="USD"/>
    <n v="146.2654"/>
    <n v="134.5642"/>
    <n v="134.5642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771"/>
    <s v="Shared"/>
    <x v="2"/>
    <s v="Direct spend: provider + billing month + sub-account"/>
    <n v="1"/>
    <s v="gcp-2026-06-28-finops-prod-1001-05-02-alloc-ef8bc83aaf01"/>
    <d v="2026-06-01T00:00:00"/>
    <d v="2026-06-01T00:00:00"/>
  </r>
  <r>
    <x v="3573"/>
    <x v="1"/>
    <m/>
    <m/>
    <s v="analytics-development"/>
    <n v="46200.833333333336"/>
    <n v="46201.833333333336"/>
    <n v="46173.833333333336"/>
    <n v="46203.833333333336"/>
    <s v="Compute Engine"/>
    <s v="Compute"/>
    <s v="N2 Instance Core running in Americas"/>
    <s v="instance-2001-01-01"/>
    <s v="us-central1"/>
    <s v=""/>
    <n v="623.83040000000005"/>
    <s v="vCPU-hours"/>
    <n v="3.161099555263739E-2"/>
    <s v="Committed"/>
    <s v="USD"/>
    <n v="19.719899999999999"/>
    <n v="16.001300000000001"/>
    <n v="16.001300000000001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72"/>
    <s v="Allocated"/>
    <x v="1"/>
    <s v="Source tags/labels"/>
    <n v="1"/>
    <s v="gcp-2026-06-28-finops-data-2001-01-01-alloc-584518416e20"/>
    <d v="2026-06-01T00:00:00"/>
    <d v="2026-06-01T00:00:00"/>
  </r>
  <r>
    <x v="3574"/>
    <x v="1"/>
    <m/>
    <m/>
    <s v="analytics-development"/>
    <n v="46200.833333333336"/>
    <n v="46201.833333333336"/>
    <n v="46173.833333333336"/>
    <n v="46203.833333333336"/>
    <s v="Compute Engine"/>
    <s v="Compute"/>
    <s v="N2 Instance Core running in Americas"/>
    <s v="instance-2001-01-02"/>
    <s v="us-central1"/>
    <s v=""/>
    <n v="709.03809999999999"/>
    <s v="vCPU-hours"/>
    <n v="3.1610995234247638E-2"/>
    <s v="Committed"/>
    <s v="USD"/>
    <n v="22.413399999999999"/>
    <n v="18.186800000000002"/>
    <n v="18.18680000000000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73"/>
    <s v="Allocated"/>
    <x v="1"/>
    <s v="Source tags/labels"/>
    <n v="1"/>
    <s v="gcp-2026-06-28-finops-data-2001-01-02-alloc-7d5aef55e0e7"/>
    <d v="2026-06-01T00:00:00"/>
    <d v="2026-06-01T00:00:00"/>
  </r>
  <r>
    <x v="3575"/>
    <x v="1"/>
    <m/>
    <m/>
    <s v="analytics-development"/>
    <n v="46200.833333333336"/>
    <n v="46201.833333333336"/>
    <n v="46173.833333333336"/>
    <n v="46203.833333333336"/>
    <s v="BigQuery"/>
    <s v="Analytics"/>
    <s v="Analysis in US"/>
    <s v="bq-job-2001-02-01"/>
    <s v="us-central1"/>
    <s v=""/>
    <n v="5.3924000000000003"/>
    <s v="TiBy"/>
    <n v="6.250018544618352"/>
    <s v="Standard"/>
    <s v="USD"/>
    <n v="33.702599999999997"/>
    <n v="32.017499999999998"/>
    <n v="32.0174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74"/>
    <s v="Allocated"/>
    <x v="1"/>
    <s v="Source tags/labels"/>
    <n v="1"/>
    <s v="gcp-2026-06-28-finops-data-2001-02-01-alloc-d755236b19a1"/>
    <d v="2026-06-01T00:00:00"/>
    <d v="2026-06-01T00:00:00"/>
  </r>
  <r>
    <x v="3576"/>
    <x v="1"/>
    <m/>
    <m/>
    <s v="analytics-development"/>
    <n v="46200.833333333336"/>
    <n v="46201.833333333336"/>
    <n v="46173.833333333336"/>
    <n v="46203.833333333336"/>
    <s v="BigQuery"/>
    <s v="Analytics"/>
    <s v="Analysis in US"/>
    <s v="bq-job-2001-02-02"/>
    <s v="us-central1"/>
    <s v=""/>
    <n v="5.2759"/>
    <s v="TiBy"/>
    <n v="6.2499478761917402"/>
    <s v="Standard"/>
    <s v="USD"/>
    <n v="32.9741"/>
    <n v="31.325399999999998"/>
    <n v="31.325399999999998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75"/>
    <s v="Allocated"/>
    <x v="1"/>
    <s v="Source tags/labels"/>
    <n v="1"/>
    <s v="gcp-2026-06-28-finops-data-2001-02-02-alloc-01d974cdb5c9"/>
    <d v="2026-06-01T00:00:00"/>
    <d v="2026-06-01T00:00:00"/>
  </r>
  <r>
    <x v="3577"/>
    <x v="1"/>
    <m/>
    <m/>
    <s v="analytics-development"/>
    <n v="46200.833333333336"/>
    <n v="46201.833333333336"/>
    <n v="46173.833333333336"/>
    <n v="46203.833333333336"/>
    <s v="Cloud Storage"/>
    <s v="Storage"/>
    <s v="Standard Storage US Multi-region"/>
    <s v="bucket-2001-03-01"/>
    <s v="us-central1"/>
    <s v=""/>
    <n v="131.34620000000001"/>
    <s v="GiBy-month"/>
    <n v="2.599999086383923E-2"/>
    <s v="Standard"/>
    <s v="USD"/>
    <n v="3.415"/>
    <n v="3.1522999999999999"/>
    <n v="3.1522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76"/>
    <s v="Allocated"/>
    <x v="1"/>
    <s v="Source tags/labels"/>
    <n v="1"/>
    <s v="gcp-2026-06-28-finops-data-2001-03-01-alloc-1e422221cc78"/>
    <d v="2026-06-01T00:00:00"/>
    <d v="2026-06-01T00:00:00"/>
  </r>
  <r>
    <x v="3578"/>
    <x v="1"/>
    <m/>
    <m/>
    <s v="analytics-development"/>
    <n v="46200.833333333336"/>
    <n v="46201.833333333336"/>
    <n v="46173.833333333336"/>
    <n v="46203.833333333336"/>
    <s v="Cloud Storage"/>
    <s v="Storage"/>
    <s v="Standard Storage US Multi-region"/>
    <s v="bucket-2001-03-02"/>
    <s v="us-central1"/>
    <s v=""/>
    <n v="141.32380000000001"/>
    <s v="GiBy-month"/>
    <n v="2.5999866972158975E-2"/>
    <s v="Standard"/>
    <s v="USD"/>
    <n v="3.6743999999999999"/>
    <n v="3.3917999999999999"/>
    <n v="3.3917999999999999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77"/>
    <s v="Allocated"/>
    <x v="1"/>
    <s v="Source tags/labels"/>
    <n v="1"/>
    <s v="gcp-2026-06-28-finops-data-2001-03-02-alloc-949fbcab0369"/>
    <d v="2026-06-01T00:00:00"/>
    <d v="2026-06-01T00:00:00"/>
  </r>
  <r>
    <x v="3579"/>
    <x v="1"/>
    <m/>
    <m/>
    <s v="analytics-development"/>
    <n v="46200.833333333336"/>
    <n v="46201.833333333336"/>
    <n v="46173.833333333336"/>
    <n v="46203.833333333336"/>
    <s v="Cloud SQL"/>
    <s v="Databases"/>
    <s v="Cloud SQL for PostgreSQL: Regional vCPU"/>
    <s v="cloudsql-2001-04-01"/>
    <s v="us-central1"/>
    <s v=""/>
    <n v="185.5033"/>
    <s v="vCPU-hours"/>
    <n v="8.2600147814082023E-2"/>
    <s v="Committed"/>
    <s v="USD"/>
    <n v="15.3226"/>
    <n v="12.629"/>
    <n v="12.62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78"/>
    <s v="Allocated"/>
    <x v="1"/>
    <s v="Source tags/labels"/>
    <n v="1"/>
    <s v="gcp-2026-06-28-finops-data-2001-04-01-alloc-9968ec49d194"/>
    <d v="2026-06-01T00:00:00"/>
    <d v="2026-06-01T00:00:00"/>
  </r>
  <r>
    <x v="3580"/>
    <x v="1"/>
    <m/>
    <m/>
    <s v="analytics-development"/>
    <n v="46200.833333333336"/>
    <n v="46201.833333333336"/>
    <n v="46173.833333333336"/>
    <n v="46203.833333333336"/>
    <s v="Cloud SQL"/>
    <s v="Databases"/>
    <s v="Cloud SQL for PostgreSQL: Regional vCPU"/>
    <s v="cloudsql-2001-04-02"/>
    <s v="us-central1"/>
    <s v=""/>
    <n v="203.5967"/>
    <s v="vCPU-hours"/>
    <n v="8.2600061788820747E-2"/>
    <s v="Committed"/>
    <s v="USD"/>
    <n v="16.8171"/>
    <n v="13.860900000000001"/>
    <n v="13.860900000000001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79"/>
    <s v="Allocated"/>
    <x v="1"/>
    <s v="Source tags/labels"/>
    <n v="1"/>
    <s v="gcp-2026-06-28-finops-data-2001-04-02-alloc-06787588227a"/>
    <d v="2026-06-01T00:00:00"/>
    <d v="2026-06-01T00:00:00"/>
  </r>
  <r>
    <x v="3581"/>
    <x v="1"/>
    <m/>
    <m/>
    <s v="analytics-development"/>
    <n v="46200.833333333336"/>
    <n v="46201.833333333336"/>
    <n v="46173.833333333336"/>
    <n v="46203.833333333336"/>
    <s v="Cloud Logging"/>
    <s v="Management and Governance"/>
    <s v="Log Storage"/>
    <s v="log-sink-2001-05-01"/>
    <s v="us-central1"/>
    <s v=""/>
    <n v="147.5138"/>
    <s v="GiBy"/>
    <n v="0.5"/>
    <s v="Standard"/>
    <s v="USD"/>
    <n v="73.756900000000002"/>
    <n v="67.856399999999994"/>
    <n v="67.856399999999994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780"/>
    <s v="Shared"/>
    <x v="2"/>
    <s v="Direct spend: provider + billing month + sub-account"/>
    <n v="1"/>
    <s v="gcp-2026-06-28-finops-data-2001-05-01-alloc-612cb2f639fb"/>
    <d v="2026-06-01T00:00:00"/>
    <d v="2026-06-01T00:00:00"/>
  </r>
  <r>
    <x v="3582"/>
    <x v="1"/>
    <m/>
    <m/>
    <s v="analytics-development"/>
    <n v="46200.833333333336"/>
    <n v="46201.833333333336"/>
    <n v="46173.833333333336"/>
    <n v="46203.833333333336"/>
    <s v="Cloud Logging"/>
    <s v="Management and Governance"/>
    <s v="Log Storage"/>
    <s v="log-sink-2001-05-02"/>
    <s v="us-central1"/>
    <s v=""/>
    <n v="128.15049999999999"/>
    <s v="GiBy"/>
    <n v="0.50000039016624986"/>
    <s v="Standard"/>
    <s v="USD"/>
    <n v="64.075299999999999"/>
    <n v="58.949199999999998"/>
    <n v="58.949199999999998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781"/>
    <s v="Shared"/>
    <x v="2"/>
    <s v="Direct spend: provider + billing month + sub-account"/>
    <n v="1"/>
    <s v="gcp-2026-06-28-finops-data-2001-05-02-alloc-2e255a79ee51"/>
    <d v="2026-06-01T00:00:00"/>
    <d v="2026-06-01T00:00:00"/>
  </r>
  <r>
    <x v="3583"/>
    <x v="1"/>
    <m/>
    <m/>
    <s v="customer-platform-prod"/>
    <n v="46201.833333333336"/>
    <n v="46202.833333333336"/>
    <n v="46173.833333333336"/>
    <n v="46203.833333333336"/>
    <s v="Compute Engine"/>
    <s v="Compute"/>
    <s v="N2 Instance Core running in Americas"/>
    <s v="instance-1001-01-01"/>
    <s v="us-central1"/>
    <s v=""/>
    <n v="1585.5643"/>
    <s v="vCPU-hours"/>
    <n v="3.1611016973578432E-2"/>
    <s v="Committed"/>
    <s v="USD"/>
    <n v="50.121299999999998"/>
    <n v="40.669699999999999"/>
    <n v="40.669699999999999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82"/>
    <s v="Allocated"/>
    <x v="1"/>
    <s v="Source tags/labels"/>
    <n v="1"/>
    <s v="gcp-2026-06-29-finops-prod-1001-01-01-alloc-b2ab635ec750"/>
    <d v="2026-06-01T00:00:00"/>
    <d v="2026-06-01T00:00:00"/>
  </r>
  <r>
    <x v="3584"/>
    <x v="1"/>
    <m/>
    <m/>
    <s v="customer-platform-prod"/>
    <n v="46201.833333333336"/>
    <n v="46202.833333333336"/>
    <n v="46173.833333333336"/>
    <n v="46203.833333333336"/>
    <s v="Compute Engine"/>
    <s v="Compute"/>
    <s v="N2 Instance Core running in Americas"/>
    <s v="instance-1001-01-02"/>
    <s v="us-central1"/>
    <s v=""/>
    <n v="1472.0237999999999"/>
    <s v="vCPU-hours"/>
    <n v="3.1610969876981608E-2"/>
    <s v="Committed"/>
    <s v="USD"/>
    <n v="46.5321"/>
    <n v="37.757399999999997"/>
    <n v="37.757399999999997"/>
    <s v="Usage"/>
    <s v=""/>
    <s v="N2 Instance Core running in America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83"/>
    <s v="Allocated"/>
    <x v="1"/>
    <s v="Source tags/labels"/>
    <n v="1"/>
    <s v="gcp-2026-06-29-finops-prod-1001-01-02-alloc-319bff68f822"/>
    <d v="2026-06-01T00:00:00"/>
    <d v="2026-06-01T00:00:00"/>
  </r>
  <r>
    <x v="3585"/>
    <x v="1"/>
    <m/>
    <m/>
    <s v="customer-platform-prod"/>
    <n v="46201.833333333336"/>
    <n v="46202.833333333336"/>
    <n v="46173.833333333336"/>
    <n v="46203.833333333336"/>
    <s v="BigQuery"/>
    <s v="Analytics"/>
    <s v="Analysis in US"/>
    <s v="bq-job-1001-02-01"/>
    <s v="us-central1"/>
    <s v=""/>
    <n v="12.325900000000001"/>
    <s v="TiBy"/>
    <n v="6.2500101412472917"/>
    <s v="Standard"/>
    <s v="USD"/>
    <n v="77.037000000000006"/>
    <n v="73.185199999999995"/>
    <n v="73.185199999999995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84"/>
    <s v="Allocated"/>
    <x v="1"/>
    <s v="Source tags/labels"/>
    <n v="1"/>
    <s v="gcp-2026-06-29-finops-prod-1001-02-01-alloc-bb43cc8b19d3"/>
    <d v="2026-06-01T00:00:00"/>
    <d v="2026-06-01T00:00:00"/>
  </r>
  <r>
    <x v="3586"/>
    <x v="1"/>
    <m/>
    <m/>
    <s v="customer-platform-prod"/>
    <n v="46201.833333333336"/>
    <n v="46202.833333333336"/>
    <n v="46173.833333333336"/>
    <n v="46203.833333333336"/>
    <s v="BigQuery"/>
    <s v="Analytics"/>
    <s v="Analysis in US"/>
    <s v="bq-job-1001-02-02"/>
    <s v="us-central1"/>
    <s v=""/>
    <n v="13.122999999999999"/>
    <s v="TiBy"/>
    <n v="6.2499961898956027"/>
    <s v="Standard"/>
    <s v="USD"/>
    <n v="82.018699999999995"/>
    <n v="77.9178"/>
    <n v="77.9178"/>
    <s v="Usage"/>
    <s v=""/>
    <s v="Analysis in US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85"/>
    <s v="Allocated"/>
    <x v="1"/>
    <s v="Source tags/labels"/>
    <n v="1"/>
    <s v="gcp-2026-06-29-finops-prod-1001-02-02-alloc-2bd1da543128"/>
    <d v="2026-06-01T00:00:00"/>
    <d v="2026-06-01T00:00:00"/>
  </r>
  <r>
    <x v="3587"/>
    <x v="1"/>
    <m/>
    <m/>
    <s v="customer-platform-prod"/>
    <n v="46201.833333333336"/>
    <n v="46202.833333333336"/>
    <n v="46173.833333333336"/>
    <n v="46203.833333333336"/>
    <s v="Cloud Storage"/>
    <s v="Storage"/>
    <s v="Standard Storage US Multi-region"/>
    <s v="bucket-1001-03-01"/>
    <s v="us-central1"/>
    <s v=""/>
    <n v="351.0598"/>
    <s v="GiBy-month"/>
    <n v="2.6000128752993082E-2"/>
    <s v="Standard"/>
    <s v="USD"/>
    <n v="9.1275999999999993"/>
    <n v="8.4253999999999998"/>
    <n v="8.4253999999999998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86"/>
    <s v="Allocated"/>
    <x v="1"/>
    <s v="Source tags/labels"/>
    <n v="1"/>
    <s v="gcp-2026-06-29-finops-prod-1001-03-01-alloc-b9a05853cb15"/>
    <d v="2026-06-01T00:00:00"/>
    <d v="2026-06-01T00:00:00"/>
  </r>
  <r>
    <x v="3588"/>
    <x v="1"/>
    <m/>
    <m/>
    <s v="customer-platform-prod"/>
    <n v="46201.833333333336"/>
    <n v="46202.833333333336"/>
    <n v="46173.833333333336"/>
    <n v="46203.833333333336"/>
    <s v="Cloud Storage"/>
    <s v="Storage"/>
    <s v="Standard Storage US Multi-region"/>
    <s v="bucket-1001-03-02"/>
    <s v="us-central1"/>
    <s v=""/>
    <n v="322.40230000000003"/>
    <s v="GiBy-month"/>
    <n v="2.6000124688936775E-2"/>
    <s v="Standard"/>
    <s v="USD"/>
    <n v="8.3825000000000003"/>
    <n v="7.7377000000000002"/>
    <n v="7.7377000000000002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87"/>
    <s v="Allocated"/>
    <x v="1"/>
    <s v="Source tags/labels"/>
    <n v="1"/>
    <s v="gcp-2026-06-29-finops-prod-1001-03-02-alloc-5606d1169280"/>
    <d v="2026-06-01T00:00:00"/>
    <d v="2026-06-01T00:00:00"/>
  </r>
  <r>
    <x v="3589"/>
    <x v="1"/>
    <m/>
    <m/>
    <s v="customer-platform-prod"/>
    <n v="46201.833333333336"/>
    <n v="46202.833333333336"/>
    <n v="46173.833333333336"/>
    <n v="46203.833333333336"/>
    <s v="Cloud SQL"/>
    <s v="Databases"/>
    <s v="Cloud SQL for PostgreSQL: Regional vCPU"/>
    <s v="cloudsql-1001-04-01"/>
    <s v="us-central1"/>
    <s v=""/>
    <n v="454.56540000000001"/>
    <s v="vCPU-hours"/>
    <n v="8.2599995512196919E-2"/>
    <s v="Committed"/>
    <s v="USD"/>
    <n v="37.5471"/>
    <n v="30.9468"/>
    <n v="30.9468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88"/>
    <s v="Allocated"/>
    <x v="1"/>
    <s v="Source tags/labels"/>
    <n v="1"/>
    <s v="gcp-2026-06-29-finops-prod-1001-04-01-alloc-3da0ff75c854"/>
    <d v="2026-06-01T00:00:00"/>
    <d v="2026-06-01T00:00:00"/>
  </r>
  <r>
    <x v="3590"/>
    <x v="1"/>
    <m/>
    <m/>
    <s v="customer-platform-prod"/>
    <n v="46201.833333333336"/>
    <n v="46202.833333333336"/>
    <n v="46173.833333333336"/>
    <n v="46203.833333333336"/>
    <s v="Cloud SQL"/>
    <s v="Databases"/>
    <s v="Cloud SQL for PostgreSQL: Regional vCPU"/>
    <s v="cloudsql-1001-04-02"/>
    <s v="us-central1"/>
    <s v=""/>
    <n v="378.08409999999998"/>
    <s v="vCPU-hours"/>
    <n v="8.2599876588304033E-2"/>
    <s v="Committed"/>
    <s v="USD"/>
    <n v="31.229700000000001"/>
    <n v="25.739899999999999"/>
    <n v="25.739899999999999"/>
    <s v="Usage"/>
    <s v=""/>
    <s v="Cloud SQL for PostgreSQL: Regional vCPU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789"/>
    <s v="Allocated"/>
    <x v="1"/>
    <s v="Source tags/labels"/>
    <n v="1"/>
    <s v="gcp-2026-06-29-finops-prod-1001-04-02-alloc-dd4b9f91b398"/>
    <d v="2026-06-01T00:00:00"/>
    <d v="2026-06-01T00:00:00"/>
  </r>
  <r>
    <x v="3591"/>
    <x v="1"/>
    <m/>
    <m/>
    <s v="customer-platform-prod"/>
    <n v="46201.833333333336"/>
    <n v="46202.833333333336"/>
    <n v="46173.833333333336"/>
    <n v="46203.833333333336"/>
    <s v="Cloud Logging"/>
    <s v="Management and Governance"/>
    <s v="Log Storage"/>
    <s v="log-sink-1001-05-01"/>
    <s v="us-central1"/>
    <s v=""/>
    <n v="319.76229999999998"/>
    <s v="GiBy"/>
    <n v="0.50000015636615069"/>
    <s v="Standard"/>
    <s v="USD"/>
    <n v="159.88120000000001"/>
    <n v="147.0907"/>
    <n v="147.0907"/>
    <s v="Usage"/>
    <s v=""/>
    <s v="Log Storage"/>
    <s v="{&quot;application&quot;:&quot;shared-logging&quot;,&quot;cost_center&quot;:&quot;cc-shared&quot;,&quot;environment&quot;:&quot;production&quot;,&quot;team&quot;:&quot;platform&quot;}"/>
    <x v="3"/>
    <x v="1"/>
    <x v="3"/>
    <x v="3"/>
    <s v="Allocated"/>
    <s v="gcp_billing_sample.csv"/>
    <n v="1790"/>
    <s v="Shared"/>
    <x v="2"/>
    <s v="Direct spend: provider + billing month + sub-account"/>
    <n v="1"/>
    <s v="gcp-2026-06-29-finops-prod-1001-05-01-alloc-027fe93564f2"/>
    <d v="2026-06-01T00:00:00"/>
    <d v="2026-06-01T00:00:00"/>
  </r>
  <r>
    <x v="3592"/>
    <x v="1"/>
    <m/>
    <m/>
    <s v="customer-platform-prod"/>
    <n v="46201.833333333336"/>
    <n v="46202.833333333336"/>
    <n v="46173.833333333336"/>
    <n v="46203.833333333336"/>
    <s v="Cloud Logging"/>
    <s v="Management and Governance"/>
    <s v="Log Storage"/>
    <s v="log-sink-1001-05-02"/>
    <s v="us-central1"/>
    <s v=""/>
    <n v="328.32490000000001"/>
    <s v="GiBy"/>
    <n v="0.50000015228817551"/>
    <s v="Standard"/>
    <s v="USD"/>
    <n v="164.16249999999999"/>
    <n v="151.02950000000001"/>
    <n v="151.02950000000001"/>
    <s v="Usage"/>
    <s v=""/>
    <s v="Log Storage"/>
    <s v="{}"/>
    <x v="0"/>
    <x v="0"/>
    <x v="0"/>
    <x v="0"/>
    <s v="Unallocated"/>
    <s v="gcp_billing_sample.csv"/>
    <n v="1791"/>
    <s v="Unallocated"/>
    <x v="0"/>
    <s v="Missing allocation metadata"/>
    <n v="1"/>
    <s v="gcp-2026-06-29-finops-prod-1001-05-02-alloc-e5e8aa9b9490"/>
    <d v="2026-06-01T00:00:00"/>
    <d v="2026-06-01T00:00:00"/>
  </r>
  <r>
    <x v="3593"/>
    <x v="1"/>
    <m/>
    <m/>
    <s v="analytics-development"/>
    <n v="46201.833333333336"/>
    <n v="46202.833333333336"/>
    <n v="46173.833333333336"/>
    <n v="46203.833333333336"/>
    <s v="Compute Engine"/>
    <s v="Compute"/>
    <s v="N2 Instance Core running in Americas"/>
    <s v="instance-2001-01-01"/>
    <s v="us-central1"/>
    <s v=""/>
    <n v="733.52340000000004"/>
    <s v="vCPU-hours"/>
    <n v="3.161098882462373E-2"/>
    <s v="Committed"/>
    <s v="USD"/>
    <n v="23.1874"/>
    <n v="18.814900000000002"/>
    <n v="18.814900000000002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92"/>
    <s v="Allocated"/>
    <x v="1"/>
    <s v="Source tags/labels"/>
    <n v="1"/>
    <s v="gcp-2026-06-29-finops-data-2001-01-01-alloc-94e79997a912"/>
    <d v="2026-06-01T00:00:00"/>
    <d v="2026-06-01T00:00:00"/>
  </r>
  <r>
    <x v="3594"/>
    <x v="1"/>
    <m/>
    <m/>
    <s v="analytics-development"/>
    <n v="46201.833333333336"/>
    <n v="46202.833333333336"/>
    <n v="46173.833333333336"/>
    <n v="46203.833333333336"/>
    <s v="Compute Engine"/>
    <s v="Compute"/>
    <s v="N2 Instance Core running in Americas"/>
    <s v="instance-2001-01-02"/>
    <s v="us-central1"/>
    <s v=""/>
    <n v="688.21209999999996"/>
    <s v="vCPU-hours"/>
    <n v="3.1611039678029487E-2"/>
    <s v="Committed"/>
    <s v="USD"/>
    <n v="21.755099999999999"/>
    <n v="17.6526"/>
    <n v="17.6526"/>
    <s v="Usage"/>
    <s v=""/>
    <s v="N2 Instance Core running in America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93"/>
    <s v="Allocated"/>
    <x v="1"/>
    <s v="Source tags/labels"/>
    <n v="1"/>
    <s v="gcp-2026-06-29-finops-data-2001-01-02-alloc-7f822e47f0b6"/>
    <d v="2026-06-01T00:00:00"/>
    <d v="2026-06-01T00:00:00"/>
  </r>
  <r>
    <x v="3595"/>
    <x v="1"/>
    <m/>
    <m/>
    <s v="analytics-development"/>
    <n v="46201.833333333336"/>
    <n v="46202.833333333336"/>
    <n v="46173.833333333336"/>
    <n v="46203.833333333336"/>
    <s v="BigQuery"/>
    <s v="Analytics"/>
    <s v="Analysis in US"/>
    <s v="bq-job-2001-02-01"/>
    <s v="us-central1"/>
    <s v=""/>
    <n v="5.2706"/>
    <s v="TiBy"/>
    <n v="6.2499525670701628"/>
    <s v="Standard"/>
    <s v="USD"/>
    <n v="32.941000000000003"/>
    <n v="31.293900000000001"/>
    <n v="31.293900000000001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94"/>
    <s v="Allocated"/>
    <x v="1"/>
    <s v="Source tags/labels"/>
    <n v="1"/>
    <s v="gcp-2026-06-29-finops-data-2001-02-01-alloc-2cdbeff66d77"/>
    <d v="2026-06-01T00:00:00"/>
    <d v="2026-06-01T00:00:00"/>
  </r>
  <r>
    <x v="3596"/>
    <x v="1"/>
    <m/>
    <m/>
    <s v="analytics-development"/>
    <n v="46201.833333333336"/>
    <n v="46202.833333333336"/>
    <n v="46173.833333333336"/>
    <n v="46203.833333333336"/>
    <s v="BigQuery"/>
    <s v="Analytics"/>
    <s v="Analysis in US"/>
    <s v="bq-job-2001-02-02"/>
    <s v="us-central1"/>
    <s v=""/>
    <n v="5.5427999999999997"/>
    <s v="TiBy"/>
    <n v="6.2499819585768925"/>
    <s v="Standard"/>
    <s v="USD"/>
    <n v="34.642400000000002"/>
    <n v="32.910299999999999"/>
    <n v="32.910299999999999"/>
    <s v="Usage"/>
    <s v=""/>
    <s v="Analysis in US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95"/>
    <s v="Allocated"/>
    <x v="1"/>
    <s v="Source tags/labels"/>
    <n v="1"/>
    <s v="gcp-2026-06-29-finops-data-2001-02-02-alloc-8f8c1cbc1c72"/>
    <d v="2026-06-01T00:00:00"/>
    <d v="2026-06-01T00:00:00"/>
  </r>
  <r>
    <x v="3597"/>
    <x v="1"/>
    <m/>
    <m/>
    <s v="analytics-development"/>
    <n v="46201.833333333336"/>
    <n v="46202.833333333336"/>
    <n v="46173.833333333336"/>
    <n v="46203.833333333336"/>
    <s v="Cloud Storage"/>
    <s v="Storage"/>
    <s v="Standard Storage US Multi-region"/>
    <s v="bucket-2001-03-01"/>
    <s v="us-central1"/>
    <s v=""/>
    <n v="144.29750000000001"/>
    <s v="GiBy-month"/>
    <n v="2.5999757445555192E-2"/>
    <s v="Standard"/>
    <s v="USD"/>
    <n v="3.7517"/>
    <n v="3.4630999999999998"/>
    <n v="3.4630999999999998"/>
    <s v="Usage"/>
    <s v=""/>
    <s v="Standard Storage US Multi-region"/>
    <s v="{}"/>
    <x v="0"/>
    <x v="0"/>
    <x v="0"/>
    <x v="0"/>
    <s v="Unallocated"/>
    <s v="gcp_billing_sample.csv"/>
    <n v="1796"/>
    <s v="Unallocated"/>
    <x v="0"/>
    <s v="Missing allocation metadata"/>
    <n v="1"/>
    <s v="gcp-2026-06-29-finops-data-2001-03-01-alloc-55236ebd3d23"/>
    <d v="2026-06-01T00:00:00"/>
    <d v="2026-06-01T00:00:00"/>
  </r>
  <r>
    <x v="3598"/>
    <x v="1"/>
    <m/>
    <m/>
    <s v="analytics-development"/>
    <n v="46201.833333333336"/>
    <n v="46202.833333333336"/>
    <n v="46173.833333333336"/>
    <n v="46203.833333333336"/>
    <s v="Cloud Storage"/>
    <s v="Storage"/>
    <s v="Standard Storage US Multi-region"/>
    <s v="bucket-2001-03-02"/>
    <s v="us-central1"/>
    <s v=""/>
    <n v="150.88849999999999"/>
    <s v="GiBy-month"/>
    <n v="2.5999993372589694E-2"/>
    <s v="Standard"/>
    <s v="USD"/>
    <n v="3.9230999999999998"/>
    <n v="3.6213000000000002"/>
    <n v="3.6213000000000002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97"/>
    <s v="Allocated"/>
    <x v="1"/>
    <s v="Source tags/labels"/>
    <n v="1"/>
    <s v="gcp-2026-06-29-finops-data-2001-03-02-alloc-6a196bd06dca"/>
    <d v="2026-06-01T00:00:00"/>
    <d v="2026-06-01T00:00:00"/>
  </r>
  <r>
    <x v="3599"/>
    <x v="1"/>
    <m/>
    <m/>
    <s v="analytics-development"/>
    <n v="46201.833333333336"/>
    <n v="46202.833333333336"/>
    <n v="46173.833333333336"/>
    <n v="46203.833333333336"/>
    <s v="Cloud SQL"/>
    <s v="Databases"/>
    <s v="Cloud SQL for PostgreSQL: Regional vCPU"/>
    <s v="cloudsql-2001-04-01"/>
    <s v="us-central1"/>
    <s v=""/>
    <n v="181.4641"/>
    <s v="vCPU-hours"/>
    <n v="8.2599808998033222E-2"/>
    <s v="Committed"/>
    <s v="USD"/>
    <n v="14.988899999999999"/>
    <n v="12.353999999999999"/>
    <n v="12.35399999999999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98"/>
    <s v="Allocated"/>
    <x v="1"/>
    <s v="Source tags/labels"/>
    <n v="1"/>
    <s v="gcp-2026-06-29-finops-data-2001-04-01-alloc-eb2adf4ae543"/>
    <d v="2026-06-01T00:00:00"/>
    <d v="2026-06-01T00:00:00"/>
  </r>
  <r>
    <x v="3600"/>
    <x v="1"/>
    <m/>
    <m/>
    <s v="analytics-development"/>
    <n v="46201.833333333336"/>
    <n v="46202.833333333336"/>
    <n v="46173.833333333336"/>
    <n v="46203.833333333336"/>
    <s v="Cloud SQL"/>
    <s v="Databases"/>
    <s v="Cloud SQL for PostgreSQL: Regional vCPU"/>
    <s v="cloudsql-2001-04-02"/>
    <s v="us-central1"/>
    <s v=""/>
    <n v="174.74850000000001"/>
    <s v="vCPU-hours"/>
    <n v="8.2599850642494796E-2"/>
    <s v="Committed"/>
    <s v="USD"/>
    <n v="14.434200000000001"/>
    <n v="11.8969"/>
    <n v="11.8969"/>
    <s v="Usage"/>
    <s v=""/>
    <s v="Cloud SQL for PostgreSQL: Regional vCPU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799"/>
    <s v="Allocated"/>
    <x v="1"/>
    <s v="Source tags/labels"/>
    <n v="1"/>
    <s v="gcp-2026-06-29-finops-data-2001-04-02-alloc-f63e17fafe58"/>
    <d v="2026-06-01T00:00:00"/>
    <d v="2026-06-01T00:00:00"/>
  </r>
  <r>
    <x v="3601"/>
    <x v="1"/>
    <m/>
    <m/>
    <s v="analytics-development"/>
    <n v="46201.833333333336"/>
    <n v="46202.833333333336"/>
    <n v="46173.833333333336"/>
    <n v="46203.833333333336"/>
    <s v="Cloud Logging"/>
    <s v="Management and Governance"/>
    <s v="Log Storage"/>
    <s v="log-sink-2001-05-01"/>
    <s v="us-central1"/>
    <s v=""/>
    <n v="136.5249"/>
    <s v="GiBy"/>
    <n v="0.50000036623355881"/>
    <s v="Standard"/>
    <s v="USD"/>
    <n v="68.262500000000003"/>
    <n v="62.801499999999997"/>
    <n v="62.801499999999997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800"/>
    <s v="Shared"/>
    <x v="2"/>
    <s v="Direct spend: provider + billing month + sub-account"/>
    <n v="1"/>
    <s v="gcp-2026-06-29-finops-data-2001-05-01-alloc-1b33129c195b"/>
    <d v="2026-06-01T00:00:00"/>
    <d v="2026-06-01T00:00:00"/>
  </r>
  <r>
    <x v="3602"/>
    <x v="1"/>
    <m/>
    <m/>
    <s v="analytics-development"/>
    <n v="46201.833333333336"/>
    <n v="46202.833333333336"/>
    <n v="46173.833333333336"/>
    <n v="46203.833333333336"/>
    <s v="Cloud Logging"/>
    <s v="Management and Governance"/>
    <s v="Log Storage"/>
    <s v="log-sink-2001-05-02"/>
    <s v="us-central1"/>
    <s v=""/>
    <n v="133.16300000000001"/>
    <s v="GiBy"/>
    <n v="0.5"/>
    <s v="Standard"/>
    <s v="USD"/>
    <n v="66.581500000000005"/>
    <n v="61.255000000000003"/>
    <n v="61.255000000000003"/>
    <s v="Usage"/>
    <s v=""/>
    <s v="Log Storage"/>
    <s v="{&quot;application&quot;:&quot;shared-logging&quot;,&quot;cost_center&quot;:&quot;cc-shared&quot;,&quot;environment&quot;:&quot;development&quot;,&quot;team&quot;:&quot;platform&quot;}"/>
    <x v="4"/>
    <x v="2"/>
    <x v="4"/>
    <x v="2"/>
    <s v="Allocated"/>
    <s v="gcp_billing_sample.csv"/>
    <n v="1801"/>
    <s v="Shared"/>
    <x v="2"/>
    <s v="Direct spend: provider + billing month + sub-account"/>
    <n v="1"/>
    <s v="gcp-2026-06-29-finops-data-2001-05-02-alloc-468a4fa28265"/>
    <d v="2026-06-01T00:00:00"/>
    <d v="2026-06-01T00:00:00"/>
  </r>
  <r>
    <x v="3603"/>
    <x v="1"/>
    <m/>
    <m/>
    <s v="customer-platform-prod"/>
    <n v="46201.833333333336"/>
    <n v="46202.833333333336"/>
    <n v="46173.833333333336"/>
    <n v="46203.833333333336"/>
    <s v="Promotional Credits"/>
    <s v="Other"/>
    <s v="Free Trial Credit"/>
    <s v="not-applicable"/>
    <s v="global"/>
    <s v=""/>
    <n v="0"/>
    <s v=""/>
    <s v="Unallocated"/>
    <s v=""/>
    <s v="USD"/>
    <n v="0"/>
    <n v="-4500"/>
    <n v="-4500"/>
    <s v="Credit"/>
    <s v=""/>
    <s v="Free Trial Credit"/>
    <s v="{&quot;application&quot;:&quot;Shared&quot;,&quot;cost_center&quot;:&quot;CC-CORPORATE&quot;,&quot;environment&quot;:&quot;production&quot;,&quot;team&quot;:&quot;Finance&quot;}"/>
    <x v="3"/>
    <x v="1"/>
    <x v="3"/>
    <x v="3"/>
    <s v="Allocated"/>
    <s v="gcp_billing_sample.csv"/>
    <n v="1802"/>
    <s v="Shared"/>
    <x v="2"/>
    <s v="Direct spend: provider + billing month + sub-account"/>
    <n v="1"/>
    <s v="gcp-adjustment-regular-2026-06-29-finops-prod-1001-alloc-d9db30949e16"/>
    <d v="2026-06-01T00:00:00"/>
    <d v="2026-06-01T00:00:00"/>
  </r>
  <r>
    <x v="3604"/>
    <x v="1"/>
    <m/>
    <m/>
    <s v="analytics-development"/>
    <n v="46159.833333333336"/>
    <n v="46160.833333333336"/>
    <n v="46142.833333333336"/>
    <n v="46173.833333333336"/>
    <s v="Cloud SQL"/>
    <s v="Databases"/>
    <s v="Billing Adjustment Refund"/>
    <s v="not-applicable"/>
    <s v="global"/>
    <s v=""/>
    <n v="0"/>
    <s v=""/>
    <s v="Unallocated"/>
    <s v=""/>
    <s v="USD"/>
    <n v="0"/>
    <n v="-600"/>
    <n v="-600"/>
    <s v="Adjustment"/>
    <s v=""/>
    <s v="Billing Adjustment Refund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803"/>
    <s v="Allocated"/>
    <x v="1"/>
    <s v="Source tags/labels"/>
    <n v="1"/>
    <s v="gcp-adjustment-adjustment-2026-05-18-finops-data-2001-alloc-3c927090a68c"/>
    <d v="2026-05-01T00:00:00"/>
    <d v="2026-05-01T00:00:00"/>
  </r>
  <r>
    <x v="1818"/>
    <x v="1"/>
    <m/>
    <m/>
    <s v="analytics-development"/>
    <n v="46112.833333333336"/>
    <n v="46113.833333333336"/>
    <n v="46112.833333333336"/>
    <n v="46142.833333333336"/>
    <s v="Cloud Storage"/>
    <s v="Storage"/>
    <s v="Standard Storage US Multi-region"/>
    <s v="bucket-2001-03-02"/>
    <s v="us-central1"/>
    <s v=""/>
    <n v="137.8545"/>
    <s v="GiBy-month"/>
    <n v="2.5999876681573688E-2"/>
    <s v="Standard"/>
    <s v="USD"/>
    <n v="3.5842000000000001"/>
    <n v="3.3085"/>
    <n v="3.3085"/>
    <s v="Usage"/>
    <s v=""/>
    <s v="Standard Storage US Multi-region"/>
    <s v="{&quot;application&quot;:&quot;lakehouse&quot;,&quot;cost_center&quot;:&quot;cc-4001&quot;,&quot;environment&quot;:&quot;development&quot;,&quot;team&quot;:&quot;data&quot;}"/>
    <x v="4"/>
    <x v="2"/>
    <x v="4"/>
    <x v="2"/>
    <s v="Allocated"/>
    <s v="gcp_billing_sample.csv"/>
    <n v="1804"/>
    <s v="Allocated"/>
    <x v="1"/>
    <s v="Source tags/labels"/>
    <n v="1"/>
    <s v="gcp-2026-04-01-finops-data-2001-03-02-alloc-32623d441e04"/>
    <d v="2026-03-01T00:00:00"/>
    <d v="2026-03-01T00:00:00"/>
  </r>
  <r>
    <x v="3605"/>
    <x v="1"/>
    <m/>
    <m/>
    <s v="customer-platform-prod"/>
    <n v="46113.833333333336"/>
    <n v="46114.833333333336"/>
    <n v="46112.833333333336"/>
    <n v="46142.833333333336"/>
    <s v="Cloud Storage"/>
    <s v="Storage"/>
    <s v="Standard Storage US Multi-region"/>
    <s v="bucket-1001-03-02"/>
    <s v="us-central1"/>
    <s v=""/>
    <n v="312.80349999999999"/>
    <s v="GiBy-month"/>
    <n v="2.600002877205658E-2"/>
    <s v="Standard"/>
    <s v="USD"/>
    <n v="8.1328999999999994"/>
    <n v="-300"/>
    <n v="-300"/>
    <s v="Usage"/>
    <s v=""/>
    <s v="Standard Storage US Multi-region"/>
    <s v="{&quot;application&quot;:&quot;storefront&quot;,&quot;cost_center&quot;:&quot;cc-3001&quot;,&quot;environment&quot;:&quot;production&quot;,&quot;team&quot;:&quot;commerce&quot;}"/>
    <x v="3"/>
    <x v="1"/>
    <x v="3"/>
    <x v="3"/>
    <s v="Allocated"/>
    <s v="gcp_billing_sample.csv"/>
    <n v="1805"/>
    <s v="Allocated"/>
    <x v="1"/>
    <s v="Source tags/labels"/>
    <n v="1"/>
    <s v="gcp-invalid-negative-regular-cost-alloc-d7cb38992fe1"/>
    <d v="2026-04-01T00:00:00"/>
    <d v="2026-04-01T00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3">
  <r>
    <x v="0"/>
    <x v="0"/>
    <x v="0"/>
    <s v="Amazon Elastic Compute Cloud - Compute"/>
    <s v="BoxUsage:m5.large"/>
    <s v="Hrs"/>
    <n v="1110.1161999999999"/>
    <n v="93.249799999999993"/>
    <n v="0"/>
    <n v="0"/>
    <n v="8.4000035311618731E-2"/>
    <n v="0"/>
    <n v="0"/>
    <n v="0"/>
    <n v="93.249799999999993"/>
    <n v="93.249799999999993"/>
    <n v="0"/>
    <s v="Scope"/>
  </r>
  <r>
    <x v="0"/>
    <x v="0"/>
    <x v="1"/>
    <s v="Amazon Elastic Compute Cloud - Compute"/>
    <s v="BoxUsage:m5.large"/>
    <s v="Hrs"/>
    <n v="1031.4063000000001"/>
    <n v="86.638099999999994"/>
    <n v="0"/>
    <n v="0"/>
    <n v="8.3999971689139363E-2"/>
    <n v="0"/>
    <n v="0"/>
    <n v="0"/>
    <n v="86.638099999999994"/>
    <n v="86.638099999999994"/>
    <n v="0"/>
    <s v="Scope"/>
  </r>
  <r>
    <x v="0"/>
    <x v="0"/>
    <x v="1"/>
    <s v="Amazon Simple Storage Service"/>
    <s v="TimedStorage-ByteHrs"/>
    <s v="GB-Mo"/>
    <n v="497.42090000000002"/>
    <n v="10.694500000000001"/>
    <n v="0"/>
    <n v="0"/>
    <n v="2.1499900788245933E-2"/>
    <n v="0"/>
    <n v="0"/>
    <n v="0"/>
    <n v="10.694500000000001"/>
    <n v="10.694500000000001"/>
    <n v="0"/>
    <s v="Scope"/>
  </r>
  <r>
    <x v="0"/>
    <x v="0"/>
    <x v="0"/>
    <s v="Amazon Relational Database Service"/>
    <s v="InstanceUsage:db.m5.large"/>
    <s v="Hrs"/>
    <n v="212.62700000000001"/>
    <n v="36.146599999999999"/>
    <n v="0"/>
    <n v="0"/>
    <n v="0.17000004703071575"/>
    <n v="0"/>
    <n v="0"/>
    <n v="0"/>
    <n v="36.146599999999999"/>
    <n v="36.146599999999999"/>
    <n v="0"/>
    <s v="Scope"/>
  </r>
  <r>
    <x v="0"/>
    <x v="0"/>
    <x v="1"/>
    <s v="Amazon Relational Database Service"/>
    <s v="InstanceUsage:db.m5.large"/>
    <s v="Hrs"/>
    <n v="203.84520000000001"/>
    <n v="34.653700000000001"/>
    <n v="0"/>
    <n v="0"/>
    <n v="0.17000007849093332"/>
    <n v="0"/>
    <n v="0"/>
    <n v="0"/>
    <n v="34.653700000000001"/>
    <n v="34.653700000000001"/>
    <n v="0"/>
    <s v="Scope"/>
  </r>
  <r>
    <x v="0"/>
    <x v="0"/>
    <x v="1"/>
    <s v="AWS Lambda"/>
    <s v="Lambda-GB-Second"/>
    <s v="GB-Seconds"/>
    <n v="8708778.3667000011"/>
    <n v="134.98610000000002"/>
    <n v="0"/>
    <n v="0"/>
    <n v="1.5500004055235823E-5"/>
    <n v="0"/>
    <n v="0"/>
    <n v="0"/>
    <n v="134.98610000000002"/>
    <n v="134.98610000000002"/>
    <n v="0"/>
    <s v="Scope"/>
  </r>
  <r>
    <x v="0"/>
    <x v="0"/>
    <x v="1"/>
    <s v="AmazonCloudWatch"/>
    <s v="DataProcessing-Bytes"/>
    <s v="GB"/>
    <n v="212.41980000000001"/>
    <n v="97.713099999999997"/>
    <n v="0"/>
    <n v="0"/>
    <n v="0.45999996233872731"/>
    <n v="0"/>
    <n v="0"/>
    <n v="0"/>
    <n v="97.713099999999997"/>
    <n v="97.713099999999997"/>
    <n v="0"/>
    <s v="Scope"/>
  </r>
  <r>
    <x v="0"/>
    <x v="0"/>
    <x v="0"/>
    <s v="AmazonCloudWatch"/>
    <s v="DataProcessing-Bytes"/>
    <s v="GB"/>
    <n v="238.92439999999999"/>
    <n v="109.90519999999999"/>
    <n v="0"/>
    <n v="0"/>
    <n v="0.45999989954981574"/>
    <n v="0"/>
    <n v="0"/>
    <n v="0"/>
    <n v="109.90519999999999"/>
    <n v="109.90519999999999"/>
    <n v="0"/>
    <s v="Scope"/>
  </r>
  <r>
    <x v="0"/>
    <x v="0"/>
    <x v="2"/>
    <s v="Amazon Elastic Compute Cloud - Compute"/>
    <s v="BoxUsage:m5.large"/>
    <s v="Hrs"/>
    <n v="1297.9585999999999"/>
    <n v="109.0286"/>
    <n v="0"/>
    <n v="0"/>
    <n v="8.4000059786190406E-2"/>
    <n v="0"/>
    <n v="0"/>
    <n v="0"/>
    <n v="109.0286"/>
    <n v="109.0286"/>
    <n v="0"/>
    <s v="Scope"/>
  </r>
  <r>
    <x v="0"/>
    <x v="0"/>
    <x v="2"/>
    <s v="Amazon Simple Storage Service"/>
    <s v="TimedStorage-ByteHrs"/>
    <s v="GB-Mo"/>
    <n v="182.90929999999997"/>
    <n v="3.9325000000000001"/>
    <n v="0"/>
    <n v="0"/>
    <n v="2.1499726913831067E-2"/>
    <n v="0"/>
    <n v="0"/>
    <n v="0"/>
    <n v="3.9325000000000001"/>
    <n v="3.9325000000000001"/>
    <n v="0"/>
    <s v="Scope"/>
  </r>
  <r>
    <x v="0"/>
    <x v="0"/>
    <x v="2"/>
    <s v="Amazon Relational Database Service"/>
    <s v="InstanceUsage:db.m5.large"/>
    <s v="Hrs"/>
    <n v="178.99770000000001"/>
    <n v="30.429600000000001"/>
    <n v="0"/>
    <n v="0"/>
    <n v="0.16999994972002433"/>
    <n v="0"/>
    <n v="0"/>
    <n v="0"/>
    <n v="30.429600000000001"/>
    <n v="30.429600000000001"/>
    <n v="0"/>
    <s v="Scope"/>
  </r>
  <r>
    <x v="0"/>
    <x v="0"/>
    <x v="2"/>
    <s v="AWS Lambda"/>
    <s v="Lambda-GB-Second"/>
    <s v="GB-Seconds"/>
    <n v="3470166.8640000001"/>
    <n v="53.787500000000001"/>
    <n v="0"/>
    <n v="0"/>
    <n v="1.5499975104367201E-5"/>
    <n v="0"/>
    <n v="0"/>
    <n v="0"/>
    <n v="53.787500000000001"/>
    <n v="53.787500000000001"/>
    <n v="0"/>
    <s v="Scope"/>
  </r>
  <r>
    <x v="0"/>
    <x v="0"/>
    <x v="2"/>
    <s v="AmazonCloudWatch"/>
    <s v="DataProcessing-Bytes"/>
    <s v="GB"/>
    <n v="187.09449999999998"/>
    <n v="86.063400000000001"/>
    <n v="0"/>
    <n v="0"/>
    <n v="0.45999962585752124"/>
    <n v="0"/>
    <n v="0"/>
    <n v="0"/>
    <n v="86.063400000000001"/>
    <n v="86.063400000000001"/>
    <n v="0"/>
    <s v="Scope"/>
  </r>
  <r>
    <x v="1"/>
    <x v="0"/>
    <x v="0"/>
    <s v="Amazon Elastic Compute Cloud - Compute"/>
    <s v="BoxUsage:m5.large"/>
    <s v="Hrs"/>
    <n v="4907.0953"/>
    <n v="412.19589999999999"/>
    <n v="1110.1161999999999"/>
    <n v="93.249799999999993"/>
    <n v="8.3999978561655406E-2"/>
    <n v="8.4000035311618731E-2"/>
    <n v="318.94637847747833"/>
    <n v="-2.784774783113557E-4"/>
    <n v="0"/>
    <n v="318.9461"/>
    <n v="0"/>
    <s v="Usage"/>
  </r>
  <r>
    <x v="1"/>
    <x v="0"/>
    <x v="1"/>
    <s v="Amazon Elastic Compute Cloud - Compute"/>
    <s v="BoxUsage:m5.large"/>
    <s v="Hrs"/>
    <n v="62495.700099999987"/>
    <n v="5249.6388999999999"/>
    <n v="1031.4063000000001"/>
    <n v="86.638099999999994"/>
    <n v="8.4000001465700858E-2"/>
    <n v="8.3999971689139363E-2"/>
    <n v="5162.9989390929431"/>
    <n v="1.860907057155535E-3"/>
    <n v="0"/>
    <n v="5163.0007999999998"/>
    <n v="0"/>
    <s v="Usage"/>
  </r>
  <r>
    <x v="1"/>
    <x v="0"/>
    <x v="1"/>
    <s v="Amazon Simple Storage Service"/>
    <s v="TimedStorage-ByteHrs"/>
    <s v="GB-Mo"/>
    <n v="13030.247499999998"/>
    <n v="280.15010000000001"/>
    <n v="497.42090000000002"/>
    <n v="10.694500000000001"/>
    <n v="2.1499983020276482E-2"/>
    <n v="2.1499900788245933E-2"/>
    <n v="269.45452849628958"/>
    <n v="1.0715037104874808E-3"/>
    <n v="0"/>
    <n v="269.4556"/>
    <n v="0"/>
    <s v="Usage"/>
  </r>
  <r>
    <x v="1"/>
    <x v="0"/>
    <x v="1"/>
    <s v="Amazon Relational Database Service"/>
    <s v="InstanceUsage:db.m5.large"/>
    <s v="Hrs"/>
    <n v="11368.522199999998"/>
    <n v="1932.6493"/>
    <n v="203.84520000000001"/>
    <n v="34.653700000000001"/>
    <n v="0.17000004626810691"/>
    <n v="0.17000007849093332"/>
    <n v="1897.9959663259176"/>
    <n v="-3.6632591735626704E-4"/>
    <n v="0"/>
    <n v="1897.9956"/>
    <n v="0"/>
    <s v="Usage"/>
  </r>
  <r>
    <x v="1"/>
    <x v="0"/>
    <x v="1"/>
    <s v="AWS Lambda"/>
    <s v="Lambda-GB-Second"/>
    <s v="GB-Seconds"/>
    <n v="245593681.58400005"/>
    <n v="3806.7019999999989"/>
    <n v="8708778.3667000011"/>
    <n v="134.98610000000002"/>
    <n v="1.5499999737159355E-5"/>
    <n v="1.5500004055235823E-5"/>
    <n v="3671.7169604922965"/>
    <n v="-1.0604922971918927E-3"/>
    <n v="0"/>
    <n v="3671.7158999999988"/>
    <n v="0"/>
    <s v="Usage"/>
  </r>
  <r>
    <x v="1"/>
    <x v="0"/>
    <x v="1"/>
    <s v="AmazonCloudWatch"/>
    <s v="DataProcessing-Bytes"/>
    <s v="GB"/>
    <n v="12476.125200000004"/>
    <n v="5739.0174000000006"/>
    <n v="212.41980000000001"/>
    <n v="97.713099999999997"/>
    <n v="0.45999998461060643"/>
    <n v="0.45999996233872731"/>
    <n v="5641.3040221332485"/>
    <n v="2.7786675232467097E-4"/>
    <n v="0"/>
    <n v="5641.3043000000007"/>
    <n v="0"/>
    <s v="Usage"/>
  </r>
  <r>
    <x v="1"/>
    <x v="0"/>
    <x v="2"/>
    <s v="Amazon Elastic Compute Cloud - Compute"/>
    <s v="BoxUsage:m5.large"/>
    <s v="Hrs"/>
    <n v="23818.638299999999"/>
    <n v="2000.7656999999997"/>
    <n v="1297.9585999999999"/>
    <n v="109.0286"/>
    <n v="8.400000347626925E-2"/>
    <n v="8.4000059786190406E-2"/>
    <n v="1891.7384412256447"/>
    <n v="-1.3412256447272635E-3"/>
    <n v="0"/>
    <n v="1891.7370999999996"/>
    <n v="0"/>
    <s v="Usage"/>
  </r>
  <r>
    <x v="1"/>
    <x v="0"/>
    <x v="2"/>
    <s v="Amazon Simple Storage Service"/>
    <s v="TimedStorage-ByteHrs"/>
    <s v="GB-Mo"/>
    <n v="5186.5917000000009"/>
    <n v="111.51170000000005"/>
    <n v="182.90929999999997"/>
    <n v="3.9325000000000001"/>
    <n v="2.1499995845055634E-2"/>
    <n v="2.1499726913831067E-2"/>
    <n v="107.57780516354283"/>
    <n v="1.3948364572120742E-3"/>
    <n v="0"/>
    <n v="107.57920000000004"/>
    <n v="0"/>
    <s v="Usage"/>
  </r>
  <r>
    <x v="1"/>
    <x v="0"/>
    <x v="0"/>
    <s v="Amazon Simple Storage Service"/>
    <s v="TimedStorage-ByteHrs"/>
    <s v="GB-Mo"/>
    <n v="1225.2786000000001"/>
    <n v="26.343600000000002"/>
    <n v="0"/>
    <n v="0"/>
    <n v="2.1500089857114945E-2"/>
    <n v="0"/>
    <n v="0"/>
    <n v="0"/>
    <n v="26.343600000000002"/>
    <n v="26.343600000000002"/>
    <n v="0"/>
    <s v="Scope"/>
  </r>
  <r>
    <x v="1"/>
    <x v="0"/>
    <x v="2"/>
    <s v="Amazon Relational Database Service"/>
    <s v="InstanceUsage:db.m5.large"/>
    <s v="Hrs"/>
    <n v="4646.1773999999978"/>
    <n v="789.85030000000006"/>
    <n v="178.99770000000001"/>
    <n v="30.429600000000001"/>
    <n v="0.17000003056275906"/>
    <n v="0.16999994972002433"/>
    <n v="759.420324390313"/>
    <n v="3.756096870509025E-4"/>
    <n v="0"/>
    <n v="759.42070000000001"/>
    <n v="0"/>
    <s v="Usage"/>
  </r>
  <r>
    <x v="1"/>
    <x v="0"/>
    <x v="2"/>
    <s v="AWS Lambda"/>
    <s v="Lambda-GB-Second"/>
    <s v="GB-Seconds"/>
    <n v="96775753.563900009"/>
    <n v="1500.0242000000003"/>
    <n v="3470166.8640000001"/>
    <n v="53.787500000000001"/>
    <n v="1.5500000204178726E-5"/>
    <n v="1.5499975104367201E-5"/>
    <n v="1446.2342709468255"/>
    <n v="2.4290531746436299E-3"/>
    <n v="0"/>
    <n v="1446.2367000000004"/>
    <n v="0"/>
    <s v="Usage"/>
  </r>
  <r>
    <x v="1"/>
    <x v="0"/>
    <x v="2"/>
    <s v="AmazonCloudWatch"/>
    <s v="DataProcessing-Bytes"/>
    <s v="GB"/>
    <n v="4944.3612000000012"/>
    <n v="2274.4058999999997"/>
    <n v="187.09449999999998"/>
    <n v="86.063400000000001"/>
    <n v="0.45999994903284963"/>
    <n v="0.45999962585752124"/>
    <n v="2188.3409021044454"/>
    <n v="1.5978955544750058E-3"/>
    <n v="0"/>
    <n v="2188.3424999999997"/>
    <n v="0"/>
    <s v="Usage"/>
  </r>
  <r>
    <x v="1"/>
    <x v="0"/>
    <x v="0"/>
    <s v="Amazon Relational Database Service"/>
    <s v="InstanceUsage:db.m5.large"/>
    <s v="Hrs"/>
    <n v="1934.6024999999997"/>
    <n v="328.88239999999996"/>
    <n v="212.62700000000001"/>
    <n v="36.146599999999999"/>
    <n v="0.16999998707744873"/>
    <n v="0.17000004703071575"/>
    <n v="292.73591598574023"/>
    <n v="-1.1598574025537044E-4"/>
    <n v="0"/>
    <n v="292.73579999999998"/>
    <n v="0"/>
    <s v="Usage"/>
  </r>
  <r>
    <x v="1"/>
    <x v="0"/>
    <x v="0"/>
    <s v="AmazonCloudWatch"/>
    <s v="DataProcessing-Bytes"/>
    <s v="GB"/>
    <n v="1182.9465"/>
    <n v="544.15549999999996"/>
    <n v="238.92439999999999"/>
    <n v="109.90519999999999"/>
    <n v="0.46000009298814437"/>
    <n v="0.45999989954981574"/>
    <n v="434.25007117280614"/>
    <n v="2.2882719382206004E-4"/>
    <n v="0"/>
    <n v="434.25029999999998"/>
    <n v="0"/>
    <s v="Usage"/>
  </r>
  <r>
    <x v="1"/>
    <x v="0"/>
    <x v="0"/>
    <s v="AWS Lambda"/>
    <s v="Lambda-GB-Second"/>
    <s v="GB-Seconds"/>
    <n v="35630658.641099997"/>
    <n v="552.27530000000002"/>
    <n v="0"/>
    <n v="0"/>
    <n v="1.550000255574703E-5"/>
    <n v="0"/>
    <n v="0"/>
    <n v="0"/>
    <n v="552.27530000000002"/>
    <n v="552.27530000000002"/>
    <n v="0"/>
    <s v="Scope"/>
  </r>
  <r>
    <x v="2"/>
    <x v="0"/>
    <x v="1"/>
    <s v="Amazon Elastic Compute Cloud - Compute"/>
    <s v="BoxUsage:m5.large"/>
    <s v="Hrs"/>
    <n v="60451.878000000004"/>
    <n v="5077.9576999999999"/>
    <n v="62495.700099999987"/>
    <n v="5249.6388999999999"/>
    <n v="8.3999999139811668E-2"/>
    <n v="8.4000001465700858E-2"/>
    <n v="-171.68105939563037"/>
    <n v="-1.4060436953004189E-4"/>
    <n v="0"/>
    <n v="-171.68119999999999"/>
    <n v="0"/>
    <s v="Usage"/>
  </r>
  <r>
    <x v="2"/>
    <x v="0"/>
    <x v="1"/>
    <s v="Amazon Simple Storage Service"/>
    <s v="TimedStorage-ByteHrs"/>
    <s v="GB-Mo"/>
    <n v="14100.2925"/>
    <n v="303.15620000000001"/>
    <n v="13030.247499999998"/>
    <n v="280.15010000000001"/>
    <n v="2.149999370580433E-2"/>
    <n v="2.1499983020276482E-2"/>
    <n v="23.005949330931788"/>
    <n v="1.5066906817327332E-4"/>
    <n v="0"/>
    <n v="23.006100000000004"/>
    <n v="4.2632564145606011E-14"/>
    <s v="Usage"/>
  </r>
  <r>
    <x v="2"/>
    <x v="0"/>
    <x v="1"/>
    <s v="Amazon Relational Database Service"/>
    <s v="InstanceUsage:db.m5.large"/>
    <s v="Hrs"/>
    <n v="12681.828799999999"/>
    <n v="2155.9106999999999"/>
    <n v="11368.522199999998"/>
    <n v="1932.6493"/>
    <n v="0.1699999845448158"/>
    <n v="0.17000004626810691"/>
    <n v="223.26218276421048"/>
    <n v="-7.8276421091947592E-4"/>
    <n v="0"/>
    <n v="223.26139999999987"/>
    <n v="3.1263880373444408E-13"/>
    <s v="Usage"/>
  </r>
  <r>
    <x v="2"/>
    <x v="0"/>
    <x v="1"/>
    <s v="AWS Lambda"/>
    <s v="Lambda-GB-Second"/>
    <s v="GB-Seconds"/>
    <n v="256478006.14769998"/>
    <n v="3975.4092000000001"/>
    <n v="245593681.58400005"/>
    <n v="3806.7019999999989"/>
    <n v="1.5500000408263664E-5"/>
    <n v="1.5499999737159355E-5"/>
    <n v="168.70702787650603"/>
    <n v="1.7212349512578457E-4"/>
    <n v="0"/>
    <n v="168.70720000000119"/>
    <n v="0"/>
    <s v="Usage"/>
  </r>
  <r>
    <x v="2"/>
    <x v="0"/>
    <x v="1"/>
    <s v="AmazonCloudWatch"/>
    <s v="DataProcessing-Bytes"/>
    <s v="GB"/>
    <n v="12936.129200000001"/>
    <n v="5950.6193999999987"/>
    <n v="12476.125200000004"/>
    <n v="5739.0174000000006"/>
    <n v="0.45999999752630782"/>
    <n v="0.45999998461060643"/>
    <n v="211.60183292081609"/>
    <n v="1.6707918198378063E-4"/>
    <n v="0"/>
    <n v="211.60199999999804"/>
    <n v="0"/>
    <s v="Usage"/>
  </r>
  <r>
    <x v="2"/>
    <x v="0"/>
    <x v="0"/>
    <s v="Amazon Elastic Compute Cloud - Compute"/>
    <s v="BoxUsage:m5.large"/>
    <s v="Hrs"/>
    <n v="7790.465400000001"/>
    <n v="654.39909999999998"/>
    <n v="4907.0953"/>
    <n v="412.19589999999999"/>
    <n v="8.4000000821517012E-2"/>
    <n v="8.3999978561655406E-2"/>
    <n v="242.2030265853183"/>
    <n v="1.7341468165621218E-4"/>
    <n v="0"/>
    <n v="242.20319999999998"/>
    <n v="0"/>
    <s v="Usage"/>
  </r>
  <r>
    <x v="2"/>
    <x v="0"/>
    <x v="2"/>
    <s v="Amazon Elastic Compute Cloud - Compute"/>
    <s v="BoxUsage:m5.large"/>
    <s v="Hrs"/>
    <n v="23763.372900000002"/>
    <n v="1996.1232000000005"/>
    <n v="23818.638299999999"/>
    <n v="2000.7656999999997"/>
    <n v="8.3999994798718169E-2"/>
    <n v="8.400000347626925E-2"/>
    <n v="-4.6422937921171243"/>
    <n v="-2.0620788218404275E-4"/>
    <n v="0"/>
    <n v="-4.6424999999992451"/>
    <n v="6.3060667798708891E-14"/>
    <s v="Usage"/>
  </r>
  <r>
    <x v="2"/>
    <x v="0"/>
    <x v="2"/>
    <s v="Amazon Simple Storage Service"/>
    <s v="TimedStorage-ByteHrs"/>
    <s v="GB-Mo"/>
    <n v="5295.9601000000002"/>
    <n v="113.86329999999995"/>
    <n v="5186.5917000000009"/>
    <n v="111.51170000000005"/>
    <n v="2.150002980573814E-2"/>
    <n v="2.1499995845055634E-2"/>
    <n v="2.3514201455803692"/>
    <n v="1.7985441951919837E-4"/>
    <n v="0"/>
    <n v="2.3515999999999053"/>
    <n v="1.6875389974302379E-14"/>
    <s v="Usage"/>
  </r>
  <r>
    <x v="2"/>
    <x v="0"/>
    <x v="2"/>
    <s v="Amazon Relational Database Service"/>
    <s v="InstanceUsage:db.m5.large"/>
    <s v="Hrs"/>
    <n v="4997.3603000000003"/>
    <n v="849.55120000000022"/>
    <n v="4646.1773999999978"/>
    <n v="789.85030000000006"/>
    <n v="0.1699999897946122"/>
    <n v="0.17000003056275906"/>
    <n v="59.701103733118785"/>
    <n v="-2.0373311861465369E-4"/>
    <n v="0"/>
    <n v="59.700900000000161"/>
    <n v="0"/>
    <s v="Usage"/>
  </r>
  <r>
    <x v="2"/>
    <x v="0"/>
    <x v="2"/>
    <s v="AWS Lambda"/>
    <s v="Lambda-GB-Second"/>
    <s v="GB-Seconds"/>
    <n v="105092606.35460003"/>
    <n v="1628.9355000000003"/>
    <n v="96775753.563900009"/>
    <n v="1500.0242000000003"/>
    <n v="1.5500000965850058E-5"/>
    <n v="1.5500000204178726E-5"/>
    <n v="128.91121995397469"/>
    <n v="8.0046025438766422E-5"/>
    <n v="0"/>
    <n v="128.91129999999998"/>
    <n v="0"/>
    <s v="Usage"/>
  </r>
  <r>
    <x v="2"/>
    <x v="0"/>
    <x v="2"/>
    <s v="AmazonCloudWatch"/>
    <s v="DataProcessing-Bytes"/>
    <s v="GB"/>
    <n v="4909.5433000000012"/>
    <n v="2258.3901000000005"/>
    <n v="4944.3612000000012"/>
    <n v="2274.4058999999997"/>
    <n v="0.4600000370706579"/>
    <n v="0.45999994903284963"/>
    <n v="-16.016232225430858"/>
    <n v="4.322254317176375E-4"/>
    <n v="0"/>
    <n v="-16.015799999999217"/>
    <n v="-7.460698725481052E-14"/>
    <s v="Usage"/>
  </r>
  <r>
    <x v="2"/>
    <x v="0"/>
    <x v="0"/>
    <s v="AWS Lambda"/>
    <s v="Lambda-GB-Second"/>
    <s v="GB-Seconds"/>
    <n v="26267275.124499999"/>
    <n v="407.14269999999999"/>
    <n v="35630658.641099997"/>
    <n v="552.27530000000002"/>
    <n v="1.5499997547147555E-5"/>
    <n v="1.550000255574703E-5"/>
    <n v="-145.13246843773959"/>
    <n v="-1.3156226040460063E-4"/>
    <n v="0"/>
    <n v="-145.13260000000002"/>
    <n v="0"/>
    <s v="Usage"/>
  </r>
  <r>
    <x v="2"/>
    <x v="0"/>
    <x v="0"/>
    <s v="AmazonCloudWatch"/>
    <s v="DataProcessing-Bytes"/>
    <s v="GB"/>
    <n v="1606.7355999999997"/>
    <n v="739.09840000000008"/>
    <n v="1182.9465"/>
    <n v="544.15549999999996"/>
    <n v="0.46000001493711856"/>
    <n v="0.46000009298814437"/>
    <n v="194.94302540736189"/>
    <n v="-1.2540736178408976E-4"/>
    <n v="0"/>
    <n v="194.94290000000012"/>
    <n v="0"/>
    <s v="Usage"/>
  </r>
  <r>
    <x v="2"/>
    <x v="0"/>
    <x v="0"/>
    <s v="Amazon Relational Database Service"/>
    <s v="InstanceUsage:db.m5.large"/>
    <s v="Hrs"/>
    <n v="798.17859999999996"/>
    <n v="135.69040000000001"/>
    <n v="1934.6024999999997"/>
    <n v="328.88239999999996"/>
    <n v="0.17000004760839244"/>
    <n v="0.16999998707744873"/>
    <n v="-193.19204831450386"/>
    <n v="4.8314503900615047E-5"/>
    <n v="0"/>
    <n v="-193.19199999999995"/>
    <n v="0"/>
    <s v="Usage"/>
  </r>
  <r>
    <x v="2"/>
    <x v="0"/>
    <x v="0"/>
    <s v="Amazon Simple Storage Service"/>
    <s v="TimedStorage-ByteHrs"/>
    <s v="GB-Mo"/>
    <n v="850.42669999999998"/>
    <n v="18.284100000000002"/>
    <n v="1225.2786000000001"/>
    <n v="26.343600000000002"/>
    <n v="2.1499912926064062E-2"/>
    <n v="2.1500089857114945E-2"/>
    <n v="-8.059349533110268"/>
    <n v="-1.5046688973018382E-4"/>
    <n v="0"/>
    <n v="-8.0594999999999999"/>
    <n v="0"/>
    <s v="Usage"/>
  </r>
  <r>
    <x v="3"/>
    <x v="0"/>
    <x v="1"/>
    <s v="Amazon Elastic Compute Cloud - Compute"/>
    <s v="BoxUsage:m5.large"/>
    <s v="Hrs"/>
    <n v="59124.451299999979"/>
    <n v="4966.4539999999988"/>
    <n v="60451.878000000004"/>
    <n v="5077.9576999999999"/>
    <n v="8.4000001535743649E-2"/>
    <n v="8.3999999139811668E-2"/>
    <n v="-111.50384165816517"/>
    <n v="1.4165816370463488E-4"/>
    <n v="0"/>
    <n v="-111.50370000000112"/>
    <n v="3.5527136788005009E-13"/>
    <s v="Usage"/>
  </r>
  <r>
    <x v="3"/>
    <x v="0"/>
    <x v="1"/>
    <s v="Amazon Simple Storage Service"/>
    <s v="TimedStorage-ByteHrs"/>
    <s v="GB-Mo"/>
    <n v="11368.122799999999"/>
    <n v="244.4145"/>
    <n v="14100.2925"/>
    <n v="303.15620000000001"/>
    <n v="2.1499987667269044E-2"/>
    <n v="2.149999370580433E-2"/>
    <n v="-58.741631353189312"/>
    <n v="-6.8646810667752605E-5"/>
    <n v="0"/>
    <n v="-58.741700000000009"/>
    <n v="0"/>
    <s v="Usage"/>
  </r>
  <r>
    <x v="3"/>
    <x v="0"/>
    <x v="1"/>
    <s v="Amazon Relational Database Service"/>
    <s v="InstanceUsage:db.m5.large"/>
    <s v="Hrs"/>
    <n v="10351.372699999998"/>
    <n v="1759.7331999999997"/>
    <n v="12681.828799999999"/>
    <n v="2155.9106999999999"/>
    <n v="0.16999998463971835"/>
    <n v="0.1699999845448158"/>
    <n v="-396.1775009823719"/>
    <n v="9.8237174839692336E-7"/>
    <n v="0"/>
    <n v="-396.17750000000024"/>
    <n v="0"/>
    <s v="Usage"/>
  </r>
  <r>
    <x v="3"/>
    <x v="0"/>
    <x v="1"/>
    <s v="AWS Lambda"/>
    <s v="Lambda-GB-Second"/>
    <s v="GB-Seconds"/>
    <n v="238893821.15789992"/>
    <n v="3702.8544999999995"/>
    <n v="256478006.14769998"/>
    <n v="3975.4092000000001"/>
    <n v="1.5500001138801117E-5"/>
    <n v="1.5500000408263664E-5"/>
    <n v="-272.55487452088482"/>
    <n v="1.7452088372058684E-4"/>
    <n v="0"/>
    <n v="-272.55470000000059"/>
    <n v="5.1159076974727213E-13"/>
    <s v="Usage"/>
  </r>
  <r>
    <x v="3"/>
    <x v="0"/>
    <x v="1"/>
    <s v="AmazonCloudWatch"/>
    <s v="DataProcessing-Bytes"/>
    <s v="GB"/>
    <n v="11394.173299999999"/>
    <n v="5241.3199000000022"/>
    <n v="12936.129200000001"/>
    <n v="5950.6193999999987"/>
    <n v="0.4600000159730766"/>
    <n v="0.45999999752630782"/>
    <n v="-709.29971018567699"/>
    <n v="2.1018568029474132E-4"/>
    <n v="0"/>
    <n v="-709.29949999999644"/>
    <n v="0"/>
    <s v="Usage"/>
  </r>
  <r>
    <x v="3"/>
    <x v="0"/>
    <x v="2"/>
    <s v="Amazon Elastic Compute Cloud - Compute"/>
    <s v="BoxUsage:m5.large"/>
    <s v="Hrs"/>
    <n v="19845.933099999995"/>
    <n v="1667.0586999999996"/>
    <n v="23763.372900000002"/>
    <n v="1996.1232000000005"/>
    <n v="8.4000016104055095E-2"/>
    <n v="8.3999994798718169E-2"/>
    <n v="-329.06492282429218"/>
    <n v="4.228242912912121E-4"/>
    <n v="0"/>
    <n v="-329.06450000000086"/>
    <n v="0"/>
    <s v="Usage"/>
  </r>
  <r>
    <x v="3"/>
    <x v="0"/>
    <x v="2"/>
    <s v="Amazon Simple Storage Service"/>
    <s v="TimedStorage-ByteHrs"/>
    <s v="GB-Mo"/>
    <n v="4663.3590999999997"/>
    <n v="100.2624"/>
    <n v="5295.9601000000002"/>
    <n v="113.86329999999995"/>
    <n v="2.1500038459401509E-2"/>
    <n v="2.150002980573814E-2"/>
    <n v="-13.600940355139764"/>
    <n v="4.0355139821179526E-5"/>
    <n v="0"/>
    <n v="-13.600899999999953"/>
    <n v="0"/>
    <s v="Usage"/>
  </r>
  <r>
    <x v="3"/>
    <x v="0"/>
    <x v="2"/>
    <s v="Amazon Relational Database Service"/>
    <s v="InstanceUsage:db.m5.large"/>
    <s v="Hrs"/>
    <n v="4493.9227000000001"/>
    <n v="763.96679999999981"/>
    <n v="4997.3603000000003"/>
    <n v="849.55120000000022"/>
    <n v="0.16999998687115819"/>
    <n v="0.1699999897946122"/>
    <n v="-85.584386862224093"/>
    <n v="-1.3137776322906628E-5"/>
    <n v="0"/>
    <n v="-85.584400000000414"/>
    <n v="0"/>
    <s v="Usage"/>
  </r>
  <r>
    <x v="3"/>
    <x v="0"/>
    <x v="2"/>
    <s v="AWS Lambda"/>
    <s v="Lambda-GB-Second"/>
    <s v="GB-Seconds"/>
    <n v="93891760.849400014"/>
    <n v="1455.3224999999998"/>
    <n v="105092606.35460003"/>
    <n v="1628.9355000000003"/>
    <n v="1.5500002202901487E-5"/>
    <n v="1.5500000965850058E-5"/>
    <n v="-173.61311614893748"/>
    <n v="1.1614893697191699E-4"/>
    <n v="0"/>
    <n v="-173.61300000000051"/>
    <n v="0"/>
    <s v="Usage"/>
  </r>
  <r>
    <x v="3"/>
    <x v="0"/>
    <x v="2"/>
    <s v="AmazonCloudWatch"/>
    <s v="DataProcessing-Bytes"/>
    <s v="GB"/>
    <n v="4512.0169000000014"/>
    <n v="2075.5273999999999"/>
    <n v="4909.5433000000012"/>
    <n v="2258.3901000000005"/>
    <n v="0.45999991711023941"/>
    <n v="0.4600000370706579"/>
    <n v="-182.86215873656505"/>
    <n v="-5.4126343554715981E-4"/>
    <n v="0"/>
    <n v="-182.86270000000059"/>
    <n v="0"/>
    <s v="Usage"/>
  </r>
  <r>
    <x v="3"/>
    <x v="0"/>
    <x v="0"/>
    <s v="Amazon Elastic Compute Cloud - Compute"/>
    <s v="BoxUsage:m5.large"/>
    <s v="Hrs"/>
    <n v="11145.143599999999"/>
    <n v="936.19209999999998"/>
    <n v="7790.465400000001"/>
    <n v="654.39909999999998"/>
    <n v="8.4000003373666712E-2"/>
    <n v="8.4000000821517012E-2"/>
    <n v="281.79297155592508"/>
    <n v="2.8444074894173072E-5"/>
    <n v="0"/>
    <n v="281.79300000000001"/>
    <n v="0"/>
    <s v="Usage"/>
  </r>
  <r>
    <x v="3"/>
    <x v="0"/>
    <x v="0"/>
    <s v="Amazon Simple Storage Service"/>
    <s v="TimedStorage-ByteHrs"/>
    <s v="GB-Mo"/>
    <n v="2158.8025000000002"/>
    <n v="46.414399999999993"/>
    <n v="850.42669999999998"/>
    <n v="18.284100000000002"/>
    <n v="2.1500067745891523E-2"/>
    <n v="2.1499912926064062E-2"/>
    <n v="28.129965774569413"/>
    <n v="3.3422543057367015E-4"/>
    <n v="0"/>
    <n v="28.130299999999991"/>
    <n v="0"/>
    <s v="Usage"/>
  </r>
  <r>
    <x v="3"/>
    <x v="0"/>
    <x v="0"/>
    <s v="AmazonCloudWatch"/>
    <s v="DataProcessing-Bytes"/>
    <s v="GB"/>
    <n v="1541.527"/>
    <n v="709.10249999999996"/>
    <n v="1606.7355999999997"/>
    <n v="739.09840000000008"/>
    <n v="0.46000005189659343"/>
    <n v="0.46000001493711856"/>
    <n v="-29.995956974028456"/>
    <n v="5.6974028417125126E-5"/>
    <n v="0"/>
    <n v="-29.99590000000012"/>
    <n v="-8.1712414612411521E-14"/>
    <s v="Usage"/>
  </r>
  <r>
    <x v="3"/>
    <x v="0"/>
    <x v="0"/>
    <s v="AWS Lambda"/>
    <s v="Lambda-GB-Second"/>
    <s v="GB-Seconds"/>
    <n v="19118042.750300001"/>
    <n v="296.3297"/>
    <n v="26267275.124499999"/>
    <n v="407.14269999999999"/>
    <n v="1.550000195471631E-5"/>
    <n v="1.5499997547147555E-5"/>
    <n v="-110.81308426408786"/>
    <n v="8.4264087884776108E-5"/>
    <n v="0"/>
    <n v="-110.81299999999999"/>
    <n v="0"/>
    <s v="Usage"/>
  </r>
  <r>
    <x v="3"/>
    <x v="0"/>
    <x v="0"/>
    <s v="Amazon Relational Database Service"/>
    <s v="InstanceUsage:db.m5.large"/>
    <s v="Hrs"/>
    <n v="2272.7152000000006"/>
    <n v="386.36160000000001"/>
    <n v="798.17859999999996"/>
    <n v="135.69040000000001"/>
    <n v="0.17000000704003737"/>
    <n v="0.17000004760839244"/>
    <n v="250.67129220031723"/>
    <n v="-9.2200317193321025E-5"/>
    <n v="0"/>
    <n v="250.6712"/>
    <n v="0"/>
    <s v="Usage"/>
  </r>
  <r>
    <x v="0"/>
    <x v="1"/>
    <x v="3"/>
    <s v="Compute Engine"/>
    <s v="N2 Instance Core running in Americas"/>
    <s v="vCPU-hours"/>
    <n v="3077.0253000000002"/>
    <n v="78.925600000000003"/>
    <n v="0"/>
    <n v="0"/>
    <n v="2.5649967843943303E-2"/>
    <n v="0"/>
    <n v="0"/>
    <n v="0"/>
    <n v="78.925600000000003"/>
    <n v="78.925600000000003"/>
    <n v="0"/>
    <s v="Scope"/>
  </r>
  <r>
    <x v="0"/>
    <x v="1"/>
    <x v="3"/>
    <s v="BigQuery"/>
    <s v="Analysis in US"/>
    <s v="TiBy"/>
    <n v="24.783900000000003"/>
    <n v="147.15440000000001"/>
    <n v="0"/>
    <n v="0"/>
    <n v="5.9374997478201568"/>
    <n v="0"/>
    <n v="0"/>
    <n v="0"/>
    <n v="147.15440000000001"/>
    <n v="147.15440000000001"/>
    <n v="0"/>
    <s v="Scope"/>
  </r>
  <r>
    <x v="0"/>
    <x v="1"/>
    <x v="3"/>
    <s v="Cloud Storage"/>
    <s v="Standard Storage US Multi-region"/>
    <s v="GiBy-month"/>
    <n v="681.76890000000003"/>
    <n v="16.362500000000001"/>
    <n v="0"/>
    <n v="0"/>
    <n v="2.4000068058252583E-2"/>
    <n v="0"/>
    <n v="0"/>
    <n v="0"/>
    <n v="16.362500000000001"/>
    <n v="16.362500000000001"/>
    <n v="0"/>
    <s v="Scope"/>
  </r>
  <r>
    <x v="0"/>
    <x v="1"/>
    <x v="3"/>
    <s v="Cloud SQL"/>
    <s v="Cloud SQL for PostgreSQL: Regional vCPU"/>
    <s v="vCPU-hours"/>
    <n v="806.04510000000005"/>
    <n v="54.875700000000002"/>
    <n v="0"/>
    <n v="0"/>
    <n v="6.8080185587630265E-2"/>
    <n v="0"/>
    <n v="0"/>
    <n v="0"/>
    <n v="54.875700000000002"/>
    <n v="54.875700000000002"/>
    <n v="0"/>
    <s v="Scope"/>
  </r>
  <r>
    <x v="0"/>
    <x v="1"/>
    <x v="3"/>
    <s v="Cloud Logging"/>
    <s v="Log Storage"/>
    <s v="GiBy"/>
    <n v="624.90149999999994"/>
    <n v="287.4547"/>
    <n v="0"/>
    <n v="0"/>
    <n v="0.46000001600252205"/>
    <n v="0"/>
    <n v="0"/>
    <n v="0"/>
    <n v="287.4547"/>
    <n v="287.4547"/>
    <n v="0"/>
    <s v="Scope"/>
  </r>
  <r>
    <x v="0"/>
    <x v="1"/>
    <x v="4"/>
    <s v="Compute Engine"/>
    <s v="N2 Instance Core running in Americas"/>
    <s v="vCPU-hours"/>
    <n v="1362.7213999999999"/>
    <n v="34.953800000000001"/>
    <n v="0"/>
    <n v="0"/>
    <n v="2.5649997130741474E-2"/>
    <n v="0"/>
    <n v="0"/>
    <n v="0"/>
    <n v="34.953800000000001"/>
    <n v="34.953800000000001"/>
    <n v="0"/>
    <s v="Scope"/>
  </r>
  <r>
    <x v="0"/>
    <x v="1"/>
    <x v="4"/>
    <s v="BigQuery"/>
    <s v="Analysis in US"/>
    <s v="TiBy"/>
    <n v="10.4712"/>
    <n v="62.172499999999999"/>
    <n v="0"/>
    <n v="0"/>
    <n v="5.9374761249904502"/>
    <n v="0"/>
    <n v="0"/>
    <n v="0"/>
    <n v="62.172499999999999"/>
    <n v="62.172499999999999"/>
    <n v="0"/>
    <s v="Scope"/>
  </r>
  <r>
    <x v="0"/>
    <x v="1"/>
    <x v="4"/>
    <s v="Cloud Storage"/>
    <s v="Standard Storage US Multi-region"/>
    <s v="GiBy-month"/>
    <n v="426.91430000000003"/>
    <n v="10.245900000000001"/>
    <n v="0"/>
    <n v="0"/>
    <n v="2.3999898808730463E-2"/>
    <n v="0"/>
    <n v="0"/>
    <n v="0"/>
    <n v="10.245900000000001"/>
    <n v="10.245900000000001"/>
    <n v="0"/>
    <s v="Scope"/>
  </r>
  <r>
    <x v="0"/>
    <x v="1"/>
    <x v="4"/>
    <s v="Cloud SQL"/>
    <s v="Cloud SQL for PostgreSQL: Regional vCPU"/>
    <s v="vCPU-hours"/>
    <n v="383.0849"/>
    <n v="26.080500000000001"/>
    <n v="0"/>
    <n v="0"/>
    <n v="6.808020885187592E-2"/>
    <n v="0"/>
    <n v="0"/>
    <n v="0"/>
    <n v="26.080500000000001"/>
    <n v="26.080500000000001"/>
    <n v="0"/>
    <s v="Scope"/>
  </r>
  <r>
    <x v="0"/>
    <x v="1"/>
    <x v="4"/>
    <s v="Cloud Logging"/>
    <s v="Log Storage"/>
    <s v="GiBy"/>
    <n v="246.63929999999999"/>
    <n v="113.45400000000001"/>
    <n v="0"/>
    <n v="0"/>
    <n v="0.45999968374869704"/>
    <n v="0"/>
    <n v="0"/>
    <n v="0"/>
    <n v="113.45400000000001"/>
    <n v="113.45400000000001"/>
    <n v="0"/>
    <s v="Scope"/>
  </r>
  <r>
    <x v="1"/>
    <x v="1"/>
    <x v="3"/>
    <s v="Compute Engine"/>
    <s v="N2 Instance Core running in Americas"/>
    <s v="vCPU-hours"/>
    <n v="83841.412199999977"/>
    <n v="2150.5326999999993"/>
    <n v="3077.0253000000002"/>
    <n v="78.925600000000003"/>
    <n v="2.5650005690147474E-2"/>
    <n v="2.5649967843943303E-2"/>
    <n v="2071.6039269207954"/>
    <n v="3.1730792040707365E-3"/>
    <n v="0"/>
    <n v="2071.6070999999993"/>
    <n v="0"/>
    <s v="Usage"/>
  </r>
  <r>
    <x v="1"/>
    <x v="1"/>
    <x v="3"/>
    <s v="BigQuery"/>
    <s v="Analysis in US"/>
    <s v="TiBy"/>
    <n v="684.80810000000019"/>
    <n v="4066.0486999999998"/>
    <n v="24.783900000000003"/>
    <n v="147.15440000000001"/>
    <n v="5.9375008852845035"/>
    <n v="5.9374997478201568"/>
    <n v="3918.8935210552017"/>
    <n v="7.7894479808967925E-4"/>
    <n v="0"/>
    <n v="3918.8942999999999"/>
    <n v="0"/>
    <s v="Usage"/>
  </r>
  <r>
    <x v="1"/>
    <x v="1"/>
    <x v="3"/>
    <s v="Cloud Storage"/>
    <s v="Standard Storage US Multi-region"/>
    <s v="GiBy-month"/>
    <n v="17380.923599999995"/>
    <n v="417.14219999999995"/>
    <n v="681.76890000000003"/>
    <n v="16.362500000000001"/>
    <n v="2.4000001933153891E-2"/>
    <n v="2.4000068058252583E-2"/>
    <n v="400.78084931528838"/>
    <n v="-1.1493152884042388E-3"/>
    <n v="0"/>
    <n v="400.77969999999993"/>
    <n v="0"/>
    <s v="Usage"/>
  </r>
  <r>
    <x v="1"/>
    <x v="1"/>
    <x v="3"/>
    <s v="Cloud SQL"/>
    <s v="Cloud SQL for PostgreSQL: Regional vCPU"/>
    <s v="vCPU-hours"/>
    <n v="24092.406500000001"/>
    <n v="1640.2106999999996"/>
    <n v="806.04510000000005"/>
    <n v="54.875700000000002"/>
    <n v="6.8079986115127167E-2"/>
    <n v="6.8080185587630265E-2"/>
    <n v="1585.3398057726299"/>
    <n v="-4.8057726302212257E-3"/>
    <n v="0"/>
    <n v="1585.3349999999996"/>
    <n v="0"/>
    <s v="Usage"/>
  </r>
  <r>
    <x v="1"/>
    <x v="1"/>
    <x v="0"/>
    <s v="Cloud SQL"/>
    <s v="Cloud SQL for PostgreSQL: Regional vCPU"/>
    <s v="vCPU-hours"/>
    <n v="1625.4065000000001"/>
    <n v="110.6576"/>
    <n v="0"/>
    <n v="0"/>
    <n v="6.8079954153007258E-2"/>
    <n v="0"/>
    <n v="0"/>
    <n v="0"/>
    <n v="110.6576"/>
    <n v="110.6576"/>
    <n v="0"/>
    <s v="Scope"/>
  </r>
  <r>
    <x v="1"/>
    <x v="1"/>
    <x v="3"/>
    <s v="Cloud Logging"/>
    <s v="Log Storage"/>
    <s v="GiBy"/>
    <n v="16000.369500000003"/>
    <n v="7360.1697999999997"/>
    <n v="624.90149999999994"/>
    <n v="287.4547"/>
    <n v="0.45999998937524528"/>
    <n v="0.46000001600252205"/>
    <n v="7072.7155260462669"/>
    <n v="-4.2604626713691271E-4"/>
    <n v="0"/>
    <n v="7072.7150999999994"/>
    <n v="0"/>
    <s v="Usage"/>
  </r>
  <r>
    <x v="1"/>
    <x v="1"/>
    <x v="4"/>
    <s v="Compute Engine"/>
    <s v="N2 Instance Core running in Americas"/>
    <s v="vCPU-hours"/>
    <n v="37166.441199999987"/>
    <n v="953.31939999999986"/>
    <n v="1362.7213999999999"/>
    <n v="34.953800000000001"/>
    <n v="2.565000492971601E-2"/>
    <n v="2.5649997130741474E-2"/>
    <n v="918.36531013987133"/>
    <n v="2.8986012849849865E-4"/>
    <n v="0"/>
    <n v="918.36559999999986"/>
    <n v="0"/>
    <s v="Usage"/>
  </r>
  <r>
    <x v="1"/>
    <x v="1"/>
    <x v="4"/>
    <s v="BigQuery"/>
    <s v="Analysis in US"/>
    <s v="TiBy"/>
    <n v="289.42100000000011"/>
    <n v="1718.4365000000005"/>
    <n v="10.4712"/>
    <n v="62.172499999999999"/>
    <n v="5.9374976245676709"/>
    <n v="5.9374761249904502"/>
    <n v="1656.2577775708617"/>
    <n v="6.2224291388071444E-3"/>
    <n v="0"/>
    <n v="1656.2640000000006"/>
    <n v="0"/>
    <s v="Usage"/>
  </r>
  <r>
    <x v="1"/>
    <x v="1"/>
    <x v="4"/>
    <s v="Cloud Storage"/>
    <s v="Standard Storage US Multi-region"/>
    <s v="GiBy-month"/>
    <n v="8034.4907000000003"/>
    <n v="192.8272"/>
    <n v="426.91430000000003"/>
    <n v="10.245900000000001"/>
    <n v="2.3999928209513018E-2"/>
    <n v="2.3999898808730463E-2"/>
    <n v="182.58106377968599"/>
    <n v="2.3622031401136217E-4"/>
    <n v="0"/>
    <n v="182.5813"/>
    <n v="0"/>
    <s v="Usage"/>
  </r>
  <r>
    <x v="1"/>
    <x v="1"/>
    <x v="4"/>
    <s v="Cloud SQL"/>
    <s v="Cloud SQL for PostgreSQL: Regional vCPU"/>
    <s v="vCPU-hours"/>
    <n v="10502.979799999999"/>
    <n v="715.04270000000008"/>
    <n v="383.0849"/>
    <n v="26.080500000000001"/>
    <n v="6.8079984310738195E-2"/>
    <n v="6.808020885187592E-2"/>
    <n v="688.96455835103393"/>
    <n v="-2.3583510337943261E-3"/>
    <n v="0"/>
    <n v="688.96220000000005"/>
    <n v="0"/>
    <s v="Usage"/>
  </r>
  <r>
    <x v="1"/>
    <x v="1"/>
    <x v="4"/>
    <s v="Cloud Logging"/>
    <s v="Log Storage"/>
    <s v="GiBy"/>
    <n v="7267.900599999999"/>
    <n v="3343.2341999999999"/>
    <n v="246.63929999999999"/>
    <n v="113.45400000000001"/>
    <n v="0.45999998954306009"/>
    <n v="0.45999968374869704"/>
    <n v="3229.7779775169652"/>
    <n v="2.2224830347135683E-3"/>
    <n v="0"/>
    <n v="3229.7801999999997"/>
    <n v="0"/>
    <s v="Usage"/>
  </r>
  <r>
    <x v="1"/>
    <x v="1"/>
    <x v="0"/>
    <s v="Cloud Logging"/>
    <s v="Log Storage"/>
    <s v="GiBy"/>
    <n v="2861.7650000000003"/>
    <n v="1316.4121"/>
    <n v="0"/>
    <n v="0"/>
    <n v="0.46000006988694037"/>
    <n v="0"/>
    <n v="0"/>
    <n v="0"/>
    <n v="1316.4121"/>
    <n v="1316.4121"/>
    <n v="0"/>
    <s v="Scope"/>
  </r>
  <r>
    <x v="1"/>
    <x v="1"/>
    <x v="0"/>
    <s v="Cloud Storage"/>
    <s v="Standard Storage US Multi-region"/>
    <s v="GiBy-month"/>
    <n v="2186.7503000000002"/>
    <n v="52.481899999999996"/>
    <n v="0"/>
    <n v="0"/>
    <n v="2.3999950977484714E-2"/>
    <n v="0"/>
    <n v="0"/>
    <n v="0"/>
    <n v="52.481899999999996"/>
    <n v="52.481899999999996"/>
    <n v="0"/>
    <s v="Scope"/>
  </r>
  <r>
    <x v="1"/>
    <x v="1"/>
    <x v="0"/>
    <s v="Compute Engine"/>
    <s v="N2 Instance Core running in Americas"/>
    <s v="vCPU-hours"/>
    <n v="9222.3701000000001"/>
    <n v="236.55399999999997"/>
    <n v="0"/>
    <n v="0"/>
    <n v="2.565002243837514E-2"/>
    <n v="0"/>
    <n v="0"/>
    <n v="0"/>
    <n v="236.55399999999997"/>
    <n v="236.55399999999997"/>
    <n v="0"/>
    <s v="Scope"/>
  </r>
  <r>
    <x v="1"/>
    <x v="1"/>
    <x v="0"/>
    <s v="BigQuery"/>
    <s v="Analysis in US"/>
    <s v="TiBy"/>
    <n v="67.744"/>
    <n v="402.2303"/>
    <n v="0"/>
    <n v="0"/>
    <n v="5.9375044284364664"/>
    <n v="0"/>
    <n v="0"/>
    <n v="0"/>
    <n v="402.2303"/>
    <n v="402.2303"/>
    <n v="0"/>
    <s v="Scope"/>
  </r>
  <r>
    <x v="2"/>
    <x v="1"/>
    <x v="3"/>
    <s v="Compute Engine"/>
    <s v="N2 Instance Core running in Americas"/>
    <s v="vCPU-hours"/>
    <n v="85651.449100000013"/>
    <n v="2196.9602999999993"/>
    <n v="83841.412199999977"/>
    <n v="2150.5326999999993"/>
    <n v="2.5650007362222189E-2"/>
    <n v="2.5650005690147474E-2"/>
    <n v="46.427456784377803"/>
    <n v="1.432156223259198E-4"/>
    <n v="0"/>
    <n v="46.427599999999984"/>
    <n v="-1.4210854715202004E-13"/>
    <s v="Usage"/>
  </r>
  <r>
    <x v="2"/>
    <x v="1"/>
    <x v="3"/>
    <s v="BigQuery"/>
    <s v="Analysis in US"/>
    <s v="TiBy"/>
    <n v="697.46900000000016"/>
    <n v="4141.2213999999994"/>
    <n v="684.80810000000019"/>
    <n v="4066.0486999999998"/>
    <n v="5.9374988709175582"/>
    <n v="5.9375008852845035"/>
    <n v="75.17410495849839"/>
    <n v="-1.4049584989341962E-3"/>
    <n v="0"/>
    <n v="75.172699999999622"/>
    <n v="1.7053025658242404E-13"/>
    <s v="Usage"/>
  </r>
  <r>
    <x v="2"/>
    <x v="1"/>
    <x v="3"/>
    <s v="Cloud Storage"/>
    <s v="Standard Storage US Multi-region"/>
    <s v="GiBy-month"/>
    <n v="19565.920000000006"/>
    <n v="469.58179999999999"/>
    <n v="17380.923599999995"/>
    <n v="417.14219999999995"/>
    <n v="2.399998568940279E-2"/>
    <n v="2.4000001933153891E-2"/>
    <n v="52.439917823934557"/>
    <n v="-3.1782393454506407E-4"/>
    <n v="0"/>
    <n v="52.439600000000041"/>
    <n v="0"/>
    <s v="Usage"/>
  </r>
  <r>
    <x v="2"/>
    <x v="1"/>
    <x v="0"/>
    <s v="Cloud SQL"/>
    <s v="Cloud SQL for PostgreSQL: Regional vCPU"/>
    <s v="vCPU-hours"/>
    <n v="3582.3541999999998"/>
    <n v="243.88660000000002"/>
    <n v="1625.4065000000001"/>
    <n v="110.6576"/>
    <n v="6.8079979361058168E-2"/>
    <n v="6.8079954153007258E-2"/>
    <n v="133.22890969583298"/>
    <n v="9.0304167053230984E-5"/>
    <n v="0"/>
    <n v="133.22900000000001"/>
    <n v="0"/>
    <s v="Usage"/>
  </r>
  <r>
    <x v="2"/>
    <x v="1"/>
    <x v="3"/>
    <s v="Cloud SQL"/>
    <s v="Cloud SQL for PostgreSQL: Regional vCPU"/>
    <s v="vCPU-hours"/>
    <n v="24184.113599999986"/>
    <n v="1646.4542000000004"/>
    <n v="24092.406500000001"/>
    <n v="1640.2106999999996"/>
    <n v="6.8079989501868748E-2"/>
    <n v="6.8079986115127167E-2"/>
    <n v="6.2434180946575628"/>
    <n v="8.1905343143827639E-5"/>
    <n v="0"/>
    <n v="6.2435000000007221"/>
    <n v="1.5099033134902129E-14"/>
    <s v="Usage"/>
  </r>
  <r>
    <x v="2"/>
    <x v="1"/>
    <x v="3"/>
    <s v="Cloud Logging"/>
    <s v="Log Storage"/>
    <s v="GiBy"/>
    <n v="17771.850900000001"/>
    <n v="8175.0514000000021"/>
    <n v="16000.369500000003"/>
    <n v="7360.1697999999997"/>
    <n v="0.45999999921223744"/>
    <n v="0.45999998937524528"/>
    <n v="814.88142517844403"/>
    <n v="1.7482155806581844E-4"/>
    <n v="0"/>
    <n v="814.88160000000244"/>
    <n v="0"/>
    <s v="Usage"/>
  </r>
  <r>
    <x v="2"/>
    <x v="1"/>
    <x v="4"/>
    <s v="Compute Engine"/>
    <s v="N2 Instance Core running in Americas"/>
    <s v="vCPU-hours"/>
    <n v="35787.105900000002"/>
    <n v="917.93930000000012"/>
    <n v="37166.441199999987"/>
    <n v="953.31939999999986"/>
    <n v="2.5650000940701943E-2"/>
    <n v="2.565000492971601E-2"/>
    <n v="-35.37995724473091"/>
    <n v="-1.4275526885158869E-4"/>
    <n v="0"/>
    <n v="-35.380099999999743"/>
    <n v="0"/>
    <s v="Usage"/>
  </r>
  <r>
    <x v="2"/>
    <x v="1"/>
    <x v="4"/>
    <s v="BigQuery"/>
    <s v="Analysis in US"/>
    <s v="TiBy"/>
    <n v="327.90279999999996"/>
    <n v="1946.9242999999997"/>
    <n v="289.42100000000011"/>
    <n v="1718.4365000000005"/>
    <n v="5.9375043458000354"/>
    <n v="5.9374976245676709"/>
    <n v="228.48559608908732"/>
    <n v="2.2039109117532262E-3"/>
    <n v="0"/>
    <n v="228.4877999999992"/>
    <n v="0"/>
    <s v="Usage"/>
  </r>
  <r>
    <x v="2"/>
    <x v="1"/>
    <x v="4"/>
    <s v="Cloud Storage"/>
    <s v="Standard Storage US Multi-region"/>
    <s v="GiBy-month"/>
    <n v="8464.6374999999989"/>
    <n v="203.15130000000002"/>
    <n v="8034.4907000000003"/>
    <n v="192.8272"/>
    <n v="2.4000000000000004E-2"/>
    <n v="2.3999928209513018E-2"/>
    <n v="10.323492319551722"/>
    <n v="6.0768044828233355E-4"/>
    <n v="0"/>
    <n v="10.324100000000016"/>
    <n v="0"/>
    <s v="Usage"/>
  </r>
  <r>
    <x v="2"/>
    <x v="1"/>
    <x v="4"/>
    <s v="Cloud SQL"/>
    <s v="Cloud SQL for PostgreSQL: Regional vCPU"/>
    <s v="vCPU-hours"/>
    <n v="10095.9521"/>
    <n v="687.33239999999989"/>
    <n v="10502.979799999999"/>
    <n v="715.04270000000008"/>
    <n v="6.8079998121227212E-2"/>
    <n v="6.8079984310738195E-2"/>
    <n v="-27.710439430035766"/>
    <n v="1.394300355858876E-4"/>
    <n v="0"/>
    <n v="-27.710300000000188"/>
    <n v="0"/>
    <s v="Usage"/>
  </r>
  <r>
    <x v="2"/>
    <x v="1"/>
    <x v="4"/>
    <s v="Cloud Logging"/>
    <s v="Log Storage"/>
    <s v="GiBy"/>
    <n v="7625.042300000001"/>
    <n v="3507.5193000000004"/>
    <n v="7267.900599999999"/>
    <n v="3343.2341999999999"/>
    <n v="0.45999997927880348"/>
    <n v="0.45999998954306009"/>
    <n v="164.28517826539161"/>
    <n v="-7.8265390839410475E-5"/>
    <n v="0"/>
    <n v="164.28510000000051"/>
    <n v="-2.5579538487363607E-13"/>
    <s v="Usage"/>
  </r>
  <r>
    <x v="2"/>
    <x v="1"/>
    <x v="0"/>
    <s v="Cloud Logging"/>
    <s v="Log Storage"/>
    <s v="GiBy"/>
    <n v="1710.2656999999999"/>
    <n v="786.72209999999995"/>
    <n v="2861.7650000000003"/>
    <n v="1316.4121"/>
    <n v="0.45999992866605466"/>
    <n v="0.46000006988694037"/>
    <n v="-529.68975847476315"/>
    <n v="-2.4152523694945049E-4"/>
    <n v="0"/>
    <n v="-529.69000000000005"/>
    <n v="0"/>
    <s v="Usage"/>
  </r>
  <r>
    <x v="2"/>
    <x v="1"/>
    <x v="0"/>
    <s v="Compute Engine"/>
    <s v="N2 Instance Core running in Americas"/>
    <s v="vCPU-hours"/>
    <n v="13613.4532"/>
    <n v="349.18500000000006"/>
    <n v="9222.3701000000001"/>
    <n v="236.55399999999997"/>
    <n v="2.5649994521595745E-2"/>
    <n v="2.565002243837514E-2"/>
    <n v="112.63138004376987"/>
    <n v="-3.8004376979020016E-4"/>
    <n v="0"/>
    <n v="112.63100000000009"/>
    <n v="0"/>
    <s v="Usage"/>
  </r>
  <r>
    <x v="2"/>
    <x v="1"/>
    <x v="0"/>
    <s v="Cloud Storage"/>
    <s v="Standard Storage US Multi-region"/>
    <s v="GiBy-month"/>
    <n v="762.0951"/>
    <n v="18.290300000000002"/>
    <n v="2186.7503000000002"/>
    <n v="52.481899999999996"/>
    <n v="2.4000023094230629E-2"/>
    <n v="2.3999950977484714E-2"/>
    <n v="-34.191654959818685"/>
    <n v="5.4959818689983672E-5"/>
    <n v="0"/>
    <n v="-34.191599999999994"/>
    <n v="0"/>
    <s v="Usage"/>
  </r>
  <r>
    <x v="2"/>
    <x v="1"/>
    <x v="0"/>
    <s v="BigQuery"/>
    <s v="Analysis in US"/>
    <s v="TiBy"/>
    <n v="52.197199999999995"/>
    <n v="309.92110000000002"/>
    <n v="67.744"/>
    <n v="402.2303"/>
    <n v="5.9375043105760472"/>
    <n v="5.9375044284364664"/>
    <n v="-92.309193848016079"/>
    <n v="-6.1519838731722839E-6"/>
    <n v="0"/>
    <n v="-92.309199999999976"/>
    <n v="0"/>
    <s v="Usage"/>
  </r>
  <r>
    <x v="3"/>
    <x v="1"/>
    <x v="3"/>
    <s v="Compute Engine"/>
    <s v="N2 Instance Core running in Americas"/>
    <s v="vCPU-hours"/>
    <n v="88196.99559999998"/>
    <n v="2262.2527"/>
    <n v="85651.449100000013"/>
    <n v="2196.9602999999993"/>
    <n v="2.5649997311246286E-2"/>
    <n v="2.5650007362222189E-2"/>
    <n v="65.293286465878097"/>
    <n v="-8.8646587742727289E-4"/>
    <n v="0"/>
    <n v="65.292400000000725"/>
    <n v="0"/>
    <s v="Usage"/>
  </r>
  <r>
    <x v="3"/>
    <x v="1"/>
    <x v="3"/>
    <s v="BigQuery"/>
    <s v="Analysis in US"/>
    <s v="TiBy"/>
    <n v="607.56869999999992"/>
    <n v="3607.4390999999987"/>
    <n v="697.46900000000016"/>
    <n v="4141.2213999999994"/>
    <n v="5.9374999074178758"/>
    <n v="5.9374988709175582"/>
    <n v="-533.78292974515125"/>
    <n v="6.2974515049860676E-4"/>
    <n v="0"/>
    <n v="-533.78230000000076"/>
    <n v="0"/>
    <s v="Usage"/>
  </r>
  <r>
    <x v="3"/>
    <x v="1"/>
    <x v="3"/>
    <s v="Cloud Storage"/>
    <s v="Standard Storage US Multi-region"/>
    <s v="GiBy-month"/>
    <n v="17338.455999999998"/>
    <n v="416.12269999999984"/>
    <n v="19565.920000000006"/>
    <n v="469.58179999999999"/>
    <n v="2.399998592723596E-2"/>
    <n v="2.399998568940279E-2"/>
    <n v="-53.459104123660069"/>
    <n v="4.1236599503504664E-6"/>
    <n v="0"/>
    <n v="-53.459100000000149"/>
    <n v="0"/>
    <s v="Usage"/>
  </r>
  <r>
    <x v="3"/>
    <x v="1"/>
    <x v="3"/>
    <s v="Cloud SQL"/>
    <s v="Cloud SQL for PostgreSQL: Regional vCPU"/>
    <s v="vCPU-hours"/>
    <n v="22175.821600000007"/>
    <n v="1509.7295999999997"/>
    <n v="24184.113599999986"/>
    <n v="1646.4542000000004"/>
    <n v="6.8079984914741529E-2"/>
    <n v="6.8079989501868748E-2"/>
    <n v="-136.72449827668558"/>
    <n v="-1.0172331488134934E-4"/>
    <n v="0"/>
    <n v="-136.72460000000069"/>
    <n v="-2.2737367544323206E-13"/>
    <s v="Usage"/>
  </r>
  <r>
    <x v="3"/>
    <x v="1"/>
    <x v="3"/>
    <s v="Cloud Logging"/>
    <s v="Log Storage"/>
    <s v="GiBy"/>
    <n v="15405.787200000002"/>
    <n v="7086.6620999999996"/>
    <n v="17771.850900000001"/>
    <n v="8175.0514000000021"/>
    <n v="0.45999999922107182"/>
    <n v="0.45999999921223744"/>
    <n v="-1088.389300136103"/>
    <n v="1.3610054248776039E-7"/>
    <n v="0"/>
    <n v="-1088.3893000000025"/>
    <n v="0"/>
    <s v="Usage"/>
  </r>
  <r>
    <x v="3"/>
    <x v="1"/>
    <x v="4"/>
    <s v="Compute Engine"/>
    <s v="N2 Instance Core running in Americas"/>
    <s v="vCPU-hours"/>
    <n v="36907.218999999983"/>
    <n v="946.67000000000007"/>
    <n v="35787.105900000002"/>
    <n v="917.93930000000012"/>
    <n v="2.5649995465656748E-2"/>
    <n v="2.5650000940701943E-2"/>
    <n v="28.730902068692068"/>
    <n v="-2.0206869204644607E-4"/>
    <n v="0"/>
    <n v="28.730699999999956"/>
    <n v="-6.3948846218409017E-14"/>
    <s v="Usage"/>
  </r>
  <r>
    <x v="3"/>
    <x v="1"/>
    <x v="4"/>
    <s v="BigQuery"/>
    <s v="Analysis in US"/>
    <s v="TiBy"/>
    <n v="295.54869999999994"/>
    <n v="1754.8204000000001"/>
    <n v="327.90279999999996"/>
    <n v="1946.9242999999997"/>
    <n v="5.9374999788528946"/>
    <n v="5.9375043458000354"/>
    <n v="-192.10260935444902"/>
    <n v="-1.2906455504286436E-3"/>
    <n v="0"/>
    <n v="-192.10389999999961"/>
    <n v="0"/>
    <s v="Usage"/>
  </r>
  <r>
    <x v="3"/>
    <x v="1"/>
    <x v="4"/>
    <s v="Cloud Storage"/>
    <s v="Standard Storage US Multi-region"/>
    <s v="GiBy-month"/>
    <n v="7571.8694000000014"/>
    <n v="181.72470000000001"/>
    <n v="8464.6374999999989"/>
    <n v="203.15130000000002"/>
    <n v="2.3999978129575238E-2"/>
    <n v="2.4000000000000004E-2"/>
    <n v="-21.426434399999945"/>
    <n v="-1.6560000005325491E-4"/>
    <n v="0"/>
    <n v="-21.426600000000008"/>
    <n v="0"/>
    <s v="Usage"/>
  </r>
  <r>
    <x v="3"/>
    <x v="1"/>
    <x v="4"/>
    <s v="Cloud SQL"/>
    <s v="Cloud SQL for PostgreSQL: Regional vCPU"/>
    <s v="vCPU-hours"/>
    <n v="9575.0576000000019"/>
    <n v="651.87020000000007"/>
    <n v="10095.9521"/>
    <n v="687.33239999999989"/>
    <n v="6.8080029095595199E-2"/>
    <n v="6.8079998121227212E-2"/>
    <n v="-35.462496581357485"/>
    <n v="2.9658135760063099E-4"/>
    <n v="0"/>
    <n v="-35.462199999999825"/>
    <n v="5.6843418860808015E-14"/>
    <s v="Usage"/>
  </r>
  <r>
    <x v="3"/>
    <x v="1"/>
    <x v="4"/>
    <s v="Cloud Logging"/>
    <s v="Log Storage"/>
    <s v="GiBy"/>
    <n v="7229.0519999999997"/>
    <n v="3325.3640000000005"/>
    <n v="7625.042300000001"/>
    <n v="3507.5193000000004"/>
    <n v="0.46000001106645805"/>
    <n v="0.45999997927880348"/>
    <n v="-182.15552979460776"/>
    <n v="2.2979460780213644E-4"/>
    <n v="0"/>
    <n v="-182.1552999999999"/>
    <n v="0"/>
    <s v="Usage"/>
  </r>
  <r>
    <x v="3"/>
    <x v="1"/>
    <x v="0"/>
    <s v="Cloud Storage"/>
    <s v="Standard Storage US Multi-region"/>
    <s v="GiBy-month"/>
    <n v="1211.7488000000003"/>
    <n v="29.082000000000004"/>
    <n v="762.0951"/>
    <n v="18.290300000000002"/>
    <n v="2.4000023767302262E-2"/>
    <n v="2.4000023094230629E-2"/>
    <n v="10.791699184406259"/>
    <n v="8.1559374378409346E-7"/>
    <n v="0"/>
    <n v="10.791700000000002"/>
    <n v="0"/>
    <s v="Usage"/>
  </r>
  <r>
    <x v="3"/>
    <x v="1"/>
    <x v="0"/>
    <s v="Cloud Logging"/>
    <s v="Log Storage"/>
    <s v="GiBy"/>
    <n v="1556.7744"/>
    <n v="716.11630000000002"/>
    <n v="1710.2656999999999"/>
    <n v="786.72209999999995"/>
    <n v="0.46000004881889117"/>
    <n v="0.45999992866605466"/>
    <n v="-70.605987050859952"/>
    <n v="1.8705085997170343E-4"/>
    <n v="0"/>
    <n v="-70.605799999999931"/>
    <n v="0"/>
    <s v="Usage"/>
  </r>
  <r>
    <x v="3"/>
    <x v="1"/>
    <x v="0"/>
    <s v="BigQuery"/>
    <s v="Analysis in US"/>
    <s v="TiBy"/>
    <n v="66.882800000000003"/>
    <n v="397.11720000000003"/>
    <n v="52.197199999999995"/>
    <n v="309.92110000000002"/>
    <n v="5.9375085971281107"/>
    <n v="5.9375043105760472"/>
    <n v="87.195813303395653"/>
    <n v="2.8669660435439787E-4"/>
    <n v="0"/>
    <n v="87.196100000000001"/>
    <n v="0"/>
    <s v="Usage"/>
  </r>
  <r>
    <x v="3"/>
    <x v="1"/>
    <x v="0"/>
    <s v="Cloud SQL"/>
    <s v="Cloud SQL for PostgreSQL: Regional vCPU"/>
    <s v="vCPU-hours"/>
    <n v="2195.9704999999999"/>
    <n v="149.5017"/>
    <n v="3582.3541999999998"/>
    <n v="243.88660000000002"/>
    <n v="6.8080012914563295E-2"/>
    <n v="6.8079979361058168E-2"/>
    <n v="-94.38497368250745"/>
    <n v="7.3682507430768089E-5"/>
    <n v="0"/>
    <n v="-94.384900000000016"/>
    <n v="0"/>
    <s v="Usage"/>
  </r>
  <r>
    <x v="3"/>
    <x v="1"/>
    <x v="0"/>
    <s v="Compute Engine"/>
    <s v="N2 Instance Core running in Americas"/>
    <s v="vCPU-hours"/>
    <n v="5625.0437000000002"/>
    <n v="144.2824"/>
    <n v="13613.4532"/>
    <n v="349.18500000000006"/>
    <n v="2.5650005172404258E-2"/>
    <n v="2.5649994521595745E-2"/>
    <n v="-204.90265991126338"/>
    <n v="5.9911263325530722E-5"/>
    <n v="0"/>
    <n v="-204.90260000000006"/>
    <n v="0"/>
    <s v="Usage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s v="AWS"/>
    <s v="Analytics"/>
    <n v="283.24160000000001"/>
    <n v="11"/>
    <s v="202603|AWS|Analytics"/>
    <n v="0"/>
    <n v="283.24160000000001"/>
    <s v=""/>
    <n v="283.24160000000001"/>
    <n v="0"/>
    <s v="Normal"/>
  </r>
  <r>
    <x v="0"/>
    <s v="AWS"/>
    <s v="Checkout"/>
    <n v="364.68549999999999"/>
    <n v="7"/>
    <s v="202603|AWS|Checkout"/>
    <n v="0"/>
    <n v="364.68549999999999"/>
    <s v=""/>
    <n v="364.68549999999999"/>
    <n v="0"/>
    <s v="Normal"/>
  </r>
  <r>
    <x v="0"/>
    <s v="AWS"/>
    <s v="Unallocated"/>
    <n v="239.30160000000001"/>
    <n v="3"/>
    <s v="202603|AWS|Unallocated"/>
    <n v="0"/>
    <n v="239.30160000000001"/>
    <s v=""/>
    <n v="239.30160000000001"/>
    <n v="0"/>
    <s v="Normal"/>
  </r>
  <r>
    <x v="0"/>
    <s v="GCP"/>
    <s v="lakehouse"/>
    <n v="246.9067"/>
    <n v="11"/>
    <s v="202603|GCP|lakehouse"/>
    <n v="0"/>
    <n v="246.9067"/>
    <s v=""/>
    <n v="246.9067"/>
    <n v="0"/>
    <s v="Normal"/>
  </r>
  <r>
    <x v="0"/>
    <s v="GCP"/>
    <s v="storefront"/>
    <n v="584.77289999999994"/>
    <n v="10"/>
    <s v="202603|GCP|storefront"/>
    <n v="0"/>
    <n v="584.77289999999994"/>
    <s v=""/>
    <n v="584.77289999999994"/>
    <n v="0"/>
    <s v="Normal"/>
  </r>
  <r>
    <x v="1"/>
    <s v="AWS"/>
    <s v="Analytics"/>
    <n v="6676.5577999999978"/>
    <n v="280"/>
    <s v="202604|AWS|Analytics"/>
    <n v="283.24160000000001"/>
    <n v="6393.3161999999975"/>
    <n v="22.571953413622847"/>
    <n v="3479.899699999999"/>
    <n v="0.91860638971864605"/>
    <s v="Critical Increase"/>
  </r>
  <r>
    <x v="1"/>
    <s v="AWS"/>
    <s v="Checkout"/>
    <n v="17008.157699999996"/>
    <n v="276"/>
    <s v="202604|AWS|Checkout"/>
    <n v="364.68549999999999"/>
    <n v="16643.472199999997"/>
    <n v="45.637877568480228"/>
    <n v="8686.4215999999979"/>
    <n v="0.95801660145070555"/>
    <s v="Critical Increase"/>
  </r>
  <r>
    <x v="1"/>
    <s v="AWS"/>
    <s v="Unallocated"/>
    <n v="1613.8526999999999"/>
    <n v="45"/>
    <s v="202604|AWS|Unallocated"/>
    <n v="239.30160000000001"/>
    <n v="1374.5510999999999"/>
    <n v="5.7440113229497829"/>
    <n v="926.57714999999996"/>
    <n v="0.74173591481292189"/>
    <s v="Critical Increase"/>
  </r>
  <r>
    <x v="1"/>
    <s v="GCP"/>
    <s v="Unallocated"/>
    <n v="2118.3359000000005"/>
    <n v="46"/>
    <s v="202604|GCP|Unallocated"/>
    <n v="0"/>
    <n v="2118.3359000000005"/>
    <s v=""/>
    <n v="2118.3359000000005"/>
    <n v="0"/>
    <s v="Normal"/>
  </r>
  <r>
    <x v="1"/>
    <s v="GCP"/>
    <s v="lakehouse"/>
    <n v="6922.8599999999951"/>
    <n v="275"/>
    <s v="202604|GCP|lakehouse"/>
    <n v="246.9067"/>
    <n v="6675.9532999999956"/>
    <n v="27.038364289020894"/>
    <n v="3584.8833499999973"/>
    <n v="0.93112559715506515"/>
    <s v="Critical Increase"/>
  </r>
  <r>
    <x v="1"/>
    <s v="GCP"/>
    <s v="storefront"/>
    <n v="15334.104100000008"/>
    <n v="280"/>
    <s v="202604|GCP|storefront"/>
    <n v="584.77289999999994"/>
    <n v="14749.331200000008"/>
    <n v="25.222323401101537"/>
    <n v="7959.4385000000038"/>
    <n v="0.92653088531307837"/>
    <s v="Critical Increase"/>
  </r>
  <r>
    <x v="2"/>
    <s v="AWS"/>
    <s v="Analytics"/>
    <n v="6096.8632999999954"/>
    <n v="292"/>
    <s v="202605|AWS|Analytics"/>
    <n v="6676.5577999999978"/>
    <n v="-579.69450000000234"/>
    <n v="-8.6825354825805973E-2"/>
    <n v="4352.2208999999975"/>
    <n v="0.40086255732102177"/>
    <s v="Normal"/>
  </r>
  <r>
    <x v="2"/>
    <s v="AWS"/>
    <s v="Checkout"/>
    <n v="17463.053199999988"/>
    <n v="290"/>
    <s v="202605|AWS|Checkout"/>
    <n v="17008.157699999996"/>
    <n v="454.89549999999144"/>
    <n v="2.6745724494310841E-2"/>
    <n v="11611.965466666661"/>
    <n v="0.50388435533411413"/>
    <s v="Normal"/>
  </r>
  <r>
    <x v="2"/>
    <s v="AWS"/>
    <s v="Unallocated"/>
    <n v="1954.6146999999996"/>
    <n v="39"/>
    <s v="202605|AWS|Unallocated"/>
    <n v="1613.8526999999999"/>
    <n v="340.76199999999972"/>
    <n v="0.21114814257831568"/>
    <n v="1269.256333333333"/>
    <n v="0.53996844346387618"/>
    <s v="Normal"/>
  </r>
  <r>
    <x v="2"/>
    <s v="GCP"/>
    <s v="Unallocated"/>
    <n v="1708.0051000000003"/>
    <n v="45"/>
    <s v="202605|GCP|Unallocated"/>
    <n v="2118.3359000000005"/>
    <n v="-410.33080000000018"/>
    <n v="-0.19370431289957371"/>
    <n v="1913.1705000000004"/>
    <n v="-0.10723842961199749"/>
    <s v="Normal"/>
  </r>
  <r>
    <x v="2"/>
    <s v="GCP"/>
    <s v="lakehouse"/>
    <n v="6662.8666000000003"/>
    <n v="284"/>
    <s v="202605|GCP|lakehouse"/>
    <n v="6922.8599999999951"/>
    <n v="-259.99339999999484"/>
    <n v="-3.755577896996256E-2"/>
    <n v="4610.8777666666647"/>
    <n v="0.44503214727741025"/>
    <s v="Normal"/>
  </r>
  <r>
    <x v="2"/>
    <s v="GCP"/>
    <s v="storefront"/>
    <n v="16629.269099999983"/>
    <n v="292"/>
    <s v="202605|GCP|storefront"/>
    <n v="15334.104100000008"/>
    <n v="1295.1649999999754"/>
    <n v="8.4463036872168801E-2"/>
    <n v="10849.38203333333"/>
    <n v="0.53273882778841175"/>
    <s v="Normal"/>
  </r>
  <r>
    <x v="3"/>
    <s v="AWS"/>
    <s v="Analytics"/>
    <n v="6062.1377999999995"/>
    <n v="256"/>
    <s v="202606|AWS|Analytics"/>
    <n v="6096.8632999999954"/>
    <n v="-34.725499999995918"/>
    <n v="-5.6956336875711062E-3"/>
    <n v="6278.5196333333306"/>
    <n v="-3.4463830006127058E-2"/>
    <s v="Normal"/>
  </r>
  <r>
    <x v="3"/>
    <s v="AWS"/>
    <s v="Checkout"/>
    <n v="10914.776100000005"/>
    <n v="250"/>
    <s v="202606|AWS|Checkout"/>
    <n v="17463.053199999988"/>
    <n v="-6548.277099999983"/>
    <n v="-0.37497893552772249"/>
    <n v="15128.662333333328"/>
    <n v="-0.27853660426069338"/>
    <s v="Normal"/>
  </r>
  <r>
    <x v="3"/>
    <s v="AWS"/>
    <s v="Unallocated"/>
    <n v="2374.4002999999998"/>
    <n v="55"/>
    <s v="202606|AWS|Unallocated"/>
    <n v="1954.6146999999996"/>
    <n v="419.78560000000016"/>
    <n v="0.21476641918225634"/>
    <n v="1980.9558999999997"/>
    <n v="0.19861340679012598"/>
    <s v="Normal"/>
  </r>
  <r>
    <x v="3"/>
    <s v="GCP"/>
    <s v="Unallocated"/>
    <n v="1436.0996000000002"/>
    <n v="32"/>
    <s v="202606|GCP|Unallocated"/>
    <n v="1708.0051000000003"/>
    <n v="-271.90550000000007"/>
    <n v="-0.15919478226382347"/>
    <n v="1754.1468666666669"/>
    <n v="-0.18131165223983714"/>
    <s v="Normal"/>
  </r>
  <r>
    <x v="3"/>
    <s v="GCP"/>
    <s v="lakehouse"/>
    <n v="6860.4492999999984"/>
    <n v="265"/>
    <s v="202606|GCP|lakehouse"/>
    <n v="6662.8666000000003"/>
    <n v="197.58269999999811"/>
    <n v="2.9654308252246579E-2"/>
    <n v="6815.3919666666652"/>
    <n v="6.6111140127675218E-3"/>
    <s v="Normal"/>
  </r>
  <r>
    <x v="3"/>
    <s v="GCP"/>
    <s v="storefront"/>
    <n v="10382.206200000006"/>
    <n v="264"/>
    <s v="202606|GCP|storefront"/>
    <n v="16629.269099999983"/>
    <n v="-6247.0628999999772"/>
    <n v="-0.37566671526170586"/>
    <n v="14115.193133333332"/>
    <n v="-0.26446587716308306"/>
    <s v="Normal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d v="2026-06-01T00:00:00"/>
    <x v="0"/>
    <s v="Analytics"/>
    <n v="6062.1377999999995"/>
    <s v="202606|AWS|Analytics"/>
    <n v="7221.3649164799981"/>
    <n v="29"/>
    <n v="30"/>
    <n v="209.03923448275862"/>
    <n v="6271.1770344827582"/>
    <n v="6386.7105499999961"/>
    <n v="6305.83708913793"/>
    <n v="-915.52782734206812"/>
    <n v="-0.12678044080735024"/>
    <n v="0.87321955919264971"/>
    <s v="Forecast Within Budget"/>
  </r>
  <r>
    <d v="2026-06-01T00:00:00"/>
    <x v="0"/>
    <s v="Checkout"/>
    <n v="10914.776100000005"/>
    <s v="202606|AWS|Checkout"/>
    <n v="18396.023368319999"/>
    <n v="29"/>
    <n v="30"/>
    <n v="376.37158965517256"/>
    <n v="11291.147689655176"/>
    <n v="17235.605449999992"/>
    <n v="13074.48501775862"/>
    <n v="-5321.538350561379"/>
    <n v="-0.28927655961372939"/>
    <n v="0.71072344038627056"/>
    <s v="Forecast Within Budget"/>
  </r>
  <r>
    <d v="2026-06-01T00:00:00"/>
    <x v="0"/>
    <s v="Unallocated"/>
    <n v="2374.4002999999998"/>
    <s v="202606|AWS|Unallocated"/>
    <n v="1745.5430803200002"/>
    <n v="29"/>
    <n v="30"/>
    <n v="81.87587241379309"/>
    <n v="2456.2761724137927"/>
    <n v="1784.2336999999998"/>
    <n v="2374.4002999999998"/>
    <n v="628.85721967999962"/>
    <n v="0.36026450837564827"/>
    <n v="1.3602645083756484"/>
    <s v="Forecast Over Budget"/>
  </r>
  <r>
    <d v="2026-06-01T00:00:00"/>
    <x v="1"/>
    <s v="Unallocated"/>
    <n v="1436.0996000000002"/>
    <s v="202606|GCP|Unallocated"/>
    <n v="2380.1622172400007"/>
    <n v="29"/>
    <n v="30"/>
    <n v="49.520675862068977"/>
    <n v="1485.6202758620693"/>
    <n v="1913.1705000000004"/>
    <n v="1613.8853431034486"/>
    <n v="-766.27687413655212"/>
    <n v="-0.32194313000443936"/>
    <n v="0.6780568699955607"/>
    <s v="Forecast Within Budget"/>
  </r>
  <r>
    <d v="2026-06-01T00:00:00"/>
    <x v="1"/>
    <s v="lakehouse"/>
    <n v="6860.4492999999984"/>
    <s v="202606|GCP|lakehouse"/>
    <n v="7778.5254959999957"/>
    <n v="29"/>
    <n v="30"/>
    <n v="236.56721724137927"/>
    <n v="7097.0165172413781"/>
    <n v="6792.8632999999973"/>
    <n v="7005.7705520689642"/>
    <n v="-772.75494393103145"/>
    <n v="-9.9344656558419786E-2"/>
    <n v="0.90065534344158027"/>
    <s v="Forecast Within Budget"/>
  </r>
  <r>
    <d v="2026-06-01T00:00:00"/>
    <x v="1"/>
    <s v="storefront"/>
    <n v="10382.206200000006"/>
    <s v="202606|GCP|storefront"/>
    <n v="17229.399366760012"/>
    <n v="29"/>
    <n v="30"/>
    <n v="358.00711034482777"/>
    <n v="10740.213310344832"/>
    <n v="15981.686599999995"/>
    <n v="12312.655297241381"/>
    <n v="-4916.7440695186306"/>
    <n v="-0.28536944120085272"/>
    <n v="0.71463055879914728"/>
    <s v="Forecast Within Budget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d v="2026-06-13T00:00:00"/>
    <x v="0"/>
    <x v="0"/>
    <s v="111111111111"/>
    <x v="0"/>
    <x v="0"/>
    <s v="increase"/>
    <n v="731.28560000000004"/>
    <n v="170.79910000000001"/>
    <n v="560.48649999999998"/>
    <n v="3.2816000000000001"/>
    <s v="14.0000"/>
    <s v="2"/>
  </r>
  <r>
    <d v="2026-06-18T00:00:00"/>
    <x v="1"/>
    <x v="1"/>
    <s v="finops-prod-1001"/>
    <x v="1"/>
    <x v="1"/>
    <s v="increase"/>
    <n v="314.75020000000001"/>
    <n v="76.904200000000003"/>
    <n v="237.846"/>
    <n v="3.0928"/>
    <s v="14.0000"/>
    <s v="2"/>
  </r>
  <r>
    <d v="2026-05-18T00:00:00"/>
    <x v="0"/>
    <x v="2"/>
    <s v="111111111111"/>
    <x v="2"/>
    <x v="1"/>
    <s v="increase"/>
    <n v="224.9751"/>
    <n v="107.7302"/>
    <n v="117.2448"/>
    <n v="1.0883"/>
    <s v="8.0000"/>
    <s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E8238-B795-45C6-86C2-2B78015402D2}" name="PivotTable3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3:J42" firstHeaderRow="0" firstDataRow="1" firstDataCol="1"/>
  <pivotFields count="20">
    <pivotField axis="axisRow" numFmtId="14" showAll="0">
      <items count="5">
        <item h="1" sd="0" x="0"/>
        <item h="1" sd="0" x="1"/>
        <item x="2"/>
        <item x="3"/>
        <item t="default"/>
      </items>
    </pivotField>
    <pivotField axis="axisRow" showAll="0">
      <items count="3">
        <item x="0"/>
        <item x="1"/>
        <item t="default"/>
      </items>
    </pivotField>
    <pivotField axis="axisRow" showAll="0">
      <items count="6">
        <item x="2"/>
        <item x="1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0"/>
    <field x="1"/>
    <field x="2"/>
  </rowFields>
  <rowItems count="19">
    <i>
      <x v="2"/>
    </i>
    <i r="1">
      <x/>
    </i>
    <i r="2">
      <x/>
    </i>
    <i r="2">
      <x v="1"/>
    </i>
    <i r="2">
      <x v="4"/>
    </i>
    <i r="1">
      <x v="1"/>
    </i>
    <i r="2">
      <x v="2"/>
    </i>
    <i r="2">
      <x v="3"/>
    </i>
    <i r="2">
      <x v="4"/>
    </i>
    <i>
      <x v="3"/>
    </i>
    <i r="1">
      <x/>
    </i>
    <i r="2">
      <x/>
    </i>
    <i r="2">
      <x v="1"/>
    </i>
    <i r="2">
      <x v="4"/>
    </i>
    <i r="1">
      <x v="1"/>
    </i>
    <i r="2">
      <x v="2"/>
    </i>
    <i r="2">
      <x v="3"/>
    </i>
    <i r="2"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usage_effect" fld="12" baseField="0" baseItem="0"/>
    <dataField name="Sum of rate_effect" fld="13" baseField="0" baseItem="0"/>
    <dataField name="Sum of scope_effect" fld="14" baseField="0" baseItem="0"/>
    <dataField name="Sum of total_cost_change" fld="15" baseField="0" baseItem="0"/>
    <dataField name="Sum of decomposition_check" fld="16" baseField="0" baseItem="0"/>
  </dataFields>
  <formats count="4">
    <format dxfId="41">
      <pivotArea collapsedLevelsAreSubtotals="1" fieldPosition="0">
        <references count="1">
          <reference field="0" count="1">
            <x v="0"/>
          </reference>
        </references>
      </pivotArea>
    </format>
    <format dxfId="40">
      <pivotArea outline="0" collapsedLevelsAreSubtotals="1" fieldPosition="0"/>
    </format>
    <format dxfId="3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38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38198A-96E4-4ED0-9CAF-D1F72023201F}" name="PivotTable2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F29:H32" firstHeaderRow="1" firstDataRow="2" firstDataCol="1" rowPageCount="4" colPageCount="1"/>
  <pivotFields count="41">
    <pivotField showAll="0"/>
    <pivotField axis="axisPage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axis="axisPage" showAll="0">
      <items count="6">
        <item x="1"/>
        <item x="2"/>
        <item x="3"/>
        <item x="4"/>
        <item x="0"/>
        <item t="default"/>
      </items>
    </pivotField>
    <pivotField axis="axisPage" showAll="0">
      <items count="5"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axis="axisCol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22" showAll="0"/>
    <pivotField numFmtId="14" showAll="0"/>
  </pivotFields>
  <rowFields count="1">
    <field x="27"/>
  </rowFields>
  <rowItems count="2">
    <i>
      <x v="4"/>
    </i>
    <i t="grand">
      <x/>
    </i>
  </rowItems>
  <colFields count="1">
    <field x="35"/>
  </colFields>
  <colItems count="2">
    <i>
      <x v="2"/>
    </i>
    <i t="grand">
      <x/>
    </i>
  </colItems>
  <pageFields count="4">
    <pageField fld="1" hier="-1"/>
    <pageField fld="28" hier="-1"/>
    <pageField fld="29" hier="-1"/>
    <pageField fld="30" item="3" hier="-1"/>
  </pageFields>
  <dataFields count="1">
    <dataField name="Sum of billed_cost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AFFA92-2C07-4FD8-B3A4-C9487E7B3194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6:H10" firstHeaderRow="0" firstDataRow="1" firstDataCol="1"/>
  <pivotFields count="41">
    <pivotField dataField="1" showAll="0">
      <items count="360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13"/>
        <item x="1814"/>
        <item x="1815"/>
        <item x="1816"/>
        <item x="1817"/>
        <item x="1818"/>
        <item x="1819"/>
        <item x="1820"/>
        <item x="1821"/>
        <item x="1822"/>
        <item x="1803"/>
        <item x="1804"/>
        <item x="1805"/>
        <item x="1806"/>
        <item x="1807"/>
        <item x="1808"/>
        <item x="1809"/>
        <item x="1810"/>
        <item x="1811"/>
        <item x="1812"/>
        <item x="1833"/>
        <item x="1834"/>
        <item x="1835"/>
        <item x="1836"/>
        <item x="1837"/>
        <item x="1838"/>
        <item x="1839"/>
        <item x="1840"/>
        <item x="1841"/>
        <item x="1842"/>
        <item x="1823"/>
        <item x="1824"/>
        <item x="1825"/>
        <item x="1826"/>
        <item x="1827"/>
        <item x="1828"/>
        <item x="1829"/>
        <item x="1830"/>
        <item x="1831"/>
        <item x="1832"/>
        <item x="1853"/>
        <item x="1854"/>
        <item x="1855"/>
        <item x="1856"/>
        <item x="1857"/>
        <item x="1858"/>
        <item x="1859"/>
        <item x="1860"/>
        <item x="1861"/>
        <item x="1862"/>
        <item x="1843"/>
        <item x="1844"/>
        <item x="1845"/>
        <item x="1846"/>
        <item x="1847"/>
        <item x="1848"/>
        <item x="1849"/>
        <item x="1850"/>
        <item x="1851"/>
        <item x="1852"/>
        <item x="1873"/>
        <item x="1874"/>
        <item x="1875"/>
        <item x="1876"/>
        <item x="1877"/>
        <item x="1878"/>
        <item x="1879"/>
        <item x="1880"/>
        <item x="1881"/>
        <item x="1882"/>
        <item x="1863"/>
        <item x="1864"/>
        <item x="1865"/>
        <item x="1866"/>
        <item x="1867"/>
        <item x="1868"/>
        <item x="1869"/>
        <item x="1870"/>
        <item x="1871"/>
        <item x="1872"/>
        <item x="1893"/>
        <item x="1894"/>
        <item x="1895"/>
        <item x="1896"/>
        <item x="1897"/>
        <item x="1898"/>
        <item x="1899"/>
        <item x="1900"/>
        <item x="1901"/>
        <item x="1902"/>
        <item x="1883"/>
        <item x="1884"/>
        <item x="1885"/>
        <item x="1886"/>
        <item x="1887"/>
        <item x="1888"/>
        <item x="1889"/>
        <item x="1890"/>
        <item x="1891"/>
        <item x="1892"/>
        <item x="1913"/>
        <item x="1914"/>
        <item x="1915"/>
        <item x="1916"/>
        <item x="1917"/>
        <item x="1918"/>
        <item x="1919"/>
        <item x="1920"/>
        <item x="1921"/>
        <item x="1922"/>
        <item x="1903"/>
        <item x="1904"/>
        <item x="1905"/>
        <item x="1906"/>
        <item x="1907"/>
        <item x="1908"/>
        <item x="1909"/>
        <item x="1910"/>
        <item x="1911"/>
        <item x="1912"/>
        <item x="1933"/>
        <item x="1934"/>
        <item x="1935"/>
        <item x="1936"/>
        <item x="1937"/>
        <item x="1938"/>
        <item x="1939"/>
        <item x="1940"/>
        <item x="1941"/>
        <item x="1942"/>
        <item x="1923"/>
        <item x="1924"/>
        <item x="1925"/>
        <item x="1926"/>
        <item x="1927"/>
        <item x="1928"/>
        <item x="1929"/>
        <item x="1930"/>
        <item x="1931"/>
        <item x="1932"/>
        <item x="1953"/>
        <item x="1954"/>
        <item x="1955"/>
        <item x="1956"/>
        <item x="1957"/>
        <item x="1958"/>
        <item x="1959"/>
        <item x="1960"/>
        <item x="1961"/>
        <item x="1962"/>
        <item x="1943"/>
        <item x="1944"/>
        <item x="1945"/>
        <item x="1946"/>
        <item x="1947"/>
        <item x="1948"/>
        <item x="1949"/>
        <item x="1950"/>
        <item x="1951"/>
        <item x="1952"/>
        <item x="1973"/>
        <item x="1974"/>
        <item x="1975"/>
        <item x="1976"/>
        <item x="1977"/>
        <item x="1978"/>
        <item x="1979"/>
        <item x="1980"/>
        <item x="1981"/>
        <item x="1982"/>
        <item x="1963"/>
        <item x="1964"/>
        <item x="1965"/>
        <item x="1966"/>
        <item x="1967"/>
        <item x="1968"/>
        <item x="1969"/>
        <item x="1970"/>
        <item x="1971"/>
        <item x="1972"/>
        <item x="1993"/>
        <item x="1994"/>
        <item x="1995"/>
        <item x="1996"/>
        <item x="1997"/>
        <item x="1998"/>
        <item x="1999"/>
        <item x="2000"/>
        <item x="2001"/>
        <item x="2002"/>
        <item x="1983"/>
        <item x="1984"/>
        <item x="1985"/>
        <item x="1986"/>
        <item x="1987"/>
        <item x="1988"/>
        <item x="1989"/>
        <item x="1990"/>
        <item x="1991"/>
        <item x="1992"/>
        <item x="2013"/>
        <item x="2014"/>
        <item x="2015"/>
        <item x="2016"/>
        <item x="2017"/>
        <item x="2018"/>
        <item x="2019"/>
        <item x="2020"/>
        <item x="2021"/>
        <item x="2022"/>
        <item x="2003"/>
        <item x="2004"/>
        <item x="2005"/>
        <item x="2006"/>
        <item x="2007"/>
        <item x="2008"/>
        <item x="2009"/>
        <item x="2010"/>
        <item x="2011"/>
        <item x="2012"/>
        <item x="2033"/>
        <item x="2034"/>
        <item x="2035"/>
        <item x="2036"/>
        <item x="2037"/>
        <item x="2038"/>
        <item x="2039"/>
        <item x="2040"/>
        <item x="2041"/>
        <item x="2042"/>
        <item x="2023"/>
        <item x="2024"/>
        <item x="2025"/>
        <item x="2026"/>
        <item x="2027"/>
        <item x="2028"/>
        <item x="2029"/>
        <item x="2030"/>
        <item x="2031"/>
        <item x="2032"/>
        <item x="2053"/>
        <item x="2054"/>
        <item x="2055"/>
        <item x="2056"/>
        <item x="2057"/>
        <item x="2058"/>
        <item x="2059"/>
        <item x="2060"/>
        <item x="2061"/>
        <item x="2062"/>
        <item x="2043"/>
        <item x="2044"/>
        <item x="2045"/>
        <item x="2046"/>
        <item x="2047"/>
        <item x="2048"/>
        <item x="2049"/>
        <item x="2050"/>
        <item x="2051"/>
        <item x="2052"/>
        <item x="2073"/>
        <item x="2074"/>
        <item x="2075"/>
        <item x="2076"/>
        <item x="2077"/>
        <item x="2078"/>
        <item x="2079"/>
        <item x="2080"/>
        <item x="2081"/>
        <item x="2082"/>
        <item x="2063"/>
        <item x="2064"/>
        <item x="2065"/>
        <item x="2066"/>
        <item x="2067"/>
        <item x="2068"/>
        <item x="2069"/>
        <item x="2070"/>
        <item x="2071"/>
        <item x="2072"/>
        <item x="2093"/>
        <item x="2094"/>
        <item x="2095"/>
        <item x="2096"/>
        <item x="2097"/>
        <item x="2098"/>
        <item x="2099"/>
        <item x="2100"/>
        <item x="2101"/>
        <item x="2102"/>
        <item x="2083"/>
        <item x="2084"/>
        <item x="2085"/>
        <item x="2086"/>
        <item x="2087"/>
        <item x="2088"/>
        <item x="2089"/>
        <item x="2090"/>
        <item x="2091"/>
        <item x="2092"/>
        <item x="2113"/>
        <item x="2114"/>
        <item x="2115"/>
        <item x="2116"/>
        <item x="2117"/>
        <item x="2118"/>
        <item x="2119"/>
        <item x="2120"/>
        <item x="2121"/>
        <item x="2122"/>
        <item x="2103"/>
        <item x="2104"/>
        <item x="2105"/>
        <item x="2106"/>
        <item x="2107"/>
        <item x="2108"/>
        <item x="2109"/>
        <item x="2110"/>
        <item x="2111"/>
        <item x="2112"/>
        <item x="2133"/>
        <item x="2134"/>
        <item x="2135"/>
        <item x="2136"/>
        <item x="2137"/>
        <item x="2138"/>
        <item x="2139"/>
        <item x="2140"/>
        <item x="2141"/>
        <item x="2142"/>
        <item x="2123"/>
        <item x="2124"/>
        <item x="2125"/>
        <item x="2126"/>
        <item x="2127"/>
        <item x="2128"/>
        <item x="2129"/>
        <item x="2130"/>
        <item x="2131"/>
        <item x="2132"/>
        <item x="2153"/>
        <item x="2154"/>
        <item x="2155"/>
        <item x="2156"/>
        <item x="2157"/>
        <item x="2158"/>
        <item x="2159"/>
        <item x="2160"/>
        <item x="2161"/>
        <item x="2162"/>
        <item x="2143"/>
        <item x="2144"/>
        <item x="2145"/>
        <item x="2146"/>
        <item x="2147"/>
        <item x="2148"/>
        <item x="2149"/>
        <item x="2150"/>
        <item x="2151"/>
        <item x="2152"/>
        <item x="2173"/>
        <item x="2174"/>
        <item x="2175"/>
        <item x="2176"/>
        <item x="2177"/>
        <item x="2178"/>
        <item x="2179"/>
        <item x="2180"/>
        <item x="2181"/>
        <item x="2182"/>
        <item x="2163"/>
        <item x="2164"/>
        <item x="2165"/>
        <item x="2166"/>
        <item x="2167"/>
        <item x="2168"/>
        <item x="2169"/>
        <item x="2170"/>
        <item x="2171"/>
        <item x="2172"/>
        <item x="2193"/>
        <item x="2194"/>
        <item x="2195"/>
        <item x="2196"/>
        <item x="2197"/>
        <item x="2198"/>
        <item x="2199"/>
        <item x="2200"/>
        <item x="2201"/>
        <item x="2202"/>
        <item x="2183"/>
        <item x="2184"/>
        <item x="2185"/>
        <item x="2186"/>
        <item x="2187"/>
        <item x="2188"/>
        <item x="2189"/>
        <item x="2190"/>
        <item x="2191"/>
        <item x="2192"/>
        <item x="2213"/>
        <item x="2214"/>
        <item x="2215"/>
        <item x="2216"/>
        <item x="2217"/>
        <item x="2218"/>
        <item x="2219"/>
        <item x="2220"/>
        <item x="2221"/>
        <item x="2222"/>
        <item x="2203"/>
        <item x="2204"/>
        <item x="2205"/>
        <item x="2206"/>
        <item x="2207"/>
        <item x="2208"/>
        <item x="2209"/>
        <item x="2210"/>
        <item x="2211"/>
        <item x="2212"/>
        <item x="2233"/>
        <item x="2234"/>
        <item x="2235"/>
        <item x="2236"/>
        <item x="2237"/>
        <item x="2238"/>
        <item x="2239"/>
        <item x="2240"/>
        <item x="2241"/>
        <item x="2242"/>
        <item x="2223"/>
        <item x="2224"/>
        <item x="2225"/>
        <item x="2226"/>
        <item x="2227"/>
        <item x="2228"/>
        <item x="2229"/>
        <item x="2230"/>
        <item x="2231"/>
        <item x="2232"/>
        <item x="2253"/>
        <item x="2254"/>
        <item x="2255"/>
        <item x="2256"/>
        <item x="2257"/>
        <item x="2258"/>
        <item x="2259"/>
        <item x="2260"/>
        <item x="2261"/>
        <item x="2262"/>
        <item x="2243"/>
        <item x="2244"/>
        <item x="2245"/>
        <item x="2246"/>
        <item x="2247"/>
        <item x="2248"/>
        <item x="2249"/>
        <item x="2250"/>
        <item x="2251"/>
        <item x="2252"/>
        <item x="2273"/>
        <item x="2274"/>
        <item x="2275"/>
        <item x="2276"/>
        <item x="2277"/>
        <item x="2278"/>
        <item x="2279"/>
        <item x="2280"/>
        <item x="2281"/>
        <item x="2282"/>
        <item x="2263"/>
        <item x="2264"/>
        <item x="2265"/>
        <item x="2266"/>
        <item x="2267"/>
        <item x="2268"/>
        <item x="2269"/>
        <item x="2270"/>
        <item x="2271"/>
        <item x="2272"/>
        <item x="2293"/>
        <item x="2294"/>
        <item x="2295"/>
        <item x="2296"/>
        <item x="2297"/>
        <item x="2298"/>
        <item x="2299"/>
        <item x="2300"/>
        <item x="2301"/>
        <item x="2302"/>
        <item x="2283"/>
        <item x="2284"/>
        <item x="2285"/>
        <item x="2286"/>
        <item x="2287"/>
        <item x="2288"/>
        <item x="2289"/>
        <item x="2290"/>
        <item x="2291"/>
        <item x="2292"/>
        <item x="2313"/>
        <item x="2314"/>
        <item x="2315"/>
        <item x="2316"/>
        <item x="2317"/>
        <item x="2318"/>
        <item x="2319"/>
        <item x="2320"/>
        <item x="2321"/>
        <item x="2322"/>
        <item x="2303"/>
        <item x="2304"/>
        <item x="2305"/>
        <item x="2306"/>
        <item x="2307"/>
        <item x="2308"/>
        <item x="2309"/>
        <item x="2310"/>
        <item x="2311"/>
        <item x="2312"/>
        <item x="2333"/>
        <item x="2334"/>
        <item x="2335"/>
        <item x="2336"/>
        <item x="2337"/>
        <item x="2338"/>
        <item x="2339"/>
        <item x="2340"/>
        <item x="2341"/>
        <item x="2342"/>
        <item x="2323"/>
        <item x="2324"/>
        <item x="2325"/>
        <item x="2326"/>
        <item x="2327"/>
        <item x="2328"/>
        <item x="2329"/>
        <item x="2330"/>
        <item x="2331"/>
        <item x="2332"/>
        <item x="2353"/>
        <item x="2354"/>
        <item x="2355"/>
        <item x="2356"/>
        <item x="2357"/>
        <item x="2358"/>
        <item x="2359"/>
        <item x="2360"/>
        <item x="2361"/>
        <item x="2362"/>
        <item x="2343"/>
        <item x="2344"/>
        <item x="2345"/>
        <item x="2346"/>
        <item x="2347"/>
        <item x="2348"/>
        <item x="2349"/>
        <item x="2350"/>
        <item x="2351"/>
        <item x="2352"/>
        <item x="2373"/>
        <item x="2374"/>
        <item x="2375"/>
        <item x="2376"/>
        <item x="2377"/>
        <item x="2378"/>
        <item x="2379"/>
        <item x="2380"/>
        <item x="2381"/>
        <item x="2382"/>
        <item x="2363"/>
        <item x="2364"/>
        <item x="2365"/>
        <item x="2366"/>
        <item x="2367"/>
        <item x="2368"/>
        <item x="2369"/>
        <item x="2370"/>
        <item x="2371"/>
        <item x="2372"/>
        <item x="2393"/>
        <item x="2394"/>
        <item x="2395"/>
        <item x="2396"/>
        <item x="2397"/>
        <item x="2398"/>
        <item x="2399"/>
        <item x="2400"/>
        <item x="2401"/>
        <item x="2402"/>
        <item x="2383"/>
        <item x="2384"/>
        <item x="2385"/>
        <item x="2386"/>
        <item x="2387"/>
        <item x="2388"/>
        <item x="2389"/>
        <item x="2390"/>
        <item x="2391"/>
        <item x="2392"/>
        <item x="2413"/>
        <item x="2414"/>
        <item x="2415"/>
        <item x="2416"/>
        <item x="2417"/>
        <item x="2418"/>
        <item x="2419"/>
        <item x="2420"/>
        <item x="2421"/>
        <item x="2422"/>
        <item x="2403"/>
        <item x="2404"/>
        <item x="2405"/>
        <item x="2406"/>
        <item x="2407"/>
        <item x="2408"/>
        <item x="2409"/>
        <item x="2410"/>
        <item x="2411"/>
        <item x="2412"/>
        <item x="2433"/>
        <item x="2434"/>
        <item x="2435"/>
        <item x="2436"/>
        <item x="2437"/>
        <item x="2438"/>
        <item x="2439"/>
        <item x="2440"/>
        <item x="2441"/>
        <item x="2442"/>
        <item x="2423"/>
        <item x="2424"/>
        <item x="2425"/>
        <item x="2426"/>
        <item x="2427"/>
        <item x="2428"/>
        <item x="2429"/>
        <item x="2430"/>
        <item x="2431"/>
        <item x="2432"/>
        <item x="2453"/>
        <item x="2454"/>
        <item x="2455"/>
        <item x="2456"/>
        <item x="2457"/>
        <item x="2458"/>
        <item x="2459"/>
        <item x="2460"/>
        <item x="2461"/>
        <item x="2462"/>
        <item x="2443"/>
        <item x="2444"/>
        <item x="2445"/>
        <item x="2446"/>
        <item x="2447"/>
        <item x="2448"/>
        <item x="2449"/>
        <item x="2450"/>
        <item x="2451"/>
        <item x="2452"/>
        <item x="2473"/>
        <item x="2474"/>
        <item x="2475"/>
        <item x="2476"/>
        <item x="2477"/>
        <item x="2478"/>
        <item x="2479"/>
        <item x="2480"/>
        <item x="2481"/>
        <item x="2482"/>
        <item x="2463"/>
        <item x="2464"/>
        <item x="2465"/>
        <item x="2466"/>
        <item x="2467"/>
        <item x="2468"/>
        <item x="2469"/>
        <item x="2470"/>
        <item x="2471"/>
        <item x="2472"/>
        <item x="2493"/>
        <item x="2494"/>
        <item x="2495"/>
        <item x="2496"/>
        <item x="2497"/>
        <item x="2498"/>
        <item x="2499"/>
        <item x="2500"/>
        <item x="2501"/>
        <item x="2502"/>
        <item x="2483"/>
        <item x="2484"/>
        <item x="2485"/>
        <item x="2486"/>
        <item x="2487"/>
        <item x="2488"/>
        <item x="2489"/>
        <item x="2490"/>
        <item x="2491"/>
        <item x="2492"/>
        <item x="2513"/>
        <item x="2514"/>
        <item x="2515"/>
        <item x="2516"/>
        <item x="2517"/>
        <item x="2518"/>
        <item x="2519"/>
        <item x="2520"/>
        <item x="2521"/>
        <item x="2522"/>
        <item x="2503"/>
        <item x="2504"/>
        <item x="2505"/>
        <item x="2506"/>
        <item x="2507"/>
        <item x="2508"/>
        <item x="2509"/>
        <item x="2510"/>
        <item x="2511"/>
        <item x="2512"/>
        <item x="2533"/>
        <item x="2534"/>
        <item x="2535"/>
        <item x="2536"/>
        <item x="2537"/>
        <item x="2538"/>
        <item x="2539"/>
        <item x="2540"/>
        <item x="2541"/>
        <item x="2542"/>
        <item x="2523"/>
        <item x="2524"/>
        <item x="2525"/>
        <item x="2526"/>
        <item x="2527"/>
        <item x="2528"/>
        <item x="2529"/>
        <item x="2530"/>
        <item x="2531"/>
        <item x="2532"/>
        <item x="2553"/>
        <item x="2554"/>
        <item x="2555"/>
        <item x="2556"/>
        <item x="2557"/>
        <item x="2558"/>
        <item x="2559"/>
        <item x="2560"/>
        <item x="2561"/>
        <item x="2562"/>
        <item x="2543"/>
        <item x="2544"/>
        <item x="2545"/>
        <item x="2546"/>
        <item x="2547"/>
        <item x="2548"/>
        <item x="2549"/>
        <item x="2550"/>
        <item x="2551"/>
        <item x="2552"/>
        <item x="2573"/>
        <item x="2574"/>
        <item x="2575"/>
        <item x="2576"/>
        <item x="2577"/>
        <item x="2578"/>
        <item x="2579"/>
        <item x="2580"/>
        <item x="2581"/>
        <item x="2582"/>
        <item x="2563"/>
        <item x="2564"/>
        <item x="2565"/>
        <item x="2566"/>
        <item x="2567"/>
        <item x="2568"/>
        <item x="2569"/>
        <item x="2570"/>
        <item x="2571"/>
        <item x="2572"/>
        <item x="2593"/>
        <item x="2594"/>
        <item x="2595"/>
        <item x="2596"/>
        <item x="2597"/>
        <item x="2598"/>
        <item x="2599"/>
        <item x="2600"/>
        <item x="2601"/>
        <item x="2602"/>
        <item x="2583"/>
        <item x="2584"/>
        <item x="2585"/>
        <item x="2586"/>
        <item x="2587"/>
        <item x="2588"/>
        <item x="2589"/>
        <item x="2590"/>
        <item x="2591"/>
        <item x="2592"/>
        <item x="2613"/>
        <item x="2614"/>
        <item x="2615"/>
        <item x="2616"/>
        <item x="2617"/>
        <item x="2618"/>
        <item x="2619"/>
        <item x="2620"/>
        <item x="2621"/>
        <item x="2622"/>
        <item x="2603"/>
        <item x="2604"/>
        <item x="2605"/>
        <item x="2606"/>
        <item x="2607"/>
        <item x="2608"/>
        <item x="2609"/>
        <item x="2610"/>
        <item x="2611"/>
        <item x="2612"/>
        <item x="2633"/>
        <item x="2634"/>
        <item x="2635"/>
        <item x="2636"/>
        <item x="2637"/>
        <item x="2638"/>
        <item x="2639"/>
        <item x="2640"/>
        <item x="2641"/>
        <item x="2642"/>
        <item x="2623"/>
        <item x="2624"/>
        <item x="2625"/>
        <item x="2626"/>
        <item x="2627"/>
        <item x="2628"/>
        <item x="2629"/>
        <item x="2630"/>
        <item x="2631"/>
        <item x="2632"/>
        <item x="2653"/>
        <item x="2654"/>
        <item x="2655"/>
        <item x="2656"/>
        <item x="2657"/>
        <item x="2658"/>
        <item x="2659"/>
        <item x="2660"/>
        <item x="2661"/>
        <item x="2662"/>
        <item x="2643"/>
        <item x="2644"/>
        <item x="2645"/>
        <item x="2646"/>
        <item x="2647"/>
        <item x="2648"/>
        <item x="2649"/>
        <item x="2650"/>
        <item x="2651"/>
        <item x="2652"/>
        <item x="2673"/>
        <item x="2674"/>
        <item x="2675"/>
        <item x="2676"/>
        <item x="2677"/>
        <item x="2678"/>
        <item x="2679"/>
        <item x="2680"/>
        <item x="2681"/>
        <item x="2682"/>
        <item x="2663"/>
        <item x="2664"/>
        <item x="2665"/>
        <item x="2666"/>
        <item x="2667"/>
        <item x="2668"/>
        <item x="2669"/>
        <item x="2670"/>
        <item x="2671"/>
        <item x="2672"/>
        <item x="2693"/>
        <item x="2694"/>
        <item x="2695"/>
        <item x="2696"/>
        <item x="2697"/>
        <item x="2698"/>
        <item x="2699"/>
        <item x="2700"/>
        <item x="2701"/>
        <item x="2702"/>
        <item x="2683"/>
        <item x="2684"/>
        <item x="2685"/>
        <item x="2686"/>
        <item x="2687"/>
        <item x="2688"/>
        <item x="2689"/>
        <item x="2690"/>
        <item x="2691"/>
        <item x="2692"/>
        <item x="2713"/>
        <item x="2714"/>
        <item x="2715"/>
        <item x="2716"/>
        <item x="2717"/>
        <item x="2718"/>
        <item x="2719"/>
        <item x="2720"/>
        <item x="2721"/>
        <item x="2722"/>
        <item x="2703"/>
        <item x="2704"/>
        <item x="2705"/>
        <item x="2706"/>
        <item x="2707"/>
        <item x="2708"/>
        <item x="2709"/>
        <item x="2710"/>
        <item x="2711"/>
        <item x="2712"/>
        <item x="2733"/>
        <item x="2734"/>
        <item x="2735"/>
        <item x="2736"/>
        <item x="2737"/>
        <item x="2738"/>
        <item x="2739"/>
        <item x="2740"/>
        <item x="2741"/>
        <item x="2742"/>
        <item x="2723"/>
        <item x="2724"/>
        <item x="2725"/>
        <item x="2726"/>
        <item x="2727"/>
        <item x="2728"/>
        <item x="2729"/>
        <item x="2730"/>
        <item x="2731"/>
        <item x="2732"/>
        <item x="2753"/>
        <item x="2754"/>
        <item x="2755"/>
        <item x="2756"/>
        <item x="2757"/>
        <item x="2758"/>
        <item x="2759"/>
        <item x="2760"/>
        <item x="2761"/>
        <item x="2762"/>
        <item x="2743"/>
        <item x="2744"/>
        <item x="2745"/>
        <item x="2746"/>
        <item x="2747"/>
        <item x="2748"/>
        <item x="2749"/>
        <item x="2750"/>
        <item x="2751"/>
        <item x="2752"/>
        <item x="2773"/>
        <item x="2774"/>
        <item x="2775"/>
        <item x="2776"/>
        <item x="2777"/>
        <item x="2778"/>
        <item x="2779"/>
        <item x="2780"/>
        <item x="2781"/>
        <item x="2782"/>
        <item x="2763"/>
        <item x="2764"/>
        <item x="2765"/>
        <item x="2766"/>
        <item x="2767"/>
        <item x="2768"/>
        <item x="2769"/>
        <item x="2770"/>
        <item x="2771"/>
        <item x="2772"/>
        <item x="2793"/>
        <item x="2794"/>
        <item x="2795"/>
        <item x="2796"/>
        <item x="2797"/>
        <item x="2798"/>
        <item x="2799"/>
        <item x="2800"/>
        <item x="2801"/>
        <item x="2802"/>
        <item x="2783"/>
        <item x="2784"/>
        <item x="2785"/>
        <item x="2786"/>
        <item x="2787"/>
        <item x="2788"/>
        <item x="2789"/>
        <item x="2790"/>
        <item x="2791"/>
        <item x="2792"/>
        <item x="2813"/>
        <item x="2814"/>
        <item x="2815"/>
        <item x="2816"/>
        <item x="2817"/>
        <item x="2818"/>
        <item x="2819"/>
        <item x="2820"/>
        <item x="2821"/>
        <item x="2822"/>
        <item x="2803"/>
        <item x="2804"/>
        <item x="2805"/>
        <item x="2806"/>
        <item x="2807"/>
        <item x="2808"/>
        <item x="2809"/>
        <item x="2810"/>
        <item x="2811"/>
        <item x="2812"/>
        <item x="2833"/>
        <item x="2834"/>
        <item x="2835"/>
        <item x="2836"/>
        <item x="2837"/>
        <item x="2838"/>
        <item x="2839"/>
        <item x="2840"/>
        <item x="2841"/>
        <item x="2842"/>
        <item x="2823"/>
        <item x="2824"/>
        <item x="2825"/>
        <item x="2826"/>
        <item x="2827"/>
        <item x="2828"/>
        <item x="2829"/>
        <item x="2830"/>
        <item x="2831"/>
        <item x="2832"/>
        <item x="2853"/>
        <item x="2854"/>
        <item x="2855"/>
        <item x="2856"/>
        <item x="2857"/>
        <item x="2858"/>
        <item x="2859"/>
        <item x="2860"/>
        <item x="2861"/>
        <item x="2862"/>
        <item x="2843"/>
        <item x="2844"/>
        <item x="2845"/>
        <item x="2846"/>
        <item x="2847"/>
        <item x="2848"/>
        <item x="2849"/>
        <item x="2850"/>
        <item x="2851"/>
        <item x="2852"/>
        <item x="2873"/>
        <item x="2874"/>
        <item x="2875"/>
        <item x="2876"/>
        <item x="2877"/>
        <item x="2878"/>
        <item x="2879"/>
        <item x="2880"/>
        <item x="2881"/>
        <item x="2882"/>
        <item x="2863"/>
        <item x="2864"/>
        <item x="2865"/>
        <item x="2866"/>
        <item x="2867"/>
        <item x="2868"/>
        <item x="2869"/>
        <item x="2870"/>
        <item x="2871"/>
        <item x="2872"/>
        <item x="2893"/>
        <item x="2894"/>
        <item x="2895"/>
        <item x="2896"/>
        <item x="2897"/>
        <item x="2898"/>
        <item x="2899"/>
        <item x="2900"/>
        <item x="2901"/>
        <item x="2902"/>
        <item x="2883"/>
        <item x="2884"/>
        <item x="2885"/>
        <item x="2886"/>
        <item x="2887"/>
        <item x="2888"/>
        <item x="2889"/>
        <item x="2890"/>
        <item x="2891"/>
        <item x="2892"/>
        <item x="2913"/>
        <item x="2914"/>
        <item x="2915"/>
        <item x="2916"/>
        <item x="2917"/>
        <item x="2918"/>
        <item x="2919"/>
        <item x="2920"/>
        <item x="2921"/>
        <item x="2922"/>
        <item x="2903"/>
        <item x="2904"/>
        <item x="2905"/>
        <item x="2906"/>
        <item x="2907"/>
        <item x="2908"/>
        <item x="2909"/>
        <item x="2910"/>
        <item x="2911"/>
        <item x="2912"/>
        <item x="2933"/>
        <item x="2934"/>
        <item x="2935"/>
        <item x="2936"/>
        <item x="2937"/>
        <item x="2938"/>
        <item x="2939"/>
        <item x="2940"/>
        <item x="2941"/>
        <item x="2942"/>
        <item x="2923"/>
        <item x="2924"/>
        <item x="2925"/>
        <item x="2926"/>
        <item x="2927"/>
        <item x="2928"/>
        <item x="2929"/>
        <item x="2930"/>
        <item x="2931"/>
        <item x="2932"/>
        <item x="2953"/>
        <item x="2954"/>
        <item x="2955"/>
        <item x="2956"/>
        <item x="2957"/>
        <item x="2958"/>
        <item x="2959"/>
        <item x="2960"/>
        <item x="2961"/>
        <item x="2962"/>
        <item x="2943"/>
        <item x="2944"/>
        <item x="2945"/>
        <item x="2946"/>
        <item x="2947"/>
        <item x="2948"/>
        <item x="2949"/>
        <item x="2950"/>
        <item x="2951"/>
        <item x="2952"/>
        <item x="2973"/>
        <item x="2974"/>
        <item x="2975"/>
        <item x="2976"/>
        <item x="2977"/>
        <item x="2978"/>
        <item x="2979"/>
        <item x="2980"/>
        <item x="2981"/>
        <item x="2982"/>
        <item x="2963"/>
        <item x="2964"/>
        <item x="2965"/>
        <item x="2966"/>
        <item x="2967"/>
        <item x="2968"/>
        <item x="2969"/>
        <item x="2970"/>
        <item x="2971"/>
        <item x="2972"/>
        <item x="2993"/>
        <item x="2994"/>
        <item x="2995"/>
        <item x="2996"/>
        <item x="2997"/>
        <item x="2998"/>
        <item x="2999"/>
        <item x="3000"/>
        <item x="3001"/>
        <item x="3002"/>
        <item x="2983"/>
        <item x="2984"/>
        <item x="2985"/>
        <item x="2986"/>
        <item x="2987"/>
        <item x="2988"/>
        <item x="2989"/>
        <item x="2990"/>
        <item x="2991"/>
        <item x="2992"/>
        <item x="3013"/>
        <item x="3014"/>
        <item x="3015"/>
        <item x="3016"/>
        <item x="3017"/>
        <item x="3018"/>
        <item x="3019"/>
        <item x="3020"/>
        <item x="3021"/>
        <item x="3022"/>
        <item x="3003"/>
        <item x="3004"/>
        <item x="3005"/>
        <item x="3006"/>
        <item x="3007"/>
        <item x="3008"/>
        <item x="3009"/>
        <item x="3010"/>
        <item x="3011"/>
        <item x="3012"/>
        <item x="3033"/>
        <item x="3034"/>
        <item x="3035"/>
        <item x="3036"/>
        <item x="3037"/>
        <item x="3038"/>
        <item x="3039"/>
        <item x="3040"/>
        <item x="3041"/>
        <item x="3042"/>
        <item x="3023"/>
        <item x="3024"/>
        <item x="3025"/>
        <item x="3026"/>
        <item x="3027"/>
        <item x="3028"/>
        <item x="3029"/>
        <item x="3030"/>
        <item x="3031"/>
        <item x="3032"/>
        <item x="3053"/>
        <item x="3054"/>
        <item x="3055"/>
        <item x="3056"/>
        <item x="3057"/>
        <item x="3058"/>
        <item x="3059"/>
        <item x="3060"/>
        <item x="3061"/>
        <item x="3062"/>
        <item x="3043"/>
        <item x="3044"/>
        <item x="3045"/>
        <item x="3046"/>
        <item x="3047"/>
        <item x="3048"/>
        <item x="3049"/>
        <item x="3050"/>
        <item x="3051"/>
        <item x="3052"/>
        <item x="3073"/>
        <item x="3074"/>
        <item x="3075"/>
        <item x="3076"/>
        <item x="3077"/>
        <item x="3078"/>
        <item x="3079"/>
        <item x="3080"/>
        <item x="3081"/>
        <item x="3082"/>
        <item x="3063"/>
        <item x="3064"/>
        <item x="3065"/>
        <item x="3066"/>
        <item x="3067"/>
        <item x="3068"/>
        <item x="3069"/>
        <item x="3070"/>
        <item x="3071"/>
        <item x="3072"/>
        <item x="3093"/>
        <item x="3094"/>
        <item x="3095"/>
        <item x="3096"/>
        <item x="3097"/>
        <item x="3098"/>
        <item x="3099"/>
        <item x="3100"/>
        <item x="3101"/>
        <item x="3102"/>
        <item x="3083"/>
        <item x="3084"/>
        <item x="3085"/>
        <item x="3086"/>
        <item x="3087"/>
        <item x="3088"/>
        <item x="3089"/>
        <item x="3090"/>
        <item x="3091"/>
        <item x="3092"/>
        <item x="3113"/>
        <item x="3114"/>
        <item x="3115"/>
        <item x="3116"/>
        <item x="3117"/>
        <item x="3118"/>
        <item x="3119"/>
        <item x="3120"/>
        <item x="3121"/>
        <item x="3122"/>
        <item x="3103"/>
        <item x="3104"/>
        <item x="3105"/>
        <item x="3106"/>
        <item x="3107"/>
        <item x="3108"/>
        <item x="3109"/>
        <item x="3110"/>
        <item x="3111"/>
        <item x="3112"/>
        <item x="3133"/>
        <item x="3134"/>
        <item x="3135"/>
        <item x="3136"/>
        <item x="3137"/>
        <item x="3138"/>
        <item x="3139"/>
        <item x="3140"/>
        <item x="3141"/>
        <item x="3142"/>
        <item x="3123"/>
        <item x="3124"/>
        <item x="3125"/>
        <item x="3126"/>
        <item x="3127"/>
        <item x="3128"/>
        <item x="3129"/>
        <item x="3130"/>
        <item x="3131"/>
        <item x="3132"/>
        <item x="3153"/>
        <item x="3154"/>
        <item x="3155"/>
        <item x="3156"/>
        <item x="3157"/>
        <item x="3158"/>
        <item x="3159"/>
        <item x="3160"/>
        <item x="3161"/>
        <item x="3162"/>
        <item x="3143"/>
        <item x="3144"/>
        <item x="3145"/>
        <item x="3146"/>
        <item x="3147"/>
        <item x="3148"/>
        <item x="3149"/>
        <item x="3150"/>
        <item x="3151"/>
        <item x="3152"/>
        <item x="3173"/>
        <item x="3174"/>
        <item x="3175"/>
        <item x="3176"/>
        <item x="3177"/>
        <item x="3178"/>
        <item x="3179"/>
        <item x="3180"/>
        <item x="3181"/>
        <item x="3182"/>
        <item x="3163"/>
        <item x="3164"/>
        <item x="3165"/>
        <item x="3166"/>
        <item x="3167"/>
        <item x="3168"/>
        <item x="3169"/>
        <item x="3170"/>
        <item x="3171"/>
        <item x="3172"/>
        <item x="3193"/>
        <item x="3194"/>
        <item x="3195"/>
        <item x="3196"/>
        <item x="3197"/>
        <item x="3198"/>
        <item x="3199"/>
        <item x="3200"/>
        <item x="3201"/>
        <item x="3202"/>
        <item x="3183"/>
        <item x="3184"/>
        <item x="3185"/>
        <item x="3186"/>
        <item x="3187"/>
        <item x="3188"/>
        <item x="3189"/>
        <item x="3190"/>
        <item x="3191"/>
        <item x="3192"/>
        <item x="3213"/>
        <item x="3214"/>
        <item x="3215"/>
        <item x="3216"/>
        <item x="3217"/>
        <item x="3218"/>
        <item x="3219"/>
        <item x="3220"/>
        <item x="3221"/>
        <item x="3222"/>
        <item x="3203"/>
        <item x="3204"/>
        <item x="3205"/>
        <item x="3206"/>
        <item x="3207"/>
        <item x="3208"/>
        <item x="3209"/>
        <item x="3210"/>
        <item x="3211"/>
        <item x="3212"/>
        <item x="3233"/>
        <item x="3234"/>
        <item x="3235"/>
        <item x="3236"/>
        <item x="3237"/>
        <item x="3238"/>
        <item x="3239"/>
        <item x="3240"/>
        <item x="3241"/>
        <item x="3242"/>
        <item x="3223"/>
        <item x="3224"/>
        <item x="3225"/>
        <item x="3226"/>
        <item x="3227"/>
        <item x="3228"/>
        <item x="3229"/>
        <item x="3230"/>
        <item x="3231"/>
        <item x="3232"/>
        <item x="3253"/>
        <item x="3254"/>
        <item x="3255"/>
        <item x="3256"/>
        <item x="3257"/>
        <item x="3258"/>
        <item x="3259"/>
        <item x="3260"/>
        <item x="3261"/>
        <item x="3262"/>
        <item x="3243"/>
        <item x="3244"/>
        <item x="3245"/>
        <item x="3246"/>
        <item x="3247"/>
        <item x="3248"/>
        <item x="3249"/>
        <item x="3250"/>
        <item x="3251"/>
        <item x="3252"/>
        <item x="3273"/>
        <item x="3274"/>
        <item x="3275"/>
        <item x="3276"/>
        <item x="3277"/>
        <item x="3278"/>
        <item x="3279"/>
        <item x="3280"/>
        <item x="3281"/>
        <item x="3282"/>
        <item x="3263"/>
        <item x="3264"/>
        <item x="3265"/>
        <item x="3266"/>
        <item x="3267"/>
        <item x="3268"/>
        <item x="3269"/>
        <item x="3270"/>
        <item x="3271"/>
        <item x="3272"/>
        <item x="3293"/>
        <item x="3294"/>
        <item x="3295"/>
        <item x="3296"/>
        <item x="3297"/>
        <item x="3298"/>
        <item x="3299"/>
        <item x="3300"/>
        <item x="3301"/>
        <item x="3302"/>
        <item x="3283"/>
        <item x="3284"/>
        <item x="3285"/>
        <item x="3286"/>
        <item x="3287"/>
        <item x="3288"/>
        <item x="3289"/>
        <item x="3290"/>
        <item x="3291"/>
        <item x="3292"/>
        <item x="3313"/>
        <item x="3314"/>
        <item x="3315"/>
        <item x="3316"/>
        <item x="3317"/>
        <item x="3318"/>
        <item x="3319"/>
        <item x="3320"/>
        <item x="3321"/>
        <item x="3322"/>
        <item x="3303"/>
        <item x="3304"/>
        <item x="3305"/>
        <item x="3306"/>
        <item x="3307"/>
        <item x="3308"/>
        <item x="3309"/>
        <item x="3310"/>
        <item x="3311"/>
        <item x="3312"/>
        <item x="3333"/>
        <item x="3334"/>
        <item x="3335"/>
        <item x="3336"/>
        <item x="3337"/>
        <item x="3338"/>
        <item x="3339"/>
        <item x="3340"/>
        <item x="3341"/>
        <item x="3342"/>
        <item x="3323"/>
        <item x="3324"/>
        <item x="3325"/>
        <item x="3326"/>
        <item x="3327"/>
        <item x="3328"/>
        <item x="3329"/>
        <item x="3330"/>
        <item x="3331"/>
        <item x="3332"/>
        <item x="3353"/>
        <item x="3354"/>
        <item x="3355"/>
        <item x="3356"/>
        <item x="3357"/>
        <item x="3358"/>
        <item x="3359"/>
        <item x="3360"/>
        <item x="3361"/>
        <item x="3362"/>
        <item x="3343"/>
        <item x="3344"/>
        <item x="3345"/>
        <item x="3346"/>
        <item x="3347"/>
        <item x="3348"/>
        <item x="3349"/>
        <item x="3350"/>
        <item x="3351"/>
        <item x="3352"/>
        <item x="3373"/>
        <item x="3374"/>
        <item x="3375"/>
        <item x="3376"/>
        <item x="3377"/>
        <item x="3378"/>
        <item x="3379"/>
        <item x="3380"/>
        <item x="3381"/>
        <item x="3382"/>
        <item x="3363"/>
        <item x="3364"/>
        <item x="3365"/>
        <item x="3366"/>
        <item x="3367"/>
        <item x="3368"/>
        <item x="3369"/>
        <item x="3370"/>
        <item x="3371"/>
        <item x="3372"/>
        <item x="3393"/>
        <item x="3394"/>
        <item x="3395"/>
        <item x="3396"/>
        <item x="3397"/>
        <item x="3398"/>
        <item x="3399"/>
        <item x="3400"/>
        <item x="3401"/>
        <item x="3402"/>
        <item x="3383"/>
        <item x="3384"/>
        <item x="3385"/>
        <item x="3386"/>
        <item x="3387"/>
        <item x="3388"/>
        <item x="3389"/>
        <item x="3390"/>
        <item x="3391"/>
        <item x="3392"/>
        <item x="3413"/>
        <item x="3414"/>
        <item x="3415"/>
        <item x="3416"/>
        <item x="3417"/>
        <item x="3418"/>
        <item x="3419"/>
        <item x="3420"/>
        <item x="3421"/>
        <item x="3422"/>
        <item x="3403"/>
        <item x="3404"/>
        <item x="3405"/>
        <item x="3406"/>
        <item x="3407"/>
        <item x="3408"/>
        <item x="3409"/>
        <item x="3410"/>
        <item x="3411"/>
        <item x="3412"/>
        <item x="3433"/>
        <item x="3434"/>
        <item x="3435"/>
        <item x="3436"/>
        <item x="3437"/>
        <item x="3438"/>
        <item x="3439"/>
        <item x="3440"/>
        <item x="3441"/>
        <item x="3442"/>
        <item x="3423"/>
        <item x="3424"/>
        <item x="3425"/>
        <item x="3426"/>
        <item x="3427"/>
        <item x="3428"/>
        <item x="3429"/>
        <item x="3430"/>
        <item x="3431"/>
        <item x="3432"/>
        <item x="3453"/>
        <item x="3454"/>
        <item x="3455"/>
        <item x="3456"/>
        <item x="3457"/>
        <item x="3458"/>
        <item x="3459"/>
        <item x="3460"/>
        <item x="3461"/>
        <item x="3462"/>
        <item x="3443"/>
        <item x="3444"/>
        <item x="3445"/>
        <item x="3446"/>
        <item x="3447"/>
        <item x="3448"/>
        <item x="3449"/>
        <item x="3450"/>
        <item x="3451"/>
        <item x="3452"/>
        <item x="3473"/>
        <item x="3474"/>
        <item x="3475"/>
        <item x="3476"/>
        <item x="3477"/>
        <item x="3478"/>
        <item x="3479"/>
        <item x="3480"/>
        <item x="3481"/>
        <item x="3482"/>
        <item x="3463"/>
        <item x="3464"/>
        <item x="3465"/>
        <item x="3466"/>
        <item x="3467"/>
        <item x="3468"/>
        <item x="3469"/>
        <item x="3470"/>
        <item x="3471"/>
        <item x="3472"/>
        <item x="3493"/>
        <item x="3494"/>
        <item x="3495"/>
        <item x="3496"/>
        <item x="3497"/>
        <item x="3498"/>
        <item x="3499"/>
        <item x="3500"/>
        <item x="3501"/>
        <item x="3502"/>
        <item x="3483"/>
        <item x="3484"/>
        <item x="3485"/>
        <item x="3486"/>
        <item x="3487"/>
        <item x="3488"/>
        <item x="3489"/>
        <item x="3490"/>
        <item x="3491"/>
        <item x="3492"/>
        <item x="3513"/>
        <item x="3514"/>
        <item x="3515"/>
        <item x="3516"/>
        <item x="3517"/>
        <item x="3518"/>
        <item x="3519"/>
        <item x="3520"/>
        <item x="3521"/>
        <item x="3522"/>
        <item x="3503"/>
        <item x="3504"/>
        <item x="3505"/>
        <item x="3506"/>
        <item x="3507"/>
        <item x="3508"/>
        <item x="3509"/>
        <item x="3510"/>
        <item x="3511"/>
        <item x="3512"/>
        <item x="3533"/>
        <item x="3534"/>
        <item x="3535"/>
        <item x="3536"/>
        <item x="3537"/>
        <item x="3538"/>
        <item x="3539"/>
        <item x="3540"/>
        <item x="3541"/>
        <item x="3542"/>
        <item x="3523"/>
        <item x="3524"/>
        <item x="3525"/>
        <item x="3526"/>
        <item x="3527"/>
        <item x="3528"/>
        <item x="3529"/>
        <item x="3530"/>
        <item x="3531"/>
        <item x="3532"/>
        <item x="3553"/>
        <item x="3554"/>
        <item x="3555"/>
        <item x="3556"/>
        <item x="3557"/>
        <item x="3558"/>
        <item x="3559"/>
        <item x="3560"/>
        <item x="3561"/>
        <item x="3562"/>
        <item x="3543"/>
        <item x="3544"/>
        <item x="3545"/>
        <item x="3546"/>
        <item x="3547"/>
        <item x="3548"/>
        <item x="3549"/>
        <item x="3550"/>
        <item x="3551"/>
        <item x="3552"/>
        <item x="3573"/>
        <item x="3574"/>
        <item x="3575"/>
        <item x="3576"/>
        <item x="3577"/>
        <item x="3578"/>
        <item x="3579"/>
        <item x="3580"/>
        <item x="3581"/>
        <item x="3582"/>
        <item x="3563"/>
        <item x="3564"/>
        <item x="3565"/>
        <item x="3566"/>
        <item x="3567"/>
        <item x="3568"/>
        <item x="3569"/>
        <item x="3570"/>
        <item x="3571"/>
        <item x="3572"/>
        <item x="3593"/>
        <item x="3594"/>
        <item x="3595"/>
        <item x="3596"/>
        <item x="3597"/>
        <item x="3598"/>
        <item x="3599"/>
        <item x="3600"/>
        <item x="3601"/>
        <item x="3602"/>
        <item x="3583"/>
        <item x="3584"/>
        <item x="3585"/>
        <item x="3586"/>
        <item x="3587"/>
        <item x="3588"/>
        <item x="3589"/>
        <item x="3590"/>
        <item x="3591"/>
        <item x="3592"/>
        <item x="3604"/>
        <item x="3603"/>
        <item x="36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22" showAll="0"/>
    <pivotField numFmtId="14" showAll="0"/>
  </pivotFields>
  <rowFields count="1">
    <field x="3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llocated Cost" fld="21" baseField="0" baseItem="0"/>
    <dataField name="Row Count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4755A-8DDE-4307-92FA-EC50A5C7BB06}" name="PivotTable1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1:I20" firstHeaderRow="0" firstDataRow="1" firstDataCol="1"/>
  <pivotFields count="13">
    <pivotField numFmtId="14" showAll="0"/>
    <pivotField axis="axisRow" showAll="0">
      <items count="3">
        <item x="0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numFmtId="44" showAll="0"/>
    <pivotField numFmtId="44" showAll="0"/>
    <pivotField dataField="1" numFmtId="44" showAll="0"/>
    <pivotField numFmtId="9" showAll="0"/>
    <pivotField showAll="0"/>
    <pivotField showAll="0"/>
  </pivotFields>
  <rowFields count="3">
    <field x="1"/>
    <field x="4"/>
    <field x="2"/>
  </rowFields>
  <rowItems count="9">
    <i>
      <x/>
    </i>
    <i r="1">
      <x/>
    </i>
    <i r="2">
      <x/>
    </i>
    <i r="1">
      <x v="2"/>
    </i>
    <i r="2">
      <x v="1"/>
    </i>
    <i>
      <x v="1"/>
    </i>
    <i r="1">
      <x v="1"/>
    </i>
    <i r="2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bsolute_variance" fld="9" baseField="0" baseItem="0" numFmtId="44"/>
    <dataField name="Count of severity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0BF7E6-F8C0-46DA-B72C-E9A0F9431A2A}" name="PivotTable10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11:E14" firstHeaderRow="0" firstDataRow="1" firstDataCol="1"/>
  <pivotFields count="13">
    <pivotField numFmtId="14"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  <pivotField numFmtId="9"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Anomaly Count" fld="5" subtotal="count" baseField="5" baseItem="0"/>
    <dataField name="Financial Impact" fld="9" baseField="5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F8FCD-8268-41E9-BA1D-EC01B972E834}" name="PivotTable5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B13:C16" firstHeaderRow="1" firstDataRow="1" firstDataCol="1"/>
  <pivotFields count="16">
    <pivotField numFmtId="14" showAll="0"/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9" showAll="0"/>
    <pivotField numFmtId="9"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mtd_actual" fld="3" baseField="0" baseItem="0" numFmtId="44"/>
  </dataFields>
  <formats count="1">
    <format dxfId="22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643FED-4960-48CE-AE89-B0129DD31A2F}" name="PivotTable4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B5:C10" firstHeaderRow="1" firstDataRow="1" firstDataCol="1"/>
  <pivotFields count="14">
    <pivotField axis="axisRow" numFmtId="14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numFmtId="9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3"/>
    <field x="12"/>
    <field x="0"/>
  </rowFields>
  <rowItems count="5"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ctual_cost" fld="3" baseField="0" baseItem="0" numFmtId="44"/>
  </dataFields>
  <formats count="1">
    <format dxfId="23">
      <pivotArea outline="0" collapsedLevelsAreSubtotals="1" fieldPosition="0"/>
    </format>
  </format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6F89F05-D282-454E-8AAF-B8C5919F2B6B}" autoFormatId="16" applyNumberFormats="0" applyBorderFormats="0" applyFontFormats="0" applyPatternFormats="0" applyAlignmentFormats="0" applyWidthHeightFormats="0">
  <queryTableRefresh nextId="42">
    <queryTableFields count="41">
      <queryTableField id="1" name="record_id" tableColumnId="1"/>
      <queryTableField id="2" name="provider_name" tableColumnId="2"/>
      <queryTableField id="3" name="billing_account_id" tableColumnId="3"/>
      <queryTableField id="4" name="sub_account_id" tableColumnId="4"/>
      <queryTableField id="5" name="sub_account_name" tableColumnId="5"/>
      <queryTableField id="6" name="charge_period_start" tableColumnId="6"/>
      <queryTableField id="7" name="charge_period_end" tableColumnId="7"/>
      <queryTableField id="8" name="billing_period_start" tableColumnId="8"/>
      <queryTableField id="9" name="billing_period_end" tableColumnId="9"/>
      <queryTableField id="10" name="service_name" tableColumnId="10"/>
      <queryTableField id="11" name="service_category" tableColumnId="11"/>
      <queryTableField id="12" name="sku_description" tableColumnId="12"/>
      <queryTableField id="13" name="resource_id" tableColumnId="13"/>
      <queryTableField id="14" name="region" tableColumnId="14"/>
      <queryTableField id="15" name="availability_zone" tableColumnId="15"/>
      <queryTableField id="16" name="consumed_quantity" tableColumnId="16"/>
      <queryTableField id="17" name="consumed_unit" tableColumnId="17"/>
      <queryTableField id="18" name="list_unit_price" tableColumnId="18"/>
      <queryTableField id="19" name="pricing_category" tableColumnId="19"/>
      <queryTableField id="20" name="billing_currency" tableColumnId="20"/>
      <queryTableField id="21" name="list_cost" tableColumnId="21"/>
      <queryTableField id="22" name="billed_cost" tableColumnId="22"/>
      <queryTableField id="23" name="effective_cost" tableColumnId="23"/>
      <queryTableField id="24" name="charge_category" tableColumnId="24"/>
      <queryTableField id="25" name="charge_class" tableColumnId="25"/>
      <queryTableField id="26" name="charge_description" tableColumnId="26"/>
      <queryTableField id="27" name="tags" tableColumnId="27"/>
      <queryTableField id="28" name="application" tableColumnId="28"/>
      <queryTableField id="29" name="environment" tableColumnId="29"/>
      <queryTableField id="30" name="cost_center" tableColumnId="30"/>
      <queryTableField id="31" name="owner" tableColumnId="31"/>
      <queryTableField id="32" name="allocation_status" tableColumnId="32"/>
      <queryTableField id="33" name="source_file" tableColumnId="33"/>
      <queryTableField id="34" name="source_row_number" tableColumnId="34"/>
      <queryTableField id="35" name="source_allocation_status" tableColumnId="35"/>
      <queryTableField id="36" name="allocation_method" tableColumnId="36"/>
      <queryTableField id="37" name="allocation_driver" tableColumnId="37"/>
      <queryTableField id="38" name="allocation_weight" tableColumnId="38"/>
      <queryTableField id="39" name="allocation_id" tableColumnId="39"/>
      <queryTableField id="40" name="billing_month" tableColumnId="40"/>
      <queryTableField id="41" name="Date" tableColumnId="4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52AA110-5025-4E26-BB43-B66B2031F6F4}" autoFormatId="16" applyNumberFormats="0" applyBorderFormats="0" applyFontFormats="0" applyPatternFormats="0" applyAlignmentFormats="0" applyWidthHeightFormats="0">
  <queryTableRefresh nextId="14" unboundColumnsRight="8">
    <queryTableFields count="12">
      <queryTableField id="1" name="billing_month" tableColumnId="1"/>
      <queryTableField id="2" name="provider_name" tableColumnId="2"/>
      <queryTableField id="3" name="application" tableColumnId="3"/>
      <queryTableField id="13" name="budget_key" tableColumnId="13"/>
      <queryTableField id="4" dataBound="0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8CADE285-E3F9-4AD4-BFA2-83A40D16E9EB}" autoFormatId="16" applyNumberFormats="0" applyBorderFormats="0" applyFontFormats="0" applyPatternFormats="0" applyAlignmentFormats="0" applyWidthHeightFormats="0">
  <queryTableRefresh nextId="19" unboundColumnsRight="10">
    <queryTableFields count="18">
      <queryTableField id="1" name="billing_month" tableColumnId="1"/>
      <queryTableField id="2" name="provider_name" tableColumnId="2"/>
      <queryTableField id="3" name="application" tableColumnId="3"/>
      <queryTableField id="4" name="service_name" tableColumnId="4"/>
      <queryTableField id="5" name="sku_description" tableColumnId="5"/>
      <queryTableField id="6" name="consumed_unit" tableColumnId="6"/>
      <queryTableField id="7" name="current_quantity" tableColumnId="7"/>
      <queryTableField id="8" name="current_cost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  <queryTableField id="18" dataBound="0" tableColumnId="1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4CE22947-BC91-4B03-9E55-DB097DBFF81A}" autoFormatId="16" applyNumberFormats="0" applyBorderFormats="0" applyFontFormats="0" applyPatternFormats="0" applyAlignmentFormats="0" applyWidthHeightFormats="0">
  <queryTableRefresh nextId="15" unboundColumnsRight="9">
    <queryTableFields count="14">
      <queryTableField id="1" name="billing_month" tableColumnId="1"/>
      <queryTableField id="2" name="provider_name" tableColumnId="2"/>
      <queryTableField id="3" name="application" tableColumnId="3"/>
      <queryTableField id="4" name="actual_cost" tableColumnId="4"/>
      <queryTableField id="5" name="budget_key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C7ADBDE9-8466-476E-83DB-43A3AAF8C456}" autoFormatId="16" applyNumberFormats="0" applyBorderFormats="0" applyFontFormats="0" applyPatternFormats="0" applyAlignmentFormats="0" applyWidthHeightFormats="0">
  <queryTableRefresh nextId="13" unboundColumnsRight="7">
    <queryTableFields count="12">
      <queryTableField id="1" name="billing_month" tableColumnId="1"/>
      <queryTableField id="2" name="provider_name" tableColumnId="2"/>
      <queryTableField id="3" name="application" tableColumnId="3"/>
      <queryTableField id="4" name="actual_cost" tableColumnId="4"/>
      <queryTableField id="5" name="source_row_count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B8268242-33B7-4C16-9A92-40E1AC891B5A}" autoFormatId="16" applyNumberFormats="0" applyBorderFormats="0" applyFontFormats="0" applyPatternFormats="0" applyAlignmentFormats="0" applyWidthHeightFormats="0">
  <queryTableRefresh nextId="17" unboundColumnsRight="11">
    <queryTableFields count="16">
      <queryTableField id="1" name="billing_month" tableColumnId="1"/>
      <queryTableField id="2" name="provider_name" tableColumnId="2"/>
      <queryTableField id="3" name="application" tableColumnId="3"/>
      <queryTableField id="4" name="mtd_actual" tableColumnId="4"/>
      <queryTableField id="5" name="budget_key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  <queryTableField id="14" dataBound="0" tableColumnId="14"/>
      <queryTableField id="15" dataBound="0" tableColumnId="15"/>
      <queryTableField id="16" dataBound="0" tableColumnId="1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EF8B8CE-16E5-4AC2-964C-9D10C55C0524}" autoFormatId="16" applyNumberFormats="0" applyBorderFormats="0" applyFontFormats="0" applyPatternFormats="0" applyAlignmentFormats="0" applyWidthHeightFormats="0">
  <queryTableRefresh nextId="14">
    <queryTableFields count="13">
      <queryTableField id="1" name="charge_period_start" tableColumnId="1"/>
      <queryTableField id="2" name="provider_name" tableColumnId="2"/>
      <queryTableField id="3" name="service_name" tableColumnId="3"/>
      <queryTableField id="4" name="sub_account_id" tableColumnId="4"/>
      <queryTableField id="5" name="application" tableColumnId="5"/>
      <queryTableField id="6" name="severity" tableColumnId="6"/>
      <queryTableField id="7" name="direction" tableColumnId="7"/>
      <queryTableField id="8" name="actual_cost" tableColumnId="8"/>
      <queryTableField id="9" name="baseline_cost" tableColumnId="9"/>
      <queryTableField id="10" name="absolute_variance" tableColumnId="10"/>
      <queryTableField id="11" name="relative_variance" tableColumnId="11"/>
      <queryTableField id="12" name="history_days" tableColumnId="12"/>
      <queryTableField id="13" name="source_rows" tableColumnId="1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A87EBC-1F63-4E89-8A0F-A921AE5335BE}" name="tblGrowth" displayName="tblGrowth" ref="F4:G6" totalsRowShown="0">
  <autoFilter ref="F4:G6" xr:uid="{4CA87EBC-1F63-4E89-8A0F-A921AE5335BE}"/>
  <tableColumns count="2">
    <tableColumn id="1" xr3:uid="{AAA71618-0003-4C77-AF61-2C0E262191B6}" name="provider_name" dataDxfId="96" dataCellStyle="Normal 2"/>
    <tableColumn id="2" xr3:uid="{21FF2C61-E252-4244-A021-691A2CFD38AA}" name="monthly_growth_rate" dataDxfId="9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701A91-6182-4ED3-8A29-61B90FB310EC}" name="tblActuals" displayName="tblActuals" ref="A1:AO3609" tableType="queryTable" totalsRowShown="0">
  <autoFilter ref="A1:AO3609" xr:uid="{4D701A91-6182-4ED3-8A29-61B90FB310EC}"/>
  <tableColumns count="41">
    <tableColumn id="1" xr3:uid="{62BBA041-1BD6-4671-873E-DBFEA045E2C9}" uniqueName="1" name="record_id" queryTableFieldId="1" dataDxfId="133"/>
    <tableColumn id="2" xr3:uid="{9479E3E2-4FE2-4B9B-82C7-0C6D0B9E3CE1}" uniqueName="2" name="provider_name" queryTableFieldId="2" dataDxfId="132"/>
    <tableColumn id="3" xr3:uid="{FDCABE5E-3E50-4CE4-A1D1-689E34F6E1C9}" uniqueName="3" name="billing_account_id" queryTableFieldId="3"/>
    <tableColumn id="4" xr3:uid="{C14E13FD-920D-42FF-9A7F-966C9F2DFD7E}" uniqueName="4" name="sub_account_id" queryTableFieldId="4"/>
    <tableColumn id="5" xr3:uid="{7D25FEA1-5C63-44CF-B753-7E4E9CDC8689}" uniqueName="5" name="sub_account_name" queryTableFieldId="5" dataDxfId="131"/>
    <tableColumn id="6" xr3:uid="{0E37E441-6B42-4870-8AEA-98149B822DD4}" uniqueName="6" name="charge_period_start" queryTableFieldId="6"/>
    <tableColumn id="7" xr3:uid="{87E1CCEA-9D27-4DF1-B25C-00E102E2ED62}" uniqueName="7" name="charge_period_end" queryTableFieldId="7"/>
    <tableColumn id="8" xr3:uid="{3888F90A-A930-46FE-BF6E-C050108D8310}" uniqueName="8" name="billing_period_start" queryTableFieldId="8"/>
    <tableColumn id="9" xr3:uid="{FC73E381-442E-45DC-B788-64EC461FAEA3}" uniqueName="9" name="billing_period_end" queryTableFieldId="9"/>
    <tableColumn id="10" xr3:uid="{92E2E311-1E57-427C-AB54-6A956EB4801C}" uniqueName="10" name="service_name" queryTableFieldId="10" dataDxfId="130"/>
    <tableColumn id="11" xr3:uid="{CC3CFEA6-8B97-4C9F-B708-47E252CFCEED}" uniqueName="11" name="service_category" queryTableFieldId="11" dataDxfId="129"/>
    <tableColumn id="12" xr3:uid="{654B48D2-478B-4C43-84D1-3D661A40C1DA}" uniqueName="12" name="sku_description" queryTableFieldId="12" dataDxfId="128"/>
    <tableColumn id="13" xr3:uid="{E5D1FBCF-C0B9-4A8C-8949-7257921C4B57}" uniqueName="13" name="resource_id" queryTableFieldId="13" dataDxfId="127"/>
    <tableColumn id="14" xr3:uid="{C3D2C5A9-9B76-4A17-AC67-334A09CF0189}" uniqueName="14" name="region" queryTableFieldId="14" dataDxfId="126"/>
    <tableColumn id="15" xr3:uid="{CB116512-149E-4973-BF7C-F8421F864746}" uniqueName="15" name="availability_zone" queryTableFieldId="15" dataDxfId="125"/>
    <tableColumn id="16" xr3:uid="{BBC237F9-0574-495F-AA11-1B8131CB75D6}" uniqueName="16" name="consumed_quantity" queryTableFieldId="16"/>
    <tableColumn id="17" xr3:uid="{C424D995-86D9-45EE-8405-F79D9B7EEDDF}" uniqueName="17" name="consumed_unit" queryTableFieldId="17" dataDxfId="124"/>
    <tableColumn id="18" xr3:uid="{802DE3A8-8C07-44FC-B2D3-633FC2758EBA}" uniqueName="18" name="list_unit_price" queryTableFieldId="18"/>
    <tableColumn id="19" xr3:uid="{919DCAF5-A398-4CC5-A003-F1E228E55212}" uniqueName="19" name="pricing_category" queryTableFieldId="19" dataDxfId="123"/>
    <tableColumn id="20" xr3:uid="{E7846495-6676-4BB3-B351-778A89B953B3}" uniqueName="20" name="billing_currency" queryTableFieldId="20" dataDxfId="122"/>
    <tableColumn id="21" xr3:uid="{25F8CF30-E8E0-466E-A415-EB5298005C1E}" uniqueName="21" name="list_cost" queryTableFieldId="21"/>
    <tableColumn id="22" xr3:uid="{BE707A2F-8E29-404E-AF2D-F9D6C260500F}" uniqueName="22" name="billed_cost" queryTableFieldId="22"/>
    <tableColumn id="23" xr3:uid="{E08A1B96-90C3-4E6D-9742-3EB04E5FB81A}" uniqueName="23" name="effective_cost" queryTableFieldId="23"/>
    <tableColumn id="24" xr3:uid="{12C97191-72F1-4FB6-893E-A302B92C392C}" uniqueName="24" name="charge_category" queryTableFieldId="24" dataDxfId="121"/>
    <tableColumn id="25" xr3:uid="{447260B1-3D4B-426B-95A3-AC2A3FA888DF}" uniqueName="25" name="charge_class" queryTableFieldId="25" dataDxfId="120"/>
    <tableColumn id="26" xr3:uid="{CD6C4030-1638-47AD-85A0-658569DF79D3}" uniqueName="26" name="charge_description" queryTableFieldId="26" dataDxfId="119"/>
    <tableColumn id="27" xr3:uid="{31B85ACB-968A-4814-8097-D26B4FD5B8E1}" uniqueName="27" name="tags" queryTableFieldId="27" dataDxfId="118"/>
    <tableColumn id="28" xr3:uid="{D6DB57DE-DF26-400D-8B58-72C450D8490F}" uniqueName="28" name="application" queryTableFieldId="28" dataDxfId="117"/>
    <tableColumn id="29" xr3:uid="{67205A2B-0BFF-4505-84C9-BEC1D2150128}" uniqueName="29" name="environment" queryTableFieldId="29" dataDxfId="116"/>
    <tableColumn id="30" xr3:uid="{091CD8C9-0108-4E7B-8A08-285585C814C0}" uniqueName="30" name="cost_center" queryTableFieldId="30" dataDxfId="115"/>
    <tableColumn id="31" xr3:uid="{DD27DA67-8B1F-4E79-90B8-E006DC4A0CEE}" uniqueName="31" name="owner" queryTableFieldId="31" dataDxfId="114"/>
    <tableColumn id="32" xr3:uid="{D5739AAD-907E-4A92-84DA-0B866CDC0375}" uniqueName="32" name="allocation_status" queryTableFieldId="32" dataDxfId="113"/>
    <tableColumn id="33" xr3:uid="{F1318499-1EF0-48FA-915F-2517953F2190}" uniqueName="33" name="source_file" queryTableFieldId="33" dataDxfId="112"/>
    <tableColumn id="34" xr3:uid="{60EB8CD8-FCC4-4138-966D-3C813B61DBB4}" uniqueName="34" name="source_row_number" queryTableFieldId="34"/>
    <tableColumn id="35" xr3:uid="{1E3C121D-ABC4-48DD-9EA8-3F9CEBB59EDC}" uniqueName="35" name="source_allocation_status" queryTableFieldId="35" dataDxfId="111"/>
    <tableColumn id="36" xr3:uid="{E7159A14-D187-4A22-BC10-E3FAAAF167BD}" uniqueName="36" name="allocation_method" queryTableFieldId="36" dataDxfId="110"/>
    <tableColumn id="37" xr3:uid="{6F78D844-6406-4FC8-AC03-710452120790}" uniqueName="37" name="allocation_driver" queryTableFieldId="37" dataDxfId="109"/>
    <tableColumn id="38" xr3:uid="{BD662220-1A0C-4346-9DA7-2A3C7DE194A0}" uniqueName="38" name="allocation_weight" queryTableFieldId="38"/>
    <tableColumn id="39" xr3:uid="{71D7B35A-F457-4617-8390-6D5BA37540AC}" uniqueName="39" name="allocation_id" queryTableFieldId="39" dataDxfId="108"/>
    <tableColumn id="40" xr3:uid="{5CE03758-7888-4352-9953-9844ABB8E9F6}" uniqueName="40" name="billing_month" queryTableFieldId="40" dataDxfId="107"/>
    <tableColumn id="41" xr3:uid="{E35E2B5B-6BE9-4A17-9919-0D8730763F86}" uniqueName="41" name="Date" queryTableFieldId="41" dataDxfId="10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A344F40-D3E5-4BCA-A24F-F68144384209}" name="tblScenarios" displayName="tblScenarios" ref="A1:J4" totalsRowShown="0" headerRowDxfId="24">
  <autoFilter ref="A1:J4" xr:uid="{FA344F40-D3E5-4BCA-A24F-F68144384209}"/>
  <tableColumns count="10">
    <tableColumn id="1" xr3:uid="{9B85BA51-4C32-4433-B86F-A61C7E433E0D}" name="scenario" dataDxfId="31"/>
    <tableColumn id="2" xr3:uid="{53A01E5E-61E2-4E3F-AECA-CC6D6A0AAAA8}" name="scenario_description" dataDxfId="30"/>
    <tableColumn id="3" xr3:uid="{6C8F80B5-6EBE-4407-9F05-77FD1FEAE24C}" name="forecast_multiplier" dataDxfId="29"/>
    <tableColumn id="4" xr3:uid="{B7071853-7F1B-4722-AEF7-F0651C03BFFD}" name="optimization_savings_pct"/>
    <tableColumn id="5" xr3:uid="{988B8A7D-B4C6-4519-B5D0-A498BF15FEFF}" name="scenario_forecast" dataDxfId="28" dataCellStyle="Currency"/>
    <tableColumn id="6" xr3:uid="{32B1347F-CCEA-459F-AA22-56FCE2103867}" name="approved_budget">
      <calculatedColumnFormula>$F$2</calculatedColumnFormula>
    </tableColumn>
    <tableColumn id="7" xr3:uid="{E971728F-5FDD-49F6-9BA7-A36739FE0531}" name="variance_to_budget">
      <calculatedColumnFormula>E2-F2</calculatedColumnFormula>
    </tableColumn>
    <tableColumn id="8" xr3:uid="{A3702729-C00B-4AA4-9DAF-19BB81297E5E}" name="variance_pct" dataDxfId="27" dataCellStyle="Percent">
      <calculatedColumnFormula>IF(F2=0,"",G2/ABS(F2))</calculatedColumnFormula>
    </tableColumn>
    <tableColumn id="9" xr3:uid="{10BDB9DD-9214-4C3A-A1C8-CCFEAAF729EC}" name="change_vs_base" dataDxfId="26" dataCellStyle="Currency">
      <calculatedColumnFormula>E2-$E$2</calculatedColumnFormula>
    </tableColumn>
    <tableColumn id="10" xr3:uid="{DF167E70-8F4D-4359-87AD-AF92C6E40F40}" name="status" dataDxfId="25">
      <calculatedColumnFormula>IF(F2=0,"No Budget",IF(G2&gt;0,"Over Budget",IF(G2&lt;0,"Within Budget","On Budget")))</calculatedColumnFormula>
    </tableColumn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6A7C7D0-5AFC-465E-B2C7-94DEDC8F7DF5}" name="tblBudget" displayName="tblBudget" ref="A1:L19" tableType="queryTable" totalsRowShown="0">
  <autoFilter ref="A1:L19" xr:uid="{86A7C7D0-5AFC-465E-B2C7-94DEDC8F7DF5}"/>
  <tableColumns count="12">
    <tableColumn id="1" xr3:uid="{6FA548BD-47E4-4BD0-8D48-60F5C539462E}" uniqueName="1" name="billing_month" queryTableFieldId="1" dataDxfId="94"/>
    <tableColumn id="2" xr3:uid="{556640FC-ABC4-4D4C-8853-C6B1293A6F73}" uniqueName="2" name="provider_name" queryTableFieldId="2" dataDxfId="93"/>
    <tableColumn id="3" xr3:uid="{99BFE554-3D2E-4456-A607-8166760EB23A}" uniqueName="3" name="application" queryTableFieldId="3" dataDxfId="92"/>
    <tableColumn id="13" xr3:uid="{FB863A5D-8F14-4DE3-B71C-26C67CC07775}" uniqueName="13" name="budget_key" queryTableFieldId="13"/>
    <tableColumn id="4" xr3:uid="{BD0F9AB1-9A38-4831-BA5A-8EC7369D4386}" uniqueName="4" name="baseline_actual" queryTableFieldId="4" dataDxfId="91">
      <calculatedColumnFormula>SUMIFS(tblMonthly[actual_cost],tblMonthly[billing_month],Assumptions!$B$15,tblMonthly[provider_name],B2,tblMonthly[application],C2)</calculatedColumnFormula>
    </tableColumn>
    <tableColumn id="5" xr3:uid="{BC243D48-AB6E-4551-8B13-1DFA17B62DBC}" uniqueName="5" name="growth_rate" queryTableFieldId="5" dataCellStyle="Percent">
      <calculatedColumnFormula>_xlfn.XLOOKUP(B2,Assumptions!$F$5:$F$6,Assumptions!$G$5:$G$6,Assumptions!$B$16)</calculatedColumnFormula>
    </tableColumn>
    <tableColumn id="6" xr3:uid="{BD275C66-9DD1-4BD8-82F1-CD5289A1C242}" uniqueName="6" name="months_from_baseline" queryTableFieldId="6" dataDxfId="90">
      <calculatedColumnFormula>12*(YEAR(tblBudget[[#This Row],[billing_month]])-YEAR(Assumptions!$B$15))
+MONTH(tblBudget[[#This Row],[billing_month]])
-MONTH(Assumptions!$B$15)</calculatedColumnFormula>
    </tableColumn>
    <tableColumn id="7" xr3:uid="{4B2C1AA2-671E-403B-9901-421C5918560C}" uniqueName="7" name="calculated_budget" queryTableFieldId="7" dataCellStyle="Currency">
      <calculatedColumnFormula>E2*(1+F2)^G2</calculatedColumnFormula>
    </tableColumn>
    <tableColumn id="8" xr3:uid="{5F716BC7-1EFE-4B2C-833A-2E064EB10C4D}" uniqueName="8" name="approved_budget" queryTableFieldId="8" dataDxfId="89">
      <calculatedColumnFormula>tblBudget[[#This Row],[calculated_budget]]</calculatedColumnFormula>
    </tableColumn>
    <tableColumn id="10" xr3:uid="{8412154B-E22F-45FF-B0E7-59E036E8ADD2}" uniqueName="10" name="budget_version" queryTableFieldId="10"/>
    <tableColumn id="11" xr3:uid="{E7197D6A-3DF7-43A3-A753-44DE72A262D4}" uniqueName="11" name="budget_source" queryTableFieldId="11"/>
    <tableColumn id="12" xr3:uid="{7680469F-9957-4DDB-9B00-915CD77F2809}" uniqueName="12" name="comments" queryTableField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E953860-FF90-4EAD-988C-FF3D0FCB95D5}" name="tblDrivers" displayName="tblDrivers" ref="A1:R114" tableType="queryTable" totalsRowShown="0">
  <autoFilter ref="A1:R114" xr:uid="{DE953860-FF90-4EAD-988C-FF3D0FCB95D5}"/>
  <tableColumns count="18">
    <tableColumn id="1" xr3:uid="{999EAFBE-C5CC-495A-9B36-B7C8B9F0E5E8}" uniqueName="1" name="billing_month" queryTableFieldId="1" dataDxfId="57"/>
    <tableColumn id="2" xr3:uid="{1F50B0E1-5FF3-4415-80FF-003646DE44D0}" uniqueName="2" name="provider_name" queryTableFieldId="2" dataDxfId="56"/>
    <tableColumn id="3" xr3:uid="{0F9AEAEF-2EDF-4FAE-8ECA-E27764CA2F73}" uniqueName="3" name="application" queryTableFieldId="3" dataDxfId="55"/>
    <tableColumn id="4" xr3:uid="{2B2DC86B-05EA-4455-AC36-60F52E731BE2}" uniqueName="4" name="service_name" queryTableFieldId="4" dataDxfId="54"/>
    <tableColumn id="5" xr3:uid="{5E2B84EB-BAF1-4D96-8C1E-76B15EBBC287}" uniqueName="5" name="sku_description" queryTableFieldId="5" dataDxfId="53"/>
    <tableColumn id="6" xr3:uid="{FEDB401E-0F74-40ED-9923-B217872A3437}" uniqueName="6" name="consumed_unit" queryTableFieldId="6" dataDxfId="52"/>
    <tableColumn id="7" xr3:uid="{921BF90C-94E4-4384-A88F-C0AC99885082}" uniqueName="7" name="current_quantity" queryTableFieldId="7"/>
    <tableColumn id="8" xr3:uid="{977C6D8D-76C0-4193-BA15-AF0ACD6F68F4}" uniqueName="8" name="current_cost" queryTableFieldId="8"/>
    <tableColumn id="9" xr3:uid="{2A5DF57D-BA30-446A-8AB2-8F6D8A8E2806}" uniqueName="9" name="prior_quantity" queryTableFieldId="9" dataDxfId="51">
      <calculatedColumnFormula>SUMIFS(tblDrivers[current_quantity],tblDrivers[billing_month],EDATE(A2,-1),tblDrivers[provider_name],B2,tblDrivers[application],C2,tblDrivers[service_name],D2,tblDrivers[sku_description],E2,tblDrivers[consumed_unit],F2)</calculatedColumnFormula>
    </tableColumn>
    <tableColumn id="10" xr3:uid="{98E647CD-C89E-47F5-ABD3-13CEC8DF272F}" uniqueName="10" name="prior_cost" queryTableFieldId="10" dataDxfId="50">
      <calculatedColumnFormula>SUMIFS(tblDrivers[current_cost],tblDrivers[billing_month],EDATE(A2,-1),tblDrivers[provider_name],B2,tblDrivers[application],C2,tblDrivers[service_name],D2,tblDrivers[sku_description],E2,tblDrivers[consumed_unit],F2)</calculatedColumnFormula>
    </tableColumn>
    <tableColumn id="11" xr3:uid="{9E50AF60-0C64-4C5F-8D1D-CCAA7AF7F6E0}" uniqueName="11" name="current_rate" queryTableFieldId="11" dataDxfId="49">
      <calculatedColumnFormula>IFERROR(H2/G2,0)</calculatedColumnFormula>
    </tableColumn>
    <tableColumn id="12" xr3:uid="{C6D5388C-5736-4290-A4E7-D2284DCE6C8C}" uniqueName="12" name="prior_rate" queryTableFieldId="12" dataDxfId="48">
      <calculatedColumnFormula>IFERROR(J2/I2,0)</calculatedColumnFormula>
    </tableColumn>
    <tableColumn id="13" xr3:uid="{B96BCDD9-855B-4D0A-A2B1-256EF497AC71}" uniqueName="13" name="usage_effect" queryTableFieldId="13" dataDxfId="47">
      <calculatedColumnFormula>IF(I2=0,0,(G2-I2)*L2)</calculatedColumnFormula>
    </tableColumn>
    <tableColumn id="14" xr3:uid="{2D7E7495-F80E-4C79-A963-58BB6994F6DC}" uniqueName="14" name="rate_effect" queryTableFieldId="14" dataDxfId="46">
      <calculatedColumnFormula>IF(I2=0,0,G2*(K2-L2))</calculatedColumnFormula>
    </tableColumn>
    <tableColumn id="15" xr3:uid="{17843C49-5206-4BA0-BE61-732CF649D333}" uniqueName="15" name="scope_effect" queryTableFieldId="15" dataDxfId="45">
      <calculatedColumnFormula>IF(AND(I2=0,G2&gt;0),H2,0)</calculatedColumnFormula>
    </tableColumn>
    <tableColumn id="16" xr3:uid="{4B89603C-F120-4484-B4BE-FC4C7D3B8E12}" uniqueName="16" name="total_cost_change" queryTableFieldId="16" dataDxfId="44">
      <calculatedColumnFormula>H2-J2</calculatedColumnFormula>
    </tableColumn>
    <tableColumn id="17" xr3:uid="{8EE6A663-52EB-421E-8360-61442C9E37E2}" uniqueName="17" name="decomposition_check" queryTableFieldId="17" dataDxfId="43">
      <calculatedColumnFormula>P2-(M2+N2+O2)</calculatedColumnFormula>
    </tableColumn>
    <tableColumn id="18" xr3:uid="{4B5AD33D-2F75-42CF-B557-ACE3E20BA23E}" uniqueName="18" name="primary_driver" queryTableFieldId="18" dataDxfId="42">
      <calculatedColumnFormula>IF(O2&lt;&gt;0,"Scope",IF(ABS(M2)&gt;=ABS(N2),"Usage","Rate"))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5AE771-D784-4ED3-A58A-AC4D943F7FA5}" name="tblVariance" displayName="tblVariance" ref="A1:N19" tableType="queryTable" totalsRowShown="0">
  <autoFilter ref="A1:N19" xr:uid="{375AE771-D784-4ED3-A58A-AC4D943F7FA5}"/>
  <tableColumns count="14">
    <tableColumn id="1" xr3:uid="{EFD9FAB3-BDCE-4E6F-8254-9CE23DB522AA}" uniqueName="1" name="billing_month" queryTableFieldId="1" dataDxfId="69"/>
    <tableColumn id="2" xr3:uid="{FFB60AA0-95EC-4EFA-8094-B5C12DBA4BF4}" uniqueName="2" name="provider_name" queryTableFieldId="2" dataDxfId="68"/>
    <tableColumn id="3" xr3:uid="{85359B71-2421-41A3-AB10-2A226D19EABC}" uniqueName="3" name="application" queryTableFieldId="3" dataDxfId="67"/>
    <tableColumn id="4" xr3:uid="{A9262FA2-4D8F-4BA7-A2ED-660F0349BAAC}" uniqueName="4" name="actual_cost" queryTableFieldId="4"/>
    <tableColumn id="5" xr3:uid="{9623BED5-4435-42EC-8769-8DB6D82D7478}" uniqueName="5" name="budget_key" queryTableFieldId="5"/>
    <tableColumn id="6" xr3:uid="{2578ABFC-2BA1-477E-A370-77115436A831}" uniqueName="6" name="approved_budget" queryTableFieldId="6" dataDxfId="66">
      <calculatedColumnFormula>_xlfn.XLOOKUP(E2,tblBudget[budget_key],tblBudget[approved_budget],0)</calculatedColumnFormula>
    </tableColumn>
    <tableColumn id="7" xr3:uid="{3095566B-4F03-44BC-A971-40FBB7C6504E}" uniqueName="7" name="variance_amount" queryTableFieldId="7" dataDxfId="65">
      <calculatedColumnFormula>D2-F2</calculatedColumnFormula>
    </tableColumn>
    <tableColumn id="8" xr3:uid="{1973DDC5-38D0-482D-B5DA-C89BAA10C78E}" uniqueName="8" name="variance_pct" queryTableFieldId="8" dataDxfId="64">
      <calculatedColumnFormula>IF(F2=0,"",G2/ABS(F2))</calculatedColumnFormula>
    </tableColumn>
    <tableColumn id="9" xr3:uid="{E0E0FE08-A112-4B6F-A504-3BAC46513273}" uniqueName="9" name="remaining_budget" queryTableFieldId="9" dataDxfId="63">
      <calculatedColumnFormula>F2-D2</calculatedColumnFormula>
    </tableColumn>
    <tableColumn id="10" xr3:uid="{916DD74D-D4C1-4F26-8D90-5C74EC91B255}" uniqueName="10" name="budget_utilization_pct" queryTableFieldId="10" dataDxfId="62">
      <calculatedColumnFormula>IFERROR(D2/F2,0)</calculatedColumnFormula>
    </tableColumn>
    <tableColumn id="11" xr3:uid="{6D3500F0-29CF-41AB-8260-333990BE36CF}" uniqueName="11" name="variance_status" queryTableFieldId="11" dataDxfId="61">
      <calculatedColumnFormula>IF(
    A2=Assumptions!$B$15,
    "Baseline Month",
    IF(
        F2=0,
        "No Budget",
        IF(
            G2&gt;0,
            "Unfavorable",
            IF(G2&lt;0,"Favorable","On Budget")
        )
    )
)</calculatedColumnFormula>
    </tableColumn>
    <tableColumn id="12" xr3:uid="{0FE3D154-81D0-4939-BF59-0358E0BF3C56}" uniqueName="12" name="prior_month_actual" queryTableFieldId="12" dataDxfId="60">
      <calculatedColumnFormula>SUMIFS(
    tblMonthly[actual_cost],
    tblMonthly[billing_month],EDATE(A2,-1),
    tblMonthly[provider_name],B2,
    tblMonthly[application],C2
)</calculatedColumnFormula>
    </tableColumn>
    <tableColumn id="13" xr3:uid="{79CF0CC7-E841-4D0C-8886-8BF2C378921E}" uniqueName="13" name="mom_change_amount" queryTableFieldId="13" dataDxfId="59">
      <calculatedColumnFormula>D2-L2</calculatedColumnFormula>
    </tableColumn>
    <tableColumn id="14" xr3:uid="{0A797722-71E2-4CF8-B0F4-EC2E68D2F201}" uniqueName="14" name="mom_change_pct" queryTableFieldId="14" dataDxfId="58">
      <calculatedColumnFormula>IF(L2=0,"",M2/ABS(L2))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3309FF0-B17F-4679-A5FB-60DF6F0605AB}" name="tblPriorForecast" displayName="tblPriorForecast" ref="A5:K11" totalsRowShown="0">
  <autoFilter ref="A5:K11" xr:uid="{B3309FF0-B17F-4679-A5FB-60DF6F0605AB}"/>
  <tableColumns count="11">
    <tableColumn id="1" xr3:uid="{CB653F53-BB40-412E-990C-D352F68335AE}" name="snapshot_date"/>
    <tableColumn id="2" xr3:uid="{9AA06E44-2A08-4C79-B21F-146E3F8AA282}" name="billing_month" dataDxfId="76"/>
    <tableColumn id="3" xr3:uid="{9C10A3C3-8F1A-4025-A0E0-C0D7925D7A53}" name="provider_name" dataDxfId="75"/>
    <tableColumn id="4" xr3:uid="{C457AE94-03C2-4F8D-9C62-7A4A32737C6E}" name="application" dataDxfId="74"/>
    <tableColumn id="5" xr3:uid="{C9FF3A0B-96A3-410C-A373-7772F371FE5F}" name="budget_key"/>
    <tableColumn id="6" xr3:uid="{16D04778-8F29-47A6-87FE-A9C67E7200D8}" name="forecast_amount"/>
    <tableColumn id="7" xr3:uid="{0814C50B-CACF-48A0-9653-1AE6BEEA34FB}" name="approved_budget">
      <calculatedColumnFormula>_xlfn.XLOOKUP(F6,tblBudget[budget_key],tblBudget[approved_budget],0)</calculatedColumnFormula>
    </tableColumn>
    <tableColumn id="8" xr3:uid="{FC8468E2-37BB-4F68-96BA-05BF1D53DA0C}" name="final_actual" dataDxfId="73">
      <calculatedColumnFormula>IF(
    Assumptions!$B$5&gt;=EOMONTH(B6,0),
    _xlfn.XLOOKUP(
        E6,
        tblMonthly[budget_key],
        tblMonthly[actual_cost],
        ""
    ),
    ""
)</calculatedColumnFormula>
    </tableColumn>
    <tableColumn id="9" xr3:uid="{6D414F73-DD49-45FE-821E-E08083655532}" name="forecast_error" dataDxfId="72">
      <calculatedColumnFormula>IF(H6="","",F6-H6)</calculatedColumnFormula>
    </tableColumn>
    <tableColumn id="10" xr3:uid="{730E0E7F-AFB4-4240-92B3-D69C720FDDAC}" name="absolute_error_pct" dataDxfId="71">
      <calculatedColumnFormula>IF(
    OR(H6="",H6=0),
    "",
    ABS(F6-H6)/ABS(H6)
)</calculatedColumnFormula>
    </tableColumn>
    <tableColumn id="11" xr3:uid="{7C6253C7-F001-4165-8D28-AB671A23F55E}" name="forecast_bias" dataDxfId="70">
      <calculatedColumnFormula>IF(
    H6="",
    "Pending",
    IF(
        I6&gt;0,
        "Over-Forecast",
        IF(I6&lt;0,"Under-Forecast","Accurate")
    )
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F9DC6BF-9A31-4D54-98D3-8D1EE7ACD2E4}" name="tblCommentary" displayName="tblCommentary" ref="A1:L5" totalsRowShown="0">
  <autoFilter ref="A1:L5" xr:uid="{CF9DC6BF-9A31-4D54-98D3-8D1EE7ACD2E4}"/>
  <tableColumns count="12">
    <tableColumn id="1" xr3:uid="{423CD5A7-84BF-4125-A3F7-200AA7314DB6}" name="billing_month" dataDxfId="35"/>
    <tableColumn id="2" xr3:uid="{1E412B2E-DD68-4B90-B566-32CF61748F11}" name="provider_name"/>
    <tableColumn id="3" xr3:uid="{563691C7-BF8C-4826-AE0E-D9BEE007AB42}" name="application" dataDxfId="37"/>
    <tableColumn id="4" xr3:uid="{B89CC414-E4A4-4E8C-9025-1D0B57F070E0}" name="variance_type"/>
    <tableColumn id="5" xr3:uid="{D6BD2FD6-38ED-434A-8DF0-675A9CF253F3}" name="variance_amount" dataDxfId="36"/>
    <tableColumn id="6" xr3:uid="{F12B30BC-5F2F-4C4A-9E8E-88F457F6368F}" name="primary_driver"/>
    <tableColumn id="7" xr3:uid="{4744A9F7-EA7A-4647-9554-EE986A46D2E5}" name="root_cause" dataDxfId="34"/>
    <tableColumn id="8" xr3:uid="{E260158C-3946-40EC-BD45-CA6203FF9B34}" name="business_impact" dataDxfId="33"/>
    <tableColumn id="9" xr3:uid="{D242308F-77CD-4894-8B13-CBD86C2A8903}" name="recommended_action" dataDxfId="32"/>
    <tableColumn id="10" xr3:uid="{02913A57-8B7C-4608-8DAB-6021151EDC77}" name="owner"/>
    <tableColumn id="11" xr3:uid="{95896379-70F5-42B0-93FC-F340539B2868}" name="due_date"/>
    <tableColumn id="12" xr3:uid="{71E1DEE3-8D7B-437F-B454-A13BE8717F05}" name="status"/>
  </tableColumns>
  <tableStyleInfo name="TableStyleMedium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66B9E38-305E-4CEB-B09D-DFE62D222E7F}" name="tblMonthly" displayName="tblMonthly" ref="A4:L27" tableType="queryTable" totalsRowShown="0">
  <autoFilter ref="A4:L27" xr:uid="{966B9E38-305E-4CEB-B09D-DFE62D222E7F}"/>
  <tableColumns count="12">
    <tableColumn id="1" xr3:uid="{D0D5DF08-F283-4E69-8BCB-10401C155D0C}" uniqueName="1" name="billing_month" queryTableFieldId="1" dataDxfId="104"/>
    <tableColumn id="2" xr3:uid="{20B37CFE-C86D-47F8-90B9-AA15CF948133}" uniqueName="2" name="provider_name" queryTableFieldId="2" dataDxfId="103"/>
    <tableColumn id="3" xr3:uid="{86B61572-EE54-4F54-B3C8-75A2CF167097}" uniqueName="3" name="application" queryTableFieldId="3" dataDxfId="102"/>
    <tableColumn id="4" xr3:uid="{064D901D-D4F2-468F-AEFF-536680AD5C1E}" uniqueName="4" name="actual_cost" queryTableFieldId="4" dataDxfId="101"/>
    <tableColumn id="5" xr3:uid="{7658DE14-6E7C-42C9-9BDF-E9980440A9D7}" uniqueName="5" name="source_row_count" queryTableFieldId="5"/>
    <tableColumn id="6" xr3:uid="{5D58489C-26D7-4ED7-BC2F-BBE6ACA55652}" uniqueName="6" name="budget_key" queryTableFieldId="6" dataDxfId="100">
      <calculatedColumnFormula>TEXT(tblMonthly[[#This Row],[billing_month]],"yyyymm")&amp;"|"&amp;tblMonthly[[#This Row],[provider_name]]&amp;"|"&amp;tblMonthly[[#This Row],[application]]</calculatedColumnFormula>
    </tableColumn>
    <tableColumn id="7" xr3:uid="{F11ED5C2-AE4B-472A-ABDE-3F3C7BC73847}" uniqueName="7" name="previous_month_actual" queryTableFieldId="7" dataDxfId="105">
      <calculatedColumnFormula>SUMIFS(
    tblMonthly[actual_cost],
    tblMonthly[billing_month],EDATE(tblMonthly[[#This Row],[billing_month]],-1),
    tblMonthly[provider_name],tblMonthly[[#This Row],[provider_name]],
    tblMonthly[application],tblMonthly[[#This Row],[application]]
)</calculatedColumnFormula>
    </tableColumn>
    <tableColumn id="8" xr3:uid="{20B1A8D2-2531-40F8-A918-1ED2F5C75F02}" uniqueName="8" name="mom_variance_amount" queryTableFieldId="8" dataDxfId="99">
      <calculatedColumnFormula>tblMonthly[[#This Row],[actual_cost]]-tblMonthly[[#This Row],[previous_month_actual]]</calculatedColumnFormula>
    </tableColumn>
    <tableColumn id="9" xr3:uid="{8669F417-FF6F-4A96-830E-5535B2595B31}" uniqueName="9" name="mom_variance_pct" queryTableFieldId="9" dataCellStyle="Percent">
      <calculatedColumnFormula>IF(
    tblMonthly[[#This Row],[previous_month_actual]]=0,
    "",
    tblMonthly[[#This Row],[mom_variance_amount]]/ABS(tblMonthly[[#This Row],[previous_month_actual]])
)</calculatedColumnFormula>
    </tableColumn>
    <tableColumn id="10" xr3:uid="{35DD453C-59B4-468E-A895-8198F8B96B30}" uniqueName="10" name="three_month_average" queryTableFieldId="10" dataDxfId="98">
      <calculatedColumnFormula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calculatedColumnFormula>
    </tableColumn>
    <tableColumn id="11" xr3:uid="{809EDE84-A4FC-475E-9855-58C3F3964D68}" uniqueName="11" name="vs_three_month_average_pct" queryTableFieldId="11" dataCellStyle="Percent">
      <calculatedColumnFormula>IF(
    tblMonthly[[#This Row],[three_month_average]]=0,
    "",
    (tblMonthly[[#This Row],[actual_cost]]-tblMonthly[[#This Row],[three_month_average]])
    /ABS(tblMonthly[[#This Row],[three_month_average]])
)</calculatedColumnFormula>
    </tableColumn>
    <tableColumn id="12" xr3:uid="{5DB1F9FF-1125-4FC8-B255-3B1C623B2B6F}" uniqueName="12" name="cost_trend_statu" queryTableFieldId="12" dataDxfId="97">
      <calculatedColumnFormula array="1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calculatedColumnFormula>
    </tableColumn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B2A4E46-B6D5-41AF-8E2A-89E94B1E69A7}" name="Forecast_Query" displayName="Forecast_Query" ref="A1:P7" tableType="queryTable" totalsRowShown="0">
  <autoFilter ref="A1:P7" xr:uid="{8B2A4E46-B6D5-41AF-8E2A-89E94B1E69A7}"/>
  <tableColumns count="16">
    <tableColumn id="1" xr3:uid="{98D85397-8F4D-441F-90F8-FBE244E9FB3C}" uniqueName="1" name="billing_month" queryTableFieldId="1" dataDxfId="88"/>
    <tableColumn id="2" xr3:uid="{C0E7877E-EED0-49F1-8967-C5BCD2B250BA}" uniqueName="2" name="provider_name" queryTableFieldId="2" dataDxfId="87"/>
    <tableColumn id="3" xr3:uid="{5A615A1D-9FDF-4C2F-93AD-C12D748EF117}" uniqueName="3" name="application" queryTableFieldId="3" dataDxfId="86"/>
    <tableColumn id="4" xr3:uid="{57B5241B-BD91-4E57-B2BC-49EA917C8FAC}" uniqueName="4" name="mtd_actual" queryTableFieldId="4"/>
    <tableColumn id="5" xr3:uid="{5252698C-42DE-4E59-8584-9EF4D2617DCE}" uniqueName="5" name="budget_key" queryTableFieldId="5"/>
    <tableColumn id="6" xr3:uid="{8DC5D1D1-2078-446B-AF95-FB8F726B1F91}" uniqueName="6" name="approved_budget" queryTableFieldId="6" dataDxfId="85">
      <calculatedColumnFormula>_xlfn.XLOOKUP(E2,tblBudget[budget_key],tblBudget[approved_budget],0)</calculatedColumnFormula>
    </tableColumn>
    <tableColumn id="7" xr3:uid="{4C2E1AB0-8A8E-4F46-81AE-D4B1CE6DC769}" uniqueName="7" name="elapsed_days" queryTableFieldId="7" dataDxfId="84">
      <calculatedColumnFormula>DAY(Assumptions!$B$5)</calculatedColumnFormula>
    </tableColumn>
    <tableColumn id="8" xr3:uid="{D57EE0ED-6B72-415C-AAFA-ACFA849E1148}" uniqueName="8" name="days_in_month" queryTableFieldId="8" dataDxfId="83">
      <calculatedColumnFormula>DAY(EOMONTH(Assumptions!$B$5,0))</calculatedColumnFormula>
    </tableColumn>
    <tableColumn id="9" xr3:uid="{9E401836-8D33-40D7-B595-A868FCE62E0B}" uniqueName="9" name="current_daily_rate" queryTableFieldId="9" dataDxfId="82">
      <calculatedColumnFormula>IFERROR(D2/G2,0)</calculatedColumnFormula>
    </tableColumn>
    <tableColumn id="10" xr3:uid="{76875E74-B575-4358-90E7-39CDC507A9E1}" uniqueName="10" name="run_rate_forecast" queryTableFieldId="10" dataDxfId="81">
      <calculatedColumnFormula>I2*H2</calculatedColumnFormula>
    </tableColumn>
    <tableColumn id="11" xr3:uid="{FC13C15D-D248-4351-BEAB-B225DC4EE31A}" uniqueName="11" name="historical_monthly_average" queryTableFieldId="11" dataDxfId="80">
      <calculatedColumnFormula>IFERROR(AVERAGEIFS(tblMonthly[actual_cost],tblMonthly[provider_name],B2,tblMonthly[application],C2,tblMonthly[billing_month],"&gt;="&amp;EDATE(A2,-Assumptions!$B$12),tblMonthly[billing_month],"&lt;"&amp;A2),0)</calculatedColumnFormula>
    </tableColumn>
    <tableColumn id="12" xr3:uid="{189721E1-F87B-42ED-BA9F-F9448A878D23}" uniqueName="12" name="blended_forecast" queryTableFieldId="12" dataDxfId="79">
      <calculatedColumnFormula>MAX(D2,J2*Assumptions!$B$6+K2*Assumptions!$B$7)</calculatedColumnFormula>
    </tableColumn>
    <tableColumn id="13" xr3:uid="{1E70FBB2-D41D-4AFC-89A0-4E8BDF48F039}" uniqueName="13" name="forecast_variance_amount" queryTableFieldId="13" dataDxfId="78">
      <calculatedColumnFormula>L2-F2</calculatedColumnFormula>
    </tableColumn>
    <tableColumn id="14" xr3:uid="{BFE15467-69C3-4E08-BBAD-1C0B3AEB8BF2}" uniqueName="14" name="forecast_variance_pct" queryTableFieldId="14" dataCellStyle="Percent">
      <calculatedColumnFormula>IF(F2=0,"",M2/ABS(F2))</calculatedColumnFormula>
    </tableColumn>
    <tableColumn id="15" xr3:uid="{1A95CCC0-D4F2-4B8D-8A14-FD6D584C26F8}" uniqueName="15" name="forecast_budget_utilization" queryTableFieldId="15" dataCellStyle="Percent">
      <calculatedColumnFormula>IFERROR(L2/F2,0)</calculatedColumnFormula>
    </tableColumn>
    <tableColumn id="16" xr3:uid="{631E54C1-2041-47CA-8681-278BFCDAA6F4}" uniqueName="16" name="forecast_status" queryTableFieldId="16" dataDxfId="77">
      <calculatedColumnFormula>IF(F2=0,"No Budget",IF(L2&gt;F2,"Forecast Over Budget","Forecast Within Budget"))</calculatedColumnFormula>
    </tableColumn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9E6D187-7B97-4D08-A978-6A1222764F78}" name="tblAnomalies" displayName="tblAnomalies" ref="A5:M8" tableType="queryTable" totalsRowShown="0">
  <autoFilter ref="A5:M8" xr:uid="{E9E6D187-7B97-4D08-A978-6A1222764F78}"/>
  <tableColumns count="13">
    <tableColumn id="1" xr3:uid="{10F4468B-88EB-4418-A189-F620B26C9DA5}" uniqueName="1" name="charge_period_start" queryTableFieldId="1" dataDxfId="21"/>
    <tableColumn id="2" xr3:uid="{AAD31EBB-F795-4FAC-B2B9-5DC74E14A568}" uniqueName="2" name="provider_name" queryTableFieldId="2" dataDxfId="20"/>
    <tableColumn id="3" xr3:uid="{FCD15A90-EADE-428B-ACC5-B165599E81DB}" uniqueName="3" name="service_name" queryTableFieldId="3" dataDxfId="19"/>
    <tableColumn id="4" xr3:uid="{4694D94F-29AC-477D-AC31-23FCC6118F9C}" uniqueName="4" name="sub_account_id" queryTableFieldId="4" dataDxfId="18"/>
    <tableColumn id="5" xr3:uid="{5C0B8215-56C4-4749-8C5A-E583F16D65D4}" uniqueName="5" name="application" queryTableFieldId="5" dataDxfId="17"/>
    <tableColumn id="6" xr3:uid="{71669C10-DB09-49E0-B187-977923BBBEE4}" uniqueName="6" name="severity" queryTableFieldId="6" dataDxfId="16"/>
    <tableColumn id="7" xr3:uid="{BDD21B1E-795E-4BB3-A3CE-AF08F78DC2CF}" uniqueName="7" name="direction" queryTableFieldId="7" dataDxfId="15"/>
    <tableColumn id="8" xr3:uid="{F3B4AF1A-1BD8-4086-A3B5-47E807BF079A}" uniqueName="8" name="actual_cost" queryTableFieldId="8" dataCellStyle="Currency"/>
    <tableColumn id="9" xr3:uid="{9ED9CF10-0A43-4459-A4E7-178EDBDFE96D}" uniqueName="9" name="baseline_cost" queryTableFieldId="9" dataCellStyle="Currency"/>
    <tableColumn id="10" xr3:uid="{0F0EC91C-95C7-4DC8-A9A3-48475AD14B6F}" uniqueName="10" name="absolute_variance" queryTableFieldId="10" dataCellStyle="Currency"/>
    <tableColumn id="11" xr3:uid="{47E927FC-CF66-4878-8727-0A43F1033B87}" uniqueName="11" name="relative_variance" queryTableFieldId="11" dataCellStyle="Percent"/>
    <tableColumn id="12" xr3:uid="{71BBF3F4-F57B-4548-A119-45D395C0FBEA}" uniqueName="12" name="history_days" queryTableFieldId="12" dataDxfId="14"/>
    <tableColumn id="13" xr3:uid="{BE4B8F62-9EDA-47C3-8878-DFA3E2B05EB1}" uniqueName="13" name="source_rows" queryTableFieldId="13" dataDxfId="13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19075D3-7AA4-419D-82CF-829AD5DF0F20}" name="Table13" displayName="Table13" ref="A24:I27" totalsRowShown="0">
  <autoFilter ref="A24:I27" xr:uid="{C19075D3-7AA4-419D-82CF-829AD5DF0F20}"/>
  <tableColumns count="9">
    <tableColumn id="1" xr3:uid="{7ACAFB6B-C09F-402B-8A37-A0700D7983A8}" name="anomaly_date" dataDxfId="12"/>
    <tableColumn id="2" xr3:uid="{99D75059-FBC6-4E66-B90F-05D56902A026}" name="provider_name" dataDxfId="11"/>
    <tableColumn id="3" xr3:uid="{2721C560-0039-4D90-987E-65CDE440AADA}" name="application" dataDxfId="10"/>
    <tableColumn id="4" xr3:uid="{28952B07-C3CB-476E-BD6A-C188E4E240F7}" name="service_name" dataDxfId="8"/>
    <tableColumn id="5" xr3:uid="{FC53558B-B3AE-4620-9C61-993F97AFD43E}" name="severity" dataDxfId="7"/>
    <tableColumn id="6" xr3:uid="{3E1770E3-B8E7-4C36-B001-9ADB4E5EC2D7}" name="review_status" dataDxfId="9"/>
    <tableColumn id="7" xr3:uid="{1796A84E-DCF5-4483-AB4F-C37C854DDCBB}" name="root_cause"/>
    <tableColumn id="8" xr3:uid="{63895A71-F669-4E9C-9FAC-3FA1A90E4284}" name="recommended_action"/>
    <tableColumn id="9" xr3:uid="{05AA9533-8A9B-4E6A-AEBA-DFFB90B5BA1F}" name="own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table" Target="../tables/table1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DA88-1E50-4402-A3FF-072EC64A48F0}">
  <dimension ref="A1:U30"/>
  <sheetViews>
    <sheetView workbookViewId="0">
      <selection activeCell="N11" sqref="N11"/>
    </sheetView>
  </sheetViews>
  <sheetFormatPr defaultRowHeight="14.4"/>
  <cols>
    <col min="1" max="1" width="12.21875" bestFit="1" customWidth="1"/>
    <col min="4" max="4" width="11.21875" bestFit="1" customWidth="1"/>
    <col min="7" max="7" width="11.21875" bestFit="1" customWidth="1"/>
    <col min="10" max="10" width="11.88671875" bestFit="1" customWidth="1"/>
  </cols>
  <sheetData>
    <row r="1" spans="1:21">
      <c r="A1" s="53" t="s">
        <v>7592</v>
      </c>
      <c r="B1" s="53"/>
      <c r="C1" s="53"/>
      <c r="D1" s="53"/>
      <c r="E1" s="49"/>
      <c r="F1" s="49"/>
      <c r="G1" s="49"/>
      <c r="H1" s="49"/>
      <c r="I1" s="49"/>
      <c r="J1" s="49"/>
      <c r="K1" s="49"/>
    </row>
    <row r="2" spans="1:21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</row>
    <row r="3" spans="1:21">
      <c r="A3" s="17" t="s">
        <v>7593</v>
      </c>
      <c r="B3" s="49"/>
      <c r="C3" s="49"/>
      <c r="D3" s="17" t="s">
        <v>7594</v>
      </c>
      <c r="E3" s="49"/>
      <c r="F3" s="49"/>
      <c r="G3" s="17" t="s">
        <v>7595</v>
      </c>
      <c r="H3" s="49"/>
      <c r="I3" s="49"/>
      <c r="J3" s="17" t="s">
        <v>7596</v>
      </c>
      <c r="K3" s="49"/>
      <c r="M3" s="64" t="s">
        <v>7625</v>
      </c>
      <c r="Q3" s="64" t="s">
        <v>7626</v>
      </c>
      <c r="U3" s="64" t="s">
        <v>7627</v>
      </c>
    </row>
    <row r="4" spans="1:21">
      <c r="A4" s="50">
        <f>SUM(tblActuals[billed_cost])</f>
        <v>139937.51779999977</v>
      </c>
      <c r="B4" s="49"/>
      <c r="C4" s="49"/>
      <c r="D4" s="50">
        <f>_xlfn.XLOOKUP(
"Base",
tblScenarios[scenario],
tblScenarios[scenario_forecast],
0
)</f>
        <v>42687.033599310344</v>
      </c>
      <c r="E4" s="49"/>
      <c r="F4" s="49"/>
      <c r="G4" s="50">
        <f>_xlfn.XLOOKUP(
    "Base",
    tblScenarios[scenario],
    tblScenarios[approved_budget],
    0
)</f>
        <v>54751.018445120004</v>
      </c>
      <c r="H4" s="49"/>
      <c r="I4" s="49"/>
      <c r="J4" s="50">
        <f>_xlfn.XLOOKUP(
    "Base",
    tblScenarios[scenario],
    tblScenarios[variance_to_budget],
    0
)</f>
        <v>-12063.98484580966</v>
      </c>
      <c r="K4" s="49"/>
      <c r="M4">
        <f>anomaly_report!D3</f>
        <v>1</v>
      </c>
      <c r="Q4">
        <f>anomaly_report!F3</f>
        <v>2</v>
      </c>
      <c r="U4" s="14">
        <f>anomaly_report!H3</f>
        <v>915.57729999999992</v>
      </c>
    </row>
    <row r="5" spans="1:21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</row>
    <row r="6" spans="1:21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</row>
    <row r="7" spans="1:21" ht="28.8">
      <c r="A7" s="17" t="s">
        <v>7452</v>
      </c>
      <c r="B7" s="49"/>
      <c r="C7" s="49"/>
      <c r="D7" s="17" t="s">
        <v>7597</v>
      </c>
      <c r="E7" s="49"/>
      <c r="F7" s="49"/>
      <c r="G7" s="17" t="s">
        <v>7598</v>
      </c>
      <c r="H7" s="49"/>
      <c r="I7" s="49"/>
      <c r="J7" s="48" t="s">
        <v>7599</v>
      </c>
      <c r="K7" s="49"/>
    </row>
    <row r="8" spans="1:21">
      <c r="A8" s="51">
        <f>1-D8</f>
        <v>0.922724978775884</v>
      </c>
      <c r="B8" s="49"/>
      <c r="C8" s="49"/>
      <c r="D8" s="52">
        <f>IFERROR(
    SUMIFS(
        tblActuals[billed_cost],
        tblActuals[charge_category],"Usage",
        tblActuals[allocation_method],"Unallocated",
        tblActuals[billed_cost],"&gt;0"
    )
    /
    SUMIFS(
        tblActuals[billed_cost],
        tblActuals[charge_category],"Usage",
        tblActuals[billed_cost],"&gt;0"
    ),
    0
)</f>
        <v>7.7275021224115975E-2</v>
      </c>
      <c r="E8" s="49"/>
      <c r="F8" s="49"/>
      <c r="G8" s="52">
        <f>IFERROR(
    SUMIFS(
        tblActuals[billed_cost],
        tblActuals[charge_category],"Usage",
        tblActuals[source_allocation_status],"Unallocated",
        tblActuals[billed_cost],"&gt;0"
    )
    /
    SUMIFS(
        tblActuals[billed_cost],
        tblActuals[charge_category],"Usage",
        tblActuals[billed_cost],"&gt;0"
    ),
    0
)</f>
        <v>7.7275021224115975E-2</v>
      </c>
      <c r="H8" s="49"/>
      <c r="I8" s="49"/>
      <c r="J8" s="52">
        <f>IFERROR(
    1-
    SUMIFS(
        tblActuals[billed_cost],
        tblActuals[charge_category],"Usage",
        tblActuals[billed_cost],"&gt;0"
    )
    /
    SUMIFS(
        tblActuals[list_cost],
        tblActuals[charge_category],"Usage",
        tblActuals[list_cost],"&gt;0"
    ),
    0
)</f>
        <v>9.8465345714612851E-2</v>
      </c>
      <c r="K8" s="49"/>
    </row>
    <row r="9" spans="1:21">
      <c r="A9" s="49"/>
      <c r="B9" s="49"/>
      <c r="C9" s="49"/>
      <c r="D9" s="49"/>
      <c r="E9" s="49"/>
      <c r="F9" s="49"/>
      <c r="G9" s="49"/>
      <c r="H9" s="49"/>
      <c r="I9" s="49"/>
      <c r="J9" s="49"/>
      <c r="K9" s="49"/>
    </row>
    <row r="10" spans="1:21">
      <c r="A10" s="49"/>
      <c r="B10" s="49"/>
      <c r="C10" s="49"/>
      <c r="D10" s="49"/>
      <c r="E10" s="49"/>
      <c r="F10" s="49"/>
      <c r="G10" s="49"/>
      <c r="H10" s="49"/>
      <c r="I10" s="49"/>
      <c r="J10" s="49"/>
      <c r="K10" s="49"/>
    </row>
    <row r="11" spans="1:21" ht="28.8">
      <c r="A11" s="17" t="s">
        <v>7600</v>
      </c>
      <c r="B11" s="49"/>
      <c r="C11" s="49"/>
      <c r="D11" s="48" t="s">
        <v>7514</v>
      </c>
      <c r="E11" s="49"/>
      <c r="F11" s="49"/>
      <c r="G11" s="17" t="s">
        <v>7601</v>
      </c>
      <c r="H11" s="49"/>
      <c r="I11" s="49"/>
      <c r="J11" s="17" t="s">
        <v>7602</v>
      </c>
      <c r="K11" s="49"/>
    </row>
    <row r="12" spans="1:21">
      <c r="A12" s="49" t="str">
        <f>Reconciliation!B6</f>
        <v>PASS</v>
      </c>
      <c r="B12" s="49"/>
      <c r="C12" s="49"/>
      <c r="D12" s="49" t="str">
        <f>IFERROR(
    AVERAGE(tblPriorForecast[absolute_error_pct]),
    "Pending"
)</f>
        <v>Pending</v>
      </c>
      <c r="E12" s="49"/>
      <c r="F12" s="49"/>
      <c r="G12" s="50">
        <f>_xlfn.XLOOKUP(
    "High Growth",
    tblScenarios[scenario],
    tblScenarios[scenario_forecast],
    0
)</f>
        <v>49090.088639206893</v>
      </c>
      <c r="H12" s="49"/>
      <c r="I12" s="49"/>
      <c r="J12" s="50">
        <f>-_xlfn.XLOOKUP(
    "Optimization",
    tblScenarios[scenario],
    tblScenarios[change_vs_base],
    0
)</f>
        <v>4268.7033599310307</v>
      </c>
      <c r="K12" s="49"/>
    </row>
    <row r="30" spans="1:6">
      <c r="A30" s="16" t="s">
        <v>7607</v>
      </c>
      <c r="B30" s="16"/>
      <c r="C30" s="16"/>
      <c r="D30" s="16"/>
      <c r="E30" s="16"/>
      <c r="F30" s="16"/>
    </row>
  </sheetData>
  <mergeCells count="2">
    <mergeCell ref="A1:D1"/>
    <mergeCell ref="A30:F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0C0C7-4ED5-44A5-8EB6-A20033FDB463}">
  <dimension ref="A1:G18"/>
  <sheetViews>
    <sheetView workbookViewId="0">
      <selection activeCell="D22" sqref="D22"/>
    </sheetView>
  </sheetViews>
  <sheetFormatPr defaultRowHeight="14.4"/>
  <cols>
    <col min="1" max="1" width="45.109375" customWidth="1"/>
    <col min="2" max="2" width="16.5546875" customWidth="1"/>
    <col min="4" max="4" width="35.6640625" customWidth="1"/>
    <col min="6" max="6" width="16" customWidth="1"/>
    <col min="7" max="7" width="21.21875" customWidth="1"/>
  </cols>
  <sheetData>
    <row r="1" spans="1:7" ht="14.4" customHeight="1">
      <c r="A1" s="4" t="s">
        <v>7393</v>
      </c>
      <c r="B1" s="4"/>
      <c r="C1" s="4"/>
      <c r="D1" s="4"/>
    </row>
    <row r="2" spans="1:7" ht="14.4" customHeight="1">
      <c r="A2" s="4"/>
      <c r="B2" s="4"/>
      <c r="C2" s="4"/>
      <c r="D2" s="4"/>
    </row>
    <row r="3" spans="1:7">
      <c r="A3" s="6"/>
      <c r="B3" s="6"/>
      <c r="C3" s="6"/>
      <c r="D3" s="6"/>
    </row>
    <row r="4" spans="1:7" ht="28.8">
      <c r="A4" s="8" t="s">
        <v>7394</v>
      </c>
      <c r="B4" s="8" t="s">
        <v>7395</v>
      </c>
      <c r="C4" s="8" t="s">
        <v>7396</v>
      </c>
      <c r="D4" s="8" t="s">
        <v>7397</v>
      </c>
      <c r="F4" t="s">
        <v>1</v>
      </c>
      <c r="G4" t="s">
        <v>7470</v>
      </c>
    </row>
    <row r="5" spans="1:7" ht="26.4" customHeight="1">
      <c r="A5" s="7" t="s">
        <v>7398</v>
      </c>
      <c r="B5" s="5">
        <v>46202</v>
      </c>
      <c r="C5" s="7" t="s">
        <v>40</v>
      </c>
      <c r="D5" s="7" t="s">
        <v>7399</v>
      </c>
      <c r="F5" s="35" t="s">
        <v>42</v>
      </c>
      <c r="G5" s="34">
        <v>0.04</v>
      </c>
    </row>
    <row r="6" spans="1:7" ht="100.8">
      <c r="A6" s="7" t="s">
        <v>7400</v>
      </c>
      <c r="B6" s="11">
        <v>0.7</v>
      </c>
      <c r="C6" s="7" t="s">
        <v>7401</v>
      </c>
      <c r="D6" s="7" t="s">
        <v>7517</v>
      </c>
      <c r="F6" s="35" t="s">
        <v>3733</v>
      </c>
      <c r="G6" s="34">
        <v>0.06</v>
      </c>
    </row>
    <row r="7" spans="1:7" ht="28.8">
      <c r="A7" s="7" t="s">
        <v>7402</v>
      </c>
      <c r="B7" s="12">
        <f>1-B6</f>
        <v>0.30000000000000004</v>
      </c>
      <c r="C7" s="7" t="s">
        <v>7401</v>
      </c>
      <c r="D7" s="7" t="s">
        <v>7403</v>
      </c>
    </row>
    <row r="8" spans="1:7">
      <c r="A8" s="7" t="s">
        <v>7404</v>
      </c>
      <c r="B8" s="11">
        <v>0.1</v>
      </c>
      <c r="C8" s="7" t="s">
        <v>7401</v>
      </c>
      <c r="D8" s="7" t="s">
        <v>7405</v>
      </c>
    </row>
    <row r="9" spans="1:7">
      <c r="A9" s="7" t="s">
        <v>7406</v>
      </c>
      <c r="B9" s="11">
        <v>0.2</v>
      </c>
      <c r="C9" s="7" t="s">
        <v>7401</v>
      </c>
      <c r="D9" s="7" t="s">
        <v>7407</v>
      </c>
    </row>
    <row r="10" spans="1:7" ht="36" customHeight="1">
      <c r="A10" s="7" t="s">
        <v>7408</v>
      </c>
      <c r="B10" s="13">
        <v>139937.5178</v>
      </c>
      <c r="C10" s="7" t="s">
        <v>7409</v>
      </c>
      <c r="D10" s="7" t="s">
        <v>7410</v>
      </c>
    </row>
    <row r="11" spans="1:7" ht="32.4" customHeight="1">
      <c r="A11" s="7" t="s">
        <v>7411</v>
      </c>
      <c r="B11" s="13">
        <v>0.01</v>
      </c>
      <c r="C11" s="7" t="s">
        <v>7409</v>
      </c>
      <c r="D11" s="7" t="s">
        <v>7412</v>
      </c>
    </row>
    <row r="12" spans="1:7" ht="59.4" customHeight="1">
      <c r="A12" s="7" t="s">
        <v>7413</v>
      </c>
      <c r="B12" s="9">
        <v>2</v>
      </c>
      <c r="C12" s="7" t="s">
        <v>7414</v>
      </c>
      <c r="D12" s="7" t="s">
        <v>7415</v>
      </c>
    </row>
    <row r="13" spans="1:7" ht="43.2" customHeight="1">
      <c r="A13" s="7" t="s">
        <v>7416</v>
      </c>
      <c r="B13" s="10" t="s">
        <v>7417</v>
      </c>
      <c r="C13" s="7" t="s">
        <v>7418</v>
      </c>
      <c r="D13" s="7" t="s">
        <v>7419</v>
      </c>
    </row>
    <row r="14" spans="1:7" ht="28.8">
      <c r="A14" s="7" t="s">
        <v>7420</v>
      </c>
      <c r="B14" s="10" t="s">
        <v>21</v>
      </c>
      <c r="C14" s="7" t="s">
        <v>7421</v>
      </c>
      <c r="D14" s="7" t="s">
        <v>7422</v>
      </c>
    </row>
    <row r="15" spans="1:7">
      <c r="A15" s="30" t="s">
        <v>7468</v>
      </c>
      <c r="B15" s="3">
        <v>46113</v>
      </c>
    </row>
    <row r="16" spans="1:7">
      <c r="A16" s="30" t="s">
        <v>7469</v>
      </c>
      <c r="B16" s="34">
        <v>0.05</v>
      </c>
    </row>
    <row r="17" spans="1:4">
      <c r="A17" t="s">
        <v>7572</v>
      </c>
      <c r="B17" s="34">
        <v>1.1499999999999999</v>
      </c>
      <c r="D17" t="s">
        <v>7574</v>
      </c>
    </row>
    <row r="18" spans="1:4">
      <c r="A18" t="s">
        <v>7573</v>
      </c>
      <c r="B18" s="34">
        <v>0.1</v>
      </c>
      <c r="D18" t="s">
        <v>7575</v>
      </c>
    </row>
  </sheetData>
  <mergeCells count="1">
    <mergeCell ref="A1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D8D8D-918B-43B2-9CCD-BCAEC114E20E}">
  <dimension ref="A1:AO3609"/>
  <sheetViews>
    <sheetView workbookViewId="0">
      <selection sqref="A1:AO3609"/>
    </sheetView>
  </sheetViews>
  <sheetFormatPr defaultRowHeight="14.4"/>
  <cols>
    <col min="1" max="1" width="51.33203125" bestFit="1" customWidth="1"/>
    <col min="2" max="2" width="16.33203125" bestFit="1" customWidth="1"/>
    <col min="3" max="3" width="19.109375" bestFit="1" customWidth="1"/>
    <col min="4" max="4" width="16.77734375" bestFit="1" customWidth="1"/>
    <col min="5" max="5" width="22.21875" bestFit="1" customWidth="1"/>
    <col min="6" max="6" width="20.6640625" bestFit="1" customWidth="1"/>
    <col min="7" max="7" width="20" bestFit="1" customWidth="1"/>
    <col min="8" max="8" width="20.21875" bestFit="1" customWidth="1"/>
    <col min="9" max="9" width="19.5546875" bestFit="1" customWidth="1"/>
    <col min="10" max="10" width="37.6640625" bestFit="1" customWidth="1"/>
    <col min="11" max="11" width="26.88671875" bestFit="1" customWidth="1"/>
    <col min="12" max="12" width="36.33203125" bestFit="1" customWidth="1"/>
    <col min="13" max="13" width="19.44140625" bestFit="1" customWidth="1"/>
    <col min="14" max="14" width="10.6640625" bestFit="1" customWidth="1"/>
    <col min="15" max="15" width="17.77734375" bestFit="1" customWidth="1"/>
    <col min="16" max="16" width="20.6640625" bestFit="1" customWidth="1"/>
    <col min="17" max="17" width="16.77734375" bestFit="1" customWidth="1"/>
    <col min="18" max="18" width="15.6640625" bestFit="1" customWidth="1"/>
    <col min="19" max="19" width="17.6640625" bestFit="1" customWidth="1"/>
    <col min="20" max="20" width="17.21875" bestFit="1" customWidth="1"/>
    <col min="21" max="21" width="10.5546875" bestFit="1" customWidth="1"/>
    <col min="22" max="22" width="12.77734375" bestFit="1" customWidth="1"/>
    <col min="23" max="23" width="15.77734375" bestFit="1" customWidth="1"/>
    <col min="24" max="24" width="17.44140625" bestFit="1" customWidth="1"/>
    <col min="25" max="25" width="14.33203125" bestFit="1" customWidth="1"/>
    <col min="26" max="26" width="49.88671875" bestFit="1" customWidth="1"/>
    <col min="27" max="27" width="80.88671875" bestFit="1" customWidth="1"/>
    <col min="28" max="28" width="12.88671875" bestFit="1" customWidth="1"/>
    <col min="29" max="29" width="14.44140625" bestFit="1" customWidth="1"/>
    <col min="30" max="30" width="13.44140625" bestFit="1" customWidth="1"/>
    <col min="31" max="31" width="11.109375" bestFit="1" customWidth="1"/>
    <col min="32" max="32" width="18.21875" bestFit="1" customWidth="1"/>
    <col min="33" max="33" width="21.6640625" bestFit="1" customWidth="1"/>
    <col min="34" max="34" width="21.109375" bestFit="1" customWidth="1"/>
    <col min="35" max="35" width="25.21875" bestFit="1" customWidth="1"/>
    <col min="36" max="36" width="19.6640625" bestFit="1" customWidth="1"/>
    <col min="37" max="37" width="46.77734375" bestFit="1" customWidth="1"/>
    <col min="38" max="38" width="18.5546875" bestFit="1" customWidth="1"/>
    <col min="39" max="39" width="69.5546875" bestFit="1" customWidth="1"/>
    <col min="40" max="40" width="15.21875" bestFit="1" customWidth="1"/>
    <col min="41" max="41" width="11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s="1" t="s">
        <v>41</v>
      </c>
      <c r="B2" s="1" t="s">
        <v>42</v>
      </c>
      <c r="C2">
        <v>999999999999</v>
      </c>
      <c r="D2">
        <v>111111111111</v>
      </c>
      <c r="E2" s="1" t="s">
        <v>43</v>
      </c>
      <c r="F2">
        <v>46112.833333333336</v>
      </c>
      <c r="G2">
        <v>46113.833333333336</v>
      </c>
      <c r="H2">
        <v>46112.833333333336</v>
      </c>
      <c r="I2">
        <v>46142.833333333336</v>
      </c>
      <c r="J2" s="1" t="s">
        <v>44</v>
      </c>
      <c r="K2" s="1" t="s">
        <v>45</v>
      </c>
      <c r="L2" s="1" t="s">
        <v>46</v>
      </c>
      <c r="M2" s="1" t="s">
        <v>47</v>
      </c>
      <c r="N2" s="1" t="s">
        <v>48</v>
      </c>
      <c r="O2" s="1" t="s">
        <v>49</v>
      </c>
      <c r="P2">
        <v>1110.1161999999999</v>
      </c>
      <c r="Q2" s="1" t="s">
        <v>50</v>
      </c>
      <c r="R2">
        <v>9.6000000000000002E-2</v>
      </c>
      <c r="S2" s="1" t="s">
        <v>51</v>
      </c>
      <c r="T2" s="1" t="s">
        <v>52</v>
      </c>
      <c r="U2">
        <v>106.5712</v>
      </c>
      <c r="V2">
        <v>93.249799999999993</v>
      </c>
      <c r="W2">
        <v>93.249799999999993</v>
      </c>
      <c r="X2" s="1" t="s">
        <v>53</v>
      </c>
      <c r="Y2" s="1" t="s">
        <v>49</v>
      </c>
      <c r="Z2" s="1" t="s">
        <v>54</v>
      </c>
      <c r="AA2" s="1" t="s">
        <v>55</v>
      </c>
      <c r="AB2" s="1" t="s">
        <v>56</v>
      </c>
      <c r="AC2" s="1" t="s">
        <v>57</v>
      </c>
      <c r="AD2" s="1" t="s">
        <v>58</v>
      </c>
      <c r="AE2" s="1" t="s">
        <v>59</v>
      </c>
      <c r="AF2" s="1" t="s">
        <v>56</v>
      </c>
      <c r="AG2" s="1" t="s">
        <v>60</v>
      </c>
      <c r="AH2">
        <v>2</v>
      </c>
      <c r="AI2" s="1" t="s">
        <v>56</v>
      </c>
      <c r="AJ2" s="1" t="s">
        <v>56</v>
      </c>
      <c r="AK2" s="1" t="s">
        <v>61</v>
      </c>
      <c r="AL2">
        <v>1</v>
      </c>
      <c r="AM2" s="1" t="s">
        <v>62</v>
      </c>
      <c r="AN2" s="2">
        <v>46082</v>
      </c>
      <c r="AO2" s="3">
        <v>46082</v>
      </c>
    </row>
    <row r="3" spans="1:41">
      <c r="A3" s="1" t="s">
        <v>63</v>
      </c>
      <c r="B3" s="1" t="s">
        <v>42</v>
      </c>
      <c r="C3">
        <v>999999999999</v>
      </c>
      <c r="D3">
        <v>111111111111</v>
      </c>
      <c r="E3" s="1" t="s">
        <v>43</v>
      </c>
      <c r="F3">
        <v>46112.833333333336</v>
      </c>
      <c r="G3">
        <v>46113.833333333336</v>
      </c>
      <c r="H3">
        <v>46112.833333333336</v>
      </c>
      <c r="I3">
        <v>46142.833333333336</v>
      </c>
      <c r="J3" s="1" t="s">
        <v>44</v>
      </c>
      <c r="K3" s="1" t="s">
        <v>45</v>
      </c>
      <c r="L3" s="1" t="s">
        <v>46</v>
      </c>
      <c r="M3" s="1" t="s">
        <v>64</v>
      </c>
      <c r="N3" s="1" t="s">
        <v>48</v>
      </c>
      <c r="O3" s="1" t="s">
        <v>49</v>
      </c>
      <c r="P3">
        <v>1031.4063000000001</v>
      </c>
      <c r="Q3" s="1" t="s">
        <v>50</v>
      </c>
      <c r="R3">
        <v>9.6000000000000002E-2</v>
      </c>
      <c r="S3" s="1" t="s">
        <v>51</v>
      </c>
      <c r="T3" s="1" t="s">
        <v>52</v>
      </c>
      <c r="U3">
        <v>99.015000000000001</v>
      </c>
      <c r="V3">
        <v>86.638099999999994</v>
      </c>
      <c r="W3">
        <v>86.638099999999994</v>
      </c>
      <c r="X3" s="1" t="s">
        <v>53</v>
      </c>
      <c r="Y3" s="1" t="s">
        <v>49</v>
      </c>
      <c r="Z3" s="1" t="s">
        <v>54</v>
      </c>
      <c r="AA3" s="1" t="s">
        <v>65</v>
      </c>
      <c r="AB3" s="1" t="s">
        <v>66</v>
      </c>
      <c r="AC3" s="1" t="s">
        <v>67</v>
      </c>
      <c r="AD3" s="1" t="s">
        <v>68</v>
      </c>
      <c r="AE3" s="1" t="s">
        <v>69</v>
      </c>
      <c r="AF3" s="1" t="s">
        <v>70</v>
      </c>
      <c r="AG3" s="1" t="s">
        <v>60</v>
      </c>
      <c r="AH3">
        <v>3</v>
      </c>
      <c r="AI3" s="1" t="s">
        <v>70</v>
      </c>
      <c r="AJ3" s="1" t="s">
        <v>71</v>
      </c>
      <c r="AK3" s="1" t="s">
        <v>72</v>
      </c>
      <c r="AL3">
        <v>1</v>
      </c>
      <c r="AM3" s="1" t="s">
        <v>73</v>
      </c>
      <c r="AN3" s="2">
        <v>46082</v>
      </c>
      <c r="AO3" s="3">
        <v>46082</v>
      </c>
    </row>
    <row r="4" spans="1:41">
      <c r="A4" s="1" t="s">
        <v>74</v>
      </c>
      <c r="B4" s="1" t="s">
        <v>42</v>
      </c>
      <c r="C4">
        <v>999999999999</v>
      </c>
      <c r="D4">
        <v>111111111111</v>
      </c>
      <c r="E4" s="1" t="s">
        <v>43</v>
      </c>
      <c r="F4">
        <v>46112.833333333336</v>
      </c>
      <c r="G4">
        <v>46113.833333333336</v>
      </c>
      <c r="H4">
        <v>46112.833333333336</v>
      </c>
      <c r="I4">
        <v>46142.833333333336</v>
      </c>
      <c r="J4" s="1" t="s">
        <v>75</v>
      </c>
      <c r="K4" s="1" t="s">
        <v>76</v>
      </c>
      <c r="L4" s="1" t="s">
        <v>77</v>
      </c>
      <c r="M4" s="1" t="s">
        <v>78</v>
      </c>
      <c r="N4" s="1" t="s">
        <v>48</v>
      </c>
      <c r="O4" s="1" t="s">
        <v>49</v>
      </c>
      <c r="P4">
        <v>245.0669</v>
      </c>
      <c r="Q4" s="1" t="s">
        <v>79</v>
      </c>
      <c r="R4">
        <v>2.3E-2</v>
      </c>
      <c r="S4" s="1" t="s">
        <v>51</v>
      </c>
      <c r="T4" s="1" t="s">
        <v>52</v>
      </c>
      <c r="U4">
        <v>5.6364999999999998</v>
      </c>
      <c r="V4">
        <v>5.2689000000000004</v>
      </c>
      <c r="W4">
        <v>5.2689000000000004</v>
      </c>
      <c r="X4" s="1" t="s">
        <v>53</v>
      </c>
      <c r="Y4" s="1" t="s">
        <v>49</v>
      </c>
      <c r="Z4" s="1" t="s">
        <v>80</v>
      </c>
      <c r="AA4" s="1" t="s">
        <v>65</v>
      </c>
      <c r="AB4" s="1" t="s">
        <v>66</v>
      </c>
      <c r="AC4" s="1" t="s">
        <v>67</v>
      </c>
      <c r="AD4" s="1" t="s">
        <v>68</v>
      </c>
      <c r="AE4" s="1" t="s">
        <v>69</v>
      </c>
      <c r="AF4" s="1" t="s">
        <v>70</v>
      </c>
      <c r="AG4" s="1" t="s">
        <v>60</v>
      </c>
      <c r="AH4">
        <v>4</v>
      </c>
      <c r="AI4" s="1" t="s">
        <v>70</v>
      </c>
      <c r="AJ4" s="1" t="s">
        <v>71</v>
      </c>
      <c r="AK4" s="1" t="s">
        <v>72</v>
      </c>
      <c r="AL4">
        <v>1</v>
      </c>
      <c r="AM4" s="1" t="s">
        <v>81</v>
      </c>
      <c r="AN4" s="2">
        <v>46082</v>
      </c>
      <c r="AO4" s="3">
        <v>46082</v>
      </c>
    </row>
    <row r="5" spans="1:41">
      <c r="A5" s="1" t="s">
        <v>82</v>
      </c>
      <c r="B5" s="1" t="s">
        <v>42</v>
      </c>
      <c r="C5">
        <v>999999999999</v>
      </c>
      <c r="D5">
        <v>111111111111</v>
      </c>
      <c r="E5" s="1" t="s">
        <v>43</v>
      </c>
      <c r="F5">
        <v>46112.833333333336</v>
      </c>
      <c r="G5">
        <v>46113.833333333336</v>
      </c>
      <c r="H5">
        <v>46112.833333333336</v>
      </c>
      <c r="I5">
        <v>46142.833333333336</v>
      </c>
      <c r="J5" s="1" t="s">
        <v>75</v>
      </c>
      <c r="K5" s="1" t="s">
        <v>76</v>
      </c>
      <c r="L5" s="1" t="s">
        <v>77</v>
      </c>
      <c r="M5" s="1" t="s">
        <v>83</v>
      </c>
      <c r="N5" s="1" t="s">
        <v>48</v>
      </c>
      <c r="O5" s="1" t="s">
        <v>49</v>
      </c>
      <c r="P5">
        <v>252.35400000000001</v>
      </c>
      <c r="Q5" s="1" t="s">
        <v>79</v>
      </c>
      <c r="R5">
        <v>2.3E-2</v>
      </c>
      <c r="S5" s="1" t="s">
        <v>51</v>
      </c>
      <c r="T5" s="1" t="s">
        <v>52</v>
      </c>
      <c r="U5">
        <v>5.8041</v>
      </c>
      <c r="V5">
        <v>5.4256000000000002</v>
      </c>
      <c r="W5">
        <v>5.4256000000000002</v>
      </c>
      <c r="X5" s="1" t="s">
        <v>53</v>
      </c>
      <c r="Y5" s="1" t="s">
        <v>49</v>
      </c>
      <c r="Z5" s="1" t="s">
        <v>80</v>
      </c>
      <c r="AA5" s="1" t="s">
        <v>65</v>
      </c>
      <c r="AB5" s="1" t="s">
        <v>66</v>
      </c>
      <c r="AC5" s="1" t="s">
        <v>67</v>
      </c>
      <c r="AD5" s="1" t="s">
        <v>68</v>
      </c>
      <c r="AE5" s="1" t="s">
        <v>69</v>
      </c>
      <c r="AF5" s="1" t="s">
        <v>70</v>
      </c>
      <c r="AG5" s="1" t="s">
        <v>60</v>
      </c>
      <c r="AH5">
        <v>5</v>
      </c>
      <c r="AI5" s="1" t="s">
        <v>70</v>
      </c>
      <c r="AJ5" s="1" t="s">
        <v>71</v>
      </c>
      <c r="AK5" s="1" t="s">
        <v>72</v>
      </c>
      <c r="AL5">
        <v>1</v>
      </c>
      <c r="AM5" s="1" t="s">
        <v>84</v>
      </c>
      <c r="AN5" s="2">
        <v>46082</v>
      </c>
      <c r="AO5" s="3">
        <v>46082</v>
      </c>
    </row>
    <row r="6" spans="1:41">
      <c r="A6" s="1" t="s">
        <v>85</v>
      </c>
      <c r="B6" s="1" t="s">
        <v>42</v>
      </c>
      <c r="C6">
        <v>999999999999</v>
      </c>
      <c r="D6">
        <v>111111111111</v>
      </c>
      <c r="E6" s="1" t="s">
        <v>43</v>
      </c>
      <c r="F6">
        <v>46112.833333333336</v>
      </c>
      <c r="G6">
        <v>46113.833333333336</v>
      </c>
      <c r="H6">
        <v>46112.833333333336</v>
      </c>
      <c r="I6">
        <v>46142.833333333336</v>
      </c>
      <c r="J6" s="1" t="s">
        <v>86</v>
      </c>
      <c r="K6" s="1" t="s">
        <v>87</v>
      </c>
      <c r="L6" s="1" t="s">
        <v>88</v>
      </c>
      <c r="M6" s="1" t="s">
        <v>89</v>
      </c>
      <c r="N6" s="1" t="s">
        <v>48</v>
      </c>
      <c r="O6" s="1" t="s">
        <v>49</v>
      </c>
      <c r="P6">
        <v>212.62700000000001</v>
      </c>
      <c r="Q6" s="1" t="s">
        <v>50</v>
      </c>
      <c r="R6">
        <v>0.192</v>
      </c>
      <c r="S6" s="1" t="s">
        <v>51</v>
      </c>
      <c r="T6" s="1" t="s">
        <v>52</v>
      </c>
      <c r="U6">
        <v>40.824399999999997</v>
      </c>
      <c r="V6">
        <v>36.146599999999999</v>
      </c>
      <c r="W6">
        <v>36.146599999999999</v>
      </c>
      <c r="X6" s="1" t="s">
        <v>53</v>
      </c>
      <c r="Y6" s="1" t="s">
        <v>49</v>
      </c>
      <c r="Z6" s="1" t="s">
        <v>90</v>
      </c>
      <c r="AA6" s="1" t="s">
        <v>55</v>
      </c>
      <c r="AB6" s="1" t="s">
        <v>56</v>
      </c>
      <c r="AC6" s="1" t="s">
        <v>57</v>
      </c>
      <c r="AD6" s="1" t="s">
        <v>58</v>
      </c>
      <c r="AE6" s="1" t="s">
        <v>59</v>
      </c>
      <c r="AF6" s="1" t="s">
        <v>56</v>
      </c>
      <c r="AG6" s="1" t="s">
        <v>60</v>
      </c>
      <c r="AH6">
        <v>6</v>
      </c>
      <c r="AI6" s="1" t="s">
        <v>56</v>
      </c>
      <c r="AJ6" s="1" t="s">
        <v>56</v>
      </c>
      <c r="AK6" s="1" t="s">
        <v>61</v>
      </c>
      <c r="AL6">
        <v>1</v>
      </c>
      <c r="AM6" s="1" t="s">
        <v>91</v>
      </c>
      <c r="AN6" s="2">
        <v>46082</v>
      </c>
      <c r="AO6" s="3">
        <v>46082</v>
      </c>
    </row>
    <row r="7" spans="1:41">
      <c r="A7" s="1" t="s">
        <v>92</v>
      </c>
      <c r="B7" s="1" t="s">
        <v>42</v>
      </c>
      <c r="C7">
        <v>999999999999</v>
      </c>
      <c r="D7">
        <v>111111111111</v>
      </c>
      <c r="E7" s="1" t="s">
        <v>43</v>
      </c>
      <c r="F7">
        <v>46112.833333333336</v>
      </c>
      <c r="G7">
        <v>46113.833333333336</v>
      </c>
      <c r="H7">
        <v>46112.833333333336</v>
      </c>
      <c r="I7">
        <v>46142.833333333336</v>
      </c>
      <c r="J7" s="1" t="s">
        <v>86</v>
      </c>
      <c r="K7" s="1" t="s">
        <v>87</v>
      </c>
      <c r="L7" s="1" t="s">
        <v>88</v>
      </c>
      <c r="M7" s="1" t="s">
        <v>93</v>
      </c>
      <c r="N7" s="1" t="s">
        <v>48</v>
      </c>
      <c r="O7" s="1" t="s">
        <v>49</v>
      </c>
      <c r="P7">
        <v>203.84520000000001</v>
      </c>
      <c r="Q7" s="1" t="s">
        <v>50</v>
      </c>
      <c r="R7">
        <v>0.192</v>
      </c>
      <c r="S7" s="1" t="s">
        <v>51</v>
      </c>
      <c r="T7" s="1" t="s">
        <v>52</v>
      </c>
      <c r="U7">
        <v>39.138300000000001</v>
      </c>
      <c r="V7">
        <v>34.653700000000001</v>
      </c>
      <c r="W7">
        <v>34.653700000000001</v>
      </c>
      <c r="X7" s="1" t="s">
        <v>53</v>
      </c>
      <c r="Y7" s="1" t="s">
        <v>49</v>
      </c>
      <c r="Z7" s="1" t="s">
        <v>90</v>
      </c>
      <c r="AA7" s="1" t="s">
        <v>65</v>
      </c>
      <c r="AB7" s="1" t="s">
        <v>66</v>
      </c>
      <c r="AC7" s="1" t="s">
        <v>67</v>
      </c>
      <c r="AD7" s="1" t="s">
        <v>68</v>
      </c>
      <c r="AE7" s="1" t="s">
        <v>69</v>
      </c>
      <c r="AF7" s="1" t="s">
        <v>70</v>
      </c>
      <c r="AG7" s="1" t="s">
        <v>60</v>
      </c>
      <c r="AH7">
        <v>7</v>
      </c>
      <c r="AI7" s="1" t="s">
        <v>70</v>
      </c>
      <c r="AJ7" s="1" t="s">
        <v>71</v>
      </c>
      <c r="AK7" s="1" t="s">
        <v>72</v>
      </c>
      <c r="AL7">
        <v>1</v>
      </c>
      <c r="AM7" s="1" t="s">
        <v>94</v>
      </c>
      <c r="AN7" s="2">
        <v>46082</v>
      </c>
      <c r="AO7" s="3">
        <v>46082</v>
      </c>
    </row>
    <row r="8" spans="1:41">
      <c r="A8" s="1" t="s">
        <v>95</v>
      </c>
      <c r="B8" s="1" t="s">
        <v>42</v>
      </c>
      <c r="C8">
        <v>999999999999</v>
      </c>
      <c r="D8">
        <v>111111111111</v>
      </c>
      <c r="E8" s="1" t="s">
        <v>43</v>
      </c>
      <c r="F8">
        <v>46112.833333333336</v>
      </c>
      <c r="G8">
        <v>46113.833333333336</v>
      </c>
      <c r="H8">
        <v>46112.833333333336</v>
      </c>
      <c r="I8">
        <v>46142.833333333336</v>
      </c>
      <c r="J8" s="1" t="s">
        <v>96</v>
      </c>
      <c r="K8" s="1" t="s">
        <v>45</v>
      </c>
      <c r="L8" s="1" t="s">
        <v>97</v>
      </c>
      <c r="M8" s="1" t="s">
        <v>98</v>
      </c>
      <c r="N8" s="1" t="s">
        <v>48</v>
      </c>
      <c r="O8" s="1" t="s">
        <v>49</v>
      </c>
      <c r="P8">
        <v>4073882.3727000002</v>
      </c>
      <c r="Q8" s="1" t="s">
        <v>99</v>
      </c>
      <c r="R8">
        <v>1.6666700000000001E-5</v>
      </c>
      <c r="S8" s="1" t="s">
        <v>51</v>
      </c>
      <c r="T8" s="1" t="s">
        <v>52</v>
      </c>
      <c r="U8">
        <v>67.898200000000003</v>
      </c>
      <c r="V8">
        <v>63.145200000000003</v>
      </c>
      <c r="W8">
        <v>63.145200000000003</v>
      </c>
      <c r="X8" s="1" t="s">
        <v>53</v>
      </c>
      <c r="Y8" s="1" t="s">
        <v>49</v>
      </c>
      <c r="Z8" s="1" t="s">
        <v>100</v>
      </c>
      <c r="AA8" s="1" t="s">
        <v>65</v>
      </c>
      <c r="AB8" s="1" t="s">
        <v>66</v>
      </c>
      <c r="AC8" s="1" t="s">
        <v>67</v>
      </c>
      <c r="AD8" s="1" t="s">
        <v>68</v>
      </c>
      <c r="AE8" s="1" t="s">
        <v>69</v>
      </c>
      <c r="AF8" s="1" t="s">
        <v>70</v>
      </c>
      <c r="AG8" s="1" t="s">
        <v>60</v>
      </c>
      <c r="AH8">
        <v>8</v>
      </c>
      <c r="AI8" s="1" t="s">
        <v>70</v>
      </c>
      <c r="AJ8" s="1" t="s">
        <v>71</v>
      </c>
      <c r="AK8" s="1" t="s">
        <v>72</v>
      </c>
      <c r="AL8">
        <v>1</v>
      </c>
      <c r="AM8" s="1" t="s">
        <v>101</v>
      </c>
      <c r="AN8" s="2">
        <v>46082</v>
      </c>
      <c r="AO8" s="3">
        <v>46082</v>
      </c>
    </row>
    <row r="9" spans="1:41">
      <c r="A9" s="1" t="s">
        <v>102</v>
      </c>
      <c r="B9" s="1" t="s">
        <v>42</v>
      </c>
      <c r="C9">
        <v>999999999999</v>
      </c>
      <c r="D9">
        <v>111111111111</v>
      </c>
      <c r="E9" s="1" t="s">
        <v>43</v>
      </c>
      <c r="F9">
        <v>46112.833333333336</v>
      </c>
      <c r="G9">
        <v>46113.833333333336</v>
      </c>
      <c r="H9">
        <v>46112.833333333336</v>
      </c>
      <c r="I9">
        <v>46142.833333333336</v>
      </c>
      <c r="J9" s="1" t="s">
        <v>96</v>
      </c>
      <c r="K9" s="1" t="s">
        <v>45</v>
      </c>
      <c r="L9" s="1" t="s">
        <v>97</v>
      </c>
      <c r="M9" s="1" t="s">
        <v>103</v>
      </c>
      <c r="N9" s="1" t="s">
        <v>48</v>
      </c>
      <c r="O9" s="1" t="s">
        <v>49</v>
      </c>
      <c r="P9">
        <v>4634895.9939999999</v>
      </c>
      <c r="Q9" s="1" t="s">
        <v>99</v>
      </c>
      <c r="R9">
        <v>1.6666700000000001E-5</v>
      </c>
      <c r="S9" s="1" t="s">
        <v>51</v>
      </c>
      <c r="T9" s="1" t="s">
        <v>52</v>
      </c>
      <c r="U9">
        <v>77.248400000000004</v>
      </c>
      <c r="V9">
        <v>71.840900000000005</v>
      </c>
      <c r="W9">
        <v>71.840900000000005</v>
      </c>
      <c r="X9" s="1" t="s">
        <v>53</v>
      </c>
      <c r="Y9" s="1" t="s">
        <v>49</v>
      </c>
      <c r="Z9" s="1" t="s">
        <v>100</v>
      </c>
      <c r="AA9" s="1" t="s">
        <v>65</v>
      </c>
      <c r="AB9" s="1" t="s">
        <v>66</v>
      </c>
      <c r="AC9" s="1" t="s">
        <v>67</v>
      </c>
      <c r="AD9" s="1" t="s">
        <v>68</v>
      </c>
      <c r="AE9" s="1" t="s">
        <v>69</v>
      </c>
      <c r="AF9" s="1" t="s">
        <v>70</v>
      </c>
      <c r="AG9" s="1" t="s">
        <v>60</v>
      </c>
      <c r="AH9">
        <v>9</v>
      </c>
      <c r="AI9" s="1" t="s">
        <v>70</v>
      </c>
      <c r="AJ9" s="1" t="s">
        <v>71</v>
      </c>
      <c r="AK9" s="1" t="s">
        <v>72</v>
      </c>
      <c r="AL9">
        <v>1</v>
      </c>
      <c r="AM9" s="1" t="s">
        <v>104</v>
      </c>
      <c r="AN9" s="2">
        <v>46082</v>
      </c>
      <c r="AO9" s="3">
        <v>46082</v>
      </c>
    </row>
    <row r="10" spans="1:41">
      <c r="A10" s="1" t="s">
        <v>105</v>
      </c>
      <c r="B10" s="1" t="s">
        <v>42</v>
      </c>
      <c r="C10">
        <v>999999999999</v>
      </c>
      <c r="D10">
        <v>111111111111</v>
      </c>
      <c r="E10" s="1" t="s">
        <v>43</v>
      </c>
      <c r="F10">
        <v>46112.833333333336</v>
      </c>
      <c r="G10">
        <v>46113.833333333336</v>
      </c>
      <c r="H10">
        <v>46112.833333333336</v>
      </c>
      <c r="I10">
        <v>46142.833333333336</v>
      </c>
      <c r="J10" s="1" t="s">
        <v>106</v>
      </c>
      <c r="K10" s="1" t="s">
        <v>107</v>
      </c>
      <c r="L10" s="1" t="s">
        <v>108</v>
      </c>
      <c r="M10" s="1" t="s">
        <v>109</v>
      </c>
      <c r="N10" s="1" t="s">
        <v>48</v>
      </c>
      <c r="O10" s="1" t="s">
        <v>49</v>
      </c>
      <c r="P10">
        <v>212.41980000000001</v>
      </c>
      <c r="Q10" s="1" t="s">
        <v>110</v>
      </c>
      <c r="R10">
        <v>0.5</v>
      </c>
      <c r="S10" s="1" t="s">
        <v>51</v>
      </c>
      <c r="T10" s="1" t="s">
        <v>52</v>
      </c>
      <c r="U10">
        <v>106.2099</v>
      </c>
      <c r="V10">
        <v>97.713099999999997</v>
      </c>
      <c r="W10">
        <v>97.713099999999997</v>
      </c>
      <c r="X10" s="1" t="s">
        <v>53</v>
      </c>
      <c r="Y10" s="1" t="s">
        <v>49</v>
      </c>
      <c r="Z10" s="1" t="s">
        <v>111</v>
      </c>
      <c r="AA10" s="1" t="s">
        <v>112</v>
      </c>
      <c r="AB10" s="1" t="s">
        <v>66</v>
      </c>
      <c r="AC10" s="1" t="s">
        <v>67</v>
      </c>
      <c r="AD10" s="1" t="s">
        <v>68</v>
      </c>
      <c r="AE10" s="1" t="s">
        <v>69</v>
      </c>
      <c r="AF10" s="1" t="s">
        <v>70</v>
      </c>
      <c r="AG10" s="1" t="s">
        <v>60</v>
      </c>
      <c r="AH10">
        <v>10</v>
      </c>
      <c r="AI10" s="1" t="s">
        <v>113</v>
      </c>
      <c r="AJ10" s="1" t="s">
        <v>114</v>
      </c>
      <c r="AK10" s="1" t="s">
        <v>115</v>
      </c>
      <c r="AL10">
        <v>1</v>
      </c>
      <c r="AM10" s="1" t="s">
        <v>116</v>
      </c>
      <c r="AN10" s="2">
        <v>46082</v>
      </c>
      <c r="AO10" s="3">
        <v>46082</v>
      </c>
    </row>
    <row r="11" spans="1:41">
      <c r="A11" s="1" t="s">
        <v>117</v>
      </c>
      <c r="B11" s="1" t="s">
        <v>42</v>
      </c>
      <c r="C11">
        <v>999999999999</v>
      </c>
      <c r="D11">
        <v>111111111111</v>
      </c>
      <c r="E11" s="1" t="s">
        <v>43</v>
      </c>
      <c r="F11">
        <v>46112.833333333336</v>
      </c>
      <c r="G11">
        <v>46113.833333333336</v>
      </c>
      <c r="H11">
        <v>46112.833333333336</v>
      </c>
      <c r="I11">
        <v>46142.833333333336</v>
      </c>
      <c r="J11" s="1" t="s">
        <v>106</v>
      </c>
      <c r="K11" s="1" t="s">
        <v>107</v>
      </c>
      <c r="L11" s="1" t="s">
        <v>108</v>
      </c>
      <c r="M11" s="1" t="s">
        <v>118</v>
      </c>
      <c r="N11" s="1" t="s">
        <v>48</v>
      </c>
      <c r="O11" s="1" t="s">
        <v>49</v>
      </c>
      <c r="P11">
        <v>238.92439999999999</v>
      </c>
      <c r="Q11" s="1" t="s">
        <v>110</v>
      </c>
      <c r="R11">
        <v>0.5</v>
      </c>
      <c r="S11" s="1" t="s">
        <v>51</v>
      </c>
      <c r="T11" s="1" t="s">
        <v>52</v>
      </c>
      <c r="U11">
        <v>119.4622</v>
      </c>
      <c r="V11">
        <v>109.90519999999999</v>
      </c>
      <c r="W11">
        <v>109.90519999999999</v>
      </c>
      <c r="X11" s="1" t="s">
        <v>53</v>
      </c>
      <c r="Y11" s="1" t="s">
        <v>49</v>
      </c>
      <c r="Z11" s="1" t="s">
        <v>111</v>
      </c>
      <c r="AA11" s="1" t="s">
        <v>55</v>
      </c>
      <c r="AB11" s="1" t="s">
        <v>56</v>
      </c>
      <c r="AC11" s="1" t="s">
        <v>57</v>
      </c>
      <c r="AD11" s="1" t="s">
        <v>58</v>
      </c>
      <c r="AE11" s="1" t="s">
        <v>59</v>
      </c>
      <c r="AF11" s="1" t="s">
        <v>56</v>
      </c>
      <c r="AG11" s="1" t="s">
        <v>60</v>
      </c>
      <c r="AH11">
        <v>11</v>
      </c>
      <c r="AI11" s="1" t="s">
        <v>56</v>
      </c>
      <c r="AJ11" s="1" t="s">
        <v>56</v>
      </c>
      <c r="AK11" s="1" t="s">
        <v>61</v>
      </c>
      <c r="AL11">
        <v>1</v>
      </c>
      <c r="AM11" s="1" t="s">
        <v>119</v>
      </c>
      <c r="AN11" s="2">
        <v>46082</v>
      </c>
      <c r="AO11" s="3">
        <v>46082</v>
      </c>
    </row>
    <row r="12" spans="1:41">
      <c r="A12" s="1" t="s">
        <v>120</v>
      </c>
      <c r="B12" s="1" t="s">
        <v>42</v>
      </c>
      <c r="C12">
        <v>999999999999</v>
      </c>
      <c r="D12">
        <v>222222222222</v>
      </c>
      <c r="E12" s="1" t="s">
        <v>121</v>
      </c>
      <c r="F12">
        <v>46112.833333333336</v>
      </c>
      <c r="G12">
        <v>46113.833333333336</v>
      </c>
      <c r="H12">
        <v>46112.833333333336</v>
      </c>
      <c r="I12">
        <v>46142.833333333336</v>
      </c>
      <c r="J12" s="1" t="s">
        <v>44</v>
      </c>
      <c r="K12" s="1" t="s">
        <v>45</v>
      </c>
      <c r="L12" s="1" t="s">
        <v>46</v>
      </c>
      <c r="M12" s="1" t="s">
        <v>122</v>
      </c>
      <c r="N12" s="1" t="s">
        <v>48</v>
      </c>
      <c r="O12" s="1" t="s">
        <v>49</v>
      </c>
      <c r="P12">
        <v>445.68880000000001</v>
      </c>
      <c r="Q12" s="1" t="s">
        <v>50</v>
      </c>
      <c r="R12">
        <v>9.6000000000000002E-2</v>
      </c>
      <c r="S12" s="1" t="s">
        <v>51</v>
      </c>
      <c r="T12" s="1" t="s">
        <v>52</v>
      </c>
      <c r="U12">
        <v>42.786099999999998</v>
      </c>
      <c r="V12">
        <v>37.437899999999999</v>
      </c>
      <c r="W12">
        <v>37.437899999999999</v>
      </c>
      <c r="X12" s="1" t="s">
        <v>53</v>
      </c>
      <c r="Y12" s="1" t="s">
        <v>49</v>
      </c>
      <c r="Z12" s="1" t="s">
        <v>54</v>
      </c>
      <c r="AA12" s="1" t="s">
        <v>123</v>
      </c>
      <c r="AB12" s="1" t="s">
        <v>124</v>
      </c>
      <c r="AC12" s="1" t="s">
        <v>125</v>
      </c>
      <c r="AD12" s="1" t="s">
        <v>126</v>
      </c>
      <c r="AE12" s="1" t="s">
        <v>127</v>
      </c>
      <c r="AF12" s="1" t="s">
        <v>70</v>
      </c>
      <c r="AG12" s="1" t="s">
        <v>60</v>
      </c>
      <c r="AH12">
        <v>12</v>
      </c>
      <c r="AI12" s="1" t="s">
        <v>70</v>
      </c>
      <c r="AJ12" s="1" t="s">
        <v>71</v>
      </c>
      <c r="AK12" s="1" t="s">
        <v>72</v>
      </c>
      <c r="AL12">
        <v>1</v>
      </c>
      <c r="AM12" s="1" t="s">
        <v>128</v>
      </c>
      <c r="AN12" s="2">
        <v>46082</v>
      </c>
      <c r="AO12" s="3">
        <v>46082</v>
      </c>
    </row>
    <row r="13" spans="1:41">
      <c r="A13" s="1" t="s">
        <v>129</v>
      </c>
      <c r="B13" s="1" t="s">
        <v>42</v>
      </c>
      <c r="C13">
        <v>999999999999</v>
      </c>
      <c r="D13">
        <v>222222222222</v>
      </c>
      <c r="E13" s="1" t="s">
        <v>121</v>
      </c>
      <c r="F13">
        <v>46112.833333333336</v>
      </c>
      <c r="G13">
        <v>46113.833333333336</v>
      </c>
      <c r="H13">
        <v>46112.833333333336</v>
      </c>
      <c r="I13">
        <v>46142.833333333336</v>
      </c>
      <c r="J13" s="1" t="s">
        <v>44</v>
      </c>
      <c r="K13" s="1" t="s">
        <v>45</v>
      </c>
      <c r="L13" s="1" t="s">
        <v>46</v>
      </c>
      <c r="M13" s="1" t="s">
        <v>130</v>
      </c>
      <c r="N13" s="1" t="s">
        <v>48</v>
      </c>
      <c r="O13" s="1" t="s">
        <v>49</v>
      </c>
      <c r="P13">
        <v>406.58100000000002</v>
      </c>
      <c r="Q13" s="1" t="s">
        <v>50</v>
      </c>
      <c r="R13">
        <v>9.6000000000000002E-2</v>
      </c>
      <c r="S13" s="1" t="s">
        <v>51</v>
      </c>
      <c r="T13" s="1" t="s">
        <v>52</v>
      </c>
      <c r="U13">
        <v>39.031799999999997</v>
      </c>
      <c r="V13">
        <v>34.152799999999999</v>
      </c>
      <c r="W13">
        <v>34.152799999999999</v>
      </c>
      <c r="X13" s="1" t="s">
        <v>53</v>
      </c>
      <c r="Y13" s="1" t="s">
        <v>49</v>
      </c>
      <c r="Z13" s="1" t="s">
        <v>54</v>
      </c>
      <c r="AA13" s="1" t="s">
        <v>123</v>
      </c>
      <c r="AB13" s="1" t="s">
        <v>124</v>
      </c>
      <c r="AC13" s="1" t="s">
        <v>125</v>
      </c>
      <c r="AD13" s="1" t="s">
        <v>126</v>
      </c>
      <c r="AE13" s="1" t="s">
        <v>127</v>
      </c>
      <c r="AF13" s="1" t="s">
        <v>70</v>
      </c>
      <c r="AG13" s="1" t="s">
        <v>60</v>
      </c>
      <c r="AH13">
        <v>13</v>
      </c>
      <c r="AI13" s="1" t="s">
        <v>70</v>
      </c>
      <c r="AJ13" s="1" t="s">
        <v>71</v>
      </c>
      <c r="AK13" s="1" t="s">
        <v>72</v>
      </c>
      <c r="AL13">
        <v>1</v>
      </c>
      <c r="AM13" s="1" t="s">
        <v>131</v>
      </c>
      <c r="AN13" s="2">
        <v>46082</v>
      </c>
      <c r="AO13" s="3">
        <v>46082</v>
      </c>
    </row>
    <row r="14" spans="1:41">
      <c r="A14" s="1" t="s">
        <v>132</v>
      </c>
      <c r="B14" s="1" t="s">
        <v>42</v>
      </c>
      <c r="C14">
        <v>999999999999</v>
      </c>
      <c r="D14">
        <v>222222222222</v>
      </c>
      <c r="E14" s="1" t="s">
        <v>121</v>
      </c>
      <c r="F14">
        <v>46112.833333333336</v>
      </c>
      <c r="G14">
        <v>46113.833333333336</v>
      </c>
      <c r="H14">
        <v>46112.833333333336</v>
      </c>
      <c r="I14">
        <v>46142.833333333336</v>
      </c>
      <c r="J14" s="1" t="s">
        <v>75</v>
      </c>
      <c r="K14" s="1" t="s">
        <v>76</v>
      </c>
      <c r="L14" s="1" t="s">
        <v>77</v>
      </c>
      <c r="M14" s="1" t="s">
        <v>133</v>
      </c>
      <c r="N14" s="1" t="s">
        <v>48</v>
      </c>
      <c r="O14" s="1" t="s">
        <v>49</v>
      </c>
      <c r="P14">
        <v>99.321299999999994</v>
      </c>
      <c r="Q14" s="1" t="s">
        <v>79</v>
      </c>
      <c r="R14">
        <v>2.3E-2</v>
      </c>
      <c r="S14" s="1" t="s">
        <v>51</v>
      </c>
      <c r="T14" s="1" t="s">
        <v>52</v>
      </c>
      <c r="U14">
        <v>2.2844000000000002</v>
      </c>
      <c r="V14">
        <v>2.1354000000000002</v>
      </c>
      <c r="W14">
        <v>2.1354000000000002</v>
      </c>
      <c r="X14" s="1" t="s">
        <v>53</v>
      </c>
      <c r="Y14" s="1" t="s">
        <v>49</v>
      </c>
      <c r="Z14" s="1" t="s">
        <v>80</v>
      </c>
      <c r="AA14" s="1" t="s">
        <v>123</v>
      </c>
      <c r="AB14" s="1" t="s">
        <v>124</v>
      </c>
      <c r="AC14" s="1" t="s">
        <v>125</v>
      </c>
      <c r="AD14" s="1" t="s">
        <v>126</v>
      </c>
      <c r="AE14" s="1" t="s">
        <v>127</v>
      </c>
      <c r="AF14" s="1" t="s">
        <v>70</v>
      </c>
      <c r="AG14" s="1" t="s">
        <v>60</v>
      </c>
      <c r="AH14">
        <v>14</v>
      </c>
      <c r="AI14" s="1" t="s">
        <v>70</v>
      </c>
      <c r="AJ14" s="1" t="s">
        <v>71</v>
      </c>
      <c r="AK14" s="1" t="s">
        <v>72</v>
      </c>
      <c r="AL14">
        <v>1</v>
      </c>
      <c r="AM14" s="1" t="s">
        <v>134</v>
      </c>
      <c r="AN14" s="2">
        <v>46082</v>
      </c>
      <c r="AO14" s="3">
        <v>46082</v>
      </c>
    </row>
    <row r="15" spans="1:41">
      <c r="A15" s="1" t="s">
        <v>135</v>
      </c>
      <c r="B15" s="1" t="s">
        <v>42</v>
      </c>
      <c r="C15">
        <v>999999999999</v>
      </c>
      <c r="D15">
        <v>222222222222</v>
      </c>
      <c r="E15" s="1" t="s">
        <v>121</v>
      </c>
      <c r="F15">
        <v>46112.833333333336</v>
      </c>
      <c r="G15">
        <v>46113.833333333336</v>
      </c>
      <c r="H15">
        <v>46112.833333333336</v>
      </c>
      <c r="I15">
        <v>46142.833333333336</v>
      </c>
      <c r="J15" s="1" t="s">
        <v>75</v>
      </c>
      <c r="K15" s="1" t="s">
        <v>76</v>
      </c>
      <c r="L15" s="1" t="s">
        <v>77</v>
      </c>
      <c r="M15" s="1" t="s">
        <v>136</v>
      </c>
      <c r="N15" s="1" t="s">
        <v>48</v>
      </c>
      <c r="O15" s="1" t="s">
        <v>49</v>
      </c>
      <c r="P15">
        <v>83.587999999999994</v>
      </c>
      <c r="Q15" s="1" t="s">
        <v>79</v>
      </c>
      <c r="R15">
        <v>2.3E-2</v>
      </c>
      <c r="S15" s="1" t="s">
        <v>51</v>
      </c>
      <c r="T15" s="1" t="s">
        <v>52</v>
      </c>
      <c r="U15">
        <v>1.9225000000000001</v>
      </c>
      <c r="V15">
        <v>1.7970999999999999</v>
      </c>
      <c r="W15">
        <v>1.7970999999999999</v>
      </c>
      <c r="X15" s="1" t="s">
        <v>53</v>
      </c>
      <c r="Y15" s="1" t="s">
        <v>49</v>
      </c>
      <c r="Z15" s="1" t="s">
        <v>80</v>
      </c>
      <c r="AA15" s="1" t="s">
        <v>123</v>
      </c>
      <c r="AB15" s="1" t="s">
        <v>124</v>
      </c>
      <c r="AC15" s="1" t="s">
        <v>125</v>
      </c>
      <c r="AD15" s="1" t="s">
        <v>126</v>
      </c>
      <c r="AE15" s="1" t="s">
        <v>127</v>
      </c>
      <c r="AF15" s="1" t="s">
        <v>70</v>
      </c>
      <c r="AG15" s="1" t="s">
        <v>60</v>
      </c>
      <c r="AH15">
        <v>15</v>
      </c>
      <c r="AI15" s="1" t="s">
        <v>70</v>
      </c>
      <c r="AJ15" s="1" t="s">
        <v>71</v>
      </c>
      <c r="AK15" s="1" t="s">
        <v>72</v>
      </c>
      <c r="AL15">
        <v>1</v>
      </c>
      <c r="AM15" s="1" t="s">
        <v>137</v>
      </c>
      <c r="AN15" s="2">
        <v>46082</v>
      </c>
      <c r="AO15" s="3">
        <v>46082</v>
      </c>
    </row>
    <row r="16" spans="1:41">
      <c r="A16" s="1" t="s">
        <v>138</v>
      </c>
      <c r="B16" s="1" t="s">
        <v>42</v>
      </c>
      <c r="C16">
        <v>999999999999</v>
      </c>
      <c r="D16">
        <v>222222222222</v>
      </c>
      <c r="E16" s="1" t="s">
        <v>121</v>
      </c>
      <c r="F16">
        <v>46112.833333333336</v>
      </c>
      <c r="G16">
        <v>46113.833333333336</v>
      </c>
      <c r="H16">
        <v>46112.833333333336</v>
      </c>
      <c r="I16">
        <v>46142.833333333336</v>
      </c>
      <c r="J16" s="1" t="s">
        <v>86</v>
      </c>
      <c r="K16" s="1" t="s">
        <v>87</v>
      </c>
      <c r="L16" s="1" t="s">
        <v>88</v>
      </c>
      <c r="M16" s="1" t="s">
        <v>139</v>
      </c>
      <c r="N16" s="1" t="s">
        <v>48</v>
      </c>
      <c r="O16" s="1" t="s">
        <v>49</v>
      </c>
      <c r="P16">
        <v>89.837900000000005</v>
      </c>
      <c r="Q16" s="1" t="s">
        <v>50</v>
      </c>
      <c r="R16">
        <v>0.192</v>
      </c>
      <c r="S16" s="1" t="s">
        <v>51</v>
      </c>
      <c r="T16" s="1" t="s">
        <v>52</v>
      </c>
      <c r="U16">
        <v>17.248899999999999</v>
      </c>
      <c r="V16">
        <v>15.272399999999999</v>
      </c>
      <c r="W16">
        <v>15.272399999999999</v>
      </c>
      <c r="X16" s="1" t="s">
        <v>53</v>
      </c>
      <c r="Y16" s="1" t="s">
        <v>49</v>
      </c>
      <c r="Z16" s="1" t="s">
        <v>90</v>
      </c>
      <c r="AA16" s="1" t="s">
        <v>123</v>
      </c>
      <c r="AB16" s="1" t="s">
        <v>124</v>
      </c>
      <c r="AC16" s="1" t="s">
        <v>125</v>
      </c>
      <c r="AD16" s="1" t="s">
        <v>126</v>
      </c>
      <c r="AE16" s="1" t="s">
        <v>127</v>
      </c>
      <c r="AF16" s="1" t="s">
        <v>70</v>
      </c>
      <c r="AG16" s="1" t="s">
        <v>60</v>
      </c>
      <c r="AH16">
        <v>16</v>
      </c>
      <c r="AI16" s="1" t="s">
        <v>70</v>
      </c>
      <c r="AJ16" s="1" t="s">
        <v>71</v>
      </c>
      <c r="AK16" s="1" t="s">
        <v>72</v>
      </c>
      <c r="AL16">
        <v>1</v>
      </c>
      <c r="AM16" s="1" t="s">
        <v>140</v>
      </c>
      <c r="AN16" s="2">
        <v>46082</v>
      </c>
      <c r="AO16" s="3">
        <v>46082</v>
      </c>
    </row>
    <row r="17" spans="1:41">
      <c r="A17" s="1" t="s">
        <v>141</v>
      </c>
      <c r="B17" s="1" t="s">
        <v>42</v>
      </c>
      <c r="C17">
        <v>999999999999</v>
      </c>
      <c r="D17">
        <v>222222222222</v>
      </c>
      <c r="E17" s="1" t="s">
        <v>121</v>
      </c>
      <c r="F17">
        <v>46112.833333333336</v>
      </c>
      <c r="G17">
        <v>46113.833333333336</v>
      </c>
      <c r="H17">
        <v>46112.833333333336</v>
      </c>
      <c r="I17">
        <v>46142.833333333336</v>
      </c>
      <c r="J17" s="1" t="s">
        <v>86</v>
      </c>
      <c r="K17" s="1" t="s">
        <v>87</v>
      </c>
      <c r="L17" s="1" t="s">
        <v>88</v>
      </c>
      <c r="M17" s="1" t="s">
        <v>142</v>
      </c>
      <c r="N17" s="1" t="s">
        <v>48</v>
      </c>
      <c r="O17" s="1" t="s">
        <v>49</v>
      </c>
      <c r="P17">
        <v>89.159800000000004</v>
      </c>
      <c r="Q17" s="1" t="s">
        <v>50</v>
      </c>
      <c r="R17">
        <v>0.192</v>
      </c>
      <c r="S17" s="1" t="s">
        <v>51</v>
      </c>
      <c r="T17" s="1" t="s">
        <v>52</v>
      </c>
      <c r="U17">
        <v>17.1187</v>
      </c>
      <c r="V17">
        <v>15.1572</v>
      </c>
      <c r="W17">
        <v>15.1572</v>
      </c>
      <c r="X17" s="1" t="s">
        <v>53</v>
      </c>
      <c r="Y17" s="1" t="s">
        <v>49</v>
      </c>
      <c r="Z17" s="1" t="s">
        <v>90</v>
      </c>
      <c r="AA17" s="1" t="s">
        <v>123</v>
      </c>
      <c r="AB17" s="1" t="s">
        <v>124</v>
      </c>
      <c r="AC17" s="1" t="s">
        <v>125</v>
      </c>
      <c r="AD17" s="1" t="s">
        <v>126</v>
      </c>
      <c r="AE17" s="1" t="s">
        <v>127</v>
      </c>
      <c r="AF17" s="1" t="s">
        <v>70</v>
      </c>
      <c r="AG17" s="1" t="s">
        <v>60</v>
      </c>
      <c r="AH17">
        <v>17</v>
      </c>
      <c r="AI17" s="1" t="s">
        <v>70</v>
      </c>
      <c r="AJ17" s="1" t="s">
        <v>71</v>
      </c>
      <c r="AK17" s="1" t="s">
        <v>72</v>
      </c>
      <c r="AL17">
        <v>1</v>
      </c>
      <c r="AM17" s="1" t="s">
        <v>143</v>
      </c>
      <c r="AN17" s="2">
        <v>46082</v>
      </c>
      <c r="AO17" s="3">
        <v>46082</v>
      </c>
    </row>
    <row r="18" spans="1:41">
      <c r="A18" s="1" t="s">
        <v>144</v>
      </c>
      <c r="B18" s="1" t="s">
        <v>42</v>
      </c>
      <c r="C18">
        <v>999999999999</v>
      </c>
      <c r="D18">
        <v>222222222222</v>
      </c>
      <c r="E18" s="1" t="s">
        <v>121</v>
      </c>
      <c r="F18">
        <v>46112.833333333336</v>
      </c>
      <c r="G18">
        <v>46113.833333333336</v>
      </c>
      <c r="H18">
        <v>46112.833333333336</v>
      </c>
      <c r="I18">
        <v>46142.833333333336</v>
      </c>
      <c r="J18" s="1" t="s">
        <v>96</v>
      </c>
      <c r="K18" s="1" t="s">
        <v>45</v>
      </c>
      <c r="L18" s="1" t="s">
        <v>97</v>
      </c>
      <c r="M18" s="1" t="s">
        <v>145</v>
      </c>
      <c r="N18" s="1" t="s">
        <v>48</v>
      </c>
      <c r="O18" s="1" t="s">
        <v>49</v>
      </c>
      <c r="P18">
        <v>1762679.8319999999</v>
      </c>
      <c r="Q18" s="1" t="s">
        <v>99</v>
      </c>
      <c r="R18">
        <v>1.6666700000000001E-5</v>
      </c>
      <c r="S18" s="1" t="s">
        <v>51</v>
      </c>
      <c r="T18" s="1" t="s">
        <v>52</v>
      </c>
      <c r="U18">
        <v>29.3781</v>
      </c>
      <c r="V18">
        <v>27.3215</v>
      </c>
      <c r="W18">
        <v>27.3215</v>
      </c>
      <c r="X18" s="1" t="s">
        <v>53</v>
      </c>
      <c r="Y18" s="1" t="s">
        <v>49</v>
      </c>
      <c r="Z18" s="1" t="s">
        <v>100</v>
      </c>
      <c r="AA18" s="1" t="s">
        <v>123</v>
      </c>
      <c r="AB18" s="1" t="s">
        <v>124</v>
      </c>
      <c r="AC18" s="1" t="s">
        <v>125</v>
      </c>
      <c r="AD18" s="1" t="s">
        <v>126</v>
      </c>
      <c r="AE18" s="1" t="s">
        <v>127</v>
      </c>
      <c r="AF18" s="1" t="s">
        <v>70</v>
      </c>
      <c r="AG18" s="1" t="s">
        <v>60</v>
      </c>
      <c r="AH18">
        <v>18</v>
      </c>
      <c r="AI18" s="1" t="s">
        <v>70</v>
      </c>
      <c r="AJ18" s="1" t="s">
        <v>71</v>
      </c>
      <c r="AK18" s="1" t="s">
        <v>72</v>
      </c>
      <c r="AL18">
        <v>1</v>
      </c>
      <c r="AM18" s="1" t="s">
        <v>146</v>
      </c>
      <c r="AN18" s="2">
        <v>46082</v>
      </c>
      <c r="AO18" s="3">
        <v>46082</v>
      </c>
    </row>
    <row r="19" spans="1:41">
      <c r="A19" s="1" t="s">
        <v>147</v>
      </c>
      <c r="B19" s="1" t="s">
        <v>42</v>
      </c>
      <c r="C19">
        <v>999999999999</v>
      </c>
      <c r="D19">
        <v>222222222222</v>
      </c>
      <c r="E19" s="1" t="s">
        <v>121</v>
      </c>
      <c r="F19">
        <v>46112.833333333336</v>
      </c>
      <c r="G19">
        <v>46113.833333333336</v>
      </c>
      <c r="H19">
        <v>46112.833333333336</v>
      </c>
      <c r="I19">
        <v>46142.833333333336</v>
      </c>
      <c r="J19" s="1" t="s">
        <v>96</v>
      </c>
      <c r="K19" s="1" t="s">
        <v>45</v>
      </c>
      <c r="L19" s="1" t="s">
        <v>97</v>
      </c>
      <c r="M19" s="1" t="s">
        <v>148</v>
      </c>
      <c r="N19" s="1" t="s">
        <v>48</v>
      </c>
      <c r="O19" s="1" t="s">
        <v>49</v>
      </c>
      <c r="P19">
        <v>1707487.0319999999</v>
      </c>
      <c r="Q19" s="1" t="s">
        <v>99</v>
      </c>
      <c r="R19">
        <v>1.6666700000000001E-5</v>
      </c>
      <c r="S19" s="1" t="s">
        <v>51</v>
      </c>
      <c r="T19" s="1" t="s">
        <v>52</v>
      </c>
      <c r="U19">
        <v>28.458200000000001</v>
      </c>
      <c r="V19">
        <v>26.466000000000001</v>
      </c>
      <c r="W19">
        <v>26.466000000000001</v>
      </c>
      <c r="X19" s="1" t="s">
        <v>53</v>
      </c>
      <c r="Y19" s="1" t="s">
        <v>49</v>
      </c>
      <c r="Z19" s="1" t="s">
        <v>100</v>
      </c>
      <c r="AA19" s="1" t="s">
        <v>123</v>
      </c>
      <c r="AB19" s="1" t="s">
        <v>124</v>
      </c>
      <c r="AC19" s="1" t="s">
        <v>125</v>
      </c>
      <c r="AD19" s="1" t="s">
        <v>126</v>
      </c>
      <c r="AE19" s="1" t="s">
        <v>127</v>
      </c>
      <c r="AF19" s="1" t="s">
        <v>70</v>
      </c>
      <c r="AG19" s="1" t="s">
        <v>60</v>
      </c>
      <c r="AH19">
        <v>19</v>
      </c>
      <c r="AI19" s="1" t="s">
        <v>70</v>
      </c>
      <c r="AJ19" s="1" t="s">
        <v>71</v>
      </c>
      <c r="AK19" s="1" t="s">
        <v>72</v>
      </c>
      <c r="AL19">
        <v>1</v>
      </c>
      <c r="AM19" s="1" t="s">
        <v>149</v>
      </c>
      <c r="AN19" s="2">
        <v>46082</v>
      </c>
      <c r="AO19" s="3">
        <v>46082</v>
      </c>
    </row>
    <row r="20" spans="1:41">
      <c r="A20" s="1" t="s">
        <v>150</v>
      </c>
      <c r="B20" s="1" t="s">
        <v>42</v>
      </c>
      <c r="C20">
        <v>999999999999</v>
      </c>
      <c r="D20">
        <v>222222222222</v>
      </c>
      <c r="E20" s="1" t="s">
        <v>121</v>
      </c>
      <c r="F20">
        <v>46112.833333333336</v>
      </c>
      <c r="G20">
        <v>46113.833333333336</v>
      </c>
      <c r="H20">
        <v>46112.833333333336</v>
      </c>
      <c r="I20">
        <v>46142.833333333336</v>
      </c>
      <c r="J20" s="1" t="s">
        <v>106</v>
      </c>
      <c r="K20" s="1" t="s">
        <v>107</v>
      </c>
      <c r="L20" s="1" t="s">
        <v>108</v>
      </c>
      <c r="M20" s="1" t="s">
        <v>151</v>
      </c>
      <c r="N20" s="1" t="s">
        <v>48</v>
      </c>
      <c r="O20" s="1" t="s">
        <v>49</v>
      </c>
      <c r="P20">
        <v>93.264600000000002</v>
      </c>
      <c r="Q20" s="1" t="s">
        <v>110</v>
      </c>
      <c r="R20">
        <v>0.5</v>
      </c>
      <c r="S20" s="1" t="s">
        <v>51</v>
      </c>
      <c r="T20" s="1" t="s">
        <v>52</v>
      </c>
      <c r="U20">
        <v>46.632300000000001</v>
      </c>
      <c r="V20">
        <v>42.901699999999998</v>
      </c>
      <c r="W20">
        <v>42.901699999999998</v>
      </c>
      <c r="X20" s="1" t="s">
        <v>53</v>
      </c>
      <c r="Y20" s="1" t="s">
        <v>49</v>
      </c>
      <c r="Z20" s="1" t="s">
        <v>111</v>
      </c>
      <c r="AA20" s="1" t="s">
        <v>152</v>
      </c>
      <c r="AB20" s="1" t="s">
        <v>124</v>
      </c>
      <c r="AC20" s="1" t="s">
        <v>125</v>
      </c>
      <c r="AD20" s="1" t="s">
        <v>126</v>
      </c>
      <c r="AE20" s="1" t="s">
        <v>127</v>
      </c>
      <c r="AF20" s="1" t="s">
        <v>70</v>
      </c>
      <c r="AG20" s="1" t="s">
        <v>60</v>
      </c>
      <c r="AH20">
        <v>20</v>
      </c>
      <c r="AI20" s="1" t="s">
        <v>113</v>
      </c>
      <c r="AJ20" s="1" t="s">
        <v>114</v>
      </c>
      <c r="AK20" s="1" t="s">
        <v>115</v>
      </c>
      <c r="AL20">
        <v>1</v>
      </c>
      <c r="AM20" s="1" t="s">
        <v>153</v>
      </c>
      <c r="AN20" s="2">
        <v>46082</v>
      </c>
      <c r="AO20" s="3">
        <v>46082</v>
      </c>
    </row>
    <row r="21" spans="1:41">
      <c r="A21" s="1" t="s">
        <v>154</v>
      </c>
      <c r="B21" s="1" t="s">
        <v>42</v>
      </c>
      <c r="C21">
        <v>999999999999</v>
      </c>
      <c r="D21">
        <v>222222222222</v>
      </c>
      <c r="E21" s="1" t="s">
        <v>121</v>
      </c>
      <c r="F21">
        <v>46112.833333333336</v>
      </c>
      <c r="G21">
        <v>46113.833333333336</v>
      </c>
      <c r="H21">
        <v>46112.833333333336</v>
      </c>
      <c r="I21">
        <v>46142.833333333336</v>
      </c>
      <c r="J21" s="1" t="s">
        <v>106</v>
      </c>
      <c r="K21" s="1" t="s">
        <v>107</v>
      </c>
      <c r="L21" s="1" t="s">
        <v>108</v>
      </c>
      <c r="M21" s="1" t="s">
        <v>155</v>
      </c>
      <c r="N21" s="1" t="s">
        <v>48</v>
      </c>
      <c r="O21" s="1" t="s">
        <v>49</v>
      </c>
      <c r="P21">
        <v>93.829899999999995</v>
      </c>
      <c r="Q21" s="1" t="s">
        <v>110</v>
      </c>
      <c r="R21">
        <v>0.5</v>
      </c>
      <c r="S21" s="1" t="s">
        <v>51</v>
      </c>
      <c r="T21" s="1" t="s">
        <v>52</v>
      </c>
      <c r="U21">
        <v>46.914900000000003</v>
      </c>
      <c r="V21">
        <v>43.161700000000003</v>
      </c>
      <c r="W21">
        <v>43.161700000000003</v>
      </c>
      <c r="X21" s="1" t="s">
        <v>53</v>
      </c>
      <c r="Y21" s="1" t="s">
        <v>49</v>
      </c>
      <c r="Z21" s="1" t="s">
        <v>111</v>
      </c>
      <c r="AA21" s="1" t="s">
        <v>152</v>
      </c>
      <c r="AB21" s="1" t="s">
        <v>124</v>
      </c>
      <c r="AC21" s="1" t="s">
        <v>125</v>
      </c>
      <c r="AD21" s="1" t="s">
        <v>126</v>
      </c>
      <c r="AE21" s="1" t="s">
        <v>127</v>
      </c>
      <c r="AF21" s="1" t="s">
        <v>70</v>
      </c>
      <c r="AG21" s="1" t="s">
        <v>60</v>
      </c>
      <c r="AH21">
        <v>21</v>
      </c>
      <c r="AI21" s="1" t="s">
        <v>113</v>
      </c>
      <c r="AJ21" s="1" t="s">
        <v>114</v>
      </c>
      <c r="AK21" s="1" t="s">
        <v>115</v>
      </c>
      <c r="AL21">
        <v>1</v>
      </c>
      <c r="AM21" s="1" t="s">
        <v>156</v>
      </c>
      <c r="AN21" s="2">
        <v>46082</v>
      </c>
      <c r="AO21" s="3">
        <v>46082</v>
      </c>
    </row>
    <row r="22" spans="1:41">
      <c r="A22" s="1" t="s">
        <v>157</v>
      </c>
      <c r="B22" s="1" t="s">
        <v>42</v>
      </c>
      <c r="C22">
        <v>999999999999</v>
      </c>
      <c r="D22">
        <v>111111111111</v>
      </c>
      <c r="E22" s="1" t="s">
        <v>43</v>
      </c>
      <c r="F22">
        <v>46113.833333333336</v>
      </c>
      <c r="G22">
        <v>46114.833333333336</v>
      </c>
      <c r="H22">
        <v>46112.833333333336</v>
      </c>
      <c r="I22">
        <v>46142.833333333336</v>
      </c>
      <c r="J22" s="1" t="s">
        <v>44</v>
      </c>
      <c r="K22" s="1" t="s">
        <v>45</v>
      </c>
      <c r="L22" s="1" t="s">
        <v>46</v>
      </c>
      <c r="M22" s="1" t="s">
        <v>47</v>
      </c>
      <c r="N22" s="1" t="s">
        <v>48</v>
      </c>
      <c r="O22" s="1" t="s">
        <v>49</v>
      </c>
      <c r="P22">
        <v>1124.1875</v>
      </c>
      <c r="Q22" s="1" t="s">
        <v>50</v>
      </c>
      <c r="R22">
        <v>9.6000000000000002E-2</v>
      </c>
      <c r="S22" s="1" t="s">
        <v>51</v>
      </c>
      <c r="T22" s="1" t="s">
        <v>52</v>
      </c>
      <c r="U22">
        <v>107.922</v>
      </c>
      <c r="V22">
        <v>94.431799999999996</v>
      </c>
      <c r="W22">
        <v>94.431799999999996</v>
      </c>
      <c r="X22" s="1" t="s">
        <v>53</v>
      </c>
      <c r="Y22" s="1" t="s">
        <v>49</v>
      </c>
      <c r="Z22" s="1" t="s">
        <v>54</v>
      </c>
      <c r="AA22" s="1" t="s">
        <v>55</v>
      </c>
      <c r="AB22" s="1" t="s">
        <v>56</v>
      </c>
      <c r="AC22" s="1" t="s">
        <v>57</v>
      </c>
      <c r="AD22" s="1" t="s">
        <v>58</v>
      </c>
      <c r="AE22" s="1" t="s">
        <v>59</v>
      </c>
      <c r="AF22" s="1" t="s">
        <v>56</v>
      </c>
      <c r="AG22" s="1" t="s">
        <v>60</v>
      </c>
      <c r="AH22">
        <v>22</v>
      </c>
      <c r="AI22" s="1" t="s">
        <v>56</v>
      </c>
      <c r="AJ22" s="1" t="s">
        <v>56</v>
      </c>
      <c r="AK22" s="1" t="s">
        <v>61</v>
      </c>
      <c r="AL22">
        <v>1</v>
      </c>
      <c r="AM22" s="1" t="s">
        <v>158</v>
      </c>
      <c r="AN22" s="2">
        <v>46113</v>
      </c>
      <c r="AO22" s="3">
        <v>46113</v>
      </c>
    </row>
    <row r="23" spans="1:41">
      <c r="A23" s="1" t="s">
        <v>159</v>
      </c>
      <c r="B23" s="1" t="s">
        <v>42</v>
      </c>
      <c r="C23">
        <v>999999999999</v>
      </c>
      <c r="D23">
        <v>111111111111</v>
      </c>
      <c r="E23" s="1" t="s">
        <v>43</v>
      </c>
      <c r="F23">
        <v>46113.833333333336</v>
      </c>
      <c r="G23">
        <v>46114.833333333336</v>
      </c>
      <c r="H23">
        <v>46112.833333333336</v>
      </c>
      <c r="I23">
        <v>46142.833333333336</v>
      </c>
      <c r="J23" s="1" t="s">
        <v>44</v>
      </c>
      <c r="K23" s="1" t="s">
        <v>45</v>
      </c>
      <c r="L23" s="1" t="s">
        <v>46</v>
      </c>
      <c r="M23" s="1" t="s">
        <v>64</v>
      </c>
      <c r="N23" s="1" t="s">
        <v>48</v>
      </c>
      <c r="O23" s="1" t="s">
        <v>49</v>
      </c>
      <c r="P23">
        <v>1021.226</v>
      </c>
      <c r="Q23" s="1" t="s">
        <v>50</v>
      </c>
      <c r="R23">
        <v>9.6000000000000002E-2</v>
      </c>
      <c r="S23" s="1" t="s">
        <v>51</v>
      </c>
      <c r="T23" s="1" t="s">
        <v>52</v>
      </c>
      <c r="U23">
        <v>98.037700000000001</v>
      </c>
      <c r="V23">
        <v>85.783000000000001</v>
      </c>
      <c r="W23">
        <v>85.783000000000001</v>
      </c>
      <c r="X23" s="1" t="s">
        <v>53</v>
      </c>
      <c r="Y23" s="1" t="s">
        <v>49</v>
      </c>
      <c r="Z23" s="1" t="s">
        <v>54</v>
      </c>
      <c r="AA23" s="1" t="s">
        <v>65</v>
      </c>
      <c r="AB23" s="1" t="s">
        <v>66</v>
      </c>
      <c r="AC23" s="1" t="s">
        <v>67</v>
      </c>
      <c r="AD23" s="1" t="s">
        <v>68</v>
      </c>
      <c r="AE23" s="1" t="s">
        <v>69</v>
      </c>
      <c r="AF23" s="1" t="s">
        <v>70</v>
      </c>
      <c r="AG23" s="1" t="s">
        <v>60</v>
      </c>
      <c r="AH23">
        <v>23</v>
      </c>
      <c r="AI23" s="1" t="s">
        <v>70</v>
      </c>
      <c r="AJ23" s="1" t="s">
        <v>71</v>
      </c>
      <c r="AK23" s="1" t="s">
        <v>72</v>
      </c>
      <c r="AL23">
        <v>1</v>
      </c>
      <c r="AM23" s="1" t="s">
        <v>160</v>
      </c>
      <c r="AN23" s="2">
        <v>46113</v>
      </c>
      <c r="AO23" s="3">
        <v>46113</v>
      </c>
    </row>
    <row r="24" spans="1:41">
      <c r="A24" s="1" t="s">
        <v>161</v>
      </c>
      <c r="B24" s="1" t="s">
        <v>42</v>
      </c>
      <c r="C24">
        <v>999999999999</v>
      </c>
      <c r="D24">
        <v>111111111111</v>
      </c>
      <c r="E24" s="1" t="s">
        <v>43</v>
      </c>
      <c r="F24">
        <v>46113.833333333336</v>
      </c>
      <c r="G24">
        <v>46114.833333333336</v>
      </c>
      <c r="H24">
        <v>46112.833333333336</v>
      </c>
      <c r="I24">
        <v>46142.833333333336</v>
      </c>
      <c r="J24" s="1" t="s">
        <v>75</v>
      </c>
      <c r="K24" s="1" t="s">
        <v>76</v>
      </c>
      <c r="L24" s="1" t="s">
        <v>77</v>
      </c>
      <c r="M24" s="1" t="s">
        <v>78</v>
      </c>
      <c r="N24" s="1" t="s">
        <v>48</v>
      </c>
      <c r="O24" s="1" t="s">
        <v>49</v>
      </c>
      <c r="P24">
        <v>214.33430000000001</v>
      </c>
      <c r="Q24" s="1" t="s">
        <v>79</v>
      </c>
      <c r="R24">
        <v>2.3E-2</v>
      </c>
      <c r="S24" s="1" t="s">
        <v>51</v>
      </c>
      <c r="T24" s="1" t="s">
        <v>52</v>
      </c>
      <c r="U24">
        <v>4.9297000000000004</v>
      </c>
      <c r="V24">
        <v>4.6082000000000001</v>
      </c>
      <c r="W24">
        <v>4.6082000000000001</v>
      </c>
      <c r="X24" s="1" t="s">
        <v>53</v>
      </c>
      <c r="Y24" s="1" t="s">
        <v>49</v>
      </c>
      <c r="Z24" s="1" t="s">
        <v>80</v>
      </c>
      <c r="AA24" s="1" t="s">
        <v>65</v>
      </c>
      <c r="AB24" s="1" t="s">
        <v>66</v>
      </c>
      <c r="AC24" s="1" t="s">
        <v>67</v>
      </c>
      <c r="AD24" s="1" t="s">
        <v>68</v>
      </c>
      <c r="AE24" s="1" t="s">
        <v>69</v>
      </c>
      <c r="AF24" s="1" t="s">
        <v>70</v>
      </c>
      <c r="AG24" s="1" t="s">
        <v>60</v>
      </c>
      <c r="AH24">
        <v>24</v>
      </c>
      <c r="AI24" s="1" t="s">
        <v>70</v>
      </c>
      <c r="AJ24" s="1" t="s">
        <v>71</v>
      </c>
      <c r="AK24" s="1" t="s">
        <v>72</v>
      </c>
      <c r="AL24">
        <v>1</v>
      </c>
      <c r="AM24" s="1" t="s">
        <v>162</v>
      </c>
      <c r="AN24" s="2">
        <v>46113</v>
      </c>
      <c r="AO24" s="3">
        <v>46113</v>
      </c>
    </row>
    <row r="25" spans="1:41">
      <c r="A25" s="1" t="s">
        <v>163</v>
      </c>
      <c r="B25" s="1" t="s">
        <v>42</v>
      </c>
      <c r="C25">
        <v>999999999999</v>
      </c>
      <c r="D25">
        <v>111111111111</v>
      </c>
      <c r="E25" s="1" t="s">
        <v>43</v>
      </c>
      <c r="F25">
        <v>46113.833333333336</v>
      </c>
      <c r="G25">
        <v>46114.833333333336</v>
      </c>
      <c r="H25">
        <v>46112.833333333336</v>
      </c>
      <c r="I25">
        <v>46142.833333333336</v>
      </c>
      <c r="J25" s="1" t="s">
        <v>75</v>
      </c>
      <c r="K25" s="1" t="s">
        <v>76</v>
      </c>
      <c r="L25" s="1" t="s">
        <v>77</v>
      </c>
      <c r="M25" s="1" t="s">
        <v>83</v>
      </c>
      <c r="N25" s="1" t="s">
        <v>48</v>
      </c>
      <c r="O25" s="1" t="s">
        <v>49</v>
      </c>
      <c r="P25">
        <v>215.32689999999999</v>
      </c>
      <c r="Q25" s="1" t="s">
        <v>79</v>
      </c>
      <c r="R25">
        <v>2.3E-2</v>
      </c>
      <c r="S25" s="1" t="s">
        <v>51</v>
      </c>
      <c r="T25" s="1" t="s">
        <v>52</v>
      </c>
      <c r="U25">
        <v>4.9524999999999997</v>
      </c>
      <c r="V25">
        <v>4.6295000000000002</v>
      </c>
      <c r="W25">
        <v>4.6295000000000002</v>
      </c>
      <c r="X25" s="1" t="s">
        <v>53</v>
      </c>
      <c r="Y25" s="1" t="s">
        <v>49</v>
      </c>
      <c r="Z25" s="1" t="s">
        <v>80</v>
      </c>
      <c r="AA25" s="1" t="s">
        <v>65</v>
      </c>
      <c r="AB25" s="1" t="s">
        <v>66</v>
      </c>
      <c r="AC25" s="1" t="s">
        <v>67</v>
      </c>
      <c r="AD25" s="1" t="s">
        <v>68</v>
      </c>
      <c r="AE25" s="1" t="s">
        <v>69</v>
      </c>
      <c r="AF25" s="1" t="s">
        <v>70</v>
      </c>
      <c r="AG25" s="1" t="s">
        <v>60</v>
      </c>
      <c r="AH25">
        <v>25</v>
      </c>
      <c r="AI25" s="1" t="s">
        <v>70</v>
      </c>
      <c r="AJ25" s="1" t="s">
        <v>71</v>
      </c>
      <c r="AK25" s="1" t="s">
        <v>72</v>
      </c>
      <c r="AL25">
        <v>1</v>
      </c>
      <c r="AM25" s="1" t="s">
        <v>164</v>
      </c>
      <c r="AN25" s="2">
        <v>46113</v>
      </c>
      <c r="AO25" s="3">
        <v>46113</v>
      </c>
    </row>
    <row r="26" spans="1:41">
      <c r="A26" s="1" t="s">
        <v>165</v>
      </c>
      <c r="B26" s="1" t="s">
        <v>42</v>
      </c>
      <c r="C26">
        <v>999999999999</v>
      </c>
      <c r="D26">
        <v>111111111111</v>
      </c>
      <c r="E26" s="1" t="s">
        <v>43</v>
      </c>
      <c r="F26">
        <v>46113.833333333336</v>
      </c>
      <c r="G26">
        <v>46114.833333333336</v>
      </c>
      <c r="H26">
        <v>46112.833333333336</v>
      </c>
      <c r="I26">
        <v>46142.833333333336</v>
      </c>
      <c r="J26" s="1" t="s">
        <v>86</v>
      </c>
      <c r="K26" s="1" t="s">
        <v>87</v>
      </c>
      <c r="L26" s="1" t="s">
        <v>88</v>
      </c>
      <c r="M26" s="1" t="s">
        <v>89</v>
      </c>
      <c r="N26" s="1" t="s">
        <v>48</v>
      </c>
      <c r="O26" s="1" t="s">
        <v>49</v>
      </c>
      <c r="P26">
        <v>221.86160000000001</v>
      </c>
      <c r="Q26" s="1" t="s">
        <v>50</v>
      </c>
      <c r="R26">
        <v>0.192</v>
      </c>
      <c r="S26" s="1" t="s">
        <v>51</v>
      </c>
      <c r="T26" s="1" t="s">
        <v>52</v>
      </c>
      <c r="U26">
        <v>42.5974</v>
      </c>
      <c r="V26">
        <v>37.716500000000003</v>
      </c>
      <c r="W26">
        <v>37.716500000000003</v>
      </c>
      <c r="X26" s="1" t="s">
        <v>53</v>
      </c>
      <c r="Y26" s="1" t="s">
        <v>49</v>
      </c>
      <c r="Z26" s="1" t="s">
        <v>90</v>
      </c>
      <c r="AA26" s="1" t="s">
        <v>65</v>
      </c>
      <c r="AB26" s="1" t="s">
        <v>66</v>
      </c>
      <c r="AC26" s="1" t="s">
        <v>67</v>
      </c>
      <c r="AD26" s="1" t="s">
        <v>68</v>
      </c>
      <c r="AE26" s="1" t="s">
        <v>69</v>
      </c>
      <c r="AF26" s="1" t="s">
        <v>70</v>
      </c>
      <c r="AG26" s="1" t="s">
        <v>60</v>
      </c>
      <c r="AH26">
        <v>26</v>
      </c>
      <c r="AI26" s="1" t="s">
        <v>70</v>
      </c>
      <c r="AJ26" s="1" t="s">
        <v>71</v>
      </c>
      <c r="AK26" s="1" t="s">
        <v>72</v>
      </c>
      <c r="AL26">
        <v>1</v>
      </c>
      <c r="AM26" s="1" t="s">
        <v>166</v>
      </c>
      <c r="AN26" s="2">
        <v>46113</v>
      </c>
      <c r="AO26" s="3">
        <v>46113</v>
      </c>
    </row>
    <row r="27" spans="1:41">
      <c r="A27" s="1" t="s">
        <v>167</v>
      </c>
      <c r="B27" s="1" t="s">
        <v>42</v>
      </c>
      <c r="C27">
        <v>999999999999</v>
      </c>
      <c r="D27">
        <v>111111111111</v>
      </c>
      <c r="E27" s="1" t="s">
        <v>43</v>
      </c>
      <c r="F27">
        <v>46113.833333333336</v>
      </c>
      <c r="G27">
        <v>46114.833333333336</v>
      </c>
      <c r="H27">
        <v>46112.833333333336</v>
      </c>
      <c r="I27">
        <v>46142.833333333336</v>
      </c>
      <c r="J27" s="1" t="s">
        <v>86</v>
      </c>
      <c r="K27" s="1" t="s">
        <v>87</v>
      </c>
      <c r="L27" s="1" t="s">
        <v>88</v>
      </c>
      <c r="M27" s="1" t="s">
        <v>93</v>
      </c>
      <c r="N27" s="1" t="s">
        <v>48</v>
      </c>
      <c r="O27" s="1" t="s">
        <v>49</v>
      </c>
      <c r="P27">
        <v>210.39179999999999</v>
      </c>
      <c r="Q27" s="1" t="s">
        <v>50</v>
      </c>
      <c r="R27">
        <v>0.192</v>
      </c>
      <c r="S27" s="1" t="s">
        <v>51</v>
      </c>
      <c r="T27" s="1" t="s">
        <v>52</v>
      </c>
      <c r="U27">
        <v>40.395200000000003</v>
      </c>
      <c r="V27">
        <v>35.766599999999997</v>
      </c>
      <c r="W27">
        <v>35.766599999999997</v>
      </c>
      <c r="X27" s="1" t="s">
        <v>53</v>
      </c>
      <c r="Y27" s="1" t="s">
        <v>49</v>
      </c>
      <c r="Z27" s="1" t="s">
        <v>90</v>
      </c>
      <c r="AA27" s="1" t="s">
        <v>65</v>
      </c>
      <c r="AB27" s="1" t="s">
        <v>66</v>
      </c>
      <c r="AC27" s="1" t="s">
        <v>67</v>
      </c>
      <c r="AD27" s="1" t="s">
        <v>68</v>
      </c>
      <c r="AE27" s="1" t="s">
        <v>69</v>
      </c>
      <c r="AF27" s="1" t="s">
        <v>70</v>
      </c>
      <c r="AG27" s="1" t="s">
        <v>60</v>
      </c>
      <c r="AH27">
        <v>27</v>
      </c>
      <c r="AI27" s="1" t="s">
        <v>70</v>
      </c>
      <c r="AJ27" s="1" t="s">
        <v>71</v>
      </c>
      <c r="AK27" s="1" t="s">
        <v>72</v>
      </c>
      <c r="AL27">
        <v>1</v>
      </c>
      <c r="AM27" s="1" t="s">
        <v>168</v>
      </c>
      <c r="AN27" s="2">
        <v>46113</v>
      </c>
      <c r="AO27" s="3">
        <v>46113</v>
      </c>
    </row>
    <row r="28" spans="1:41">
      <c r="A28" s="1" t="s">
        <v>169</v>
      </c>
      <c r="B28" s="1" t="s">
        <v>42</v>
      </c>
      <c r="C28">
        <v>999999999999</v>
      </c>
      <c r="D28">
        <v>111111111111</v>
      </c>
      <c r="E28" s="1" t="s">
        <v>43</v>
      </c>
      <c r="F28">
        <v>46113.833333333336</v>
      </c>
      <c r="G28">
        <v>46114.833333333336</v>
      </c>
      <c r="H28">
        <v>46112.833333333336</v>
      </c>
      <c r="I28">
        <v>46142.833333333336</v>
      </c>
      <c r="J28" s="1" t="s">
        <v>96</v>
      </c>
      <c r="K28" s="1" t="s">
        <v>45</v>
      </c>
      <c r="L28" s="1" t="s">
        <v>97</v>
      </c>
      <c r="M28" s="1" t="s">
        <v>98</v>
      </c>
      <c r="N28" s="1" t="s">
        <v>48</v>
      </c>
      <c r="O28" s="1" t="s">
        <v>49</v>
      </c>
      <c r="P28">
        <v>4290280.0398000004</v>
      </c>
      <c r="Q28" s="1" t="s">
        <v>99</v>
      </c>
      <c r="R28">
        <v>1.6666700000000001E-5</v>
      </c>
      <c r="S28" s="1" t="s">
        <v>51</v>
      </c>
      <c r="T28" s="1" t="s">
        <v>52</v>
      </c>
      <c r="U28">
        <v>71.504800000000003</v>
      </c>
      <c r="V28">
        <v>66.499300000000005</v>
      </c>
      <c r="W28">
        <v>66.499300000000005</v>
      </c>
      <c r="X28" s="1" t="s">
        <v>53</v>
      </c>
      <c r="Y28" s="1" t="s">
        <v>49</v>
      </c>
      <c r="Z28" s="1" t="s">
        <v>100</v>
      </c>
      <c r="AA28" s="1" t="s">
        <v>65</v>
      </c>
      <c r="AB28" s="1" t="s">
        <v>66</v>
      </c>
      <c r="AC28" s="1" t="s">
        <v>67</v>
      </c>
      <c r="AD28" s="1" t="s">
        <v>68</v>
      </c>
      <c r="AE28" s="1" t="s">
        <v>69</v>
      </c>
      <c r="AF28" s="1" t="s">
        <v>70</v>
      </c>
      <c r="AG28" s="1" t="s">
        <v>60</v>
      </c>
      <c r="AH28">
        <v>28</v>
      </c>
      <c r="AI28" s="1" t="s">
        <v>70</v>
      </c>
      <c r="AJ28" s="1" t="s">
        <v>71</v>
      </c>
      <c r="AK28" s="1" t="s">
        <v>72</v>
      </c>
      <c r="AL28">
        <v>1</v>
      </c>
      <c r="AM28" s="1" t="s">
        <v>170</v>
      </c>
      <c r="AN28" s="2">
        <v>46113</v>
      </c>
      <c r="AO28" s="3">
        <v>46113</v>
      </c>
    </row>
    <row r="29" spans="1:41">
      <c r="A29" s="1" t="s">
        <v>171</v>
      </c>
      <c r="B29" s="1" t="s">
        <v>42</v>
      </c>
      <c r="C29">
        <v>999999999999</v>
      </c>
      <c r="D29">
        <v>111111111111</v>
      </c>
      <c r="E29" s="1" t="s">
        <v>43</v>
      </c>
      <c r="F29">
        <v>46113.833333333336</v>
      </c>
      <c r="G29">
        <v>46114.833333333336</v>
      </c>
      <c r="H29">
        <v>46112.833333333336</v>
      </c>
      <c r="I29">
        <v>46142.833333333336</v>
      </c>
      <c r="J29" s="1" t="s">
        <v>96</v>
      </c>
      <c r="K29" s="1" t="s">
        <v>45</v>
      </c>
      <c r="L29" s="1" t="s">
        <v>97</v>
      </c>
      <c r="M29" s="1" t="s">
        <v>103</v>
      </c>
      <c r="N29" s="1" t="s">
        <v>48</v>
      </c>
      <c r="O29" s="1" t="s">
        <v>49</v>
      </c>
      <c r="P29">
        <v>4633231.8466999996</v>
      </c>
      <c r="Q29" s="1" t="s">
        <v>99</v>
      </c>
      <c r="R29">
        <v>1.6666700000000001E-5</v>
      </c>
      <c r="S29" s="1" t="s">
        <v>51</v>
      </c>
      <c r="T29" s="1" t="s">
        <v>52</v>
      </c>
      <c r="U29">
        <v>77.220699999999994</v>
      </c>
      <c r="V29">
        <v>71.815100000000001</v>
      </c>
      <c r="W29">
        <v>71.815100000000001</v>
      </c>
      <c r="X29" s="1" t="s">
        <v>53</v>
      </c>
      <c r="Y29" s="1" t="s">
        <v>49</v>
      </c>
      <c r="Z29" s="1" t="s">
        <v>100</v>
      </c>
      <c r="AA29" s="1" t="s">
        <v>65</v>
      </c>
      <c r="AB29" s="1" t="s">
        <v>66</v>
      </c>
      <c r="AC29" s="1" t="s">
        <v>67</v>
      </c>
      <c r="AD29" s="1" t="s">
        <v>68</v>
      </c>
      <c r="AE29" s="1" t="s">
        <v>69</v>
      </c>
      <c r="AF29" s="1" t="s">
        <v>70</v>
      </c>
      <c r="AG29" s="1" t="s">
        <v>60</v>
      </c>
      <c r="AH29">
        <v>29</v>
      </c>
      <c r="AI29" s="1" t="s">
        <v>70</v>
      </c>
      <c r="AJ29" s="1" t="s">
        <v>71</v>
      </c>
      <c r="AK29" s="1" t="s">
        <v>72</v>
      </c>
      <c r="AL29">
        <v>1</v>
      </c>
      <c r="AM29" s="1" t="s">
        <v>172</v>
      </c>
      <c r="AN29" s="2">
        <v>46113</v>
      </c>
      <c r="AO29" s="3">
        <v>46113</v>
      </c>
    </row>
    <row r="30" spans="1:41">
      <c r="A30" s="1" t="s">
        <v>173</v>
      </c>
      <c r="B30" s="1" t="s">
        <v>42</v>
      </c>
      <c r="C30">
        <v>999999999999</v>
      </c>
      <c r="D30">
        <v>111111111111</v>
      </c>
      <c r="E30" s="1" t="s">
        <v>43</v>
      </c>
      <c r="F30">
        <v>46113.833333333336</v>
      </c>
      <c r="G30">
        <v>46114.833333333336</v>
      </c>
      <c r="H30">
        <v>46112.833333333336</v>
      </c>
      <c r="I30">
        <v>46142.833333333336</v>
      </c>
      <c r="J30" s="1" t="s">
        <v>106</v>
      </c>
      <c r="K30" s="1" t="s">
        <v>107</v>
      </c>
      <c r="L30" s="1" t="s">
        <v>108</v>
      </c>
      <c r="M30" s="1" t="s">
        <v>109</v>
      </c>
      <c r="N30" s="1" t="s">
        <v>48</v>
      </c>
      <c r="O30" s="1" t="s">
        <v>49</v>
      </c>
      <c r="P30">
        <v>210.2012</v>
      </c>
      <c r="Q30" s="1" t="s">
        <v>110</v>
      </c>
      <c r="R30">
        <v>0.5</v>
      </c>
      <c r="S30" s="1" t="s">
        <v>51</v>
      </c>
      <c r="T30" s="1" t="s">
        <v>52</v>
      </c>
      <c r="U30">
        <v>105.1006</v>
      </c>
      <c r="V30">
        <v>96.692599999999999</v>
      </c>
      <c r="W30">
        <v>96.692599999999999</v>
      </c>
      <c r="X30" s="1" t="s">
        <v>53</v>
      </c>
      <c r="Y30" s="1" t="s">
        <v>49</v>
      </c>
      <c r="Z30" s="1" t="s">
        <v>111</v>
      </c>
      <c r="AA30" s="1" t="s">
        <v>112</v>
      </c>
      <c r="AB30" s="1" t="s">
        <v>66</v>
      </c>
      <c r="AC30" s="1" t="s">
        <v>67</v>
      </c>
      <c r="AD30" s="1" t="s">
        <v>68</v>
      </c>
      <c r="AE30" s="1" t="s">
        <v>69</v>
      </c>
      <c r="AF30" s="1" t="s">
        <v>70</v>
      </c>
      <c r="AG30" s="1" t="s">
        <v>60</v>
      </c>
      <c r="AH30">
        <v>30</v>
      </c>
      <c r="AI30" s="1" t="s">
        <v>113</v>
      </c>
      <c r="AJ30" s="1" t="s">
        <v>114</v>
      </c>
      <c r="AK30" s="1" t="s">
        <v>115</v>
      </c>
      <c r="AL30">
        <v>1</v>
      </c>
      <c r="AM30" s="1" t="s">
        <v>174</v>
      </c>
      <c r="AN30" s="2">
        <v>46113</v>
      </c>
      <c r="AO30" s="3">
        <v>46113</v>
      </c>
    </row>
    <row r="31" spans="1:41">
      <c r="A31" s="1" t="s">
        <v>175</v>
      </c>
      <c r="B31" s="1" t="s">
        <v>42</v>
      </c>
      <c r="C31">
        <v>999999999999</v>
      </c>
      <c r="D31">
        <v>111111111111</v>
      </c>
      <c r="E31" s="1" t="s">
        <v>43</v>
      </c>
      <c r="F31">
        <v>46113.833333333336</v>
      </c>
      <c r="G31">
        <v>46114.833333333336</v>
      </c>
      <c r="H31">
        <v>46112.833333333336</v>
      </c>
      <c r="I31">
        <v>46142.833333333336</v>
      </c>
      <c r="J31" s="1" t="s">
        <v>106</v>
      </c>
      <c r="K31" s="1" t="s">
        <v>107</v>
      </c>
      <c r="L31" s="1" t="s">
        <v>108</v>
      </c>
      <c r="M31" s="1" t="s">
        <v>118</v>
      </c>
      <c r="N31" s="1" t="s">
        <v>48</v>
      </c>
      <c r="O31" s="1" t="s">
        <v>49</v>
      </c>
      <c r="P31">
        <v>209.85310000000001</v>
      </c>
      <c r="Q31" s="1" t="s">
        <v>110</v>
      </c>
      <c r="R31">
        <v>0.5</v>
      </c>
      <c r="S31" s="1" t="s">
        <v>51</v>
      </c>
      <c r="T31" s="1" t="s">
        <v>52</v>
      </c>
      <c r="U31">
        <v>104.92659999999999</v>
      </c>
      <c r="V31">
        <v>96.532399999999996</v>
      </c>
      <c r="W31">
        <v>96.532399999999996</v>
      </c>
      <c r="X31" s="1" t="s">
        <v>53</v>
      </c>
      <c r="Y31" s="1" t="s">
        <v>49</v>
      </c>
      <c r="Z31" s="1" t="s">
        <v>111</v>
      </c>
      <c r="AA31" s="1" t="s">
        <v>112</v>
      </c>
      <c r="AB31" s="1" t="s">
        <v>66</v>
      </c>
      <c r="AC31" s="1" t="s">
        <v>67</v>
      </c>
      <c r="AD31" s="1" t="s">
        <v>68</v>
      </c>
      <c r="AE31" s="1" t="s">
        <v>69</v>
      </c>
      <c r="AF31" s="1" t="s">
        <v>70</v>
      </c>
      <c r="AG31" s="1" t="s">
        <v>60</v>
      </c>
      <c r="AH31">
        <v>31</v>
      </c>
      <c r="AI31" s="1" t="s">
        <v>113</v>
      </c>
      <c r="AJ31" s="1" t="s">
        <v>114</v>
      </c>
      <c r="AK31" s="1" t="s">
        <v>115</v>
      </c>
      <c r="AL31">
        <v>1</v>
      </c>
      <c r="AM31" s="1" t="s">
        <v>176</v>
      </c>
      <c r="AN31" s="2">
        <v>46113</v>
      </c>
      <c r="AO31" s="3">
        <v>46113</v>
      </c>
    </row>
    <row r="32" spans="1:41">
      <c r="A32" s="1" t="s">
        <v>177</v>
      </c>
      <c r="B32" s="1" t="s">
        <v>42</v>
      </c>
      <c r="C32">
        <v>999999999999</v>
      </c>
      <c r="D32">
        <v>222222222222</v>
      </c>
      <c r="E32" s="1" t="s">
        <v>121</v>
      </c>
      <c r="F32">
        <v>46113.833333333336</v>
      </c>
      <c r="G32">
        <v>46114.833333333336</v>
      </c>
      <c r="H32">
        <v>46112.833333333336</v>
      </c>
      <c r="I32">
        <v>46142.833333333336</v>
      </c>
      <c r="J32" s="1" t="s">
        <v>44</v>
      </c>
      <c r="K32" s="1" t="s">
        <v>45</v>
      </c>
      <c r="L32" s="1" t="s">
        <v>46</v>
      </c>
      <c r="M32" s="1" t="s">
        <v>122</v>
      </c>
      <c r="N32" s="1" t="s">
        <v>48</v>
      </c>
      <c r="O32" s="1" t="s">
        <v>49</v>
      </c>
      <c r="P32">
        <v>461.12</v>
      </c>
      <c r="Q32" s="1" t="s">
        <v>50</v>
      </c>
      <c r="R32">
        <v>9.6000000000000002E-2</v>
      </c>
      <c r="S32" s="1" t="s">
        <v>51</v>
      </c>
      <c r="T32" s="1" t="s">
        <v>52</v>
      </c>
      <c r="U32">
        <v>44.267499999999998</v>
      </c>
      <c r="V32">
        <v>38.734099999999998</v>
      </c>
      <c r="W32">
        <v>38.734099999999998</v>
      </c>
      <c r="X32" s="1" t="s">
        <v>53</v>
      </c>
      <c r="Y32" s="1" t="s">
        <v>49</v>
      </c>
      <c r="Z32" s="1" t="s">
        <v>54</v>
      </c>
      <c r="AA32" s="1" t="s">
        <v>123</v>
      </c>
      <c r="AB32" s="1" t="s">
        <v>124</v>
      </c>
      <c r="AC32" s="1" t="s">
        <v>125</v>
      </c>
      <c r="AD32" s="1" t="s">
        <v>126</v>
      </c>
      <c r="AE32" s="1" t="s">
        <v>127</v>
      </c>
      <c r="AF32" s="1" t="s">
        <v>70</v>
      </c>
      <c r="AG32" s="1" t="s">
        <v>60</v>
      </c>
      <c r="AH32">
        <v>32</v>
      </c>
      <c r="AI32" s="1" t="s">
        <v>70</v>
      </c>
      <c r="AJ32" s="1" t="s">
        <v>71</v>
      </c>
      <c r="AK32" s="1" t="s">
        <v>72</v>
      </c>
      <c r="AL32">
        <v>1</v>
      </c>
      <c r="AM32" s="1" t="s">
        <v>178</v>
      </c>
      <c r="AN32" s="2">
        <v>46113</v>
      </c>
      <c r="AO32" s="3">
        <v>46113</v>
      </c>
    </row>
    <row r="33" spans="1:41">
      <c r="A33" s="1" t="s">
        <v>179</v>
      </c>
      <c r="B33" s="1" t="s">
        <v>42</v>
      </c>
      <c r="C33">
        <v>999999999999</v>
      </c>
      <c r="D33">
        <v>222222222222</v>
      </c>
      <c r="E33" s="1" t="s">
        <v>121</v>
      </c>
      <c r="F33">
        <v>46113.833333333336</v>
      </c>
      <c r="G33">
        <v>46114.833333333336</v>
      </c>
      <c r="H33">
        <v>46112.833333333336</v>
      </c>
      <c r="I33">
        <v>46142.833333333336</v>
      </c>
      <c r="J33" s="1" t="s">
        <v>44</v>
      </c>
      <c r="K33" s="1" t="s">
        <v>45</v>
      </c>
      <c r="L33" s="1" t="s">
        <v>46</v>
      </c>
      <c r="M33" s="1" t="s">
        <v>130</v>
      </c>
      <c r="N33" s="1" t="s">
        <v>48</v>
      </c>
      <c r="O33" s="1" t="s">
        <v>49</v>
      </c>
      <c r="P33">
        <v>424.78379999999999</v>
      </c>
      <c r="Q33" s="1" t="s">
        <v>50</v>
      </c>
      <c r="R33">
        <v>9.6000000000000002E-2</v>
      </c>
      <c r="S33" s="1" t="s">
        <v>51</v>
      </c>
      <c r="T33" s="1" t="s">
        <v>52</v>
      </c>
      <c r="U33">
        <v>40.779200000000003</v>
      </c>
      <c r="V33">
        <v>35.681800000000003</v>
      </c>
      <c r="W33">
        <v>35.681800000000003</v>
      </c>
      <c r="X33" s="1" t="s">
        <v>53</v>
      </c>
      <c r="Y33" s="1" t="s">
        <v>49</v>
      </c>
      <c r="Z33" s="1" t="s">
        <v>54</v>
      </c>
      <c r="AA33" s="1" t="s">
        <v>123</v>
      </c>
      <c r="AB33" s="1" t="s">
        <v>124</v>
      </c>
      <c r="AC33" s="1" t="s">
        <v>125</v>
      </c>
      <c r="AD33" s="1" t="s">
        <v>126</v>
      </c>
      <c r="AE33" s="1" t="s">
        <v>127</v>
      </c>
      <c r="AF33" s="1" t="s">
        <v>70</v>
      </c>
      <c r="AG33" s="1" t="s">
        <v>60</v>
      </c>
      <c r="AH33">
        <v>33</v>
      </c>
      <c r="AI33" s="1" t="s">
        <v>70</v>
      </c>
      <c r="AJ33" s="1" t="s">
        <v>71</v>
      </c>
      <c r="AK33" s="1" t="s">
        <v>72</v>
      </c>
      <c r="AL33">
        <v>1</v>
      </c>
      <c r="AM33" s="1" t="s">
        <v>180</v>
      </c>
      <c r="AN33" s="2">
        <v>46113</v>
      </c>
      <c r="AO33" s="3">
        <v>46113</v>
      </c>
    </row>
    <row r="34" spans="1:41">
      <c r="A34" s="1" t="s">
        <v>181</v>
      </c>
      <c r="B34" s="1" t="s">
        <v>42</v>
      </c>
      <c r="C34">
        <v>999999999999</v>
      </c>
      <c r="D34">
        <v>222222222222</v>
      </c>
      <c r="E34" s="1" t="s">
        <v>121</v>
      </c>
      <c r="F34">
        <v>46113.833333333336</v>
      </c>
      <c r="G34">
        <v>46114.833333333336</v>
      </c>
      <c r="H34">
        <v>46112.833333333336</v>
      </c>
      <c r="I34">
        <v>46142.833333333336</v>
      </c>
      <c r="J34" s="1" t="s">
        <v>75</v>
      </c>
      <c r="K34" s="1" t="s">
        <v>76</v>
      </c>
      <c r="L34" s="1" t="s">
        <v>77</v>
      </c>
      <c r="M34" s="1" t="s">
        <v>133</v>
      </c>
      <c r="N34" s="1" t="s">
        <v>48</v>
      </c>
      <c r="O34" s="1" t="s">
        <v>49</v>
      </c>
      <c r="P34">
        <v>97.239900000000006</v>
      </c>
      <c r="Q34" s="1" t="s">
        <v>79</v>
      </c>
      <c r="R34">
        <v>2.3E-2</v>
      </c>
      <c r="S34" s="1" t="s">
        <v>51</v>
      </c>
      <c r="T34" s="1" t="s">
        <v>52</v>
      </c>
      <c r="U34">
        <v>2.2364999999999999</v>
      </c>
      <c r="V34">
        <v>2.0907</v>
      </c>
      <c r="W34">
        <v>2.0907</v>
      </c>
      <c r="X34" s="1" t="s">
        <v>53</v>
      </c>
      <c r="Y34" s="1" t="s">
        <v>49</v>
      </c>
      <c r="Z34" s="1" t="s">
        <v>80</v>
      </c>
      <c r="AA34" s="1" t="s">
        <v>123</v>
      </c>
      <c r="AB34" s="1" t="s">
        <v>124</v>
      </c>
      <c r="AC34" s="1" t="s">
        <v>125</v>
      </c>
      <c r="AD34" s="1" t="s">
        <v>126</v>
      </c>
      <c r="AE34" s="1" t="s">
        <v>127</v>
      </c>
      <c r="AF34" s="1" t="s">
        <v>70</v>
      </c>
      <c r="AG34" s="1" t="s">
        <v>60</v>
      </c>
      <c r="AH34">
        <v>34</v>
      </c>
      <c r="AI34" s="1" t="s">
        <v>70</v>
      </c>
      <c r="AJ34" s="1" t="s">
        <v>71</v>
      </c>
      <c r="AK34" s="1" t="s">
        <v>72</v>
      </c>
      <c r="AL34">
        <v>1</v>
      </c>
      <c r="AM34" s="1" t="s">
        <v>182</v>
      </c>
      <c r="AN34" s="2">
        <v>46113</v>
      </c>
      <c r="AO34" s="3">
        <v>46113</v>
      </c>
    </row>
    <row r="35" spans="1:41">
      <c r="A35" s="1" t="s">
        <v>183</v>
      </c>
      <c r="B35" s="1" t="s">
        <v>42</v>
      </c>
      <c r="C35">
        <v>999999999999</v>
      </c>
      <c r="D35">
        <v>222222222222</v>
      </c>
      <c r="E35" s="1" t="s">
        <v>121</v>
      </c>
      <c r="F35">
        <v>46113.833333333336</v>
      </c>
      <c r="G35">
        <v>46114.833333333336</v>
      </c>
      <c r="H35">
        <v>46112.833333333336</v>
      </c>
      <c r="I35">
        <v>46142.833333333336</v>
      </c>
      <c r="J35" s="1" t="s">
        <v>75</v>
      </c>
      <c r="K35" s="1" t="s">
        <v>76</v>
      </c>
      <c r="L35" s="1" t="s">
        <v>77</v>
      </c>
      <c r="M35" s="1" t="s">
        <v>136</v>
      </c>
      <c r="N35" s="1" t="s">
        <v>48</v>
      </c>
      <c r="O35" s="1" t="s">
        <v>49</v>
      </c>
      <c r="P35">
        <v>86.068700000000007</v>
      </c>
      <c r="Q35" s="1" t="s">
        <v>79</v>
      </c>
      <c r="R35">
        <v>2.3E-2</v>
      </c>
      <c r="S35" s="1" t="s">
        <v>51</v>
      </c>
      <c r="T35" s="1" t="s">
        <v>52</v>
      </c>
      <c r="U35">
        <v>1.9796</v>
      </c>
      <c r="V35">
        <v>1.8505</v>
      </c>
      <c r="W35">
        <v>1.8505</v>
      </c>
      <c r="X35" s="1" t="s">
        <v>53</v>
      </c>
      <c r="Y35" s="1" t="s">
        <v>49</v>
      </c>
      <c r="Z35" s="1" t="s">
        <v>80</v>
      </c>
      <c r="AA35" s="1" t="s">
        <v>55</v>
      </c>
      <c r="AB35" s="1" t="s">
        <v>56</v>
      </c>
      <c r="AC35" s="1" t="s">
        <v>57</v>
      </c>
      <c r="AD35" s="1" t="s">
        <v>58</v>
      </c>
      <c r="AE35" s="1" t="s">
        <v>59</v>
      </c>
      <c r="AF35" s="1" t="s">
        <v>56</v>
      </c>
      <c r="AG35" s="1" t="s">
        <v>60</v>
      </c>
      <c r="AH35">
        <v>35</v>
      </c>
      <c r="AI35" s="1" t="s">
        <v>56</v>
      </c>
      <c r="AJ35" s="1" t="s">
        <v>56</v>
      </c>
      <c r="AK35" s="1" t="s">
        <v>61</v>
      </c>
      <c r="AL35">
        <v>1</v>
      </c>
      <c r="AM35" s="1" t="s">
        <v>184</v>
      </c>
      <c r="AN35" s="2">
        <v>46113</v>
      </c>
      <c r="AO35" s="3">
        <v>46113</v>
      </c>
    </row>
    <row r="36" spans="1:41">
      <c r="A36" s="1" t="s">
        <v>185</v>
      </c>
      <c r="B36" s="1" t="s">
        <v>42</v>
      </c>
      <c r="C36">
        <v>999999999999</v>
      </c>
      <c r="D36">
        <v>222222222222</v>
      </c>
      <c r="E36" s="1" t="s">
        <v>121</v>
      </c>
      <c r="F36">
        <v>46113.833333333336</v>
      </c>
      <c r="G36">
        <v>46114.833333333336</v>
      </c>
      <c r="H36">
        <v>46112.833333333336</v>
      </c>
      <c r="I36">
        <v>46142.833333333336</v>
      </c>
      <c r="J36" s="1" t="s">
        <v>86</v>
      </c>
      <c r="K36" s="1" t="s">
        <v>87</v>
      </c>
      <c r="L36" s="1" t="s">
        <v>88</v>
      </c>
      <c r="M36" s="1" t="s">
        <v>139</v>
      </c>
      <c r="N36" s="1" t="s">
        <v>48</v>
      </c>
      <c r="O36" s="1" t="s">
        <v>49</v>
      </c>
      <c r="P36">
        <v>80.899600000000007</v>
      </c>
      <c r="Q36" s="1" t="s">
        <v>50</v>
      </c>
      <c r="R36">
        <v>0.192</v>
      </c>
      <c r="S36" s="1" t="s">
        <v>51</v>
      </c>
      <c r="T36" s="1" t="s">
        <v>52</v>
      </c>
      <c r="U36">
        <v>15.5327</v>
      </c>
      <c r="V36">
        <v>13.7529</v>
      </c>
      <c r="W36">
        <v>13.7529</v>
      </c>
      <c r="X36" s="1" t="s">
        <v>53</v>
      </c>
      <c r="Y36" s="1" t="s">
        <v>49</v>
      </c>
      <c r="Z36" s="1" t="s">
        <v>90</v>
      </c>
      <c r="AA36" s="1" t="s">
        <v>123</v>
      </c>
      <c r="AB36" s="1" t="s">
        <v>124</v>
      </c>
      <c r="AC36" s="1" t="s">
        <v>125</v>
      </c>
      <c r="AD36" s="1" t="s">
        <v>126</v>
      </c>
      <c r="AE36" s="1" t="s">
        <v>127</v>
      </c>
      <c r="AF36" s="1" t="s">
        <v>70</v>
      </c>
      <c r="AG36" s="1" t="s">
        <v>60</v>
      </c>
      <c r="AH36">
        <v>36</v>
      </c>
      <c r="AI36" s="1" t="s">
        <v>70</v>
      </c>
      <c r="AJ36" s="1" t="s">
        <v>71</v>
      </c>
      <c r="AK36" s="1" t="s">
        <v>72</v>
      </c>
      <c r="AL36">
        <v>1</v>
      </c>
      <c r="AM36" s="1" t="s">
        <v>186</v>
      </c>
      <c r="AN36" s="2">
        <v>46113</v>
      </c>
      <c r="AO36" s="3">
        <v>46113</v>
      </c>
    </row>
    <row r="37" spans="1:41">
      <c r="A37" s="1" t="s">
        <v>187</v>
      </c>
      <c r="B37" s="1" t="s">
        <v>42</v>
      </c>
      <c r="C37">
        <v>999999999999</v>
      </c>
      <c r="D37">
        <v>222222222222</v>
      </c>
      <c r="E37" s="1" t="s">
        <v>121</v>
      </c>
      <c r="F37">
        <v>46113.833333333336</v>
      </c>
      <c r="G37">
        <v>46114.833333333336</v>
      </c>
      <c r="H37">
        <v>46112.833333333336</v>
      </c>
      <c r="I37">
        <v>46142.833333333336</v>
      </c>
      <c r="J37" s="1" t="s">
        <v>86</v>
      </c>
      <c r="K37" s="1" t="s">
        <v>87</v>
      </c>
      <c r="L37" s="1" t="s">
        <v>88</v>
      </c>
      <c r="M37" s="1" t="s">
        <v>142</v>
      </c>
      <c r="N37" s="1" t="s">
        <v>48</v>
      </c>
      <c r="O37" s="1" t="s">
        <v>49</v>
      </c>
      <c r="P37">
        <v>79.144499999999994</v>
      </c>
      <c r="Q37" s="1" t="s">
        <v>50</v>
      </c>
      <c r="R37">
        <v>0.192</v>
      </c>
      <c r="S37" s="1" t="s">
        <v>51</v>
      </c>
      <c r="T37" s="1" t="s">
        <v>52</v>
      </c>
      <c r="U37">
        <v>15.1957</v>
      </c>
      <c r="V37">
        <v>13.454599999999999</v>
      </c>
      <c r="W37">
        <v>13.454599999999999</v>
      </c>
      <c r="X37" s="1" t="s">
        <v>53</v>
      </c>
      <c r="Y37" s="1" t="s">
        <v>49</v>
      </c>
      <c r="Z37" s="1" t="s">
        <v>90</v>
      </c>
      <c r="AA37" s="1" t="s">
        <v>123</v>
      </c>
      <c r="AB37" s="1" t="s">
        <v>124</v>
      </c>
      <c r="AC37" s="1" t="s">
        <v>125</v>
      </c>
      <c r="AD37" s="1" t="s">
        <v>126</v>
      </c>
      <c r="AE37" s="1" t="s">
        <v>127</v>
      </c>
      <c r="AF37" s="1" t="s">
        <v>70</v>
      </c>
      <c r="AG37" s="1" t="s">
        <v>60</v>
      </c>
      <c r="AH37">
        <v>37</v>
      </c>
      <c r="AI37" s="1" t="s">
        <v>70</v>
      </c>
      <c r="AJ37" s="1" t="s">
        <v>71</v>
      </c>
      <c r="AK37" s="1" t="s">
        <v>72</v>
      </c>
      <c r="AL37">
        <v>1</v>
      </c>
      <c r="AM37" s="1" t="s">
        <v>188</v>
      </c>
      <c r="AN37" s="2">
        <v>46113</v>
      </c>
      <c r="AO37" s="3">
        <v>46113</v>
      </c>
    </row>
    <row r="38" spans="1:41">
      <c r="A38" s="1" t="s">
        <v>189</v>
      </c>
      <c r="B38" s="1" t="s">
        <v>42</v>
      </c>
      <c r="C38">
        <v>999999999999</v>
      </c>
      <c r="D38">
        <v>222222222222</v>
      </c>
      <c r="E38" s="1" t="s">
        <v>121</v>
      </c>
      <c r="F38">
        <v>46113.833333333336</v>
      </c>
      <c r="G38">
        <v>46114.833333333336</v>
      </c>
      <c r="H38">
        <v>46112.833333333336</v>
      </c>
      <c r="I38">
        <v>46142.833333333336</v>
      </c>
      <c r="J38" s="1" t="s">
        <v>96</v>
      </c>
      <c r="K38" s="1" t="s">
        <v>45</v>
      </c>
      <c r="L38" s="1" t="s">
        <v>97</v>
      </c>
      <c r="M38" s="1" t="s">
        <v>145</v>
      </c>
      <c r="N38" s="1" t="s">
        <v>48</v>
      </c>
      <c r="O38" s="1" t="s">
        <v>49</v>
      </c>
      <c r="P38">
        <v>1881728.6693</v>
      </c>
      <c r="Q38" s="1" t="s">
        <v>99</v>
      </c>
      <c r="R38">
        <v>1.6666700000000001E-5</v>
      </c>
      <c r="S38" s="1" t="s">
        <v>51</v>
      </c>
      <c r="T38" s="1" t="s">
        <v>52</v>
      </c>
      <c r="U38">
        <v>31.362200000000001</v>
      </c>
      <c r="V38">
        <v>29.166799999999999</v>
      </c>
      <c r="W38">
        <v>29.166799999999999</v>
      </c>
      <c r="X38" s="1" t="s">
        <v>53</v>
      </c>
      <c r="Y38" s="1" t="s">
        <v>49</v>
      </c>
      <c r="Z38" s="1" t="s">
        <v>100</v>
      </c>
      <c r="AA38" s="1" t="s">
        <v>123</v>
      </c>
      <c r="AB38" s="1" t="s">
        <v>124</v>
      </c>
      <c r="AC38" s="1" t="s">
        <v>125</v>
      </c>
      <c r="AD38" s="1" t="s">
        <v>126</v>
      </c>
      <c r="AE38" s="1" t="s">
        <v>127</v>
      </c>
      <c r="AF38" s="1" t="s">
        <v>70</v>
      </c>
      <c r="AG38" s="1" t="s">
        <v>60</v>
      </c>
      <c r="AH38">
        <v>38</v>
      </c>
      <c r="AI38" s="1" t="s">
        <v>70</v>
      </c>
      <c r="AJ38" s="1" t="s">
        <v>71</v>
      </c>
      <c r="AK38" s="1" t="s">
        <v>72</v>
      </c>
      <c r="AL38">
        <v>1</v>
      </c>
      <c r="AM38" s="1" t="s">
        <v>190</v>
      </c>
      <c r="AN38" s="2">
        <v>46113</v>
      </c>
      <c r="AO38" s="3">
        <v>46113</v>
      </c>
    </row>
    <row r="39" spans="1:41">
      <c r="A39" s="1" t="s">
        <v>191</v>
      </c>
      <c r="B39" s="1" t="s">
        <v>42</v>
      </c>
      <c r="C39">
        <v>999999999999</v>
      </c>
      <c r="D39">
        <v>222222222222</v>
      </c>
      <c r="E39" s="1" t="s">
        <v>121</v>
      </c>
      <c r="F39">
        <v>46113.833333333336</v>
      </c>
      <c r="G39">
        <v>46114.833333333336</v>
      </c>
      <c r="H39">
        <v>46112.833333333336</v>
      </c>
      <c r="I39">
        <v>46142.833333333336</v>
      </c>
      <c r="J39" s="1" t="s">
        <v>96</v>
      </c>
      <c r="K39" s="1" t="s">
        <v>45</v>
      </c>
      <c r="L39" s="1" t="s">
        <v>97</v>
      </c>
      <c r="M39" s="1" t="s">
        <v>148</v>
      </c>
      <c r="N39" s="1" t="s">
        <v>48</v>
      </c>
      <c r="O39" s="1" t="s">
        <v>49</v>
      </c>
      <c r="P39">
        <v>1804403.5329</v>
      </c>
      <c r="Q39" s="1" t="s">
        <v>99</v>
      </c>
      <c r="R39">
        <v>1.6666700000000001E-5</v>
      </c>
      <c r="S39" s="1" t="s">
        <v>51</v>
      </c>
      <c r="T39" s="1" t="s">
        <v>52</v>
      </c>
      <c r="U39">
        <v>30.073499999999999</v>
      </c>
      <c r="V39">
        <v>27.968299999999999</v>
      </c>
      <c r="W39">
        <v>27.968299999999999</v>
      </c>
      <c r="X39" s="1" t="s">
        <v>53</v>
      </c>
      <c r="Y39" s="1" t="s">
        <v>49</v>
      </c>
      <c r="Z39" s="1" t="s">
        <v>100</v>
      </c>
      <c r="AA39" s="1" t="s">
        <v>123</v>
      </c>
      <c r="AB39" s="1" t="s">
        <v>124</v>
      </c>
      <c r="AC39" s="1" t="s">
        <v>125</v>
      </c>
      <c r="AD39" s="1" t="s">
        <v>126</v>
      </c>
      <c r="AE39" s="1" t="s">
        <v>127</v>
      </c>
      <c r="AF39" s="1" t="s">
        <v>70</v>
      </c>
      <c r="AG39" s="1" t="s">
        <v>60</v>
      </c>
      <c r="AH39">
        <v>39</v>
      </c>
      <c r="AI39" s="1" t="s">
        <v>70</v>
      </c>
      <c r="AJ39" s="1" t="s">
        <v>71</v>
      </c>
      <c r="AK39" s="1" t="s">
        <v>72</v>
      </c>
      <c r="AL39">
        <v>1</v>
      </c>
      <c r="AM39" s="1" t="s">
        <v>192</v>
      </c>
      <c r="AN39" s="2">
        <v>46113</v>
      </c>
      <c r="AO39" s="3">
        <v>46113</v>
      </c>
    </row>
    <row r="40" spans="1:41">
      <c r="A40" s="1" t="s">
        <v>193</v>
      </c>
      <c r="B40" s="1" t="s">
        <v>42</v>
      </c>
      <c r="C40">
        <v>999999999999</v>
      </c>
      <c r="D40">
        <v>222222222222</v>
      </c>
      <c r="E40" s="1" t="s">
        <v>121</v>
      </c>
      <c r="F40">
        <v>46113.833333333336</v>
      </c>
      <c r="G40">
        <v>46114.833333333336</v>
      </c>
      <c r="H40">
        <v>46112.833333333336</v>
      </c>
      <c r="I40">
        <v>46142.833333333336</v>
      </c>
      <c r="J40" s="1" t="s">
        <v>106</v>
      </c>
      <c r="K40" s="1" t="s">
        <v>107</v>
      </c>
      <c r="L40" s="1" t="s">
        <v>108</v>
      </c>
      <c r="M40" s="1" t="s">
        <v>151</v>
      </c>
      <c r="N40" s="1" t="s">
        <v>48</v>
      </c>
      <c r="O40" s="1" t="s">
        <v>49</v>
      </c>
      <c r="P40">
        <v>94.754599999999996</v>
      </c>
      <c r="Q40" s="1" t="s">
        <v>110</v>
      </c>
      <c r="R40">
        <v>0.5</v>
      </c>
      <c r="S40" s="1" t="s">
        <v>51</v>
      </c>
      <c r="T40" s="1" t="s">
        <v>52</v>
      </c>
      <c r="U40">
        <v>47.377299999999998</v>
      </c>
      <c r="V40">
        <v>43.5871</v>
      </c>
      <c r="W40">
        <v>43.5871</v>
      </c>
      <c r="X40" s="1" t="s">
        <v>53</v>
      </c>
      <c r="Y40" s="1" t="s">
        <v>49</v>
      </c>
      <c r="Z40" s="1" t="s">
        <v>111</v>
      </c>
      <c r="AA40" s="1" t="s">
        <v>152</v>
      </c>
      <c r="AB40" s="1" t="s">
        <v>124</v>
      </c>
      <c r="AC40" s="1" t="s">
        <v>125</v>
      </c>
      <c r="AD40" s="1" t="s">
        <v>126</v>
      </c>
      <c r="AE40" s="1" t="s">
        <v>127</v>
      </c>
      <c r="AF40" s="1" t="s">
        <v>70</v>
      </c>
      <c r="AG40" s="1" t="s">
        <v>60</v>
      </c>
      <c r="AH40">
        <v>40</v>
      </c>
      <c r="AI40" s="1" t="s">
        <v>113</v>
      </c>
      <c r="AJ40" s="1" t="s">
        <v>114</v>
      </c>
      <c r="AK40" s="1" t="s">
        <v>115</v>
      </c>
      <c r="AL40">
        <v>1</v>
      </c>
      <c r="AM40" s="1" t="s">
        <v>194</v>
      </c>
      <c r="AN40" s="2">
        <v>46113</v>
      </c>
      <c r="AO40" s="3">
        <v>46113</v>
      </c>
    </row>
    <row r="41" spans="1:41">
      <c r="A41" s="1" t="s">
        <v>195</v>
      </c>
      <c r="B41" s="1" t="s">
        <v>42</v>
      </c>
      <c r="C41">
        <v>999999999999</v>
      </c>
      <c r="D41">
        <v>222222222222</v>
      </c>
      <c r="E41" s="1" t="s">
        <v>121</v>
      </c>
      <c r="F41">
        <v>46113.833333333336</v>
      </c>
      <c r="G41">
        <v>46114.833333333336</v>
      </c>
      <c r="H41">
        <v>46112.833333333336</v>
      </c>
      <c r="I41">
        <v>46142.833333333336</v>
      </c>
      <c r="J41" s="1" t="s">
        <v>106</v>
      </c>
      <c r="K41" s="1" t="s">
        <v>107</v>
      </c>
      <c r="L41" s="1" t="s">
        <v>108</v>
      </c>
      <c r="M41" s="1" t="s">
        <v>155</v>
      </c>
      <c r="N41" s="1" t="s">
        <v>48</v>
      </c>
      <c r="O41" s="1" t="s">
        <v>49</v>
      </c>
      <c r="P41">
        <v>83.385400000000004</v>
      </c>
      <c r="Q41" s="1" t="s">
        <v>110</v>
      </c>
      <c r="R41">
        <v>0.5</v>
      </c>
      <c r="S41" s="1" t="s">
        <v>51</v>
      </c>
      <c r="T41" s="1" t="s">
        <v>52</v>
      </c>
      <c r="U41">
        <v>41.692700000000002</v>
      </c>
      <c r="V41">
        <v>38.357300000000002</v>
      </c>
      <c r="W41">
        <v>38.357300000000002</v>
      </c>
      <c r="X41" s="1" t="s">
        <v>53</v>
      </c>
      <c r="Y41" s="1" t="s">
        <v>49</v>
      </c>
      <c r="Z41" s="1" t="s">
        <v>111</v>
      </c>
      <c r="AA41" s="1" t="s">
        <v>152</v>
      </c>
      <c r="AB41" s="1" t="s">
        <v>124</v>
      </c>
      <c r="AC41" s="1" t="s">
        <v>125</v>
      </c>
      <c r="AD41" s="1" t="s">
        <v>126</v>
      </c>
      <c r="AE41" s="1" t="s">
        <v>127</v>
      </c>
      <c r="AF41" s="1" t="s">
        <v>70</v>
      </c>
      <c r="AG41" s="1" t="s">
        <v>60</v>
      </c>
      <c r="AH41">
        <v>41</v>
      </c>
      <c r="AI41" s="1" t="s">
        <v>113</v>
      </c>
      <c r="AJ41" s="1" t="s">
        <v>114</v>
      </c>
      <c r="AK41" s="1" t="s">
        <v>115</v>
      </c>
      <c r="AL41">
        <v>1</v>
      </c>
      <c r="AM41" s="1" t="s">
        <v>196</v>
      </c>
      <c r="AN41" s="2">
        <v>46113</v>
      </c>
      <c r="AO41" s="3">
        <v>46113</v>
      </c>
    </row>
    <row r="42" spans="1:41">
      <c r="A42" s="1" t="s">
        <v>197</v>
      </c>
      <c r="B42" s="1" t="s">
        <v>42</v>
      </c>
      <c r="C42">
        <v>999999999999</v>
      </c>
      <c r="D42">
        <v>111111111111</v>
      </c>
      <c r="E42" s="1" t="s">
        <v>43</v>
      </c>
      <c r="F42">
        <v>46114.833333333336</v>
      </c>
      <c r="G42">
        <v>46115.833333333336</v>
      </c>
      <c r="H42">
        <v>46112.833333333336</v>
      </c>
      <c r="I42">
        <v>46142.833333333336</v>
      </c>
      <c r="J42" s="1" t="s">
        <v>44</v>
      </c>
      <c r="K42" s="1" t="s">
        <v>45</v>
      </c>
      <c r="L42" s="1" t="s">
        <v>46</v>
      </c>
      <c r="M42" s="1" t="s">
        <v>47</v>
      </c>
      <c r="N42" s="1" t="s">
        <v>48</v>
      </c>
      <c r="O42" s="1" t="s">
        <v>49</v>
      </c>
      <c r="P42">
        <v>1093.2555</v>
      </c>
      <c r="Q42" s="1" t="s">
        <v>50</v>
      </c>
      <c r="R42">
        <v>9.6000000000000002E-2</v>
      </c>
      <c r="S42" s="1" t="s">
        <v>51</v>
      </c>
      <c r="T42" s="1" t="s">
        <v>52</v>
      </c>
      <c r="U42">
        <v>104.9525</v>
      </c>
      <c r="V42">
        <v>91.833500000000001</v>
      </c>
      <c r="W42">
        <v>91.833500000000001</v>
      </c>
      <c r="X42" s="1" t="s">
        <v>53</v>
      </c>
      <c r="Y42" s="1" t="s">
        <v>49</v>
      </c>
      <c r="Z42" s="1" t="s">
        <v>54</v>
      </c>
      <c r="AA42" s="1" t="s">
        <v>65</v>
      </c>
      <c r="AB42" s="1" t="s">
        <v>66</v>
      </c>
      <c r="AC42" s="1" t="s">
        <v>67</v>
      </c>
      <c r="AD42" s="1" t="s">
        <v>68</v>
      </c>
      <c r="AE42" s="1" t="s">
        <v>69</v>
      </c>
      <c r="AF42" s="1" t="s">
        <v>70</v>
      </c>
      <c r="AG42" s="1" t="s">
        <v>60</v>
      </c>
      <c r="AH42">
        <v>42</v>
      </c>
      <c r="AI42" s="1" t="s">
        <v>70</v>
      </c>
      <c r="AJ42" s="1" t="s">
        <v>71</v>
      </c>
      <c r="AK42" s="1" t="s">
        <v>72</v>
      </c>
      <c r="AL42">
        <v>1</v>
      </c>
      <c r="AM42" s="1" t="s">
        <v>198</v>
      </c>
      <c r="AN42" s="2">
        <v>46113</v>
      </c>
      <c r="AO42" s="3">
        <v>46113</v>
      </c>
    </row>
    <row r="43" spans="1:41">
      <c r="A43" s="1" t="s">
        <v>199</v>
      </c>
      <c r="B43" s="1" t="s">
        <v>42</v>
      </c>
      <c r="C43">
        <v>999999999999</v>
      </c>
      <c r="D43">
        <v>111111111111</v>
      </c>
      <c r="E43" s="1" t="s">
        <v>43</v>
      </c>
      <c r="F43">
        <v>46114.833333333336</v>
      </c>
      <c r="G43">
        <v>46115.833333333336</v>
      </c>
      <c r="H43">
        <v>46112.833333333336</v>
      </c>
      <c r="I43">
        <v>46142.833333333336</v>
      </c>
      <c r="J43" s="1" t="s">
        <v>44</v>
      </c>
      <c r="K43" s="1" t="s">
        <v>45</v>
      </c>
      <c r="L43" s="1" t="s">
        <v>46</v>
      </c>
      <c r="M43" s="1" t="s">
        <v>64</v>
      </c>
      <c r="N43" s="1" t="s">
        <v>48</v>
      </c>
      <c r="O43" s="1" t="s">
        <v>49</v>
      </c>
      <c r="P43">
        <v>1098.2706000000001</v>
      </c>
      <c r="Q43" s="1" t="s">
        <v>50</v>
      </c>
      <c r="R43">
        <v>9.6000000000000002E-2</v>
      </c>
      <c r="S43" s="1" t="s">
        <v>51</v>
      </c>
      <c r="T43" s="1" t="s">
        <v>52</v>
      </c>
      <c r="U43">
        <v>105.434</v>
      </c>
      <c r="V43">
        <v>92.2547</v>
      </c>
      <c r="W43">
        <v>92.2547</v>
      </c>
      <c r="X43" s="1" t="s">
        <v>53</v>
      </c>
      <c r="Y43" s="1" t="s">
        <v>49</v>
      </c>
      <c r="Z43" s="1" t="s">
        <v>54</v>
      </c>
      <c r="AA43" s="1" t="s">
        <v>65</v>
      </c>
      <c r="AB43" s="1" t="s">
        <v>66</v>
      </c>
      <c r="AC43" s="1" t="s">
        <v>67</v>
      </c>
      <c r="AD43" s="1" t="s">
        <v>68</v>
      </c>
      <c r="AE43" s="1" t="s">
        <v>69</v>
      </c>
      <c r="AF43" s="1" t="s">
        <v>70</v>
      </c>
      <c r="AG43" s="1" t="s">
        <v>60</v>
      </c>
      <c r="AH43">
        <v>43</v>
      </c>
      <c r="AI43" s="1" t="s">
        <v>70</v>
      </c>
      <c r="AJ43" s="1" t="s">
        <v>71</v>
      </c>
      <c r="AK43" s="1" t="s">
        <v>72</v>
      </c>
      <c r="AL43">
        <v>1</v>
      </c>
      <c r="AM43" s="1" t="s">
        <v>200</v>
      </c>
      <c r="AN43" s="2">
        <v>46113</v>
      </c>
      <c r="AO43" s="3">
        <v>46113</v>
      </c>
    </row>
    <row r="44" spans="1:41">
      <c r="A44" s="1" t="s">
        <v>201</v>
      </c>
      <c r="B44" s="1" t="s">
        <v>42</v>
      </c>
      <c r="C44">
        <v>999999999999</v>
      </c>
      <c r="D44">
        <v>111111111111</v>
      </c>
      <c r="E44" s="1" t="s">
        <v>43</v>
      </c>
      <c r="F44">
        <v>46114.833333333336</v>
      </c>
      <c r="G44">
        <v>46115.833333333336</v>
      </c>
      <c r="H44">
        <v>46112.833333333336</v>
      </c>
      <c r="I44">
        <v>46142.833333333336</v>
      </c>
      <c r="J44" s="1" t="s">
        <v>75</v>
      </c>
      <c r="K44" s="1" t="s">
        <v>76</v>
      </c>
      <c r="L44" s="1" t="s">
        <v>77</v>
      </c>
      <c r="M44" s="1" t="s">
        <v>78</v>
      </c>
      <c r="N44" s="1" t="s">
        <v>48</v>
      </c>
      <c r="O44" s="1" t="s">
        <v>49</v>
      </c>
      <c r="P44">
        <v>229.2919</v>
      </c>
      <c r="Q44" s="1" t="s">
        <v>79</v>
      </c>
      <c r="R44">
        <v>2.3E-2</v>
      </c>
      <c r="S44" s="1" t="s">
        <v>51</v>
      </c>
      <c r="T44" s="1" t="s">
        <v>52</v>
      </c>
      <c r="U44">
        <v>5.2736999999999998</v>
      </c>
      <c r="V44">
        <v>4.9298000000000002</v>
      </c>
      <c r="W44">
        <v>4.9298000000000002</v>
      </c>
      <c r="X44" s="1" t="s">
        <v>53</v>
      </c>
      <c r="Y44" s="1" t="s">
        <v>49</v>
      </c>
      <c r="Z44" s="1" t="s">
        <v>80</v>
      </c>
      <c r="AA44" s="1" t="s">
        <v>65</v>
      </c>
      <c r="AB44" s="1" t="s">
        <v>66</v>
      </c>
      <c r="AC44" s="1" t="s">
        <v>67</v>
      </c>
      <c r="AD44" s="1" t="s">
        <v>68</v>
      </c>
      <c r="AE44" s="1" t="s">
        <v>69</v>
      </c>
      <c r="AF44" s="1" t="s">
        <v>70</v>
      </c>
      <c r="AG44" s="1" t="s">
        <v>60</v>
      </c>
      <c r="AH44">
        <v>44</v>
      </c>
      <c r="AI44" s="1" t="s">
        <v>70</v>
      </c>
      <c r="AJ44" s="1" t="s">
        <v>71</v>
      </c>
      <c r="AK44" s="1" t="s">
        <v>72</v>
      </c>
      <c r="AL44">
        <v>1</v>
      </c>
      <c r="AM44" s="1" t="s">
        <v>202</v>
      </c>
      <c r="AN44" s="2">
        <v>46113</v>
      </c>
      <c r="AO44" s="3">
        <v>46113</v>
      </c>
    </row>
    <row r="45" spans="1:41">
      <c r="A45" s="1" t="s">
        <v>203</v>
      </c>
      <c r="B45" s="1" t="s">
        <v>42</v>
      </c>
      <c r="C45">
        <v>999999999999</v>
      </c>
      <c r="D45">
        <v>111111111111</v>
      </c>
      <c r="E45" s="1" t="s">
        <v>43</v>
      </c>
      <c r="F45">
        <v>46114.833333333336</v>
      </c>
      <c r="G45">
        <v>46115.833333333336</v>
      </c>
      <c r="H45">
        <v>46112.833333333336</v>
      </c>
      <c r="I45">
        <v>46142.833333333336</v>
      </c>
      <c r="J45" s="1" t="s">
        <v>75</v>
      </c>
      <c r="K45" s="1" t="s">
        <v>76</v>
      </c>
      <c r="L45" s="1" t="s">
        <v>77</v>
      </c>
      <c r="M45" s="1" t="s">
        <v>83</v>
      </c>
      <c r="N45" s="1" t="s">
        <v>48</v>
      </c>
      <c r="O45" s="1" t="s">
        <v>49</v>
      </c>
      <c r="P45">
        <v>257.28480000000002</v>
      </c>
      <c r="Q45" s="1" t="s">
        <v>79</v>
      </c>
      <c r="R45">
        <v>2.3E-2</v>
      </c>
      <c r="S45" s="1" t="s">
        <v>51</v>
      </c>
      <c r="T45" s="1" t="s">
        <v>52</v>
      </c>
      <c r="U45">
        <v>5.9175000000000004</v>
      </c>
      <c r="V45">
        <v>5.5316000000000001</v>
      </c>
      <c r="W45">
        <v>5.5316000000000001</v>
      </c>
      <c r="X45" s="1" t="s">
        <v>53</v>
      </c>
      <c r="Y45" s="1" t="s">
        <v>49</v>
      </c>
      <c r="Z45" s="1" t="s">
        <v>80</v>
      </c>
      <c r="AA45" s="1" t="s">
        <v>65</v>
      </c>
      <c r="AB45" s="1" t="s">
        <v>66</v>
      </c>
      <c r="AC45" s="1" t="s">
        <v>67</v>
      </c>
      <c r="AD45" s="1" t="s">
        <v>68</v>
      </c>
      <c r="AE45" s="1" t="s">
        <v>69</v>
      </c>
      <c r="AF45" s="1" t="s">
        <v>70</v>
      </c>
      <c r="AG45" s="1" t="s">
        <v>60</v>
      </c>
      <c r="AH45">
        <v>45</v>
      </c>
      <c r="AI45" s="1" t="s">
        <v>70</v>
      </c>
      <c r="AJ45" s="1" t="s">
        <v>71</v>
      </c>
      <c r="AK45" s="1" t="s">
        <v>72</v>
      </c>
      <c r="AL45">
        <v>1</v>
      </c>
      <c r="AM45" s="1" t="s">
        <v>204</v>
      </c>
      <c r="AN45" s="2">
        <v>46113</v>
      </c>
      <c r="AO45" s="3">
        <v>46113</v>
      </c>
    </row>
    <row r="46" spans="1:41">
      <c r="A46" s="1" t="s">
        <v>205</v>
      </c>
      <c r="B46" s="1" t="s">
        <v>42</v>
      </c>
      <c r="C46">
        <v>999999999999</v>
      </c>
      <c r="D46">
        <v>111111111111</v>
      </c>
      <c r="E46" s="1" t="s">
        <v>43</v>
      </c>
      <c r="F46">
        <v>46114.833333333336</v>
      </c>
      <c r="G46">
        <v>46115.833333333336</v>
      </c>
      <c r="H46">
        <v>46112.833333333336</v>
      </c>
      <c r="I46">
        <v>46142.833333333336</v>
      </c>
      <c r="J46" s="1" t="s">
        <v>86</v>
      </c>
      <c r="K46" s="1" t="s">
        <v>87</v>
      </c>
      <c r="L46" s="1" t="s">
        <v>88</v>
      </c>
      <c r="M46" s="1" t="s">
        <v>89</v>
      </c>
      <c r="N46" s="1" t="s">
        <v>48</v>
      </c>
      <c r="O46" s="1" t="s">
        <v>49</v>
      </c>
      <c r="P46">
        <v>198.32730000000001</v>
      </c>
      <c r="Q46" s="1" t="s">
        <v>50</v>
      </c>
      <c r="R46">
        <v>0.192</v>
      </c>
      <c r="S46" s="1" t="s">
        <v>51</v>
      </c>
      <c r="T46" s="1" t="s">
        <v>52</v>
      </c>
      <c r="U46">
        <v>38.078800000000001</v>
      </c>
      <c r="V46">
        <v>33.715600000000002</v>
      </c>
      <c r="W46">
        <v>33.715600000000002</v>
      </c>
      <c r="X46" s="1" t="s">
        <v>53</v>
      </c>
      <c r="Y46" s="1" t="s">
        <v>49</v>
      </c>
      <c r="Z46" s="1" t="s">
        <v>90</v>
      </c>
      <c r="AA46" s="1" t="s">
        <v>55</v>
      </c>
      <c r="AB46" s="1" t="s">
        <v>56</v>
      </c>
      <c r="AC46" s="1" t="s">
        <v>57</v>
      </c>
      <c r="AD46" s="1" t="s">
        <v>58</v>
      </c>
      <c r="AE46" s="1" t="s">
        <v>59</v>
      </c>
      <c r="AF46" s="1" t="s">
        <v>56</v>
      </c>
      <c r="AG46" s="1" t="s">
        <v>60</v>
      </c>
      <c r="AH46">
        <v>46</v>
      </c>
      <c r="AI46" s="1" t="s">
        <v>56</v>
      </c>
      <c r="AJ46" s="1" t="s">
        <v>56</v>
      </c>
      <c r="AK46" s="1" t="s">
        <v>61</v>
      </c>
      <c r="AL46">
        <v>1</v>
      </c>
      <c r="AM46" s="1" t="s">
        <v>206</v>
      </c>
      <c r="AN46" s="2">
        <v>46113</v>
      </c>
      <c r="AO46" s="3">
        <v>46113</v>
      </c>
    </row>
    <row r="47" spans="1:41">
      <c r="A47" s="1" t="s">
        <v>207</v>
      </c>
      <c r="B47" s="1" t="s">
        <v>42</v>
      </c>
      <c r="C47">
        <v>999999999999</v>
      </c>
      <c r="D47">
        <v>111111111111</v>
      </c>
      <c r="E47" s="1" t="s">
        <v>43</v>
      </c>
      <c r="F47">
        <v>46114.833333333336</v>
      </c>
      <c r="G47">
        <v>46115.833333333336</v>
      </c>
      <c r="H47">
        <v>46112.833333333336</v>
      </c>
      <c r="I47">
        <v>46142.833333333336</v>
      </c>
      <c r="J47" s="1" t="s">
        <v>86</v>
      </c>
      <c r="K47" s="1" t="s">
        <v>87</v>
      </c>
      <c r="L47" s="1" t="s">
        <v>88</v>
      </c>
      <c r="M47" s="1" t="s">
        <v>93</v>
      </c>
      <c r="N47" s="1" t="s">
        <v>48</v>
      </c>
      <c r="O47" s="1" t="s">
        <v>49</v>
      </c>
      <c r="P47">
        <v>199.13679999999999</v>
      </c>
      <c r="Q47" s="1" t="s">
        <v>50</v>
      </c>
      <c r="R47">
        <v>0.192</v>
      </c>
      <c r="S47" s="1" t="s">
        <v>51</v>
      </c>
      <c r="T47" s="1" t="s">
        <v>52</v>
      </c>
      <c r="U47">
        <v>38.234299999999998</v>
      </c>
      <c r="V47">
        <v>33.853299999999997</v>
      </c>
      <c r="W47">
        <v>33.853299999999997</v>
      </c>
      <c r="X47" s="1" t="s">
        <v>53</v>
      </c>
      <c r="Y47" s="1" t="s">
        <v>49</v>
      </c>
      <c r="Z47" s="1" t="s">
        <v>90</v>
      </c>
      <c r="AA47" s="1" t="s">
        <v>65</v>
      </c>
      <c r="AB47" s="1" t="s">
        <v>66</v>
      </c>
      <c r="AC47" s="1" t="s">
        <v>67</v>
      </c>
      <c r="AD47" s="1" t="s">
        <v>68</v>
      </c>
      <c r="AE47" s="1" t="s">
        <v>69</v>
      </c>
      <c r="AF47" s="1" t="s">
        <v>70</v>
      </c>
      <c r="AG47" s="1" t="s">
        <v>60</v>
      </c>
      <c r="AH47">
        <v>47</v>
      </c>
      <c r="AI47" s="1" t="s">
        <v>70</v>
      </c>
      <c r="AJ47" s="1" t="s">
        <v>71</v>
      </c>
      <c r="AK47" s="1" t="s">
        <v>72</v>
      </c>
      <c r="AL47">
        <v>1</v>
      </c>
      <c r="AM47" s="1" t="s">
        <v>208</v>
      </c>
      <c r="AN47" s="2">
        <v>46113</v>
      </c>
      <c r="AO47" s="3">
        <v>46113</v>
      </c>
    </row>
    <row r="48" spans="1:41">
      <c r="A48" s="1" t="s">
        <v>209</v>
      </c>
      <c r="B48" s="1" t="s">
        <v>42</v>
      </c>
      <c r="C48">
        <v>999999999999</v>
      </c>
      <c r="D48">
        <v>111111111111</v>
      </c>
      <c r="E48" s="1" t="s">
        <v>43</v>
      </c>
      <c r="F48">
        <v>46114.833333333336</v>
      </c>
      <c r="G48">
        <v>46115.833333333336</v>
      </c>
      <c r="H48">
        <v>46112.833333333336</v>
      </c>
      <c r="I48">
        <v>46142.833333333336</v>
      </c>
      <c r="J48" s="1" t="s">
        <v>96</v>
      </c>
      <c r="K48" s="1" t="s">
        <v>45</v>
      </c>
      <c r="L48" s="1" t="s">
        <v>97</v>
      </c>
      <c r="M48" s="1" t="s">
        <v>98</v>
      </c>
      <c r="N48" s="1" t="s">
        <v>48</v>
      </c>
      <c r="O48" s="1" t="s">
        <v>49</v>
      </c>
      <c r="P48">
        <v>4762871.4278999995</v>
      </c>
      <c r="Q48" s="1" t="s">
        <v>99</v>
      </c>
      <c r="R48">
        <v>1.6666700000000001E-5</v>
      </c>
      <c r="S48" s="1" t="s">
        <v>51</v>
      </c>
      <c r="T48" s="1" t="s">
        <v>52</v>
      </c>
      <c r="U48">
        <v>79.381299999999996</v>
      </c>
      <c r="V48">
        <v>73.8245</v>
      </c>
      <c r="W48">
        <v>73.8245</v>
      </c>
      <c r="X48" s="1" t="s">
        <v>53</v>
      </c>
      <c r="Y48" s="1" t="s">
        <v>49</v>
      </c>
      <c r="Z48" s="1" t="s">
        <v>100</v>
      </c>
      <c r="AA48" s="1" t="s">
        <v>65</v>
      </c>
      <c r="AB48" s="1" t="s">
        <v>66</v>
      </c>
      <c r="AC48" s="1" t="s">
        <v>67</v>
      </c>
      <c r="AD48" s="1" t="s">
        <v>68</v>
      </c>
      <c r="AE48" s="1" t="s">
        <v>69</v>
      </c>
      <c r="AF48" s="1" t="s">
        <v>70</v>
      </c>
      <c r="AG48" s="1" t="s">
        <v>60</v>
      </c>
      <c r="AH48">
        <v>48</v>
      </c>
      <c r="AI48" s="1" t="s">
        <v>70</v>
      </c>
      <c r="AJ48" s="1" t="s">
        <v>71</v>
      </c>
      <c r="AK48" s="1" t="s">
        <v>72</v>
      </c>
      <c r="AL48">
        <v>1</v>
      </c>
      <c r="AM48" s="1" t="s">
        <v>210</v>
      </c>
      <c r="AN48" s="2">
        <v>46113</v>
      </c>
      <c r="AO48" s="3">
        <v>46113</v>
      </c>
    </row>
    <row r="49" spans="1:41">
      <c r="A49" s="1" t="s">
        <v>211</v>
      </c>
      <c r="B49" s="1" t="s">
        <v>42</v>
      </c>
      <c r="C49">
        <v>999999999999</v>
      </c>
      <c r="D49">
        <v>111111111111</v>
      </c>
      <c r="E49" s="1" t="s">
        <v>43</v>
      </c>
      <c r="F49">
        <v>46114.833333333336</v>
      </c>
      <c r="G49">
        <v>46115.833333333336</v>
      </c>
      <c r="H49">
        <v>46112.833333333336</v>
      </c>
      <c r="I49">
        <v>46142.833333333336</v>
      </c>
      <c r="J49" s="1" t="s">
        <v>96</v>
      </c>
      <c r="K49" s="1" t="s">
        <v>45</v>
      </c>
      <c r="L49" s="1" t="s">
        <v>97</v>
      </c>
      <c r="M49" s="1" t="s">
        <v>103</v>
      </c>
      <c r="N49" s="1" t="s">
        <v>48</v>
      </c>
      <c r="O49" s="1" t="s">
        <v>49</v>
      </c>
      <c r="P49">
        <v>4107174.9355000001</v>
      </c>
      <c r="Q49" s="1" t="s">
        <v>99</v>
      </c>
      <c r="R49">
        <v>1.6666700000000001E-5</v>
      </c>
      <c r="S49" s="1" t="s">
        <v>51</v>
      </c>
      <c r="T49" s="1" t="s">
        <v>52</v>
      </c>
      <c r="U49">
        <v>68.453100000000006</v>
      </c>
      <c r="V49">
        <v>63.661200000000001</v>
      </c>
      <c r="W49">
        <v>63.661200000000001</v>
      </c>
      <c r="X49" s="1" t="s">
        <v>53</v>
      </c>
      <c r="Y49" s="1" t="s">
        <v>49</v>
      </c>
      <c r="Z49" s="1" t="s">
        <v>100</v>
      </c>
      <c r="AA49" s="1" t="s">
        <v>65</v>
      </c>
      <c r="AB49" s="1" t="s">
        <v>66</v>
      </c>
      <c r="AC49" s="1" t="s">
        <v>67</v>
      </c>
      <c r="AD49" s="1" t="s">
        <v>68</v>
      </c>
      <c r="AE49" s="1" t="s">
        <v>69</v>
      </c>
      <c r="AF49" s="1" t="s">
        <v>70</v>
      </c>
      <c r="AG49" s="1" t="s">
        <v>60</v>
      </c>
      <c r="AH49">
        <v>49</v>
      </c>
      <c r="AI49" s="1" t="s">
        <v>70</v>
      </c>
      <c r="AJ49" s="1" t="s">
        <v>71</v>
      </c>
      <c r="AK49" s="1" t="s">
        <v>72</v>
      </c>
      <c r="AL49">
        <v>1</v>
      </c>
      <c r="AM49" s="1" t="s">
        <v>212</v>
      </c>
      <c r="AN49" s="2">
        <v>46113</v>
      </c>
      <c r="AO49" s="3">
        <v>46113</v>
      </c>
    </row>
    <row r="50" spans="1:41">
      <c r="A50" s="1" t="s">
        <v>213</v>
      </c>
      <c r="B50" s="1" t="s">
        <v>42</v>
      </c>
      <c r="C50">
        <v>999999999999</v>
      </c>
      <c r="D50">
        <v>111111111111</v>
      </c>
      <c r="E50" s="1" t="s">
        <v>43</v>
      </c>
      <c r="F50">
        <v>46114.833333333336</v>
      </c>
      <c r="G50">
        <v>46115.833333333336</v>
      </c>
      <c r="H50">
        <v>46112.833333333336</v>
      </c>
      <c r="I50">
        <v>46142.833333333336</v>
      </c>
      <c r="J50" s="1" t="s">
        <v>106</v>
      </c>
      <c r="K50" s="1" t="s">
        <v>107</v>
      </c>
      <c r="L50" s="1" t="s">
        <v>108</v>
      </c>
      <c r="M50" s="1" t="s">
        <v>109</v>
      </c>
      <c r="N50" s="1" t="s">
        <v>48</v>
      </c>
      <c r="O50" s="1" t="s">
        <v>49</v>
      </c>
      <c r="P50">
        <v>247.32550000000001</v>
      </c>
      <c r="Q50" s="1" t="s">
        <v>110</v>
      </c>
      <c r="R50">
        <v>0.5</v>
      </c>
      <c r="S50" s="1" t="s">
        <v>51</v>
      </c>
      <c r="T50" s="1" t="s">
        <v>52</v>
      </c>
      <c r="U50">
        <v>123.6627</v>
      </c>
      <c r="V50">
        <v>113.7697</v>
      </c>
      <c r="W50">
        <v>113.7697</v>
      </c>
      <c r="X50" s="1" t="s">
        <v>53</v>
      </c>
      <c r="Y50" s="1" t="s">
        <v>49</v>
      </c>
      <c r="Z50" s="1" t="s">
        <v>111</v>
      </c>
      <c r="AA50" s="1" t="s">
        <v>112</v>
      </c>
      <c r="AB50" s="1" t="s">
        <v>66</v>
      </c>
      <c r="AC50" s="1" t="s">
        <v>67</v>
      </c>
      <c r="AD50" s="1" t="s">
        <v>68</v>
      </c>
      <c r="AE50" s="1" t="s">
        <v>69</v>
      </c>
      <c r="AF50" s="1" t="s">
        <v>70</v>
      </c>
      <c r="AG50" s="1" t="s">
        <v>60</v>
      </c>
      <c r="AH50">
        <v>50</v>
      </c>
      <c r="AI50" s="1" t="s">
        <v>113</v>
      </c>
      <c r="AJ50" s="1" t="s">
        <v>114</v>
      </c>
      <c r="AK50" s="1" t="s">
        <v>115</v>
      </c>
      <c r="AL50">
        <v>1</v>
      </c>
      <c r="AM50" s="1" t="s">
        <v>214</v>
      </c>
      <c r="AN50" s="2">
        <v>46113</v>
      </c>
      <c r="AO50" s="3">
        <v>46113</v>
      </c>
    </row>
    <row r="51" spans="1:41">
      <c r="A51" s="1" t="s">
        <v>215</v>
      </c>
      <c r="B51" s="1" t="s">
        <v>42</v>
      </c>
      <c r="C51">
        <v>999999999999</v>
      </c>
      <c r="D51">
        <v>111111111111</v>
      </c>
      <c r="E51" s="1" t="s">
        <v>43</v>
      </c>
      <c r="F51">
        <v>46114.833333333336</v>
      </c>
      <c r="G51">
        <v>46115.833333333336</v>
      </c>
      <c r="H51">
        <v>46112.833333333336</v>
      </c>
      <c r="I51">
        <v>46142.833333333336</v>
      </c>
      <c r="J51" s="1" t="s">
        <v>106</v>
      </c>
      <c r="K51" s="1" t="s">
        <v>107</v>
      </c>
      <c r="L51" s="1" t="s">
        <v>108</v>
      </c>
      <c r="M51" s="1" t="s">
        <v>118</v>
      </c>
      <c r="N51" s="1" t="s">
        <v>48</v>
      </c>
      <c r="O51" s="1" t="s">
        <v>49</v>
      </c>
      <c r="P51">
        <v>246.1985</v>
      </c>
      <c r="Q51" s="1" t="s">
        <v>110</v>
      </c>
      <c r="R51">
        <v>0.5</v>
      </c>
      <c r="S51" s="1" t="s">
        <v>51</v>
      </c>
      <c r="T51" s="1" t="s">
        <v>52</v>
      </c>
      <c r="U51">
        <v>123.0993</v>
      </c>
      <c r="V51">
        <v>113.2513</v>
      </c>
      <c r="W51">
        <v>113.2513</v>
      </c>
      <c r="X51" s="1" t="s">
        <v>53</v>
      </c>
      <c r="Y51" s="1" t="s">
        <v>49</v>
      </c>
      <c r="Z51" s="1" t="s">
        <v>111</v>
      </c>
      <c r="AA51" s="1" t="s">
        <v>112</v>
      </c>
      <c r="AB51" s="1" t="s">
        <v>66</v>
      </c>
      <c r="AC51" s="1" t="s">
        <v>67</v>
      </c>
      <c r="AD51" s="1" t="s">
        <v>68</v>
      </c>
      <c r="AE51" s="1" t="s">
        <v>69</v>
      </c>
      <c r="AF51" s="1" t="s">
        <v>70</v>
      </c>
      <c r="AG51" s="1" t="s">
        <v>60</v>
      </c>
      <c r="AH51">
        <v>51</v>
      </c>
      <c r="AI51" s="1" t="s">
        <v>113</v>
      </c>
      <c r="AJ51" s="1" t="s">
        <v>114</v>
      </c>
      <c r="AK51" s="1" t="s">
        <v>115</v>
      </c>
      <c r="AL51">
        <v>1</v>
      </c>
      <c r="AM51" s="1" t="s">
        <v>216</v>
      </c>
      <c r="AN51" s="2">
        <v>46113</v>
      </c>
      <c r="AO51" s="3">
        <v>46113</v>
      </c>
    </row>
    <row r="52" spans="1:41">
      <c r="A52" s="1" t="s">
        <v>217</v>
      </c>
      <c r="B52" s="1" t="s">
        <v>42</v>
      </c>
      <c r="C52">
        <v>999999999999</v>
      </c>
      <c r="D52">
        <v>222222222222</v>
      </c>
      <c r="E52" s="1" t="s">
        <v>121</v>
      </c>
      <c r="F52">
        <v>46114.833333333336</v>
      </c>
      <c r="G52">
        <v>46115.833333333336</v>
      </c>
      <c r="H52">
        <v>46112.833333333336</v>
      </c>
      <c r="I52">
        <v>46142.833333333336</v>
      </c>
      <c r="J52" s="1" t="s">
        <v>44</v>
      </c>
      <c r="K52" s="1" t="s">
        <v>45</v>
      </c>
      <c r="L52" s="1" t="s">
        <v>46</v>
      </c>
      <c r="M52" s="1" t="s">
        <v>122</v>
      </c>
      <c r="N52" s="1" t="s">
        <v>48</v>
      </c>
      <c r="O52" s="1" t="s">
        <v>49</v>
      </c>
      <c r="P52">
        <v>378.96440000000001</v>
      </c>
      <c r="Q52" s="1" t="s">
        <v>50</v>
      </c>
      <c r="R52">
        <v>9.6000000000000002E-2</v>
      </c>
      <c r="S52" s="1" t="s">
        <v>51</v>
      </c>
      <c r="T52" s="1" t="s">
        <v>52</v>
      </c>
      <c r="U52">
        <v>36.380600000000001</v>
      </c>
      <c r="V52">
        <v>31.832999999999998</v>
      </c>
      <c r="W52">
        <v>31.832999999999998</v>
      </c>
      <c r="X52" s="1" t="s">
        <v>53</v>
      </c>
      <c r="Y52" s="1" t="s">
        <v>49</v>
      </c>
      <c r="Z52" s="1" t="s">
        <v>54</v>
      </c>
      <c r="AA52" s="1" t="s">
        <v>123</v>
      </c>
      <c r="AB52" s="1" t="s">
        <v>124</v>
      </c>
      <c r="AC52" s="1" t="s">
        <v>125</v>
      </c>
      <c r="AD52" s="1" t="s">
        <v>126</v>
      </c>
      <c r="AE52" s="1" t="s">
        <v>127</v>
      </c>
      <c r="AF52" s="1" t="s">
        <v>70</v>
      </c>
      <c r="AG52" s="1" t="s">
        <v>60</v>
      </c>
      <c r="AH52">
        <v>52</v>
      </c>
      <c r="AI52" s="1" t="s">
        <v>70</v>
      </c>
      <c r="AJ52" s="1" t="s">
        <v>71</v>
      </c>
      <c r="AK52" s="1" t="s">
        <v>72</v>
      </c>
      <c r="AL52">
        <v>1</v>
      </c>
      <c r="AM52" s="1" t="s">
        <v>218</v>
      </c>
      <c r="AN52" s="2">
        <v>46113</v>
      </c>
      <c r="AO52" s="3">
        <v>46113</v>
      </c>
    </row>
    <row r="53" spans="1:41">
      <c r="A53" s="1" t="s">
        <v>219</v>
      </c>
      <c r="B53" s="1" t="s">
        <v>42</v>
      </c>
      <c r="C53">
        <v>999999999999</v>
      </c>
      <c r="D53">
        <v>222222222222</v>
      </c>
      <c r="E53" s="1" t="s">
        <v>121</v>
      </c>
      <c r="F53">
        <v>46114.833333333336</v>
      </c>
      <c r="G53">
        <v>46115.833333333336</v>
      </c>
      <c r="H53">
        <v>46112.833333333336</v>
      </c>
      <c r="I53">
        <v>46142.833333333336</v>
      </c>
      <c r="J53" s="1" t="s">
        <v>44</v>
      </c>
      <c r="K53" s="1" t="s">
        <v>45</v>
      </c>
      <c r="L53" s="1" t="s">
        <v>46</v>
      </c>
      <c r="M53" s="1" t="s">
        <v>130</v>
      </c>
      <c r="N53" s="1" t="s">
        <v>48</v>
      </c>
      <c r="O53" s="1" t="s">
        <v>49</v>
      </c>
      <c r="P53">
        <v>435.26369999999997</v>
      </c>
      <c r="Q53" s="1" t="s">
        <v>50</v>
      </c>
      <c r="R53">
        <v>9.6000000000000002E-2</v>
      </c>
      <c r="S53" s="1" t="s">
        <v>51</v>
      </c>
      <c r="T53" s="1" t="s">
        <v>52</v>
      </c>
      <c r="U53">
        <v>41.785299999999999</v>
      </c>
      <c r="V53">
        <v>36.562100000000001</v>
      </c>
      <c r="W53">
        <v>36.562100000000001</v>
      </c>
      <c r="X53" s="1" t="s">
        <v>53</v>
      </c>
      <c r="Y53" s="1" t="s">
        <v>49</v>
      </c>
      <c r="Z53" s="1" t="s">
        <v>54</v>
      </c>
      <c r="AA53" s="1" t="s">
        <v>123</v>
      </c>
      <c r="AB53" s="1" t="s">
        <v>124</v>
      </c>
      <c r="AC53" s="1" t="s">
        <v>125</v>
      </c>
      <c r="AD53" s="1" t="s">
        <v>126</v>
      </c>
      <c r="AE53" s="1" t="s">
        <v>127</v>
      </c>
      <c r="AF53" s="1" t="s">
        <v>70</v>
      </c>
      <c r="AG53" s="1" t="s">
        <v>60</v>
      </c>
      <c r="AH53">
        <v>53</v>
      </c>
      <c r="AI53" s="1" t="s">
        <v>70</v>
      </c>
      <c r="AJ53" s="1" t="s">
        <v>71</v>
      </c>
      <c r="AK53" s="1" t="s">
        <v>72</v>
      </c>
      <c r="AL53">
        <v>1</v>
      </c>
      <c r="AM53" s="1" t="s">
        <v>220</v>
      </c>
      <c r="AN53" s="2">
        <v>46113</v>
      </c>
      <c r="AO53" s="3">
        <v>46113</v>
      </c>
    </row>
    <row r="54" spans="1:41">
      <c r="A54" s="1" t="s">
        <v>221</v>
      </c>
      <c r="B54" s="1" t="s">
        <v>42</v>
      </c>
      <c r="C54">
        <v>999999999999</v>
      </c>
      <c r="D54">
        <v>222222222222</v>
      </c>
      <c r="E54" s="1" t="s">
        <v>121</v>
      </c>
      <c r="F54">
        <v>46114.833333333336</v>
      </c>
      <c r="G54">
        <v>46115.833333333336</v>
      </c>
      <c r="H54">
        <v>46112.833333333336</v>
      </c>
      <c r="I54">
        <v>46142.833333333336</v>
      </c>
      <c r="J54" s="1" t="s">
        <v>75</v>
      </c>
      <c r="K54" s="1" t="s">
        <v>76</v>
      </c>
      <c r="L54" s="1" t="s">
        <v>77</v>
      </c>
      <c r="M54" s="1" t="s">
        <v>133</v>
      </c>
      <c r="N54" s="1" t="s">
        <v>48</v>
      </c>
      <c r="O54" s="1" t="s">
        <v>49</v>
      </c>
      <c r="P54">
        <v>86.756200000000007</v>
      </c>
      <c r="Q54" s="1" t="s">
        <v>79</v>
      </c>
      <c r="R54">
        <v>2.3E-2</v>
      </c>
      <c r="S54" s="1" t="s">
        <v>51</v>
      </c>
      <c r="T54" s="1" t="s">
        <v>52</v>
      </c>
      <c r="U54">
        <v>1.9954000000000001</v>
      </c>
      <c r="V54">
        <v>1.8653</v>
      </c>
      <c r="W54">
        <v>1.8653</v>
      </c>
      <c r="X54" s="1" t="s">
        <v>53</v>
      </c>
      <c r="Y54" s="1" t="s">
        <v>49</v>
      </c>
      <c r="Z54" s="1" t="s">
        <v>80</v>
      </c>
      <c r="AA54" s="1" t="s">
        <v>123</v>
      </c>
      <c r="AB54" s="1" t="s">
        <v>124</v>
      </c>
      <c r="AC54" s="1" t="s">
        <v>125</v>
      </c>
      <c r="AD54" s="1" t="s">
        <v>126</v>
      </c>
      <c r="AE54" s="1" t="s">
        <v>127</v>
      </c>
      <c r="AF54" s="1" t="s">
        <v>70</v>
      </c>
      <c r="AG54" s="1" t="s">
        <v>60</v>
      </c>
      <c r="AH54">
        <v>54</v>
      </c>
      <c r="AI54" s="1" t="s">
        <v>70</v>
      </c>
      <c r="AJ54" s="1" t="s">
        <v>71</v>
      </c>
      <c r="AK54" s="1" t="s">
        <v>72</v>
      </c>
      <c r="AL54">
        <v>1</v>
      </c>
      <c r="AM54" s="1" t="s">
        <v>222</v>
      </c>
      <c r="AN54" s="2">
        <v>46113</v>
      </c>
      <c r="AO54" s="3">
        <v>46113</v>
      </c>
    </row>
    <row r="55" spans="1:41">
      <c r="A55" s="1" t="s">
        <v>223</v>
      </c>
      <c r="B55" s="1" t="s">
        <v>42</v>
      </c>
      <c r="C55">
        <v>999999999999</v>
      </c>
      <c r="D55">
        <v>222222222222</v>
      </c>
      <c r="E55" s="1" t="s">
        <v>121</v>
      </c>
      <c r="F55">
        <v>46114.833333333336</v>
      </c>
      <c r="G55">
        <v>46115.833333333336</v>
      </c>
      <c r="H55">
        <v>46112.833333333336</v>
      </c>
      <c r="I55">
        <v>46142.833333333336</v>
      </c>
      <c r="J55" s="1" t="s">
        <v>75</v>
      </c>
      <c r="K55" s="1" t="s">
        <v>76</v>
      </c>
      <c r="L55" s="1" t="s">
        <v>77</v>
      </c>
      <c r="M55" s="1" t="s">
        <v>136</v>
      </c>
      <c r="N55" s="1" t="s">
        <v>48</v>
      </c>
      <c r="O55" s="1" t="s">
        <v>49</v>
      </c>
      <c r="P55">
        <v>83.930199999999999</v>
      </c>
      <c r="Q55" s="1" t="s">
        <v>79</v>
      </c>
      <c r="R55">
        <v>2.3E-2</v>
      </c>
      <c r="S55" s="1" t="s">
        <v>51</v>
      </c>
      <c r="T55" s="1" t="s">
        <v>52</v>
      </c>
      <c r="U55">
        <v>1.9303999999999999</v>
      </c>
      <c r="V55">
        <v>1.8045</v>
      </c>
      <c r="W55">
        <v>1.8045</v>
      </c>
      <c r="X55" s="1" t="s">
        <v>53</v>
      </c>
      <c r="Y55" s="1" t="s">
        <v>49</v>
      </c>
      <c r="Z55" s="1" t="s">
        <v>80</v>
      </c>
      <c r="AA55" s="1" t="s">
        <v>123</v>
      </c>
      <c r="AB55" s="1" t="s">
        <v>124</v>
      </c>
      <c r="AC55" s="1" t="s">
        <v>125</v>
      </c>
      <c r="AD55" s="1" t="s">
        <v>126</v>
      </c>
      <c r="AE55" s="1" t="s">
        <v>127</v>
      </c>
      <c r="AF55" s="1" t="s">
        <v>70</v>
      </c>
      <c r="AG55" s="1" t="s">
        <v>60</v>
      </c>
      <c r="AH55">
        <v>55</v>
      </c>
      <c r="AI55" s="1" t="s">
        <v>70</v>
      </c>
      <c r="AJ55" s="1" t="s">
        <v>71</v>
      </c>
      <c r="AK55" s="1" t="s">
        <v>72</v>
      </c>
      <c r="AL55">
        <v>1</v>
      </c>
      <c r="AM55" s="1" t="s">
        <v>224</v>
      </c>
      <c r="AN55" s="2">
        <v>46113</v>
      </c>
      <c r="AO55" s="3">
        <v>46113</v>
      </c>
    </row>
    <row r="56" spans="1:41">
      <c r="A56" s="1" t="s">
        <v>225</v>
      </c>
      <c r="B56" s="1" t="s">
        <v>42</v>
      </c>
      <c r="C56">
        <v>999999999999</v>
      </c>
      <c r="D56">
        <v>222222222222</v>
      </c>
      <c r="E56" s="1" t="s">
        <v>121</v>
      </c>
      <c r="F56">
        <v>46114.833333333336</v>
      </c>
      <c r="G56">
        <v>46115.833333333336</v>
      </c>
      <c r="H56">
        <v>46112.833333333336</v>
      </c>
      <c r="I56">
        <v>46142.833333333336</v>
      </c>
      <c r="J56" s="1" t="s">
        <v>86</v>
      </c>
      <c r="K56" s="1" t="s">
        <v>87</v>
      </c>
      <c r="L56" s="1" t="s">
        <v>88</v>
      </c>
      <c r="M56" s="1" t="s">
        <v>139</v>
      </c>
      <c r="N56" s="1" t="s">
        <v>48</v>
      </c>
      <c r="O56" s="1" t="s">
        <v>49</v>
      </c>
      <c r="P56">
        <v>83.2226</v>
      </c>
      <c r="Q56" s="1" t="s">
        <v>50</v>
      </c>
      <c r="R56">
        <v>0.192</v>
      </c>
      <c r="S56" s="1" t="s">
        <v>51</v>
      </c>
      <c r="T56" s="1" t="s">
        <v>52</v>
      </c>
      <c r="U56">
        <v>15.9787</v>
      </c>
      <c r="V56">
        <v>14.1478</v>
      </c>
      <c r="W56">
        <v>14.1478</v>
      </c>
      <c r="X56" s="1" t="s">
        <v>53</v>
      </c>
      <c r="Y56" s="1" t="s">
        <v>49</v>
      </c>
      <c r="Z56" s="1" t="s">
        <v>90</v>
      </c>
      <c r="AA56" s="1" t="s">
        <v>123</v>
      </c>
      <c r="AB56" s="1" t="s">
        <v>124</v>
      </c>
      <c r="AC56" s="1" t="s">
        <v>125</v>
      </c>
      <c r="AD56" s="1" t="s">
        <v>126</v>
      </c>
      <c r="AE56" s="1" t="s">
        <v>127</v>
      </c>
      <c r="AF56" s="1" t="s">
        <v>70</v>
      </c>
      <c r="AG56" s="1" t="s">
        <v>60</v>
      </c>
      <c r="AH56">
        <v>56</v>
      </c>
      <c r="AI56" s="1" t="s">
        <v>70</v>
      </c>
      <c r="AJ56" s="1" t="s">
        <v>71</v>
      </c>
      <c r="AK56" s="1" t="s">
        <v>72</v>
      </c>
      <c r="AL56">
        <v>1</v>
      </c>
      <c r="AM56" s="1" t="s">
        <v>226</v>
      </c>
      <c r="AN56" s="2">
        <v>46113</v>
      </c>
      <c r="AO56" s="3">
        <v>46113</v>
      </c>
    </row>
    <row r="57" spans="1:41">
      <c r="A57" s="1" t="s">
        <v>227</v>
      </c>
      <c r="B57" s="1" t="s">
        <v>42</v>
      </c>
      <c r="C57">
        <v>999999999999</v>
      </c>
      <c r="D57">
        <v>222222222222</v>
      </c>
      <c r="E57" s="1" t="s">
        <v>121</v>
      </c>
      <c r="F57">
        <v>46114.833333333336</v>
      </c>
      <c r="G57">
        <v>46115.833333333336</v>
      </c>
      <c r="H57">
        <v>46112.833333333336</v>
      </c>
      <c r="I57">
        <v>46142.833333333336</v>
      </c>
      <c r="J57" s="1" t="s">
        <v>86</v>
      </c>
      <c r="K57" s="1" t="s">
        <v>87</v>
      </c>
      <c r="L57" s="1" t="s">
        <v>88</v>
      </c>
      <c r="M57" s="1" t="s">
        <v>142</v>
      </c>
      <c r="N57" s="1" t="s">
        <v>48</v>
      </c>
      <c r="O57" s="1" t="s">
        <v>49</v>
      </c>
      <c r="P57">
        <v>90.314300000000003</v>
      </c>
      <c r="Q57" s="1" t="s">
        <v>50</v>
      </c>
      <c r="R57">
        <v>0.192</v>
      </c>
      <c r="S57" s="1" t="s">
        <v>51</v>
      </c>
      <c r="T57" s="1" t="s">
        <v>52</v>
      </c>
      <c r="U57">
        <v>17.340399999999999</v>
      </c>
      <c r="V57">
        <v>15.353400000000001</v>
      </c>
      <c r="W57">
        <v>15.353400000000001</v>
      </c>
      <c r="X57" s="1" t="s">
        <v>53</v>
      </c>
      <c r="Y57" s="1" t="s">
        <v>49</v>
      </c>
      <c r="Z57" s="1" t="s">
        <v>90</v>
      </c>
      <c r="AA57" s="1" t="s">
        <v>123</v>
      </c>
      <c r="AB57" s="1" t="s">
        <v>124</v>
      </c>
      <c r="AC57" s="1" t="s">
        <v>125</v>
      </c>
      <c r="AD57" s="1" t="s">
        <v>126</v>
      </c>
      <c r="AE57" s="1" t="s">
        <v>127</v>
      </c>
      <c r="AF57" s="1" t="s">
        <v>70</v>
      </c>
      <c r="AG57" s="1" t="s">
        <v>60</v>
      </c>
      <c r="AH57">
        <v>57</v>
      </c>
      <c r="AI57" s="1" t="s">
        <v>70</v>
      </c>
      <c r="AJ57" s="1" t="s">
        <v>71</v>
      </c>
      <c r="AK57" s="1" t="s">
        <v>72</v>
      </c>
      <c r="AL57">
        <v>1</v>
      </c>
      <c r="AM57" s="1" t="s">
        <v>228</v>
      </c>
      <c r="AN57" s="2">
        <v>46113</v>
      </c>
      <c r="AO57" s="3">
        <v>46113</v>
      </c>
    </row>
    <row r="58" spans="1:41">
      <c r="A58" s="1" t="s">
        <v>229</v>
      </c>
      <c r="B58" s="1" t="s">
        <v>42</v>
      </c>
      <c r="C58">
        <v>999999999999</v>
      </c>
      <c r="D58">
        <v>222222222222</v>
      </c>
      <c r="E58" s="1" t="s">
        <v>121</v>
      </c>
      <c r="F58">
        <v>46114.833333333336</v>
      </c>
      <c r="G58">
        <v>46115.833333333336</v>
      </c>
      <c r="H58">
        <v>46112.833333333336</v>
      </c>
      <c r="I58">
        <v>46142.833333333336</v>
      </c>
      <c r="J58" s="1" t="s">
        <v>96</v>
      </c>
      <c r="K58" s="1" t="s">
        <v>45</v>
      </c>
      <c r="L58" s="1" t="s">
        <v>97</v>
      </c>
      <c r="M58" s="1" t="s">
        <v>145</v>
      </c>
      <c r="N58" s="1" t="s">
        <v>48</v>
      </c>
      <c r="O58" s="1" t="s">
        <v>49</v>
      </c>
      <c r="P58">
        <v>1750205.1396000001</v>
      </c>
      <c r="Q58" s="1" t="s">
        <v>99</v>
      </c>
      <c r="R58">
        <v>1.6666700000000001E-5</v>
      </c>
      <c r="S58" s="1" t="s">
        <v>51</v>
      </c>
      <c r="T58" s="1" t="s">
        <v>52</v>
      </c>
      <c r="U58">
        <v>29.170100000000001</v>
      </c>
      <c r="V58">
        <v>27.1282</v>
      </c>
      <c r="W58">
        <v>27.1282</v>
      </c>
      <c r="X58" s="1" t="s">
        <v>53</v>
      </c>
      <c r="Y58" s="1" t="s">
        <v>49</v>
      </c>
      <c r="Z58" s="1" t="s">
        <v>100</v>
      </c>
      <c r="AA58" s="1" t="s">
        <v>123</v>
      </c>
      <c r="AB58" s="1" t="s">
        <v>124</v>
      </c>
      <c r="AC58" s="1" t="s">
        <v>125</v>
      </c>
      <c r="AD58" s="1" t="s">
        <v>126</v>
      </c>
      <c r="AE58" s="1" t="s">
        <v>127</v>
      </c>
      <c r="AF58" s="1" t="s">
        <v>70</v>
      </c>
      <c r="AG58" s="1" t="s">
        <v>60</v>
      </c>
      <c r="AH58">
        <v>58</v>
      </c>
      <c r="AI58" s="1" t="s">
        <v>70</v>
      </c>
      <c r="AJ58" s="1" t="s">
        <v>71</v>
      </c>
      <c r="AK58" s="1" t="s">
        <v>72</v>
      </c>
      <c r="AL58">
        <v>1</v>
      </c>
      <c r="AM58" s="1" t="s">
        <v>230</v>
      </c>
      <c r="AN58" s="2">
        <v>46113</v>
      </c>
      <c r="AO58" s="3">
        <v>46113</v>
      </c>
    </row>
    <row r="59" spans="1:41">
      <c r="A59" s="1" t="s">
        <v>231</v>
      </c>
      <c r="B59" s="1" t="s">
        <v>42</v>
      </c>
      <c r="C59">
        <v>999999999999</v>
      </c>
      <c r="D59">
        <v>222222222222</v>
      </c>
      <c r="E59" s="1" t="s">
        <v>121</v>
      </c>
      <c r="F59">
        <v>46114.833333333336</v>
      </c>
      <c r="G59">
        <v>46115.833333333336</v>
      </c>
      <c r="H59">
        <v>46112.833333333336</v>
      </c>
      <c r="I59">
        <v>46142.833333333336</v>
      </c>
      <c r="J59" s="1" t="s">
        <v>96</v>
      </c>
      <c r="K59" s="1" t="s">
        <v>45</v>
      </c>
      <c r="L59" s="1" t="s">
        <v>97</v>
      </c>
      <c r="M59" s="1" t="s">
        <v>148</v>
      </c>
      <c r="N59" s="1" t="s">
        <v>48</v>
      </c>
      <c r="O59" s="1" t="s">
        <v>49</v>
      </c>
      <c r="P59">
        <v>1894419.7438000001</v>
      </c>
      <c r="Q59" s="1" t="s">
        <v>99</v>
      </c>
      <c r="R59">
        <v>1.6666700000000001E-5</v>
      </c>
      <c r="S59" s="1" t="s">
        <v>51</v>
      </c>
      <c r="T59" s="1" t="s">
        <v>52</v>
      </c>
      <c r="U59">
        <v>31.573699999999999</v>
      </c>
      <c r="V59">
        <v>29.363499999999998</v>
      </c>
      <c r="W59">
        <v>29.363499999999998</v>
      </c>
      <c r="X59" s="1" t="s">
        <v>53</v>
      </c>
      <c r="Y59" s="1" t="s">
        <v>49</v>
      </c>
      <c r="Z59" s="1" t="s">
        <v>100</v>
      </c>
      <c r="AA59" s="1" t="s">
        <v>123</v>
      </c>
      <c r="AB59" s="1" t="s">
        <v>124</v>
      </c>
      <c r="AC59" s="1" t="s">
        <v>125</v>
      </c>
      <c r="AD59" s="1" t="s">
        <v>126</v>
      </c>
      <c r="AE59" s="1" t="s">
        <v>127</v>
      </c>
      <c r="AF59" s="1" t="s">
        <v>70</v>
      </c>
      <c r="AG59" s="1" t="s">
        <v>60</v>
      </c>
      <c r="AH59">
        <v>59</v>
      </c>
      <c r="AI59" s="1" t="s">
        <v>70</v>
      </c>
      <c r="AJ59" s="1" t="s">
        <v>71</v>
      </c>
      <c r="AK59" s="1" t="s">
        <v>72</v>
      </c>
      <c r="AL59">
        <v>1</v>
      </c>
      <c r="AM59" s="1" t="s">
        <v>232</v>
      </c>
      <c r="AN59" s="2">
        <v>46113</v>
      </c>
      <c r="AO59" s="3">
        <v>46113</v>
      </c>
    </row>
    <row r="60" spans="1:41">
      <c r="A60" s="1" t="s">
        <v>233</v>
      </c>
      <c r="B60" s="1" t="s">
        <v>42</v>
      </c>
      <c r="C60">
        <v>999999999999</v>
      </c>
      <c r="D60">
        <v>222222222222</v>
      </c>
      <c r="E60" s="1" t="s">
        <v>121</v>
      </c>
      <c r="F60">
        <v>46114.833333333336</v>
      </c>
      <c r="G60">
        <v>46115.833333333336</v>
      </c>
      <c r="H60">
        <v>46112.833333333336</v>
      </c>
      <c r="I60">
        <v>46142.833333333336</v>
      </c>
      <c r="J60" s="1" t="s">
        <v>106</v>
      </c>
      <c r="K60" s="1" t="s">
        <v>107</v>
      </c>
      <c r="L60" s="1" t="s">
        <v>108</v>
      </c>
      <c r="M60" s="1" t="s">
        <v>151</v>
      </c>
      <c r="N60" s="1" t="s">
        <v>48</v>
      </c>
      <c r="O60" s="1" t="s">
        <v>49</v>
      </c>
      <c r="P60">
        <v>83.972800000000007</v>
      </c>
      <c r="Q60" s="1" t="s">
        <v>110</v>
      </c>
      <c r="R60">
        <v>0.5</v>
      </c>
      <c r="S60" s="1" t="s">
        <v>51</v>
      </c>
      <c r="T60" s="1" t="s">
        <v>52</v>
      </c>
      <c r="U60">
        <v>41.986400000000003</v>
      </c>
      <c r="V60">
        <v>38.627499999999998</v>
      </c>
      <c r="W60">
        <v>38.627499999999998</v>
      </c>
      <c r="X60" s="1" t="s">
        <v>53</v>
      </c>
      <c r="Y60" s="1" t="s">
        <v>49</v>
      </c>
      <c r="Z60" s="1" t="s">
        <v>111</v>
      </c>
      <c r="AA60" s="1" t="s">
        <v>152</v>
      </c>
      <c r="AB60" s="1" t="s">
        <v>124</v>
      </c>
      <c r="AC60" s="1" t="s">
        <v>125</v>
      </c>
      <c r="AD60" s="1" t="s">
        <v>126</v>
      </c>
      <c r="AE60" s="1" t="s">
        <v>127</v>
      </c>
      <c r="AF60" s="1" t="s">
        <v>70</v>
      </c>
      <c r="AG60" s="1" t="s">
        <v>60</v>
      </c>
      <c r="AH60">
        <v>60</v>
      </c>
      <c r="AI60" s="1" t="s">
        <v>113</v>
      </c>
      <c r="AJ60" s="1" t="s">
        <v>114</v>
      </c>
      <c r="AK60" s="1" t="s">
        <v>115</v>
      </c>
      <c r="AL60">
        <v>1</v>
      </c>
      <c r="AM60" s="1" t="s">
        <v>234</v>
      </c>
      <c r="AN60" s="2">
        <v>46113</v>
      </c>
      <c r="AO60" s="3">
        <v>46113</v>
      </c>
    </row>
    <row r="61" spans="1:41">
      <c r="A61" s="1" t="s">
        <v>235</v>
      </c>
      <c r="B61" s="1" t="s">
        <v>42</v>
      </c>
      <c r="C61">
        <v>999999999999</v>
      </c>
      <c r="D61">
        <v>222222222222</v>
      </c>
      <c r="E61" s="1" t="s">
        <v>121</v>
      </c>
      <c r="F61">
        <v>46114.833333333336</v>
      </c>
      <c r="G61">
        <v>46115.833333333336</v>
      </c>
      <c r="H61">
        <v>46112.833333333336</v>
      </c>
      <c r="I61">
        <v>46142.833333333336</v>
      </c>
      <c r="J61" s="1" t="s">
        <v>106</v>
      </c>
      <c r="K61" s="1" t="s">
        <v>107</v>
      </c>
      <c r="L61" s="1" t="s">
        <v>108</v>
      </c>
      <c r="M61" s="1" t="s">
        <v>155</v>
      </c>
      <c r="N61" s="1" t="s">
        <v>48</v>
      </c>
      <c r="O61" s="1" t="s">
        <v>49</v>
      </c>
      <c r="P61">
        <v>89.406999999999996</v>
      </c>
      <c r="Q61" s="1" t="s">
        <v>110</v>
      </c>
      <c r="R61">
        <v>0.5</v>
      </c>
      <c r="S61" s="1" t="s">
        <v>51</v>
      </c>
      <c r="T61" s="1" t="s">
        <v>52</v>
      </c>
      <c r="U61">
        <v>44.703499999999998</v>
      </c>
      <c r="V61">
        <v>41.127200000000002</v>
      </c>
      <c r="W61">
        <v>41.127200000000002</v>
      </c>
      <c r="X61" s="1" t="s">
        <v>53</v>
      </c>
      <c r="Y61" s="1" t="s">
        <v>49</v>
      </c>
      <c r="Z61" s="1" t="s">
        <v>111</v>
      </c>
      <c r="AA61" s="1" t="s">
        <v>152</v>
      </c>
      <c r="AB61" s="1" t="s">
        <v>124</v>
      </c>
      <c r="AC61" s="1" t="s">
        <v>125</v>
      </c>
      <c r="AD61" s="1" t="s">
        <v>126</v>
      </c>
      <c r="AE61" s="1" t="s">
        <v>127</v>
      </c>
      <c r="AF61" s="1" t="s">
        <v>70</v>
      </c>
      <c r="AG61" s="1" t="s">
        <v>60</v>
      </c>
      <c r="AH61">
        <v>61</v>
      </c>
      <c r="AI61" s="1" t="s">
        <v>113</v>
      </c>
      <c r="AJ61" s="1" t="s">
        <v>114</v>
      </c>
      <c r="AK61" s="1" t="s">
        <v>115</v>
      </c>
      <c r="AL61">
        <v>1</v>
      </c>
      <c r="AM61" s="1" t="s">
        <v>236</v>
      </c>
      <c r="AN61" s="2">
        <v>46113</v>
      </c>
      <c r="AO61" s="3">
        <v>46113</v>
      </c>
    </row>
    <row r="62" spans="1:41">
      <c r="A62" s="1" t="s">
        <v>237</v>
      </c>
      <c r="B62" s="1" t="s">
        <v>42</v>
      </c>
      <c r="C62">
        <v>999999999999</v>
      </c>
      <c r="D62">
        <v>111111111111</v>
      </c>
      <c r="E62" s="1" t="s">
        <v>43</v>
      </c>
      <c r="F62">
        <v>46115.833333333336</v>
      </c>
      <c r="G62">
        <v>46116.833333333336</v>
      </c>
      <c r="H62">
        <v>46112.833333333336</v>
      </c>
      <c r="I62">
        <v>46142.833333333336</v>
      </c>
      <c r="J62" s="1" t="s">
        <v>44</v>
      </c>
      <c r="K62" s="1" t="s">
        <v>45</v>
      </c>
      <c r="L62" s="1" t="s">
        <v>46</v>
      </c>
      <c r="M62" s="1" t="s">
        <v>47</v>
      </c>
      <c r="N62" s="1" t="s">
        <v>48</v>
      </c>
      <c r="O62" s="1" t="s">
        <v>49</v>
      </c>
      <c r="P62">
        <v>1136.7022999999999</v>
      </c>
      <c r="Q62" s="1" t="s">
        <v>50</v>
      </c>
      <c r="R62">
        <v>9.6000000000000002E-2</v>
      </c>
      <c r="S62" s="1" t="s">
        <v>51</v>
      </c>
      <c r="T62" s="1" t="s">
        <v>52</v>
      </c>
      <c r="U62">
        <v>109.1234</v>
      </c>
      <c r="V62">
        <v>95.483000000000004</v>
      </c>
      <c r="W62">
        <v>95.483000000000004</v>
      </c>
      <c r="X62" s="1" t="s">
        <v>53</v>
      </c>
      <c r="Y62" s="1" t="s">
        <v>49</v>
      </c>
      <c r="Z62" s="1" t="s">
        <v>54</v>
      </c>
      <c r="AA62" s="1" t="s">
        <v>65</v>
      </c>
      <c r="AB62" s="1" t="s">
        <v>66</v>
      </c>
      <c r="AC62" s="1" t="s">
        <v>67</v>
      </c>
      <c r="AD62" s="1" t="s">
        <v>68</v>
      </c>
      <c r="AE62" s="1" t="s">
        <v>69</v>
      </c>
      <c r="AF62" s="1" t="s">
        <v>70</v>
      </c>
      <c r="AG62" s="1" t="s">
        <v>60</v>
      </c>
      <c r="AH62">
        <v>62</v>
      </c>
      <c r="AI62" s="1" t="s">
        <v>70</v>
      </c>
      <c r="AJ62" s="1" t="s">
        <v>71</v>
      </c>
      <c r="AK62" s="1" t="s">
        <v>72</v>
      </c>
      <c r="AL62">
        <v>1</v>
      </c>
      <c r="AM62" s="1" t="s">
        <v>238</v>
      </c>
      <c r="AN62" s="2">
        <v>46113</v>
      </c>
      <c r="AO62" s="3">
        <v>46113</v>
      </c>
    </row>
    <row r="63" spans="1:41">
      <c r="A63" s="1" t="s">
        <v>239</v>
      </c>
      <c r="B63" s="1" t="s">
        <v>42</v>
      </c>
      <c r="C63">
        <v>999999999999</v>
      </c>
      <c r="D63">
        <v>111111111111</v>
      </c>
      <c r="E63" s="1" t="s">
        <v>43</v>
      </c>
      <c r="F63">
        <v>46115.833333333336</v>
      </c>
      <c r="G63">
        <v>46116.833333333336</v>
      </c>
      <c r="H63">
        <v>46112.833333333336</v>
      </c>
      <c r="I63">
        <v>46142.833333333336</v>
      </c>
      <c r="J63" s="1" t="s">
        <v>44</v>
      </c>
      <c r="K63" s="1" t="s">
        <v>45</v>
      </c>
      <c r="L63" s="1" t="s">
        <v>46</v>
      </c>
      <c r="M63" s="1" t="s">
        <v>64</v>
      </c>
      <c r="N63" s="1" t="s">
        <v>48</v>
      </c>
      <c r="O63" s="1" t="s">
        <v>49</v>
      </c>
      <c r="P63">
        <v>1140.1832999999999</v>
      </c>
      <c r="Q63" s="1" t="s">
        <v>50</v>
      </c>
      <c r="R63">
        <v>9.6000000000000002E-2</v>
      </c>
      <c r="S63" s="1" t="s">
        <v>51</v>
      </c>
      <c r="T63" s="1" t="s">
        <v>52</v>
      </c>
      <c r="U63">
        <v>109.4576</v>
      </c>
      <c r="V63">
        <v>95.775400000000005</v>
      </c>
      <c r="W63">
        <v>95.775400000000005</v>
      </c>
      <c r="X63" s="1" t="s">
        <v>53</v>
      </c>
      <c r="Y63" s="1" t="s">
        <v>49</v>
      </c>
      <c r="Z63" s="1" t="s">
        <v>54</v>
      </c>
      <c r="AA63" s="1" t="s">
        <v>65</v>
      </c>
      <c r="AB63" s="1" t="s">
        <v>66</v>
      </c>
      <c r="AC63" s="1" t="s">
        <v>67</v>
      </c>
      <c r="AD63" s="1" t="s">
        <v>68</v>
      </c>
      <c r="AE63" s="1" t="s">
        <v>69</v>
      </c>
      <c r="AF63" s="1" t="s">
        <v>70</v>
      </c>
      <c r="AG63" s="1" t="s">
        <v>60</v>
      </c>
      <c r="AH63">
        <v>63</v>
      </c>
      <c r="AI63" s="1" t="s">
        <v>70</v>
      </c>
      <c r="AJ63" s="1" t="s">
        <v>71</v>
      </c>
      <c r="AK63" s="1" t="s">
        <v>72</v>
      </c>
      <c r="AL63">
        <v>1</v>
      </c>
      <c r="AM63" s="1" t="s">
        <v>240</v>
      </c>
      <c r="AN63" s="2">
        <v>46113</v>
      </c>
      <c r="AO63" s="3">
        <v>46113</v>
      </c>
    </row>
    <row r="64" spans="1:41">
      <c r="A64" s="1" t="s">
        <v>241</v>
      </c>
      <c r="B64" s="1" t="s">
        <v>42</v>
      </c>
      <c r="C64">
        <v>999999999999</v>
      </c>
      <c r="D64">
        <v>111111111111</v>
      </c>
      <c r="E64" s="1" t="s">
        <v>43</v>
      </c>
      <c r="F64">
        <v>46115.833333333336</v>
      </c>
      <c r="G64">
        <v>46116.833333333336</v>
      </c>
      <c r="H64">
        <v>46112.833333333336</v>
      </c>
      <c r="I64">
        <v>46142.833333333336</v>
      </c>
      <c r="J64" s="1" t="s">
        <v>75</v>
      </c>
      <c r="K64" s="1" t="s">
        <v>76</v>
      </c>
      <c r="L64" s="1" t="s">
        <v>77</v>
      </c>
      <c r="M64" s="1" t="s">
        <v>78</v>
      </c>
      <c r="N64" s="1" t="s">
        <v>48</v>
      </c>
      <c r="O64" s="1" t="s">
        <v>49</v>
      </c>
      <c r="P64">
        <v>210.6268</v>
      </c>
      <c r="Q64" s="1" t="s">
        <v>79</v>
      </c>
      <c r="R64">
        <v>2.3E-2</v>
      </c>
      <c r="S64" s="1" t="s">
        <v>51</v>
      </c>
      <c r="T64" s="1" t="s">
        <v>52</v>
      </c>
      <c r="U64">
        <v>4.8444000000000003</v>
      </c>
      <c r="V64">
        <v>4.5285000000000002</v>
      </c>
      <c r="W64">
        <v>4.5285000000000002</v>
      </c>
      <c r="X64" s="1" t="s">
        <v>53</v>
      </c>
      <c r="Y64" s="1" t="s">
        <v>49</v>
      </c>
      <c r="Z64" s="1" t="s">
        <v>80</v>
      </c>
      <c r="AA64" s="1" t="s">
        <v>65</v>
      </c>
      <c r="AB64" s="1" t="s">
        <v>66</v>
      </c>
      <c r="AC64" s="1" t="s">
        <v>67</v>
      </c>
      <c r="AD64" s="1" t="s">
        <v>68</v>
      </c>
      <c r="AE64" s="1" t="s">
        <v>69</v>
      </c>
      <c r="AF64" s="1" t="s">
        <v>70</v>
      </c>
      <c r="AG64" s="1" t="s">
        <v>60</v>
      </c>
      <c r="AH64">
        <v>64</v>
      </c>
      <c r="AI64" s="1" t="s">
        <v>70</v>
      </c>
      <c r="AJ64" s="1" t="s">
        <v>71</v>
      </c>
      <c r="AK64" s="1" t="s">
        <v>72</v>
      </c>
      <c r="AL64">
        <v>1</v>
      </c>
      <c r="AM64" s="1" t="s">
        <v>242</v>
      </c>
      <c r="AN64" s="2">
        <v>46113</v>
      </c>
      <c r="AO64" s="3">
        <v>46113</v>
      </c>
    </row>
    <row r="65" spans="1:41">
      <c r="A65" s="1" t="s">
        <v>243</v>
      </c>
      <c r="B65" s="1" t="s">
        <v>42</v>
      </c>
      <c r="C65">
        <v>999999999999</v>
      </c>
      <c r="D65">
        <v>111111111111</v>
      </c>
      <c r="E65" s="1" t="s">
        <v>43</v>
      </c>
      <c r="F65">
        <v>46115.833333333336</v>
      </c>
      <c r="G65">
        <v>46116.833333333336</v>
      </c>
      <c r="H65">
        <v>46112.833333333336</v>
      </c>
      <c r="I65">
        <v>46142.833333333336</v>
      </c>
      <c r="J65" s="1" t="s">
        <v>75</v>
      </c>
      <c r="K65" s="1" t="s">
        <v>76</v>
      </c>
      <c r="L65" s="1" t="s">
        <v>77</v>
      </c>
      <c r="M65" s="1" t="s">
        <v>83</v>
      </c>
      <c r="N65" s="1" t="s">
        <v>48</v>
      </c>
      <c r="O65" s="1" t="s">
        <v>49</v>
      </c>
      <c r="P65">
        <v>211.51150000000001</v>
      </c>
      <c r="Q65" s="1" t="s">
        <v>79</v>
      </c>
      <c r="R65">
        <v>2.3E-2</v>
      </c>
      <c r="S65" s="1" t="s">
        <v>51</v>
      </c>
      <c r="T65" s="1" t="s">
        <v>52</v>
      </c>
      <c r="U65">
        <v>4.8647999999999998</v>
      </c>
      <c r="V65">
        <v>4.5475000000000003</v>
      </c>
      <c r="W65">
        <v>4.5475000000000003</v>
      </c>
      <c r="X65" s="1" t="s">
        <v>53</v>
      </c>
      <c r="Y65" s="1" t="s">
        <v>49</v>
      </c>
      <c r="Z65" s="1" t="s">
        <v>80</v>
      </c>
      <c r="AA65" s="1" t="s">
        <v>65</v>
      </c>
      <c r="AB65" s="1" t="s">
        <v>66</v>
      </c>
      <c r="AC65" s="1" t="s">
        <v>67</v>
      </c>
      <c r="AD65" s="1" t="s">
        <v>68</v>
      </c>
      <c r="AE65" s="1" t="s">
        <v>69</v>
      </c>
      <c r="AF65" s="1" t="s">
        <v>70</v>
      </c>
      <c r="AG65" s="1" t="s">
        <v>60</v>
      </c>
      <c r="AH65">
        <v>65</v>
      </c>
      <c r="AI65" s="1" t="s">
        <v>70</v>
      </c>
      <c r="AJ65" s="1" t="s">
        <v>71</v>
      </c>
      <c r="AK65" s="1" t="s">
        <v>72</v>
      </c>
      <c r="AL65">
        <v>1</v>
      </c>
      <c r="AM65" s="1" t="s">
        <v>244</v>
      </c>
      <c r="AN65" s="2">
        <v>46113</v>
      </c>
      <c r="AO65" s="3">
        <v>46113</v>
      </c>
    </row>
    <row r="66" spans="1:41">
      <c r="A66" s="1" t="s">
        <v>245</v>
      </c>
      <c r="B66" s="1" t="s">
        <v>42</v>
      </c>
      <c r="C66">
        <v>999999999999</v>
      </c>
      <c r="D66">
        <v>111111111111</v>
      </c>
      <c r="E66" s="1" t="s">
        <v>43</v>
      </c>
      <c r="F66">
        <v>46115.833333333336</v>
      </c>
      <c r="G66">
        <v>46116.833333333336</v>
      </c>
      <c r="H66">
        <v>46112.833333333336</v>
      </c>
      <c r="I66">
        <v>46142.833333333336</v>
      </c>
      <c r="J66" s="1" t="s">
        <v>86</v>
      </c>
      <c r="K66" s="1" t="s">
        <v>87</v>
      </c>
      <c r="L66" s="1" t="s">
        <v>88</v>
      </c>
      <c r="M66" s="1" t="s">
        <v>89</v>
      </c>
      <c r="N66" s="1" t="s">
        <v>48</v>
      </c>
      <c r="O66" s="1" t="s">
        <v>49</v>
      </c>
      <c r="P66">
        <v>232.36080000000001</v>
      </c>
      <c r="Q66" s="1" t="s">
        <v>50</v>
      </c>
      <c r="R66">
        <v>0.192</v>
      </c>
      <c r="S66" s="1" t="s">
        <v>51</v>
      </c>
      <c r="T66" s="1" t="s">
        <v>52</v>
      </c>
      <c r="U66">
        <v>44.613300000000002</v>
      </c>
      <c r="V66">
        <v>39.501300000000001</v>
      </c>
      <c r="W66">
        <v>39.501300000000001</v>
      </c>
      <c r="X66" s="1" t="s">
        <v>53</v>
      </c>
      <c r="Y66" s="1" t="s">
        <v>49</v>
      </c>
      <c r="Z66" s="1" t="s">
        <v>90</v>
      </c>
      <c r="AA66" s="1" t="s">
        <v>65</v>
      </c>
      <c r="AB66" s="1" t="s">
        <v>66</v>
      </c>
      <c r="AC66" s="1" t="s">
        <v>67</v>
      </c>
      <c r="AD66" s="1" t="s">
        <v>68</v>
      </c>
      <c r="AE66" s="1" t="s">
        <v>69</v>
      </c>
      <c r="AF66" s="1" t="s">
        <v>70</v>
      </c>
      <c r="AG66" s="1" t="s">
        <v>60</v>
      </c>
      <c r="AH66">
        <v>66</v>
      </c>
      <c r="AI66" s="1" t="s">
        <v>70</v>
      </c>
      <c r="AJ66" s="1" t="s">
        <v>71</v>
      </c>
      <c r="AK66" s="1" t="s">
        <v>72</v>
      </c>
      <c r="AL66">
        <v>1</v>
      </c>
      <c r="AM66" s="1" t="s">
        <v>246</v>
      </c>
      <c r="AN66" s="2">
        <v>46113</v>
      </c>
      <c r="AO66" s="3">
        <v>46113</v>
      </c>
    </row>
    <row r="67" spans="1:41">
      <c r="A67" s="1" t="s">
        <v>247</v>
      </c>
      <c r="B67" s="1" t="s">
        <v>42</v>
      </c>
      <c r="C67">
        <v>999999999999</v>
      </c>
      <c r="D67">
        <v>111111111111</v>
      </c>
      <c r="E67" s="1" t="s">
        <v>43</v>
      </c>
      <c r="F67">
        <v>46115.833333333336</v>
      </c>
      <c r="G67">
        <v>46116.833333333336</v>
      </c>
      <c r="H67">
        <v>46112.833333333336</v>
      </c>
      <c r="I67">
        <v>46142.833333333336</v>
      </c>
      <c r="J67" s="1" t="s">
        <v>86</v>
      </c>
      <c r="K67" s="1" t="s">
        <v>87</v>
      </c>
      <c r="L67" s="1" t="s">
        <v>88</v>
      </c>
      <c r="M67" s="1" t="s">
        <v>93</v>
      </c>
      <c r="N67" s="1" t="s">
        <v>48</v>
      </c>
      <c r="O67" s="1" t="s">
        <v>49</v>
      </c>
      <c r="P67">
        <v>207.68459999999999</v>
      </c>
      <c r="Q67" s="1" t="s">
        <v>50</v>
      </c>
      <c r="R67">
        <v>0.192</v>
      </c>
      <c r="S67" s="1" t="s">
        <v>51</v>
      </c>
      <c r="T67" s="1" t="s">
        <v>52</v>
      </c>
      <c r="U67">
        <v>39.875399999999999</v>
      </c>
      <c r="V67">
        <v>35.306399999999996</v>
      </c>
      <c r="W67">
        <v>35.306399999999996</v>
      </c>
      <c r="X67" s="1" t="s">
        <v>53</v>
      </c>
      <c r="Y67" s="1" t="s">
        <v>49</v>
      </c>
      <c r="Z67" s="1" t="s">
        <v>90</v>
      </c>
      <c r="AA67" s="1" t="s">
        <v>55</v>
      </c>
      <c r="AB67" s="1" t="s">
        <v>56</v>
      </c>
      <c r="AC67" s="1" t="s">
        <v>57</v>
      </c>
      <c r="AD67" s="1" t="s">
        <v>58</v>
      </c>
      <c r="AE67" s="1" t="s">
        <v>59</v>
      </c>
      <c r="AF67" s="1" t="s">
        <v>56</v>
      </c>
      <c r="AG67" s="1" t="s">
        <v>60</v>
      </c>
      <c r="AH67">
        <v>67</v>
      </c>
      <c r="AI67" s="1" t="s">
        <v>56</v>
      </c>
      <c r="AJ67" s="1" t="s">
        <v>56</v>
      </c>
      <c r="AK67" s="1" t="s">
        <v>61</v>
      </c>
      <c r="AL67">
        <v>1</v>
      </c>
      <c r="AM67" s="1" t="s">
        <v>248</v>
      </c>
      <c r="AN67" s="2">
        <v>46113</v>
      </c>
      <c r="AO67" s="3">
        <v>46113</v>
      </c>
    </row>
    <row r="68" spans="1:41">
      <c r="A68" s="1" t="s">
        <v>249</v>
      </c>
      <c r="B68" s="1" t="s">
        <v>42</v>
      </c>
      <c r="C68">
        <v>999999999999</v>
      </c>
      <c r="D68">
        <v>111111111111</v>
      </c>
      <c r="E68" s="1" t="s">
        <v>43</v>
      </c>
      <c r="F68">
        <v>46115.833333333336</v>
      </c>
      <c r="G68">
        <v>46116.833333333336</v>
      </c>
      <c r="H68">
        <v>46112.833333333336</v>
      </c>
      <c r="I68">
        <v>46142.833333333336</v>
      </c>
      <c r="J68" s="1" t="s">
        <v>96</v>
      </c>
      <c r="K68" s="1" t="s">
        <v>45</v>
      </c>
      <c r="L68" s="1" t="s">
        <v>97</v>
      </c>
      <c r="M68" s="1" t="s">
        <v>98</v>
      </c>
      <c r="N68" s="1" t="s">
        <v>48</v>
      </c>
      <c r="O68" s="1" t="s">
        <v>49</v>
      </c>
      <c r="P68">
        <v>4840208.6392999999</v>
      </c>
      <c r="Q68" s="1" t="s">
        <v>99</v>
      </c>
      <c r="R68">
        <v>1.6666700000000001E-5</v>
      </c>
      <c r="S68" s="1" t="s">
        <v>51</v>
      </c>
      <c r="T68" s="1" t="s">
        <v>52</v>
      </c>
      <c r="U68">
        <v>80.670299999999997</v>
      </c>
      <c r="V68">
        <v>75.023200000000003</v>
      </c>
      <c r="W68">
        <v>75.023200000000003</v>
      </c>
      <c r="X68" s="1" t="s">
        <v>53</v>
      </c>
      <c r="Y68" s="1" t="s">
        <v>49</v>
      </c>
      <c r="Z68" s="1" t="s">
        <v>100</v>
      </c>
      <c r="AA68" s="1" t="s">
        <v>65</v>
      </c>
      <c r="AB68" s="1" t="s">
        <v>66</v>
      </c>
      <c r="AC68" s="1" t="s">
        <v>67</v>
      </c>
      <c r="AD68" s="1" t="s">
        <v>68</v>
      </c>
      <c r="AE68" s="1" t="s">
        <v>69</v>
      </c>
      <c r="AF68" s="1" t="s">
        <v>70</v>
      </c>
      <c r="AG68" s="1" t="s">
        <v>60</v>
      </c>
      <c r="AH68">
        <v>68</v>
      </c>
      <c r="AI68" s="1" t="s">
        <v>70</v>
      </c>
      <c r="AJ68" s="1" t="s">
        <v>71</v>
      </c>
      <c r="AK68" s="1" t="s">
        <v>72</v>
      </c>
      <c r="AL68">
        <v>1</v>
      </c>
      <c r="AM68" s="1" t="s">
        <v>250</v>
      </c>
      <c r="AN68" s="2">
        <v>46113</v>
      </c>
      <c r="AO68" s="3">
        <v>46113</v>
      </c>
    </row>
    <row r="69" spans="1:41">
      <c r="A69" s="1" t="s">
        <v>251</v>
      </c>
      <c r="B69" s="1" t="s">
        <v>42</v>
      </c>
      <c r="C69">
        <v>999999999999</v>
      </c>
      <c r="D69">
        <v>111111111111</v>
      </c>
      <c r="E69" s="1" t="s">
        <v>43</v>
      </c>
      <c r="F69">
        <v>46115.833333333336</v>
      </c>
      <c r="G69">
        <v>46116.833333333336</v>
      </c>
      <c r="H69">
        <v>46112.833333333336</v>
      </c>
      <c r="I69">
        <v>46142.833333333336</v>
      </c>
      <c r="J69" s="1" t="s">
        <v>96</v>
      </c>
      <c r="K69" s="1" t="s">
        <v>45</v>
      </c>
      <c r="L69" s="1" t="s">
        <v>97</v>
      </c>
      <c r="M69" s="1" t="s">
        <v>103</v>
      </c>
      <c r="N69" s="1" t="s">
        <v>48</v>
      </c>
      <c r="O69" s="1" t="s">
        <v>49</v>
      </c>
      <c r="P69">
        <v>4127088.1069</v>
      </c>
      <c r="Q69" s="1" t="s">
        <v>99</v>
      </c>
      <c r="R69">
        <v>1.6666700000000001E-5</v>
      </c>
      <c r="S69" s="1" t="s">
        <v>51</v>
      </c>
      <c r="T69" s="1" t="s">
        <v>52</v>
      </c>
      <c r="U69">
        <v>68.784899999999993</v>
      </c>
      <c r="V69">
        <v>63.969900000000003</v>
      </c>
      <c r="W69">
        <v>63.969900000000003</v>
      </c>
      <c r="X69" s="1" t="s">
        <v>53</v>
      </c>
      <c r="Y69" s="1" t="s">
        <v>49</v>
      </c>
      <c r="Z69" s="1" t="s">
        <v>100</v>
      </c>
      <c r="AA69" s="1" t="s">
        <v>65</v>
      </c>
      <c r="AB69" s="1" t="s">
        <v>66</v>
      </c>
      <c r="AC69" s="1" t="s">
        <v>67</v>
      </c>
      <c r="AD69" s="1" t="s">
        <v>68</v>
      </c>
      <c r="AE69" s="1" t="s">
        <v>69</v>
      </c>
      <c r="AF69" s="1" t="s">
        <v>70</v>
      </c>
      <c r="AG69" s="1" t="s">
        <v>60</v>
      </c>
      <c r="AH69">
        <v>69</v>
      </c>
      <c r="AI69" s="1" t="s">
        <v>70</v>
      </c>
      <c r="AJ69" s="1" t="s">
        <v>71</v>
      </c>
      <c r="AK69" s="1" t="s">
        <v>72</v>
      </c>
      <c r="AL69">
        <v>1</v>
      </c>
      <c r="AM69" s="1" t="s">
        <v>252</v>
      </c>
      <c r="AN69" s="2">
        <v>46113</v>
      </c>
      <c r="AO69" s="3">
        <v>46113</v>
      </c>
    </row>
    <row r="70" spans="1:41">
      <c r="A70" s="1" t="s">
        <v>253</v>
      </c>
      <c r="B70" s="1" t="s">
        <v>42</v>
      </c>
      <c r="C70">
        <v>999999999999</v>
      </c>
      <c r="D70">
        <v>111111111111</v>
      </c>
      <c r="E70" s="1" t="s">
        <v>43</v>
      </c>
      <c r="F70">
        <v>46115.833333333336</v>
      </c>
      <c r="G70">
        <v>46116.833333333336</v>
      </c>
      <c r="H70">
        <v>46112.833333333336</v>
      </c>
      <c r="I70">
        <v>46142.833333333336</v>
      </c>
      <c r="J70" s="1" t="s">
        <v>106</v>
      </c>
      <c r="K70" s="1" t="s">
        <v>107</v>
      </c>
      <c r="L70" s="1" t="s">
        <v>108</v>
      </c>
      <c r="M70" s="1" t="s">
        <v>109</v>
      </c>
      <c r="N70" s="1" t="s">
        <v>48</v>
      </c>
      <c r="O70" s="1" t="s">
        <v>49</v>
      </c>
      <c r="P70">
        <v>205.6146</v>
      </c>
      <c r="Q70" s="1" t="s">
        <v>110</v>
      </c>
      <c r="R70">
        <v>0.5</v>
      </c>
      <c r="S70" s="1" t="s">
        <v>51</v>
      </c>
      <c r="T70" s="1" t="s">
        <v>52</v>
      </c>
      <c r="U70">
        <v>102.8073</v>
      </c>
      <c r="V70">
        <v>94.582700000000003</v>
      </c>
      <c r="W70">
        <v>94.582700000000003</v>
      </c>
      <c r="X70" s="1" t="s">
        <v>53</v>
      </c>
      <c r="Y70" s="1" t="s">
        <v>49</v>
      </c>
      <c r="Z70" s="1" t="s">
        <v>111</v>
      </c>
      <c r="AA70" s="1" t="s">
        <v>112</v>
      </c>
      <c r="AB70" s="1" t="s">
        <v>66</v>
      </c>
      <c r="AC70" s="1" t="s">
        <v>67</v>
      </c>
      <c r="AD70" s="1" t="s">
        <v>68</v>
      </c>
      <c r="AE70" s="1" t="s">
        <v>69</v>
      </c>
      <c r="AF70" s="1" t="s">
        <v>70</v>
      </c>
      <c r="AG70" s="1" t="s">
        <v>60</v>
      </c>
      <c r="AH70">
        <v>70</v>
      </c>
      <c r="AI70" s="1" t="s">
        <v>113</v>
      </c>
      <c r="AJ70" s="1" t="s">
        <v>114</v>
      </c>
      <c r="AK70" s="1" t="s">
        <v>115</v>
      </c>
      <c r="AL70">
        <v>1</v>
      </c>
      <c r="AM70" s="1" t="s">
        <v>254</v>
      </c>
      <c r="AN70" s="2">
        <v>46113</v>
      </c>
      <c r="AO70" s="3">
        <v>46113</v>
      </c>
    </row>
    <row r="71" spans="1:41">
      <c r="A71" s="1" t="s">
        <v>255</v>
      </c>
      <c r="B71" s="1" t="s">
        <v>42</v>
      </c>
      <c r="C71">
        <v>999999999999</v>
      </c>
      <c r="D71">
        <v>111111111111</v>
      </c>
      <c r="E71" s="1" t="s">
        <v>43</v>
      </c>
      <c r="F71">
        <v>46115.833333333336</v>
      </c>
      <c r="G71">
        <v>46116.833333333336</v>
      </c>
      <c r="H71">
        <v>46112.833333333336</v>
      </c>
      <c r="I71">
        <v>46142.833333333336</v>
      </c>
      <c r="J71" s="1" t="s">
        <v>106</v>
      </c>
      <c r="K71" s="1" t="s">
        <v>107</v>
      </c>
      <c r="L71" s="1" t="s">
        <v>108</v>
      </c>
      <c r="M71" s="1" t="s">
        <v>118</v>
      </c>
      <c r="N71" s="1" t="s">
        <v>48</v>
      </c>
      <c r="O71" s="1" t="s">
        <v>49</v>
      </c>
      <c r="P71">
        <v>236.96250000000001</v>
      </c>
      <c r="Q71" s="1" t="s">
        <v>110</v>
      </c>
      <c r="R71">
        <v>0.5</v>
      </c>
      <c r="S71" s="1" t="s">
        <v>51</v>
      </c>
      <c r="T71" s="1" t="s">
        <v>52</v>
      </c>
      <c r="U71">
        <v>118.4813</v>
      </c>
      <c r="V71">
        <v>109.00279999999999</v>
      </c>
      <c r="W71">
        <v>109.00279999999999</v>
      </c>
      <c r="X71" s="1" t="s">
        <v>53</v>
      </c>
      <c r="Y71" s="1" t="s">
        <v>49</v>
      </c>
      <c r="Z71" s="1" t="s">
        <v>111</v>
      </c>
      <c r="AA71" s="1" t="s">
        <v>112</v>
      </c>
      <c r="AB71" s="1" t="s">
        <v>66</v>
      </c>
      <c r="AC71" s="1" t="s">
        <v>67</v>
      </c>
      <c r="AD71" s="1" t="s">
        <v>68</v>
      </c>
      <c r="AE71" s="1" t="s">
        <v>69</v>
      </c>
      <c r="AF71" s="1" t="s">
        <v>70</v>
      </c>
      <c r="AG71" s="1" t="s">
        <v>60</v>
      </c>
      <c r="AH71">
        <v>71</v>
      </c>
      <c r="AI71" s="1" t="s">
        <v>113</v>
      </c>
      <c r="AJ71" s="1" t="s">
        <v>114</v>
      </c>
      <c r="AK71" s="1" t="s">
        <v>115</v>
      </c>
      <c r="AL71">
        <v>1</v>
      </c>
      <c r="AM71" s="1" t="s">
        <v>256</v>
      </c>
      <c r="AN71" s="2">
        <v>46113</v>
      </c>
      <c r="AO71" s="3">
        <v>46113</v>
      </c>
    </row>
    <row r="72" spans="1:41">
      <c r="A72" s="1" t="s">
        <v>257</v>
      </c>
      <c r="B72" s="1" t="s">
        <v>42</v>
      </c>
      <c r="C72">
        <v>999999999999</v>
      </c>
      <c r="D72">
        <v>222222222222</v>
      </c>
      <c r="E72" s="1" t="s">
        <v>121</v>
      </c>
      <c r="F72">
        <v>46115.833333333336</v>
      </c>
      <c r="G72">
        <v>46116.833333333336</v>
      </c>
      <c r="H72">
        <v>46112.833333333336</v>
      </c>
      <c r="I72">
        <v>46142.833333333336</v>
      </c>
      <c r="J72" s="1" t="s">
        <v>44</v>
      </c>
      <c r="K72" s="1" t="s">
        <v>45</v>
      </c>
      <c r="L72" s="1" t="s">
        <v>46</v>
      </c>
      <c r="M72" s="1" t="s">
        <v>122</v>
      </c>
      <c r="N72" s="1" t="s">
        <v>48</v>
      </c>
      <c r="O72" s="1" t="s">
        <v>49</v>
      </c>
      <c r="P72">
        <v>417.9237</v>
      </c>
      <c r="Q72" s="1" t="s">
        <v>50</v>
      </c>
      <c r="R72">
        <v>9.6000000000000002E-2</v>
      </c>
      <c r="S72" s="1" t="s">
        <v>51</v>
      </c>
      <c r="T72" s="1" t="s">
        <v>52</v>
      </c>
      <c r="U72">
        <v>40.120699999999999</v>
      </c>
      <c r="V72">
        <v>35.105600000000003</v>
      </c>
      <c r="W72">
        <v>35.105600000000003</v>
      </c>
      <c r="X72" s="1" t="s">
        <v>53</v>
      </c>
      <c r="Y72" s="1" t="s">
        <v>49</v>
      </c>
      <c r="Z72" s="1" t="s">
        <v>54</v>
      </c>
      <c r="AA72" s="1" t="s">
        <v>123</v>
      </c>
      <c r="AB72" s="1" t="s">
        <v>124</v>
      </c>
      <c r="AC72" s="1" t="s">
        <v>125</v>
      </c>
      <c r="AD72" s="1" t="s">
        <v>126</v>
      </c>
      <c r="AE72" s="1" t="s">
        <v>127</v>
      </c>
      <c r="AF72" s="1" t="s">
        <v>70</v>
      </c>
      <c r="AG72" s="1" t="s">
        <v>60</v>
      </c>
      <c r="AH72">
        <v>72</v>
      </c>
      <c r="AI72" s="1" t="s">
        <v>70</v>
      </c>
      <c r="AJ72" s="1" t="s">
        <v>71</v>
      </c>
      <c r="AK72" s="1" t="s">
        <v>72</v>
      </c>
      <c r="AL72">
        <v>1</v>
      </c>
      <c r="AM72" s="1" t="s">
        <v>258</v>
      </c>
      <c r="AN72" s="2">
        <v>46113</v>
      </c>
      <c r="AO72" s="3">
        <v>46113</v>
      </c>
    </row>
    <row r="73" spans="1:41">
      <c r="A73" s="1" t="s">
        <v>259</v>
      </c>
      <c r="B73" s="1" t="s">
        <v>42</v>
      </c>
      <c r="C73">
        <v>999999999999</v>
      </c>
      <c r="D73">
        <v>222222222222</v>
      </c>
      <c r="E73" s="1" t="s">
        <v>121</v>
      </c>
      <c r="F73">
        <v>46115.833333333336</v>
      </c>
      <c r="G73">
        <v>46116.833333333336</v>
      </c>
      <c r="H73">
        <v>46112.833333333336</v>
      </c>
      <c r="I73">
        <v>46142.833333333336</v>
      </c>
      <c r="J73" s="1" t="s">
        <v>44</v>
      </c>
      <c r="K73" s="1" t="s">
        <v>45</v>
      </c>
      <c r="L73" s="1" t="s">
        <v>46</v>
      </c>
      <c r="M73" s="1" t="s">
        <v>130</v>
      </c>
      <c r="N73" s="1" t="s">
        <v>48</v>
      </c>
      <c r="O73" s="1" t="s">
        <v>49</v>
      </c>
      <c r="P73">
        <v>400.26479999999998</v>
      </c>
      <c r="Q73" s="1" t="s">
        <v>50</v>
      </c>
      <c r="R73">
        <v>9.6000000000000002E-2</v>
      </c>
      <c r="S73" s="1" t="s">
        <v>51</v>
      </c>
      <c r="T73" s="1" t="s">
        <v>52</v>
      </c>
      <c r="U73">
        <v>38.425400000000003</v>
      </c>
      <c r="V73">
        <v>33.622199999999999</v>
      </c>
      <c r="W73">
        <v>33.622199999999999</v>
      </c>
      <c r="X73" s="1" t="s">
        <v>53</v>
      </c>
      <c r="Y73" s="1" t="s">
        <v>49</v>
      </c>
      <c r="Z73" s="1" t="s">
        <v>54</v>
      </c>
      <c r="AA73" s="1" t="s">
        <v>123</v>
      </c>
      <c r="AB73" s="1" t="s">
        <v>124</v>
      </c>
      <c r="AC73" s="1" t="s">
        <v>125</v>
      </c>
      <c r="AD73" s="1" t="s">
        <v>126</v>
      </c>
      <c r="AE73" s="1" t="s">
        <v>127</v>
      </c>
      <c r="AF73" s="1" t="s">
        <v>70</v>
      </c>
      <c r="AG73" s="1" t="s">
        <v>60</v>
      </c>
      <c r="AH73">
        <v>73</v>
      </c>
      <c r="AI73" s="1" t="s">
        <v>70</v>
      </c>
      <c r="AJ73" s="1" t="s">
        <v>71</v>
      </c>
      <c r="AK73" s="1" t="s">
        <v>72</v>
      </c>
      <c r="AL73">
        <v>1</v>
      </c>
      <c r="AM73" s="1" t="s">
        <v>260</v>
      </c>
      <c r="AN73" s="2">
        <v>46113</v>
      </c>
      <c r="AO73" s="3">
        <v>46113</v>
      </c>
    </row>
    <row r="74" spans="1:41">
      <c r="A74" s="1" t="s">
        <v>261</v>
      </c>
      <c r="B74" s="1" t="s">
        <v>42</v>
      </c>
      <c r="C74">
        <v>999999999999</v>
      </c>
      <c r="D74">
        <v>222222222222</v>
      </c>
      <c r="E74" s="1" t="s">
        <v>121</v>
      </c>
      <c r="F74">
        <v>46115.833333333336</v>
      </c>
      <c r="G74">
        <v>46116.833333333336</v>
      </c>
      <c r="H74">
        <v>46112.833333333336</v>
      </c>
      <c r="I74">
        <v>46142.833333333336</v>
      </c>
      <c r="J74" s="1" t="s">
        <v>75</v>
      </c>
      <c r="K74" s="1" t="s">
        <v>76</v>
      </c>
      <c r="L74" s="1" t="s">
        <v>77</v>
      </c>
      <c r="M74" s="1" t="s">
        <v>133</v>
      </c>
      <c r="N74" s="1" t="s">
        <v>48</v>
      </c>
      <c r="O74" s="1" t="s">
        <v>49</v>
      </c>
      <c r="P74">
        <v>89.601100000000002</v>
      </c>
      <c r="Q74" s="1" t="s">
        <v>79</v>
      </c>
      <c r="R74">
        <v>2.3E-2</v>
      </c>
      <c r="S74" s="1" t="s">
        <v>51</v>
      </c>
      <c r="T74" s="1" t="s">
        <v>52</v>
      </c>
      <c r="U74">
        <v>2.0608</v>
      </c>
      <c r="V74">
        <v>1.9263999999999999</v>
      </c>
      <c r="W74">
        <v>1.9263999999999999</v>
      </c>
      <c r="X74" s="1" t="s">
        <v>53</v>
      </c>
      <c r="Y74" s="1" t="s">
        <v>49</v>
      </c>
      <c r="Z74" s="1" t="s">
        <v>80</v>
      </c>
      <c r="AA74" s="1" t="s">
        <v>123</v>
      </c>
      <c r="AB74" s="1" t="s">
        <v>124</v>
      </c>
      <c r="AC74" s="1" t="s">
        <v>125</v>
      </c>
      <c r="AD74" s="1" t="s">
        <v>126</v>
      </c>
      <c r="AE74" s="1" t="s">
        <v>127</v>
      </c>
      <c r="AF74" s="1" t="s">
        <v>70</v>
      </c>
      <c r="AG74" s="1" t="s">
        <v>60</v>
      </c>
      <c r="AH74">
        <v>74</v>
      </c>
      <c r="AI74" s="1" t="s">
        <v>70</v>
      </c>
      <c r="AJ74" s="1" t="s">
        <v>71</v>
      </c>
      <c r="AK74" s="1" t="s">
        <v>72</v>
      </c>
      <c r="AL74">
        <v>1</v>
      </c>
      <c r="AM74" s="1" t="s">
        <v>262</v>
      </c>
      <c r="AN74" s="2">
        <v>46113</v>
      </c>
      <c r="AO74" s="3">
        <v>46113</v>
      </c>
    </row>
    <row r="75" spans="1:41">
      <c r="A75" s="1" t="s">
        <v>263</v>
      </c>
      <c r="B75" s="1" t="s">
        <v>42</v>
      </c>
      <c r="C75">
        <v>999999999999</v>
      </c>
      <c r="D75">
        <v>222222222222</v>
      </c>
      <c r="E75" s="1" t="s">
        <v>121</v>
      </c>
      <c r="F75">
        <v>46115.833333333336</v>
      </c>
      <c r="G75">
        <v>46116.833333333336</v>
      </c>
      <c r="H75">
        <v>46112.833333333336</v>
      </c>
      <c r="I75">
        <v>46142.833333333336</v>
      </c>
      <c r="J75" s="1" t="s">
        <v>75</v>
      </c>
      <c r="K75" s="1" t="s">
        <v>76</v>
      </c>
      <c r="L75" s="1" t="s">
        <v>77</v>
      </c>
      <c r="M75" s="1" t="s">
        <v>136</v>
      </c>
      <c r="N75" s="1" t="s">
        <v>48</v>
      </c>
      <c r="O75" s="1" t="s">
        <v>49</v>
      </c>
      <c r="P75">
        <v>91.715199999999996</v>
      </c>
      <c r="Q75" s="1" t="s">
        <v>79</v>
      </c>
      <c r="R75">
        <v>2.3E-2</v>
      </c>
      <c r="S75" s="1" t="s">
        <v>51</v>
      </c>
      <c r="T75" s="1" t="s">
        <v>52</v>
      </c>
      <c r="U75">
        <v>2.1093999999999999</v>
      </c>
      <c r="V75">
        <v>1.9719</v>
      </c>
      <c r="W75">
        <v>1.9719</v>
      </c>
      <c r="X75" s="1" t="s">
        <v>53</v>
      </c>
      <c r="Y75" s="1" t="s">
        <v>49</v>
      </c>
      <c r="Z75" s="1" t="s">
        <v>80</v>
      </c>
      <c r="AA75" s="1" t="s">
        <v>123</v>
      </c>
      <c r="AB75" s="1" t="s">
        <v>124</v>
      </c>
      <c r="AC75" s="1" t="s">
        <v>125</v>
      </c>
      <c r="AD75" s="1" t="s">
        <v>126</v>
      </c>
      <c r="AE75" s="1" t="s">
        <v>127</v>
      </c>
      <c r="AF75" s="1" t="s">
        <v>70</v>
      </c>
      <c r="AG75" s="1" t="s">
        <v>60</v>
      </c>
      <c r="AH75">
        <v>75</v>
      </c>
      <c r="AI75" s="1" t="s">
        <v>70</v>
      </c>
      <c r="AJ75" s="1" t="s">
        <v>71</v>
      </c>
      <c r="AK75" s="1" t="s">
        <v>72</v>
      </c>
      <c r="AL75">
        <v>1</v>
      </c>
      <c r="AM75" s="1" t="s">
        <v>264</v>
      </c>
      <c r="AN75" s="2">
        <v>46113</v>
      </c>
      <c r="AO75" s="3">
        <v>46113</v>
      </c>
    </row>
    <row r="76" spans="1:41">
      <c r="A76" s="1" t="s">
        <v>265</v>
      </c>
      <c r="B76" s="1" t="s">
        <v>42</v>
      </c>
      <c r="C76">
        <v>999999999999</v>
      </c>
      <c r="D76">
        <v>222222222222</v>
      </c>
      <c r="E76" s="1" t="s">
        <v>121</v>
      </c>
      <c r="F76">
        <v>46115.833333333336</v>
      </c>
      <c r="G76">
        <v>46116.833333333336</v>
      </c>
      <c r="H76">
        <v>46112.833333333336</v>
      </c>
      <c r="I76">
        <v>46142.833333333336</v>
      </c>
      <c r="J76" s="1" t="s">
        <v>86</v>
      </c>
      <c r="K76" s="1" t="s">
        <v>87</v>
      </c>
      <c r="L76" s="1" t="s">
        <v>88</v>
      </c>
      <c r="M76" s="1" t="s">
        <v>139</v>
      </c>
      <c r="N76" s="1" t="s">
        <v>48</v>
      </c>
      <c r="O76" s="1" t="s">
        <v>49</v>
      </c>
      <c r="P76">
        <v>78.979299999999995</v>
      </c>
      <c r="Q76" s="1" t="s">
        <v>50</v>
      </c>
      <c r="R76">
        <v>0.192</v>
      </c>
      <c r="S76" s="1" t="s">
        <v>51</v>
      </c>
      <c r="T76" s="1" t="s">
        <v>52</v>
      </c>
      <c r="U76">
        <v>15.164</v>
      </c>
      <c r="V76">
        <v>13.426500000000001</v>
      </c>
      <c r="W76">
        <v>13.426500000000001</v>
      </c>
      <c r="X76" s="1" t="s">
        <v>53</v>
      </c>
      <c r="Y76" s="1" t="s">
        <v>49</v>
      </c>
      <c r="Z76" s="1" t="s">
        <v>90</v>
      </c>
      <c r="AA76" s="1" t="s">
        <v>123</v>
      </c>
      <c r="AB76" s="1" t="s">
        <v>124</v>
      </c>
      <c r="AC76" s="1" t="s">
        <v>125</v>
      </c>
      <c r="AD76" s="1" t="s">
        <v>126</v>
      </c>
      <c r="AE76" s="1" t="s">
        <v>127</v>
      </c>
      <c r="AF76" s="1" t="s">
        <v>70</v>
      </c>
      <c r="AG76" s="1" t="s">
        <v>60</v>
      </c>
      <c r="AH76">
        <v>76</v>
      </c>
      <c r="AI76" s="1" t="s">
        <v>70</v>
      </c>
      <c r="AJ76" s="1" t="s">
        <v>71</v>
      </c>
      <c r="AK76" s="1" t="s">
        <v>72</v>
      </c>
      <c r="AL76">
        <v>1</v>
      </c>
      <c r="AM76" s="1" t="s">
        <v>266</v>
      </c>
      <c r="AN76" s="2">
        <v>46113</v>
      </c>
      <c r="AO76" s="3">
        <v>46113</v>
      </c>
    </row>
    <row r="77" spans="1:41">
      <c r="A77" s="1" t="s">
        <v>267</v>
      </c>
      <c r="B77" s="1" t="s">
        <v>42</v>
      </c>
      <c r="C77">
        <v>999999999999</v>
      </c>
      <c r="D77">
        <v>222222222222</v>
      </c>
      <c r="E77" s="1" t="s">
        <v>121</v>
      </c>
      <c r="F77">
        <v>46115.833333333336</v>
      </c>
      <c r="G77">
        <v>46116.833333333336</v>
      </c>
      <c r="H77">
        <v>46112.833333333336</v>
      </c>
      <c r="I77">
        <v>46142.833333333336</v>
      </c>
      <c r="J77" s="1" t="s">
        <v>86</v>
      </c>
      <c r="K77" s="1" t="s">
        <v>87</v>
      </c>
      <c r="L77" s="1" t="s">
        <v>88</v>
      </c>
      <c r="M77" s="1" t="s">
        <v>142</v>
      </c>
      <c r="N77" s="1" t="s">
        <v>48</v>
      </c>
      <c r="O77" s="1" t="s">
        <v>49</v>
      </c>
      <c r="P77">
        <v>92.3185</v>
      </c>
      <c r="Q77" s="1" t="s">
        <v>50</v>
      </c>
      <c r="R77">
        <v>0.192</v>
      </c>
      <c r="S77" s="1" t="s">
        <v>51</v>
      </c>
      <c r="T77" s="1" t="s">
        <v>52</v>
      </c>
      <c r="U77">
        <v>17.725200000000001</v>
      </c>
      <c r="V77">
        <v>15.694100000000001</v>
      </c>
      <c r="W77">
        <v>15.694100000000001</v>
      </c>
      <c r="X77" s="1" t="s">
        <v>53</v>
      </c>
      <c r="Y77" s="1" t="s">
        <v>49</v>
      </c>
      <c r="Z77" s="1" t="s">
        <v>90</v>
      </c>
      <c r="AA77" s="1" t="s">
        <v>123</v>
      </c>
      <c r="AB77" s="1" t="s">
        <v>124</v>
      </c>
      <c r="AC77" s="1" t="s">
        <v>125</v>
      </c>
      <c r="AD77" s="1" t="s">
        <v>126</v>
      </c>
      <c r="AE77" s="1" t="s">
        <v>127</v>
      </c>
      <c r="AF77" s="1" t="s">
        <v>70</v>
      </c>
      <c r="AG77" s="1" t="s">
        <v>60</v>
      </c>
      <c r="AH77">
        <v>77</v>
      </c>
      <c r="AI77" s="1" t="s">
        <v>70</v>
      </c>
      <c r="AJ77" s="1" t="s">
        <v>71</v>
      </c>
      <c r="AK77" s="1" t="s">
        <v>72</v>
      </c>
      <c r="AL77">
        <v>1</v>
      </c>
      <c r="AM77" s="1" t="s">
        <v>268</v>
      </c>
      <c r="AN77" s="2">
        <v>46113</v>
      </c>
      <c r="AO77" s="3">
        <v>46113</v>
      </c>
    </row>
    <row r="78" spans="1:41">
      <c r="A78" s="1" t="s">
        <v>269</v>
      </c>
      <c r="B78" s="1" t="s">
        <v>42</v>
      </c>
      <c r="C78">
        <v>999999999999</v>
      </c>
      <c r="D78">
        <v>222222222222</v>
      </c>
      <c r="E78" s="1" t="s">
        <v>121</v>
      </c>
      <c r="F78">
        <v>46115.833333333336</v>
      </c>
      <c r="G78">
        <v>46116.833333333336</v>
      </c>
      <c r="H78">
        <v>46112.833333333336</v>
      </c>
      <c r="I78">
        <v>46142.833333333336</v>
      </c>
      <c r="J78" s="1" t="s">
        <v>96</v>
      </c>
      <c r="K78" s="1" t="s">
        <v>45</v>
      </c>
      <c r="L78" s="1" t="s">
        <v>97</v>
      </c>
      <c r="M78" s="1" t="s">
        <v>145</v>
      </c>
      <c r="N78" s="1" t="s">
        <v>48</v>
      </c>
      <c r="O78" s="1" t="s">
        <v>49</v>
      </c>
      <c r="P78">
        <v>1728335.0294000001</v>
      </c>
      <c r="Q78" s="1" t="s">
        <v>99</v>
      </c>
      <c r="R78">
        <v>1.6666700000000001E-5</v>
      </c>
      <c r="S78" s="1" t="s">
        <v>51</v>
      </c>
      <c r="T78" s="1" t="s">
        <v>52</v>
      </c>
      <c r="U78">
        <v>28.805599999999998</v>
      </c>
      <c r="V78">
        <v>26.789200000000001</v>
      </c>
      <c r="W78">
        <v>26.789200000000001</v>
      </c>
      <c r="X78" s="1" t="s">
        <v>53</v>
      </c>
      <c r="Y78" s="1" t="s">
        <v>49</v>
      </c>
      <c r="Z78" s="1" t="s">
        <v>100</v>
      </c>
      <c r="AA78" s="1" t="s">
        <v>123</v>
      </c>
      <c r="AB78" s="1" t="s">
        <v>124</v>
      </c>
      <c r="AC78" s="1" t="s">
        <v>125</v>
      </c>
      <c r="AD78" s="1" t="s">
        <v>126</v>
      </c>
      <c r="AE78" s="1" t="s">
        <v>127</v>
      </c>
      <c r="AF78" s="1" t="s">
        <v>70</v>
      </c>
      <c r="AG78" s="1" t="s">
        <v>60</v>
      </c>
      <c r="AH78">
        <v>78</v>
      </c>
      <c r="AI78" s="1" t="s">
        <v>70</v>
      </c>
      <c r="AJ78" s="1" t="s">
        <v>71</v>
      </c>
      <c r="AK78" s="1" t="s">
        <v>72</v>
      </c>
      <c r="AL78">
        <v>1</v>
      </c>
      <c r="AM78" s="1" t="s">
        <v>270</v>
      </c>
      <c r="AN78" s="2">
        <v>46113</v>
      </c>
      <c r="AO78" s="3">
        <v>46113</v>
      </c>
    </row>
    <row r="79" spans="1:41">
      <c r="A79" s="1" t="s">
        <v>271</v>
      </c>
      <c r="B79" s="1" t="s">
        <v>42</v>
      </c>
      <c r="C79">
        <v>999999999999</v>
      </c>
      <c r="D79">
        <v>222222222222</v>
      </c>
      <c r="E79" s="1" t="s">
        <v>121</v>
      </c>
      <c r="F79">
        <v>46115.833333333336</v>
      </c>
      <c r="G79">
        <v>46116.833333333336</v>
      </c>
      <c r="H79">
        <v>46112.833333333336</v>
      </c>
      <c r="I79">
        <v>46142.833333333336</v>
      </c>
      <c r="J79" s="1" t="s">
        <v>96</v>
      </c>
      <c r="K79" s="1" t="s">
        <v>45</v>
      </c>
      <c r="L79" s="1" t="s">
        <v>97</v>
      </c>
      <c r="M79" s="1" t="s">
        <v>148</v>
      </c>
      <c r="N79" s="1" t="s">
        <v>48</v>
      </c>
      <c r="O79" s="1" t="s">
        <v>49</v>
      </c>
      <c r="P79">
        <v>1617351.4686</v>
      </c>
      <c r="Q79" s="1" t="s">
        <v>99</v>
      </c>
      <c r="R79">
        <v>1.6666700000000001E-5</v>
      </c>
      <c r="S79" s="1" t="s">
        <v>51</v>
      </c>
      <c r="T79" s="1" t="s">
        <v>52</v>
      </c>
      <c r="U79">
        <v>26.9559</v>
      </c>
      <c r="V79">
        <v>25.068899999999999</v>
      </c>
      <c r="W79">
        <v>25.068899999999999</v>
      </c>
      <c r="X79" s="1" t="s">
        <v>53</v>
      </c>
      <c r="Y79" s="1" t="s">
        <v>49</v>
      </c>
      <c r="Z79" s="1" t="s">
        <v>100</v>
      </c>
      <c r="AA79" s="1" t="s">
        <v>123</v>
      </c>
      <c r="AB79" s="1" t="s">
        <v>124</v>
      </c>
      <c r="AC79" s="1" t="s">
        <v>125</v>
      </c>
      <c r="AD79" s="1" t="s">
        <v>126</v>
      </c>
      <c r="AE79" s="1" t="s">
        <v>127</v>
      </c>
      <c r="AF79" s="1" t="s">
        <v>70</v>
      </c>
      <c r="AG79" s="1" t="s">
        <v>60</v>
      </c>
      <c r="AH79">
        <v>79</v>
      </c>
      <c r="AI79" s="1" t="s">
        <v>70</v>
      </c>
      <c r="AJ79" s="1" t="s">
        <v>71</v>
      </c>
      <c r="AK79" s="1" t="s">
        <v>72</v>
      </c>
      <c r="AL79">
        <v>1</v>
      </c>
      <c r="AM79" s="1" t="s">
        <v>272</v>
      </c>
      <c r="AN79" s="2">
        <v>46113</v>
      </c>
      <c r="AO79" s="3">
        <v>46113</v>
      </c>
    </row>
    <row r="80" spans="1:41">
      <c r="A80" s="1" t="s">
        <v>273</v>
      </c>
      <c r="B80" s="1" t="s">
        <v>42</v>
      </c>
      <c r="C80">
        <v>999999999999</v>
      </c>
      <c r="D80">
        <v>222222222222</v>
      </c>
      <c r="E80" s="1" t="s">
        <v>121</v>
      </c>
      <c r="F80">
        <v>46115.833333333336</v>
      </c>
      <c r="G80">
        <v>46116.833333333336</v>
      </c>
      <c r="H80">
        <v>46112.833333333336</v>
      </c>
      <c r="I80">
        <v>46142.833333333336</v>
      </c>
      <c r="J80" s="1" t="s">
        <v>106</v>
      </c>
      <c r="K80" s="1" t="s">
        <v>107</v>
      </c>
      <c r="L80" s="1" t="s">
        <v>108</v>
      </c>
      <c r="M80" s="1" t="s">
        <v>151</v>
      </c>
      <c r="N80" s="1" t="s">
        <v>48</v>
      </c>
      <c r="O80" s="1" t="s">
        <v>49</v>
      </c>
      <c r="P80">
        <v>84.666499999999999</v>
      </c>
      <c r="Q80" s="1" t="s">
        <v>110</v>
      </c>
      <c r="R80">
        <v>0.5</v>
      </c>
      <c r="S80" s="1" t="s">
        <v>51</v>
      </c>
      <c r="T80" s="1" t="s">
        <v>52</v>
      </c>
      <c r="U80">
        <v>42.333199999999998</v>
      </c>
      <c r="V80">
        <v>38.946599999999997</v>
      </c>
      <c r="W80">
        <v>38.946599999999997</v>
      </c>
      <c r="X80" s="1" t="s">
        <v>53</v>
      </c>
      <c r="Y80" s="1" t="s">
        <v>49</v>
      </c>
      <c r="Z80" s="1" t="s">
        <v>111</v>
      </c>
      <c r="AA80" s="1" t="s">
        <v>152</v>
      </c>
      <c r="AB80" s="1" t="s">
        <v>124</v>
      </c>
      <c r="AC80" s="1" t="s">
        <v>125</v>
      </c>
      <c r="AD80" s="1" t="s">
        <v>126</v>
      </c>
      <c r="AE80" s="1" t="s">
        <v>127</v>
      </c>
      <c r="AF80" s="1" t="s">
        <v>70</v>
      </c>
      <c r="AG80" s="1" t="s">
        <v>60</v>
      </c>
      <c r="AH80">
        <v>80</v>
      </c>
      <c r="AI80" s="1" t="s">
        <v>113</v>
      </c>
      <c r="AJ80" s="1" t="s">
        <v>114</v>
      </c>
      <c r="AK80" s="1" t="s">
        <v>115</v>
      </c>
      <c r="AL80">
        <v>1</v>
      </c>
      <c r="AM80" s="1" t="s">
        <v>274</v>
      </c>
      <c r="AN80" s="2">
        <v>46113</v>
      </c>
      <c r="AO80" s="3">
        <v>46113</v>
      </c>
    </row>
    <row r="81" spans="1:41">
      <c r="A81" s="1" t="s">
        <v>275</v>
      </c>
      <c r="B81" s="1" t="s">
        <v>42</v>
      </c>
      <c r="C81">
        <v>999999999999</v>
      </c>
      <c r="D81">
        <v>222222222222</v>
      </c>
      <c r="E81" s="1" t="s">
        <v>121</v>
      </c>
      <c r="F81">
        <v>46115.833333333336</v>
      </c>
      <c r="G81">
        <v>46116.833333333336</v>
      </c>
      <c r="H81">
        <v>46112.833333333336</v>
      </c>
      <c r="I81">
        <v>46142.833333333336</v>
      </c>
      <c r="J81" s="1" t="s">
        <v>106</v>
      </c>
      <c r="K81" s="1" t="s">
        <v>107</v>
      </c>
      <c r="L81" s="1" t="s">
        <v>108</v>
      </c>
      <c r="M81" s="1" t="s">
        <v>155</v>
      </c>
      <c r="N81" s="1" t="s">
        <v>48</v>
      </c>
      <c r="O81" s="1" t="s">
        <v>49</v>
      </c>
      <c r="P81">
        <v>82.777000000000001</v>
      </c>
      <c r="Q81" s="1" t="s">
        <v>110</v>
      </c>
      <c r="R81">
        <v>0.5</v>
      </c>
      <c r="S81" s="1" t="s">
        <v>51</v>
      </c>
      <c r="T81" s="1" t="s">
        <v>52</v>
      </c>
      <c r="U81">
        <v>41.388500000000001</v>
      </c>
      <c r="V81">
        <v>38.077399999999997</v>
      </c>
      <c r="W81">
        <v>38.077399999999997</v>
      </c>
      <c r="X81" s="1" t="s">
        <v>53</v>
      </c>
      <c r="Y81" s="1" t="s">
        <v>49</v>
      </c>
      <c r="Z81" s="1" t="s">
        <v>111</v>
      </c>
      <c r="AA81" s="1" t="s">
        <v>152</v>
      </c>
      <c r="AB81" s="1" t="s">
        <v>124</v>
      </c>
      <c r="AC81" s="1" t="s">
        <v>125</v>
      </c>
      <c r="AD81" s="1" t="s">
        <v>126</v>
      </c>
      <c r="AE81" s="1" t="s">
        <v>127</v>
      </c>
      <c r="AF81" s="1" t="s">
        <v>70</v>
      </c>
      <c r="AG81" s="1" t="s">
        <v>60</v>
      </c>
      <c r="AH81">
        <v>81</v>
      </c>
      <c r="AI81" s="1" t="s">
        <v>113</v>
      </c>
      <c r="AJ81" s="1" t="s">
        <v>114</v>
      </c>
      <c r="AK81" s="1" t="s">
        <v>115</v>
      </c>
      <c r="AL81">
        <v>1</v>
      </c>
      <c r="AM81" s="1" t="s">
        <v>276</v>
      </c>
      <c r="AN81" s="2">
        <v>46113</v>
      </c>
      <c r="AO81" s="3">
        <v>46113</v>
      </c>
    </row>
    <row r="82" spans="1:41">
      <c r="A82" s="1" t="s">
        <v>277</v>
      </c>
      <c r="B82" s="1" t="s">
        <v>42</v>
      </c>
      <c r="C82">
        <v>999999999999</v>
      </c>
      <c r="D82">
        <v>111111111111</v>
      </c>
      <c r="E82" s="1" t="s">
        <v>43</v>
      </c>
      <c r="F82">
        <v>46116.833333333336</v>
      </c>
      <c r="G82">
        <v>46117.833333333336</v>
      </c>
      <c r="H82">
        <v>46112.833333333336</v>
      </c>
      <c r="I82">
        <v>46142.833333333336</v>
      </c>
      <c r="J82" s="1" t="s">
        <v>44</v>
      </c>
      <c r="K82" s="1" t="s">
        <v>45</v>
      </c>
      <c r="L82" s="1" t="s">
        <v>46</v>
      </c>
      <c r="M82" s="1" t="s">
        <v>47</v>
      </c>
      <c r="N82" s="1" t="s">
        <v>48</v>
      </c>
      <c r="O82" s="1" t="s">
        <v>49</v>
      </c>
      <c r="P82">
        <v>987.33450000000005</v>
      </c>
      <c r="Q82" s="1" t="s">
        <v>50</v>
      </c>
      <c r="R82">
        <v>9.6000000000000002E-2</v>
      </c>
      <c r="S82" s="1" t="s">
        <v>51</v>
      </c>
      <c r="T82" s="1" t="s">
        <v>52</v>
      </c>
      <c r="U82">
        <v>94.784099999999995</v>
      </c>
      <c r="V82">
        <v>82.936099999999996</v>
      </c>
      <c r="W82">
        <v>82.936099999999996</v>
      </c>
      <c r="X82" s="1" t="s">
        <v>53</v>
      </c>
      <c r="Y82" s="1" t="s">
        <v>49</v>
      </c>
      <c r="Z82" s="1" t="s">
        <v>54</v>
      </c>
      <c r="AA82" s="1" t="s">
        <v>65</v>
      </c>
      <c r="AB82" s="1" t="s">
        <v>66</v>
      </c>
      <c r="AC82" s="1" t="s">
        <v>67</v>
      </c>
      <c r="AD82" s="1" t="s">
        <v>68</v>
      </c>
      <c r="AE82" s="1" t="s">
        <v>69</v>
      </c>
      <c r="AF82" s="1" t="s">
        <v>70</v>
      </c>
      <c r="AG82" s="1" t="s">
        <v>60</v>
      </c>
      <c r="AH82">
        <v>82</v>
      </c>
      <c r="AI82" s="1" t="s">
        <v>70</v>
      </c>
      <c r="AJ82" s="1" t="s">
        <v>71</v>
      </c>
      <c r="AK82" s="1" t="s">
        <v>72</v>
      </c>
      <c r="AL82">
        <v>1</v>
      </c>
      <c r="AM82" s="1" t="s">
        <v>278</v>
      </c>
      <c r="AN82" s="2">
        <v>46113</v>
      </c>
      <c r="AO82" s="3">
        <v>46113</v>
      </c>
    </row>
    <row r="83" spans="1:41">
      <c r="A83" s="1" t="s">
        <v>279</v>
      </c>
      <c r="B83" s="1" t="s">
        <v>42</v>
      </c>
      <c r="C83">
        <v>999999999999</v>
      </c>
      <c r="D83">
        <v>111111111111</v>
      </c>
      <c r="E83" s="1" t="s">
        <v>43</v>
      </c>
      <c r="F83">
        <v>46116.833333333336</v>
      </c>
      <c r="G83">
        <v>46117.833333333336</v>
      </c>
      <c r="H83">
        <v>46112.833333333336</v>
      </c>
      <c r="I83">
        <v>46142.833333333336</v>
      </c>
      <c r="J83" s="1" t="s">
        <v>44</v>
      </c>
      <c r="K83" s="1" t="s">
        <v>45</v>
      </c>
      <c r="L83" s="1" t="s">
        <v>46</v>
      </c>
      <c r="M83" s="1" t="s">
        <v>64</v>
      </c>
      <c r="N83" s="1" t="s">
        <v>48</v>
      </c>
      <c r="O83" s="1" t="s">
        <v>49</v>
      </c>
      <c r="P83">
        <v>1021.4514</v>
      </c>
      <c r="Q83" s="1" t="s">
        <v>50</v>
      </c>
      <c r="R83">
        <v>9.6000000000000002E-2</v>
      </c>
      <c r="S83" s="1" t="s">
        <v>51</v>
      </c>
      <c r="T83" s="1" t="s">
        <v>52</v>
      </c>
      <c r="U83">
        <v>98.059299999999993</v>
      </c>
      <c r="V83">
        <v>85.801900000000003</v>
      </c>
      <c r="W83">
        <v>85.801900000000003</v>
      </c>
      <c r="X83" s="1" t="s">
        <v>53</v>
      </c>
      <c r="Y83" s="1" t="s">
        <v>49</v>
      </c>
      <c r="Z83" s="1" t="s">
        <v>54</v>
      </c>
      <c r="AA83" s="1" t="s">
        <v>65</v>
      </c>
      <c r="AB83" s="1" t="s">
        <v>66</v>
      </c>
      <c r="AC83" s="1" t="s">
        <v>67</v>
      </c>
      <c r="AD83" s="1" t="s">
        <v>68</v>
      </c>
      <c r="AE83" s="1" t="s">
        <v>69</v>
      </c>
      <c r="AF83" s="1" t="s">
        <v>70</v>
      </c>
      <c r="AG83" s="1" t="s">
        <v>60</v>
      </c>
      <c r="AH83">
        <v>83</v>
      </c>
      <c r="AI83" s="1" t="s">
        <v>70</v>
      </c>
      <c r="AJ83" s="1" t="s">
        <v>71</v>
      </c>
      <c r="AK83" s="1" t="s">
        <v>72</v>
      </c>
      <c r="AL83">
        <v>1</v>
      </c>
      <c r="AM83" s="1" t="s">
        <v>280</v>
      </c>
      <c r="AN83" s="2">
        <v>46113</v>
      </c>
      <c r="AO83" s="3">
        <v>46113</v>
      </c>
    </row>
    <row r="84" spans="1:41">
      <c r="A84" s="1" t="s">
        <v>281</v>
      </c>
      <c r="B84" s="1" t="s">
        <v>42</v>
      </c>
      <c r="C84">
        <v>999999999999</v>
      </c>
      <c r="D84">
        <v>111111111111</v>
      </c>
      <c r="E84" s="1" t="s">
        <v>43</v>
      </c>
      <c r="F84">
        <v>46116.833333333336</v>
      </c>
      <c r="G84">
        <v>46117.833333333336</v>
      </c>
      <c r="H84">
        <v>46112.833333333336</v>
      </c>
      <c r="I84">
        <v>46142.833333333336</v>
      </c>
      <c r="J84" s="1" t="s">
        <v>75</v>
      </c>
      <c r="K84" s="1" t="s">
        <v>76</v>
      </c>
      <c r="L84" s="1" t="s">
        <v>77</v>
      </c>
      <c r="M84" s="1" t="s">
        <v>78</v>
      </c>
      <c r="N84" s="1" t="s">
        <v>48</v>
      </c>
      <c r="O84" s="1" t="s">
        <v>49</v>
      </c>
      <c r="P84">
        <v>250.83090000000001</v>
      </c>
      <c r="Q84" s="1" t="s">
        <v>79</v>
      </c>
      <c r="R84">
        <v>2.3E-2</v>
      </c>
      <c r="S84" s="1" t="s">
        <v>51</v>
      </c>
      <c r="T84" s="1" t="s">
        <v>52</v>
      </c>
      <c r="U84">
        <v>5.7690999999999999</v>
      </c>
      <c r="V84">
        <v>5.3929</v>
      </c>
      <c r="W84">
        <v>5.3929</v>
      </c>
      <c r="X84" s="1" t="s">
        <v>53</v>
      </c>
      <c r="Y84" s="1" t="s">
        <v>49</v>
      </c>
      <c r="Z84" s="1" t="s">
        <v>80</v>
      </c>
      <c r="AA84" s="1" t="s">
        <v>55</v>
      </c>
      <c r="AB84" s="1" t="s">
        <v>56</v>
      </c>
      <c r="AC84" s="1" t="s">
        <v>57</v>
      </c>
      <c r="AD84" s="1" t="s">
        <v>58</v>
      </c>
      <c r="AE84" s="1" t="s">
        <v>59</v>
      </c>
      <c r="AF84" s="1" t="s">
        <v>56</v>
      </c>
      <c r="AG84" s="1" t="s">
        <v>60</v>
      </c>
      <c r="AH84">
        <v>84</v>
      </c>
      <c r="AI84" s="1" t="s">
        <v>56</v>
      </c>
      <c r="AJ84" s="1" t="s">
        <v>56</v>
      </c>
      <c r="AK84" s="1" t="s">
        <v>61</v>
      </c>
      <c r="AL84">
        <v>1</v>
      </c>
      <c r="AM84" s="1" t="s">
        <v>282</v>
      </c>
      <c r="AN84" s="2">
        <v>46113</v>
      </c>
      <c r="AO84" s="3">
        <v>46113</v>
      </c>
    </row>
    <row r="85" spans="1:41">
      <c r="A85" s="1" t="s">
        <v>283</v>
      </c>
      <c r="B85" s="1" t="s">
        <v>42</v>
      </c>
      <c r="C85">
        <v>999999999999</v>
      </c>
      <c r="D85">
        <v>111111111111</v>
      </c>
      <c r="E85" s="1" t="s">
        <v>43</v>
      </c>
      <c r="F85">
        <v>46116.833333333336</v>
      </c>
      <c r="G85">
        <v>46117.833333333336</v>
      </c>
      <c r="H85">
        <v>46112.833333333336</v>
      </c>
      <c r="I85">
        <v>46142.833333333336</v>
      </c>
      <c r="J85" s="1" t="s">
        <v>75</v>
      </c>
      <c r="K85" s="1" t="s">
        <v>76</v>
      </c>
      <c r="L85" s="1" t="s">
        <v>77</v>
      </c>
      <c r="M85" s="1" t="s">
        <v>83</v>
      </c>
      <c r="N85" s="1" t="s">
        <v>48</v>
      </c>
      <c r="O85" s="1" t="s">
        <v>49</v>
      </c>
      <c r="P85">
        <v>221.73859999999999</v>
      </c>
      <c r="Q85" s="1" t="s">
        <v>79</v>
      </c>
      <c r="R85">
        <v>2.3E-2</v>
      </c>
      <c r="S85" s="1" t="s">
        <v>51</v>
      </c>
      <c r="T85" s="1" t="s">
        <v>52</v>
      </c>
      <c r="U85">
        <v>5.0999999999999996</v>
      </c>
      <c r="V85">
        <v>4.7674000000000003</v>
      </c>
      <c r="W85">
        <v>4.7674000000000003</v>
      </c>
      <c r="X85" s="1" t="s">
        <v>53</v>
      </c>
      <c r="Y85" s="1" t="s">
        <v>49</v>
      </c>
      <c r="Z85" s="1" t="s">
        <v>80</v>
      </c>
      <c r="AA85" s="1" t="s">
        <v>65</v>
      </c>
      <c r="AB85" s="1" t="s">
        <v>66</v>
      </c>
      <c r="AC85" s="1" t="s">
        <v>67</v>
      </c>
      <c r="AD85" s="1" t="s">
        <v>68</v>
      </c>
      <c r="AE85" s="1" t="s">
        <v>69</v>
      </c>
      <c r="AF85" s="1" t="s">
        <v>70</v>
      </c>
      <c r="AG85" s="1" t="s">
        <v>60</v>
      </c>
      <c r="AH85">
        <v>85</v>
      </c>
      <c r="AI85" s="1" t="s">
        <v>70</v>
      </c>
      <c r="AJ85" s="1" t="s">
        <v>71</v>
      </c>
      <c r="AK85" s="1" t="s">
        <v>72</v>
      </c>
      <c r="AL85">
        <v>1</v>
      </c>
      <c r="AM85" s="1" t="s">
        <v>284</v>
      </c>
      <c r="AN85" s="2">
        <v>46113</v>
      </c>
      <c r="AO85" s="3">
        <v>46113</v>
      </c>
    </row>
    <row r="86" spans="1:41">
      <c r="A86" s="1" t="s">
        <v>285</v>
      </c>
      <c r="B86" s="1" t="s">
        <v>42</v>
      </c>
      <c r="C86">
        <v>999999999999</v>
      </c>
      <c r="D86">
        <v>111111111111</v>
      </c>
      <c r="E86" s="1" t="s">
        <v>43</v>
      </c>
      <c r="F86">
        <v>46116.833333333336</v>
      </c>
      <c r="G86">
        <v>46117.833333333336</v>
      </c>
      <c r="H86">
        <v>46112.833333333336</v>
      </c>
      <c r="I86">
        <v>46142.833333333336</v>
      </c>
      <c r="J86" s="1" t="s">
        <v>86</v>
      </c>
      <c r="K86" s="1" t="s">
        <v>87</v>
      </c>
      <c r="L86" s="1" t="s">
        <v>88</v>
      </c>
      <c r="M86" s="1" t="s">
        <v>89</v>
      </c>
      <c r="N86" s="1" t="s">
        <v>48</v>
      </c>
      <c r="O86" s="1" t="s">
        <v>49</v>
      </c>
      <c r="P86">
        <v>203.655</v>
      </c>
      <c r="Q86" s="1" t="s">
        <v>50</v>
      </c>
      <c r="R86">
        <v>0.192</v>
      </c>
      <c r="S86" s="1" t="s">
        <v>51</v>
      </c>
      <c r="T86" s="1" t="s">
        <v>52</v>
      </c>
      <c r="U86">
        <v>39.101799999999997</v>
      </c>
      <c r="V86">
        <v>34.621400000000001</v>
      </c>
      <c r="W86">
        <v>34.621400000000001</v>
      </c>
      <c r="X86" s="1" t="s">
        <v>53</v>
      </c>
      <c r="Y86" s="1" t="s">
        <v>49</v>
      </c>
      <c r="Z86" s="1" t="s">
        <v>90</v>
      </c>
      <c r="AA86" s="1" t="s">
        <v>65</v>
      </c>
      <c r="AB86" s="1" t="s">
        <v>66</v>
      </c>
      <c r="AC86" s="1" t="s">
        <v>67</v>
      </c>
      <c r="AD86" s="1" t="s">
        <v>68</v>
      </c>
      <c r="AE86" s="1" t="s">
        <v>69</v>
      </c>
      <c r="AF86" s="1" t="s">
        <v>70</v>
      </c>
      <c r="AG86" s="1" t="s">
        <v>60</v>
      </c>
      <c r="AH86">
        <v>86</v>
      </c>
      <c r="AI86" s="1" t="s">
        <v>70</v>
      </c>
      <c r="AJ86" s="1" t="s">
        <v>71</v>
      </c>
      <c r="AK86" s="1" t="s">
        <v>72</v>
      </c>
      <c r="AL86">
        <v>1</v>
      </c>
      <c r="AM86" s="1" t="s">
        <v>286</v>
      </c>
      <c r="AN86" s="2">
        <v>46113</v>
      </c>
      <c r="AO86" s="3">
        <v>46113</v>
      </c>
    </row>
    <row r="87" spans="1:41">
      <c r="A87" s="1" t="s">
        <v>287</v>
      </c>
      <c r="B87" s="1" t="s">
        <v>42</v>
      </c>
      <c r="C87">
        <v>999999999999</v>
      </c>
      <c r="D87">
        <v>111111111111</v>
      </c>
      <c r="E87" s="1" t="s">
        <v>43</v>
      </c>
      <c r="F87">
        <v>46116.833333333336</v>
      </c>
      <c r="G87">
        <v>46117.833333333336</v>
      </c>
      <c r="H87">
        <v>46112.833333333336</v>
      </c>
      <c r="I87">
        <v>46142.833333333336</v>
      </c>
      <c r="J87" s="1" t="s">
        <v>86</v>
      </c>
      <c r="K87" s="1" t="s">
        <v>87</v>
      </c>
      <c r="L87" s="1" t="s">
        <v>88</v>
      </c>
      <c r="M87" s="1" t="s">
        <v>93</v>
      </c>
      <c r="N87" s="1" t="s">
        <v>48</v>
      </c>
      <c r="O87" s="1" t="s">
        <v>49</v>
      </c>
      <c r="P87">
        <v>234.8142</v>
      </c>
      <c r="Q87" s="1" t="s">
        <v>50</v>
      </c>
      <c r="R87">
        <v>0.192</v>
      </c>
      <c r="S87" s="1" t="s">
        <v>51</v>
      </c>
      <c r="T87" s="1" t="s">
        <v>52</v>
      </c>
      <c r="U87">
        <v>45.084299999999999</v>
      </c>
      <c r="V87">
        <v>39.918399999999998</v>
      </c>
      <c r="W87">
        <v>39.918399999999998</v>
      </c>
      <c r="X87" s="1" t="s">
        <v>53</v>
      </c>
      <c r="Y87" s="1" t="s">
        <v>49</v>
      </c>
      <c r="Z87" s="1" t="s">
        <v>90</v>
      </c>
      <c r="AA87" s="1" t="s">
        <v>65</v>
      </c>
      <c r="AB87" s="1" t="s">
        <v>66</v>
      </c>
      <c r="AC87" s="1" t="s">
        <v>67</v>
      </c>
      <c r="AD87" s="1" t="s">
        <v>68</v>
      </c>
      <c r="AE87" s="1" t="s">
        <v>69</v>
      </c>
      <c r="AF87" s="1" t="s">
        <v>70</v>
      </c>
      <c r="AG87" s="1" t="s">
        <v>60</v>
      </c>
      <c r="AH87">
        <v>87</v>
      </c>
      <c r="AI87" s="1" t="s">
        <v>70</v>
      </c>
      <c r="AJ87" s="1" t="s">
        <v>71</v>
      </c>
      <c r="AK87" s="1" t="s">
        <v>72</v>
      </c>
      <c r="AL87">
        <v>1</v>
      </c>
      <c r="AM87" s="1" t="s">
        <v>288</v>
      </c>
      <c r="AN87" s="2">
        <v>46113</v>
      </c>
      <c r="AO87" s="3">
        <v>46113</v>
      </c>
    </row>
    <row r="88" spans="1:41">
      <c r="A88" s="1" t="s">
        <v>289</v>
      </c>
      <c r="B88" s="1" t="s">
        <v>42</v>
      </c>
      <c r="C88">
        <v>999999999999</v>
      </c>
      <c r="D88">
        <v>111111111111</v>
      </c>
      <c r="E88" s="1" t="s">
        <v>43</v>
      </c>
      <c r="F88">
        <v>46116.833333333336</v>
      </c>
      <c r="G88">
        <v>46117.833333333336</v>
      </c>
      <c r="H88">
        <v>46112.833333333336</v>
      </c>
      <c r="I88">
        <v>46142.833333333336</v>
      </c>
      <c r="J88" s="1" t="s">
        <v>96</v>
      </c>
      <c r="K88" s="1" t="s">
        <v>45</v>
      </c>
      <c r="L88" s="1" t="s">
        <v>97</v>
      </c>
      <c r="M88" s="1" t="s">
        <v>98</v>
      </c>
      <c r="N88" s="1" t="s">
        <v>48</v>
      </c>
      <c r="O88" s="1" t="s">
        <v>49</v>
      </c>
      <c r="P88">
        <v>4475403.9237000002</v>
      </c>
      <c r="Q88" s="1" t="s">
        <v>99</v>
      </c>
      <c r="R88">
        <v>1.6666700000000001E-5</v>
      </c>
      <c r="S88" s="1" t="s">
        <v>51</v>
      </c>
      <c r="T88" s="1" t="s">
        <v>52</v>
      </c>
      <c r="U88">
        <v>74.590199999999996</v>
      </c>
      <c r="V88">
        <v>69.368799999999993</v>
      </c>
      <c r="W88">
        <v>69.368799999999993</v>
      </c>
      <c r="X88" s="1" t="s">
        <v>53</v>
      </c>
      <c r="Y88" s="1" t="s">
        <v>49</v>
      </c>
      <c r="Z88" s="1" t="s">
        <v>100</v>
      </c>
      <c r="AA88" s="1" t="s">
        <v>65</v>
      </c>
      <c r="AB88" s="1" t="s">
        <v>66</v>
      </c>
      <c r="AC88" s="1" t="s">
        <v>67</v>
      </c>
      <c r="AD88" s="1" t="s">
        <v>68</v>
      </c>
      <c r="AE88" s="1" t="s">
        <v>69</v>
      </c>
      <c r="AF88" s="1" t="s">
        <v>70</v>
      </c>
      <c r="AG88" s="1" t="s">
        <v>60</v>
      </c>
      <c r="AH88">
        <v>88</v>
      </c>
      <c r="AI88" s="1" t="s">
        <v>70</v>
      </c>
      <c r="AJ88" s="1" t="s">
        <v>71</v>
      </c>
      <c r="AK88" s="1" t="s">
        <v>72</v>
      </c>
      <c r="AL88">
        <v>1</v>
      </c>
      <c r="AM88" s="1" t="s">
        <v>290</v>
      </c>
      <c r="AN88" s="2">
        <v>46113</v>
      </c>
      <c r="AO88" s="3">
        <v>46113</v>
      </c>
    </row>
    <row r="89" spans="1:41">
      <c r="A89" s="1" t="s">
        <v>291</v>
      </c>
      <c r="B89" s="1" t="s">
        <v>42</v>
      </c>
      <c r="C89">
        <v>999999999999</v>
      </c>
      <c r="D89">
        <v>111111111111</v>
      </c>
      <c r="E89" s="1" t="s">
        <v>43</v>
      </c>
      <c r="F89">
        <v>46116.833333333336</v>
      </c>
      <c r="G89">
        <v>46117.833333333336</v>
      </c>
      <c r="H89">
        <v>46112.833333333336</v>
      </c>
      <c r="I89">
        <v>46142.833333333336</v>
      </c>
      <c r="J89" s="1" t="s">
        <v>96</v>
      </c>
      <c r="K89" s="1" t="s">
        <v>45</v>
      </c>
      <c r="L89" s="1" t="s">
        <v>97</v>
      </c>
      <c r="M89" s="1" t="s">
        <v>103</v>
      </c>
      <c r="N89" s="1" t="s">
        <v>48</v>
      </c>
      <c r="O89" s="1" t="s">
        <v>49</v>
      </c>
      <c r="P89">
        <v>4776747.2980000004</v>
      </c>
      <c r="Q89" s="1" t="s">
        <v>99</v>
      </c>
      <c r="R89">
        <v>1.6666700000000001E-5</v>
      </c>
      <c r="S89" s="1" t="s">
        <v>51</v>
      </c>
      <c r="T89" s="1" t="s">
        <v>52</v>
      </c>
      <c r="U89">
        <v>79.6126</v>
      </c>
      <c r="V89">
        <v>74.039599999999993</v>
      </c>
      <c r="W89">
        <v>74.039599999999993</v>
      </c>
      <c r="X89" s="1" t="s">
        <v>53</v>
      </c>
      <c r="Y89" s="1" t="s">
        <v>49</v>
      </c>
      <c r="Z89" s="1" t="s">
        <v>100</v>
      </c>
      <c r="AA89" s="1" t="s">
        <v>65</v>
      </c>
      <c r="AB89" s="1" t="s">
        <v>66</v>
      </c>
      <c r="AC89" s="1" t="s">
        <v>67</v>
      </c>
      <c r="AD89" s="1" t="s">
        <v>68</v>
      </c>
      <c r="AE89" s="1" t="s">
        <v>69</v>
      </c>
      <c r="AF89" s="1" t="s">
        <v>70</v>
      </c>
      <c r="AG89" s="1" t="s">
        <v>60</v>
      </c>
      <c r="AH89">
        <v>89</v>
      </c>
      <c r="AI89" s="1" t="s">
        <v>70</v>
      </c>
      <c r="AJ89" s="1" t="s">
        <v>71</v>
      </c>
      <c r="AK89" s="1" t="s">
        <v>72</v>
      </c>
      <c r="AL89">
        <v>1</v>
      </c>
      <c r="AM89" s="1" t="s">
        <v>292</v>
      </c>
      <c r="AN89" s="2">
        <v>46113</v>
      </c>
      <c r="AO89" s="3">
        <v>46113</v>
      </c>
    </row>
    <row r="90" spans="1:41">
      <c r="A90" s="1" t="s">
        <v>293</v>
      </c>
      <c r="B90" s="1" t="s">
        <v>42</v>
      </c>
      <c r="C90">
        <v>999999999999</v>
      </c>
      <c r="D90">
        <v>111111111111</v>
      </c>
      <c r="E90" s="1" t="s">
        <v>43</v>
      </c>
      <c r="F90">
        <v>46116.833333333336</v>
      </c>
      <c r="G90">
        <v>46117.833333333336</v>
      </c>
      <c r="H90">
        <v>46112.833333333336</v>
      </c>
      <c r="I90">
        <v>46142.833333333336</v>
      </c>
      <c r="J90" s="1" t="s">
        <v>106</v>
      </c>
      <c r="K90" s="1" t="s">
        <v>107</v>
      </c>
      <c r="L90" s="1" t="s">
        <v>108</v>
      </c>
      <c r="M90" s="1" t="s">
        <v>109</v>
      </c>
      <c r="N90" s="1" t="s">
        <v>48</v>
      </c>
      <c r="O90" s="1" t="s">
        <v>49</v>
      </c>
      <c r="P90">
        <v>206.86189999999999</v>
      </c>
      <c r="Q90" s="1" t="s">
        <v>110</v>
      </c>
      <c r="R90">
        <v>0.5</v>
      </c>
      <c r="S90" s="1" t="s">
        <v>51</v>
      </c>
      <c r="T90" s="1" t="s">
        <v>52</v>
      </c>
      <c r="U90">
        <v>103.43089999999999</v>
      </c>
      <c r="V90">
        <v>95.156499999999994</v>
      </c>
      <c r="W90">
        <v>95.156499999999994</v>
      </c>
      <c r="X90" s="1" t="s">
        <v>53</v>
      </c>
      <c r="Y90" s="1" t="s">
        <v>49</v>
      </c>
      <c r="Z90" s="1" t="s">
        <v>111</v>
      </c>
      <c r="AA90" s="1" t="s">
        <v>112</v>
      </c>
      <c r="AB90" s="1" t="s">
        <v>66</v>
      </c>
      <c r="AC90" s="1" t="s">
        <v>67</v>
      </c>
      <c r="AD90" s="1" t="s">
        <v>68</v>
      </c>
      <c r="AE90" s="1" t="s">
        <v>69</v>
      </c>
      <c r="AF90" s="1" t="s">
        <v>70</v>
      </c>
      <c r="AG90" s="1" t="s">
        <v>60</v>
      </c>
      <c r="AH90">
        <v>90</v>
      </c>
      <c r="AI90" s="1" t="s">
        <v>113</v>
      </c>
      <c r="AJ90" s="1" t="s">
        <v>114</v>
      </c>
      <c r="AK90" s="1" t="s">
        <v>115</v>
      </c>
      <c r="AL90">
        <v>1</v>
      </c>
      <c r="AM90" s="1" t="s">
        <v>294</v>
      </c>
      <c r="AN90" s="2">
        <v>46113</v>
      </c>
      <c r="AO90" s="3">
        <v>46113</v>
      </c>
    </row>
    <row r="91" spans="1:41">
      <c r="A91" s="1" t="s">
        <v>295</v>
      </c>
      <c r="B91" s="1" t="s">
        <v>42</v>
      </c>
      <c r="C91">
        <v>999999999999</v>
      </c>
      <c r="D91">
        <v>111111111111</v>
      </c>
      <c r="E91" s="1" t="s">
        <v>43</v>
      </c>
      <c r="F91">
        <v>46116.833333333336</v>
      </c>
      <c r="G91">
        <v>46117.833333333336</v>
      </c>
      <c r="H91">
        <v>46112.833333333336</v>
      </c>
      <c r="I91">
        <v>46142.833333333336</v>
      </c>
      <c r="J91" s="1" t="s">
        <v>106</v>
      </c>
      <c r="K91" s="1" t="s">
        <v>107</v>
      </c>
      <c r="L91" s="1" t="s">
        <v>108</v>
      </c>
      <c r="M91" s="1" t="s">
        <v>118</v>
      </c>
      <c r="N91" s="1" t="s">
        <v>48</v>
      </c>
      <c r="O91" s="1" t="s">
        <v>49</v>
      </c>
      <c r="P91">
        <v>221.56100000000001</v>
      </c>
      <c r="Q91" s="1" t="s">
        <v>110</v>
      </c>
      <c r="R91">
        <v>0.5</v>
      </c>
      <c r="S91" s="1" t="s">
        <v>51</v>
      </c>
      <c r="T91" s="1" t="s">
        <v>52</v>
      </c>
      <c r="U91">
        <v>110.7805</v>
      </c>
      <c r="V91">
        <v>101.9181</v>
      </c>
      <c r="W91">
        <v>101.9181</v>
      </c>
      <c r="X91" s="1" t="s">
        <v>53</v>
      </c>
      <c r="Y91" s="1" t="s">
        <v>49</v>
      </c>
      <c r="Z91" s="1" t="s">
        <v>111</v>
      </c>
      <c r="AA91" s="1" t="s">
        <v>112</v>
      </c>
      <c r="AB91" s="1" t="s">
        <v>66</v>
      </c>
      <c r="AC91" s="1" t="s">
        <v>67</v>
      </c>
      <c r="AD91" s="1" t="s">
        <v>68</v>
      </c>
      <c r="AE91" s="1" t="s">
        <v>69</v>
      </c>
      <c r="AF91" s="1" t="s">
        <v>70</v>
      </c>
      <c r="AG91" s="1" t="s">
        <v>60</v>
      </c>
      <c r="AH91">
        <v>91</v>
      </c>
      <c r="AI91" s="1" t="s">
        <v>113</v>
      </c>
      <c r="AJ91" s="1" t="s">
        <v>114</v>
      </c>
      <c r="AK91" s="1" t="s">
        <v>115</v>
      </c>
      <c r="AL91">
        <v>1</v>
      </c>
      <c r="AM91" s="1" t="s">
        <v>296</v>
      </c>
      <c r="AN91" s="2">
        <v>46113</v>
      </c>
      <c r="AO91" s="3">
        <v>46113</v>
      </c>
    </row>
    <row r="92" spans="1:41">
      <c r="A92" s="1" t="s">
        <v>297</v>
      </c>
      <c r="B92" s="1" t="s">
        <v>42</v>
      </c>
      <c r="C92">
        <v>999999999999</v>
      </c>
      <c r="D92">
        <v>222222222222</v>
      </c>
      <c r="E92" s="1" t="s">
        <v>121</v>
      </c>
      <c r="F92">
        <v>46116.833333333336</v>
      </c>
      <c r="G92">
        <v>46117.833333333336</v>
      </c>
      <c r="H92">
        <v>46112.833333333336</v>
      </c>
      <c r="I92">
        <v>46142.833333333336</v>
      </c>
      <c r="J92" s="1" t="s">
        <v>44</v>
      </c>
      <c r="K92" s="1" t="s">
        <v>45</v>
      </c>
      <c r="L92" s="1" t="s">
        <v>46</v>
      </c>
      <c r="M92" s="1" t="s">
        <v>122</v>
      </c>
      <c r="N92" s="1" t="s">
        <v>48</v>
      </c>
      <c r="O92" s="1" t="s">
        <v>49</v>
      </c>
      <c r="P92">
        <v>439.24239999999998</v>
      </c>
      <c r="Q92" s="1" t="s">
        <v>50</v>
      </c>
      <c r="R92">
        <v>9.6000000000000002E-2</v>
      </c>
      <c r="S92" s="1" t="s">
        <v>51</v>
      </c>
      <c r="T92" s="1" t="s">
        <v>52</v>
      </c>
      <c r="U92">
        <v>42.167299999999997</v>
      </c>
      <c r="V92">
        <v>36.8964</v>
      </c>
      <c r="W92">
        <v>36.8964</v>
      </c>
      <c r="X92" s="1" t="s">
        <v>53</v>
      </c>
      <c r="Y92" s="1" t="s">
        <v>49</v>
      </c>
      <c r="Z92" s="1" t="s">
        <v>54</v>
      </c>
      <c r="AA92" s="1" t="s">
        <v>123</v>
      </c>
      <c r="AB92" s="1" t="s">
        <v>124</v>
      </c>
      <c r="AC92" s="1" t="s">
        <v>125</v>
      </c>
      <c r="AD92" s="1" t="s">
        <v>126</v>
      </c>
      <c r="AE92" s="1" t="s">
        <v>127</v>
      </c>
      <c r="AF92" s="1" t="s">
        <v>70</v>
      </c>
      <c r="AG92" s="1" t="s">
        <v>60</v>
      </c>
      <c r="AH92">
        <v>92</v>
      </c>
      <c r="AI92" s="1" t="s">
        <v>70</v>
      </c>
      <c r="AJ92" s="1" t="s">
        <v>71</v>
      </c>
      <c r="AK92" s="1" t="s">
        <v>72</v>
      </c>
      <c r="AL92">
        <v>1</v>
      </c>
      <c r="AM92" s="1" t="s">
        <v>298</v>
      </c>
      <c r="AN92" s="2">
        <v>46113</v>
      </c>
      <c r="AO92" s="3">
        <v>46113</v>
      </c>
    </row>
    <row r="93" spans="1:41">
      <c r="A93" s="1" t="s">
        <v>299</v>
      </c>
      <c r="B93" s="1" t="s">
        <v>42</v>
      </c>
      <c r="C93">
        <v>999999999999</v>
      </c>
      <c r="D93">
        <v>222222222222</v>
      </c>
      <c r="E93" s="1" t="s">
        <v>121</v>
      </c>
      <c r="F93">
        <v>46116.833333333336</v>
      </c>
      <c r="G93">
        <v>46117.833333333336</v>
      </c>
      <c r="H93">
        <v>46112.833333333336</v>
      </c>
      <c r="I93">
        <v>46142.833333333336</v>
      </c>
      <c r="J93" s="1" t="s">
        <v>44</v>
      </c>
      <c r="K93" s="1" t="s">
        <v>45</v>
      </c>
      <c r="L93" s="1" t="s">
        <v>46</v>
      </c>
      <c r="M93" s="1" t="s">
        <v>130</v>
      </c>
      <c r="N93" s="1" t="s">
        <v>48</v>
      </c>
      <c r="O93" s="1" t="s">
        <v>49</v>
      </c>
      <c r="P93">
        <v>460.66989999999998</v>
      </c>
      <c r="Q93" s="1" t="s">
        <v>50</v>
      </c>
      <c r="R93">
        <v>9.6000000000000002E-2</v>
      </c>
      <c r="S93" s="1" t="s">
        <v>51</v>
      </c>
      <c r="T93" s="1" t="s">
        <v>52</v>
      </c>
      <c r="U93">
        <v>44.224299999999999</v>
      </c>
      <c r="V93">
        <v>38.696300000000001</v>
      </c>
      <c r="W93">
        <v>38.696300000000001</v>
      </c>
      <c r="X93" s="1" t="s">
        <v>53</v>
      </c>
      <c r="Y93" s="1" t="s">
        <v>49</v>
      </c>
      <c r="Z93" s="1" t="s">
        <v>54</v>
      </c>
      <c r="AA93" s="1" t="s">
        <v>123</v>
      </c>
      <c r="AB93" s="1" t="s">
        <v>124</v>
      </c>
      <c r="AC93" s="1" t="s">
        <v>125</v>
      </c>
      <c r="AD93" s="1" t="s">
        <v>126</v>
      </c>
      <c r="AE93" s="1" t="s">
        <v>127</v>
      </c>
      <c r="AF93" s="1" t="s">
        <v>70</v>
      </c>
      <c r="AG93" s="1" t="s">
        <v>60</v>
      </c>
      <c r="AH93">
        <v>93</v>
      </c>
      <c r="AI93" s="1" t="s">
        <v>70</v>
      </c>
      <c r="AJ93" s="1" t="s">
        <v>71</v>
      </c>
      <c r="AK93" s="1" t="s">
        <v>72</v>
      </c>
      <c r="AL93">
        <v>1</v>
      </c>
      <c r="AM93" s="1" t="s">
        <v>300</v>
      </c>
      <c r="AN93" s="2">
        <v>46113</v>
      </c>
      <c r="AO93" s="3">
        <v>46113</v>
      </c>
    </row>
    <row r="94" spans="1:41">
      <c r="A94" s="1" t="s">
        <v>301</v>
      </c>
      <c r="B94" s="1" t="s">
        <v>42</v>
      </c>
      <c r="C94">
        <v>999999999999</v>
      </c>
      <c r="D94">
        <v>222222222222</v>
      </c>
      <c r="E94" s="1" t="s">
        <v>121</v>
      </c>
      <c r="F94">
        <v>46116.833333333336</v>
      </c>
      <c r="G94">
        <v>46117.833333333336</v>
      </c>
      <c r="H94">
        <v>46112.833333333336</v>
      </c>
      <c r="I94">
        <v>46142.833333333336</v>
      </c>
      <c r="J94" s="1" t="s">
        <v>75</v>
      </c>
      <c r="K94" s="1" t="s">
        <v>76</v>
      </c>
      <c r="L94" s="1" t="s">
        <v>77</v>
      </c>
      <c r="M94" s="1" t="s">
        <v>133</v>
      </c>
      <c r="N94" s="1" t="s">
        <v>48</v>
      </c>
      <c r="O94" s="1" t="s">
        <v>49</v>
      </c>
      <c r="P94">
        <v>89.227699999999999</v>
      </c>
      <c r="Q94" s="1" t="s">
        <v>79</v>
      </c>
      <c r="R94">
        <v>2.3E-2</v>
      </c>
      <c r="S94" s="1" t="s">
        <v>51</v>
      </c>
      <c r="T94" s="1" t="s">
        <v>52</v>
      </c>
      <c r="U94">
        <v>2.0522</v>
      </c>
      <c r="V94">
        <v>1.9184000000000001</v>
      </c>
      <c r="W94">
        <v>1.9184000000000001</v>
      </c>
      <c r="X94" s="1" t="s">
        <v>53</v>
      </c>
      <c r="Y94" s="1" t="s">
        <v>49</v>
      </c>
      <c r="Z94" s="1" t="s">
        <v>80</v>
      </c>
      <c r="AA94" s="1" t="s">
        <v>123</v>
      </c>
      <c r="AB94" s="1" t="s">
        <v>124</v>
      </c>
      <c r="AC94" s="1" t="s">
        <v>125</v>
      </c>
      <c r="AD94" s="1" t="s">
        <v>126</v>
      </c>
      <c r="AE94" s="1" t="s">
        <v>127</v>
      </c>
      <c r="AF94" s="1" t="s">
        <v>70</v>
      </c>
      <c r="AG94" s="1" t="s">
        <v>60</v>
      </c>
      <c r="AH94">
        <v>94</v>
      </c>
      <c r="AI94" s="1" t="s">
        <v>70</v>
      </c>
      <c r="AJ94" s="1" t="s">
        <v>71</v>
      </c>
      <c r="AK94" s="1" t="s">
        <v>72</v>
      </c>
      <c r="AL94">
        <v>1</v>
      </c>
      <c r="AM94" s="1" t="s">
        <v>302</v>
      </c>
      <c r="AN94" s="2">
        <v>46113</v>
      </c>
      <c r="AO94" s="3">
        <v>46113</v>
      </c>
    </row>
    <row r="95" spans="1:41">
      <c r="A95" s="1" t="s">
        <v>303</v>
      </c>
      <c r="B95" s="1" t="s">
        <v>42</v>
      </c>
      <c r="C95">
        <v>999999999999</v>
      </c>
      <c r="D95">
        <v>222222222222</v>
      </c>
      <c r="E95" s="1" t="s">
        <v>121</v>
      </c>
      <c r="F95">
        <v>46116.833333333336</v>
      </c>
      <c r="G95">
        <v>46117.833333333336</v>
      </c>
      <c r="H95">
        <v>46112.833333333336</v>
      </c>
      <c r="I95">
        <v>46142.833333333336</v>
      </c>
      <c r="J95" s="1" t="s">
        <v>75</v>
      </c>
      <c r="K95" s="1" t="s">
        <v>76</v>
      </c>
      <c r="L95" s="1" t="s">
        <v>77</v>
      </c>
      <c r="M95" s="1" t="s">
        <v>136</v>
      </c>
      <c r="N95" s="1" t="s">
        <v>48</v>
      </c>
      <c r="O95" s="1" t="s">
        <v>49</v>
      </c>
      <c r="P95">
        <v>97.582400000000007</v>
      </c>
      <c r="Q95" s="1" t="s">
        <v>79</v>
      </c>
      <c r="R95">
        <v>2.3E-2</v>
      </c>
      <c r="S95" s="1" t="s">
        <v>51</v>
      </c>
      <c r="T95" s="1" t="s">
        <v>52</v>
      </c>
      <c r="U95">
        <v>2.2444000000000002</v>
      </c>
      <c r="V95">
        <v>2.0979999999999999</v>
      </c>
      <c r="W95">
        <v>2.0979999999999999</v>
      </c>
      <c r="X95" s="1" t="s">
        <v>53</v>
      </c>
      <c r="Y95" s="1" t="s">
        <v>49</v>
      </c>
      <c r="Z95" s="1" t="s">
        <v>80</v>
      </c>
      <c r="AA95" s="1" t="s">
        <v>123</v>
      </c>
      <c r="AB95" s="1" t="s">
        <v>124</v>
      </c>
      <c r="AC95" s="1" t="s">
        <v>125</v>
      </c>
      <c r="AD95" s="1" t="s">
        <v>126</v>
      </c>
      <c r="AE95" s="1" t="s">
        <v>127</v>
      </c>
      <c r="AF95" s="1" t="s">
        <v>70</v>
      </c>
      <c r="AG95" s="1" t="s">
        <v>60</v>
      </c>
      <c r="AH95">
        <v>95</v>
      </c>
      <c r="AI95" s="1" t="s">
        <v>70</v>
      </c>
      <c r="AJ95" s="1" t="s">
        <v>71</v>
      </c>
      <c r="AK95" s="1" t="s">
        <v>72</v>
      </c>
      <c r="AL95">
        <v>1</v>
      </c>
      <c r="AM95" s="1" t="s">
        <v>304</v>
      </c>
      <c r="AN95" s="2">
        <v>46113</v>
      </c>
      <c r="AO95" s="3">
        <v>46113</v>
      </c>
    </row>
    <row r="96" spans="1:41">
      <c r="A96" s="1" t="s">
        <v>305</v>
      </c>
      <c r="B96" s="1" t="s">
        <v>42</v>
      </c>
      <c r="C96">
        <v>999999999999</v>
      </c>
      <c r="D96">
        <v>222222222222</v>
      </c>
      <c r="E96" s="1" t="s">
        <v>121</v>
      </c>
      <c r="F96">
        <v>46116.833333333336</v>
      </c>
      <c r="G96">
        <v>46117.833333333336</v>
      </c>
      <c r="H96">
        <v>46112.833333333336</v>
      </c>
      <c r="I96">
        <v>46142.833333333336</v>
      </c>
      <c r="J96" s="1" t="s">
        <v>86</v>
      </c>
      <c r="K96" s="1" t="s">
        <v>87</v>
      </c>
      <c r="L96" s="1" t="s">
        <v>88</v>
      </c>
      <c r="M96" s="1" t="s">
        <v>139</v>
      </c>
      <c r="N96" s="1" t="s">
        <v>48</v>
      </c>
      <c r="O96" s="1" t="s">
        <v>49</v>
      </c>
      <c r="P96">
        <v>78.795500000000004</v>
      </c>
      <c r="Q96" s="1" t="s">
        <v>50</v>
      </c>
      <c r="R96">
        <v>0.192</v>
      </c>
      <c r="S96" s="1" t="s">
        <v>51</v>
      </c>
      <c r="T96" s="1" t="s">
        <v>52</v>
      </c>
      <c r="U96">
        <v>15.1287</v>
      </c>
      <c r="V96">
        <v>13.395200000000001</v>
      </c>
      <c r="W96">
        <v>13.395200000000001</v>
      </c>
      <c r="X96" s="1" t="s">
        <v>53</v>
      </c>
      <c r="Y96" s="1" t="s">
        <v>49</v>
      </c>
      <c r="Z96" s="1" t="s">
        <v>90</v>
      </c>
      <c r="AA96" s="1" t="s">
        <v>123</v>
      </c>
      <c r="AB96" s="1" t="s">
        <v>124</v>
      </c>
      <c r="AC96" s="1" t="s">
        <v>125</v>
      </c>
      <c r="AD96" s="1" t="s">
        <v>126</v>
      </c>
      <c r="AE96" s="1" t="s">
        <v>127</v>
      </c>
      <c r="AF96" s="1" t="s">
        <v>70</v>
      </c>
      <c r="AG96" s="1" t="s">
        <v>60</v>
      </c>
      <c r="AH96">
        <v>96</v>
      </c>
      <c r="AI96" s="1" t="s">
        <v>70</v>
      </c>
      <c r="AJ96" s="1" t="s">
        <v>71</v>
      </c>
      <c r="AK96" s="1" t="s">
        <v>72</v>
      </c>
      <c r="AL96">
        <v>1</v>
      </c>
      <c r="AM96" s="1" t="s">
        <v>306</v>
      </c>
      <c r="AN96" s="2">
        <v>46113</v>
      </c>
      <c r="AO96" s="3">
        <v>46113</v>
      </c>
    </row>
    <row r="97" spans="1:41">
      <c r="A97" s="1" t="s">
        <v>307</v>
      </c>
      <c r="B97" s="1" t="s">
        <v>42</v>
      </c>
      <c r="C97">
        <v>999999999999</v>
      </c>
      <c r="D97">
        <v>222222222222</v>
      </c>
      <c r="E97" s="1" t="s">
        <v>121</v>
      </c>
      <c r="F97">
        <v>46116.833333333336</v>
      </c>
      <c r="G97">
        <v>46117.833333333336</v>
      </c>
      <c r="H97">
        <v>46112.833333333336</v>
      </c>
      <c r="I97">
        <v>46142.833333333336</v>
      </c>
      <c r="J97" s="1" t="s">
        <v>86</v>
      </c>
      <c r="K97" s="1" t="s">
        <v>87</v>
      </c>
      <c r="L97" s="1" t="s">
        <v>88</v>
      </c>
      <c r="M97" s="1" t="s">
        <v>142</v>
      </c>
      <c r="N97" s="1" t="s">
        <v>48</v>
      </c>
      <c r="O97" s="1" t="s">
        <v>49</v>
      </c>
      <c r="P97">
        <v>82.687600000000003</v>
      </c>
      <c r="Q97" s="1" t="s">
        <v>50</v>
      </c>
      <c r="R97">
        <v>0.192</v>
      </c>
      <c r="S97" s="1" t="s">
        <v>51</v>
      </c>
      <c r="T97" s="1" t="s">
        <v>52</v>
      </c>
      <c r="U97">
        <v>15.875999999999999</v>
      </c>
      <c r="V97">
        <v>14.056900000000001</v>
      </c>
      <c r="W97">
        <v>14.056900000000001</v>
      </c>
      <c r="X97" s="1" t="s">
        <v>53</v>
      </c>
      <c r="Y97" s="1" t="s">
        <v>49</v>
      </c>
      <c r="Z97" s="1" t="s">
        <v>90</v>
      </c>
      <c r="AA97" s="1" t="s">
        <v>123</v>
      </c>
      <c r="AB97" s="1" t="s">
        <v>124</v>
      </c>
      <c r="AC97" s="1" t="s">
        <v>125</v>
      </c>
      <c r="AD97" s="1" t="s">
        <v>126</v>
      </c>
      <c r="AE97" s="1" t="s">
        <v>127</v>
      </c>
      <c r="AF97" s="1" t="s">
        <v>70</v>
      </c>
      <c r="AG97" s="1" t="s">
        <v>60</v>
      </c>
      <c r="AH97">
        <v>97</v>
      </c>
      <c r="AI97" s="1" t="s">
        <v>70</v>
      </c>
      <c r="AJ97" s="1" t="s">
        <v>71</v>
      </c>
      <c r="AK97" s="1" t="s">
        <v>72</v>
      </c>
      <c r="AL97">
        <v>1</v>
      </c>
      <c r="AM97" s="1" t="s">
        <v>308</v>
      </c>
      <c r="AN97" s="2">
        <v>46113</v>
      </c>
      <c r="AO97" s="3">
        <v>46113</v>
      </c>
    </row>
    <row r="98" spans="1:41">
      <c r="A98" s="1" t="s">
        <v>309</v>
      </c>
      <c r="B98" s="1" t="s">
        <v>42</v>
      </c>
      <c r="C98">
        <v>999999999999</v>
      </c>
      <c r="D98">
        <v>222222222222</v>
      </c>
      <c r="E98" s="1" t="s">
        <v>121</v>
      </c>
      <c r="F98">
        <v>46116.833333333336</v>
      </c>
      <c r="G98">
        <v>46117.833333333336</v>
      </c>
      <c r="H98">
        <v>46112.833333333336</v>
      </c>
      <c r="I98">
        <v>46142.833333333336</v>
      </c>
      <c r="J98" s="1" t="s">
        <v>96</v>
      </c>
      <c r="K98" s="1" t="s">
        <v>45</v>
      </c>
      <c r="L98" s="1" t="s">
        <v>97</v>
      </c>
      <c r="M98" s="1" t="s">
        <v>145</v>
      </c>
      <c r="N98" s="1" t="s">
        <v>48</v>
      </c>
      <c r="O98" s="1" t="s">
        <v>49</v>
      </c>
      <c r="P98">
        <v>1662432.2568000001</v>
      </c>
      <c r="Q98" s="1" t="s">
        <v>99</v>
      </c>
      <c r="R98">
        <v>1.6666700000000001E-5</v>
      </c>
      <c r="S98" s="1" t="s">
        <v>51</v>
      </c>
      <c r="T98" s="1" t="s">
        <v>52</v>
      </c>
      <c r="U98">
        <v>27.7073</v>
      </c>
      <c r="V98">
        <v>25.767700000000001</v>
      </c>
      <c r="W98">
        <v>25.767700000000001</v>
      </c>
      <c r="X98" s="1" t="s">
        <v>53</v>
      </c>
      <c r="Y98" s="1" t="s">
        <v>49</v>
      </c>
      <c r="Z98" s="1" t="s">
        <v>100</v>
      </c>
      <c r="AA98" s="1" t="s">
        <v>123</v>
      </c>
      <c r="AB98" s="1" t="s">
        <v>124</v>
      </c>
      <c r="AC98" s="1" t="s">
        <v>125</v>
      </c>
      <c r="AD98" s="1" t="s">
        <v>126</v>
      </c>
      <c r="AE98" s="1" t="s">
        <v>127</v>
      </c>
      <c r="AF98" s="1" t="s">
        <v>70</v>
      </c>
      <c r="AG98" s="1" t="s">
        <v>60</v>
      </c>
      <c r="AH98">
        <v>98</v>
      </c>
      <c r="AI98" s="1" t="s">
        <v>70</v>
      </c>
      <c r="AJ98" s="1" t="s">
        <v>71</v>
      </c>
      <c r="AK98" s="1" t="s">
        <v>72</v>
      </c>
      <c r="AL98">
        <v>1</v>
      </c>
      <c r="AM98" s="1" t="s">
        <v>310</v>
      </c>
      <c r="AN98" s="2">
        <v>46113</v>
      </c>
      <c r="AO98" s="3">
        <v>46113</v>
      </c>
    </row>
    <row r="99" spans="1:41">
      <c r="A99" s="1" t="s">
        <v>311</v>
      </c>
      <c r="B99" s="1" t="s">
        <v>42</v>
      </c>
      <c r="C99">
        <v>999999999999</v>
      </c>
      <c r="D99">
        <v>222222222222</v>
      </c>
      <c r="E99" s="1" t="s">
        <v>121</v>
      </c>
      <c r="F99">
        <v>46116.833333333336</v>
      </c>
      <c r="G99">
        <v>46117.833333333336</v>
      </c>
      <c r="H99">
        <v>46112.833333333336</v>
      </c>
      <c r="I99">
        <v>46142.833333333336</v>
      </c>
      <c r="J99" s="1" t="s">
        <v>96</v>
      </c>
      <c r="K99" s="1" t="s">
        <v>45</v>
      </c>
      <c r="L99" s="1" t="s">
        <v>97</v>
      </c>
      <c r="M99" s="1" t="s">
        <v>148</v>
      </c>
      <c r="N99" s="1" t="s">
        <v>48</v>
      </c>
      <c r="O99" s="1" t="s">
        <v>49</v>
      </c>
      <c r="P99">
        <v>1730095.7608</v>
      </c>
      <c r="Q99" s="1" t="s">
        <v>99</v>
      </c>
      <c r="R99">
        <v>1.6666700000000001E-5</v>
      </c>
      <c r="S99" s="1" t="s">
        <v>51</v>
      </c>
      <c r="T99" s="1" t="s">
        <v>52</v>
      </c>
      <c r="U99">
        <v>28.835000000000001</v>
      </c>
      <c r="V99">
        <v>26.816500000000001</v>
      </c>
      <c r="W99">
        <v>26.816500000000001</v>
      </c>
      <c r="X99" s="1" t="s">
        <v>53</v>
      </c>
      <c r="Y99" s="1" t="s">
        <v>49</v>
      </c>
      <c r="Z99" s="1" t="s">
        <v>100</v>
      </c>
      <c r="AA99" s="1" t="s">
        <v>123</v>
      </c>
      <c r="AB99" s="1" t="s">
        <v>124</v>
      </c>
      <c r="AC99" s="1" t="s">
        <v>125</v>
      </c>
      <c r="AD99" s="1" t="s">
        <v>126</v>
      </c>
      <c r="AE99" s="1" t="s">
        <v>127</v>
      </c>
      <c r="AF99" s="1" t="s">
        <v>70</v>
      </c>
      <c r="AG99" s="1" t="s">
        <v>60</v>
      </c>
      <c r="AH99">
        <v>99</v>
      </c>
      <c r="AI99" s="1" t="s">
        <v>70</v>
      </c>
      <c r="AJ99" s="1" t="s">
        <v>71</v>
      </c>
      <c r="AK99" s="1" t="s">
        <v>72</v>
      </c>
      <c r="AL99">
        <v>1</v>
      </c>
      <c r="AM99" s="1" t="s">
        <v>312</v>
      </c>
      <c r="AN99" s="2">
        <v>46113</v>
      </c>
      <c r="AO99" s="3">
        <v>46113</v>
      </c>
    </row>
    <row r="100" spans="1:41">
      <c r="A100" s="1" t="s">
        <v>313</v>
      </c>
      <c r="B100" s="1" t="s">
        <v>42</v>
      </c>
      <c r="C100">
        <v>999999999999</v>
      </c>
      <c r="D100">
        <v>222222222222</v>
      </c>
      <c r="E100" s="1" t="s">
        <v>121</v>
      </c>
      <c r="F100">
        <v>46116.833333333336</v>
      </c>
      <c r="G100">
        <v>46117.833333333336</v>
      </c>
      <c r="H100">
        <v>46112.833333333336</v>
      </c>
      <c r="I100">
        <v>46142.833333333336</v>
      </c>
      <c r="J100" s="1" t="s">
        <v>106</v>
      </c>
      <c r="K100" s="1" t="s">
        <v>107</v>
      </c>
      <c r="L100" s="1" t="s">
        <v>108</v>
      </c>
      <c r="M100" s="1" t="s">
        <v>151</v>
      </c>
      <c r="N100" s="1" t="s">
        <v>48</v>
      </c>
      <c r="O100" s="1" t="s">
        <v>49</v>
      </c>
      <c r="P100">
        <v>88.380700000000004</v>
      </c>
      <c r="Q100" s="1" t="s">
        <v>110</v>
      </c>
      <c r="R100">
        <v>0.5</v>
      </c>
      <c r="S100" s="1" t="s">
        <v>51</v>
      </c>
      <c r="T100" s="1" t="s">
        <v>52</v>
      </c>
      <c r="U100">
        <v>44.190300000000001</v>
      </c>
      <c r="V100">
        <v>40.655099999999997</v>
      </c>
      <c r="W100">
        <v>40.655099999999997</v>
      </c>
      <c r="X100" s="1" t="s">
        <v>53</v>
      </c>
      <c r="Y100" s="1" t="s">
        <v>49</v>
      </c>
      <c r="Z100" s="1" t="s">
        <v>111</v>
      </c>
      <c r="AA100" s="1" t="s">
        <v>55</v>
      </c>
      <c r="AB100" s="1" t="s">
        <v>56</v>
      </c>
      <c r="AC100" s="1" t="s">
        <v>57</v>
      </c>
      <c r="AD100" s="1" t="s">
        <v>58</v>
      </c>
      <c r="AE100" s="1" t="s">
        <v>59</v>
      </c>
      <c r="AF100" s="1" t="s">
        <v>56</v>
      </c>
      <c r="AG100" s="1" t="s">
        <v>60</v>
      </c>
      <c r="AH100">
        <v>100</v>
      </c>
      <c r="AI100" s="1" t="s">
        <v>56</v>
      </c>
      <c r="AJ100" s="1" t="s">
        <v>56</v>
      </c>
      <c r="AK100" s="1" t="s">
        <v>61</v>
      </c>
      <c r="AL100">
        <v>1</v>
      </c>
      <c r="AM100" s="1" t="s">
        <v>314</v>
      </c>
      <c r="AN100" s="2">
        <v>46113</v>
      </c>
      <c r="AO100" s="3">
        <v>46113</v>
      </c>
    </row>
    <row r="101" spans="1:41">
      <c r="A101" s="1" t="s">
        <v>315</v>
      </c>
      <c r="B101" s="1" t="s">
        <v>42</v>
      </c>
      <c r="C101">
        <v>999999999999</v>
      </c>
      <c r="D101">
        <v>222222222222</v>
      </c>
      <c r="E101" s="1" t="s">
        <v>121</v>
      </c>
      <c r="F101">
        <v>46116.833333333336</v>
      </c>
      <c r="G101">
        <v>46117.833333333336</v>
      </c>
      <c r="H101">
        <v>46112.833333333336</v>
      </c>
      <c r="I101">
        <v>46142.833333333336</v>
      </c>
      <c r="J101" s="1" t="s">
        <v>106</v>
      </c>
      <c r="K101" s="1" t="s">
        <v>107</v>
      </c>
      <c r="L101" s="1" t="s">
        <v>108</v>
      </c>
      <c r="M101" s="1" t="s">
        <v>155</v>
      </c>
      <c r="N101" s="1" t="s">
        <v>48</v>
      </c>
      <c r="O101" s="1" t="s">
        <v>49</v>
      </c>
      <c r="P101">
        <v>96.237399999999994</v>
      </c>
      <c r="Q101" s="1" t="s">
        <v>110</v>
      </c>
      <c r="R101">
        <v>0.5</v>
      </c>
      <c r="S101" s="1" t="s">
        <v>51</v>
      </c>
      <c r="T101" s="1" t="s">
        <v>52</v>
      </c>
      <c r="U101">
        <v>48.118699999999997</v>
      </c>
      <c r="V101">
        <v>44.269199999999998</v>
      </c>
      <c r="W101">
        <v>44.269199999999998</v>
      </c>
      <c r="X101" s="1" t="s">
        <v>53</v>
      </c>
      <c r="Y101" s="1" t="s">
        <v>49</v>
      </c>
      <c r="Z101" s="1" t="s">
        <v>111</v>
      </c>
      <c r="AA101" s="1" t="s">
        <v>152</v>
      </c>
      <c r="AB101" s="1" t="s">
        <v>124</v>
      </c>
      <c r="AC101" s="1" t="s">
        <v>125</v>
      </c>
      <c r="AD101" s="1" t="s">
        <v>126</v>
      </c>
      <c r="AE101" s="1" t="s">
        <v>127</v>
      </c>
      <c r="AF101" s="1" t="s">
        <v>70</v>
      </c>
      <c r="AG101" s="1" t="s">
        <v>60</v>
      </c>
      <c r="AH101">
        <v>101</v>
      </c>
      <c r="AI101" s="1" t="s">
        <v>113</v>
      </c>
      <c r="AJ101" s="1" t="s">
        <v>114</v>
      </c>
      <c r="AK101" s="1" t="s">
        <v>115</v>
      </c>
      <c r="AL101">
        <v>1</v>
      </c>
      <c r="AM101" s="1" t="s">
        <v>316</v>
      </c>
      <c r="AN101" s="2">
        <v>46113</v>
      </c>
      <c r="AO101" s="3">
        <v>46113</v>
      </c>
    </row>
    <row r="102" spans="1:41">
      <c r="A102" s="1" t="s">
        <v>317</v>
      </c>
      <c r="B102" s="1" t="s">
        <v>42</v>
      </c>
      <c r="C102">
        <v>999999999999</v>
      </c>
      <c r="D102">
        <v>111111111111</v>
      </c>
      <c r="E102" s="1" t="s">
        <v>43</v>
      </c>
      <c r="F102">
        <v>46117.833333333336</v>
      </c>
      <c r="G102">
        <v>46118.833333333336</v>
      </c>
      <c r="H102">
        <v>46112.833333333336</v>
      </c>
      <c r="I102">
        <v>46142.833333333336</v>
      </c>
      <c r="J102" s="1" t="s">
        <v>44</v>
      </c>
      <c r="K102" s="1" t="s">
        <v>45</v>
      </c>
      <c r="L102" s="1" t="s">
        <v>46</v>
      </c>
      <c r="M102" s="1" t="s">
        <v>47</v>
      </c>
      <c r="N102" s="1" t="s">
        <v>48</v>
      </c>
      <c r="O102" s="1" t="s">
        <v>49</v>
      </c>
      <c r="P102">
        <v>1181.3032000000001</v>
      </c>
      <c r="Q102" s="1" t="s">
        <v>50</v>
      </c>
      <c r="R102">
        <v>9.6000000000000002E-2</v>
      </c>
      <c r="S102" s="1" t="s">
        <v>51</v>
      </c>
      <c r="T102" s="1" t="s">
        <v>52</v>
      </c>
      <c r="U102">
        <v>113.4051</v>
      </c>
      <c r="V102">
        <v>99.229500000000002</v>
      </c>
      <c r="W102">
        <v>99.229500000000002</v>
      </c>
      <c r="X102" s="1" t="s">
        <v>53</v>
      </c>
      <c r="Y102" s="1" t="s">
        <v>49</v>
      </c>
      <c r="Z102" s="1" t="s">
        <v>54</v>
      </c>
      <c r="AA102" s="1" t="s">
        <v>65</v>
      </c>
      <c r="AB102" s="1" t="s">
        <v>66</v>
      </c>
      <c r="AC102" s="1" t="s">
        <v>67</v>
      </c>
      <c r="AD102" s="1" t="s">
        <v>68</v>
      </c>
      <c r="AE102" s="1" t="s">
        <v>69</v>
      </c>
      <c r="AF102" s="1" t="s">
        <v>70</v>
      </c>
      <c r="AG102" s="1" t="s">
        <v>60</v>
      </c>
      <c r="AH102">
        <v>102</v>
      </c>
      <c r="AI102" s="1" t="s">
        <v>70</v>
      </c>
      <c r="AJ102" s="1" t="s">
        <v>71</v>
      </c>
      <c r="AK102" s="1" t="s">
        <v>72</v>
      </c>
      <c r="AL102">
        <v>1</v>
      </c>
      <c r="AM102" s="1" t="s">
        <v>318</v>
      </c>
      <c r="AN102" s="2">
        <v>46113</v>
      </c>
      <c r="AO102" s="3">
        <v>46113</v>
      </c>
    </row>
    <row r="103" spans="1:41">
      <c r="A103" s="1" t="s">
        <v>319</v>
      </c>
      <c r="B103" s="1" t="s">
        <v>42</v>
      </c>
      <c r="C103">
        <v>999999999999</v>
      </c>
      <c r="D103">
        <v>111111111111</v>
      </c>
      <c r="E103" s="1" t="s">
        <v>43</v>
      </c>
      <c r="F103">
        <v>46117.833333333336</v>
      </c>
      <c r="G103">
        <v>46118.833333333336</v>
      </c>
      <c r="H103">
        <v>46112.833333333336</v>
      </c>
      <c r="I103">
        <v>46142.833333333336</v>
      </c>
      <c r="J103" s="1" t="s">
        <v>44</v>
      </c>
      <c r="K103" s="1" t="s">
        <v>45</v>
      </c>
      <c r="L103" s="1" t="s">
        <v>46</v>
      </c>
      <c r="M103" s="1" t="s">
        <v>64</v>
      </c>
      <c r="N103" s="1" t="s">
        <v>48</v>
      </c>
      <c r="O103" s="1" t="s">
        <v>49</v>
      </c>
      <c r="P103">
        <v>1155.3182999999999</v>
      </c>
      <c r="Q103" s="1" t="s">
        <v>50</v>
      </c>
      <c r="R103">
        <v>9.6000000000000002E-2</v>
      </c>
      <c r="S103" s="1" t="s">
        <v>51</v>
      </c>
      <c r="T103" s="1" t="s">
        <v>52</v>
      </c>
      <c r="U103">
        <v>110.9106</v>
      </c>
      <c r="V103">
        <v>97.046700000000001</v>
      </c>
      <c r="W103">
        <v>97.046700000000001</v>
      </c>
      <c r="X103" s="1" t="s">
        <v>53</v>
      </c>
      <c r="Y103" s="1" t="s">
        <v>49</v>
      </c>
      <c r="Z103" s="1" t="s">
        <v>54</v>
      </c>
      <c r="AA103" s="1" t="s">
        <v>65</v>
      </c>
      <c r="AB103" s="1" t="s">
        <v>66</v>
      </c>
      <c r="AC103" s="1" t="s">
        <v>67</v>
      </c>
      <c r="AD103" s="1" t="s">
        <v>68</v>
      </c>
      <c r="AE103" s="1" t="s">
        <v>69</v>
      </c>
      <c r="AF103" s="1" t="s">
        <v>70</v>
      </c>
      <c r="AG103" s="1" t="s">
        <v>60</v>
      </c>
      <c r="AH103">
        <v>103</v>
      </c>
      <c r="AI103" s="1" t="s">
        <v>70</v>
      </c>
      <c r="AJ103" s="1" t="s">
        <v>71</v>
      </c>
      <c r="AK103" s="1" t="s">
        <v>72</v>
      </c>
      <c r="AL103">
        <v>1</v>
      </c>
      <c r="AM103" s="1" t="s">
        <v>320</v>
      </c>
      <c r="AN103" s="2">
        <v>46113</v>
      </c>
      <c r="AO103" s="3">
        <v>46113</v>
      </c>
    </row>
    <row r="104" spans="1:41">
      <c r="A104" s="1" t="s">
        <v>321</v>
      </c>
      <c r="B104" s="1" t="s">
        <v>42</v>
      </c>
      <c r="C104">
        <v>999999999999</v>
      </c>
      <c r="D104">
        <v>111111111111</v>
      </c>
      <c r="E104" s="1" t="s">
        <v>43</v>
      </c>
      <c r="F104">
        <v>46117.833333333336</v>
      </c>
      <c r="G104">
        <v>46118.833333333336</v>
      </c>
      <c r="H104">
        <v>46112.833333333336</v>
      </c>
      <c r="I104">
        <v>46142.833333333336</v>
      </c>
      <c r="J104" s="1" t="s">
        <v>75</v>
      </c>
      <c r="K104" s="1" t="s">
        <v>76</v>
      </c>
      <c r="L104" s="1" t="s">
        <v>77</v>
      </c>
      <c r="M104" s="1" t="s">
        <v>78</v>
      </c>
      <c r="N104" s="1" t="s">
        <v>48</v>
      </c>
      <c r="O104" s="1" t="s">
        <v>49</v>
      </c>
      <c r="P104">
        <v>233.328</v>
      </c>
      <c r="Q104" s="1" t="s">
        <v>79</v>
      </c>
      <c r="R104">
        <v>2.3E-2</v>
      </c>
      <c r="S104" s="1" t="s">
        <v>51</v>
      </c>
      <c r="T104" s="1" t="s">
        <v>52</v>
      </c>
      <c r="U104">
        <v>5.3665000000000003</v>
      </c>
      <c r="V104">
        <v>5.0166000000000004</v>
      </c>
      <c r="W104">
        <v>5.0166000000000004</v>
      </c>
      <c r="X104" s="1" t="s">
        <v>53</v>
      </c>
      <c r="Y104" s="1" t="s">
        <v>49</v>
      </c>
      <c r="Z104" s="1" t="s">
        <v>80</v>
      </c>
      <c r="AA104" s="1" t="s">
        <v>65</v>
      </c>
      <c r="AB104" s="1" t="s">
        <v>66</v>
      </c>
      <c r="AC104" s="1" t="s">
        <v>67</v>
      </c>
      <c r="AD104" s="1" t="s">
        <v>68</v>
      </c>
      <c r="AE104" s="1" t="s">
        <v>69</v>
      </c>
      <c r="AF104" s="1" t="s">
        <v>70</v>
      </c>
      <c r="AG104" s="1" t="s">
        <v>60</v>
      </c>
      <c r="AH104">
        <v>104</v>
      </c>
      <c r="AI104" s="1" t="s">
        <v>70</v>
      </c>
      <c r="AJ104" s="1" t="s">
        <v>71</v>
      </c>
      <c r="AK104" s="1" t="s">
        <v>72</v>
      </c>
      <c r="AL104">
        <v>1</v>
      </c>
      <c r="AM104" s="1" t="s">
        <v>322</v>
      </c>
      <c r="AN104" s="2">
        <v>46113</v>
      </c>
      <c r="AO104" s="3">
        <v>46113</v>
      </c>
    </row>
    <row r="105" spans="1:41">
      <c r="A105" s="1" t="s">
        <v>323</v>
      </c>
      <c r="B105" s="1" t="s">
        <v>42</v>
      </c>
      <c r="C105">
        <v>999999999999</v>
      </c>
      <c r="D105">
        <v>111111111111</v>
      </c>
      <c r="E105" s="1" t="s">
        <v>43</v>
      </c>
      <c r="F105">
        <v>46117.833333333336</v>
      </c>
      <c r="G105">
        <v>46118.833333333336</v>
      </c>
      <c r="H105">
        <v>46112.833333333336</v>
      </c>
      <c r="I105">
        <v>46142.833333333336</v>
      </c>
      <c r="J105" s="1" t="s">
        <v>75</v>
      </c>
      <c r="K105" s="1" t="s">
        <v>76</v>
      </c>
      <c r="L105" s="1" t="s">
        <v>77</v>
      </c>
      <c r="M105" s="1" t="s">
        <v>83</v>
      </c>
      <c r="N105" s="1" t="s">
        <v>48</v>
      </c>
      <c r="O105" s="1" t="s">
        <v>49</v>
      </c>
      <c r="P105">
        <v>229.36869999999999</v>
      </c>
      <c r="Q105" s="1" t="s">
        <v>79</v>
      </c>
      <c r="R105">
        <v>2.3E-2</v>
      </c>
      <c r="S105" s="1" t="s">
        <v>51</v>
      </c>
      <c r="T105" s="1" t="s">
        <v>52</v>
      </c>
      <c r="U105">
        <v>5.2755000000000001</v>
      </c>
      <c r="V105">
        <v>4.9314</v>
      </c>
      <c r="W105">
        <v>4.9314</v>
      </c>
      <c r="X105" s="1" t="s">
        <v>53</v>
      </c>
      <c r="Y105" s="1" t="s">
        <v>49</v>
      </c>
      <c r="Z105" s="1" t="s">
        <v>80</v>
      </c>
      <c r="AA105" s="1" t="s">
        <v>55</v>
      </c>
      <c r="AB105" s="1" t="s">
        <v>56</v>
      </c>
      <c r="AC105" s="1" t="s">
        <v>57</v>
      </c>
      <c r="AD105" s="1" t="s">
        <v>58</v>
      </c>
      <c r="AE105" s="1" t="s">
        <v>59</v>
      </c>
      <c r="AF105" s="1" t="s">
        <v>56</v>
      </c>
      <c r="AG105" s="1" t="s">
        <v>60</v>
      </c>
      <c r="AH105">
        <v>105</v>
      </c>
      <c r="AI105" s="1" t="s">
        <v>56</v>
      </c>
      <c r="AJ105" s="1" t="s">
        <v>56</v>
      </c>
      <c r="AK105" s="1" t="s">
        <v>61</v>
      </c>
      <c r="AL105">
        <v>1</v>
      </c>
      <c r="AM105" s="1" t="s">
        <v>324</v>
      </c>
      <c r="AN105" s="2">
        <v>46113</v>
      </c>
      <c r="AO105" s="3">
        <v>46113</v>
      </c>
    </row>
    <row r="106" spans="1:41">
      <c r="A106" s="1" t="s">
        <v>325</v>
      </c>
      <c r="B106" s="1" t="s">
        <v>42</v>
      </c>
      <c r="C106">
        <v>999999999999</v>
      </c>
      <c r="D106">
        <v>111111111111</v>
      </c>
      <c r="E106" s="1" t="s">
        <v>43</v>
      </c>
      <c r="F106">
        <v>46117.833333333336</v>
      </c>
      <c r="G106">
        <v>46118.833333333336</v>
      </c>
      <c r="H106">
        <v>46112.833333333336</v>
      </c>
      <c r="I106">
        <v>46142.833333333336</v>
      </c>
      <c r="J106" s="1" t="s">
        <v>86</v>
      </c>
      <c r="K106" s="1" t="s">
        <v>87</v>
      </c>
      <c r="L106" s="1" t="s">
        <v>88</v>
      </c>
      <c r="M106" s="1" t="s">
        <v>89</v>
      </c>
      <c r="N106" s="1" t="s">
        <v>48</v>
      </c>
      <c r="O106" s="1" t="s">
        <v>49</v>
      </c>
      <c r="P106">
        <v>210.77160000000001</v>
      </c>
      <c r="Q106" s="1" t="s">
        <v>50</v>
      </c>
      <c r="R106">
        <v>0.192</v>
      </c>
      <c r="S106" s="1" t="s">
        <v>51</v>
      </c>
      <c r="T106" s="1" t="s">
        <v>52</v>
      </c>
      <c r="U106">
        <v>40.468200000000003</v>
      </c>
      <c r="V106">
        <v>35.831200000000003</v>
      </c>
      <c r="W106">
        <v>35.831200000000003</v>
      </c>
      <c r="X106" s="1" t="s">
        <v>53</v>
      </c>
      <c r="Y106" s="1" t="s">
        <v>49</v>
      </c>
      <c r="Z106" s="1" t="s">
        <v>90</v>
      </c>
      <c r="AA106" s="1" t="s">
        <v>65</v>
      </c>
      <c r="AB106" s="1" t="s">
        <v>66</v>
      </c>
      <c r="AC106" s="1" t="s">
        <v>67</v>
      </c>
      <c r="AD106" s="1" t="s">
        <v>68</v>
      </c>
      <c r="AE106" s="1" t="s">
        <v>69</v>
      </c>
      <c r="AF106" s="1" t="s">
        <v>70</v>
      </c>
      <c r="AG106" s="1" t="s">
        <v>60</v>
      </c>
      <c r="AH106">
        <v>106</v>
      </c>
      <c r="AI106" s="1" t="s">
        <v>70</v>
      </c>
      <c r="AJ106" s="1" t="s">
        <v>71</v>
      </c>
      <c r="AK106" s="1" t="s">
        <v>72</v>
      </c>
      <c r="AL106">
        <v>1</v>
      </c>
      <c r="AM106" s="1" t="s">
        <v>326</v>
      </c>
      <c r="AN106" s="2">
        <v>46113</v>
      </c>
      <c r="AO106" s="3">
        <v>46113</v>
      </c>
    </row>
    <row r="107" spans="1:41">
      <c r="A107" s="1" t="s">
        <v>327</v>
      </c>
      <c r="B107" s="1" t="s">
        <v>42</v>
      </c>
      <c r="C107">
        <v>999999999999</v>
      </c>
      <c r="D107">
        <v>111111111111</v>
      </c>
      <c r="E107" s="1" t="s">
        <v>43</v>
      </c>
      <c r="F107">
        <v>46117.833333333336</v>
      </c>
      <c r="G107">
        <v>46118.833333333336</v>
      </c>
      <c r="H107">
        <v>46112.833333333336</v>
      </c>
      <c r="I107">
        <v>46142.833333333336</v>
      </c>
      <c r="J107" s="1" t="s">
        <v>86</v>
      </c>
      <c r="K107" s="1" t="s">
        <v>87</v>
      </c>
      <c r="L107" s="1" t="s">
        <v>88</v>
      </c>
      <c r="M107" s="1" t="s">
        <v>93</v>
      </c>
      <c r="N107" s="1" t="s">
        <v>48</v>
      </c>
      <c r="O107" s="1" t="s">
        <v>49</v>
      </c>
      <c r="P107">
        <v>205.85679999999999</v>
      </c>
      <c r="Q107" s="1" t="s">
        <v>50</v>
      </c>
      <c r="R107">
        <v>0.192</v>
      </c>
      <c r="S107" s="1" t="s">
        <v>51</v>
      </c>
      <c r="T107" s="1" t="s">
        <v>52</v>
      </c>
      <c r="U107">
        <v>39.524500000000003</v>
      </c>
      <c r="V107">
        <v>34.995699999999999</v>
      </c>
      <c r="W107">
        <v>34.995699999999999</v>
      </c>
      <c r="X107" s="1" t="s">
        <v>53</v>
      </c>
      <c r="Y107" s="1" t="s">
        <v>49</v>
      </c>
      <c r="Z107" s="1" t="s">
        <v>90</v>
      </c>
      <c r="AA107" s="1" t="s">
        <v>65</v>
      </c>
      <c r="AB107" s="1" t="s">
        <v>66</v>
      </c>
      <c r="AC107" s="1" t="s">
        <v>67</v>
      </c>
      <c r="AD107" s="1" t="s">
        <v>68</v>
      </c>
      <c r="AE107" s="1" t="s">
        <v>69</v>
      </c>
      <c r="AF107" s="1" t="s">
        <v>70</v>
      </c>
      <c r="AG107" s="1" t="s">
        <v>60</v>
      </c>
      <c r="AH107">
        <v>107</v>
      </c>
      <c r="AI107" s="1" t="s">
        <v>70</v>
      </c>
      <c r="AJ107" s="1" t="s">
        <v>71</v>
      </c>
      <c r="AK107" s="1" t="s">
        <v>72</v>
      </c>
      <c r="AL107">
        <v>1</v>
      </c>
      <c r="AM107" s="1" t="s">
        <v>328</v>
      </c>
      <c r="AN107" s="2">
        <v>46113</v>
      </c>
      <c r="AO107" s="3">
        <v>46113</v>
      </c>
    </row>
    <row r="108" spans="1:41">
      <c r="A108" s="1" t="s">
        <v>329</v>
      </c>
      <c r="B108" s="1" t="s">
        <v>42</v>
      </c>
      <c r="C108">
        <v>999999999999</v>
      </c>
      <c r="D108">
        <v>111111111111</v>
      </c>
      <c r="E108" s="1" t="s">
        <v>43</v>
      </c>
      <c r="F108">
        <v>46117.833333333336</v>
      </c>
      <c r="G108">
        <v>46118.833333333336</v>
      </c>
      <c r="H108">
        <v>46112.833333333336</v>
      </c>
      <c r="I108">
        <v>46142.833333333336</v>
      </c>
      <c r="J108" s="1" t="s">
        <v>96</v>
      </c>
      <c r="K108" s="1" t="s">
        <v>45</v>
      </c>
      <c r="L108" s="1" t="s">
        <v>97</v>
      </c>
      <c r="M108" s="1" t="s">
        <v>98</v>
      </c>
      <c r="N108" s="1" t="s">
        <v>48</v>
      </c>
      <c r="O108" s="1" t="s">
        <v>49</v>
      </c>
      <c r="P108">
        <v>4459507.5306000002</v>
      </c>
      <c r="Q108" s="1" t="s">
        <v>99</v>
      </c>
      <c r="R108">
        <v>1.6666700000000001E-5</v>
      </c>
      <c r="S108" s="1" t="s">
        <v>51</v>
      </c>
      <c r="T108" s="1" t="s">
        <v>52</v>
      </c>
      <c r="U108">
        <v>74.325299999999999</v>
      </c>
      <c r="V108">
        <v>69.122399999999999</v>
      </c>
      <c r="W108">
        <v>69.122399999999999</v>
      </c>
      <c r="X108" s="1" t="s">
        <v>53</v>
      </c>
      <c r="Y108" s="1" t="s">
        <v>49</v>
      </c>
      <c r="Z108" s="1" t="s">
        <v>100</v>
      </c>
      <c r="AA108" s="1" t="s">
        <v>65</v>
      </c>
      <c r="AB108" s="1" t="s">
        <v>66</v>
      </c>
      <c r="AC108" s="1" t="s">
        <v>67</v>
      </c>
      <c r="AD108" s="1" t="s">
        <v>68</v>
      </c>
      <c r="AE108" s="1" t="s">
        <v>69</v>
      </c>
      <c r="AF108" s="1" t="s">
        <v>70</v>
      </c>
      <c r="AG108" s="1" t="s">
        <v>60</v>
      </c>
      <c r="AH108">
        <v>108</v>
      </c>
      <c r="AI108" s="1" t="s">
        <v>70</v>
      </c>
      <c r="AJ108" s="1" t="s">
        <v>71</v>
      </c>
      <c r="AK108" s="1" t="s">
        <v>72</v>
      </c>
      <c r="AL108">
        <v>1</v>
      </c>
      <c r="AM108" s="1" t="s">
        <v>330</v>
      </c>
      <c r="AN108" s="2">
        <v>46113</v>
      </c>
      <c r="AO108" s="3">
        <v>46113</v>
      </c>
    </row>
    <row r="109" spans="1:41">
      <c r="A109" s="1" t="s">
        <v>331</v>
      </c>
      <c r="B109" s="1" t="s">
        <v>42</v>
      </c>
      <c r="C109">
        <v>999999999999</v>
      </c>
      <c r="D109">
        <v>111111111111</v>
      </c>
      <c r="E109" s="1" t="s">
        <v>43</v>
      </c>
      <c r="F109">
        <v>46117.833333333336</v>
      </c>
      <c r="G109">
        <v>46118.833333333336</v>
      </c>
      <c r="H109">
        <v>46112.833333333336</v>
      </c>
      <c r="I109">
        <v>46142.833333333336</v>
      </c>
      <c r="J109" s="1" t="s">
        <v>96</v>
      </c>
      <c r="K109" s="1" t="s">
        <v>45</v>
      </c>
      <c r="L109" s="1" t="s">
        <v>97</v>
      </c>
      <c r="M109" s="1" t="s">
        <v>103</v>
      </c>
      <c r="N109" s="1" t="s">
        <v>48</v>
      </c>
      <c r="O109" s="1" t="s">
        <v>49</v>
      </c>
      <c r="P109">
        <v>4911585.8767999997</v>
      </c>
      <c r="Q109" s="1" t="s">
        <v>99</v>
      </c>
      <c r="R109">
        <v>1.6666700000000001E-5</v>
      </c>
      <c r="S109" s="1" t="s">
        <v>51</v>
      </c>
      <c r="T109" s="1" t="s">
        <v>52</v>
      </c>
      <c r="U109">
        <v>81.859899999999996</v>
      </c>
      <c r="V109">
        <v>76.129599999999996</v>
      </c>
      <c r="W109">
        <v>76.129599999999996</v>
      </c>
      <c r="X109" s="1" t="s">
        <v>53</v>
      </c>
      <c r="Y109" s="1" t="s">
        <v>49</v>
      </c>
      <c r="Z109" s="1" t="s">
        <v>100</v>
      </c>
      <c r="AA109" s="1" t="s">
        <v>65</v>
      </c>
      <c r="AB109" s="1" t="s">
        <v>66</v>
      </c>
      <c r="AC109" s="1" t="s">
        <v>67</v>
      </c>
      <c r="AD109" s="1" t="s">
        <v>68</v>
      </c>
      <c r="AE109" s="1" t="s">
        <v>69</v>
      </c>
      <c r="AF109" s="1" t="s">
        <v>70</v>
      </c>
      <c r="AG109" s="1" t="s">
        <v>60</v>
      </c>
      <c r="AH109">
        <v>109</v>
      </c>
      <c r="AI109" s="1" t="s">
        <v>70</v>
      </c>
      <c r="AJ109" s="1" t="s">
        <v>71</v>
      </c>
      <c r="AK109" s="1" t="s">
        <v>72</v>
      </c>
      <c r="AL109">
        <v>1</v>
      </c>
      <c r="AM109" s="1" t="s">
        <v>332</v>
      </c>
      <c r="AN109" s="2">
        <v>46113</v>
      </c>
      <c r="AO109" s="3">
        <v>46113</v>
      </c>
    </row>
    <row r="110" spans="1:41">
      <c r="A110" s="1" t="s">
        <v>333</v>
      </c>
      <c r="B110" s="1" t="s">
        <v>42</v>
      </c>
      <c r="C110">
        <v>999999999999</v>
      </c>
      <c r="D110">
        <v>111111111111</v>
      </c>
      <c r="E110" s="1" t="s">
        <v>43</v>
      </c>
      <c r="F110">
        <v>46117.833333333336</v>
      </c>
      <c r="G110">
        <v>46118.833333333336</v>
      </c>
      <c r="H110">
        <v>46112.833333333336</v>
      </c>
      <c r="I110">
        <v>46142.833333333336</v>
      </c>
      <c r="J110" s="1" t="s">
        <v>106</v>
      </c>
      <c r="K110" s="1" t="s">
        <v>107</v>
      </c>
      <c r="L110" s="1" t="s">
        <v>108</v>
      </c>
      <c r="M110" s="1" t="s">
        <v>109</v>
      </c>
      <c r="N110" s="1" t="s">
        <v>48</v>
      </c>
      <c r="O110" s="1" t="s">
        <v>49</v>
      </c>
      <c r="P110">
        <v>227.50960000000001</v>
      </c>
      <c r="Q110" s="1" t="s">
        <v>110</v>
      </c>
      <c r="R110">
        <v>0.5</v>
      </c>
      <c r="S110" s="1" t="s">
        <v>51</v>
      </c>
      <c r="T110" s="1" t="s">
        <v>52</v>
      </c>
      <c r="U110">
        <v>113.7548</v>
      </c>
      <c r="V110">
        <v>104.6544</v>
      </c>
      <c r="W110">
        <v>104.6544</v>
      </c>
      <c r="X110" s="1" t="s">
        <v>53</v>
      </c>
      <c r="Y110" s="1" t="s">
        <v>49</v>
      </c>
      <c r="Z110" s="1" t="s">
        <v>111</v>
      </c>
      <c r="AA110" s="1" t="s">
        <v>112</v>
      </c>
      <c r="AB110" s="1" t="s">
        <v>66</v>
      </c>
      <c r="AC110" s="1" t="s">
        <v>67</v>
      </c>
      <c r="AD110" s="1" t="s">
        <v>68</v>
      </c>
      <c r="AE110" s="1" t="s">
        <v>69</v>
      </c>
      <c r="AF110" s="1" t="s">
        <v>70</v>
      </c>
      <c r="AG110" s="1" t="s">
        <v>60</v>
      </c>
      <c r="AH110">
        <v>110</v>
      </c>
      <c r="AI110" s="1" t="s">
        <v>113</v>
      </c>
      <c r="AJ110" s="1" t="s">
        <v>114</v>
      </c>
      <c r="AK110" s="1" t="s">
        <v>115</v>
      </c>
      <c r="AL110">
        <v>1</v>
      </c>
      <c r="AM110" s="1" t="s">
        <v>334</v>
      </c>
      <c r="AN110" s="2">
        <v>46113</v>
      </c>
      <c r="AO110" s="3">
        <v>46113</v>
      </c>
    </row>
    <row r="111" spans="1:41">
      <c r="A111" s="1" t="s">
        <v>335</v>
      </c>
      <c r="B111" s="1" t="s">
        <v>42</v>
      </c>
      <c r="C111">
        <v>999999999999</v>
      </c>
      <c r="D111">
        <v>111111111111</v>
      </c>
      <c r="E111" s="1" t="s">
        <v>43</v>
      </c>
      <c r="F111">
        <v>46117.833333333336</v>
      </c>
      <c r="G111">
        <v>46118.833333333336</v>
      </c>
      <c r="H111">
        <v>46112.833333333336</v>
      </c>
      <c r="I111">
        <v>46142.833333333336</v>
      </c>
      <c r="J111" s="1" t="s">
        <v>106</v>
      </c>
      <c r="K111" s="1" t="s">
        <v>107</v>
      </c>
      <c r="L111" s="1" t="s">
        <v>108</v>
      </c>
      <c r="M111" s="1" t="s">
        <v>118</v>
      </c>
      <c r="N111" s="1" t="s">
        <v>48</v>
      </c>
      <c r="O111" s="1" t="s">
        <v>49</v>
      </c>
      <c r="P111">
        <v>209.4659</v>
      </c>
      <c r="Q111" s="1" t="s">
        <v>110</v>
      </c>
      <c r="R111">
        <v>0.5</v>
      </c>
      <c r="S111" s="1" t="s">
        <v>51</v>
      </c>
      <c r="T111" s="1" t="s">
        <v>52</v>
      </c>
      <c r="U111">
        <v>104.7329</v>
      </c>
      <c r="V111">
        <v>96.354299999999995</v>
      </c>
      <c r="W111">
        <v>96.354299999999995</v>
      </c>
      <c r="X111" s="1" t="s">
        <v>53</v>
      </c>
      <c r="Y111" s="1" t="s">
        <v>49</v>
      </c>
      <c r="Z111" s="1" t="s">
        <v>111</v>
      </c>
      <c r="AA111" s="1" t="s">
        <v>112</v>
      </c>
      <c r="AB111" s="1" t="s">
        <v>66</v>
      </c>
      <c r="AC111" s="1" t="s">
        <v>67</v>
      </c>
      <c r="AD111" s="1" t="s">
        <v>68</v>
      </c>
      <c r="AE111" s="1" t="s">
        <v>69</v>
      </c>
      <c r="AF111" s="1" t="s">
        <v>70</v>
      </c>
      <c r="AG111" s="1" t="s">
        <v>60</v>
      </c>
      <c r="AH111">
        <v>111</v>
      </c>
      <c r="AI111" s="1" t="s">
        <v>113</v>
      </c>
      <c r="AJ111" s="1" t="s">
        <v>114</v>
      </c>
      <c r="AK111" s="1" t="s">
        <v>115</v>
      </c>
      <c r="AL111">
        <v>1</v>
      </c>
      <c r="AM111" s="1" t="s">
        <v>336</v>
      </c>
      <c r="AN111" s="2">
        <v>46113</v>
      </c>
      <c r="AO111" s="3">
        <v>46113</v>
      </c>
    </row>
    <row r="112" spans="1:41">
      <c r="A112" s="1" t="s">
        <v>337</v>
      </c>
      <c r="B112" s="1" t="s">
        <v>42</v>
      </c>
      <c r="C112">
        <v>999999999999</v>
      </c>
      <c r="D112">
        <v>222222222222</v>
      </c>
      <c r="E112" s="1" t="s">
        <v>121</v>
      </c>
      <c r="F112">
        <v>46117.833333333336</v>
      </c>
      <c r="G112">
        <v>46118.833333333336</v>
      </c>
      <c r="H112">
        <v>46112.833333333336</v>
      </c>
      <c r="I112">
        <v>46142.833333333336</v>
      </c>
      <c r="J112" s="1" t="s">
        <v>44</v>
      </c>
      <c r="K112" s="1" t="s">
        <v>45</v>
      </c>
      <c r="L112" s="1" t="s">
        <v>46</v>
      </c>
      <c r="M112" s="1" t="s">
        <v>122</v>
      </c>
      <c r="N112" s="1" t="s">
        <v>48</v>
      </c>
      <c r="O112" s="1" t="s">
        <v>49</v>
      </c>
      <c r="P112">
        <v>459.3716</v>
      </c>
      <c r="Q112" s="1" t="s">
        <v>50</v>
      </c>
      <c r="R112">
        <v>9.6000000000000002E-2</v>
      </c>
      <c r="S112" s="1" t="s">
        <v>51</v>
      </c>
      <c r="T112" s="1" t="s">
        <v>52</v>
      </c>
      <c r="U112">
        <v>44.099699999999999</v>
      </c>
      <c r="V112">
        <v>38.587200000000003</v>
      </c>
      <c r="W112">
        <v>38.587200000000003</v>
      </c>
      <c r="X112" s="1" t="s">
        <v>53</v>
      </c>
      <c r="Y112" s="1" t="s">
        <v>49</v>
      </c>
      <c r="Z112" s="1" t="s">
        <v>54</v>
      </c>
      <c r="AA112" s="1" t="s">
        <v>123</v>
      </c>
      <c r="AB112" s="1" t="s">
        <v>124</v>
      </c>
      <c r="AC112" s="1" t="s">
        <v>125</v>
      </c>
      <c r="AD112" s="1" t="s">
        <v>126</v>
      </c>
      <c r="AE112" s="1" t="s">
        <v>127</v>
      </c>
      <c r="AF112" s="1" t="s">
        <v>70</v>
      </c>
      <c r="AG112" s="1" t="s">
        <v>60</v>
      </c>
      <c r="AH112">
        <v>112</v>
      </c>
      <c r="AI112" s="1" t="s">
        <v>70</v>
      </c>
      <c r="AJ112" s="1" t="s">
        <v>71</v>
      </c>
      <c r="AK112" s="1" t="s">
        <v>72</v>
      </c>
      <c r="AL112">
        <v>1</v>
      </c>
      <c r="AM112" s="1" t="s">
        <v>338</v>
      </c>
      <c r="AN112" s="2">
        <v>46113</v>
      </c>
      <c r="AO112" s="3">
        <v>46113</v>
      </c>
    </row>
    <row r="113" spans="1:41">
      <c r="A113" s="1" t="s">
        <v>339</v>
      </c>
      <c r="B113" s="1" t="s">
        <v>42</v>
      </c>
      <c r="C113">
        <v>999999999999</v>
      </c>
      <c r="D113">
        <v>222222222222</v>
      </c>
      <c r="E113" s="1" t="s">
        <v>121</v>
      </c>
      <c r="F113">
        <v>46117.833333333336</v>
      </c>
      <c r="G113">
        <v>46118.833333333336</v>
      </c>
      <c r="H113">
        <v>46112.833333333336</v>
      </c>
      <c r="I113">
        <v>46142.833333333336</v>
      </c>
      <c r="J113" s="1" t="s">
        <v>44</v>
      </c>
      <c r="K113" s="1" t="s">
        <v>45</v>
      </c>
      <c r="L113" s="1" t="s">
        <v>46</v>
      </c>
      <c r="M113" s="1" t="s">
        <v>130</v>
      </c>
      <c r="N113" s="1" t="s">
        <v>48</v>
      </c>
      <c r="O113" s="1" t="s">
        <v>49</v>
      </c>
      <c r="P113">
        <v>423.5444</v>
      </c>
      <c r="Q113" s="1" t="s">
        <v>50</v>
      </c>
      <c r="R113">
        <v>9.6000000000000002E-2</v>
      </c>
      <c r="S113" s="1" t="s">
        <v>51</v>
      </c>
      <c r="T113" s="1" t="s">
        <v>52</v>
      </c>
      <c r="U113">
        <v>40.660299999999999</v>
      </c>
      <c r="V113">
        <v>35.5777</v>
      </c>
      <c r="W113">
        <v>35.5777</v>
      </c>
      <c r="X113" s="1" t="s">
        <v>53</v>
      </c>
      <c r="Y113" s="1" t="s">
        <v>49</v>
      </c>
      <c r="Z113" s="1" t="s">
        <v>54</v>
      </c>
      <c r="AA113" s="1" t="s">
        <v>123</v>
      </c>
      <c r="AB113" s="1" t="s">
        <v>124</v>
      </c>
      <c r="AC113" s="1" t="s">
        <v>125</v>
      </c>
      <c r="AD113" s="1" t="s">
        <v>126</v>
      </c>
      <c r="AE113" s="1" t="s">
        <v>127</v>
      </c>
      <c r="AF113" s="1" t="s">
        <v>70</v>
      </c>
      <c r="AG113" s="1" t="s">
        <v>60</v>
      </c>
      <c r="AH113">
        <v>113</v>
      </c>
      <c r="AI113" s="1" t="s">
        <v>70</v>
      </c>
      <c r="AJ113" s="1" t="s">
        <v>71</v>
      </c>
      <c r="AK113" s="1" t="s">
        <v>72</v>
      </c>
      <c r="AL113">
        <v>1</v>
      </c>
      <c r="AM113" s="1" t="s">
        <v>340</v>
      </c>
      <c r="AN113" s="2">
        <v>46113</v>
      </c>
      <c r="AO113" s="3">
        <v>46113</v>
      </c>
    </row>
    <row r="114" spans="1:41">
      <c r="A114" s="1" t="s">
        <v>341</v>
      </c>
      <c r="B114" s="1" t="s">
        <v>42</v>
      </c>
      <c r="C114">
        <v>999999999999</v>
      </c>
      <c r="D114">
        <v>222222222222</v>
      </c>
      <c r="E114" s="1" t="s">
        <v>121</v>
      </c>
      <c r="F114">
        <v>46117.833333333336</v>
      </c>
      <c r="G114">
        <v>46118.833333333336</v>
      </c>
      <c r="H114">
        <v>46112.833333333336</v>
      </c>
      <c r="I114">
        <v>46142.833333333336</v>
      </c>
      <c r="J114" s="1" t="s">
        <v>75</v>
      </c>
      <c r="K114" s="1" t="s">
        <v>76</v>
      </c>
      <c r="L114" s="1" t="s">
        <v>77</v>
      </c>
      <c r="M114" s="1" t="s">
        <v>133</v>
      </c>
      <c r="N114" s="1" t="s">
        <v>48</v>
      </c>
      <c r="O114" s="1" t="s">
        <v>49</v>
      </c>
      <c r="P114">
        <v>82.940399999999997</v>
      </c>
      <c r="Q114" s="1" t="s">
        <v>79</v>
      </c>
      <c r="R114">
        <v>2.3E-2</v>
      </c>
      <c r="S114" s="1" t="s">
        <v>51</v>
      </c>
      <c r="T114" s="1" t="s">
        <v>52</v>
      </c>
      <c r="U114">
        <v>1.9076</v>
      </c>
      <c r="V114">
        <v>1.7831999999999999</v>
      </c>
      <c r="W114">
        <v>1.7831999999999999</v>
      </c>
      <c r="X114" s="1" t="s">
        <v>53</v>
      </c>
      <c r="Y114" s="1" t="s">
        <v>49</v>
      </c>
      <c r="Z114" s="1" t="s">
        <v>80</v>
      </c>
      <c r="AA114" s="1" t="s">
        <v>123</v>
      </c>
      <c r="AB114" s="1" t="s">
        <v>124</v>
      </c>
      <c r="AC114" s="1" t="s">
        <v>125</v>
      </c>
      <c r="AD114" s="1" t="s">
        <v>126</v>
      </c>
      <c r="AE114" s="1" t="s">
        <v>127</v>
      </c>
      <c r="AF114" s="1" t="s">
        <v>70</v>
      </c>
      <c r="AG114" s="1" t="s">
        <v>60</v>
      </c>
      <c r="AH114">
        <v>114</v>
      </c>
      <c r="AI114" s="1" t="s">
        <v>70</v>
      </c>
      <c r="AJ114" s="1" t="s">
        <v>71</v>
      </c>
      <c r="AK114" s="1" t="s">
        <v>72</v>
      </c>
      <c r="AL114">
        <v>1</v>
      </c>
      <c r="AM114" s="1" t="s">
        <v>342</v>
      </c>
      <c r="AN114" s="2">
        <v>46113</v>
      </c>
      <c r="AO114" s="3">
        <v>46113</v>
      </c>
    </row>
    <row r="115" spans="1:41">
      <c r="A115" s="1" t="s">
        <v>343</v>
      </c>
      <c r="B115" s="1" t="s">
        <v>42</v>
      </c>
      <c r="C115">
        <v>999999999999</v>
      </c>
      <c r="D115">
        <v>222222222222</v>
      </c>
      <c r="E115" s="1" t="s">
        <v>121</v>
      </c>
      <c r="F115">
        <v>46117.833333333336</v>
      </c>
      <c r="G115">
        <v>46118.833333333336</v>
      </c>
      <c r="H115">
        <v>46112.833333333336</v>
      </c>
      <c r="I115">
        <v>46142.833333333336</v>
      </c>
      <c r="J115" s="1" t="s">
        <v>75</v>
      </c>
      <c r="K115" s="1" t="s">
        <v>76</v>
      </c>
      <c r="L115" s="1" t="s">
        <v>77</v>
      </c>
      <c r="M115" s="1" t="s">
        <v>136</v>
      </c>
      <c r="N115" s="1" t="s">
        <v>48</v>
      </c>
      <c r="O115" s="1" t="s">
        <v>49</v>
      </c>
      <c r="P115">
        <v>91.051900000000003</v>
      </c>
      <c r="Q115" s="1" t="s">
        <v>79</v>
      </c>
      <c r="R115">
        <v>2.3E-2</v>
      </c>
      <c r="S115" s="1" t="s">
        <v>51</v>
      </c>
      <c r="T115" s="1" t="s">
        <v>52</v>
      </c>
      <c r="U115">
        <v>2.0941999999999998</v>
      </c>
      <c r="V115">
        <v>1.9576</v>
      </c>
      <c r="W115">
        <v>1.9576</v>
      </c>
      <c r="X115" s="1" t="s">
        <v>53</v>
      </c>
      <c r="Y115" s="1" t="s">
        <v>49</v>
      </c>
      <c r="Z115" s="1" t="s">
        <v>80</v>
      </c>
      <c r="AA115" s="1" t="s">
        <v>123</v>
      </c>
      <c r="AB115" s="1" t="s">
        <v>124</v>
      </c>
      <c r="AC115" s="1" t="s">
        <v>125</v>
      </c>
      <c r="AD115" s="1" t="s">
        <v>126</v>
      </c>
      <c r="AE115" s="1" t="s">
        <v>127</v>
      </c>
      <c r="AF115" s="1" t="s">
        <v>70</v>
      </c>
      <c r="AG115" s="1" t="s">
        <v>60</v>
      </c>
      <c r="AH115">
        <v>115</v>
      </c>
      <c r="AI115" s="1" t="s">
        <v>70</v>
      </c>
      <c r="AJ115" s="1" t="s">
        <v>71</v>
      </c>
      <c r="AK115" s="1" t="s">
        <v>72</v>
      </c>
      <c r="AL115">
        <v>1</v>
      </c>
      <c r="AM115" s="1" t="s">
        <v>344</v>
      </c>
      <c r="AN115" s="2">
        <v>46113</v>
      </c>
      <c r="AO115" s="3">
        <v>46113</v>
      </c>
    </row>
    <row r="116" spans="1:41">
      <c r="A116" s="1" t="s">
        <v>345</v>
      </c>
      <c r="B116" s="1" t="s">
        <v>42</v>
      </c>
      <c r="C116">
        <v>999999999999</v>
      </c>
      <c r="D116">
        <v>222222222222</v>
      </c>
      <c r="E116" s="1" t="s">
        <v>121</v>
      </c>
      <c r="F116">
        <v>46117.833333333336</v>
      </c>
      <c r="G116">
        <v>46118.833333333336</v>
      </c>
      <c r="H116">
        <v>46112.833333333336</v>
      </c>
      <c r="I116">
        <v>46142.833333333336</v>
      </c>
      <c r="J116" s="1" t="s">
        <v>86</v>
      </c>
      <c r="K116" s="1" t="s">
        <v>87</v>
      </c>
      <c r="L116" s="1" t="s">
        <v>88</v>
      </c>
      <c r="M116" s="1" t="s">
        <v>139</v>
      </c>
      <c r="N116" s="1" t="s">
        <v>48</v>
      </c>
      <c r="O116" s="1" t="s">
        <v>49</v>
      </c>
      <c r="P116">
        <v>78.244900000000001</v>
      </c>
      <c r="Q116" s="1" t="s">
        <v>50</v>
      </c>
      <c r="R116">
        <v>0.192</v>
      </c>
      <c r="S116" s="1" t="s">
        <v>51</v>
      </c>
      <c r="T116" s="1" t="s">
        <v>52</v>
      </c>
      <c r="U116">
        <v>15.023</v>
      </c>
      <c r="V116">
        <v>13.301600000000001</v>
      </c>
      <c r="W116">
        <v>13.301600000000001</v>
      </c>
      <c r="X116" s="1" t="s">
        <v>53</v>
      </c>
      <c r="Y116" s="1" t="s">
        <v>49</v>
      </c>
      <c r="Z116" s="1" t="s">
        <v>90</v>
      </c>
      <c r="AA116" s="1" t="s">
        <v>123</v>
      </c>
      <c r="AB116" s="1" t="s">
        <v>124</v>
      </c>
      <c r="AC116" s="1" t="s">
        <v>125</v>
      </c>
      <c r="AD116" s="1" t="s">
        <v>126</v>
      </c>
      <c r="AE116" s="1" t="s">
        <v>127</v>
      </c>
      <c r="AF116" s="1" t="s">
        <v>70</v>
      </c>
      <c r="AG116" s="1" t="s">
        <v>60</v>
      </c>
      <c r="AH116">
        <v>116</v>
      </c>
      <c r="AI116" s="1" t="s">
        <v>70</v>
      </c>
      <c r="AJ116" s="1" t="s">
        <v>71</v>
      </c>
      <c r="AK116" s="1" t="s">
        <v>72</v>
      </c>
      <c r="AL116">
        <v>1</v>
      </c>
      <c r="AM116" s="1" t="s">
        <v>346</v>
      </c>
      <c r="AN116" s="2">
        <v>46113</v>
      </c>
      <c r="AO116" s="3">
        <v>46113</v>
      </c>
    </row>
    <row r="117" spans="1:41">
      <c r="A117" s="1" t="s">
        <v>347</v>
      </c>
      <c r="B117" s="1" t="s">
        <v>42</v>
      </c>
      <c r="C117">
        <v>999999999999</v>
      </c>
      <c r="D117">
        <v>222222222222</v>
      </c>
      <c r="E117" s="1" t="s">
        <v>121</v>
      </c>
      <c r="F117">
        <v>46117.833333333336</v>
      </c>
      <c r="G117">
        <v>46118.833333333336</v>
      </c>
      <c r="H117">
        <v>46112.833333333336</v>
      </c>
      <c r="I117">
        <v>46142.833333333336</v>
      </c>
      <c r="J117" s="1" t="s">
        <v>86</v>
      </c>
      <c r="K117" s="1" t="s">
        <v>87</v>
      </c>
      <c r="L117" s="1" t="s">
        <v>88</v>
      </c>
      <c r="M117" s="1" t="s">
        <v>142</v>
      </c>
      <c r="N117" s="1" t="s">
        <v>48</v>
      </c>
      <c r="O117" s="1" t="s">
        <v>49</v>
      </c>
      <c r="P117">
        <v>76.945899999999995</v>
      </c>
      <c r="Q117" s="1" t="s">
        <v>50</v>
      </c>
      <c r="R117">
        <v>0.192</v>
      </c>
      <c r="S117" s="1" t="s">
        <v>51</v>
      </c>
      <c r="T117" s="1" t="s">
        <v>52</v>
      </c>
      <c r="U117">
        <v>14.7736</v>
      </c>
      <c r="V117">
        <v>13.0808</v>
      </c>
      <c r="W117">
        <v>13.0808</v>
      </c>
      <c r="X117" s="1" t="s">
        <v>53</v>
      </c>
      <c r="Y117" s="1" t="s">
        <v>49</v>
      </c>
      <c r="Z117" s="1" t="s">
        <v>90</v>
      </c>
      <c r="AA117" s="1" t="s">
        <v>123</v>
      </c>
      <c r="AB117" s="1" t="s">
        <v>124</v>
      </c>
      <c r="AC117" s="1" t="s">
        <v>125</v>
      </c>
      <c r="AD117" s="1" t="s">
        <v>126</v>
      </c>
      <c r="AE117" s="1" t="s">
        <v>127</v>
      </c>
      <c r="AF117" s="1" t="s">
        <v>70</v>
      </c>
      <c r="AG117" s="1" t="s">
        <v>60</v>
      </c>
      <c r="AH117">
        <v>117</v>
      </c>
      <c r="AI117" s="1" t="s">
        <v>70</v>
      </c>
      <c r="AJ117" s="1" t="s">
        <v>71</v>
      </c>
      <c r="AK117" s="1" t="s">
        <v>72</v>
      </c>
      <c r="AL117">
        <v>1</v>
      </c>
      <c r="AM117" s="1" t="s">
        <v>348</v>
      </c>
      <c r="AN117" s="2">
        <v>46113</v>
      </c>
      <c r="AO117" s="3">
        <v>46113</v>
      </c>
    </row>
    <row r="118" spans="1:41">
      <c r="A118" s="1" t="s">
        <v>349</v>
      </c>
      <c r="B118" s="1" t="s">
        <v>42</v>
      </c>
      <c r="C118">
        <v>999999999999</v>
      </c>
      <c r="D118">
        <v>222222222222</v>
      </c>
      <c r="E118" s="1" t="s">
        <v>121</v>
      </c>
      <c r="F118">
        <v>46117.833333333336</v>
      </c>
      <c r="G118">
        <v>46118.833333333336</v>
      </c>
      <c r="H118">
        <v>46112.833333333336</v>
      </c>
      <c r="I118">
        <v>46142.833333333336</v>
      </c>
      <c r="J118" s="1" t="s">
        <v>96</v>
      </c>
      <c r="K118" s="1" t="s">
        <v>45</v>
      </c>
      <c r="L118" s="1" t="s">
        <v>97</v>
      </c>
      <c r="M118" s="1" t="s">
        <v>145</v>
      </c>
      <c r="N118" s="1" t="s">
        <v>48</v>
      </c>
      <c r="O118" s="1" t="s">
        <v>49</v>
      </c>
      <c r="P118">
        <v>1783262.2873</v>
      </c>
      <c r="Q118" s="1" t="s">
        <v>99</v>
      </c>
      <c r="R118">
        <v>1.6666700000000001E-5</v>
      </c>
      <c r="S118" s="1" t="s">
        <v>51</v>
      </c>
      <c r="T118" s="1" t="s">
        <v>52</v>
      </c>
      <c r="U118">
        <v>29.7211</v>
      </c>
      <c r="V118">
        <v>27.640599999999999</v>
      </c>
      <c r="W118">
        <v>27.640599999999999</v>
      </c>
      <c r="X118" s="1" t="s">
        <v>53</v>
      </c>
      <c r="Y118" s="1" t="s">
        <v>49</v>
      </c>
      <c r="Z118" s="1" t="s">
        <v>100</v>
      </c>
      <c r="AA118" s="1" t="s">
        <v>123</v>
      </c>
      <c r="AB118" s="1" t="s">
        <v>124</v>
      </c>
      <c r="AC118" s="1" t="s">
        <v>125</v>
      </c>
      <c r="AD118" s="1" t="s">
        <v>126</v>
      </c>
      <c r="AE118" s="1" t="s">
        <v>127</v>
      </c>
      <c r="AF118" s="1" t="s">
        <v>70</v>
      </c>
      <c r="AG118" s="1" t="s">
        <v>60</v>
      </c>
      <c r="AH118">
        <v>118</v>
      </c>
      <c r="AI118" s="1" t="s">
        <v>70</v>
      </c>
      <c r="AJ118" s="1" t="s">
        <v>71</v>
      </c>
      <c r="AK118" s="1" t="s">
        <v>72</v>
      </c>
      <c r="AL118">
        <v>1</v>
      </c>
      <c r="AM118" s="1" t="s">
        <v>350</v>
      </c>
      <c r="AN118" s="2">
        <v>46113</v>
      </c>
      <c r="AO118" s="3">
        <v>46113</v>
      </c>
    </row>
    <row r="119" spans="1:41">
      <c r="A119" s="1" t="s">
        <v>351</v>
      </c>
      <c r="B119" s="1" t="s">
        <v>42</v>
      </c>
      <c r="C119">
        <v>999999999999</v>
      </c>
      <c r="D119">
        <v>222222222222</v>
      </c>
      <c r="E119" s="1" t="s">
        <v>121</v>
      </c>
      <c r="F119">
        <v>46117.833333333336</v>
      </c>
      <c r="G119">
        <v>46118.833333333336</v>
      </c>
      <c r="H119">
        <v>46112.833333333336</v>
      </c>
      <c r="I119">
        <v>46142.833333333336</v>
      </c>
      <c r="J119" s="1" t="s">
        <v>96</v>
      </c>
      <c r="K119" s="1" t="s">
        <v>45</v>
      </c>
      <c r="L119" s="1" t="s">
        <v>97</v>
      </c>
      <c r="M119" s="1" t="s">
        <v>148</v>
      </c>
      <c r="N119" s="1" t="s">
        <v>48</v>
      </c>
      <c r="O119" s="1" t="s">
        <v>49</v>
      </c>
      <c r="P119">
        <v>1657321.3633000001</v>
      </c>
      <c r="Q119" s="1" t="s">
        <v>99</v>
      </c>
      <c r="R119">
        <v>1.6666700000000001E-5</v>
      </c>
      <c r="S119" s="1" t="s">
        <v>51</v>
      </c>
      <c r="T119" s="1" t="s">
        <v>52</v>
      </c>
      <c r="U119">
        <v>27.6221</v>
      </c>
      <c r="V119">
        <v>25.688500000000001</v>
      </c>
      <c r="W119">
        <v>25.688500000000001</v>
      </c>
      <c r="X119" s="1" t="s">
        <v>53</v>
      </c>
      <c r="Y119" s="1" t="s">
        <v>49</v>
      </c>
      <c r="Z119" s="1" t="s">
        <v>100</v>
      </c>
      <c r="AA119" s="1" t="s">
        <v>123</v>
      </c>
      <c r="AB119" s="1" t="s">
        <v>124</v>
      </c>
      <c r="AC119" s="1" t="s">
        <v>125</v>
      </c>
      <c r="AD119" s="1" t="s">
        <v>126</v>
      </c>
      <c r="AE119" s="1" t="s">
        <v>127</v>
      </c>
      <c r="AF119" s="1" t="s">
        <v>70</v>
      </c>
      <c r="AG119" s="1" t="s">
        <v>60</v>
      </c>
      <c r="AH119">
        <v>119</v>
      </c>
      <c r="AI119" s="1" t="s">
        <v>70</v>
      </c>
      <c r="AJ119" s="1" t="s">
        <v>71</v>
      </c>
      <c r="AK119" s="1" t="s">
        <v>72</v>
      </c>
      <c r="AL119">
        <v>1</v>
      </c>
      <c r="AM119" s="1" t="s">
        <v>352</v>
      </c>
      <c r="AN119" s="2">
        <v>46113</v>
      </c>
      <c r="AO119" s="3">
        <v>46113</v>
      </c>
    </row>
    <row r="120" spans="1:41">
      <c r="A120" s="1" t="s">
        <v>353</v>
      </c>
      <c r="B120" s="1" t="s">
        <v>42</v>
      </c>
      <c r="C120">
        <v>999999999999</v>
      </c>
      <c r="D120">
        <v>222222222222</v>
      </c>
      <c r="E120" s="1" t="s">
        <v>121</v>
      </c>
      <c r="F120">
        <v>46117.833333333336</v>
      </c>
      <c r="G120">
        <v>46118.833333333336</v>
      </c>
      <c r="H120">
        <v>46112.833333333336</v>
      </c>
      <c r="I120">
        <v>46142.833333333336</v>
      </c>
      <c r="J120" s="1" t="s">
        <v>106</v>
      </c>
      <c r="K120" s="1" t="s">
        <v>107</v>
      </c>
      <c r="L120" s="1" t="s">
        <v>108</v>
      </c>
      <c r="M120" s="1" t="s">
        <v>151</v>
      </c>
      <c r="N120" s="1" t="s">
        <v>48</v>
      </c>
      <c r="O120" s="1" t="s">
        <v>49</v>
      </c>
      <c r="P120">
        <v>94.33</v>
      </c>
      <c r="Q120" s="1" t="s">
        <v>110</v>
      </c>
      <c r="R120">
        <v>0.5</v>
      </c>
      <c r="S120" s="1" t="s">
        <v>51</v>
      </c>
      <c r="T120" s="1" t="s">
        <v>52</v>
      </c>
      <c r="U120">
        <v>47.164999999999999</v>
      </c>
      <c r="V120">
        <v>43.391800000000003</v>
      </c>
      <c r="W120">
        <v>43.391800000000003</v>
      </c>
      <c r="X120" s="1" t="s">
        <v>53</v>
      </c>
      <c r="Y120" s="1" t="s">
        <v>49</v>
      </c>
      <c r="Z120" s="1" t="s">
        <v>111</v>
      </c>
      <c r="AA120" s="1" t="s">
        <v>152</v>
      </c>
      <c r="AB120" s="1" t="s">
        <v>124</v>
      </c>
      <c r="AC120" s="1" t="s">
        <v>125</v>
      </c>
      <c r="AD120" s="1" t="s">
        <v>126</v>
      </c>
      <c r="AE120" s="1" t="s">
        <v>127</v>
      </c>
      <c r="AF120" s="1" t="s">
        <v>70</v>
      </c>
      <c r="AG120" s="1" t="s">
        <v>60</v>
      </c>
      <c r="AH120">
        <v>120</v>
      </c>
      <c r="AI120" s="1" t="s">
        <v>113</v>
      </c>
      <c r="AJ120" s="1" t="s">
        <v>114</v>
      </c>
      <c r="AK120" s="1" t="s">
        <v>115</v>
      </c>
      <c r="AL120">
        <v>1</v>
      </c>
      <c r="AM120" s="1" t="s">
        <v>354</v>
      </c>
      <c r="AN120" s="2">
        <v>46113</v>
      </c>
      <c r="AO120" s="3">
        <v>46113</v>
      </c>
    </row>
    <row r="121" spans="1:41">
      <c r="A121" s="1" t="s">
        <v>355</v>
      </c>
      <c r="B121" s="1" t="s">
        <v>42</v>
      </c>
      <c r="C121">
        <v>999999999999</v>
      </c>
      <c r="D121">
        <v>222222222222</v>
      </c>
      <c r="E121" s="1" t="s">
        <v>121</v>
      </c>
      <c r="F121">
        <v>46117.833333333336</v>
      </c>
      <c r="G121">
        <v>46118.833333333336</v>
      </c>
      <c r="H121">
        <v>46112.833333333336</v>
      </c>
      <c r="I121">
        <v>46142.833333333336</v>
      </c>
      <c r="J121" s="1" t="s">
        <v>106</v>
      </c>
      <c r="K121" s="1" t="s">
        <v>107</v>
      </c>
      <c r="L121" s="1" t="s">
        <v>108</v>
      </c>
      <c r="M121" s="1" t="s">
        <v>155</v>
      </c>
      <c r="N121" s="1" t="s">
        <v>48</v>
      </c>
      <c r="O121" s="1" t="s">
        <v>49</v>
      </c>
      <c r="P121">
        <v>89.1541</v>
      </c>
      <c r="Q121" s="1" t="s">
        <v>110</v>
      </c>
      <c r="R121">
        <v>0.5</v>
      </c>
      <c r="S121" s="1" t="s">
        <v>51</v>
      </c>
      <c r="T121" s="1" t="s">
        <v>52</v>
      </c>
      <c r="U121">
        <v>44.576999999999998</v>
      </c>
      <c r="V121">
        <v>41.010899999999999</v>
      </c>
      <c r="W121">
        <v>41.010899999999999</v>
      </c>
      <c r="X121" s="1" t="s">
        <v>53</v>
      </c>
      <c r="Y121" s="1" t="s">
        <v>49</v>
      </c>
      <c r="Z121" s="1" t="s">
        <v>111</v>
      </c>
      <c r="AA121" s="1" t="s">
        <v>152</v>
      </c>
      <c r="AB121" s="1" t="s">
        <v>124</v>
      </c>
      <c r="AC121" s="1" t="s">
        <v>125</v>
      </c>
      <c r="AD121" s="1" t="s">
        <v>126</v>
      </c>
      <c r="AE121" s="1" t="s">
        <v>127</v>
      </c>
      <c r="AF121" s="1" t="s">
        <v>70</v>
      </c>
      <c r="AG121" s="1" t="s">
        <v>60</v>
      </c>
      <c r="AH121">
        <v>121</v>
      </c>
      <c r="AI121" s="1" t="s">
        <v>113</v>
      </c>
      <c r="AJ121" s="1" t="s">
        <v>114</v>
      </c>
      <c r="AK121" s="1" t="s">
        <v>115</v>
      </c>
      <c r="AL121">
        <v>1</v>
      </c>
      <c r="AM121" s="1" t="s">
        <v>356</v>
      </c>
      <c r="AN121" s="2">
        <v>46113</v>
      </c>
      <c r="AO121" s="3">
        <v>46113</v>
      </c>
    </row>
    <row r="122" spans="1:41">
      <c r="A122" s="1" t="s">
        <v>357</v>
      </c>
      <c r="B122" s="1" t="s">
        <v>42</v>
      </c>
      <c r="C122">
        <v>999999999999</v>
      </c>
      <c r="D122">
        <v>111111111111</v>
      </c>
      <c r="E122" s="1" t="s">
        <v>43</v>
      </c>
      <c r="F122">
        <v>46118.833333333336</v>
      </c>
      <c r="G122">
        <v>46119.833333333336</v>
      </c>
      <c r="H122">
        <v>46112.833333333336</v>
      </c>
      <c r="I122">
        <v>46142.833333333336</v>
      </c>
      <c r="J122" s="1" t="s">
        <v>44</v>
      </c>
      <c r="K122" s="1" t="s">
        <v>45</v>
      </c>
      <c r="L122" s="1" t="s">
        <v>46</v>
      </c>
      <c r="M122" s="1" t="s">
        <v>47</v>
      </c>
      <c r="N122" s="1" t="s">
        <v>48</v>
      </c>
      <c r="O122" s="1" t="s">
        <v>49</v>
      </c>
      <c r="P122">
        <v>1062.5526</v>
      </c>
      <c r="Q122" s="1" t="s">
        <v>50</v>
      </c>
      <c r="R122">
        <v>9.6000000000000002E-2</v>
      </c>
      <c r="S122" s="1" t="s">
        <v>51</v>
      </c>
      <c r="T122" s="1" t="s">
        <v>52</v>
      </c>
      <c r="U122">
        <v>102.005</v>
      </c>
      <c r="V122">
        <v>89.254400000000004</v>
      </c>
      <c r="W122">
        <v>89.254400000000004</v>
      </c>
      <c r="X122" s="1" t="s">
        <v>53</v>
      </c>
      <c r="Y122" s="1" t="s">
        <v>49</v>
      </c>
      <c r="Z122" s="1" t="s">
        <v>54</v>
      </c>
      <c r="AA122" s="1" t="s">
        <v>65</v>
      </c>
      <c r="AB122" s="1" t="s">
        <v>66</v>
      </c>
      <c r="AC122" s="1" t="s">
        <v>67</v>
      </c>
      <c r="AD122" s="1" t="s">
        <v>68</v>
      </c>
      <c r="AE122" s="1" t="s">
        <v>69</v>
      </c>
      <c r="AF122" s="1" t="s">
        <v>70</v>
      </c>
      <c r="AG122" s="1" t="s">
        <v>60</v>
      </c>
      <c r="AH122">
        <v>122</v>
      </c>
      <c r="AI122" s="1" t="s">
        <v>70</v>
      </c>
      <c r="AJ122" s="1" t="s">
        <v>71</v>
      </c>
      <c r="AK122" s="1" t="s">
        <v>72</v>
      </c>
      <c r="AL122">
        <v>1</v>
      </c>
      <c r="AM122" s="1" t="s">
        <v>358</v>
      </c>
      <c r="AN122" s="2">
        <v>46113</v>
      </c>
      <c r="AO122" s="3">
        <v>46113</v>
      </c>
    </row>
    <row r="123" spans="1:41">
      <c r="A123" s="1" t="s">
        <v>359</v>
      </c>
      <c r="B123" s="1" t="s">
        <v>42</v>
      </c>
      <c r="C123">
        <v>999999999999</v>
      </c>
      <c r="D123">
        <v>111111111111</v>
      </c>
      <c r="E123" s="1" t="s">
        <v>43</v>
      </c>
      <c r="F123">
        <v>46118.833333333336</v>
      </c>
      <c r="G123">
        <v>46119.833333333336</v>
      </c>
      <c r="H123">
        <v>46112.833333333336</v>
      </c>
      <c r="I123">
        <v>46142.833333333336</v>
      </c>
      <c r="J123" s="1" t="s">
        <v>44</v>
      </c>
      <c r="K123" s="1" t="s">
        <v>45</v>
      </c>
      <c r="L123" s="1" t="s">
        <v>46</v>
      </c>
      <c r="M123" s="1" t="s">
        <v>64</v>
      </c>
      <c r="N123" s="1" t="s">
        <v>48</v>
      </c>
      <c r="O123" s="1" t="s">
        <v>49</v>
      </c>
      <c r="P123">
        <v>1084.9211</v>
      </c>
      <c r="Q123" s="1" t="s">
        <v>50</v>
      </c>
      <c r="R123">
        <v>9.6000000000000002E-2</v>
      </c>
      <c r="S123" s="1" t="s">
        <v>51</v>
      </c>
      <c r="T123" s="1" t="s">
        <v>52</v>
      </c>
      <c r="U123">
        <v>104.1524</v>
      </c>
      <c r="V123">
        <v>91.133399999999995</v>
      </c>
      <c r="W123">
        <v>91.133399999999995</v>
      </c>
      <c r="X123" s="1" t="s">
        <v>53</v>
      </c>
      <c r="Y123" s="1" t="s">
        <v>49</v>
      </c>
      <c r="Z123" s="1" t="s">
        <v>54</v>
      </c>
      <c r="AA123" s="1" t="s">
        <v>65</v>
      </c>
      <c r="AB123" s="1" t="s">
        <v>66</v>
      </c>
      <c r="AC123" s="1" t="s">
        <v>67</v>
      </c>
      <c r="AD123" s="1" t="s">
        <v>68</v>
      </c>
      <c r="AE123" s="1" t="s">
        <v>69</v>
      </c>
      <c r="AF123" s="1" t="s">
        <v>70</v>
      </c>
      <c r="AG123" s="1" t="s">
        <v>60</v>
      </c>
      <c r="AH123">
        <v>123</v>
      </c>
      <c r="AI123" s="1" t="s">
        <v>70</v>
      </c>
      <c r="AJ123" s="1" t="s">
        <v>71</v>
      </c>
      <c r="AK123" s="1" t="s">
        <v>72</v>
      </c>
      <c r="AL123">
        <v>1</v>
      </c>
      <c r="AM123" s="1" t="s">
        <v>360</v>
      </c>
      <c r="AN123" s="2">
        <v>46113</v>
      </c>
      <c r="AO123" s="3">
        <v>46113</v>
      </c>
    </row>
    <row r="124" spans="1:41">
      <c r="A124" s="1" t="s">
        <v>361</v>
      </c>
      <c r="B124" s="1" t="s">
        <v>42</v>
      </c>
      <c r="C124">
        <v>999999999999</v>
      </c>
      <c r="D124">
        <v>111111111111</v>
      </c>
      <c r="E124" s="1" t="s">
        <v>43</v>
      </c>
      <c r="F124">
        <v>46118.833333333336</v>
      </c>
      <c r="G124">
        <v>46119.833333333336</v>
      </c>
      <c r="H124">
        <v>46112.833333333336</v>
      </c>
      <c r="I124">
        <v>46142.833333333336</v>
      </c>
      <c r="J124" s="1" t="s">
        <v>75</v>
      </c>
      <c r="K124" s="1" t="s">
        <v>76</v>
      </c>
      <c r="L124" s="1" t="s">
        <v>77</v>
      </c>
      <c r="M124" s="1" t="s">
        <v>78</v>
      </c>
      <c r="N124" s="1" t="s">
        <v>48</v>
      </c>
      <c r="O124" s="1" t="s">
        <v>49</v>
      </c>
      <c r="P124">
        <v>220.1593</v>
      </c>
      <c r="Q124" s="1" t="s">
        <v>79</v>
      </c>
      <c r="R124">
        <v>2.3E-2</v>
      </c>
      <c r="S124" s="1" t="s">
        <v>51</v>
      </c>
      <c r="T124" s="1" t="s">
        <v>52</v>
      </c>
      <c r="U124">
        <v>5.0636999999999999</v>
      </c>
      <c r="V124">
        <v>4.7333999999999996</v>
      </c>
      <c r="W124">
        <v>4.7333999999999996</v>
      </c>
      <c r="X124" s="1" t="s">
        <v>53</v>
      </c>
      <c r="Y124" s="1" t="s">
        <v>49</v>
      </c>
      <c r="Z124" s="1" t="s">
        <v>80</v>
      </c>
      <c r="AA124" s="1" t="s">
        <v>65</v>
      </c>
      <c r="AB124" s="1" t="s">
        <v>66</v>
      </c>
      <c r="AC124" s="1" t="s">
        <v>67</v>
      </c>
      <c r="AD124" s="1" t="s">
        <v>68</v>
      </c>
      <c r="AE124" s="1" t="s">
        <v>69</v>
      </c>
      <c r="AF124" s="1" t="s">
        <v>70</v>
      </c>
      <c r="AG124" s="1" t="s">
        <v>60</v>
      </c>
      <c r="AH124">
        <v>124</v>
      </c>
      <c r="AI124" s="1" t="s">
        <v>70</v>
      </c>
      <c r="AJ124" s="1" t="s">
        <v>71</v>
      </c>
      <c r="AK124" s="1" t="s">
        <v>72</v>
      </c>
      <c r="AL124">
        <v>1</v>
      </c>
      <c r="AM124" s="1" t="s">
        <v>362</v>
      </c>
      <c r="AN124" s="2">
        <v>46113</v>
      </c>
      <c r="AO124" s="3">
        <v>46113</v>
      </c>
    </row>
    <row r="125" spans="1:41">
      <c r="A125" s="1" t="s">
        <v>363</v>
      </c>
      <c r="B125" s="1" t="s">
        <v>42</v>
      </c>
      <c r="C125">
        <v>999999999999</v>
      </c>
      <c r="D125">
        <v>111111111111</v>
      </c>
      <c r="E125" s="1" t="s">
        <v>43</v>
      </c>
      <c r="F125">
        <v>46118.833333333336</v>
      </c>
      <c r="G125">
        <v>46119.833333333336</v>
      </c>
      <c r="H125">
        <v>46112.833333333336</v>
      </c>
      <c r="I125">
        <v>46142.833333333336</v>
      </c>
      <c r="J125" s="1" t="s">
        <v>75</v>
      </c>
      <c r="K125" s="1" t="s">
        <v>76</v>
      </c>
      <c r="L125" s="1" t="s">
        <v>77</v>
      </c>
      <c r="M125" s="1" t="s">
        <v>83</v>
      </c>
      <c r="N125" s="1" t="s">
        <v>48</v>
      </c>
      <c r="O125" s="1" t="s">
        <v>49</v>
      </c>
      <c r="P125">
        <v>221.7705</v>
      </c>
      <c r="Q125" s="1" t="s">
        <v>79</v>
      </c>
      <c r="R125">
        <v>2.3E-2</v>
      </c>
      <c r="S125" s="1" t="s">
        <v>51</v>
      </c>
      <c r="T125" s="1" t="s">
        <v>52</v>
      </c>
      <c r="U125">
        <v>5.1006999999999998</v>
      </c>
      <c r="V125">
        <v>4.7680999999999996</v>
      </c>
      <c r="W125">
        <v>4.7680999999999996</v>
      </c>
      <c r="X125" s="1" t="s">
        <v>53</v>
      </c>
      <c r="Y125" s="1" t="s">
        <v>49</v>
      </c>
      <c r="Z125" s="1" t="s">
        <v>80</v>
      </c>
      <c r="AA125" s="1" t="s">
        <v>65</v>
      </c>
      <c r="AB125" s="1" t="s">
        <v>66</v>
      </c>
      <c r="AC125" s="1" t="s">
        <v>67</v>
      </c>
      <c r="AD125" s="1" t="s">
        <v>68</v>
      </c>
      <c r="AE125" s="1" t="s">
        <v>69</v>
      </c>
      <c r="AF125" s="1" t="s">
        <v>70</v>
      </c>
      <c r="AG125" s="1" t="s">
        <v>60</v>
      </c>
      <c r="AH125">
        <v>125</v>
      </c>
      <c r="AI125" s="1" t="s">
        <v>70</v>
      </c>
      <c r="AJ125" s="1" t="s">
        <v>71</v>
      </c>
      <c r="AK125" s="1" t="s">
        <v>72</v>
      </c>
      <c r="AL125">
        <v>1</v>
      </c>
      <c r="AM125" s="1" t="s">
        <v>364</v>
      </c>
      <c r="AN125" s="2">
        <v>46113</v>
      </c>
      <c r="AO125" s="3">
        <v>46113</v>
      </c>
    </row>
    <row r="126" spans="1:41">
      <c r="A126" s="1" t="s">
        <v>365</v>
      </c>
      <c r="B126" s="1" t="s">
        <v>42</v>
      </c>
      <c r="C126">
        <v>999999999999</v>
      </c>
      <c r="D126">
        <v>111111111111</v>
      </c>
      <c r="E126" s="1" t="s">
        <v>43</v>
      </c>
      <c r="F126">
        <v>46118.833333333336</v>
      </c>
      <c r="G126">
        <v>46119.833333333336</v>
      </c>
      <c r="H126">
        <v>46112.833333333336</v>
      </c>
      <c r="I126">
        <v>46142.833333333336</v>
      </c>
      <c r="J126" s="1" t="s">
        <v>86</v>
      </c>
      <c r="K126" s="1" t="s">
        <v>87</v>
      </c>
      <c r="L126" s="1" t="s">
        <v>88</v>
      </c>
      <c r="M126" s="1" t="s">
        <v>89</v>
      </c>
      <c r="N126" s="1" t="s">
        <v>48</v>
      </c>
      <c r="O126" s="1" t="s">
        <v>49</v>
      </c>
      <c r="P126">
        <v>223.417</v>
      </c>
      <c r="Q126" s="1" t="s">
        <v>50</v>
      </c>
      <c r="R126">
        <v>0.192</v>
      </c>
      <c r="S126" s="1" t="s">
        <v>51</v>
      </c>
      <c r="T126" s="1" t="s">
        <v>52</v>
      </c>
      <c r="U126">
        <v>42.896099999999997</v>
      </c>
      <c r="V126">
        <v>37.980899999999998</v>
      </c>
      <c r="W126">
        <v>37.980899999999998</v>
      </c>
      <c r="X126" s="1" t="s">
        <v>53</v>
      </c>
      <c r="Y126" s="1" t="s">
        <v>49</v>
      </c>
      <c r="Z126" s="1" t="s">
        <v>90</v>
      </c>
      <c r="AA126" s="1" t="s">
        <v>65</v>
      </c>
      <c r="AB126" s="1" t="s">
        <v>66</v>
      </c>
      <c r="AC126" s="1" t="s">
        <v>67</v>
      </c>
      <c r="AD126" s="1" t="s">
        <v>68</v>
      </c>
      <c r="AE126" s="1" t="s">
        <v>69</v>
      </c>
      <c r="AF126" s="1" t="s">
        <v>70</v>
      </c>
      <c r="AG126" s="1" t="s">
        <v>60</v>
      </c>
      <c r="AH126">
        <v>126</v>
      </c>
      <c r="AI126" s="1" t="s">
        <v>70</v>
      </c>
      <c r="AJ126" s="1" t="s">
        <v>71</v>
      </c>
      <c r="AK126" s="1" t="s">
        <v>72</v>
      </c>
      <c r="AL126">
        <v>1</v>
      </c>
      <c r="AM126" s="1" t="s">
        <v>366</v>
      </c>
      <c r="AN126" s="2">
        <v>46113</v>
      </c>
      <c r="AO126" s="3">
        <v>46113</v>
      </c>
    </row>
    <row r="127" spans="1:41">
      <c r="A127" s="1" t="s">
        <v>367</v>
      </c>
      <c r="B127" s="1" t="s">
        <v>42</v>
      </c>
      <c r="C127">
        <v>999999999999</v>
      </c>
      <c r="D127">
        <v>111111111111</v>
      </c>
      <c r="E127" s="1" t="s">
        <v>43</v>
      </c>
      <c r="F127">
        <v>46118.833333333336</v>
      </c>
      <c r="G127">
        <v>46119.833333333336</v>
      </c>
      <c r="H127">
        <v>46112.833333333336</v>
      </c>
      <c r="I127">
        <v>46142.833333333336</v>
      </c>
      <c r="J127" s="1" t="s">
        <v>86</v>
      </c>
      <c r="K127" s="1" t="s">
        <v>87</v>
      </c>
      <c r="L127" s="1" t="s">
        <v>88</v>
      </c>
      <c r="M127" s="1" t="s">
        <v>93</v>
      </c>
      <c r="N127" s="1" t="s">
        <v>48</v>
      </c>
      <c r="O127" s="1" t="s">
        <v>49</v>
      </c>
      <c r="P127">
        <v>208.05889999999999</v>
      </c>
      <c r="Q127" s="1" t="s">
        <v>50</v>
      </c>
      <c r="R127">
        <v>0.192</v>
      </c>
      <c r="S127" s="1" t="s">
        <v>51</v>
      </c>
      <c r="T127" s="1" t="s">
        <v>52</v>
      </c>
      <c r="U127">
        <v>39.947299999999998</v>
      </c>
      <c r="V127">
        <v>35.369999999999997</v>
      </c>
      <c r="W127">
        <v>35.369999999999997</v>
      </c>
      <c r="X127" s="1" t="s">
        <v>53</v>
      </c>
      <c r="Y127" s="1" t="s">
        <v>49</v>
      </c>
      <c r="Z127" s="1" t="s">
        <v>90</v>
      </c>
      <c r="AA127" s="1" t="s">
        <v>65</v>
      </c>
      <c r="AB127" s="1" t="s">
        <v>66</v>
      </c>
      <c r="AC127" s="1" t="s">
        <v>67</v>
      </c>
      <c r="AD127" s="1" t="s">
        <v>68</v>
      </c>
      <c r="AE127" s="1" t="s">
        <v>69</v>
      </c>
      <c r="AF127" s="1" t="s">
        <v>70</v>
      </c>
      <c r="AG127" s="1" t="s">
        <v>60</v>
      </c>
      <c r="AH127">
        <v>127</v>
      </c>
      <c r="AI127" s="1" t="s">
        <v>70</v>
      </c>
      <c r="AJ127" s="1" t="s">
        <v>71</v>
      </c>
      <c r="AK127" s="1" t="s">
        <v>72</v>
      </c>
      <c r="AL127">
        <v>1</v>
      </c>
      <c r="AM127" s="1" t="s">
        <v>368</v>
      </c>
      <c r="AN127" s="2">
        <v>46113</v>
      </c>
      <c r="AO127" s="3">
        <v>46113</v>
      </c>
    </row>
    <row r="128" spans="1:41">
      <c r="A128" s="1" t="s">
        <v>369</v>
      </c>
      <c r="B128" s="1" t="s">
        <v>42</v>
      </c>
      <c r="C128">
        <v>999999999999</v>
      </c>
      <c r="D128">
        <v>111111111111</v>
      </c>
      <c r="E128" s="1" t="s">
        <v>43</v>
      </c>
      <c r="F128">
        <v>46118.833333333336</v>
      </c>
      <c r="G128">
        <v>46119.833333333336</v>
      </c>
      <c r="H128">
        <v>46112.833333333336</v>
      </c>
      <c r="I128">
        <v>46142.833333333336</v>
      </c>
      <c r="J128" s="1" t="s">
        <v>96</v>
      </c>
      <c r="K128" s="1" t="s">
        <v>45</v>
      </c>
      <c r="L128" s="1" t="s">
        <v>97</v>
      </c>
      <c r="M128" s="1" t="s">
        <v>98</v>
      </c>
      <c r="N128" s="1" t="s">
        <v>48</v>
      </c>
      <c r="O128" s="1" t="s">
        <v>49</v>
      </c>
      <c r="P128">
        <v>4115288.8029999998</v>
      </c>
      <c r="Q128" s="1" t="s">
        <v>99</v>
      </c>
      <c r="R128">
        <v>1.6666700000000001E-5</v>
      </c>
      <c r="S128" s="1" t="s">
        <v>51</v>
      </c>
      <c r="T128" s="1" t="s">
        <v>52</v>
      </c>
      <c r="U128">
        <v>68.588300000000004</v>
      </c>
      <c r="V128">
        <v>63.786999999999999</v>
      </c>
      <c r="W128">
        <v>63.786999999999999</v>
      </c>
      <c r="X128" s="1" t="s">
        <v>53</v>
      </c>
      <c r="Y128" s="1" t="s">
        <v>49</v>
      </c>
      <c r="Z128" s="1" t="s">
        <v>100</v>
      </c>
      <c r="AA128" s="1" t="s">
        <v>65</v>
      </c>
      <c r="AB128" s="1" t="s">
        <v>66</v>
      </c>
      <c r="AC128" s="1" t="s">
        <v>67</v>
      </c>
      <c r="AD128" s="1" t="s">
        <v>68</v>
      </c>
      <c r="AE128" s="1" t="s">
        <v>69</v>
      </c>
      <c r="AF128" s="1" t="s">
        <v>70</v>
      </c>
      <c r="AG128" s="1" t="s">
        <v>60</v>
      </c>
      <c r="AH128">
        <v>128</v>
      </c>
      <c r="AI128" s="1" t="s">
        <v>70</v>
      </c>
      <c r="AJ128" s="1" t="s">
        <v>71</v>
      </c>
      <c r="AK128" s="1" t="s">
        <v>72</v>
      </c>
      <c r="AL128">
        <v>1</v>
      </c>
      <c r="AM128" s="1" t="s">
        <v>370</v>
      </c>
      <c r="AN128" s="2">
        <v>46113</v>
      </c>
      <c r="AO128" s="3">
        <v>46113</v>
      </c>
    </row>
    <row r="129" spans="1:41">
      <c r="A129" s="1" t="s">
        <v>371</v>
      </c>
      <c r="B129" s="1" t="s">
        <v>42</v>
      </c>
      <c r="C129">
        <v>999999999999</v>
      </c>
      <c r="D129">
        <v>111111111111</v>
      </c>
      <c r="E129" s="1" t="s">
        <v>43</v>
      </c>
      <c r="F129">
        <v>46118.833333333336</v>
      </c>
      <c r="G129">
        <v>46119.833333333336</v>
      </c>
      <c r="H129">
        <v>46112.833333333336</v>
      </c>
      <c r="I129">
        <v>46142.833333333336</v>
      </c>
      <c r="J129" s="1" t="s">
        <v>96</v>
      </c>
      <c r="K129" s="1" t="s">
        <v>45</v>
      </c>
      <c r="L129" s="1" t="s">
        <v>97</v>
      </c>
      <c r="M129" s="1" t="s">
        <v>103</v>
      </c>
      <c r="N129" s="1" t="s">
        <v>48</v>
      </c>
      <c r="O129" s="1" t="s">
        <v>49</v>
      </c>
      <c r="P129">
        <v>4948608.9967999998</v>
      </c>
      <c r="Q129" s="1" t="s">
        <v>99</v>
      </c>
      <c r="R129">
        <v>1.6666700000000001E-5</v>
      </c>
      <c r="S129" s="1" t="s">
        <v>51</v>
      </c>
      <c r="T129" s="1" t="s">
        <v>52</v>
      </c>
      <c r="U129">
        <v>82.477000000000004</v>
      </c>
      <c r="V129">
        <v>76.703400000000002</v>
      </c>
      <c r="W129">
        <v>76.703400000000002</v>
      </c>
      <c r="X129" s="1" t="s">
        <v>53</v>
      </c>
      <c r="Y129" s="1" t="s">
        <v>49</v>
      </c>
      <c r="Z129" s="1" t="s">
        <v>100</v>
      </c>
      <c r="AA129" s="1" t="s">
        <v>65</v>
      </c>
      <c r="AB129" s="1" t="s">
        <v>66</v>
      </c>
      <c r="AC129" s="1" t="s">
        <v>67</v>
      </c>
      <c r="AD129" s="1" t="s">
        <v>68</v>
      </c>
      <c r="AE129" s="1" t="s">
        <v>69</v>
      </c>
      <c r="AF129" s="1" t="s">
        <v>70</v>
      </c>
      <c r="AG129" s="1" t="s">
        <v>60</v>
      </c>
      <c r="AH129">
        <v>129</v>
      </c>
      <c r="AI129" s="1" t="s">
        <v>70</v>
      </c>
      <c r="AJ129" s="1" t="s">
        <v>71</v>
      </c>
      <c r="AK129" s="1" t="s">
        <v>72</v>
      </c>
      <c r="AL129">
        <v>1</v>
      </c>
      <c r="AM129" s="1" t="s">
        <v>372</v>
      </c>
      <c r="AN129" s="2">
        <v>46113</v>
      </c>
      <c r="AO129" s="3">
        <v>46113</v>
      </c>
    </row>
    <row r="130" spans="1:41">
      <c r="A130" s="1" t="s">
        <v>373</v>
      </c>
      <c r="B130" s="1" t="s">
        <v>42</v>
      </c>
      <c r="C130">
        <v>999999999999</v>
      </c>
      <c r="D130">
        <v>111111111111</v>
      </c>
      <c r="E130" s="1" t="s">
        <v>43</v>
      </c>
      <c r="F130">
        <v>46118.833333333336</v>
      </c>
      <c r="G130">
        <v>46119.833333333336</v>
      </c>
      <c r="H130">
        <v>46112.833333333336</v>
      </c>
      <c r="I130">
        <v>46142.833333333336</v>
      </c>
      <c r="J130" s="1" t="s">
        <v>106</v>
      </c>
      <c r="K130" s="1" t="s">
        <v>107</v>
      </c>
      <c r="L130" s="1" t="s">
        <v>108</v>
      </c>
      <c r="M130" s="1" t="s">
        <v>109</v>
      </c>
      <c r="N130" s="1" t="s">
        <v>48</v>
      </c>
      <c r="O130" s="1" t="s">
        <v>49</v>
      </c>
      <c r="P130">
        <v>205.79669999999999</v>
      </c>
      <c r="Q130" s="1" t="s">
        <v>110</v>
      </c>
      <c r="R130">
        <v>0.5</v>
      </c>
      <c r="S130" s="1" t="s">
        <v>51</v>
      </c>
      <c r="T130" s="1" t="s">
        <v>52</v>
      </c>
      <c r="U130">
        <v>102.8984</v>
      </c>
      <c r="V130">
        <v>94.666499999999999</v>
      </c>
      <c r="W130">
        <v>94.666499999999999</v>
      </c>
      <c r="X130" s="1" t="s">
        <v>53</v>
      </c>
      <c r="Y130" s="1" t="s">
        <v>49</v>
      </c>
      <c r="Z130" s="1" t="s">
        <v>111</v>
      </c>
      <c r="AA130" s="1" t="s">
        <v>112</v>
      </c>
      <c r="AB130" s="1" t="s">
        <v>66</v>
      </c>
      <c r="AC130" s="1" t="s">
        <v>67</v>
      </c>
      <c r="AD130" s="1" t="s">
        <v>68</v>
      </c>
      <c r="AE130" s="1" t="s">
        <v>69</v>
      </c>
      <c r="AF130" s="1" t="s">
        <v>70</v>
      </c>
      <c r="AG130" s="1" t="s">
        <v>60</v>
      </c>
      <c r="AH130">
        <v>130</v>
      </c>
      <c r="AI130" s="1" t="s">
        <v>113</v>
      </c>
      <c r="AJ130" s="1" t="s">
        <v>114</v>
      </c>
      <c r="AK130" s="1" t="s">
        <v>115</v>
      </c>
      <c r="AL130">
        <v>1</v>
      </c>
      <c r="AM130" s="1" t="s">
        <v>374</v>
      </c>
      <c r="AN130" s="2">
        <v>46113</v>
      </c>
      <c r="AO130" s="3">
        <v>46113</v>
      </c>
    </row>
    <row r="131" spans="1:41">
      <c r="A131" s="1" t="s">
        <v>375</v>
      </c>
      <c r="B131" s="1" t="s">
        <v>42</v>
      </c>
      <c r="C131">
        <v>999999999999</v>
      </c>
      <c r="D131">
        <v>111111111111</v>
      </c>
      <c r="E131" s="1" t="s">
        <v>43</v>
      </c>
      <c r="F131">
        <v>46118.833333333336</v>
      </c>
      <c r="G131">
        <v>46119.833333333336</v>
      </c>
      <c r="H131">
        <v>46112.833333333336</v>
      </c>
      <c r="I131">
        <v>46142.833333333336</v>
      </c>
      <c r="J131" s="1" t="s">
        <v>106</v>
      </c>
      <c r="K131" s="1" t="s">
        <v>107</v>
      </c>
      <c r="L131" s="1" t="s">
        <v>108</v>
      </c>
      <c r="M131" s="1" t="s">
        <v>118</v>
      </c>
      <c r="N131" s="1" t="s">
        <v>48</v>
      </c>
      <c r="O131" s="1" t="s">
        <v>49</v>
      </c>
      <c r="P131">
        <v>214.434</v>
      </c>
      <c r="Q131" s="1" t="s">
        <v>110</v>
      </c>
      <c r="R131">
        <v>0.5</v>
      </c>
      <c r="S131" s="1" t="s">
        <v>51</v>
      </c>
      <c r="T131" s="1" t="s">
        <v>52</v>
      </c>
      <c r="U131">
        <v>107.217</v>
      </c>
      <c r="V131">
        <v>98.639600000000002</v>
      </c>
      <c r="W131">
        <v>98.639600000000002</v>
      </c>
      <c r="X131" s="1" t="s">
        <v>53</v>
      </c>
      <c r="Y131" s="1" t="s">
        <v>49</v>
      </c>
      <c r="Z131" s="1" t="s">
        <v>111</v>
      </c>
      <c r="AA131" s="1" t="s">
        <v>112</v>
      </c>
      <c r="AB131" s="1" t="s">
        <v>66</v>
      </c>
      <c r="AC131" s="1" t="s">
        <v>67</v>
      </c>
      <c r="AD131" s="1" t="s">
        <v>68</v>
      </c>
      <c r="AE131" s="1" t="s">
        <v>69</v>
      </c>
      <c r="AF131" s="1" t="s">
        <v>70</v>
      </c>
      <c r="AG131" s="1" t="s">
        <v>60</v>
      </c>
      <c r="AH131">
        <v>131</v>
      </c>
      <c r="AI131" s="1" t="s">
        <v>113</v>
      </c>
      <c r="AJ131" s="1" t="s">
        <v>114</v>
      </c>
      <c r="AK131" s="1" t="s">
        <v>115</v>
      </c>
      <c r="AL131">
        <v>1</v>
      </c>
      <c r="AM131" s="1" t="s">
        <v>376</v>
      </c>
      <c r="AN131" s="2">
        <v>46113</v>
      </c>
      <c r="AO131" s="3">
        <v>46113</v>
      </c>
    </row>
    <row r="132" spans="1:41">
      <c r="A132" s="1" t="s">
        <v>377</v>
      </c>
      <c r="B132" s="1" t="s">
        <v>42</v>
      </c>
      <c r="C132">
        <v>999999999999</v>
      </c>
      <c r="D132">
        <v>222222222222</v>
      </c>
      <c r="E132" s="1" t="s">
        <v>121</v>
      </c>
      <c r="F132">
        <v>46118.833333333336</v>
      </c>
      <c r="G132">
        <v>46119.833333333336</v>
      </c>
      <c r="H132">
        <v>46112.833333333336</v>
      </c>
      <c r="I132">
        <v>46142.833333333336</v>
      </c>
      <c r="J132" s="1" t="s">
        <v>44</v>
      </c>
      <c r="K132" s="1" t="s">
        <v>45</v>
      </c>
      <c r="L132" s="1" t="s">
        <v>46</v>
      </c>
      <c r="M132" s="1" t="s">
        <v>122</v>
      </c>
      <c r="N132" s="1" t="s">
        <v>48</v>
      </c>
      <c r="O132" s="1" t="s">
        <v>49</v>
      </c>
      <c r="P132">
        <v>451.99259999999998</v>
      </c>
      <c r="Q132" s="1" t="s">
        <v>50</v>
      </c>
      <c r="R132">
        <v>9.6000000000000002E-2</v>
      </c>
      <c r="S132" s="1" t="s">
        <v>51</v>
      </c>
      <c r="T132" s="1" t="s">
        <v>52</v>
      </c>
      <c r="U132">
        <v>43.391300000000001</v>
      </c>
      <c r="V132">
        <v>37.967399999999998</v>
      </c>
      <c r="W132">
        <v>37.967399999999998</v>
      </c>
      <c r="X132" s="1" t="s">
        <v>53</v>
      </c>
      <c r="Y132" s="1" t="s">
        <v>49</v>
      </c>
      <c r="Z132" s="1" t="s">
        <v>54</v>
      </c>
      <c r="AA132" s="1" t="s">
        <v>123</v>
      </c>
      <c r="AB132" s="1" t="s">
        <v>124</v>
      </c>
      <c r="AC132" s="1" t="s">
        <v>125</v>
      </c>
      <c r="AD132" s="1" t="s">
        <v>126</v>
      </c>
      <c r="AE132" s="1" t="s">
        <v>127</v>
      </c>
      <c r="AF132" s="1" t="s">
        <v>70</v>
      </c>
      <c r="AG132" s="1" t="s">
        <v>60</v>
      </c>
      <c r="AH132">
        <v>132</v>
      </c>
      <c r="AI132" s="1" t="s">
        <v>70</v>
      </c>
      <c r="AJ132" s="1" t="s">
        <v>71</v>
      </c>
      <c r="AK132" s="1" t="s">
        <v>72</v>
      </c>
      <c r="AL132">
        <v>1</v>
      </c>
      <c r="AM132" s="1" t="s">
        <v>378</v>
      </c>
      <c r="AN132" s="2">
        <v>46113</v>
      </c>
      <c r="AO132" s="3">
        <v>46113</v>
      </c>
    </row>
    <row r="133" spans="1:41">
      <c r="A133" s="1" t="s">
        <v>379</v>
      </c>
      <c r="B133" s="1" t="s">
        <v>42</v>
      </c>
      <c r="C133">
        <v>999999999999</v>
      </c>
      <c r="D133">
        <v>222222222222</v>
      </c>
      <c r="E133" s="1" t="s">
        <v>121</v>
      </c>
      <c r="F133">
        <v>46118.833333333336</v>
      </c>
      <c r="G133">
        <v>46119.833333333336</v>
      </c>
      <c r="H133">
        <v>46112.833333333336</v>
      </c>
      <c r="I133">
        <v>46142.833333333336</v>
      </c>
      <c r="J133" s="1" t="s">
        <v>44</v>
      </c>
      <c r="K133" s="1" t="s">
        <v>45</v>
      </c>
      <c r="L133" s="1" t="s">
        <v>46</v>
      </c>
      <c r="M133" s="1" t="s">
        <v>130</v>
      </c>
      <c r="N133" s="1" t="s">
        <v>48</v>
      </c>
      <c r="O133" s="1" t="s">
        <v>49</v>
      </c>
      <c r="P133">
        <v>409.0403</v>
      </c>
      <c r="Q133" s="1" t="s">
        <v>50</v>
      </c>
      <c r="R133">
        <v>9.6000000000000002E-2</v>
      </c>
      <c r="S133" s="1" t="s">
        <v>51</v>
      </c>
      <c r="T133" s="1" t="s">
        <v>52</v>
      </c>
      <c r="U133">
        <v>39.267899999999997</v>
      </c>
      <c r="V133">
        <v>34.359400000000001</v>
      </c>
      <c r="W133">
        <v>34.359400000000001</v>
      </c>
      <c r="X133" s="1" t="s">
        <v>53</v>
      </c>
      <c r="Y133" s="1" t="s">
        <v>49</v>
      </c>
      <c r="Z133" s="1" t="s">
        <v>54</v>
      </c>
      <c r="AA133" s="1" t="s">
        <v>123</v>
      </c>
      <c r="AB133" s="1" t="s">
        <v>124</v>
      </c>
      <c r="AC133" s="1" t="s">
        <v>125</v>
      </c>
      <c r="AD133" s="1" t="s">
        <v>126</v>
      </c>
      <c r="AE133" s="1" t="s">
        <v>127</v>
      </c>
      <c r="AF133" s="1" t="s">
        <v>70</v>
      </c>
      <c r="AG133" s="1" t="s">
        <v>60</v>
      </c>
      <c r="AH133">
        <v>133</v>
      </c>
      <c r="AI133" s="1" t="s">
        <v>70</v>
      </c>
      <c r="AJ133" s="1" t="s">
        <v>71</v>
      </c>
      <c r="AK133" s="1" t="s">
        <v>72</v>
      </c>
      <c r="AL133">
        <v>1</v>
      </c>
      <c r="AM133" s="1" t="s">
        <v>380</v>
      </c>
      <c r="AN133" s="2">
        <v>46113</v>
      </c>
      <c r="AO133" s="3">
        <v>46113</v>
      </c>
    </row>
    <row r="134" spans="1:41">
      <c r="A134" s="1" t="s">
        <v>381</v>
      </c>
      <c r="B134" s="1" t="s">
        <v>42</v>
      </c>
      <c r="C134">
        <v>999999999999</v>
      </c>
      <c r="D134">
        <v>222222222222</v>
      </c>
      <c r="E134" s="1" t="s">
        <v>121</v>
      </c>
      <c r="F134">
        <v>46118.833333333336</v>
      </c>
      <c r="G134">
        <v>46119.833333333336</v>
      </c>
      <c r="H134">
        <v>46112.833333333336</v>
      </c>
      <c r="I134">
        <v>46142.833333333336</v>
      </c>
      <c r="J134" s="1" t="s">
        <v>75</v>
      </c>
      <c r="K134" s="1" t="s">
        <v>76</v>
      </c>
      <c r="L134" s="1" t="s">
        <v>77</v>
      </c>
      <c r="M134" s="1" t="s">
        <v>133</v>
      </c>
      <c r="N134" s="1" t="s">
        <v>48</v>
      </c>
      <c r="O134" s="1" t="s">
        <v>49</v>
      </c>
      <c r="P134">
        <v>97.074200000000005</v>
      </c>
      <c r="Q134" s="1" t="s">
        <v>79</v>
      </c>
      <c r="R134">
        <v>2.3E-2</v>
      </c>
      <c r="S134" s="1" t="s">
        <v>51</v>
      </c>
      <c r="T134" s="1" t="s">
        <v>52</v>
      </c>
      <c r="U134">
        <v>2.2326999999999999</v>
      </c>
      <c r="V134">
        <v>2.0871</v>
      </c>
      <c r="W134">
        <v>2.0871</v>
      </c>
      <c r="X134" s="1" t="s">
        <v>53</v>
      </c>
      <c r="Y134" s="1" t="s">
        <v>49</v>
      </c>
      <c r="Z134" s="1" t="s">
        <v>80</v>
      </c>
      <c r="AA134" s="1" t="s">
        <v>123</v>
      </c>
      <c r="AB134" s="1" t="s">
        <v>124</v>
      </c>
      <c r="AC134" s="1" t="s">
        <v>125</v>
      </c>
      <c r="AD134" s="1" t="s">
        <v>126</v>
      </c>
      <c r="AE134" s="1" t="s">
        <v>127</v>
      </c>
      <c r="AF134" s="1" t="s">
        <v>70</v>
      </c>
      <c r="AG134" s="1" t="s">
        <v>60</v>
      </c>
      <c r="AH134">
        <v>134</v>
      </c>
      <c r="AI134" s="1" t="s">
        <v>70</v>
      </c>
      <c r="AJ134" s="1" t="s">
        <v>71</v>
      </c>
      <c r="AK134" s="1" t="s">
        <v>72</v>
      </c>
      <c r="AL134">
        <v>1</v>
      </c>
      <c r="AM134" s="1" t="s">
        <v>382</v>
      </c>
      <c r="AN134" s="2">
        <v>46113</v>
      </c>
      <c r="AO134" s="3">
        <v>46113</v>
      </c>
    </row>
    <row r="135" spans="1:41">
      <c r="A135" s="1" t="s">
        <v>383</v>
      </c>
      <c r="B135" s="1" t="s">
        <v>42</v>
      </c>
      <c r="C135">
        <v>999999999999</v>
      </c>
      <c r="D135">
        <v>222222222222</v>
      </c>
      <c r="E135" s="1" t="s">
        <v>121</v>
      </c>
      <c r="F135">
        <v>46118.833333333336</v>
      </c>
      <c r="G135">
        <v>46119.833333333336</v>
      </c>
      <c r="H135">
        <v>46112.833333333336</v>
      </c>
      <c r="I135">
        <v>46142.833333333336</v>
      </c>
      <c r="J135" s="1" t="s">
        <v>75</v>
      </c>
      <c r="K135" s="1" t="s">
        <v>76</v>
      </c>
      <c r="L135" s="1" t="s">
        <v>77</v>
      </c>
      <c r="M135" s="1" t="s">
        <v>136</v>
      </c>
      <c r="N135" s="1" t="s">
        <v>48</v>
      </c>
      <c r="O135" s="1" t="s">
        <v>49</v>
      </c>
      <c r="P135">
        <v>93.032499999999999</v>
      </c>
      <c r="Q135" s="1" t="s">
        <v>79</v>
      </c>
      <c r="R135">
        <v>2.3E-2</v>
      </c>
      <c r="S135" s="1" t="s">
        <v>51</v>
      </c>
      <c r="T135" s="1" t="s">
        <v>52</v>
      </c>
      <c r="U135">
        <v>2.1396999999999999</v>
      </c>
      <c r="V135">
        <v>2.0002</v>
      </c>
      <c r="W135">
        <v>2.0002</v>
      </c>
      <c r="X135" s="1" t="s">
        <v>53</v>
      </c>
      <c r="Y135" s="1" t="s">
        <v>49</v>
      </c>
      <c r="Z135" s="1" t="s">
        <v>80</v>
      </c>
      <c r="AA135" s="1" t="s">
        <v>123</v>
      </c>
      <c r="AB135" s="1" t="s">
        <v>124</v>
      </c>
      <c r="AC135" s="1" t="s">
        <v>125</v>
      </c>
      <c r="AD135" s="1" t="s">
        <v>126</v>
      </c>
      <c r="AE135" s="1" t="s">
        <v>127</v>
      </c>
      <c r="AF135" s="1" t="s">
        <v>70</v>
      </c>
      <c r="AG135" s="1" t="s">
        <v>60</v>
      </c>
      <c r="AH135">
        <v>135</v>
      </c>
      <c r="AI135" s="1" t="s">
        <v>70</v>
      </c>
      <c r="AJ135" s="1" t="s">
        <v>71</v>
      </c>
      <c r="AK135" s="1" t="s">
        <v>72</v>
      </c>
      <c r="AL135">
        <v>1</v>
      </c>
      <c r="AM135" s="1" t="s">
        <v>384</v>
      </c>
      <c r="AN135" s="2">
        <v>46113</v>
      </c>
      <c r="AO135" s="3">
        <v>46113</v>
      </c>
    </row>
    <row r="136" spans="1:41">
      <c r="A136" s="1" t="s">
        <v>385</v>
      </c>
      <c r="B136" s="1" t="s">
        <v>42</v>
      </c>
      <c r="C136">
        <v>999999999999</v>
      </c>
      <c r="D136">
        <v>222222222222</v>
      </c>
      <c r="E136" s="1" t="s">
        <v>121</v>
      </c>
      <c r="F136">
        <v>46118.833333333336</v>
      </c>
      <c r="G136">
        <v>46119.833333333336</v>
      </c>
      <c r="H136">
        <v>46112.833333333336</v>
      </c>
      <c r="I136">
        <v>46142.833333333336</v>
      </c>
      <c r="J136" s="1" t="s">
        <v>86</v>
      </c>
      <c r="K136" s="1" t="s">
        <v>87</v>
      </c>
      <c r="L136" s="1" t="s">
        <v>88</v>
      </c>
      <c r="M136" s="1" t="s">
        <v>139</v>
      </c>
      <c r="N136" s="1" t="s">
        <v>48</v>
      </c>
      <c r="O136" s="1" t="s">
        <v>49</v>
      </c>
      <c r="P136">
        <v>86.586799999999997</v>
      </c>
      <c r="Q136" s="1" t="s">
        <v>50</v>
      </c>
      <c r="R136">
        <v>0.192</v>
      </c>
      <c r="S136" s="1" t="s">
        <v>51</v>
      </c>
      <c r="T136" s="1" t="s">
        <v>52</v>
      </c>
      <c r="U136">
        <v>16.624700000000001</v>
      </c>
      <c r="V136">
        <v>14.719799999999999</v>
      </c>
      <c r="W136">
        <v>14.719799999999999</v>
      </c>
      <c r="X136" s="1" t="s">
        <v>53</v>
      </c>
      <c r="Y136" s="1" t="s">
        <v>49</v>
      </c>
      <c r="Z136" s="1" t="s">
        <v>90</v>
      </c>
      <c r="AA136" s="1" t="s">
        <v>55</v>
      </c>
      <c r="AB136" s="1" t="s">
        <v>56</v>
      </c>
      <c r="AC136" s="1" t="s">
        <v>57</v>
      </c>
      <c r="AD136" s="1" t="s">
        <v>58</v>
      </c>
      <c r="AE136" s="1" t="s">
        <v>59</v>
      </c>
      <c r="AF136" s="1" t="s">
        <v>56</v>
      </c>
      <c r="AG136" s="1" t="s">
        <v>60</v>
      </c>
      <c r="AH136">
        <v>136</v>
      </c>
      <c r="AI136" s="1" t="s">
        <v>56</v>
      </c>
      <c r="AJ136" s="1" t="s">
        <v>56</v>
      </c>
      <c r="AK136" s="1" t="s">
        <v>61</v>
      </c>
      <c r="AL136">
        <v>1</v>
      </c>
      <c r="AM136" s="1" t="s">
        <v>386</v>
      </c>
      <c r="AN136" s="2">
        <v>46113</v>
      </c>
      <c r="AO136" s="3">
        <v>46113</v>
      </c>
    </row>
    <row r="137" spans="1:41">
      <c r="A137" s="1" t="s">
        <v>387</v>
      </c>
      <c r="B137" s="1" t="s">
        <v>42</v>
      </c>
      <c r="C137">
        <v>999999999999</v>
      </c>
      <c r="D137">
        <v>222222222222</v>
      </c>
      <c r="E137" s="1" t="s">
        <v>121</v>
      </c>
      <c r="F137">
        <v>46118.833333333336</v>
      </c>
      <c r="G137">
        <v>46119.833333333336</v>
      </c>
      <c r="H137">
        <v>46112.833333333336</v>
      </c>
      <c r="I137">
        <v>46142.833333333336</v>
      </c>
      <c r="J137" s="1" t="s">
        <v>86</v>
      </c>
      <c r="K137" s="1" t="s">
        <v>87</v>
      </c>
      <c r="L137" s="1" t="s">
        <v>88</v>
      </c>
      <c r="M137" s="1" t="s">
        <v>142</v>
      </c>
      <c r="N137" s="1" t="s">
        <v>48</v>
      </c>
      <c r="O137" s="1" t="s">
        <v>49</v>
      </c>
      <c r="P137">
        <v>89.327299999999994</v>
      </c>
      <c r="Q137" s="1" t="s">
        <v>50</v>
      </c>
      <c r="R137">
        <v>0.192</v>
      </c>
      <c r="S137" s="1" t="s">
        <v>51</v>
      </c>
      <c r="T137" s="1" t="s">
        <v>52</v>
      </c>
      <c r="U137">
        <v>17.1509</v>
      </c>
      <c r="V137">
        <v>15.185600000000001</v>
      </c>
      <c r="W137">
        <v>15.185600000000001</v>
      </c>
      <c r="X137" s="1" t="s">
        <v>53</v>
      </c>
      <c r="Y137" s="1" t="s">
        <v>49</v>
      </c>
      <c r="Z137" s="1" t="s">
        <v>90</v>
      </c>
      <c r="AA137" s="1" t="s">
        <v>123</v>
      </c>
      <c r="AB137" s="1" t="s">
        <v>124</v>
      </c>
      <c r="AC137" s="1" t="s">
        <v>125</v>
      </c>
      <c r="AD137" s="1" t="s">
        <v>126</v>
      </c>
      <c r="AE137" s="1" t="s">
        <v>127</v>
      </c>
      <c r="AF137" s="1" t="s">
        <v>70</v>
      </c>
      <c r="AG137" s="1" t="s">
        <v>60</v>
      </c>
      <c r="AH137">
        <v>137</v>
      </c>
      <c r="AI137" s="1" t="s">
        <v>70</v>
      </c>
      <c r="AJ137" s="1" t="s">
        <v>71</v>
      </c>
      <c r="AK137" s="1" t="s">
        <v>72</v>
      </c>
      <c r="AL137">
        <v>1</v>
      </c>
      <c r="AM137" s="1" t="s">
        <v>388</v>
      </c>
      <c r="AN137" s="2">
        <v>46113</v>
      </c>
      <c r="AO137" s="3">
        <v>46113</v>
      </c>
    </row>
    <row r="138" spans="1:41">
      <c r="A138" s="1" t="s">
        <v>389</v>
      </c>
      <c r="B138" s="1" t="s">
        <v>42</v>
      </c>
      <c r="C138">
        <v>999999999999</v>
      </c>
      <c r="D138">
        <v>222222222222</v>
      </c>
      <c r="E138" s="1" t="s">
        <v>121</v>
      </c>
      <c r="F138">
        <v>46118.833333333336</v>
      </c>
      <c r="G138">
        <v>46119.833333333336</v>
      </c>
      <c r="H138">
        <v>46112.833333333336</v>
      </c>
      <c r="I138">
        <v>46142.833333333336</v>
      </c>
      <c r="J138" s="1" t="s">
        <v>96</v>
      </c>
      <c r="K138" s="1" t="s">
        <v>45</v>
      </c>
      <c r="L138" s="1" t="s">
        <v>97</v>
      </c>
      <c r="M138" s="1" t="s">
        <v>145</v>
      </c>
      <c r="N138" s="1" t="s">
        <v>48</v>
      </c>
      <c r="O138" s="1" t="s">
        <v>49</v>
      </c>
      <c r="P138">
        <v>1807186.0501999999</v>
      </c>
      <c r="Q138" s="1" t="s">
        <v>99</v>
      </c>
      <c r="R138">
        <v>1.6666700000000001E-5</v>
      </c>
      <c r="S138" s="1" t="s">
        <v>51</v>
      </c>
      <c r="T138" s="1" t="s">
        <v>52</v>
      </c>
      <c r="U138">
        <v>30.119800000000001</v>
      </c>
      <c r="V138">
        <v>28.011399999999998</v>
      </c>
      <c r="W138">
        <v>28.011399999999998</v>
      </c>
      <c r="X138" s="1" t="s">
        <v>53</v>
      </c>
      <c r="Y138" s="1" t="s">
        <v>49</v>
      </c>
      <c r="Z138" s="1" t="s">
        <v>100</v>
      </c>
      <c r="AA138" s="1" t="s">
        <v>123</v>
      </c>
      <c r="AB138" s="1" t="s">
        <v>124</v>
      </c>
      <c r="AC138" s="1" t="s">
        <v>125</v>
      </c>
      <c r="AD138" s="1" t="s">
        <v>126</v>
      </c>
      <c r="AE138" s="1" t="s">
        <v>127</v>
      </c>
      <c r="AF138" s="1" t="s">
        <v>70</v>
      </c>
      <c r="AG138" s="1" t="s">
        <v>60</v>
      </c>
      <c r="AH138">
        <v>138</v>
      </c>
      <c r="AI138" s="1" t="s">
        <v>70</v>
      </c>
      <c r="AJ138" s="1" t="s">
        <v>71</v>
      </c>
      <c r="AK138" s="1" t="s">
        <v>72</v>
      </c>
      <c r="AL138">
        <v>1</v>
      </c>
      <c r="AM138" s="1" t="s">
        <v>390</v>
      </c>
      <c r="AN138" s="2">
        <v>46113</v>
      </c>
      <c r="AO138" s="3">
        <v>46113</v>
      </c>
    </row>
    <row r="139" spans="1:41">
      <c r="A139" s="1" t="s">
        <v>391</v>
      </c>
      <c r="B139" s="1" t="s">
        <v>42</v>
      </c>
      <c r="C139">
        <v>999999999999</v>
      </c>
      <c r="D139">
        <v>222222222222</v>
      </c>
      <c r="E139" s="1" t="s">
        <v>121</v>
      </c>
      <c r="F139">
        <v>46118.833333333336</v>
      </c>
      <c r="G139">
        <v>46119.833333333336</v>
      </c>
      <c r="H139">
        <v>46112.833333333336</v>
      </c>
      <c r="I139">
        <v>46142.833333333336</v>
      </c>
      <c r="J139" s="1" t="s">
        <v>96</v>
      </c>
      <c r="K139" s="1" t="s">
        <v>45</v>
      </c>
      <c r="L139" s="1" t="s">
        <v>97</v>
      </c>
      <c r="M139" s="1" t="s">
        <v>148</v>
      </c>
      <c r="N139" s="1" t="s">
        <v>48</v>
      </c>
      <c r="O139" s="1" t="s">
        <v>49</v>
      </c>
      <c r="P139">
        <v>1622001.89</v>
      </c>
      <c r="Q139" s="1" t="s">
        <v>99</v>
      </c>
      <c r="R139">
        <v>1.6666700000000001E-5</v>
      </c>
      <c r="S139" s="1" t="s">
        <v>51</v>
      </c>
      <c r="T139" s="1" t="s">
        <v>52</v>
      </c>
      <c r="U139">
        <v>27.0334</v>
      </c>
      <c r="V139">
        <v>25.140999999999998</v>
      </c>
      <c r="W139">
        <v>25.140999999999998</v>
      </c>
      <c r="X139" s="1" t="s">
        <v>53</v>
      </c>
      <c r="Y139" s="1" t="s">
        <v>49</v>
      </c>
      <c r="Z139" s="1" t="s">
        <v>100</v>
      </c>
      <c r="AA139" s="1" t="s">
        <v>123</v>
      </c>
      <c r="AB139" s="1" t="s">
        <v>124</v>
      </c>
      <c r="AC139" s="1" t="s">
        <v>125</v>
      </c>
      <c r="AD139" s="1" t="s">
        <v>126</v>
      </c>
      <c r="AE139" s="1" t="s">
        <v>127</v>
      </c>
      <c r="AF139" s="1" t="s">
        <v>70</v>
      </c>
      <c r="AG139" s="1" t="s">
        <v>60</v>
      </c>
      <c r="AH139">
        <v>139</v>
      </c>
      <c r="AI139" s="1" t="s">
        <v>70</v>
      </c>
      <c r="AJ139" s="1" t="s">
        <v>71</v>
      </c>
      <c r="AK139" s="1" t="s">
        <v>72</v>
      </c>
      <c r="AL139">
        <v>1</v>
      </c>
      <c r="AM139" s="1" t="s">
        <v>392</v>
      </c>
      <c r="AN139" s="2">
        <v>46113</v>
      </c>
      <c r="AO139" s="3">
        <v>46113</v>
      </c>
    </row>
    <row r="140" spans="1:41">
      <c r="A140" s="1" t="s">
        <v>393</v>
      </c>
      <c r="B140" s="1" t="s">
        <v>42</v>
      </c>
      <c r="C140">
        <v>999999999999</v>
      </c>
      <c r="D140">
        <v>222222222222</v>
      </c>
      <c r="E140" s="1" t="s">
        <v>121</v>
      </c>
      <c r="F140">
        <v>46118.833333333336</v>
      </c>
      <c r="G140">
        <v>46119.833333333336</v>
      </c>
      <c r="H140">
        <v>46112.833333333336</v>
      </c>
      <c r="I140">
        <v>46142.833333333336</v>
      </c>
      <c r="J140" s="1" t="s">
        <v>106</v>
      </c>
      <c r="K140" s="1" t="s">
        <v>107</v>
      </c>
      <c r="L140" s="1" t="s">
        <v>108</v>
      </c>
      <c r="M140" s="1" t="s">
        <v>151</v>
      </c>
      <c r="N140" s="1" t="s">
        <v>48</v>
      </c>
      <c r="O140" s="1" t="s">
        <v>49</v>
      </c>
      <c r="P140">
        <v>80.623099999999994</v>
      </c>
      <c r="Q140" s="1" t="s">
        <v>110</v>
      </c>
      <c r="R140">
        <v>0.5</v>
      </c>
      <c r="S140" s="1" t="s">
        <v>51</v>
      </c>
      <c r="T140" s="1" t="s">
        <v>52</v>
      </c>
      <c r="U140">
        <v>40.311599999999999</v>
      </c>
      <c r="V140">
        <v>37.086599999999997</v>
      </c>
      <c r="W140">
        <v>37.086599999999997</v>
      </c>
      <c r="X140" s="1" t="s">
        <v>53</v>
      </c>
      <c r="Y140" s="1" t="s">
        <v>49</v>
      </c>
      <c r="Z140" s="1" t="s">
        <v>111</v>
      </c>
      <c r="AA140" s="1" t="s">
        <v>152</v>
      </c>
      <c r="AB140" s="1" t="s">
        <v>124</v>
      </c>
      <c r="AC140" s="1" t="s">
        <v>125</v>
      </c>
      <c r="AD140" s="1" t="s">
        <v>126</v>
      </c>
      <c r="AE140" s="1" t="s">
        <v>127</v>
      </c>
      <c r="AF140" s="1" t="s">
        <v>70</v>
      </c>
      <c r="AG140" s="1" t="s">
        <v>60</v>
      </c>
      <c r="AH140">
        <v>140</v>
      </c>
      <c r="AI140" s="1" t="s">
        <v>113</v>
      </c>
      <c r="AJ140" s="1" t="s">
        <v>114</v>
      </c>
      <c r="AK140" s="1" t="s">
        <v>115</v>
      </c>
      <c r="AL140">
        <v>1</v>
      </c>
      <c r="AM140" s="1" t="s">
        <v>394</v>
      </c>
      <c r="AN140" s="2">
        <v>46113</v>
      </c>
      <c r="AO140" s="3">
        <v>46113</v>
      </c>
    </row>
    <row r="141" spans="1:41">
      <c r="A141" s="1" t="s">
        <v>395</v>
      </c>
      <c r="B141" s="1" t="s">
        <v>42</v>
      </c>
      <c r="C141">
        <v>999999999999</v>
      </c>
      <c r="D141">
        <v>222222222222</v>
      </c>
      <c r="E141" s="1" t="s">
        <v>121</v>
      </c>
      <c r="F141">
        <v>46118.833333333336</v>
      </c>
      <c r="G141">
        <v>46119.833333333336</v>
      </c>
      <c r="H141">
        <v>46112.833333333336</v>
      </c>
      <c r="I141">
        <v>46142.833333333336</v>
      </c>
      <c r="J141" s="1" t="s">
        <v>106</v>
      </c>
      <c r="K141" s="1" t="s">
        <v>107</v>
      </c>
      <c r="L141" s="1" t="s">
        <v>108</v>
      </c>
      <c r="M141" s="1" t="s">
        <v>155</v>
      </c>
      <c r="N141" s="1" t="s">
        <v>48</v>
      </c>
      <c r="O141" s="1" t="s">
        <v>49</v>
      </c>
      <c r="P141">
        <v>83.516099999999994</v>
      </c>
      <c r="Q141" s="1" t="s">
        <v>110</v>
      </c>
      <c r="R141">
        <v>0.5</v>
      </c>
      <c r="S141" s="1" t="s">
        <v>51</v>
      </c>
      <c r="T141" s="1" t="s">
        <v>52</v>
      </c>
      <c r="U141">
        <v>41.758000000000003</v>
      </c>
      <c r="V141">
        <v>38.417400000000001</v>
      </c>
      <c r="W141">
        <v>38.417400000000001</v>
      </c>
      <c r="X141" s="1" t="s">
        <v>53</v>
      </c>
      <c r="Y141" s="1" t="s">
        <v>49</v>
      </c>
      <c r="Z141" s="1" t="s">
        <v>111</v>
      </c>
      <c r="AA141" s="1" t="s">
        <v>152</v>
      </c>
      <c r="AB141" s="1" t="s">
        <v>124</v>
      </c>
      <c r="AC141" s="1" t="s">
        <v>125</v>
      </c>
      <c r="AD141" s="1" t="s">
        <v>126</v>
      </c>
      <c r="AE141" s="1" t="s">
        <v>127</v>
      </c>
      <c r="AF141" s="1" t="s">
        <v>70</v>
      </c>
      <c r="AG141" s="1" t="s">
        <v>60</v>
      </c>
      <c r="AH141">
        <v>141</v>
      </c>
      <c r="AI141" s="1" t="s">
        <v>113</v>
      </c>
      <c r="AJ141" s="1" t="s">
        <v>114</v>
      </c>
      <c r="AK141" s="1" t="s">
        <v>115</v>
      </c>
      <c r="AL141">
        <v>1</v>
      </c>
      <c r="AM141" s="1" t="s">
        <v>396</v>
      </c>
      <c r="AN141" s="2">
        <v>46113</v>
      </c>
      <c r="AO141" s="3">
        <v>46113</v>
      </c>
    </row>
    <row r="142" spans="1:41">
      <c r="A142" s="1" t="s">
        <v>397</v>
      </c>
      <c r="B142" s="1" t="s">
        <v>42</v>
      </c>
      <c r="C142">
        <v>999999999999</v>
      </c>
      <c r="D142">
        <v>111111111111</v>
      </c>
      <c r="E142" s="1" t="s">
        <v>43</v>
      </c>
      <c r="F142">
        <v>46119.833333333336</v>
      </c>
      <c r="G142">
        <v>46120.833333333336</v>
      </c>
      <c r="H142">
        <v>46112.833333333336</v>
      </c>
      <c r="I142">
        <v>46142.833333333336</v>
      </c>
      <c r="J142" s="1" t="s">
        <v>44</v>
      </c>
      <c r="K142" s="1" t="s">
        <v>45</v>
      </c>
      <c r="L142" s="1" t="s">
        <v>46</v>
      </c>
      <c r="M142" s="1" t="s">
        <v>47</v>
      </c>
      <c r="N142" s="1" t="s">
        <v>48</v>
      </c>
      <c r="O142" s="1" t="s">
        <v>49</v>
      </c>
      <c r="P142">
        <v>1127.0042000000001</v>
      </c>
      <c r="Q142" s="1" t="s">
        <v>50</v>
      </c>
      <c r="R142">
        <v>9.6000000000000002E-2</v>
      </c>
      <c r="S142" s="1" t="s">
        <v>51</v>
      </c>
      <c r="T142" s="1" t="s">
        <v>52</v>
      </c>
      <c r="U142">
        <v>108.19240000000001</v>
      </c>
      <c r="V142">
        <v>94.668400000000005</v>
      </c>
      <c r="W142">
        <v>94.668400000000005</v>
      </c>
      <c r="X142" s="1" t="s">
        <v>53</v>
      </c>
      <c r="Y142" s="1" t="s">
        <v>49</v>
      </c>
      <c r="Z142" s="1" t="s">
        <v>54</v>
      </c>
      <c r="AA142" s="1" t="s">
        <v>65</v>
      </c>
      <c r="AB142" s="1" t="s">
        <v>66</v>
      </c>
      <c r="AC142" s="1" t="s">
        <v>67</v>
      </c>
      <c r="AD142" s="1" t="s">
        <v>68</v>
      </c>
      <c r="AE142" s="1" t="s">
        <v>69</v>
      </c>
      <c r="AF142" s="1" t="s">
        <v>70</v>
      </c>
      <c r="AG142" s="1" t="s">
        <v>60</v>
      </c>
      <c r="AH142">
        <v>142</v>
      </c>
      <c r="AI142" s="1" t="s">
        <v>70</v>
      </c>
      <c r="AJ142" s="1" t="s">
        <v>71</v>
      </c>
      <c r="AK142" s="1" t="s">
        <v>72</v>
      </c>
      <c r="AL142">
        <v>1</v>
      </c>
      <c r="AM142" s="1" t="s">
        <v>398</v>
      </c>
      <c r="AN142" s="2">
        <v>46113</v>
      </c>
      <c r="AO142" s="3">
        <v>46113</v>
      </c>
    </row>
    <row r="143" spans="1:41">
      <c r="A143" s="1" t="s">
        <v>399</v>
      </c>
      <c r="B143" s="1" t="s">
        <v>42</v>
      </c>
      <c r="C143">
        <v>999999999999</v>
      </c>
      <c r="D143">
        <v>111111111111</v>
      </c>
      <c r="E143" s="1" t="s">
        <v>43</v>
      </c>
      <c r="F143">
        <v>46119.833333333336</v>
      </c>
      <c r="G143">
        <v>46120.833333333336</v>
      </c>
      <c r="H143">
        <v>46112.833333333336</v>
      </c>
      <c r="I143">
        <v>46142.833333333336</v>
      </c>
      <c r="J143" s="1" t="s">
        <v>44</v>
      </c>
      <c r="K143" s="1" t="s">
        <v>45</v>
      </c>
      <c r="L143" s="1" t="s">
        <v>46</v>
      </c>
      <c r="M143" s="1" t="s">
        <v>64</v>
      </c>
      <c r="N143" s="1" t="s">
        <v>48</v>
      </c>
      <c r="O143" s="1" t="s">
        <v>49</v>
      </c>
      <c r="P143">
        <v>1108.9954</v>
      </c>
      <c r="Q143" s="1" t="s">
        <v>50</v>
      </c>
      <c r="R143">
        <v>9.6000000000000002E-2</v>
      </c>
      <c r="S143" s="1" t="s">
        <v>51</v>
      </c>
      <c r="T143" s="1" t="s">
        <v>52</v>
      </c>
      <c r="U143">
        <v>106.4636</v>
      </c>
      <c r="V143">
        <v>93.155600000000007</v>
      </c>
      <c r="W143">
        <v>93.155600000000007</v>
      </c>
      <c r="X143" s="1" t="s">
        <v>53</v>
      </c>
      <c r="Y143" s="1" t="s">
        <v>49</v>
      </c>
      <c r="Z143" s="1" t="s">
        <v>54</v>
      </c>
      <c r="AA143" s="1" t="s">
        <v>65</v>
      </c>
      <c r="AB143" s="1" t="s">
        <v>66</v>
      </c>
      <c r="AC143" s="1" t="s">
        <v>67</v>
      </c>
      <c r="AD143" s="1" t="s">
        <v>68</v>
      </c>
      <c r="AE143" s="1" t="s">
        <v>69</v>
      </c>
      <c r="AF143" s="1" t="s">
        <v>70</v>
      </c>
      <c r="AG143" s="1" t="s">
        <v>60</v>
      </c>
      <c r="AH143">
        <v>143</v>
      </c>
      <c r="AI143" s="1" t="s">
        <v>70</v>
      </c>
      <c r="AJ143" s="1" t="s">
        <v>71</v>
      </c>
      <c r="AK143" s="1" t="s">
        <v>72</v>
      </c>
      <c r="AL143">
        <v>1</v>
      </c>
      <c r="AM143" s="1" t="s">
        <v>400</v>
      </c>
      <c r="AN143" s="2">
        <v>46113</v>
      </c>
      <c r="AO143" s="3">
        <v>46113</v>
      </c>
    </row>
    <row r="144" spans="1:41">
      <c r="A144" s="1" t="s">
        <v>401</v>
      </c>
      <c r="B144" s="1" t="s">
        <v>42</v>
      </c>
      <c r="C144">
        <v>999999999999</v>
      </c>
      <c r="D144">
        <v>111111111111</v>
      </c>
      <c r="E144" s="1" t="s">
        <v>43</v>
      </c>
      <c r="F144">
        <v>46119.833333333336</v>
      </c>
      <c r="G144">
        <v>46120.833333333336</v>
      </c>
      <c r="H144">
        <v>46112.833333333336</v>
      </c>
      <c r="I144">
        <v>46142.833333333336</v>
      </c>
      <c r="J144" s="1" t="s">
        <v>75</v>
      </c>
      <c r="K144" s="1" t="s">
        <v>76</v>
      </c>
      <c r="L144" s="1" t="s">
        <v>77</v>
      </c>
      <c r="M144" s="1" t="s">
        <v>78</v>
      </c>
      <c r="N144" s="1" t="s">
        <v>48</v>
      </c>
      <c r="O144" s="1" t="s">
        <v>49</v>
      </c>
      <c r="P144">
        <v>233.4633</v>
      </c>
      <c r="Q144" s="1" t="s">
        <v>79</v>
      </c>
      <c r="R144">
        <v>2.3E-2</v>
      </c>
      <c r="S144" s="1" t="s">
        <v>51</v>
      </c>
      <c r="T144" s="1" t="s">
        <v>52</v>
      </c>
      <c r="U144">
        <v>5.3696999999999999</v>
      </c>
      <c r="V144">
        <v>5.0194999999999999</v>
      </c>
      <c r="W144">
        <v>5.0194999999999999</v>
      </c>
      <c r="X144" s="1" t="s">
        <v>53</v>
      </c>
      <c r="Y144" s="1" t="s">
        <v>49</v>
      </c>
      <c r="Z144" s="1" t="s">
        <v>80</v>
      </c>
      <c r="AA144" s="1" t="s">
        <v>65</v>
      </c>
      <c r="AB144" s="1" t="s">
        <v>66</v>
      </c>
      <c r="AC144" s="1" t="s">
        <v>67</v>
      </c>
      <c r="AD144" s="1" t="s">
        <v>68</v>
      </c>
      <c r="AE144" s="1" t="s">
        <v>69</v>
      </c>
      <c r="AF144" s="1" t="s">
        <v>70</v>
      </c>
      <c r="AG144" s="1" t="s">
        <v>60</v>
      </c>
      <c r="AH144">
        <v>144</v>
      </c>
      <c r="AI144" s="1" t="s">
        <v>70</v>
      </c>
      <c r="AJ144" s="1" t="s">
        <v>71</v>
      </c>
      <c r="AK144" s="1" t="s">
        <v>72</v>
      </c>
      <c r="AL144">
        <v>1</v>
      </c>
      <c r="AM144" s="1" t="s">
        <v>402</v>
      </c>
      <c r="AN144" s="2">
        <v>46113</v>
      </c>
      <c r="AO144" s="3">
        <v>46113</v>
      </c>
    </row>
    <row r="145" spans="1:41">
      <c r="A145" s="1" t="s">
        <v>403</v>
      </c>
      <c r="B145" s="1" t="s">
        <v>42</v>
      </c>
      <c r="C145">
        <v>999999999999</v>
      </c>
      <c r="D145">
        <v>111111111111</v>
      </c>
      <c r="E145" s="1" t="s">
        <v>43</v>
      </c>
      <c r="F145">
        <v>46119.833333333336</v>
      </c>
      <c r="G145">
        <v>46120.833333333336</v>
      </c>
      <c r="H145">
        <v>46112.833333333336</v>
      </c>
      <c r="I145">
        <v>46142.833333333336</v>
      </c>
      <c r="J145" s="1" t="s">
        <v>75</v>
      </c>
      <c r="K145" s="1" t="s">
        <v>76</v>
      </c>
      <c r="L145" s="1" t="s">
        <v>77</v>
      </c>
      <c r="M145" s="1" t="s">
        <v>83</v>
      </c>
      <c r="N145" s="1" t="s">
        <v>48</v>
      </c>
      <c r="O145" s="1" t="s">
        <v>49</v>
      </c>
      <c r="P145">
        <v>250.1977</v>
      </c>
      <c r="Q145" s="1" t="s">
        <v>79</v>
      </c>
      <c r="R145">
        <v>2.3E-2</v>
      </c>
      <c r="S145" s="1" t="s">
        <v>51</v>
      </c>
      <c r="T145" s="1" t="s">
        <v>52</v>
      </c>
      <c r="U145">
        <v>5.7545000000000002</v>
      </c>
      <c r="V145">
        <v>5.3792</v>
      </c>
      <c r="W145">
        <v>5.3792</v>
      </c>
      <c r="X145" s="1" t="s">
        <v>53</v>
      </c>
      <c r="Y145" s="1" t="s">
        <v>49</v>
      </c>
      <c r="Z145" s="1" t="s">
        <v>80</v>
      </c>
      <c r="AA145" s="1" t="s">
        <v>65</v>
      </c>
      <c r="AB145" s="1" t="s">
        <v>66</v>
      </c>
      <c r="AC145" s="1" t="s">
        <v>67</v>
      </c>
      <c r="AD145" s="1" t="s">
        <v>68</v>
      </c>
      <c r="AE145" s="1" t="s">
        <v>69</v>
      </c>
      <c r="AF145" s="1" t="s">
        <v>70</v>
      </c>
      <c r="AG145" s="1" t="s">
        <v>60</v>
      </c>
      <c r="AH145">
        <v>145</v>
      </c>
      <c r="AI145" s="1" t="s">
        <v>70</v>
      </c>
      <c r="AJ145" s="1" t="s">
        <v>71</v>
      </c>
      <c r="AK145" s="1" t="s">
        <v>72</v>
      </c>
      <c r="AL145">
        <v>1</v>
      </c>
      <c r="AM145" s="1" t="s">
        <v>404</v>
      </c>
      <c r="AN145" s="2">
        <v>46113</v>
      </c>
      <c r="AO145" s="3">
        <v>46113</v>
      </c>
    </row>
    <row r="146" spans="1:41">
      <c r="A146" s="1" t="s">
        <v>405</v>
      </c>
      <c r="B146" s="1" t="s">
        <v>42</v>
      </c>
      <c r="C146">
        <v>999999999999</v>
      </c>
      <c r="D146">
        <v>111111111111</v>
      </c>
      <c r="E146" s="1" t="s">
        <v>43</v>
      </c>
      <c r="F146">
        <v>46119.833333333336</v>
      </c>
      <c r="G146">
        <v>46120.833333333336</v>
      </c>
      <c r="H146">
        <v>46112.833333333336</v>
      </c>
      <c r="I146">
        <v>46142.833333333336</v>
      </c>
      <c r="J146" s="1" t="s">
        <v>86</v>
      </c>
      <c r="K146" s="1" t="s">
        <v>87</v>
      </c>
      <c r="L146" s="1" t="s">
        <v>88</v>
      </c>
      <c r="M146" s="1" t="s">
        <v>89</v>
      </c>
      <c r="N146" s="1" t="s">
        <v>48</v>
      </c>
      <c r="O146" s="1" t="s">
        <v>49</v>
      </c>
      <c r="P146">
        <v>212.6985</v>
      </c>
      <c r="Q146" s="1" t="s">
        <v>50</v>
      </c>
      <c r="R146">
        <v>0.192</v>
      </c>
      <c r="S146" s="1" t="s">
        <v>51</v>
      </c>
      <c r="T146" s="1" t="s">
        <v>52</v>
      </c>
      <c r="U146">
        <v>40.838099999999997</v>
      </c>
      <c r="V146">
        <v>36.158700000000003</v>
      </c>
      <c r="W146">
        <v>36.158700000000003</v>
      </c>
      <c r="X146" s="1" t="s">
        <v>53</v>
      </c>
      <c r="Y146" s="1" t="s">
        <v>49</v>
      </c>
      <c r="Z146" s="1" t="s">
        <v>90</v>
      </c>
      <c r="AA146" s="1" t="s">
        <v>65</v>
      </c>
      <c r="AB146" s="1" t="s">
        <v>66</v>
      </c>
      <c r="AC146" s="1" t="s">
        <v>67</v>
      </c>
      <c r="AD146" s="1" t="s">
        <v>68</v>
      </c>
      <c r="AE146" s="1" t="s">
        <v>69</v>
      </c>
      <c r="AF146" s="1" t="s">
        <v>70</v>
      </c>
      <c r="AG146" s="1" t="s">
        <v>60</v>
      </c>
      <c r="AH146">
        <v>146</v>
      </c>
      <c r="AI146" s="1" t="s">
        <v>70</v>
      </c>
      <c r="AJ146" s="1" t="s">
        <v>71</v>
      </c>
      <c r="AK146" s="1" t="s">
        <v>72</v>
      </c>
      <c r="AL146">
        <v>1</v>
      </c>
      <c r="AM146" s="1" t="s">
        <v>406</v>
      </c>
      <c r="AN146" s="2">
        <v>46113</v>
      </c>
      <c r="AO146" s="3">
        <v>46113</v>
      </c>
    </row>
    <row r="147" spans="1:41">
      <c r="A147" s="1" t="s">
        <v>407</v>
      </c>
      <c r="B147" s="1" t="s">
        <v>42</v>
      </c>
      <c r="C147">
        <v>999999999999</v>
      </c>
      <c r="D147">
        <v>111111111111</v>
      </c>
      <c r="E147" s="1" t="s">
        <v>43</v>
      </c>
      <c r="F147">
        <v>46119.833333333336</v>
      </c>
      <c r="G147">
        <v>46120.833333333336</v>
      </c>
      <c r="H147">
        <v>46112.833333333336</v>
      </c>
      <c r="I147">
        <v>46142.833333333336</v>
      </c>
      <c r="J147" s="1" t="s">
        <v>86</v>
      </c>
      <c r="K147" s="1" t="s">
        <v>87</v>
      </c>
      <c r="L147" s="1" t="s">
        <v>88</v>
      </c>
      <c r="M147" s="1" t="s">
        <v>93</v>
      </c>
      <c r="N147" s="1" t="s">
        <v>48</v>
      </c>
      <c r="O147" s="1" t="s">
        <v>49</v>
      </c>
      <c r="P147">
        <v>194.5532</v>
      </c>
      <c r="Q147" s="1" t="s">
        <v>50</v>
      </c>
      <c r="R147">
        <v>0.192</v>
      </c>
      <c r="S147" s="1" t="s">
        <v>51</v>
      </c>
      <c r="T147" s="1" t="s">
        <v>52</v>
      </c>
      <c r="U147">
        <v>37.354199999999999</v>
      </c>
      <c r="V147">
        <v>33.073999999999998</v>
      </c>
      <c r="W147">
        <v>33.073999999999998</v>
      </c>
      <c r="X147" s="1" t="s">
        <v>53</v>
      </c>
      <c r="Y147" s="1" t="s">
        <v>49</v>
      </c>
      <c r="Z147" s="1" t="s">
        <v>90</v>
      </c>
      <c r="AA147" s="1" t="s">
        <v>65</v>
      </c>
      <c r="AB147" s="1" t="s">
        <v>66</v>
      </c>
      <c r="AC147" s="1" t="s">
        <v>67</v>
      </c>
      <c r="AD147" s="1" t="s">
        <v>68</v>
      </c>
      <c r="AE147" s="1" t="s">
        <v>69</v>
      </c>
      <c r="AF147" s="1" t="s">
        <v>70</v>
      </c>
      <c r="AG147" s="1" t="s">
        <v>60</v>
      </c>
      <c r="AH147">
        <v>147</v>
      </c>
      <c r="AI147" s="1" t="s">
        <v>70</v>
      </c>
      <c r="AJ147" s="1" t="s">
        <v>71</v>
      </c>
      <c r="AK147" s="1" t="s">
        <v>72</v>
      </c>
      <c r="AL147">
        <v>1</v>
      </c>
      <c r="AM147" s="1" t="s">
        <v>408</v>
      </c>
      <c r="AN147" s="2">
        <v>46113</v>
      </c>
      <c r="AO147" s="3">
        <v>46113</v>
      </c>
    </row>
    <row r="148" spans="1:41">
      <c r="A148" s="1" t="s">
        <v>409</v>
      </c>
      <c r="B148" s="1" t="s">
        <v>42</v>
      </c>
      <c r="C148">
        <v>999999999999</v>
      </c>
      <c r="D148">
        <v>111111111111</v>
      </c>
      <c r="E148" s="1" t="s">
        <v>43</v>
      </c>
      <c r="F148">
        <v>46119.833333333336</v>
      </c>
      <c r="G148">
        <v>46120.833333333336</v>
      </c>
      <c r="H148">
        <v>46112.833333333336</v>
      </c>
      <c r="I148">
        <v>46142.833333333336</v>
      </c>
      <c r="J148" s="1" t="s">
        <v>96</v>
      </c>
      <c r="K148" s="1" t="s">
        <v>45</v>
      </c>
      <c r="L148" s="1" t="s">
        <v>97</v>
      </c>
      <c r="M148" s="1" t="s">
        <v>98</v>
      </c>
      <c r="N148" s="1" t="s">
        <v>48</v>
      </c>
      <c r="O148" s="1" t="s">
        <v>49</v>
      </c>
      <c r="P148">
        <v>4623402.0395999998</v>
      </c>
      <c r="Q148" s="1" t="s">
        <v>99</v>
      </c>
      <c r="R148">
        <v>1.6666700000000001E-5</v>
      </c>
      <c r="S148" s="1" t="s">
        <v>51</v>
      </c>
      <c r="T148" s="1" t="s">
        <v>52</v>
      </c>
      <c r="U148">
        <v>77.056899999999999</v>
      </c>
      <c r="V148">
        <v>71.662700000000001</v>
      </c>
      <c r="W148">
        <v>71.662700000000001</v>
      </c>
      <c r="X148" s="1" t="s">
        <v>53</v>
      </c>
      <c r="Y148" s="1" t="s">
        <v>49</v>
      </c>
      <c r="Z148" s="1" t="s">
        <v>100</v>
      </c>
      <c r="AA148" s="1" t="s">
        <v>65</v>
      </c>
      <c r="AB148" s="1" t="s">
        <v>66</v>
      </c>
      <c r="AC148" s="1" t="s">
        <v>67</v>
      </c>
      <c r="AD148" s="1" t="s">
        <v>68</v>
      </c>
      <c r="AE148" s="1" t="s">
        <v>69</v>
      </c>
      <c r="AF148" s="1" t="s">
        <v>70</v>
      </c>
      <c r="AG148" s="1" t="s">
        <v>60</v>
      </c>
      <c r="AH148">
        <v>148</v>
      </c>
      <c r="AI148" s="1" t="s">
        <v>70</v>
      </c>
      <c r="AJ148" s="1" t="s">
        <v>71</v>
      </c>
      <c r="AK148" s="1" t="s">
        <v>72</v>
      </c>
      <c r="AL148">
        <v>1</v>
      </c>
      <c r="AM148" s="1" t="s">
        <v>410</v>
      </c>
      <c r="AN148" s="2">
        <v>46113</v>
      </c>
      <c r="AO148" s="3">
        <v>46113</v>
      </c>
    </row>
    <row r="149" spans="1:41">
      <c r="A149" s="1" t="s">
        <v>411</v>
      </c>
      <c r="B149" s="1" t="s">
        <v>42</v>
      </c>
      <c r="C149">
        <v>999999999999</v>
      </c>
      <c r="D149">
        <v>111111111111</v>
      </c>
      <c r="E149" s="1" t="s">
        <v>43</v>
      </c>
      <c r="F149">
        <v>46119.833333333336</v>
      </c>
      <c r="G149">
        <v>46120.833333333336</v>
      </c>
      <c r="H149">
        <v>46112.833333333336</v>
      </c>
      <c r="I149">
        <v>46142.833333333336</v>
      </c>
      <c r="J149" s="1" t="s">
        <v>96</v>
      </c>
      <c r="K149" s="1" t="s">
        <v>45</v>
      </c>
      <c r="L149" s="1" t="s">
        <v>97</v>
      </c>
      <c r="M149" s="1" t="s">
        <v>103</v>
      </c>
      <c r="N149" s="1" t="s">
        <v>48</v>
      </c>
      <c r="O149" s="1" t="s">
        <v>49</v>
      </c>
      <c r="P149">
        <v>4717107.8174999999</v>
      </c>
      <c r="Q149" s="1" t="s">
        <v>99</v>
      </c>
      <c r="R149">
        <v>1.6666700000000001E-5</v>
      </c>
      <c r="S149" s="1" t="s">
        <v>51</v>
      </c>
      <c r="T149" s="1" t="s">
        <v>52</v>
      </c>
      <c r="U149">
        <v>78.618600000000001</v>
      </c>
      <c r="V149">
        <v>73.115200000000002</v>
      </c>
      <c r="W149">
        <v>73.115200000000002</v>
      </c>
      <c r="X149" s="1" t="s">
        <v>53</v>
      </c>
      <c r="Y149" s="1" t="s">
        <v>49</v>
      </c>
      <c r="Z149" s="1" t="s">
        <v>100</v>
      </c>
      <c r="AA149" s="1" t="s">
        <v>65</v>
      </c>
      <c r="AB149" s="1" t="s">
        <v>66</v>
      </c>
      <c r="AC149" s="1" t="s">
        <v>67</v>
      </c>
      <c r="AD149" s="1" t="s">
        <v>68</v>
      </c>
      <c r="AE149" s="1" t="s">
        <v>69</v>
      </c>
      <c r="AF149" s="1" t="s">
        <v>70</v>
      </c>
      <c r="AG149" s="1" t="s">
        <v>60</v>
      </c>
      <c r="AH149">
        <v>149</v>
      </c>
      <c r="AI149" s="1" t="s">
        <v>70</v>
      </c>
      <c r="AJ149" s="1" t="s">
        <v>71</v>
      </c>
      <c r="AK149" s="1" t="s">
        <v>72</v>
      </c>
      <c r="AL149">
        <v>1</v>
      </c>
      <c r="AM149" s="1" t="s">
        <v>412</v>
      </c>
      <c r="AN149" s="2">
        <v>46113</v>
      </c>
      <c r="AO149" s="3">
        <v>46113</v>
      </c>
    </row>
    <row r="150" spans="1:41">
      <c r="A150" s="1" t="s">
        <v>413</v>
      </c>
      <c r="B150" s="1" t="s">
        <v>42</v>
      </c>
      <c r="C150">
        <v>999999999999</v>
      </c>
      <c r="D150">
        <v>111111111111</v>
      </c>
      <c r="E150" s="1" t="s">
        <v>43</v>
      </c>
      <c r="F150">
        <v>46119.833333333336</v>
      </c>
      <c r="G150">
        <v>46120.833333333336</v>
      </c>
      <c r="H150">
        <v>46112.833333333336</v>
      </c>
      <c r="I150">
        <v>46142.833333333336</v>
      </c>
      <c r="J150" s="1" t="s">
        <v>106</v>
      </c>
      <c r="K150" s="1" t="s">
        <v>107</v>
      </c>
      <c r="L150" s="1" t="s">
        <v>108</v>
      </c>
      <c r="M150" s="1" t="s">
        <v>109</v>
      </c>
      <c r="N150" s="1" t="s">
        <v>48</v>
      </c>
      <c r="O150" s="1" t="s">
        <v>49</v>
      </c>
      <c r="P150">
        <v>221.74590000000001</v>
      </c>
      <c r="Q150" s="1" t="s">
        <v>110</v>
      </c>
      <c r="R150">
        <v>0.5</v>
      </c>
      <c r="S150" s="1" t="s">
        <v>51</v>
      </c>
      <c r="T150" s="1" t="s">
        <v>52</v>
      </c>
      <c r="U150">
        <v>110.873</v>
      </c>
      <c r="V150">
        <v>102.0031</v>
      </c>
      <c r="W150">
        <v>102.0031</v>
      </c>
      <c r="X150" s="1" t="s">
        <v>53</v>
      </c>
      <c r="Y150" s="1" t="s">
        <v>49</v>
      </c>
      <c r="Z150" s="1" t="s">
        <v>111</v>
      </c>
      <c r="AA150" s="1" t="s">
        <v>55</v>
      </c>
      <c r="AB150" s="1" t="s">
        <v>56</v>
      </c>
      <c r="AC150" s="1" t="s">
        <v>57</v>
      </c>
      <c r="AD150" s="1" t="s">
        <v>58</v>
      </c>
      <c r="AE150" s="1" t="s">
        <v>59</v>
      </c>
      <c r="AF150" s="1" t="s">
        <v>56</v>
      </c>
      <c r="AG150" s="1" t="s">
        <v>60</v>
      </c>
      <c r="AH150">
        <v>150</v>
      </c>
      <c r="AI150" s="1" t="s">
        <v>56</v>
      </c>
      <c r="AJ150" s="1" t="s">
        <v>56</v>
      </c>
      <c r="AK150" s="1" t="s">
        <v>61</v>
      </c>
      <c r="AL150">
        <v>1</v>
      </c>
      <c r="AM150" s="1" t="s">
        <v>414</v>
      </c>
      <c r="AN150" s="2">
        <v>46113</v>
      </c>
      <c r="AO150" s="3">
        <v>46113</v>
      </c>
    </row>
    <row r="151" spans="1:41">
      <c r="A151" s="1" t="s">
        <v>415</v>
      </c>
      <c r="B151" s="1" t="s">
        <v>42</v>
      </c>
      <c r="C151">
        <v>999999999999</v>
      </c>
      <c r="D151">
        <v>111111111111</v>
      </c>
      <c r="E151" s="1" t="s">
        <v>43</v>
      </c>
      <c r="F151">
        <v>46119.833333333336</v>
      </c>
      <c r="G151">
        <v>46120.833333333336</v>
      </c>
      <c r="H151">
        <v>46112.833333333336</v>
      </c>
      <c r="I151">
        <v>46142.833333333336</v>
      </c>
      <c r="J151" s="1" t="s">
        <v>106</v>
      </c>
      <c r="K151" s="1" t="s">
        <v>107</v>
      </c>
      <c r="L151" s="1" t="s">
        <v>108</v>
      </c>
      <c r="M151" s="1" t="s">
        <v>118</v>
      </c>
      <c r="N151" s="1" t="s">
        <v>48</v>
      </c>
      <c r="O151" s="1" t="s">
        <v>49</v>
      </c>
      <c r="P151">
        <v>205.886</v>
      </c>
      <c r="Q151" s="1" t="s">
        <v>110</v>
      </c>
      <c r="R151">
        <v>0.5</v>
      </c>
      <c r="S151" s="1" t="s">
        <v>51</v>
      </c>
      <c r="T151" s="1" t="s">
        <v>52</v>
      </c>
      <c r="U151">
        <v>102.943</v>
      </c>
      <c r="V151">
        <v>94.707499999999996</v>
      </c>
      <c r="W151">
        <v>94.707499999999996</v>
      </c>
      <c r="X151" s="1" t="s">
        <v>53</v>
      </c>
      <c r="Y151" s="1" t="s">
        <v>49</v>
      </c>
      <c r="Z151" s="1" t="s">
        <v>111</v>
      </c>
      <c r="AA151" s="1" t="s">
        <v>112</v>
      </c>
      <c r="AB151" s="1" t="s">
        <v>66</v>
      </c>
      <c r="AC151" s="1" t="s">
        <v>67</v>
      </c>
      <c r="AD151" s="1" t="s">
        <v>68</v>
      </c>
      <c r="AE151" s="1" t="s">
        <v>69</v>
      </c>
      <c r="AF151" s="1" t="s">
        <v>70</v>
      </c>
      <c r="AG151" s="1" t="s">
        <v>60</v>
      </c>
      <c r="AH151">
        <v>151</v>
      </c>
      <c r="AI151" s="1" t="s">
        <v>113</v>
      </c>
      <c r="AJ151" s="1" t="s">
        <v>114</v>
      </c>
      <c r="AK151" s="1" t="s">
        <v>115</v>
      </c>
      <c r="AL151">
        <v>1</v>
      </c>
      <c r="AM151" s="1" t="s">
        <v>416</v>
      </c>
      <c r="AN151" s="2">
        <v>46113</v>
      </c>
      <c r="AO151" s="3">
        <v>46113</v>
      </c>
    </row>
    <row r="152" spans="1:41">
      <c r="A152" s="1" t="s">
        <v>417</v>
      </c>
      <c r="B152" s="1" t="s">
        <v>42</v>
      </c>
      <c r="C152">
        <v>999999999999</v>
      </c>
      <c r="D152">
        <v>222222222222</v>
      </c>
      <c r="E152" s="1" t="s">
        <v>121</v>
      </c>
      <c r="F152">
        <v>46119.833333333336</v>
      </c>
      <c r="G152">
        <v>46120.833333333336</v>
      </c>
      <c r="H152">
        <v>46112.833333333336</v>
      </c>
      <c r="I152">
        <v>46142.833333333336</v>
      </c>
      <c r="J152" s="1" t="s">
        <v>44</v>
      </c>
      <c r="K152" s="1" t="s">
        <v>45</v>
      </c>
      <c r="L152" s="1" t="s">
        <v>46</v>
      </c>
      <c r="M152" s="1" t="s">
        <v>122</v>
      </c>
      <c r="N152" s="1" t="s">
        <v>48</v>
      </c>
      <c r="O152" s="1" t="s">
        <v>49</v>
      </c>
      <c r="P152">
        <v>453.93</v>
      </c>
      <c r="Q152" s="1" t="s">
        <v>50</v>
      </c>
      <c r="R152">
        <v>9.6000000000000002E-2</v>
      </c>
      <c r="S152" s="1" t="s">
        <v>51</v>
      </c>
      <c r="T152" s="1" t="s">
        <v>52</v>
      </c>
      <c r="U152">
        <v>43.577300000000001</v>
      </c>
      <c r="V152">
        <v>38.130099999999999</v>
      </c>
      <c r="W152">
        <v>38.130099999999999</v>
      </c>
      <c r="X152" s="1" t="s">
        <v>53</v>
      </c>
      <c r="Y152" s="1" t="s">
        <v>49</v>
      </c>
      <c r="Z152" s="1" t="s">
        <v>54</v>
      </c>
      <c r="AA152" s="1" t="s">
        <v>123</v>
      </c>
      <c r="AB152" s="1" t="s">
        <v>124</v>
      </c>
      <c r="AC152" s="1" t="s">
        <v>125</v>
      </c>
      <c r="AD152" s="1" t="s">
        <v>126</v>
      </c>
      <c r="AE152" s="1" t="s">
        <v>127</v>
      </c>
      <c r="AF152" s="1" t="s">
        <v>70</v>
      </c>
      <c r="AG152" s="1" t="s">
        <v>60</v>
      </c>
      <c r="AH152">
        <v>152</v>
      </c>
      <c r="AI152" s="1" t="s">
        <v>70</v>
      </c>
      <c r="AJ152" s="1" t="s">
        <v>71</v>
      </c>
      <c r="AK152" s="1" t="s">
        <v>72</v>
      </c>
      <c r="AL152">
        <v>1</v>
      </c>
      <c r="AM152" s="1" t="s">
        <v>418</v>
      </c>
      <c r="AN152" s="2">
        <v>46113</v>
      </c>
      <c r="AO152" s="3">
        <v>46113</v>
      </c>
    </row>
    <row r="153" spans="1:41">
      <c r="A153" s="1" t="s">
        <v>419</v>
      </c>
      <c r="B153" s="1" t="s">
        <v>42</v>
      </c>
      <c r="C153">
        <v>999999999999</v>
      </c>
      <c r="D153">
        <v>222222222222</v>
      </c>
      <c r="E153" s="1" t="s">
        <v>121</v>
      </c>
      <c r="F153">
        <v>46119.833333333336</v>
      </c>
      <c r="G153">
        <v>46120.833333333336</v>
      </c>
      <c r="H153">
        <v>46112.833333333336</v>
      </c>
      <c r="I153">
        <v>46142.833333333336</v>
      </c>
      <c r="J153" s="1" t="s">
        <v>44</v>
      </c>
      <c r="K153" s="1" t="s">
        <v>45</v>
      </c>
      <c r="L153" s="1" t="s">
        <v>46</v>
      </c>
      <c r="M153" s="1" t="s">
        <v>130</v>
      </c>
      <c r="N153" s="1" t="s">
        <v>48</v>
      </c>
      <c r="O153" s="1" t="s">
        <v>49</v>
      </c>
      <c r="P153">
        <v>448.10599999999999</v>
      </c>
      <c r="Q153" s="1" t="s">
        <v>50</v>
      </c>
      <c r="R153">
        <v>9.6000000000000002E-2</v>
      </c>
      <c r="S153" s="1" t="s">
        <v>51</v>
      </c>
      <c r="T153" s="1" t="s">
        <v>52</v>
      </c>
      <c r="U153">
        <v>43.0182</v>
      </c>
      <c r="V153">
        <v>37.640900000000002</v>
      </c>
      <c r="W153">
        <v>37.640900000000002</v>
      </c>
      <c r="X153" s="1" t="s">
        <v>53</v>
      </c>
      <c r="Y153" s="1" t="s">
        <v>49</v>
      </c>
      <c r="Z153" s="1" t="s">
        <v>54</v>
      </c>
      <c r="AA153" s="1" t="s">
        <v>123</v>
      </c>
      <c r="AB153" s="1" t="s">
        <v>124</v>
      </c>
      <c r="AC153" s="1" t="s">
        <v>125</v>
      </c>
      <c r="AD153" s="1" t="s">
        <v>126</v>
      </c>
      <c r="AE153" s="1" t="s">
        <v>127</v>
      </c>
      <c r="AF153" s="1" t="s">
        <v>70</v>
      </c>
      <c r="AG153" s="1" t="s">
        <v>60</v>
      </c>
      <c r="AH153">
        <v>153</v>
      </c>
      <c r="AI153" s="1" t="s">
        <v>70</v>
      </c>
      <c r="AJ153" s="1" t="s">
        <v>71</v>
      </c>
      <c r="AK153" s="1" t="s">
        <v>72</v>
      </c>
      <c r="AL153">
        <v>1</v>
      </c>
      <c r="AM153" s="1" t="s">
        <v>420</v>
      </c>
      <c r="AN153" s="2">
        <v>46113</v>
      </c>
      <c r="AO153" s="3">
        <v>46113</v>
      </c>
    </row>
    <row r="154" spans="1:41">
      <c r="A154" s="1" t="s">
        <v>421</v>
      </c>
      <c r="B154" s="1" t="s">
        <v>42</v>
      </c>
      <c r="C154">
        <v>999999999999</v>
      </c>
      <c r="D154">
        <v>222222222222</v>
      </c>
      <c r="E154" s="1" t="s">
        <v>121</v>
      </c>
      <c r="F154">
        <v>46119.833333333336</v>
      </c>
      <c r="G154">
        <v>46120.833333333336</v>
      </c>
      <c r="H154">
        <v>46112.833333333336</v>
      </c>
      <c r="I154">
        <v>46142.833333333336</v>
      </c>
      <c r="J154" s="1" t="s">
        <v>75</v>
      </c>
      <c r="K154" s="1" t="s">
        <v>76</v>
      </c>
      <c r="L154" s="1" t="s">
        <v>77</v>
      </c>
      <c r="M154" s="1" t="s">
        <v>133</v>
      </c>
      <c r="N154" s="1" t="s">
        <v>48</v>
      </c>
      <c r="O154" s="1" t="s">
        <v>49</v>
      </c>
      <c r="P154">
        <v>84.595299999999995</v>
      </c>
      <c r="Q154" s="1" t="s">
        <v>79</v>
      </c>
      <c r="R154">
        <v>2.3E-2</v>
      </c>
      <c r="S154" s="1" t="s">
        <v>51</v>
      </c>
      <c r="T154" s="1" t="s">
        <v>52</v>
      </c>
      <c r="U154">
        <v>1.9457</v>
      </c>
      <c r="V154">
        <v>1.8188</v>
      </c>
      <c r="W154">
        <v>1.8188</v>
      </c>
      <c r="X154" s="1" t="s">
        <v>53</v>
      </c>
      <c r="Y154" s="1" t="s">
        <v>49</v>
      </c>
      <c r="Z154" s="1" t="s">
        <v>80</v>
      </c>
      <c r="AA154" s="1" t="s">
        <v>123</v>
      </c>
      <c r="AB154" s="1" t="s">
        <v>124</v>
      </c>
      <c r="AC154" s="1" t="s">
        <v>125</v>
      </c>
      <c r="AD154" s="1" t="s">
        <v>126</v>
      </c>
      <c r="AE154" s="1" t="s">
        <v>127</v>
      </c>
      <c r="AF154" s="1" t="s">
        <v>70</v>
      </c>
      <c r="AG154" s="1" t="s">
        <v>60</v>
      </c>
      <c r="AH154">
        <v>154</v>
      </c>
      <c r="AI154" s="1" t="s">
        <v>70</v>
      </c>
      <c r="AJ154" s="1" t="s">
        <v>71</v>
      </c>
      <c r="AK154" s="1" t="s">
        <v>72</v>
      </c>
      <c r="AL154">
        <v>1</v>
      </c>
      <c r="AM154" s="1" t="s">
        <v>422</v>
      </c>
      <c r="AN154" s="2">
        <v>46113</v>
      </c>
      <c r="AO154" s="3">
        <v>46113</v>
      </c>
    </row>
    <row r="155" spans="1:41">
      <c r="A155" s="1" t="s">
        <v>423</v>
      </c>
      <c r="B155" s="1" t="s">
        <v>42</v>
      </c>
      <c r="C155">
        <v>999999999999</v>
      </c>
      <c r="D155">
        <v>222222222222</v>
      </c>
      <c r="E155" s="1" t="s">
        <v>121</v>
      </c>
      <c r="F155">
        <v>46119.833333333336</v>
      </c>
      <c r="G155">
        <v>46120.833333333336</v>
      </c>
      <c r="H155">
        <v>46112.833333333336</v>
      </c>
      <c r="I155">
        <v>46142.833333333336</v>
      </c>
      <c r="J155" s="1" t="s">
        <v>75</v>
      </c>
      <c r="K155" s="1" t="s">
        <v>76</v>
      </c>
      <c r="L155" s="1" t="s">
        <v>77</v>
      </c>
      <c r="M155" s="1" t="s">
        <v>136</v>
      </c>
      <c r="N155" s="1" t="s">
        <v>48</v>
      </c>
      <c r="O155" s="1" t="s">
        <v>49</v>
      </c>
      <c r="P155">
        <v>87.510300000000001</v>
      </c>
      <c r="Q155" s="1" t="s">
        <v>79</v>
      </c>
      <c r="R155">
        <v>2.3E-2</v>
      </c>
      <c r="S155" s="1" t="s">
        <v>51</v>
      </c>
      <c r="T155" s="1" t="s">
        <v>52</v>
      </c>
      <c r="U155">
        <v>2.0127000000000002</v>
      </c>
      <c r="V155">
        <v>1.8815</v>
      </c>
      <c r="W155">
        <v>1.8815</v>
      </c>
      <c r="X155" s="1" t="s">
        <v>53</v>
      </c>
      <c r="Y155" s="1" t="s">
        <v>49</v>
      </c>
      <c r="Z155" s="1" t="s">
        <v>80</v>
      </c>
      <c r="AA155" s="1" t="s">
        <v>123</v>
      </c>
      <c r="AB155" s="1" t="s">
        <v>124</v>
      </c>
      <c r="AC155" s="1" t="s">
        <v>125</v>
      </c>
      <c r="AD155" s="1" t="s">
        <v>126</v>
      </c>
      <c r="AE155" s="1" t="s">
        <v>127</v>
      </c>
      <c r="AF155" s="1" t="s">
        <v>70</v>
      </c>
      <c r="AG155" s="1" t="s">
        <v>60</v>
      </c>
      <c r="AH155">
        <v>155</v>
      </c>
      <c r="AI155" s="1" t="s">
        <v>70</v>
      </c>
      <c r="AJ155" s="1" t="s">
        <v>71</v>
      </c>
      <c r="AK155" s="1" t="s">
        <v>72</v>
      </c>
      <c r="AL155">
        <v>1</v>
      </c>
      <c r="AM155" s="1" t="s">
        <v>424</v>
      </c>
      <c r="AN155" s="2">
        <v>46113</v>
      </c>
      <c r="AO155" s="3">
        <v>46113</v>
      </c>
    </row>
    <row r="156" spans="1:41">
      <c r="A156" s="1" t="s">
        <v>425</v>
      </c>
      <c r="B156" s="1" t="s">
        <v>42</v>
      </c>
      <c r="C156">
        <v>999999999999</v>
      </c>
      <c r="D156">
        <v>222222222222</v>
      </c>
      <c r="E156" s="1" t="s">
        <v>121</v>
      </c>
      <c r="F156">
        <v>46119.833333333336</v>
      </c>
      <c r="G156">
        <v>46120.833333333336</v>
      </c>
      <c r="H156">
        <v>46112.833333333336</v>
      </c>
      <c r="I156">
        <v>46142.833333333336</v>
      </c>
      <c r="J156" s="1" t="s">
        <v>86</v>
      </c>
      <c r="K156" s="1" t="s">
        <v>87</v>
      </c>
      <c r="L156" s="1" t="s">
        <v>88</v>
      </c>
      <c r="M156" s="1" t="s">
        <v>139</v>
      </c>
      <c r="N156" s="1" t="s">
        <v>48</v>
      </c>
      <c r="O156" s="1" t="s">
        <v>49</v>
      </c>
      <c r="P156">
        <v>88.974900000000005</v>
      </c>
      <c r="Q156" s="1" t="s">
        <v>50</v>
      </c>
      <c r="R156">
        <v>0.192</v>
      </c>
      <c r="S156" s="1" t="s">
        <v>51</v>
      </c>
      <c r="T156" s="1" t="s">
        <v>52</v>
      </c>
      <c r="U156">
        <v>17.083200000000001</v>
      </c>
      <c r="V156">
        <v>15.1257</v>
      </c>
      <c r="W156">
        <v>15.1257</v>
      </c>
      <c r="X156" s="1" t="s">
        <v>53</v>
      </c>
      <c r="Y156" s="1" t="s">
        <v>49</v>
      </c>
      <c r="Z156" s="1" t="s">
        <v>90</v>
      </c>
      <c r="AA156" s="1" t="s">
        <v>123</v>
      </c>
      <c r="AB156" s="1" t="s">
        <v>124</v>
      </c>
      <c r="AC156" s="1" t="s">
        <v>125</v>
      </c>
      <c r="AD156" s="1" t="s">
        <v>126</v>
      </c>
      <c r="AE156" s="1" t="s">
        <v>127</v>
      </c>
      <c r="AF156" s="1" t="s">
        <v>70</v>
      </c>
      <c r="AG156" s="1" t="s">
        <v>60</v>
      </c>
      <c r="AH156">
        <v>156</v>
      </c>
      <c r="AI156" s="1" t="s">
        <v>70</v>
      </c>
      <c r="AJ156" s="1" t="s">
        <v>71</v>
      </c>
      <c r="AK156" s="1" t="s">
        <v>72</v>
      </c>
      <c r="AL156">
        <v>1</v>
      </c>
      <c r="AM156" s="1" t="s">
        <v>426</v>
      </c>
      <c r="AN156" s="2">
        <v>46113</v>
      </c>
      <c r="AO156" s="3">
        <v>46113</v>
      </c>
    </row>
    <row r="157" spans="1:41">
      <c r="A157" s="1" t="s">
        <v>427</v>
      </c>
      <c r="B157" s="1" t="s">
        <v>42</v>
      </c>
      <c r="C157">
        <v>999999999999</v>
      </c>
      <c r="D157">
        <v>222222222222</v>
      </c>
      <c r="E157" s="1" t="s">
        <v>121</v>
      </c>
      <c r="F157">
        <v>46119.833333333336</v>
      </c>
      <c r="G157">
        <v>46120.833333333336</v>
      </c>
      <c r="H157">
        <v>46112.833333333336</v>
      </c>
      <c r="I157">
        <v>46142.833333333336</v>
      </c>
      <c r="J157" s="1" t="s">
        <v>86</v>
      </c>
      <c r="K157" s="1" t="s">
        <v>87</v>
      </c>
      <c r="L157" s="1" t="s">
        <v>88</v>
      </c>
      <c r="M157" s="1" t="s">
        <v>142</v>
      </c>
      <c r="N157" s="1" t="s">
        <v>48</v>
      </c>
      <c r="O157" s="1" t="s">
        <v>49</v>
      </c>
      <c r="P157">
        <v>90.701899999999995</v>
      </c>
      <c r="Q157" s="1" t="s">
        <v>50</v>
      </c>
      <c r="R157">
        <v>0.192</v>
      </c>
      <c r="S157" s="1" t="s">
        <v>51</v>
      </c>
      <c r="T157" s="1" t="s">
        <v>52</v>
      </c>
      <c r="U157">
        <v>17.4148</v>
      </c>
      <c r="V157">
        <v>15.4193</v>
      </c>
      <c r="W157">
        <v>15.4193</v>
      </c>
      <c r="X157" s="1" t="s">
        <v>53</v>
      </c>
      <c r="Y157" s="1" t="s">
        <v>49</v>
      </c>
      <c r="Z157" s="1" t="s">
        <v>90</v>
      </c>
      <c r="AA157" s="1" t="s">
        <v>123</v>
      </c>
      <c r="AB157" s="1" t="s">
        <v>124</v>
      </c>
      <c r="AC157" s="1" t="s">
        <v>125</v>
      </c>
      <c r="AD157" s="1" t="s">
        <v>126</v>
      </c>
      <c r="AE157" s="1" t="s">
        <v>127</v>
      </c>
      <c r="AF157" s="1" t="s">
        <v>70</v>
      </c>
      <c r="AG157" s="1" t="s">
        <v>60</v>
      </c>
      <c r="AH157">
        <v>157</v>
      </c>
      <c r="AI157" s="1" t="s">
        <v>70</v>
      </c>
      <c r="AJ157" s="1" t="s">
        <v>71</v>
      </c>
      <c r="AK157" s="1" t="s">
        <v>72</v>
      </c>
      <c r="AL157">
        <v>1</v>
      </c>
      <c r="AM157" s="1" t="s">
        <v>428</v>
      </c>
      <c r="AN157" s="2">
        <v>46113</v>
      </c>
      <c r="AO157" s="3">
        <v>46113</v>
      </c>
    </row>
    <row r="158" spans="1:41">
      <c r="A158" s="1" t="s">
        <v>429</v>
      </c>
      <c r="B158" s="1" t="s">
        <v>42</v>
      </c>
      <c r="C158">
        <v>999999999999</v>
      </c>
      <c r="D158">
        <v>222222222222</v>
      </c>
      <c r="E158" s="1" t="s">
        <v>121</v>
      </c>
      <c r="F158">
        <v>46119.833333333336</v>
      </c>
      <c r="G158">
        <v>46120.833333333336</v>
      </c>
      <c r="H158">
        <v>46112.833333333336</v>
      </c>
      <c r="I158">
        <v>46142.833333333336</v>
      </c>
      <c r="J158" s="1" t="s">
        <v>96</v>
      </c>
      <c r="K158" s="1" t="s">
        <v>45</v>
      </c>
      <c r="L158" s="1" t="s">
        <v>97</v>
      </c>
      <c r="M158" s="1" t="s">
        <v>145</v>
      </c>
      <c r="N158" s="1" t="s">
        <v>48</v>
      </c>
      <c r="O158" s="1" t="s">
        <v>49</v>
      </c>
      <c r="P158">
        <v>1662335.4087</v>
      </c>
      <c r="Q158" s="1" t="s">
        <v>99</v>
      </c>
      <c r="R158">
        <v>1.6666700000000001E-5</v>
      </c>
      <c r="S158" s="1" t="s">
        <v>51</v>
      </c>
      <c r="T158" s="1" t="s">
        <v>52</v>
      </c>
      <c r="U158">
        <v>27.7056</v>
      </c>
      <c r="V158">
        <v>25.766200000000001</v>
      </c>
      <c r="W158">
        <v>25.766200000000001</v>
      </c>
      <c r="X158" s="1" t="s">
        <v>53</v>
      </c>
      <c r="Y158" s="1" t="s">
        <v>49</v>
      </c>
      <c r="Z158" s="1" t="s">
        <v>100</v>
      </c>
      <c r="AA158" s="1" t="s">
        <v>123</v>
      </c>
      <c r="AB158" s="1" t="s">
        <v>124</v>
      </c>
      <c r="AC158" s="1" t="s">
        <v>125</v>
      </c>
      <c r="AD158" s="1" t="s">
        <v>126</v>
      </c>
      <c r="AE158" s="1" t="s">
        <v>127</v>
      </c>
      <c r="AF158" s="1" t="s">
        <v>70</v>
      </c>
      <c r="AG158" s="1" t="s">
        <v>60</v>
      </c>
      <c r="AH158">
        <v>158</v>
      </c>
      <c r="AI158" s="1" t="s">
        <v>70</v>
      </c>
      <c r="AJ158" s="1" t="s">
        <v>71</v>
      </c>
      <c r="AK158" s="1" t="s">
        <v>72</v>
      </c>
      <c r="AL158">
        <v>1</v>
      </c>
      <c r="AM158" s="1" t="s">
        <v>430</v>
      </c>
      <c r="AN158" s="2">
        <v>46113</v>
      </c>
      <c r="AO158" s="3">
        <v>46113</v>
      </c>
    </row>
    <row r="159" spans="1:41">
      <c r="A159" s="1" t="s">
        <v>431</v>
      </c>
      <c r="B159" s="1" t="s">
        <v>42</v>
      </c>
      <c r="C159">
        <v>999999999999</v>
      </c>
      <c r="D159">
        <v>222222222222</v>
      </c>
      <c r="E159" s="1" t="s">
        <v>121</v>
      </c>
      <c r="F159">
        <v>46119.833333333336</v>
      </c>
      <c r="G159">
        <v>46120.833333333336</v>
      </c>
      <c r="H159">
        <v>46112.833333333336</v>
      </c>
      <c r="I159">
        <v>46142.833333333336</v>
      </c>
      <c r="J159" s="1" t="s">
        <v>96</v>
      </c>
      <c r="K159" s="1" t="s">
        <v>45</v>
      </c>
      <c r="L159" s="1" t="s">
        <v>97</v>
      </c>
      <c r="M159" s="1" t="s">
        <v>148</v>
      </c>
      <c r="N159" s="1" t="s">
        <v>48</v>
      </c>
      <c r="O159" s="1" t="s">
        <v>49</v>
      </c>
      <c r="P159">
        <v>1848040.6847000001</v>
      </c>
      <c r="Q159" s="1" t="s">
        <v>99</v>
      </c>
      <c r="R159">
        <v>1.6666700000000001E-5</v>
      </c>
      <c r="S159" s="1" t="s">
        <v>51</v>
      </c>
      <c r="T159" s="1" t="s">
        <v>52</v>
      </c>
      <c r="U159">
        <v>30.800699999999999</v>
      </c>
      <c r="V159">
        <v>28.644600000000001</v>
      </c>
      <c r="W159">
        <v>28.644600000000001</v>
      </c>
      <c r="X159" s="1" t="s">
        <v>53</v>
      </c>
      <c r="Y159" s="1" t="s">
        <v>49</v>
      </c>
      <c r="Z159" s="1" t="s">
        <v>100</v>
      </c>
      <c r="AA159" s="1" t="s">
        <v>123</v>
      </c>
      <c r="AB159" s="1" t="s">
        <v>124</v>
      </c>
      <c r="AC159" s="1" t="s">
        <v>125</v>
      </c>
      <c r="AD159" s="1" t="s">
        <v>126</v>
      </c>
      <c r="AE159" s="1" t="s">
        <v>127</v>
      </c>
      <c r="AF159" s="1" t="s">
        <v>70</v>
      </c>
      <c r="AG159" s="1" t="s">
        <v>60</v>
      </c>
      <c r="AH159">
        <v>159</v>
      </c>
      <c r="AI159" s="1" t="s">
        <v>70</v>
      </c>
      <c r="AJ159" s="1" t="s">
        <v>71</v>
      </c>
      <c r="AK159" s="1" t="s">
        <v>72</v>
      </c>
      <c r="AL159">
        <v>1</v>
      </c>
      <c r="AM159" s="1" t="s">
        <v>432</v>
      </c>
      <c r="AN159" s="2">
        <v>46113</v>
      </c>
      <c r="AO159" s="3">
        <v>46113</v>
      </c>
    </row>
    <row r="160" spans="1:41">
      <c r="A160" s="1" t="s">
        <v>433</v>
      </c>
      <c r="B160" s="1" t="s">
        <v>42</v>
      </c>
      <c r="C160">
        <v>999999999999</v>
      </c>
      <c r="D160">
        <v>222222222222</v>
      </c>
      <c r="E160" s="1" t="s">
        <v>121</v>
      </c>
      <c r="F160">
        <v>46119.833333333336</v>
      </c>
      <c r="G160">
        <v>46120.833333333336</v>
      </c>
      <c r="H160">
        <v>46112.833333333336</v>
      </c>
      <c r="I160">
        <v>46142.833333333336</v>
      </c>
      <c r="J160" s="1" t="s">
        <v>106</v>
      </c>
      <c r="K160" s="1" t="s">
        <v>107</v>
      </c>
      <c r="L160" s="1" t="s">
        <v>108</v>
      </c>
      <c r="M160" s="1" t="s">
        <v>151</v>
      </c>
      <c r="N160" s="1" t="s">
        <v>48</v>
      </c>
      <c r="O160" s="1" t="s">
        <v>49</v>
      </c>
      <c r="P160">
        <v>85.861599999999996</v>
      </c>
      <c r="Q160" s="1" t="s">
        <v>110</v>
      </c>
      <c r="R160">
        <v>0.5</v>
      </c>
      <c r="S160" s="1" t="s">
        <v>51</v>
      </c>
      <c r="T160" s="1" t="s">
        <v>52</v>
      </c>
      <c r="U160">
        <v>42.930799999999998</v>
      </c>
      <c r="V160">
        <v>39.496299999999998</v>
      </c>
      <c r="W160">
        <v>39.496299999999998</v>
      </c>
      <c r="X160" s="1" t="s">
        <v>53</v>
      </c>
      <c r="Y160" s="1" t="s">
        <v>49</v>
      </c>
      <c r="Z160" s="1" t="s">
        <v>111</v>
      </c>
      <c r="AA160" s="1" t="s">
        <v>152</v>
      </c>
      <c r="AB160" s="1" t="s">
        <v>124</v>
      </c>
      <c r="AC160" s="1" t="s">
        <v>125</v>
      </c>
      <c r="AD160" s="1" t="s">
        <v>126</v>
      </c>
      <c r="AE160" s="1" t="s">
        <v>127</v>
      </c>
      <c r="AF160" s="1" t="s">
        <v>70</v>
      </c>
      <c r="AG160" s="1" t="s">
        <v>60</v>
      </c>
      <c r="AH160">
        <v>160</v>
      </c>
      <c r="AI160" s="1" t="s">
        <v>113</v>
      </c>
      <c r="AJ160" s="1" t="s">
        <v>114</v>
      </c>
      <c r="AK160" s="1" t="s">
        <v>115</v>
      </c>
      <c r="AL160">
        <v>1</v>
      </c>
      <c r="AM160" s="1" t="s">
        <v>434</v>
      </c>
      <c r="AN160" s="2">
        <v>46113</v>
      </c>
      <c r="AO160" s="3">
        <v>46113</v>
      </c>
    </row>
    <row r="161" spans="1:41">
      <c r="A161" s="1" t="s">
        <v>435</v>
      </c>
      <c r="B161" s="1" t="s">
        <v>42</v>
      </c>
      <c r="C161">
        <v>999999999999</v>
      </c>
      <c r="D161">
        <v>222222222222</v>
      </c>
      <c r="E161" s="1" t="s">
        <v>121</v>
      </c>
      <c r="F161">
        <v>46119.833333333336</v>
      </c>
      <c r="G161">
        <v>46120.833333333336</v>
      </c>
      <c r="H161">
        <v>46112.833333333336</v>
      </c>
      <c r="I161">
        <v>46142.833333333336</v>
      </c>
      <c r="J161" s="1" t="s">
        <v>106</v>
      </c>
      <c r="K161" s="1" t="s">
        <v>107</v>
      </c>
      <c r="L161" s="1" t="s">
        <v>108</v>
      </c>
      <c r="M161" s="1" t="s">
        <v>155</v>
      </c>
      <c r="N161" s="1" t="s">
        <v>48</v>
      </c>
      <c r="O161" s="1" t="s">
        <v>49</v>
      </c>
      <c r="P161">
        <v>81.454700000000003</v>
      </c>
      <c r="Q161" s="1" t="s">
        <v>110</v>
      </c>
      <c r="R161">
        <v>0.5</v>
      </c>
      <c r="S161" s="1" t="s">
        <v>51</v>
      </c>
      <c r="T161" s="1" t="s">
        <v>52</v>
      </c>
      <c r="U161">
        <v>40.7273</v>
      </c>
      <c r="V161">
        <v>37.469200000000001</v>
      </c>
      <c r="W161">
        <v>37.469200000000001</v>
      </c>
      <c r="X161" s="1" t="s">
        <v>53</v>
      </c>
      <c r="Y161" s="1" t="s">
        <v>49</v>
      </c>
      <c r="Z161" s="1" t="s">
        <v>111</v>
      </c>
      <c r="AA161" s="1" t="s">
        <v>152</v>
      </c>
      <c r="AB161" s="1" t="s">
        <v>124</v>
      </c>
      <c r="AC161" s="1" t="s">
        <v>125</v>
      </c>
      <c r="AD161" s="1" t="s">
        <v>126</v>
      </c>
      <c r="AE161" s="1" t="s">
        <v>127</v>
      </c>
      <c r="AF161" s="1" t="s">
        <v>70</v>
      </c>
      <c r="AG161" s="1" t="s">
        <v>60</v>
      </c>
      <c r="AH161">
        <v>161</v>
      </c>
      <c r="AI161" s="1" t="s">
        <v>113</v>
      </c>
      <c r="AJ161" s="1" t="s">
        <v>114</v>
      </c>
      <c r="AK161" s="1" t="s">
        <v>115</v>
      </c>
      <c r="AL161">
        <v>1</v>
      </c>
      <c r="AM161" s="1" t="s">
        <v>436</v>
      </c>
      <c r="AN161" s="2">
        <v>46113</v>
      </c>
      <c r="AO161" s="3">
        <v>46113</v>
      </c>
    </row>
    <row r="162" spans="1:41">
      <c r="A162" s="1" t="s">
        <v>437</v>
      </c>
      <c r="B162" s="1" t="s">
        <v>42</v>
      </c>
      <c r="C162">
        <v>999999999999</v>
      </c>
      <c r="D162">
        <v>111111111111</v>
      </c>
      <c r="E162" s="1" t="s">
        <v>43</v>
      </c>
      <c r="F162">
        <v>46120.833333333336</v>
      </c>
      <c r="G162">
        <v>46121.833333333336</v>
      </c>
      <c r="H162">
        <v>46112.833333333336</v>
      </c>
      <c r="I162">
        <v>46142.833333333336</v>
      </c>
      <c r="J162" s="1" t="s">
        <v>44</v>
      </c>
      <c r="K162" s="1" t="s">
        <v>45</v>
      </c>
      <c r="L162" s="1" t="s">
        <v>46</v>
      </c>
      <c r="M162" s="1" t="s">
        <v>47</v>
      </c>
      <c r="N162" s="1" t="s">
        <v>48</v>
      </c>
      <c r="O162" s="1" t="s">
        <v>49</v>
      </c>
      <c r="P162">
        <v>1158.7547999999999</v>
      </c>
      <c r="Q162" s="1" t="s">
        <v>50</v>
      </c>
      <c r="R162">
        <v>9.6000000000000002E-2</v>
      </c>
      <c r="S162" s="1" t="s">
        <v>51</v>
      </c>
      <c r="T162" s="1" t="s">
        <v>52</v>
      </c>
      <c r="U162">
        <v>111.2405</v>
      </c>
      <c r="V162">
        <v>97.335400000000007</v>
      </c>
      <c r="W162">
        <v>97.335400000000007</v>
      </c>
      <c r="X162" s="1" t="s">
        <v>53</v>
      </c>
      <c r="Y162" s="1" t="s">
        <v>49</v>
      </c>
      <c r="Z162" s="1" t="s">
        <v>54</v>
      </c>
      <c r="AA162" s="1" t="s">
        <v>65</v>
      </c>
      <c r="AB162" s="1" t="s">
        <v>66</v>
      </c>
      <c r="AC162" s="1" t="s">
        <v>67</v>
      </c>
      <c r="AD162" s="1" t="s">
        <v>68</v>
      </c>
      <c r="AE162" s="1" t="s">
        <v>69</v>
      </c>
      <c r="AF162" s="1" t="s">
        <v>70</v>
      </c>
      <c r="AG162" s="1" t="s">
        <v>60</v>
      </c>
      <c r="AH162">
        <v>162</v>
      </c>
      <c r="AI162" s="1" t="s">
        <v>70</v>
      </c>
      <c r="AJ162" s="1" t="s">
        <v>71</v>
      </c>
      <c r="AK162" s="1" t="s">
        <v>72</v>
      </c>
      <c r="AL162">
        <v>1</v>
      </c>
      <c r="AM162" s="1" t="s">
        <v>438</v>
      </c>
      <c r="AN162" s="2">
        <v>46113</v>
      </c>
      <c r="AO162" s="3">
        <v>46113</v>
      </c>
    </row>
    <row r="163" spans="1:41">
      <c r="A163" s="1" t="s">
        <v>439</v>
      </c>
      <c r="B163" s="1" t="s">
        <v>42</v>
      </c>
      <c r="C163">
        <v>999999999999</v>
      </c>
      <c r="D163">
        <v>111111111111</v>
      </c>
      <c r="E163" s="1" t="s">
        <v>43</v>
      </c>
      <c r="F163">
        <v>46120.833333333336</v>
      </c>
      <c r="G163">
        <v>46121.833333333336</v>
      </c>
      <c r="H163">
        <v>46112.833333333336</v>
      </c>
      <c r="I163">
        <v>46142.833333333336</v>
      </c>
      <c r="J163" s="1" t="s">
        <v>44</v>
      </c>
      <c r="K163" s="1" t="s">
        <v>45</v>
      </c>
      <c r="L163" s="1" t="s">
        <v>46</v>
      </c>
      <c r="M163" s="1" t="s">
        <v>64</v>
      </c>
      <c r="N163" s="1" t="s">
        <v>48</v>
      </c>
      <c r="O163" s="1" t="s">
        <v>49</v>
      </c>
      <c r="P163">
        <v>1147.1267</v>
      </c>
      <c r="Q163" s="1" t="s">
        <v>50</v>
      </c>
      <c r="R163">
        <v>9.6000000000000002E-2</v>
      </c>
      <c r="S163" s="1" t="s">
        <v>51</v>
      </c>
      <c r="T163" s="1" t="s">
        <v>52</v>
      </c>
      <c r="U163">
        <v>110.1242</v>
      </c>
      <c r="V163">
        <v>96.358599999999996</v>
      </c>
      <c r="W163">
        <v>96.358599999999996</v>
      </c>
      <c r="X163" s="1" t="s">
        <v>53</v>
      </c>
      <c r="Y163" s="1" t="s">
        <v>49</v>
      </c>
      <c r="Z163" s="1" t="s">
        <v>54</v>
      </c>
      <c r="AA163" s="1" t="s">
        <v>65</v>
      </c>
      <c r="AB163" s="1" t="s">
        <v>66</v>
      </c>
      <c r="AC163" s="1" t="s">
        <v>67</v>
      </c>
      <c r="AD163" s="1" t="s">
        <v>68</v>
      </c>
      <c r="AE163" s="1" t="s">
        <v>69</v>
      </c>
      <c r="AF163" s="1" t="s">
        <v>70</v>
      </c>
      <c r="AG163" s="1" t="s">
        <v>60</v>
      </c>
      <c r="AH163">
        <v>163</v>
      </c>
      <c r="AI163" s="1" t="s">
        <v>70</v>
      </c>
      <c r="AJ163" s="1" t="s">
        <v>71</v>
      </c>
      <c r="AK163" s="1" t="s">
        <v>72</v>
      </c>
      <c r="AL163">
        <v>1</v>
      </c>
      <c r="AM163" s="1" t="s">
        <v>440</v>
      </c>
      <c r="AN163" s="2">
        <v>46113</v>
      </c>
      <c r="AO163" s="3">
        <v>46113</v>
      </c>
    </row>
    <row r="164" spans="1:41">
      <c r="A164" s="1" t="s">
        <v>441</v>
      </c>
      <c r="B164" s="1" t="s">
        <v>42</v>
      </c>
      <c r="C164">
        <v>999999999999</v>
      </c>
      <c r="D164">
        <v>111111111111</v>
      </c>
      <c r="E164" s="1" t="s">
        <v>43</v>
      </c>
      <c r="F164">
        <v>46120.833333333336</v>
      </c>
      <c r="G164">
        <v>46121.833333333336</v>
      </c>
      <c r="H164">
        <v>46112.833333333336</v>
      </c>
      <c r="I164">
        <v>46142.833333333336</v>
      </c>
      <c r="J164" s="1" t="s">
        <v>75</v>
      </c>
      <c r="K164" s="1" t="s">
        <v>76</v>
      </c>
      <c r="L164" s="1" t="s">
        <v>77</v>
      </c>
      <c r="M164" s="1" t="s">
        <v>78</v>
      </c>
      <c r="N164" s="1" t="s">
        <v>48</v>
      </c>
      <c r="O164" s="1" t="s">
        <v>49</v>
      </c>
      <c r="P164">
        <v>211.76</v>
      </c>
      <c r="Q164" s="1" t="s">
        <v>79</v>
      </c>
      <c r="R164">
        <v>2.3E-2</v>
      </c>
      <c r="S164" s="1" t="s">
        <v>51</v>
      </c>
      <c r="T164" s="1" t="s">
        <v>52</v>
      </c>
      <c r="U164">
        <v>4.8704999999999998</v>
      </c>
      <c r="V164">
        <v>4.5528000000000004</v>
      </c>
      <c r="W164">
        <v>4.5528000000000004</v>
      </c>
      <c r="X164" s="1" t="s">
        <v>53</v>
      </c>
      <c r="Y164" s="1" t="s">
        <v>49</v>
      </c>
      <c r="Z164" s="1" t="s">
        <v>80</v>
      </c>
      <c r="AA164" s="1" t="s">
        <v>65</v>
      </c>
      <c r="AB164" s="1" t="s">
        <v>66</v>
      </c>
      <c r="AC164" s="1" t="s">
        <v>67</v>
      </c>
      <c r="AD164" s="1" t="s">
        <v>68</v>
      </c>
      <c r="AE164" s="1" t="s">
        <v>69</v>
      </c>
      <c r="AF164" s="1" t="s">
        <v>70</v>
      </c>
      <c r="AG164" s="1" t="s">
        <v>60</v>
      </c>
      <c r="AH164">
        <v>164</v>
      </c>
      <c r="AI164" s="1" t="s">
        <v>70</v>
      </c>
      <c r="AJ164" s="1" t="s">
        <v>71</v>
      </c>
      <c r="AK164" s="1" t="s">
        <v>72</v>
      </c>
      <c r="AL164">
        <v>1</v>
      </c>
      <c r="AM164" s="1" t="s">
        <v>442</v>
      </c>
      <c r="AN164" s="2">
        <v>46113</v>
      </c>
      <c r="AO164" s="3">
        <v>46113</v>
      </c>
    </row>
    <row r="165" spans="1:41">
      <c r="A165" s="1" t="s">
        <v>443</v>
      </c>
      <c r="B165" s="1" t="s">
        <v>42</v>
      </c>
      <c r="C165">
        <v>999999999999</v>
      </c>
      <c r="D165">
        <v>111111111111</v>
      </c>
      <c r="E165" s="1" t="s">
        <v>43</v>
      </c>
      <c r="F165">
        <v>46120.833333333336</v>
      </c>
      <c r="G165">
        <v>46121.833333333336</v>
      </c>
      <c r="H165">
        <v>46112.833333333336</v>
      </c>
      <c r="I165">
        <v>46142.833333333336</v>
      </c>
      <c r="J165" s="1" t="s">
        <v>75</v>
      </c>
      <c r="K165" s="1" t="s">
        <v>76</v>
      </c>
      <c r="L165" s="1" t="s">
        <v>77</v>
      </c>
      <c r="M165" s="1" t="s">
        <v>83</v>
      </c>
      <c r="N165" s="1" t="s">
        <v>48</v>
      </c>
      <c r="O165" s="1" t="s">
        <v>49</v>
      </c>
      <c r="P165">
        <v>226.1463</v>
      </c>
      <c r="Q165" s="1" t="s">
        <v>79</v>
      </c>
      <c r="R165">
        <v>2.3E-2</v>
      </c>
      <c r="S165" s="1" t="s">
        <v>51</v>
      </c>
      <c r="T165" s="1" t="s">
        <v>52</v>
      </c>
      <c r="U165">
        <v>5.2013999999999996</v>
      </c>
      <c r="V165">
        <v>4.8620999999999999</v>
      </c>
      <c r="W165">
        <v>4.8620999999999999</v>
      </c>
      <c r="X165" s="1" t="s">
        <v>53</v>
      </c>
      <c r="Y165" s="1" t="s">
        <v>49</v>
      </c>
      <c r="Z165" s="1" t="s">
        <v>80</v>
      </c>
      <c r="AA165" s="1" t="s">
        <v>65</v>
      </c>
      <c r="AB165" s="1" t="s">
        <v>66</v>
      </c>
      <c r="AC165" s="1" t="s">
        <v>67</v>
      </c>
      <c r="AD165" s="1" t="s">
        <v>68</v>
      </c>
      <c r="AE165" s="1" t="s">
        <v>69</v>
      </c>
      <c r="AF165" s="1" t="s">
        <v>70</v>
      </c>
      <c r="AG165" s="1" t="s">
        <v>60</v>
      </c>
      <c r="AH165">
        <v>165</v>
      </c>
      <c r="AI165" s="1" t="s">
        <v>70</v>
      </c>
      <c r="AJ165" s="1" t="s">
        <v>71</v>
      </c>
      <c r="AK165" s="1" t="s">
        <v>72</v>
      </c>
      <c r="AL165">
        <v>1</v>
      </c>
      <c r="AM165" s="1" t="s">
        <v>444</v>
      </c>
      <c r="AN165" s="2">
        <v>46113</v>
      </c>
      <c r="AO165" s="3">
        <v>46113</v>
      </c>
    </row>
    <row r="166" spans="1:41">
      <c r="A166" s="1" t="s">
        <v>445</v>
      </c>
      <c r="B166" s="1" t="s">
        <v>42</v>
      </c>
      <c r="C166">
        <v>999999999999</v>
      </c>
      <c r="D166">
        <v>111111111111</v>
      </c>
      <c r="E166" s="1" t="s">
        <v>43</v>
      </c>
      <c r="F166">
        <v>46120.833333333336</v>
      </c>
      <c r="G166">
        <v>46121.833333333336</v>
      </c>
      <c r="H166">
        <v>46112.833333333336</v>
      </c>
      <c r="I166">
        <v>46142.833333333336</v>
      </c>
      <c r="J166" s="1" t="s">
        <v>86</v>
      </c>
      <c r="K166" s="1" t="s">
        <v>87</v>
      </c>
      <c r="L166" s="1" t="s">
        <v>88</v>
      </c>
      <c r="M166" s="1" t="s">
        <v>89</v>
      </c>
      <c r="N166" s="1" t="s">
        <v>48</v>
      </c>
      <c r="O166" s="1" t="s">
        <v>49</v>
      </c>
      <c r="P166">
        <v>229.0566</v>
      </c>
      <c r="Q166" s="1" t="s">
        <v>50</v>
      </c>
      <c r="R166">
        <v>0.192</v>
      </c>
      <c r="S166" s="1" t="s">
        <v>51</v>
      </c>
      <c r="T166" s="1" t="s">
        <v>52</v>
      </c>
      <c r="U166">
        <v>43.978900000000003</v>
      </c>
      <c r="V166">
        <v>38.939599999999999</v>
      </c>
      <c r="W166">
        <v>38.939599999999999</v>
      </c>
      <c r="X166" s="1" t="s">
        <v>53</v>
      </c>
      <c r="Y166" s="1" t="s">
        <v>49</v>
      </c>
      <c r="Z166" s="1" t="s">
        <v>90</v>
      </c>
      <c r="AA166" s="1" t="s">
        <v>65</v>
      </c>
      <c r="AB166" s="1" t="s">
        <v>66</v>
      </c>
      <c r="AC166" s="1" t="s">
        <v>67</v>
      </c>
      <c r="AD166" s="1" t="s">
        <v>68</v>
      </c>
      <c r="AE166" s="1" t="s">
        <v>69</v>
      </c>
      <c r="AF166" s="1" t="s">
        <v>70</v>
      </c>
      <c r="AG166" s="1" t="s">
        <v>60</v>
      </c>
      <c r="AH166">
        <v>166</v>
      </c>
      <c r="AI166" s="1" t="s">
        <v>70</v>
      </c>
      <c r="AJ166" s="1" t="s">
        <v>71</v>
      </c>
      <c r="AK166" s="1" t="s">
        <v>72</v>
      </c>
      <c r="AL166">
        <v>1</v>
      </c>
      <c r="AM166" s="1" t="s">
        <v>446</v>
      </c>
      <c r="AN166" s="2">
        <v>46113</v>
      </c>
      <c r="AO166" s="3">
        <v>46113</v>
      </c>
    </row>
    <row r="167" spans="1:41">
      <c r="A167" s="1" t="s">
        <v>447</v>
      </c>
      <c r="B167" s="1" t="s">
        <v>42</v>
      </c>
      <c r="C167">
        <v>999999999999</v>
      </c>
      <c r="D167">
        <v>111111111111</v>
      </c>
      <c r="E167" s="1" t="s">
        <v>43</v>
      </c>
      <c r="F167">
        <v>46120.833333333336</v>
      </c>
      <c r="G167">
        <v>46121.833333333336</v>
      </c>
      <c r="H167">
        <v>46112.833333333336</v>
      </c>
      <c r="I167">
        <v>46142.833333333336</v>
      </c>
      <c r="J167" s="1" t="s">
        <v>86</v>
      </c>
      <c r="K167" s="1" t="s">
        <v>87</v>
      </c>
      <c r="L167" s="1" t="s">
        <v>88</v>
      </c>
      <c r="M167" s="1" t="s">
        <v>93</v>
      </c>
      <c r="N167" s="1" t="s">
        <v>48</v>
      </c>
      <c r="O167" s="1" t="s">
        <v>49</v>
      </c>
      <c r="P167">
        <v>229.42439999999999</v>
      </c>
      <c r="Q167" s="1" t="s">
        <v>50</v>
      </c>
      <c r="R167">
        <v>0.192</v>
      </c>
      <c r="S167" s="1" t="s">
        <v>51</v>
      </c>
      <c r="T167" s="1" t="s">
        <v>52</v>
      </c>
      <c r="U167">
        <v>44.049500000000002</v>
      </c>
      <c r="V167">
        <v>39.002099999999999</v>
      </c>
      <c r="W167">
        <v>39.002099999999999</v>
      </c>
      <c r="X167" s="1" t="s">
        <v>53</v>
      </c>
      <c r="Y167" s="1" t="s">
        <v>49</v>
      </c>
      <c r="Z167" s="1" t="s">
        <v>90</v>
      </c>
      <c r="AA167" s="1" t="s">
        <v>65</v>
      </c>
      <c r="AB167" s="1" t="s">
        <v>66</v>
      </c>
      <c r="AC167" s="1" t="s">
        <v>67</v>
      </c>
      <c r="AD167" s="1" t="s">
        <v>68</v>
      </c>
      <c r="AE167" s="1" t="s">
        <v>69</v>
      </c>
      <c r="AF167" s="1" t="s">
        <v>70</v>
      </c>
      <c r="AG167" s="1" t="s">
        <v>60</v>
      </c>
      <c r="AH167">
        <v>167</v>
      </c>
      <c r="AI167" s="1" t="s">
        <v>70</v>
      </c>
      <c r="AJ167" s="1" t="s">
        <v>71</v>
      </c>
      <c r="AK167" s="1" t="s">
        <v>72</v>
      </c>
      <c r="AL167">
        <v>1</v>
      </c>
      <c r="AM167" s="1" t="s">
        <v>448</v>
      </c>
      <c r="AN167" s="2">
        <v>46113</v>
      </c>
      <c r="AO167" s="3">
        <v>46113</v>
      </c>
    </row>
    <row r="168" spans="1:41">
      <c r="A168" s="1" t="s">
        <v>449</v>
      </c>
      <c r="B168" s="1" t="s">
        <v>42</v>
      </c>
      <c r="C168">
        <v>999999999999</v>
      </c>
      <c r="D168">
        <v>111111111111</v>
      </c>
      <c r="E168" s="1" t="s">
        <v>43</v>
      </c>
      <c r="F168">
        <v>46120.833333333336</v>
      </c>
      <c r="G168">
        <v>46121.833333333336</v>
      </c>
      <c r="H168">
        <v>46112.833333333336</v>
      </c>
      <c r="I168">
        <v>46142.833333333336</v>
      </c>
      <c r="J168" s="1" t="s">
        <v>96</v>
      </c>
      <c r="K168" s="1" t="s">
        <v>45</v>
      </c>
      <c r="L168" s="1" t="s">
        <v>97</v>
      </c>
      <c r="M168" s="1" t="s">
        <v>98</v>
      </c>
      <c r="N168" s="1" t="s">
        <v>48</v>
      </c>
      <c r="O168" s="1" t="s">
        <v>49</v>
      </c>
      <c r="P168">
        <v>4758637.0581999999</v>
      </c>
      <c r="Q168" s="1" t="s">
        <v>99</v>
      </c>
      <c r="R168">
        <v>1.6666700000000001E-5</v>
      </c>
      <c r="S168" s="1" t="s">
        <v>51</v>
      </c>
      <c r="T168" s="1" t="s">
        <v>52</v>
      </c>
      <c r="U168">
        <v>79.3108</v>
      </c>
      <c r="V168">
        <v>73.758899999999997</v>
      </c>
      <c r="W168">
        <v>73.758899999999997</v>
      </c>
      <c r="X168" s="1" t="s">
        <v>53</v>
      </c>
      <c r="Y168" s="1" t="s">
        <v>49</v>
      </c>
      <c r="Z168" s="1" t="s">
        <v>100</v>
      </c>
      <c r="AA168" s="1" t="s">
        <v>65</v>
      </c>
      <c r="AB168" s="1" t="s">
        <v>66</v>
      </c>
      <c r="AC168" s="1" t="s">
        <v>67</v>
      </c>
      <c r="AD168" s="1" t="s">
        <v>68</v>
      </c>
      <c r="AE168" s="1" t="s">
        <v>69</v>
      </c>
      <c r="AF168" s="1" t="s">
        <v>70</v>
      </c>
      <c r="AG168" s="1" t="s">
        <v>60</v>
      </c>
      <c r="AH168">
        <v>168</v>
      </c>
      <c r="AI168" s="1" t="s">
        <v>70</v>
      </c>
      <c r="AJ168" s="1" t="s">
        <v>71</v>
      </c>
      <c r="AK168" s="1" t="s">
        <v>72</v>
      </c>
      <c r="AL168">
        <v>1</v>
      </c>
      <c r="AM168" s="1" t="s">
        <v>450</v>
      </c>
      <c r="AN168" s="2">
        <v>46113</v>
      </c>
      <c r="AO168" s="3">
        <v>46113</v>
      </c>
    </row>
    <row r="169" spans="1:41">
      <c r="A169" s="1" t="s">
        <v>451</v>
      </c>
      <c r="B169" s="1" t="s">
        <v>42</v>
      </c>
      <c r="C169">
        <v>999999999999</v>
      </c>
      <c r="D169">
        <v>111111111111</v>
      </c>
      <c r="E169" s="1" t="s">
        <v>43</v>
      </c>
      <c r="F169">
        <v>46120.833333333336</v>
      </c>
      <c r="G169">
        <v>46121.833333333336</v>
      </c>
      <c r="H169">
        <v>46112.833333333336</v>
      </c>
      <c r="I169">
        <v>46142.833333333336</v>
      </c>
      <c r="J169" s="1" t="s">
        <v>96</v>
      </c>
      <c r="K169" s="1" t="s">
        <v>45</v>
      </c>
      <c r="L169" s="1" t="s">
        <v>97</v>
      </c>
      <c r="M169" s="1" t="s">
        <v>103</v>
      </c>
      <c r="N169" s="1" t="s">
        <v>48</v>
      </c>
      <c r="O169" s="1" t="s">
        <v>49</v>
      </c>
      <c r="P169">
        <v>4834950.1046000002</v>
      </c>
      <c r="Q169" s="1" t="s">
        <v>99</v>
      </c>
      <c r="R169">
        <v>1.6666700000000001E-5</v>
      </c>
      <c r="S169" s="1" t="s">
        <v>51</v>
      </c>
      <c r="T169" s="1" t="s">
        <v>52</v>
      </c>
      <c r="U169">
        <v>80.582700000000003</v>
      </c>
      <c r="V169">
        <v>74.941699999999997</v>
      </c>
      <c r="W169">
        <v>74.941699999999997</v>
      </c>
      <c r="X169" s="1" t="s">
        <v>53</v>
      </c>
      <c r="Y169" s="1" t="s">
        <v>49</v>
      </c>
      <c r="Z169" s="1" t="s">
        <v>100</v>
      </c>
      <c r="AA169" s="1" t="s">
        <v>65</v>
      </c>
      <c r="AB169" s="1" t="s">
        <v>66</v>
      </c>
      <c r="AC169" s="1" t="s">
        <v>67</v>
      </c>
      <c r="AD169" s="1" t="s">
        <v>68</v>
      </c>
      <c r="AE169" s="1" t="s">
        <v>69</v>
      </c>
      <c r="AF169" s="1" t="s">
        <v>70</v>
      </c>
      <c r="AG169" s="1" t="s">
        <v>60</v>
      </c>
      <c r="AH169">
        <v>169</v>
      </c>
      <c r="AI169" s="1" t="s">
        <v>70</v>
      </c>
      <c r="AJ169" s="1" t="s">
        <v>71</v>
      </c>
      <c r="AK169" s="1" t="s">
        <v>72</v>
      </c>
      <c r="AL169">
        <v>1</v>
      </c>
      <c r="AM169" s="1" t="s">
        <v>452</v>
      </c>
      <c r="AN169" s="2">
        <v>46113</v>
      </c>
      <c r="AO169" s="3">
        <v>46113</v>
      </c>
    </row>
    <row r="170" spans="1:41">
      <c r="A170" s="1" t="s">
        <v>453</v>
      </c>
      <c r="B170" s="1" t="s">
        <v>42</v>
      </c>
      <c r="C170">
        <v>999999999999</v>
      </c>
      <c r="D170">
        <v>111111111111</v>
      </c>
      <c r="E170" s="1" t="s">
        <v>43</v>
      </c>
      <c r="F170">
        <v>46120.833333333336</v>
      </c>
      <c r="G170">
        <v>46121.833333333336</v>
      </c>
      <c r="H170">
        <v>46112.833333333336</v>
      </c>
      <c r="I170">
        <v>46142.833333333336</v>
      </c>
      <c r="J170" s="1" t="s">
        <v>106</v>
      </c>
      <c r="K170" s="1" t="s">
        <v>107</v>
      </c>
      <c r="L170" s="1" t="s">
        <v>108</v>
      </c>
      <c r="M170" s="1" t="s">
        <v>109</v>
      </c>
      <c r="N170" s="1" t="s">
        <v>48</v>
      </c>
      <c r="O170" s="1" t="s">
        <v>49</v>
      </c>
      <c r="P170">
        <v>212.5095</v>
      </c>
      <c r="Q170" s="1" t="s">
        <v>110</v>
      </c>
      <c r="R170">
        <v>0.5</v>
      </c>
      <c r="S170" s="1" t="s">
        <v>51</v>
      </c>
      <c r="T170" s="1" t="s">
        <v>52</v>
      </c>
      <c r="U170">
        <v>106.2548</v>
      </c>
      <c r="V170">
        <v>97.754400000000004</v>
      </c>
      <c r="W170">
        <v>97.754400000000004</v>
      </c>
      <c r="X170" s="1" t="s">
        <v>53</v>
      </c>
      <c r="Y170" s="1" t="s">
        <v>49</v>
      </c>
      <c r="Z170" s="1" t="s">
        <v>111</v>
      </c>
      <c r="AA170" s="1" t="s">
        <v>112</v>
      </c>
      <c r="AB170" s="1" t="s">
        <v>66</v>
      </c>
      <c r="AC170" s="1" t="s">
        <v>67</v>
      </c>
      <c r="AD170" s="1" t="s">
        <v>68</v>
      </c>
      <c r="AE170" s="1" t="s">
        <v>69</v>
      </c>
      <c r="AF170" s="1" t="s">
        <v>70</v>
      </c>
      <c r="AG170" s="1" t="s">
        <v>60</v>
      </c>
      <c r="AH170">
        <v>170</v>
      </c>
      <c r="AI170" s="1" t="s">
        <v>113</v>
      </c>
      <c r="AJ170" s="1" t="s">
        <v>114</v>
      </c>
      <c r="AK170" s="1" t="s">
        <v>115</v>
      </c>
      <c r="AL170">
        <v>1</v>
      </c>
      <c r="AM170" s="1" t="s">
        <v>454</v>
      </c>
      <c r="AN170" s="2">
        <v>46113</v>
      </c>
      <c r="AO170" s="3">
        <v>46113</v>
      </c>
    </row>
    <row r="171" spans="1:41">
      <c r="A171" s="1" t="s">
        <v>455</v>
      </c>
      <c r="B171" s="1" t="s">
        <v>42</v>
      </c>
      <c r="C171">
        <v>999999999999</v>
      </c>
      <c r="D171">
        <v>111111111111</v>
      </c>
      <c r="E171" s="1" t="s">
        <v>43</v>
      </c>
      <c r="F171">
        <v>46120.833333333336</v>
      </c>
      <c r="G171">
        <v>46121.833333333336</v>
      </c>
      <c r="H171">
        <v>46112.833333333336</v>
      </c>
      <c r="I171">
        <v>46142.833333333336</v>
      </c>
      <c r="J171" s="1" t="s">
        <v>106</v>
      </c>
      <c r="K171" s="1" t="s">
        <v>107</v>
      </c>
      <c r="L171" s="1" t="s">
        <v>108</v>
      </c>
      <c r="M171" s="1" t="s">
        <v>118</v>
      </c>
      <c r="N171" s="1" t="s">
        <v>48</v>
      </c>
      <c r="O171" s="1" t="s">
        <v>49</v>
      </c>
      <c r="P171">
        <v>223.21360000000001</v>
      </c>
      <c r="Q171" s="1" t="s">
        <v>110</v>
      </c>
      <c r="R171">
        <v>0.5</v>
      </c>
      <c r="S171" s="1" t="s">
        <v>51</v>
      </c>
      <c r="T171" s="1" t="s">
        <v>52</v>
      </c>
      <c r="U171">
        <v>111.60680000000001</v>
      </c>
      <c r="V171">
        <v>102.67829999999999</v>
      </c>
      <c r="W171">
        <v>102.67829999999999</v>
      </c>
      <c r="X171" s="1" t="s">
        <v>53</v>
      </c>
      <c r="Y171" s="1" t="s">
        <v>49</v>
      </c>
      <c r="Z171" s="1" t="s">
        <v>111</v>
      </c>
      <c r="AA171" s="1" t="s">
        <v>112</v>
      </c>
      <c r="AB171" s="1" t="s">
        <v>66</v>
      </c>
      <c r="AC171" s="1" t="s">
        <v>67</v>
      </c>
      <c r="AD171" s="1" t="s">
        <v>68</v>
      </c>
      <c r="AE171" s="1" t="s">
        <v>69</v>
      </c>
      <c r="AF171" s="1" t="s">
        <v>70</v>
      </c>
      <c r="AG171" s="1" t="s">
        <v>60</v>
      </c>
      <c r="AH171">
        <v>171</v>
      </c>
      <c r="AI171" s="1" t="s">
        <v>113</v>
      </c>
      <c r="AJ171" s="1" t="s">
        <v>114</v>
      </c>
      <c r="AK171" s="1" t="s">
        <v>115</v>
      </c>
      <c r="AL171">
        <v>1</v>
      </c>
      <c r="AM171" s="1" t="s">
        <v>456</v>
      </c>
      <c r="AN171" s="2">
        <v>46113</v>
      </c>
      <c r="AO171" s="3">
        <v>46113</v>
      </c>
    </row>
    <row r="172" spans="1:41">
      <c r="A172" s="1" t="s">
        <v>457</v>
      </c>
      <c r="B172" s="1" t="s">
        <v>42</v>
      </c>
      <c r="C172">
        <v>999999999999</v>
      </c>
      <c r="D172">
        <v>222222222222</v>
      </c>
      <c r="E172" s="1" t="s">
        <v>121</v>
      </c>
      <c r="F172">
        <v>46120.833333333336</v>
      </c>
      <c r="G172">
        <v>46121.833333333336</v>
      </c>
      <c r="H172">
        <v>46112.833333333336</v>
      </c>
      <c r="I172">
        <v>46142.833333333336</v>
      </c>
      <c r="J172" s="1" t="s">
        <v>44</v>
      </c>
      <c r="K172" s="1" t="s">
        <v>45</v>
      </c>
      <c r="L172" s="1" t="s">
        <v>46</v>
      </c>
      <c r="M172" s="1" t="s">
        <v>122</v>
      </c>
      <c r="N172" s="1" t="s">
        <v>48</v>
      </c>
      <c r="O172" s="1" t="s">
        <v>49</v>
      </c>
      <c r="P172">
        <v>444.80900000000003</v>
      </c>
      <c r="Q172" s="1" t="s">
        <v>50</v>
      </c>
      <c r="R172">
        <v>9.6000000000000002E-2</v>
      </c>
      <c r="S172" s="1" t="s">
        <v>51</v>
      </c>
      <c r="T172" s="1" t="s">
        <v>52</v>
      </c>
      <c r="U172">
        <v>42.701700000000002</v>
      </c>
      <c r="V172">
        <v>37.363999999999997</v>
      </c>
      <c r="W172">
        <v>37.363999999999997</v>
      </c>
      <c r="X172" s="1" t="s">
        <v>53</v>
      </c>
      <c r="Y172" s="1" t="s">
        <v>49</v>
      </c>
      <c r="Z172" s="1" t="s">
        <v>54</v>
      </c>
      <c r="AA172" s="1" t="s">
        <v>123</v>
      </c>
      <c r="AB172" s="1" t="s">
        <v>124</v>
      </c>
      <c r="AC172" s="1" t="s">
        <v>125</v>
      </c>
      <c r="AD172" s="1" t="s">
        <v>126</v>
      </c>
      <c r="AE172" s="1" t="s">
        <v>127</v>
      </c>
      <c r="AF172" s="1" t="s">
        <v>70</v>
      </c>
      <c r="AG172" s="1" t="s">
        <v>60</v>
      </c>
      <c r="AH172">
        <v>172</v>
      </c>
      <c r="AI172" s="1" t="s">
        <v>70</v>
      </c>
      <c r="AJ172" s="1" t="s">
        <v>71</v>
      </c>
      <c r="AK172" s="1" t="s">
        <v>72</v>
      </c>
      <c r="AL172">
        <v>1</v>
      </c>
      <c r="AM172" s="1" t="s">
        <v>458</v>
      </c>
      <c r="AN172" s="2">
        <v>46113</v>
      </c>
      <c r="AO172" s="3">
        <v>46113</v>
      </c>
    </row>
    <row r="173" spans="1:41">
      <c r="A173" s="1" t="s">
        <v>459</v>
      </c>
      <c r="B173" s="1" t="s">
        <v>42</v>
      </c>
      <c r="C173">
        <v>999999999999</v>
      </c>
      <c r="D173">
        <v>222222222222</v>
      </c>
      <c r="E173" s="1" t="s">
        <v>121</v>
      </c>
      <c r="F173">
        <v>46120.833333333336</v>
      </c>
      <c r="G173">
        <v>46121.833333333336</v>
      </c>
      <c r="H173">
        <v>46112.833333333336</v>
      </c>
      <c r="I173">
        <v>46142.833333333336</v>
      </c>
      <c r="J173" s="1" t="s">
        <v>44</v>
      </c>
      <c r="K173" s="1" t="s">
        <v>45</v>
      </c>
      <c r="L173" s="1" t="s">
        <v>46</v>
      </c>
      <c r="M173" s="1" t="s">
        <v>130</v>
      </c>
      <c r="N173" s="1" t="s">
        <v>48</v>
      </c>
      <c r="O173" s="1" t="s">
        <v>49</v>
      </c>
      <c r="P173">
        <v>379.98779999999999</v>
      </c>
      <c r="Q173" s="1" t="s">
        <v>50</v>
      </c>
      <c r="R173">
        <v>9.6000000000000002E-2</v>
      </c>
      <c r="S173" s="1" t="s">
        <v>51</v>
      </c>
      <c r="T173" s="1" t="s">
        <v>52</v>
      </c>
      <c r="U173">
        <v>36.4788</v>
      </c>
      <c r="V173">
        <v>31.919</v>
      </c>
      <c r="W173">
        <v>31.919</v>
      </c>
      <c r="X173" s="1" t="s">
        <v>53</v>
      </c>
      <c r="Y173" s="1" t="s">
        <v>49</v>
      </c>
      <c r="Z173" s="1" t="s">
        <v>54</v>
      </c>
      <c r="AA173" s="1" t="s">
        <v>123</v>
      </c>
      <c r="AB173" s="1" t="s">
        <v>124</v>
      </c>
      <c r="AC173" s="1" t="s">
        <v>125</v>
      </c>
      <c r="AD173" s="1" t="s">
        <v>126</v>
      </c>
      <c r="AE173" s="1" t="s">
        <v>127</v>
      </c>
      <c r="AF173" s="1" t="s">
        <v>70</v>
      </c>
      <c r="AG173" s="1" t="s">
        <v>60</v>
      </c>
      <c r="AH173">
        <v>173</v>
      </c>
      <c r="AI173" s="1" t="s">
        <v>70</v>
      </c>
      <c r="AJ173" s="1" t="s">
        <v>71</v>
      </c>
      <c r="AK173" s="1" t="s">
        <v>72</v>
      </c>
      <c r="AL173">
        <v>1</v>
      </c>
      <c r="AM173" s="1" t="s">
        <v>460</v>
      </c>
      <c r="AN173" s="2">
        <v>46113</v>
      </c>
      <c r="AO173" s="3">
        <v>46113</v>
      </c>
    </row>
    <row r="174" spans="1:41">
      <c r="A174" s="1" t="s">
        <v>461</v>
      </c>
      <c r="B174" s="1" t="s">
        <v>42</v>
      </c>
      <c r="C174">
        <v>999999999999</v>
      </c>
      <c r="D174">
        <v>222222222222</v>
      </c>
      <c r="E174" s="1" t="s">
        <v>121</v>
      </c>
      <c r="F174">
        <v>46120.833333333336</v>
      </c>
      <c r="G174">
        <v>46121.833333333336</v>
      </c>
      <c r="H174">
        <v>46112.833333333336</v>
      </c>
      <c r="I174">
        <v>46142.833333333336</v>
      </c>
      <c r="J174" s="1" t="s">
        <v>75</v>
      </c>
      <c r="K174" s="1" t="s">
        <v>76</v>
      </c>
      <c r="L174" s="1" t="s">
        <v>77</v>
      </c>
      <c r="M174" s="1" t="s">
        <v>133</v>
      </c>
      <c r="N174" s="1" t="s">
        <v>48</v>
      </c>
      <c r="O174" s="1" t="s">
        <v>49</v>
      </c>
      <c r="P174">
        <v>87.874399999999994</v>
      </c>
      <c r="Q174" s="1" t="s">
        <v>79</v>
      </c>
      <c r="R174">
        <v>2.3E-2</v>
      </c>
      <c r="S174" s="1" t="s">
        <v>51</v>
      </c>
      <c r="T174" s="1" t="s">
        <v>52</v>
      </c>
      <c r="U174">
        <v>2.0211000000000001</v>
      </c>
      <c r="V174">
        <v>1.8893</v>
      </c>
      <c r="W174">
        <v>1.8893</v>
      </c>
      <c r="X174" s="1" t="s">
        <v>53</v>
      </c>
      <c r="Y174" s="1" t="s">
        <v>49</v>
      </c>
      <c r="Z174" s="1" t="s">
        <v>80</v>
      </c>
      <c r="AA174" s="1" t="s">
        <v>123</v>
      </c>
      <c r="AB174" s="1" t="s">
        <v>124</v>
      </c>
      <c r="AC174" s="1" t="s">
        <v>125</v>
      </c>
      <c r="AD174" s="1" t="s">
        <v>126</v>
      </c>
      <c r="AE174" s="1" t="s">
        <v>127</v>
      </c>
      <c r="AF174" s="1" t="s">
        <v>70</v>
      </c>
      <c r="AG174" s="1" t="s">
        <v>60</v>
      </c>
      <c r="AH174">
        <v>174</v>
      </c>
      <c r="AI174" s="1" t="s">
        <v>70</v>
      </c>
      <c r="AJ174" s="1" t="s">
        <v>71</v>
      </c>
      <c r="AK174" s="1" t="s">
        <v>72</v>
      </c>
      <c r="AL174">
        <v>1</v>
      </c>
      <c r="AM174" s="1" t="s">
        <v>462</v>
      </c>
      <c r="AN174" s="2">
        <v>46113</v>
      </c>
      <c r="AO174" s="3">
        <v>46113</v>
      </c>
    </row>
    <row r="175" spans="1:41">
      <c r="A175" s="1" t="s">
        <v>463</v>
      </c>
      <c r="B175" s="1" t="s">
        <v>42</v>
      </c>
      <c r="C175">
        <v>999999999999</v>
      </c>
      <c r="D175">
        <v>222222222222</v>
      </c>
      <c r="E175" s="1" t="s">
        <v>121</v>
      </c>
      <c r="F175">
        <v>46120.833333333336</v>
      </c>
      <c r="G175">
        <v>46121.833333333336</v>
      </c>
      <c r="H175">
        <v>46112.833333333336</v>
      </c>
      <c r="I175">
        <v>46142.833333333336</v>
      </c>
      <c r="J175" s="1" t="s">
        <v>75</v>
      </c>
      <c r="K175" s="1" t="s">
        <v>76</v>
      </c>
      <c r="L175" s="1" t="s">
        <v>77</v>
      </c>
      <c r="M175" s="1" t="s">
        <v>136</v>
      </c>
      <c r="N175" s="1" t="s">
        <v>48</v>
      </c>
      <c r="O175" s="1" t="s">
        <v>49</v>
      </c>
      <c r="P175">
        <v>99.497399999999999</v>
      </c>
      <c r="Q175" s="1" t="s">
        <v>79</v>
      </c>
      <c r="R175">
        <v>2.3E-2</v>
      </c>
      <c r="S175" s="1" t="s">
        <v>51</v>
      </c>
      <c r="T175" s="1" t="s">
        <v>52</v>
      </c>
      <c r="U175">
        <v>2.2884000000000002</v>
      </c>
      <c r="V175">
        <v>2.1392000000000002</v>
      </c>
      <c r="W175">
        <v>2.1392000000000002</v>
      </c>
      <c r="X175" s="1" t="s">
        <v>53</v>
      </c>
      <c r="Y175" s="1" t="s">
        <v>49</v>
      </c>
      <c r="Z175" s="1" t="s">
        <v>80</v>
      </c>
      <c r="AA175" s="1" t="s">
        <v>123</v>
      </c>
      <c r="AB175" s="1" t="s">
        <v>124</v>
      </c>
      <c r="AC175" s="1" t="s">
        <v>125</v>
      </c>
      <c r="AD175" s="1" t="s">
        <v>126</v>
      </c>
      <c r="AE175" s="1" t="s">
        <v>127</v>
      </c>
      <c r="AF175" s="1" t="s">
        <v>70</v>
      </c>
      <c r="AG175" s="1" t="s">
        <v>60</v>
      </c>
      <c r="AH175">
        <v>175</v>
      </c>
      <c r="AI175" s="1" t="s">
        <v>70</v>
      </c>
      <c r="AJ175" s="1" t="s">
        <v>71</v>
      </c>
      <c r="AK175" s="1" t="s">
        <v>72</v>
      </c>
      <c r="AL175">
        <v>1</v>
      </c>
      <c r="AM175" s="1" t="s">
        <v>464</v>
      </c>
      <c r="AN175" s="2">
        <v>46113</v>
      </c>
      <c r="AO175" s="3">
        <v>46113</v>
      </c>
    </row>
    <row r="176" spans="1:41">
      <c r="A176" s="1" t="s">
        <v>465</v>
      </c>
      <c r="B176" s="1" t="s">
        <v>42</v>
      </c>
      <c r="C176">
        <v>999999999999</v>
      </c>
      <c r="D176">
        <v>222222222222</v>
      </c>
      <c r="E176" s="1" t="s">
        <v>121</v>
      </c>
      <c r="F176">
        <v>46120.833333333336</v>
      </c>
      <c r="G176">
        <v>46121.833333333336</v>
      </c>
      <c r="H176">
        <v>46112.833333333336</v>
      </c>
      <c r="I176">
        <v>46142.833333333336</v>
      </c>
      <c r="J176" s="1" t="s">
        <v>86</v>
      </c>
      <c r="K176" s="1" t="s">
        <v>87</v>
      </c>
      <c r="L176" s="1" t="s">
        <v>88</v>
      </c>
      <c r="M176" s="1" t="s">
        <v>139</v>
      </c>
      <c r="N176" s="1" t="s">
        <v>48</v>
      </c>
      <c r="O176" s="1" t="s">
        <v>49</v>
      </c>
      <c r="P176">
        <v>86.376900000000006</v>
      </c>
      <c r="Q176" s="1" t="s">
        <v>50</v>
      </c>
      <c r="R176">
        <v>0.192</v>
      </c>
      <c r="S176" s="1" t="s">
        <v>51</v>
      </c>
      <c r="T176" s="1" t="s">
        <v>52</v>
      </c>
      <c r="U176">
        <v>16.584399999999999</v>
      </c>
      <c r="V176">
        <v>14.684100000000001</v>
      </c>
      <c r="W176">
        <v>14.684100000000001</v>
      </c>
      <c r="X176" s="1" t="s">
        <v>53</v>
      </c>
      <c r="Y176" s="1" t="s">
        <v>49</v>
      </c>
      <c r="Z176" s="1" t="s">
        <v>90</v>
      </c>
      <c r="AA176" s="1" t="s">
        <v>123</v>
      </c>
      <c r="AB176" s="1" t="s">
        <v>124</v>
      </c>
      <c r="AC176" s="1" t="s">
        <v>125</v>
      </c>
      <c r="AD176" s="1" t="s">
        <v>126</v>
      </c>
      <c r="AE176" s="1" t="s">
        <v>127</v>
      </c>
      <c r="AF176" s="1" t="s">
        <v>70</v>
      </c>
      <c r="AG176" s="1" t="s">
        <v>60</v>
      </c>
      <c r="AH176">
        <v>176</v>
      </c>
      <c r="AI176" s="1" t="s">
        <v>70</v>
      </c>
      <c r="AJ176" s="1" t="s">
        <v>71</v>
      </c>
      <c r="AK176" s="1" t="s">
        <v>72</v>
      </c>
      <c r="AL176">
        <v>1</v>
      </c>
      <c r="AM176" s="1" t="s">
        <v>466</v>
      </c>
      <c r="AN176" s="2">
        <v>46113</v>
      </c>
      <c r="AO176" s="3">
        <v>46113</v>
      </c>
    </row>
    <row r="177" spans="1:41">
      <c r="A177" s="1" t="s">
        <v>467</v>
      </c>
      <c r="B177" s="1" t="s">
        <v>42</v>
      </c>
      <c r="C177">
        <v>999999999999</v>
      </c>
      <c r="D177">
        <v>222222222222</v>
      </c>
      <c r="E177" s="1" t="s">
        <v>121</v>
      </c>
      <c r="F177">
        <v>46120.833333333336</v>
      </c>
      <c r="G177">
        <v>46121.833333333336</v>
      </c>
      <c r="H177">
        <v>46112.833333333336</v>
      </c>
      <c r="I177">
        <v>46142.833333333336</v>
      </c>
      <c r="J177" s="1" t="s">
        <v>86</v>
      </c>
      <c r="K177" s="1" t="s">
        <v>87</v>
      </c>
      <c r="L177" s="1" t="s">
        <v>88</v>
      </c>
      <c r="M177" s="1" t="s">
        <v>142</v>
      </c>
      <c r="N177" s="1" t="s">
        <v>48</v>
      </c>
      <c r="O177" s="1" t="s">
        <v>49</v>
      </c>
      <c r="P177">
        <v>92.083299999999994</v>
      </c>
      <c r="Q177" s="1" t="s">
        <v>50</v>
      </c>
      <c r="R177">
        <v>0.192</v>
      </c>
      <c r="S177" s="1" t="s">
        <v>51</v>
      </c>
      <c r="T177" s="1" t="s">
        <v>52</v>
      </c>
      <c r="U177">
        <v>17.68</v>
      </c>
      <c r="V177">
        <v>15.654199999999999</v>
      </c>
      <c r="W177">
        <v>15.654199999999999</v>
      </c>
      <c r="X177" s="1" t="s">
        <v>53</v>
      </c>
      <c r="Y177" s="1" t="s">
        <v>49</v>
      </c>
      <c r="Z177" s="1" t="s">
        <v>90</v>
      </c>
      <c r="AA177" s="1" t="s">
        <v>123</v>
      </c>
      <c r="AB177" s="1" t="s">
        <v>124</v>
      </c>
      <c r="AC177" s="1" t="s">
        <v>125</v>
      </c>
      <c r="AD177" s="1" t="s">
        <v>126</v>
      </c>
      <c r="AE177" s="1" t="s">
        <v>127</v>
      </c>
      <c r="AF177" s="1" t="s">
        <v>70</v>
      </c>
      <c r="AG177" s="1" t="s">
        <v>60</v>
      </c>
      <c r="AH177">
        <v>177</v>
      </c>
      <c r="AI177" s="1" t="s">
        <v>70</v>
      </c>
      <c r="AJ177" s="1" t="s">
        <v>71</v>
      </c>
      <c r="AK177" s="1" t="s">
        <v>72</v>
      </c>
      <c r="AL177">
        <v>1</v>
      </c>
      <c r="AM177" s="1" t="s">
        <v>468</v>
      </c>
      <c r="AN177" s="2">
        <v>46113</v>
      </c>
      <c r="AO177" s="3">
        <v>46113</v>
      </c>
    </row>
    <row r="178" spans="1:41">
      <c r="A178" s="1" t="s">
        <v>469</v>
      </c>
      <c r="B178" s="1" t="s">
        <v>42</v>
      </c>
      <c r="C178">
        <v>999999999999</v>
      </c>
      <c r="D178">
        <v>222222222222</v>
      </c>
      <c r="E178" s="1" t="s">
        <v>121</v>
      </c>
      <c r="F178">
        <v>46120.833333333336</v>
      </c>
      <c r="G178">
        <v>46121.833333333336</v>
      </c>
      <c r="H178">
        <v>46112.833333333336</v>
      </c>
      <c r="I178">
        <v>46142.833333333336</v>
      </c>
      <c r="J178" s="1" t="s">
        <v>96</v>
      </c>
      <c r="K178" s="1" t="s">
        <v>45</v>
      </c>
      <c r="L178" s="1" t="s">
        <v>97</v>
      </c>
      <c r="M178" s="1" t="s">
        <v>145</v>
      </c>
      <c r="N178" s="1" t="s">
        <v>48</v>
      </c>
      <c r="O178" s="1" t="s">
        <v>49</v>
      </c>
      <c r="P178">
        <v>1903732.9990999999</v>
      </c>
      <c r="Q178" s="1" t="s">
        <v>99</v>
      </c>
      <c r="R178">
        <v>1.6666700000000001E-5</v>
      </c>
      <c r="S178" s="1" t="s">
        <v>51</v>
      </c>
      <c r="T178" s="1" t="s">
        <v>52</v>
      </c>
      <c r="U178">
        <v>31.728899999999999</v>
      </c>
      <c r="V178">
        <v>29.507899999999999</v>
      </c>
      <c r="W178">
        <v>29.507899999999999</v>
      </c>
      <c r="X178" s="1" t="s">
        <v>53</v>
      </c>
      <c r="Y178" s="1" t="s">
        <v>49</v>
      </c>
      <c r="Z178" s="1" t="s">
        <v>100</v>
      </c>
      <c r="AA178" s="1" t="s">
        <v>123</v>
      </c>
      <c r="AB178" s="1" t="s">
        <v>124</v>
      </c>
      <c r="AC178" s="1" t="s">
        <v>125</v>
      </c>
      <c r="AD178" s="1" t="s">
        <v>126</v>
      </c>
      <c r="AE178" s="1" t="s">
        <v>127</v>
      </c>
      <c r="AF178" s="1" t="s">
        <v>70</v>
      </c>
      <c r="AG178" s="1" t="s">
        <v>60</v>
      </c>
      <c r="AH178">
        <v>178</v>
      </c>
      <c r="AI178" s="1" t="s">
        <v>70</v>
      </c>
      <c r="AJ178" s="1" t="s">
        <v>71</v>
      </c>
      <c r="AK178" s="1" t="s">
        <v>72</v>
      </c>
      <c r="AL178">
        <v>1</v>
      </c>
      <c r="AM178" s="1" t="s">
        <v>470</v>
      </c>
      <c r="AN178" s="2">
        <v>46113</v>
      </c>
      <c r="AO178" s="3">
        <v>46113</v>
      </c>
    </row>
    <row r="179" spans="1:41">
      <c r="A179" s="1" t="s">
        <v>471</v>
      </c>
      <c r="B179" s="1" t="s">
        <v>42</v>
      </c>
      <c r="C179">
        <v>999999999999</v>
      </c>
      <c r="D179">
        <v>222222222222</v>
      </c>
      <c r="E179" s="1" t="s">
        <v>121</v>
      </c>
      <c r="F179">
        <v>46120.833333333336</v>
      </c>
      <c r="G179">
        <v>46121.833333333336</v>
      </c>
      <c r="H179">
        <v>46112.833333333336</v>
      </c>
      <c r="I179">
        <v>46142.833333333336</v>
      </c>
      <c r="J179" s="1" t="s">
        <v>96</v>
      </c>
      <c r="K179" s="1" t="s">
        <v>45</v>
      </c>
      <c r="L179" s="1" t="s">
        <v>97</v>
      </c>
      <c r="M179" s="1" t="s">
        <v>148</v>
      </c>
      <c r="N179" s="1" t="s">
        <v>48</v>
      </c>
      <c r="O179" s="1" t="s">
        <v>49</v>
      </c>
      <c r="P179">
        <v>1914640.2139000001</v>
      </c>
      <c r="Q179" s="1" t="s">
        <v>99</v>
      </c>
      <c r="R179">
        <v>1.6666700000000001E-5</v>
      </c>
      <c r="S179" s="1" t="s">
        <v>51</v>
      </c>
      <c r="T179" s="1" t="s">
        <v>52</v>
      </c>
      <c r="U179">
        <v>31.910699999999999</v>
      </c>
      <c r="V179">
        <v>29.6769</v>
      </c>
      <c r="W179">
        <v>29.6769</v>
      </c>
      <c r="X179" s="1" t="s">
        <v>53</v>
      </c>
      <c r="Y179" s="1" t="s">
        <v>49</v>
      </c>
      <c r="Z179" s="1" t="s">
        <v>100</v>
      </c>
      <c r="AA179" s="1" t="s">
        <v>123</v>
      </c>
      <c r="AB179" s="1" t="s">
        <v>124</v>
      </c>
      <c r="AC179" s="1" t="s">
        <v>125</v>
      </c>
      <c r="AD179" s="1" t="s">
        <v>126</v>
      </c>
      <c r="AE179" s="1" t="s">
        <v>127</v>
      </c>
      <c r="AF179" s="1" t="s">
        <v>70</v>
      </c>
      <c r="AG179" s="1" t="s">
        <v>60</v>
      </c>
      <c r="AH179">
        <v>179</v>
      </c>
      <c r="AI179" s="1" t="s">
        <v>70</v>
      </c>
      <c r="AJ179" s="1" t="s">
        <v>71</v>
      </c>
      <c r="AK179" s="1" t="s">
        <v>72</v>
      </c>
      <c r="AL179">
        <v>1</v>
      </c>
      <c r="AM179" s="1" t="s">
        <v>472</v>
      </c>
      <c r="AN179" s="2">
        <v>46113</v>
      </c>
      <c r="AO179" s="3">
        <v>46113</v>
      </c>
    </row>
    <row r="180" spans="1:41">
      <c r="A180" s="1" t="s">
        <v>473</v>
      </c>
      <c r="B180" s="1" t="s">
        <v>42</v>
      </c>
      <c r="C180">
        <v>999999999999</v>
      </c>
      <c r="D180">
        <v>222222222222</v>
      </c>
      <c r="E180" s="1" t="s">
        <v>121</v>
      </c>
      <c r="F180">
        <v>46120.833333333336</v>
      </c>
      <c r="G180">
        <v>46121.833333333336</v>
      </c>
      <c r="H180">
        <v>46112.833333333336</v>
      </c>
      <c r="I180">
        <v>46142.833333333336</v>
      </c>
      <c r="J180" s="1" t="s">
        <v>106</v>
      </c>
      <c r="K180" s="1" t="s">
        <v>107</v>
      </c>
      <c r="L180" s="1" t="s">
        <v>108</v>
      </c>
      <c r="M180" s="1" t="s">
        <v>151</v>
      </c>
      <c r="N180" s="1" t="s">
        <v>48</v>
      </c>
      <c r="O180" s="1" t="s">
        <v>49</v>
      </c>
      <c r="P180">
        <v>95.594399999999993</v>
      </c>
      <c r="Q180" s="1" t="s">
        <v>110</v>
      </c>
      <c r="R180">
        <v>0.5</v>
      </c>
      <c r="S180" s="1" t="s">
        <v>51</v>
      </c>
      <c r="T180" s="1" t="s">
        <v>52</v>
      </c>
      <c r="U180">
        <v>47.797199999999997</v>
      </c>
      <c r="V180">
        <v>43.973399999999998</v>
      </c>
      <c r="W180">
        <v>43.973399999999998</v>
      </c>
      <c r="X180" s="1" t="s">
        <v>53</v>
      </c>
      <c r="Y180" s="1" t="s">
        <v>49</v>
      </c>
      <c r="Z180" s="1" t="s">
        <v>111</v>
      </c>
      <c r="AA180" s="1" t="s">
        <v>152</v>
      </c>
      <c r="AB180" s="1" t="s">
        <v>124</v>
      </c>
      <c r="AC180" s="1" t="s">
        <v>125</v>
      </c>
      <c r="AD180" s="1" t="s">
        <v>126</v>
      </c>
      <c r="AE180" s="1" t="s">
        <v>127</v>
      </c>
      <c r="AF180" s="1" t="s">
        <v>70</v>
      </c>
      <c r="AG180" s="1" t="s">
        <v>60</v>
      </c>
      <c r="AH180">
        <v>180</v>
      </c>
      <c r="AI180" s="1" t="s">
        <v>113</v>
      </c>
      <c r="AJ180" s="1" t="s">
        <v>114</v>
      </c>
      <c r="AK180" s="1" t="s">
        <v>115</v>
      </c>
      <c r="AL180">
        <v>1</v>
      </c>
      <c r="AM180" s="1" t="s">
        <v>474</v>
      </c>
      <c r="AN180" s="2">
        <v>46113</v>
      </c>
      <c r="AO180" s="3">
        <v>46113</v>
      </c>
    </row>
    <row r="181" spans="1:41">
      <c r="A181" s="1" t="s">
        <v>475</v>
      </c>
      <c r="B181" s="1" t="s">
        <v>42</v>
      </c>
      <c r="C181">
        <v>999999999999</v>
      </c>
      <c r="D181">
        <v>222222222222</v>
      </c>
      <c r="E181" s="1" t="s">
        <v>121</v>
      </c>
      <c r="F181">
        <v>46120.833333333336</v>
      </c>
      <c r="G181">
        <v>46121.833333333336</v>
      </c>
      <c r="H181">
        <v>46112.833333333336</v>
      </c>
      <c r="I181">
        <v>46142.833333333336</v>
      </c>
      <c r="J181" s="1" t="s">
        <v>106</v>
      </c>
      <c r="K181" s="1" t="s">
        <v>107</v>
      </c>
      <c r="L181" s="1" t="s">
        <v>108</v>
      </c>
      <c r="M181" s="1" t="s">
        <v>155</v>
      </c>
      <c r="N181" s="1" t="s">
        <v>48</v>
      </c>
      <c r="O181" s="1" t="s">
        <v>49</v>
      </c>
      <c r="P181">
        <v>80.647000000000006</v>
      </c>
      <c r="Q181" s="1" t="s">
        <v>110</v>
      </c>
      <c r="R181">
        <v>0.5</v>
      </c>
      <c r="S181" s="1" t="s">
        <v>51</v>
      </c>
      <c r="T181" s="1" t="s">
        <v>52</v>
      </c>
      <c r="U181">
        <v>40.323500000000003</v>
      </c>
      <c r="V181">
        <v>37.0976</v>
      </c>
      <c r="W181">
        <v>37.0976</v>
      </c>
      <c r="X181" s="1" t="s">
        <v>53</v>
      </c>
      <c r="Y181" s="1" t="s">
        <v>49</v>
      </c>
      <c r="Z181" s="1" t="s">
        <v>111</v>
      </c>
      <c r="AA181" s="1" t="s">
        <v>152</v>
      </c>
      <c r="AB181" s="1" t="s">
        <v>124</v>
      </c>
      <c r="AC181" s="1" t="s">
        <v>125</v>
      </c>
      <c r="AD181" s="1" t="s">
        <v>126</v>
      </c>
      <c r="AE181" s="1" t="s">
        <v>127</v>
      </c>
      <c r="AF181" s="1" t="s">
        <v>70</v>
      </c>
      <c r="AG181" s="1" t="s">
        <v>60</v>
      </c>
      <c r="AH181">
        <v>181</v>
      </c>
      <c r="AI181" s="1" t="s">
        <v>113</v>
      </c>
      <c r="AJ181" s="1" t="s">
        <v>114</v>
      </c>
      <c r="AK181" s="1" t="s">
        <v>115</v>
      </c>
      <c r="AL181">
        <v>1</v>
      </c>
      <c r="AM181" s="1" t="s">
        <v>476</v>
      </c>
      <c r="AN181" s="2">
        <v>46113</v>
      </c>
      <c r="AO181" s="3">
        <v>46113</v>
      </c>
    </row>
    <row r="182" spans="1:41">
      <c r="A182" s="1" t="s">
        <v>477</v>
      </c>
      <c r="B182" s="1" t="s">
        <v>42</v>
      </c>
      <c r="C182">
        <v>999999999999</v>
      </c>
      <c r="D182">
        <v>111111111111</v>
      </c>
      <c r="E182" s="1" t="s">
        <v>43</v>
      </c>
      <c r="F182">
        <v>46121.833333333336</v>
      </c>
      <c r="G182">
        <v>46122.833333333336</v>
      </c>
      <c r="H182">
        <v>46112.833333333336</v>
      </c>
      <c r="I182">
        <v>46142.833333333336</v>
      </c>
      <c r="J182" s="1" t="s">
        <v>44</v>
      </c>
      <c r="K182" s="1" t="s">
        <v>45</v>
      </c>
      <c r="L182" s="1" t="s">
        <v>46</v>
      </c>
      <c r="M182" s="1" t="s">
        <v>47</v>
      </c>
      <c r="N182" s="1" t="s">
        <v>48</v>
      </c>
      <c r="O182" s="1" t="s">
        <v>49</v>
      </c>
      <c r="P182">
        <v>1129.3657000000001</v>
      </c>
      <c r="Q182" s="1" t="s">
        <v>50</v>
      </c>
      <c r="R182">
        <v>9.6000000000000002E-2</v>
      </c>
      <c r="S182" s="1" t="s">
        <v>51</v>
      </c>
      <c r="T182" s="1" t="s">
        <v>52</v>
      </c>
      <c r="U182">
        <v>108.4191</v>
      </c>
      <c r="V182">
        <v>94.866699999999994</v>
      </c>
      <c r="W182">
        <v>94.866699999999994</v>
      </c>
      <c r="X182" s="1" t="s">
        <v>53</v>
      </c>
      <c r="Y182" s="1" t="s">
        <v>49</v>
      </c>
      <c r="Z182" s="1" t="s">
        <v>54</v>
      </c>
      <c r="AA182" s="1" t="s">
        <v>65</v>
      </c>
      <c r="AB182" s="1" t="s">
        <v>66</v>
      </c>
      <c r="AC182" s="1" t="s">
        <v>67</v>
      </c>
      <c r="AD182" s="1" t="s">
        <v>68</v>
      </c>
      <c r="AE182" s="1" t="s">
        <v>69</v>
      </c>
      <c r="AF182" s="1" t="s">
        <v>70</v>
      </c>
      <c r="AG182" s="1" t="s">
        <v>60</v>
      </c>
      <c r="AH182">
        <v>182</v>
      </c>
      <c r="AI182" s="1" t="s">
        <v>70</v>
      </c>
      <c r="AJ182" s="1" t="s">
        <v>71</v>
      </c>
      <c r="AK182" s="1" t="s">
        <v>72</v>
      </c>
      <c r="AL182">
        <v>1</v>
      </c>
      <c r="AM182" s="1" t="s">
        <v>478</v>
      </c>
      <c r="AN182" s="2">
        <v>46113</v>
      </c>
      <c r="AO182" s="3">
        <v>46113</v>
      </c>
    </row>
    <row r="183" spans="1:41">
      <c r="A183" s="1" t="s">
        <v>479</v>
      </c>
      <c r="B183" s="1" t="s">
        <v>42</v>
      </c>
      <c r="C183">
        <v>999999999999</v>
      </c>
      <c r="D183">
        <v>111111111111</v>
      </c>
      <c r="E183" s="1" t="s">
        <v>43</v>
      </c>
      <c r="F183">
        <v>46121.833333333336</v>
      </c>
      <c r="G183">
        <v>46122.833333333336</v>
      </c>
      <c r="H183">
        <v>46112.833333333336</v>
      </c>
      <c r="I183">
        <v>46142.833333333336</v>
      </c>
      <c r="J183" s="1" t="s">
        <v>44</v>
      </c>
      <c r="K183" s="1" t="s">
        <v>45</v>
      </c>
      <c r="L183" s="1" t="s">
        <v>46</v>
      </c>
      <c r="M183" s="1" t="s">
        <v>64</v>
      </c>
      <c r="N183" s="1" t="s">
        <v>48</v>
      </c>
      <c r="O183" s="1" t="s">
        <v>49</v>
      </c>
      <c r="P183">
        <v>1102.9411</v>
      </c>
      <c r="Q183" s="1" t="s">
        <v>50</v>
      </c>
      <c r="R183">
        <v>9.6000000000000002E-2</v>
      </c>
      <c r="S183" s="1" t="s">
        <v>51</v>
      </c>
      <c r="T183" s="1" t="s">
        <v>52</v>
      </c>
      <c r="U183">
        <v>105.8823</v>
      </c>
      <c r="V183">
        <v>92.647099999999995</v>
      </c>
      <c r="W183">
        <v>92.647099999999995</v>
      </c>
      <c r="X183" s="1" t="s">
        <v>53</v>
      </c>
      <c r="Y183" s="1" t="s">
        <v>49</v>
      </c>
      <c r="Z183" s="1" t="s">
        <v>54</v>
      </c>
      <c r="AA183" s="1" t="s">
        <v>65</v>
      </c>
      <c r="AB183" s="1" t="s">
        <v>66</v>
      </c>
      <c r="AC183" s="1" t="s">
        <v>67</v>
      </c>
      <c r="AD183" s="1" t="s">
        <v>68</v>
      </c>
      <c r="AE183" s="1" t="s">
        <v>69</v>
      </c>
      <c r="AF183" s="1" t="s">
        <v>70</v>
      </c>
      <c r="AG183" s="1" t="s">
        <v>60</v>
      </c>
      <c r="AH183">
        <v>183</v>
      </c>
      <c r="AI183" s="1" t="s">
        <v>70</v>
      </c>
      <c r="AJ183" s="1" t="s">
        <v>71</v>
      </c>
      <c r="AK183" s="1" t="s">
        <v>72</v>
      </c>
      <c r="AL183">
        <v>1</v>
      </c>
      <c r="AM183" s="1" t="s">
        <v>480</v>
      </c>
      <c r="AN183" s="2">
        <v>46113</v>
      </c>
      <c r="AO183" s="3">
        <v>46113</v>
      </c>
    </row>
    <row r="184" spans="1:41">
      <c r="A184" s="1" t="s">
        <v>481</v>
      </c>
      <c r="B184" s="1" t="s">
        <v>42</v>
      </c>
      <c r="C184">
        <v>999999999999</v>
      </c>
      <c r="D184">
        <v>111111111111</v>
      </c>
      <c r="E184" s="1" t="s">
        <v>43</v>
      </c>
      <c r="F184">
        <v>46121.833333333336</v>
      </c>
      <c r="G184">
        <v>46122.833333333336</v>
      </c>
      <c r="H184">
        <v>46112.833333333336</v>
      </c>
      <c r="I184">
        <v>46142.833333333336</v>
      </c>
      <c r="J184" s="1" t="s">
        <v>75</v>
      </c>
      <c r="K184" s="1" t="s">
        <v>76</v>
      </c>
      <c r="L184" s="1" t="s">
        <v>77</v>
      </c>
      <c r="M184" s="1" t="s">
        <v>78</v>
      </c>
      <c r="N184" s="1" t="s">
        <v>48</v>
      </c>
      <c r="O184" s="1" t="s">
        <v>49</v>
      </c>
      <c r="P184">
        <v>228.62710000000001</v>
      </c>
      <c r="Q184" s="1" t="s">
        <v>79</v>
      </c>
      <c r="R184">
        <v>2.3E-2</v>
      </c>
      <c r="S184" s="1" t="s">
        <v>51</v>
      </c>
      <c r="T184" s="1" t="s">
        <v>52</v>
      </c>
      <c r="U184">
        <v>5.2584</v>
      </c>
      <c r="V184">
        <v>4.9154999999999998</v>
      </c>
      <c r="W184">
        <v>4.9154999999999998</v>
      </c>
      <c r="X184" s="1" t="s">
        <v>53</v>
      </c>
      <c r="Y184" s="1" t="s">
        <v>49</v>
      </c>
      <c r="Z184" s="1" t="s">
        <v>80</v>
      </c>
      <c r="AA184" s="1" t="s">
        <v>65</v>
      </c>
      <c r="AB184" s="1" t="s">
        <v>66</v>
      </c>
      <c r="AC184" s="1" t="s">
        <v>67</v>
      </c>
      <c r="AD184" s="1" t="s">
        <v>68</v>
      </c>
      <c r="AE184" s="1" t="s">
        <v>69</v>
      </c>
      <c r="AF184" s="1" t="s">
        <v>70</v>
      </c>
      <c r="AG184" s="1" t="s">
        <v>60</v>
      </c>
      <c r="AH184">
        <v>184</v>
      </c>
      <c r="AI184" s="1" t="s">
        <v>70</v>
      </c>
      <c r="AJ184" s="1" t="s">
        <v>71</v>
      </c>
      <c r="AK184" s="1" t="s">
        <v>72</v>
      </c>
      <c r="AL184">
        <v>1</v>
      </c>
      <c r="AM184" s="1" t="s">
        <v>482</v>
      </c>
      <c r="AN184" s="2">
        <v>46113</v>
      </c>
      <c r="AO184" s="3">
        <v>46113</v>
      </c>
    </row>
    <row r="185" spans="1:41">
      <c r="A185" s="1" t="s">
        <v>483</v>
      </c>
      <c r="B185" s="1" t="s">
        <v>42</v>
      </c>
      <c r="C185">
        <v>999999999999</v>
      </c>
      <c r="D185">
        <v>111111111111</v>
      </c>
      <c r="E185" s="1" t="s">
        <v>43</v>
      </c>
      <c r="F185">
        <v>46121.833333333336</v>
      </c>
      <c r="G185">
        <v>46122.833333333336</v>
      </c>
      <c r="H185">
        <v>46112.833333333336</v>
      </c>
      <c r="I185">
        <v>46142.833333333336</v>
      </c>
      <c r="J185" s="1" t="s">
        <v>75</v>
      </c>
      <c r="K185" s="1" t="s">
        <v>76</v>
      </c>
      <c r="L185" s="1" t="s">
        <v>77</v>
      </c>
      <c r="M185" s="1" t="s">
        <v>83</v>
      </c>
      <c r="N185" s="1" t="s">
        <v>48</v>
      </c>
      <c r="O185" s="1" t="s">
        <v>49</v>
      </c>
      <c r="P185">
        <v>222.52099999999999</v>
      </c>
      <c r="Q185" s="1" t="s">
        <v>79</v>
      </c>
      <c r="R185">
        <v>2.3E-2</v>
      </c>
      <c r="S185" s="1" t="s">
        <v>51</v>
      </c>
      <c r="T185" s="1" t="s">
        <v>52</v>
      </c>
      <c r="U185">
        <v>5.1180000000000003</v>
      </c>
      <c r="V185">
        <v>4.7842000000000002</v>
      </c>
      <c r="W185">
        <v>4.7842000000000002</v>
      </c>
      <c r="X185" s="1" t="s">
        <v>53</v>
      </c>
      <c r="Y185" s="1" t="s">
        <v>49</v>
      </c>
      <c r="Z185" s="1" t="s">
        <v>80</v>
      </c>
      <c r="AA185" s="1" t="s">
        <v>65</v>
      </c>
      <c r="AB185" s="1" t="s">
        <v>66</v>
      </c>
      <c r="AC185" s="1" t="s">
        <v>67</v>
      </c>
      <c r="AD185" s="1" t="s">
        <v>68</v>
      </c>
      <c r="AE185" s="1" t="s">
        <v>69</v>
      </c>
      <c r="AF185" s="1" t="s">
        <v>70</v>
      </c>
      <c r="AG185" s="1" t="s">
        <v>60</v>
      </c>
      <c r="AH185">
        <v>185</v>
      </c>
      <c r="AI185" s="1" t="s">
        <v>70</v>
      </c>
      <c r="AJ185" s="1" t="s">
        <v>71</v>
      </c>
      <c r="AK185" s="1" t="s">
        <v>72</v>
      </c>
      <c r="AL185">
        <v>1</v>
      </c>
      <c r="AM185" s="1" t="s">
        <v>484</v>
      </c>
      <c r="AN185" s="2">
        <v>46113</v>
      </c>
      <c r="AO185" s="3">
        <v>46113</v>
      </c>
    </row>
    <row r="186" spans="1:41">
      <c r="A186" s="1" t="s">
        <v>485</v>
      </c>
      <c r="B186" s="1" t="s">
        <v>42</v>
      </c>
      <c r="C186">
        <v>999999999999</v>
      </c>
      <c r="D186">
        <v>111111111111</v>
      </c>
      <c r="E186" s="1" t="s">
        <v>43</v>
      </c>
      <c r="F186">
        <v>46121.833333333336</v>
      </c>
      <c r="G186">
        <v>46122.833333333336</v>
      </c>
      <c r="H186">
        <v>46112.833333333336</v>
      </c>
      <c r="I186">
        <v>46142.833333333336</v>
      </c>
      <c r="J186" s="1" t="s">
        <v>86</v>
      </c>
      <c r="K186" s="1" t="s">
        <v>87</v>
      </c>
      <c r="L186" s="1" t="s">
        <v>88</v>
      </c>
      <c r="M186" s="1" t="s">
        <v>89</v>
      </c>
      <c r="N186" s="1" t="s">
        <v>48</v>
      </c>
      <c r="O186" s="1" t="s">
        <v>49</v>
      </c>
      <c r="P186">
        <v>194.47309999999999</v>
      </c>
      <c r="Q186" s="1" t="s">
        <v>50</v>
      </c>
      <c r="R186">
        <v>0.192</v>
      </c>
      <c r="S186" s="1" t="s">
        <v>51</v>
      </c>
      <c r="T186" s="1" t="s">
        <v>52</v>
      </c>
      <c r="U186">
        <v>37.338799999999999</v>
      </c>
      <c r="V186">
        <v>33.060400000000001</v>
      </c>
      <c r="W186">
        <v>33.060400000000001</v>
      </c>
      <c r="X186" s="1" t="s">
        <v>53</v>
      </c>
      <c r="Y186" s="1" t="s">
        <v>49</v>
      </c>
      <c r="Z186" s="1" t="s">
        <v>90</v>
      </c>
      <c r="AA186" s="1" t="s">
        <v>65</v>
      </c>
      <c r="AB186" s="1" t="s">
        <v>66</v>
      </c>
      <c r="AC186" s="1" t="s">
        <v>67</v>
      </c>
      <c r="AD186" s="1" t="s">
        <v>68</v>
      </c>
      <c r="AE186" s="1" t="s">
        <v>69</v>
      </c>
      <c r="AF186" s="1" t="s">
        <v>70</v>
      </c>
      <c r="AG186" s="1" t="s">
        <v>60</v>
      </c>
      <c r="AH186">
        <v>186</v>
      </c>
      <c r="AI186" s="1" t="s">
        <v>70</v>
      </c>
      <c r="AJ186" s="1" t="s">
        <v>71</v>
      </c>
      <c r="AK186" s="1" t="s">
        <v>72</v>
      </c>
      <c r="AL186">
        <v>1</v>
      </c>
      <c r="AM186" s="1" t="s">
        <v>486</v>
      </c>
      <c r="AN186" s="2">
        <v>46113</v>
      </c>
      <c r="AO186" s="3">
        <v>46113</v>
      </c>
    </row>
    <row r="187" spans="1:41">
      <c r="A187" s="1" t="s">
        <v>487</v>
      </c>
      <c r="B187" s="1" t="s">
        <v>42</v>
      </c>
      <c r="C187">
        <v>999999999999</v>
      </c>
      <c r="D187">
        <v>111111111111</v>
      </c>
      <c r="E187" s="1" t="s">
        <v>43</v>
      </c>
      <c r="F187">
        <v>46121.833333333336</v>
      </c>
      <c r="G187">
        <v>46122.833333333336</v>
      </c>
      <c r="H187">
        <v>46112.833333333336</v>
      </c>
      <c r="I187">
        <v>46142.833333333336</v>
      </c>
      <c r="J187" s="1" t="s">
        <v>86</v>
      </c>
      <c r="K187" s="1" t="s">
        <v>87</v>
      </c>
      <c r="L187" s="1" t="s">
        <v>88</v>
      </c>
      <c r="M187" s="1" t="s">
        <v>93</v>
      </c>
      <c r="N187" s="1" t="s">
        <v>48</v>
      </c>
      <c r="O187" s="1" t="s">
        <v>49</v>
      </c>
      <c r="P187">
        <v>217.6611</v>
      </c>
      <c r="Q187" s="1" t="s">
        <v>50</v>
      </c>
      <c r="R187">
        <v>0.192</v>
      </c>
      <c r="S187" s="1" t="s">
        <v>51</v>
      </c>
      <c r="T187" s="1" t="s">
        <v>52</v>
      </c>
      <c r="U187">
        <v>41.790900000000001</v>
      </c>
      <c r="V187">
        <v>37.002400000000002</v>
      </c>
      <c r="W187">
        <v>37.002400000000002</v>
      </c>
      <c r="X187" s="1" t="s">
        <v>53</v>
      </c>
      <c r="Y187" s="1" t="s">
        <v>49</v>
      </c>
      <c r="Z187" s="1" t="s">
        <v>90</v>
      </c>
      <c r="AA187" s="1" t="s">
        <v>65</v>
      </c>
      <c r="AB187" s="1" t="s">
        <v>66</v>
      </c>
      <c r="AC187" s="1" t="s">
        <v>67</v>
      </c>
      <c r="AD187" s="1" t="s">
        <v>68</v>
      </c>
      <c r="AE187" s="1" t="s">
        <v>69</v>
      </c>
      <c r="AF187" s="1" t="s">
        <v>70</v>
      </c>
      <c r="AG187" s="1" t="s">
        <v>60</v>
      </c>
      <c r="AH187">
        <v>187</v>
      </c>
      <c r="AI187" s="1" t="s">
        <v>70</v>
      </c>
      <c r="AJ187" s="1" t="s">
        <v>71</v>
      </c>
      <c r="AK187" s="1" t="s">
        <v>72</v>
      </c>
      <c r="AL187">
        <v>1</v>
      </c>
      <c r="AM187" s="1" t="s">
        <v>488</v>
      </c>
      <c r="AN187" s="2">
        <v>46113</v>
      </c>
      <c r="AO187" s="3">
        <v>46113</v>
      </c>
    </row>
    <row r="188" spans="1:41">
      <c r="A188" s="1" t="s">
        <v>489</v>
      </c>
      <c r="B188" s="1" t="s">
        <v>42</v>
      </c>
      <c r="C188">
        <v>999999999999</v>
      </c>
      <c r="D188">
        <v>111111111111</v>
      </c>
      <c r="E188" s="1" t="s">
        <v>43</v>
      </c>
      <c r="F188">
        <v>46121.833333333336</v>
      </c>
      <c r="G188">
        <v>46122.833333333336</v>
      </c>
      <c r="H188">
        <v>46112.833333333336</v>
      </c>
      <c r="I188">
        <v>46142.833333333336</v>
      </c>
      <c r="J188" s="1" t="s">
        <v>96</v>
      </c>
      <c r="K188" s="1" t="s">
        <v>45</v>
      </c>
      <c r="L188" s="1" t="s">
        <v>97</v>
      </c>
      <c r="M188" s="1" t="s">
        <v>98</v>
      </c>
      <c r="N188" s="1" t="s">
        <v>48</v>
      </c>
      <c r="O188" s="1" t="s">
        <v>49</v>
      </c>
      <c r="P188">
        <v>4717755.0701000001</v>
      </c>
      <c r="Q188" s="1" t="s">
        <v>99</v>
      </c>
      <c r="R188">
        <v>1.6666700000000001E-5</v>
      </c>
      <c r="S188" s="1" t="s">
        <v>51</v>
      </c>
      <c r="T188" s="1" t="s">
        <v>52</v>
      </c>
      <c r="U188">
        <v>78.629400000000004</v>
      </c>
      <c r="V188">
        <v>73.125200000000007</v>
      </c>
      <c r="W188">
        <v>73.125200000000007</v>
      </c>
      <c r="X188" s="1" t="s">
        <v>53</v>
      </c>
      <c r="Y188" s="1" t="s">
        <v>49</v>
      </c>
      <c r="Z188" s="1" t="s">
        <v>100</v>
      </c>
      <c r="AA188" s="1" t="s">
        <v>65</v>
      </c>
      <c r="AB188" s="1" t="s">
        <v>66</v>
      </c>
      <c r="AC188" s="1" t="s">
        <v>67</v>
      </c>
      <c r="AD188" s="1" t="s">
        <v>68</v>
      </c>
      <c r="AE188" s="1" t="s">
        <v>69</v>
      </c>
      <c r="AF188" s="1" t="s">
        <v>70</v>
      </c>
      <c r="AG188" s="1" t="s">
        <v>60</v>
      </c>
      <c r="AH188">
        <v>188</v>
      </c>
      <c r="AI188" s="1" t="s">
        <v>70</v>
      </c>
      <c r="AJ188" s="1" t="s">
        <v>71</v>
      </c>
      <c r="AK188" s="1" t="s">
        <v>72</v>
      </c>
      <c r="AL188">
        <v>1</v>
      </c>
      <c r="AM188" s="1" t="s">
        <v>490</v>
      </c>
      <c r="AN188" s="2">
        <v>46113</v>
      </c>
      <c r="AO188" s="3">
        <v>46113</v>
      </c>
    </row>
    <row r="189" spans="1:41">
      <c r="A189" s="1" t="s">
        <v>491</v>
      </c>
      <c r="B189" s="1" t="s">
        <v>42</v>
      </c>
      <c r="C189">
        <v>999999999999</v>
      </c>
      <c r="D189">
        <v>111111111111</v>
      </c>
      <c r="E189" s="1" t="s">
        <v>43</v>
      </c>
      <c r="F189">
        <v>46121.833333333336</v>
      </c>
      <c r="G189">
        <v>46122.833333333336</v>
      </c>
      <c r="H189">
        <v>46112.833333333336</v>
      </c>
      <c r="I189">
        <v>46142.833333333336</v>
      </c>
      <c r="J189" s="1" t="s">
        <v>96</v>
      </c>
      <c r="K189" s="1" t="s">
        <v>45</v>
      </c>
      <c r="L189" s="1" t="s">
        <v>97</v>
      </c>
      <c r="M189" s="1" t="s">
        <v>103</v>
      </c>
      <c r="N189" s="1" t="s">
        <v>48</v>
      </c>
      <c r="O189" s="1" t="s">
        <v>49</v>
      </c>
      <c r="P189">
        <v>4377799.3245999999</v>
      </c>
      <c r="Q189" s="1" t="s">
        <v>99</v>
      </c>
      <c r="R189">
        <v>1.6666700000000001E-5</v>
      </c>
      <c r="S189" s="1" t="s">
        <v>51</v>
      </c>
      <c r="T189" s="1" t="s">
        <v>52</v>
      </c>
      <c r="U189">
        <v>72.963499999999996</v>
      </c>
      <c r="V189">
        <v>67.855900000000005</v>
      </c>
      <c r="W189">
        <v>67.855900000000005</v>
      </c>
      <c r="X189" s="1" t="s">
        <v>53</v>
      </c>
      <c r="Y189" s="1" t="s">
        <v>49</v>
      </c>
      <c r="Z189" s="1" t="s">
        <v>100</v>
      </c>
      <c r="AA189" s="1" t="s">
        <v>55</v>
      </c>
      <c r="AB189" s="1" t="s">
        <v>56</v>
      </c>
      <c r="AC189" s="1" t="s">
        <v>57</v>
      </c>
      <c r="AD189" s="1" t="s">
        <v>58</v>
      </c>
      <c r="AE189" s="1" t="s">
        <v>59</v>
      </c>
      <c r="AF189" s="1" t="s">
        <v>56</v>
      </c>
      <c r="AG189" s="1" t="s">
        <v>60</v>
      </c>
      <c r="AH189">
        <v>189</v>
      </c>
      <c r="AI189" s="1" t="s">
        <v>56</v>
      </c>
      <c r="AJ189" s="1" t="s">
        <v>56</v>
      </c>
      <c r="AK189" s="1" t="s">
        <v>61</v>
      </c>
      <c r="AL189">
        <v>1</v>
      </c>
      <c r="AM189" s="1" t="s">
        <v>492</v>
      </c>
      <c r="AN189" s="2">
        <v>46113</v>
      </c>
      <c r="AO189" s="3">
        <v>46113</v>
      </c>
    </row>
    <row r="190" spans="1:41">
      <c r="A190" s="1" t="s">
        <v>493</v>
      </c>
      <c r="B190" s="1" t="s">
        <v>42</v>
      </c>
      <c r="C190">
        <v>999999999999</v>
      </c>
      <c r="D190">
        <v>111111111111</v>
      </c>
      <c r="E190" s="1" t="s">
        <v>43</v>
      </c>
      <c r="F190">
        <v>46121.833333333336</v>
      </c>
      <c r="G190">
        <v>46122.833333333336</v>
      </c>
      <c r="H190">
        <v>46112.833333333336</v>
      </c>
      <c r="I190">
        <v>46142.833333333336</v>
      </c>
      <c r="J190" s="1" t="s">
        <v>106</v>
      </c>
      <c r="K190" s="1" t="s">
        <v>107</v>
      </c>
      <c r="L190" s="1" t="s">
        <v>108</v>
      </c>
      <c r="M190" s="1" t="s">
        <v>109</v>
      </c>
      <c r="N190" s="1" t="s">
        <v>48</v>
      </c>
      <c r="O190" s="1" t="s">
        <v>49</v>
      </c>
      <c r="P190">
        <v>232.39070000000001</v>
      </c>
      <c r="Q190" s="1" t="s">
        <v>110</v>
      </c>
      <c r="R190">
        <v>0.5</v>
      </c>
      <c r="S190" s="1" t="s">
        <v>51</v>
      </c>
      <c r="T190" s="1" t="s">
        <v>52</v>
      </c>
      <c r="U190">
        <v>116.1953</v>
      </c>
      <c r="V190">
        <v>106.8997</v>
      </c>
      <c r="W190">
        <v>106.8997</v>
      </c>
      <c r="X190" s="1" t="s">
        <v>53</v>
      </c>
      <c r="Y190" s="1" t="s">
        <v>49</v>
      </c>
      <c r="Z190" s="1" t="s">
        <v>111</v>
      </c>
      <c r="AA190" s="1" t="s">
        <v>112</v>
      </c>
      <c r="AB190" s="1" t="s">
        <v>66</v>
      </c>
      <c r="AC190" s="1" t="s">
        <v>67</v>
      </c>
      <c r="AD190" s="1" t="s">
        <v>68</v>
      </c>
      <c r="AE190" s="1" t="s">
        <v>69</v>
      </c>
      <c r="AF190" s="1" t="s">
        <v>70</v>
      </c>
      <c r="AG190" s="1" t="s">
        <v>60</v>
      </c>
      <c r="AH190">
        <v>190</v>
      </c>
      <c r="AI190" s="1" t="s">
        <v>113</v>
      </c>
      <c r="AJ190" s="1" t="s">
        <v>114</v>
      </c>
      <c r="AK190" s="1" t="s">
        <v>115</v>
      </c>
      <c r="AL190">
        <v>1</v>
      </c>
      <c r="AM190" s="1" t="s">
        <v>494</v>
      </c>
      <c r="AN190" s="2">
        <v>46113</v>
      </c>
      <c r="AO190" s="3">
        <v>46113</v>
      </c>
    </row>
    <row r="191" spans="1:41">
      <c r="A191" s="1" t="s">
        <v>495</v>
      </c>
      <c r="B191" s="1" t="s">
        <v>42</v>
      </c>
      <c r="C191">
        <v>999999999999</v>
      </c>
      <c r="D191">
        <v>111111111111</v>
      </c>
      <c r="E191" s="1" t="s">
        <v>43</v>
      </c>
      <c r="F191">
        <v>46121.833333333336</v>
      </c>
      <c r="G191">
        <v>46122.833333333336</v>
      </c>
      <c r="H191">
        <v>46112.833333333336</v>
      </c>
      <c r="I191">
        <v>46142.833333333336</v>
      </c>
      <c r="J191" s="1" t="s">
        <v>106</v>
      </c>
      <c r="K191" s="1" t="s">
        <v>107</v>
      </c>
      <c r="L191" s="1" t="s">
        <v>108</v>
      </c>
      <c r="M191" s="1" t="s">
        <v>118</v>
      </c>
      <c r="N191" s="1" t="s">
        <v>48</v>
      </c>
      <c r="O191" s="1" t="s">
        <v>49</v>
      </c>
      <c r="P191">
        <v>216.62620000000001</v>
      </c>
      <c r="Q191" s="1" t="s">
        <v>110</v>
      </c>
      <c r="R191">
        <v>0.5</v>
      </c>
      <c r="S191" s="1" t="s">
        <v>51</v>
      </c>
      <c r="T191" s="1" t="s">
        <v>52</v>
      </c>
      <c r="U191">
        <v>108.31310000000001</v>
      </c>
      <c r="V191">
        <v>99.648099999999999</v>
      </c>
      <c r="W191">
        <v>99.648099999999999</v>
      </c>
      <c r="X191" s="1" t="s">
        <v>53</v>
      </c>
      <c r="Y191" s="1" t="s">
        <v>49</v>
      </c>
      <c r="Z191" s="1" t="s">
        <v>111</v>
      </c>
      <c r="AA191" s="1" t="s">
        <v>112</v>
      </c>
      <c r="AB191" s="1" t="s">
        <v>66</v>
      </c>
      <c r="AC191" s="1" t="s">
        <v>67</v>
      </c>
      <c r="AD191" s="1" t="s">
        <v>68</v>
      </c>
      <c r="AE191" s="1" t="s">
        <v>69</v>
      </c>
      <c r="AF191" s="1" t="s">
        <v>70</v>
      </c>
      <c r="AG191" s="1" t="s">
        <v>60</v>
      </c>
      <c r="AH191">
        <v>191</v>
      </c>
      <c r="AI191" s="1" t="s">
        <v>113</v>
      </c>
      <c r="AJ191" s="1" t="s">
        <v>114</v>
      </c>
      <c r="AK191" s="1" t="s">
        <v>115</v>
      </c>
      <c r="AL191">
        <v>1</v>
      </c>
      <c r="AM191" s="1" t="s">
        <v>496</v>
      </c>
      <c r="AN191" s="2">
        <v>46113</v>
      </c>
      <c r="AO191" s="3">
        <v>46113</v>
      </c>
    </row>
    <row r="192" spans="1:41">
      <c r="A192" s="1" t="s">
        <v>497</v>
      </c>
      <c r="B192" s="1" t="s">
        <v>42</v>
      </c>
      <c r="C192">
        <v>999999999999</v>
      </c>
      <c r="D192">
        <v>222222222222</v>
      </c>
      <c r="E192" s="1" t="s">
        <v>121</v>
      </c>
      <c r="F192">
        <v>46121.833333333336</v>
      </c>
      <c r="G192">
        <v>46122.833333333336</v>
      </c>
      <c r="H192">
        <v>46112.833333333336</v>
      </c>
      <c r="I192">
        <v>46142.833333333336</v>
      </c>
      <c r="J192" s="1" t="s">
        <v>44</v>
      </c>
      <c r="K192" s="1" t="s">
        <v>45</v>
      </c>
      <c r="L192" s="1" t="s">
        <v>46</v>
      </c>
      <c r="M192" s="1" t="s">
        <v>122</v>
      </c>
      <c r="N192" s="1" t="s">
        <v>48</v>
      </c>
      <c r="O192" s="1" t="s">
        <v>49</v>
      </c>
      <c r="P192">
        <v>438.45940000000002</v>
      </c>
      <c r="Q192" s="1" t="s">
        <v>50</v>
      </c>
      <c r="R192">
        <v>9.6000000000000002E-2</v>
      </c>
      <c r="S192" s="1" t="s">
        <v>51</v>
      </c>
      <c r="T192" s="1" t="s">
        <v>52</v>
      </c>
      <c r="U192">
        <v>42.092100000000002</v>
      </c>
      <c r="V192">
        <v>36.830599999999997</v>
      </c>
      <c r="W192">
        <v>36.830599999999997</v>
      </c>
      <c r="X192" s="1" t="s">
        <v>53</v>
      </c>
      <c r="Y192" s="1" t="s">
        <v>49</v>
      </c>
      <c r="Z192" s="1" t="s">
        <v>54</v>
      </c>
      <c r="AA192" s="1" t="s">
        <v>123</v>
      </c>
      <c r="AB192" s="1" t="s">
        <v>124</v>
      </c>
      <c r="AC192" s="1" t="s">
        <v>125</v>
      </c>
      <c r="AD192" s="1" t="s">
        <v>126</v>
      </c>
      <c r="AE192" s="1" t="s">
        <v>127</v>
      </c>
      <c r="AF192" s="1" t="s">
        <v>70</v>
      </c>
      <c r="AG192" s="1" t="s">
        <v>60</v>
      </c>
      <c r="AH192">
        <v>192</v>
      </c>
      <c r="AI192" s="1" t="s">
        <v>70</v>
      </c>
      <c r="AJ192" s="1" t="s">
        <v>71</v>
      </c>
      <c r="AK192" s="1" t="s">
        <v>72</v>
      </c>
      <c r="AL192">
        <v>1</v>
      </c>
      <c r="AM192" s="1" t="s">
        <v>498</v>
      </c>
      <c r="AN192" s="2">
        <v>46113</v>
      </c>
      <c r="AO192" s="3">
        <v>46113</v>
      </c>
    </row>
    <row r="193" spans="1:41">
      <c r="A193" s="1" t="s">
        <v>499</v>
      </c>
      <c r="B193" s="1" t="s">
        <v>42</v>
      </c>
      <c r="C193">
        <v>999999999999</v>
      </c>
      <c r="D193">
        <v>222222222222</v>
      </c>
      <c r="E193" s="1" t="s">
        <v>121</v>
      </c>
      <c r="F193">
        <v>46121.833333333336</v>
      </c>
      <c r="G193">
        <v>46122.833333333336</v>
      </c>
      <c r="H193">
        <v>46112.833333333336</v>
      </c>
      <c r="I193">
        <v>46142.833333333336</v>
      </c>
      <c r="J193" s="1" t="s">
        <v>44</v>
      </c>
      <c r="K193" s="1" t="s">
        <v>45</v>
      </c>
      <c r="L193" s="1" t="s">
        <v>46</v>
      </c>
      <c r="M193" s="1" t="s">
        <v>130</v>
      </c>
      <c r="N193" s="1" t="s">
        <v>48</v>
      </c>
      <c r="O193" s="1" t="s">
        <v>49</v>
      </c>
      <c r="P193">
        <v>403.97989999999999</v>
      </c>
      <c r="Q193" s="1" t="s">
        <v>50</v>
      </c>
      <c r="R193">
        <v>9.6000000000000002E-2</v>
      </c>
      <c r="S193" s="1" t="s">
        <v>51</v>
      </c>
      <c r="T193" s="1" t="s">
        <v>52</v>
      </c>
      <c r="U193">
        <v>38.7821</v>
      </c>
      <c r="V193">
        <v>33.9343</v>
      </c>
      <c r="W193">
        <v>33.9343</v>
      </c>
      <c r="X193" s="1" t="s">
        <v>53</v>
      </c>
      <c r="Y193" s="1" t="s">
        <v>49</v>
      </c>
      <c r="Z193" s="1" t="s">
        <v>54</v>
      </c>
      <c r="AA193" s="1" t="s">
        <v>123</v>
      </c>
      <c r="AB193" s="1" t="s">
        <v>124</v>
      </c>
      <c r="AC193" s="1" t="s">
        <v>125</v>
      </c>
      <c r="AD193" s="1" t="s">
        <v>126</v>
      </c>
      <c r="AE193" s="1" t="s">
        <v>127</v>
      </c>
      <c r="AF193" s="1" t="s">
        <v>70</v>
      </c>
      <c r="AG193" s="1" t="s">
        <v>60</v>
      </c>
      <c r="AH193">
        <v>193</v>
      </c>
      <c r="AI193" s="1" t="s">
        <v>70</v>
      </c>
      <c r="AJ193" s="1" t="s">
        <v>71</v>
      </c>
      <c r="AK193" s="1" t="s">
        <v>72</v>
      </c>
      <c r="AL193">
        <v>1</v>
      </c>
      <c r="AM193" s="1" t="s">
        <v>500</v>
      </c>
      <c r="AN193" s="2">
        <v>46113</v>
      </c>
      <c r="AO193" s="3">
        <v>46113</v>
      </c>
    </row>
    <row r="194" spans="1:41">
      <c r="A194" s="1" t="s">
        <v>501</v>
      </c>
      <c r="B194" s="1" t="s">
        <v>42</v>
      </c>
      <c r="C194">
        <v>999999999999</v>
      </c>
      <c r="D194">
        <v>222222222222</v>
      </c>
      <c r="E194" s="1" t="s">
        <v>121</v>
      </c>
      <c r="F194">
        <v>46121.833333333336</v>
      </c>
      <c r="G194">
        <v>46122.833333333336</v>
      </c>
      <c r="H194">
        <v>46112.833333333336</v>
      </c>
      <c r="I194">
        <v>46142.833333333336</v>
      </c>
      <c r="J194" s="1" t="s">
        <v>75</v>
      </c>
      <c r="K194" s="1" t="s">
        <v>76</v>
      </c>
      <c r="L194" s="1" t="s">
        <v>77</v>
      </c>
      <c r="M194" s="1" t="s">
        <v>133</v>
      </c>
      <c r="N194" s="1" t="s">
        <v>48</v>
      </c>
      <c r="O194" s="1" t="s">
        <v>49</v>
      </c>
      <c r="P194">
        <v>89.223699999999994</v>
      </c>
      <c r="Q194" s="1" t="s">
        <v>79</v>
      </c>
      <c r="R194">
        <v>2.3E-2</v>
      </c>
      <c r="S194" s="1" t="s">
        <v>51</v>
      </c>
      <c r="T194" s="1" t="s">
        <v>52</v>
      </c>
      <c r="U194">
        <v>2.0520999999999998</v>
      </c>
      <c r="V194">
        <v>1.9182999999999999</v>
      </c>
      <c r="W194">
        <v>1.9182999999999999</v>
      </c>
      <c r="X194" s="1" t="s">
        <v>53</v>
      </c>
      <c r="Y194" s="1" t="s">
        <v>49</v>
      </c>
      <c r="Z194" s="1" t="s">
        <v>80</v>
      </c>
      <c r="AA194" s="1" t="s">
        <v>123</v>
      </c>
      <c r="AB194" s="1" t="s">
        <v>124</v>
      </c>
      <c r="AC194" s="1" t="s">
        <v>125</v>
      </c>
      <c r="AD194" s="1" t="s">
        <v>126</v>
      </c>
      <c r="AE194" s="1" t="s">
        <v>127</v>
      </c>
      <c r="AF194" s="1" t="s">
        <v>70</v>
      </c>
      <c r="AG194" s="1" t="s">
        <v>60</v>
      </c>
      <c r="AH194">
        <v>194</v>
      </c>
      <c r="AI194" s="1" t="s">
        <v>70</v>
      </c>
      <c r="AJ194" s="1" t="s">
        <v>71</v>
      </c>
      <c r="AK194" s="1" t="s">
        <v>72</v>
      </c>
      <c r="AL194">
        <v>1</v>
      </c>
      <c r="AM194" s="1" t="s">
        <v>502</v>
      </c>
      <c r="AN194" s="2">
        <v>46113</v>
      </c>
      <c r="AO194" s="3">
        <v>46113</v>
      </c>
    </row>
    <row r="195" spans="1:41">
      <c r="A195" s="1" t="s">
        <v>503</v>
      </c>
      <c r="B195" s="1" t="s">
        <v>42</v>
      </c>
      <c r="C195">
        <v>999999999999</v>
      </c>
      <c r="D195">
        <v>222222222222</v>
      </c>
      <c r="E195" s="1" t="s">
        <v>121</v>
      </c>
      <c r="F195">
        <v>46121.833333333336</v>
      </c>
      <c r="G195">
        <v>46122.833333333336</v>
      </c>
      <c r="H195">
        <v>46112.833333333336</v>
      </c>
      <c r="I195">
        <v>46142.833333333336</v>
      </c>
      <c r="J195" s="1" t="s">
        <v>75</v>
      </c>
      <c r="K195" s="1" t="s">
        <v>76</v>
      </c>
      <c r="L195" s="1" t="s">
        <v>77</v>
      </c>
      <c r="M195" s="1" t="s">
        <v>136</v>
      </c>
      <c r="N195" s="1" t="s">
        <v>48</v>
      </c>
      <c r="O195" s="1" t="s">
        <v>49</v>
      </c>
      <c r="P195">
        <v>84.2166</v>
      </c>
      <c r="Q195" s="1" t="s">
        <v>79</v>
      </c>
      <c r="R195">
        <v>2.3E-2</v>
      </c>
      <c r="S195" s="1" t="s">
        <v>51</v>
      </c>
      <c r="T195" s="1" t="s">
        <v>52</v>
      </c>
      <c r="U195">
        <v>1.9370000000000001</v>
      </c>
      <c r="V195">
        <v>1.8107</v>
      </c>
      <c r="W195">
        <v>1.8107</v>
      </c>
      <c r="X195" s="1" t="s">
        <v>53</v>
      </c>
      <c r="Y195" s="1" t="s">
        <v>49</v>
      </c>
      <c r="Z195" s="1" t="s">
        <v>80</v>
      </c>
      <c r="AA195" s="1" t="s">
        <v>123</v>
      </c>
      <c r="AB195" s="1" t="s">
        <v>124</v>
      </c>
      <c r="AC195" s="1" t="s">
        <v>125</v>
      </c>
      <c r="AD195" s="1" t="s">
        <v>126</v>
      </c>
      <c r="AE195" s="1" t="s">
        <v>127</v>
      </c>
      <c r="AF195" s="1" t="s">
        <v>70</v>
      </c>
      <c r="AG195" s="1" t="s">
        <v>60</v>
      </c>
      <c r="AH195">
        <v>195</v>
      </c>
      <c r="AI195" s="1" t="s">
        <v>70</v>
      </c>
      <c r="AJ195" s="1" t="s">
        <v>71</v>
      </c>
      <c r="AK195" s="1" t="s">
        <v>72</v>
      </c>
      <c r="AL195">
        <v>1</v>
      </c>
      <c r="AM195" s="1" t="s">
        <v>504</v>
      </c>
      <c r="AN195" s="2">
        <v>46113</v>
      </c>
      <c r="AO195" s="3">
        <v>46113</v>
      </c>
    </row>
    <row r="196" spans="1:41">
      <c r="A196" s="1" t="s">
        <v>505</v>
      </c>
      <c r="B196" s="1" t="s">
        <v>42</v>
      </c>
      <c r="C196">
        <v>999999999999</v>
      </c>
      <c r="D196">
        <v>222222222222</v>
      </c>
      <c r="E196" s="1" t="s">
        <v>121</v>
      </c>
      <c r="F196">
        <v>46121.833333333336</v>
      </c>
      <c r="G196">
        <v>46122.833333333336</v>
      </c>
      <c r="H196">
        <v>46112.833333333336</v>
      </c>
      <c r="I196">
        <v>46142.833333333336</v>
      </c>
      <c r="J196" s="1" t="s">
        <v>86</v>
      </c>
      <c r="K196" s="1" t="s">
        <v>87</v>
      </c>
      <c r="L196" s="1" t="s">
        <v>88</v>
      </c>
      <c r="M196" s="1" t="s">
        <v>139</v>
      </c>
      <c r="N196" s="1" t="s">
        <v>48</v>
      </c>
      <c r="O196" s="1" t="s">
        <v>49</v>
      </c>
      <c r="P196">
        <v>91.398099999999999</v>
      </c>
      <c r="Q196" s="1" t="s">
        <v>50</v>
      </c>
      <c r="R196">
        <v>0.192</v>
      </c>
      <c r="S196" s="1" t="s">
        <v>51</v>
      </c>
      <c r="T196" s="1" t="s">
        <v>52</v>
      </c>
      <c r="U196">
        <v>17.548400000000001</v>
      </c>
      <c r="V196">
        <v>15.537699999999999</v>
      </c>
      <c r="W196">
        <v>15.537699999999999</v>
      </c>
      <c r="X196" s="1" t="s">
        <v>53</v>
      </c>
      <c r="Y196" s="1" t="s">
        <v>49</v>
      </c>
      <c r="Z196" s="1" t="s">
        <v>90</v>
      </c>
      <c r="AA196" s="1" t="s">
        <v>123</v>
      </c>
      <c r="AB196" s="1" t="s">
        <v>124</v>
      </c>
      <c r="AC196" s="1" t="s">
        <v>125</v>
      </c>
      <c r="AD196" s="1" t="s">
        <v>126</v>
      </c>
      <c r="AE196" s="1" t="s">
        <v>127</v>
      </c>
      <c r="AF196" s="1" t="s">
        <v>70</v>
      </c>
      <c r="AG196" s="1" t="s">
        <v>60</v>
      </c>
      <c r="AH196">
        <v>196</v>
      </c>
      <c r="AI196" s="1" t="s">
        <v>70</v>
      </c>
      <c r="AJ196" s="1" t="s">
        <v>71</v>
      </c>
      <c r="AK196" s="1" t="s">
        <v>72</v>
      </c>
      <c r="AL196">
        <v>1</v>
      </c>
      <c r="AM196" s="1" t="s">
        <v>506</v>
      </c>
      <c r="AN196" s="2">
        <v>46113</v>
      </c>
      <c r="AO196" s="3">
        <v>46113</v>
      </c>
    </row>
    <row r="197" spans="1:41">
      <c r="A197" s="1" t="s">
        <v>507</v>
      </c>
      <c r="B197" s="1" t="s">
        <v>42</v>
      </c>
      <c r="C197">
        <v>999999999999</v>
      </c>
      <c r="D197">
        <v>222222222222</v>
      </c>
      <c r="E197" s="1" t="s">
        <v>121</v>
      </c>
      <c r="F197">
        <v>46121.833333333336</v>
      </c>
      <c r="G197">
        <v>46122.833333333336</v>
      </c>
      <c r="H197">
        <v>46112.833333333336</v>
      </c>
      <c r="I197">
        <v>46142.833333333336</v>
      </c>
      <c r="J197" s="1" t="s">
        <v>86</v>
      </c>
      <c r="K197" s="1" t="s">
        <v>87</v>
      </c>
      <c r="L197" s="1" t="s">
        <v>88</v>
      </c>
      <c r="M197" s="1" t="s">
        <v>142</v>
      </c>
      <c r="N197" s="1" t="s">
        <v>48</v>
      </c>
      <c r="O197" s="1" t="s">
        <v>49</v>
      </c>
      <c r="P197">
        <v>90.767099999999999</v>
      </c>
      <c r="Q197" s="1" t="s">
        <v>50</v>
      </c>
      <c r="R197">
        <v>0.192</v>
      </c>
      <c r="S197" s="1" t="s">
        <v>51</v>
      </c>
      <c r="T197" s="1" t="s">
        <v>52</v>
      </c>
      <c r="U197">
        <v>17.427299999999999</v>
      </c>
      <c r="V197">
        <v>15.430400000000001</v>
      </c>
      <c r="W197">
        <v>15.430400000000001</v>
      </c>
      <c r="X197" s="1" t="s">
        <v>53</v>
      </c>
      <c r="Y197" s="1" t="s">
        <v>49</v>
      </c>
      <c r="Z197" s="1" t="s">
        <v>90</v>
      </c>
      <c r="AA197" s="1" t="s">
        <v>123</v>
      </c>
      <c r="AB197" s="1" t="s">
        <v>124</v>
      </c>
      <c r="AC197" s="1" t="s">
        <v>125</v>
      </c>
      <c r="AD197" s="1" t="s">
        <v>126</v>
      </c>
      <c r="AE197" s="1" t="s">
        <v>127</v>
      </c>
      <c r="AF197" s="1" t="s">
        <v>70</v>
      </c>
      <c r="AG197" s="1" t="s">
        <v>60</v>
      </c>
      <c r="AH197">
        <v>197</v>
      </c>
      <c r="AI197" s="1" t="s">
        <v>70</v>
      </c>
      <c r="AJ197" s="1" t="s">
        <v>71</v>
      </c>
      <c r="AK197" s="1" t="s">
        <v>72</v>
      </c>
      <c r="AL197">
        <v>1</v>
      </c>
      <c r="AM197" s="1" t="s">
        <v>508</v>
      </c>
      <c r="AN197" s="2">
        <v>46113</v>
      </c>
      <c r="AO197" s="3">
        <v>46113</v>
      </c>
    </row>
    <row r="198" spans="1:41">
      <c r="A198" s="1" t="s">
        <v>509</v>
      </c>
      <c r="B198" s="1" t="s">
        <v>42</v>
      </c>
      <c r="C198">
        <v>999999999999</v>
      </c>
      <c r="D198">
        <v>222222222222</v>
      </c>
      <c r="E198" s="1" t="s">
        <v>121</v>
      </c>
      <c r="F198">
        <v>46121.833333333336</v>
      </c>
      <c r="G198">
        <v>46122.833333333336</v>
      </c>
      <c r="H198">
        <v>46112.833333333336</v>
      </c>
      <c r="I198">
        <v>46142.833333333336</v>
      </c>
      <c r="J198" s="1" t="s">
        <v>96</v>
      </c>
      <c r="K198" s="1" t="s">
        <v>45</v>
      </c>
      <c r="L198" s="1" t="s">
        <v>97</v>
      </c>
      <c r="M198" s="1" t="s">
        <v>145</v>
      </c>
      <c r="N198" s="1" t="s">
        <v>48</v>
      </c>
      <c r="O198" s="1" t="s">
        <v>49</v>
      </c>
      <c r="P198">
        <v>1680332.4561000001</v>
      </c>
      <c r="Q198" s="1" t="s">
        <v>99</v>
      </c>
      <c r="R198">
        <v>1.6666700000000001E-5</v>
      </c>
      <c r="S198" s="1" t="s">
        <v>51</v>
      </c>
      <c r="T198" s="1" t="s">
        <v>52</v>
      </c>
      <c r="U198">
        <v>28.005600000000001</v>
      </c>
      <c r="V198">
        <v>26.045200000000001</v>
      </c>
      <c r="W198">
        <v>26.045200000000001</v>
      </c>
      <c r="X198" s="1" t="s">
        <v>53</v>
      </c>
      <c r="Y198" s="1" t="s">
        <v>49</v>
      </c>
      <c r="Z198" s="1" t="s">
        <v>100</v>
      </c>
      <c r="AA198" s="1" t="s">
        <v>123</v>
      </c>
      <c r="AB198" s="1" t="s">
        <v>124</v>
      </c>
      <c r="AC198" s="1" t="s">
        <v>125</v>
      </c>
      <c r="AD198" s="1" t="s">
        <v>126</v>
      </c>
      <c r="AE198" s="1" t="s">
        <v>127</v>
      </c>
      <c r="AF198" s="1" t="s">
        <v>70</v>
      </c>
      <c r="AG198" s="1" t="s">
        <v>60</v>
      </c>
      <c r="AH198">
        <v>198</v>
      </c>
      <c r="AI198" s="1" t="s">
        <v>70</v>
      </c>
      <c r="AJ198" s="1" t="s">
        <v>71</v>
      </c>
      <c r="AK198" s="1" t="s">
        <v>72</v>
      </c>
      <c r="AL198">
        <v>1</v>
      </c>
      <c r="AM198" s="1" t="s">
        <v>510</v>
      </c>
      <c r="AN198" s="2">
        <v>46113</v>
      </c>
      <c r="AO198" s="3">
        <v>46113</v>
      </c>
    </row>
    <row r="199" spans="1:41">
      <c r="A199" s="1" t="s">
        <v>511</v>
      </c>
      <c r="B199" s="1" t="s">
        <v>42</v>
      </c>
      <c r="C199">
        <v>999999999999</v>
      </c>
      <c r="D199">
        <v>222222222222</v>
      </c>
      <c r="E199" s="1" t="s">
        <v>121</v>
      </c>
      <c r="F199">
        <v>46121.833333333336</v>
      </c>
      <c r="G199">
        <v>46122.833333333336</v>
      </c>
      <c r="H199">
        <v>46112.833333333336</v>
      </c>
      <c r="I199">
        <v>46142.833333333336</v>
      </c>
      <c r="J199" s="1" t="s">
        <v>96</v>
      </c>
      <c r="K199" s="1" t="s">
        <v>45</v>
      </c>
      <c r="L199" s="1" t="s">
        <v>97</v>
      </c>
      <c r="M199" s="1" t="s">
        <v>148</v>
      </c>
      <c r="N199" s="1" t="s">
        <v>48</v>
      </c>
      <c r="O199" s="1" t="s">
        <v>49</v>
      </c>
      <c r="P199">
        <v>1575142.0789000001</v>
      </c>
      <c r="Q199" s="1" t="s">
        <v>99</v>
      </c>
      <c r="R199">
        <v>1.6666700000000001E-5</v>
      </c>
      <c r="S199" s="1" t="s">
        <v>51</v>
      </c>
      <c r="T199" s="1" t="s">
        <v>52</v>
      </c>
      <c r="U199">
        <v>26.252400000000002</v>
      </c>
      <c r="V199">
        <v>24.4147</v>
      </c>
      <c r="W199">
        <v>24.4147</v>
      </c>
      <c r="X199" s="1" t="s">
        <v>53</v>
      </c>
      <c r="Y199" s="1" t="s">
        <v>49</v>
      </c>
      <c r="Z199" s="1" t="s">
        <v>100</v>
      </c>
      <c r="AA199" s="1" t="s">
        <v>123</v>
      </c>
      <c r="AB199" s="1" t="s">
        <v>124</v>
      </c>
      <c r="AC199" s="1" t="s">
        <v>125</v>
      </c>
      <c r="AD199" s="1" t="s">
        <v>126</v>
      </c>
      <c r="AE199" s="1" t="s">
        <v>127</v>
      </c>
      <c r="AF199" s="1" t="s">
        <v>70</v>
      </c>
      <c r="AG199" s="1" t="s">
        <v>60</v>
      </c>
      <c r="AH199">
        <v>199</v>
      </c>
      <c r="AI199" s="1" t="s">
        <v>70</v>
      </c>
      <c r="AJ199" s="1" t="s">
        <v>71</v>
      </c>
      <c r="AK199" s="1" t="s">
        <v>72</v>
      </c>
      <c r="AL199">
        <v>1</v>
      </c>
      <c r="AM199" s="1" t="s">
        <v>512</v>
      </c>
      <c r="AN199" s="2">
        <v>46113</v>
      </c>
      <c r="AO199" s="3">
        <v>46113</v>
      </c>
    </row>
    <row r="200" spans="1:41">
      <c r="A200" s="1" t="s">
        <v>513</v>
      </c>
      <c r="B200" s="1" t="s">
        <v>42</v>
      </c>
      <c r="C200">
        <v>999999999999</v>
      </c>
      <c r="D200">
        <v>222222222222</v>
      </c>
      <c r="E200" s="1" t="s">
        <v>121</v>
      </c>
      <c r="F200">
        <v>46121.833333333336</v>
      </c>
      <c r="G200">
        <v>46122.833333333336</v>
      </c>
      <c r="H200">
        <v>46112.833333333336</v>
      </c>
      <c r="I200">
        <v>46142.833333333336</v>
      </c>
      <c r="J200" s="1" t="s">
        <v>106</v>
      </c>
      <c r="K200" s="1" t="s">
        <v>107</v>
      </c>
      <c r="L200" s="1" t="s">
        <v>108</v>
      </c>
      <c r="M200" s="1" t="s">
        <v>151</v>
      </c>
      <c r="N200" s="1" t="s">
        <v>48</v>
      </c>
      <c r="O200" s="1" t="s">
        <v>49</v>
      </c>
      <c r="P200">
        <v>86.272999999999996</v>
      </c>
      <c r="Q200" s="1" t="s">
        <v>110</v>
      </c>
      <c r="R200">
        <v>0.5</v>
      </c>
      <c r="S200" s="1" t="s">
        <v>51</v>
      </c>
      <c r="T200" s="1" t="s">
        <v>52</v>
      </c>
      <c r="U200">
        <v>43.136499999999998</v>
      </c>
      <c r="V200">
        <v>39.685600000000001</v>
      </c>
      <c r="W200">
        <v>39.685600000000001</v>
      </c>
      <c r="X200" s="1" t="s">
        <v>53</v>
      </c>
      <c r="Y200" s="1" t="s">
        <v>49</v>
      </c>
      <c r="Z200" s="1" t="s">
        <v>111</v>
      </c>
      <c r="AA200" s="1" t="s">
        <v>152</v>
      </c>
      <c r="AB200" s="1" t="s">
        <v>124</v>
      </c>
      <c r="AC200" s="1" t="s">
        <v>125</v>
      </c>
      <c r="AD200" s="1" t="s">
        <v>126</v>
      </c>
      <c r="AE200" s="1" t="s">
        <v>127</v>
      </c>
      <c r="AF200" s="1" t="s">
        <v>70</v>
      </c>
      <c r="AG200" s="1" t="s">
        <v>60</v>
      </c>
      <c r="AH200">
        <v>200</v>
      </c>
      <c r="AI200" s="1" t="s">
        <v>113</v>
      </c>
      <c r="AJ200" s="1" t="s">
        <v>114</v>
      </c>
      <c r="AK200" s="1" t="s">
        <v>115</v>
      </c>
      <c r="AL200">
        <v>1</v>
      </c>
      <c r="AM200" s="1" t="s">
        <v>514</v>
      </c>
      <c r="AN200" s="2">
        <v>46113</v>
      </c>
      <c r="AO200" s="3">
        <v>46113</v>
      </c>
    </row>
    <row r="201" spans="1:41">
      <c r="A201" s="1" t="s">
        <v>515</v>
      </c>
      <c r="B201" s="1" t="s">
        <v>42</v>
      </c>
      <c r="C201">
        <v>999999999999</v>
      </c>
      <c r="D201">
        <v>222222222222</v>
      </c>
      <c r="E201" s="1" t="s">
        <v>121</v>
      </c>
      <c r="F201">
        <v>46121.833333333336</v>
      </c>
      <c r="G201">
        <v>46122.833333333336</v>
      </c>
      <c r="H201">
        <v>46112.833333333336</v>
      </c>
      <c r="I201">
        <v>46142.833333333336</v>
      </c>
      <c r="J201" s="1" t="s">
        <v>106</v>
      </c>
      <c r="K201" s="1" t="s">
        <v>107</v>
      </c>
      <c r="L201" s="1" t="s">
        <v>108</v>
      </c>
      <c r="M201" s="1" t="s">
        <v>155</v>
      </c>
      <c r="N201" s="1" t="s">
        <v>48</v>
      </c>
      <c r="O201" s="1" t="s">
        <v>49</v>
      </c>
      <c r="P201">
        <v>90.207300000000004</v>
      </c>
      <c r="Q201" s="1" t="s">
        <v>110</v>
      </c>
      <c r="R201">
        <v>0.5</v>
      </c>
      <c r="S201" s="1" t="s">
        <v>51</v>
      </c>
      <c r="T201" s="1" t="s">
        <v>52</v>
      </c>
      <c r="U201">
        <v>45.103700000000003</v>
      </c>
      <c r="V201">
        <v>41.495399999999997</v>
      </c>
      <c r="W201">
        <v>41.495399999999997</v>
      </c>
      <c r="X201" s="1" t="s">
        <v>53</v>
      </c>
      <c r="Y201" s="1" t="s">
        <v>49</v>
      </c>
      <c r="Z201" s="1" t="s">
        <v>111</v>
      </c>
      <c r="AA201" s="1" t="s">
        <v>152</v>
      </c>
      <c r="AB201" s="1" t="s">
        <v>124</v>
      </c>
      <c r="AC201" s="1" t="s">
        <v>125</v>
      </c>
      <c r="AD201" s="1" t="s">
        <v>126</v>
      </c>
      <c r="AE201" s="1" t="s">
        <v>127</v>
      </c>
      <c r="AF201" s="1" t="s">
        <v>70</v>
      </c>
      <c r="AG201" s="1" t="s">
        <v>60</v>
      </c>
      <c r="AH201">
        <v>201</v>
      </c>
      <c r="AI201" s="1" t="s">
        <v>113</v>
      </c>
      <c r="AJ201" s="1" t="s">
        <v>114</v>
      </c>
      <c r="AK201" s="1" t="s">
        <v>115</v>
      </c>
      <c r="AL201">
        <v>1</v>
      </c>
      <c r="AM201" s="1" t="s">
        <v>516</v>
      </c>
      <c r="AN201" s="2">
        <v>46113</v>
      </c>
      <c r="AO201" s="3">
        <v>46113</v>
      </c>
    </row>
    <row r="202" spans="1:41">
      <c r="A202" s="1" t="s">
        <v>517</v>
      </c>
      <c r="B202" s="1" t="s">
        <v>42</v>
      </c>
      <c r="C202">
        <v>999999999999</v>
      </c>
      <c r="D202">
        <v>111111111111</v>
      </c>
      <c r="E202" s="1" t="s">
        <v>43</v>
      </c>
      <c r="F202">
        <v>46122.833333333336</v>
      </c>
      <c r="G202">
        <v>46123.833333333336</v>
      </c>
      <c r="H202">
        <v>46112.833333333336</v>
      </c>
      <c r="I202">
        <v>46142.833333333336</v>
      </c>
      <c r="J202" s="1" t="s">
        <v>44</v>
      </c>
      <c r="K202" s="1" t="s">
        <v>45</v>
      </c>
      <c r="L202" s="1" t="s">
        <v>46</v>
      </c>
      <c r="M202" s="1" t="s">
        <v>47</v>
      </c>
      <c r="N202" s="1" t="s">
        <v>48</v>
      </c>
      <c r="O202" s="1" t="s">
        <v>49</v>
      </c>
      <c r="P202">
        <v>1067.5065</v>
      </c>
      <c r="Q202" s="1" t="s">
        <v>50</v>
      </c>
      <c r="R202">
        <v>9.6000000000000002E-2</v>
      </c>
      <c r="S202" s="1" t="s">
        <v>51</v>
      </c>
      <c r="T202" s="1" t="s">
        <v>52</v>
      </c>
      <c r="U202">
        <v>102.4806</v>
      </c>
      <c r="V202">
        <v>89.670500000000004</v>
      </c>
      <c r="W202">
        <v>89.670500000000004</v>
      </c>
      <c r="X202" s="1" t="s">
        <v>53</v>
      </c>
      <c r="Y202" s="1" t="s">
        <v>49</v>
      </c>
      <c r="Z202" s="1" t="s">
        <v>54</v>
      </c>
      <c r="AA202" s="1" t="s">
        <v>65</v>
      </c>
      <c r="AB202" s="1" t="s">
        <v>66</v>
      </c>
      <c r="AC202" s="1" t="s">
        <v>67</v>
      </c>
      <c r="AD202" s="1" t="s">
        <v>68</v>
      </c>
      <c r="AE202" s="1" t="s">
        <v>69</v>
      </c>
      <c r="AF202" s="1" t="s">
        <v>70</v>
      </c>
      <c r="AG202" s="1" t="s">
        <v>60</v>
      </c>
      <c r="AH202">
        <v>202</v>
      </c>
      <c r="AI202" s="1" t="s">
        <v>70</v>
      </c>
      <c r="AJ202" s="1" t="s">
        <v>71</v>
      </c>
      <c r="AK202" s="1" t="s">
        <v>72</v>
      </c>
      <c r="AL202">
        <v>1</v>
      </c>
      <c r="AM202" s="1" t="s">
        <v>518</v>
      </c>
      <c r="AN202" s="2">
        <v>46113</v>
      </c>
      <c r="AO202" s="3">
        <v>46113</v>
      </c>
    </row>
    <row r="203" spans="1:41">
      <c r="A203" s="1" t="s">
        <v>519</v>
      </c>
      <c r="B203" s="1" t="s">
        <v>42</v>
      </c>
      <c r="C203">
        <v>999999999999</v>
      </c>
      <c r="D203">
        <v>111111111111</v>
      </c>
      <c r="E203" s="1" t="s">
        <v>43</v>
      </c>
      <c r="F203">
        <v>46122.833333333336</v>
      </c>
      <c r="G203">
        <v>46123.833333333336</v>
      </c>
      <c r="H203">
        <v>46112.833333333336</v>
      </c>
      <c r="I203">
        <v>46142.833333333336</v>
      </c>
      <c r="J203" s="1" t="s">
        <v>44</v>
      </c>
      <c r="K203" s="1" t="s">
        <v>45</v>
      </c>
      <c r="L203" s="1" t="s">
        <v>46</v>
      </c>
      <c r="M203" s="1" t="s">
        <v>64</v>
      </c>
      <c r="N203" s="1" t="s">
        <v>48</v>
      </c>
      <c r="O203" s="1" t="s">
        <v>49</v>
      </c>
      <c r="P203">
        <v>1074.2082</v>
      </c>
      <c r="Q203" s="1" t="s">
        <v>50</v>
      </c>
      <c r="R203">
        <v>9.6000000000000002E-2</v>
      </c>
      <c r="S203" s="1" t="s">
        <v>51</v>
      </c>
      <c r="T203" s="1" t="s">
        <v>52</v>
      </c>
      <c r="U203">
        <v>103.124</v>
      </c>
      <c r="V203">
        <v>90.233500000000006</v>
      </c>
      <c r="W203">
        <v>90.233500000000006</v>
      </c>
      <c r="X203" s="1" t="s">
        <v>53</v>
      </c>
      <c r="Y203" s="1" t="s">
        <v>49</v>
      </c>
      <c r="Z203" s="1" t="s">
        <v>54</v>
      </c>
      <c r="AA203" s="1" t="s">
        <v>65</v>
      </c>
      <c r="AB203" s="1" t="s">
        <v>66</v>
      </c>
      <c r="AC203" s="1" t="s">
        <v>67</v>
      </c>
      <c r="AD203" s="1" t="s">
        <v>68</v>
      </c>
      <c r="AE203" s="1" t="s">
        <v>69</v>
      </c>
      <c r="AF203" s="1" t="s">
        <v>70</v>
      </c>
      <c r="AG203" s="1" t="s">
        <v>60</v>
      </c>
      <c r="AH203">
        <v>203</v>
      </c>
      <c r="AI203" s="1" t="s">
        <v>70</v>
      </c>
      <c r="AJ203" s="1" t="s">
        <v>71</v>
      </c>
      <c r="AK203" s="1" t="s">
        <v>72</v>
      </c>
      <c r="AL203">
        <v>1</v>
      </c>
      <c r="AM203" s="1" t="s">
        <v>520</v>
      </c>
      <c r="AN203" s="2">
        <v>46113</v>
      </c>
      <c r="AO203" s="3">
        <v>46113</v>
      </c>
    </row>
    <row r="204" spans="1:41">
      <c r="A204" s="1" t="s">
        <v>521</v>
      </c>
      <c r="B204" s="1" t="s">
        <v>42</v>
      </c>
      <c r="C204">
        <v>999999999999</v>
      </c>
      <c r="D204">
        <v>111111111111</v>
      </c>
      <c r="E204" s="1" t="s">
        <v>43</v>
      </c>
      <c r="F204">
        <v>46122.833333333336</v>
      </c>
      <c r="G204">
        <v>46123.833333333336</v>
      </c>
      <c r="H204">
        <v>46112.833333333336</v>
      </c>
      <c r="I204">
        <v>46142.833333333336</v>
      </c>
      <c r="J204" s="1" t="s">
        <v>75</v>
      </c>
      <c r="K204" s="1" t="s">
        <v>76</v>
      </c>
      <c r="L204" s="1" t="s">
        <v>77</v>
      </c>
      <c r="M204" s="1" t="s">
        <v>78</v>
      </c>
      <c r="N204" s="1" t="s">
        <v>48</v>
      </c>
      <c r="O204" s="1" t="s">
        <v>49</v>
      </c>
      <c r="P204">
        <v>247.85400000000001</v>
      </c>
      <c r="Q204" s="1" t="s">
        <v>79</v>
      </c>
      <c r="R204">
        <v>2.3E-2</v>
      </c>
      <c r="S204" s="1" t="s">
        <v>51</v>
      </c>
      <c r="T204" s="1" t="s">
        <v>52</v>
      </c>
      <c r="U204">
        <v>5.7005999999999997</v>
      </c>
      <c r="V204">
        <v>5.3289</v>
      </c>
      <c r="W204">
        <v>5.3289</v>
      </c>
      <c r="X204" s="1" t="s">
        <v>53</v>
      </c>
      <c r="Y204" s="1" t="s">
        <v>49</v>
      </c>
      <c r="Z204" s="1" t="s">
        <v>80</v>
      </c>
      <c r="AA204" s="1" t="s">
        <v>65</v>
      </c>
      <c r="AB204" s="1" t="s">
        <v>66</v>
      </c>
      <c r="AC204" s="1" t="s">
        <v>67</v>
      </c>
      <c r="AD204" s="1" t="s">
        <v>68</v>
      </c>
      <c r="AE204" s="1" t="s">
        <v>69</v>
      </c>
      <c r="AF204" s="1" t="s">
        <v>70</v>
      </c>
      <c r="AG204" s="1" t="s">
        <v>60</v>
      </c>
      <c r="AH204">
        <v>204</v>
      </c>
      <c r="AI204" s="1" t="s">
        <v>70</v>
      </c>
      <c r="AJ204" s="1" t="s">
        <v>71</v>
      </c>
      <c r="AK204" s="1" t="s">
        <v>72</v>
      </c>
      <c r="AL204">
        <v>1</v>
      </c>
      <c r="AM204" s="1" t="s">
        <v>522</v>
      </c>
      <c r="AN204" s="2">
        <v>46113</v>
      </c>
      <c r="AO204" s="3">
        <v>46113</v>
      </c>
    </row>
    <row r="205" spans="1:41">
      <c r="A205" s="1" t="s">
        <v>523</v>
      </c>
      <c r="B205" s="1" t="s">
        <v>42</v>
      </c>
      <c r="C205">
        <v>999999999999</v>
      </c>
      <c r="D205">
        <v>111111111111</v>
      </c>
      <c r="E205" s="1" t="s">
        <v>43</v>
      </c>
      <c r="F205">
        <v>46122.833333333336</v>
      </c>
      <c r="G205">
        <v>46123.833333333336</v>
      </c>
      <c r="H205">
        <v>46112.833333333336</v>
      </c>
      <c r="I205">
        <v>46142.833333333336</v>
      </c>
      <c r="J205" s="1" t="s">
        <v>75</v>
      </c>
      <c r="K205" s="1" t="s">
        <v>76</v>
      </c>
      <c r="L205" s="1" t="s">
        <v>77</v>
      </c>
      <c r="M205" s="1" t="s">
        <v>83</v>
      </c>
      <c r="N205" s="1" t="s">
        <v>48</v>
      </c>
      <c r="O205" s="1" t="s">
        <v>49</v>
      </c>
      <c r="P205">
        <v>214.5684</v>
      </c>
      <c r="Q205" s="1" t="s">
        <v>79</v>
      </c>
      <c r="R205">
        <v>2.3E-2</v>
      </c>
      <c r="S205" s="1" t="s">
        <v>51</v>
      </c>
      <c r="T205" s="1" t="s">
        <v>52</v>
      </c>
      <c r="U205">
        <v>4.9351000000000003</v>
      </c>
      <c r="V205">
        <v>4.6132</v>
      </c>
      <c r="W205">
        <v>4.6132</v>
      </c>
      <c r="X205" s="1" t="s">
        <v>53</v>
      </c>
      <c r="Y205" s="1" t="s">
        <v>49</v>
      </c>
      <c r="Z205" s="1" t="s">
        <v>80</v>
      </c>
      <c r="AA205" s="1" t="s">
        <v>65</v>
      </c>
      <c r="AB205" s="1" t="s">
        <v>66</v>
      </c>
      <c r="AC205" s="1" t="s">
        <v>67</v>
      </c>
      <c r="AD205" s="1" t="s">
        <v>68</v>
      </c>
      <c r="AE205" s="1" t="s">
        <v>69</v>
      </c>
      <c r="AF205" s="1" t="s">
        <v>70</v>
      </c>
      <c r="AG205" s="1" t="s">
        <v>60</v>
      </c>
      <c r="AH205">
        <v>205</v>
      </c>
      <c r="AI205" s="1" t="s">
        <v>70</v>
      </c>
      <c r="AJ205" s="1" t="s">
        <v>71</v>
      </c>
      <c r="AK205" s="1" t="s">
        <v>72</v>
      </c>
      <c r="AL205">
        <v>1</v>
      </c>
      <c r="AM205" s="1" t="s">
        <v>524</v>
      </c>
      <c r="AN205" s="2">
        <v>46113</v>
      </c>
      <c r="AO205" s="3">
        <v>46113</v>
      </c>
    </row>
    <row r="206" spans="1:41">
      <c r="A206" s="1" t="s">
        <v>525</v>
      </c>
      <c r="B206" s="1" t="s">
        <v>42</v>
      </c>
      <c r="C206">
        <v>999999999999</v>
      </c>
      <c r="D206">
        <v>111111111111</v>
      </c>
      <c r="E206" s="1" t="s">
        <v>43</v>
      </c>
      <c r="F206">
        <v>46122.833333333336</v>
      </c>
      <c r="G206">
        <v>46123.833333333336</v>
      </c>
      <c r="H206">
        <v>46112.833333333336</v>
      </c>
      <c r="I206">
        <v>46142.833333333336</v>
      </c>
      <c r="J206" s="1" t="s">
        <v>86</v>
      </c>
      <c r="K206" s="1" t="s">
        <v>87</v>
      </c>
      <c r="L206" s="1" t="s">
        <v>88</v>
      </c>
      <c r="M206" s="1" t="s">
        <v>89</v>
      </c>
      <c r="N206" s="1" t="s">
        <v>48</v>
      </c>
      <c r="O206" s="1" t="s">
        <v>49</v>
      </c>
      <c r="P206">
        <v>221.74299999999999</v>
      </c>
      <c r="Q206" s="1" t="s">
        <v>50</v>
      </c>
      <c r="R206">
        <v>0.192</v>
      </c>
      <c r="S206" s="1" t="s">
        <v>51</v>
      </c>
      <c r="T206" s="1" t="s">
        <v>52</v>
      </c>
      <c r="U206">
        <v>42.5747</v>
      </c>
      <c r="V206">
        <v>37.696300000000001</v>
      </c>
      <c r="W206">
        <v>37.696300000000001</v>
      </c>
      <c r="X206" s="1" t="s">
        <v>53</v>
      </c>
      <c r="Y206" s="1" t="s">
        <v>49</v>
      </c>
      <c r="Z206" s="1" t="s">
        <v>90</v>
      </c>
      <c r="AA206" s="1" t="s">
        <v>65</v>
      </c>
      <c r="AB206" s="1" t="s">
        <v>66</v>
      </c>
      <c r="AC206" s="1" t="s">
        <v>67</v>
      </c>
      <c r="AD206" s="1" t="s">
        <v>68</v>
      </c>
      <c r="AE206" s="1" t="s">
        <v>69</v>
      </c>
      <c r="AF206" s="1" t="s">
        <v>70</v>
      </c>
      <c r="AG206" s="1" t="s">
        <v>60</v>
      </c>
      <c r="AH206">
        <v>206</v>
      </c>
      <c r="AI206" s="1" t="s">
        <v>70</v>
      </c>
      <c r="AJ206" s="1" t="s">
        <v>71</v>
      </c>
      <c r="AK206" s="1" t="s">
        <v>72</v>
      </c>
      <c r="AL206">
        <v>1</v>
      </c>
      <c r="AM206" s="1" t="s">
        <v>526</v>
      </c>
      <c r="AN206" s="2">
        <v>46113</v>
      </c>
      <c r="AO206" s="3">
        <v>46113</v>
      </c>
    </row>
    <row r="207" spans="1:41">
      <c r="A207" s="1" t="s">
        <v>527</v>
      </c>
      <c r="B207" s="1" t="s">
        <v>42</v>
      </c>
      <c r="C207">
        <v>999999999999</v>
      </c>
      <c r="D207">
        <v>111111111111</v>
      </c>
      <c r="E207" s="1" t="s">
        <v>43</v>
      </c>
      <c r="F207">
        <v>46122.833333333336</v>
      </c>
      <c r="G207">
        <v>46123.833333333336</v>
      </c>
      <c r="H207">
        <v>46112.833333333336</v>
      </c>
      <c r="I207">
        <v>46142.833333333336</v>
      </c>
      <c r="J207" s="1" t="s">
        <v>86</v>
      </c>
      <c r="K207" s="1" t="s">
        <v>87</v>
      </c>
      <c r="L207" s="1" t="s">
        <v>88</v>
      </c>
      <c r="M207" s="1" t="s">
        <v>93</v>
      </c>
      <c r="N207" s="1" t="s">
        <v>48</v>
      </c>
      <c r="O207" s="1" t="s">
        <v>49</v>
      </c>
      <c r="P207">
        <v>229.7559</v>
      </c>
      <c r="Q207" s="1" t="s">
        <v>50</v>
      </c>
      <c r="R207">
        <v>0.192</v>
      </c>
      <c r="S207" s="1" t="s">
        <v>51</v>
      </c>
      <c r="T207" s="1" t="s">
        <v>52</v>
      </c>
      <c r="U207">
        <v>44.113100000000003</v>
      </c>
      <c r="V207">
        <v>39.058500000000002</v>
      </c>
      <c r="W207">
        <v>39.058500000000002</v>
      </c>
      <c r="X207" s="1" t="s">
        <v>53</v>
      </c>
      <c r="Y207" s="1" t="s">
        <v>49</v>
      </c>
      <c r="Z207" s="1" t="s">
        <v>90</v>
      </c>
      <c r="AA207" s="1" t="s">
        <v>65</v>
      </c>
      <c r="AB207" s="1" t="s">
        <v>66</v>
      </c>
      <c r="AC207" s="1" t="s">
        <v>67</v>
      </c>
      <c r="AD207" s="1" t="s">
        <v>68</v>
      </c>
      <c r="AE207" s="1" t="s">
        <v>69</v>
      </c>
      <c r="AF207" s="1" t="s">
        <v>70</v>
      </c>
      <c r="AG207" s="1" t="s">
        <v>60</v>
      </c>
      <c r="AH207">
        <v>207</v>
      </c>
      <c r="AI207" s="1" t="s">
        <v>70</v>
      </c>
      <c r="AJ207" s="1" t="s">
        <v>71</v>
      </c>
      <c r="AK207" s="1" t="s">
        <v>72</v>
      </c>
      <c r="AL207">
        <v>1</v>
      </c>
      <c r="AM207" s="1" t="s">
        <v>528</v>
      </c>
      <c r="AN207" s="2">
        <v>46113</v>
      </c>
      <c r="AO207" s="3">
        <v>46113</v>
      </c>
    </row>
    <row r="208" spans="1:41">
      <c r="A208" s="1" t="s">
        <v>529</v>
      </c>
      <c r="B208" s="1" t="s">
        <v>42</v>
      </c>
      <c r="C208">
        <v>999999999999</v>
      </c>
      <c r="D208">
        <v>111111111111</v>
      </c>
      <c r="E208" s="1" t="s">
        <v>43</v>
      </c>
      <c r="F208">
        <v>46122.833333333336</v>
      </c>
      <c r="G208">
        <v>46123.833333333336</v>
      </c>
      <c r="H208">
        <v>46112.833333333336</v>
      </c>
      <c r="I208">
        <v>46142.833333333336</v>
      </c>
      <c r="J208" s="1" t="s">
        <v>96</v>
      </c>
      <c r="K208" s="1" t="s">
        <v>45</v>
      </c>
      <c r="L208" s="1" t="s">
        <v>97</v>
      </c>
      <c r="M208" s="1" t="s">
        <v>98</v>
      </c>
      <c r="N208" s="1" t="s">
        <v>48</v>
      </c>
      <c r="O208" s="1" t="s">
        <v>49</v>
      </c>
      <c r="P208">
        <v>4655516.1035000002</v>
      </c>
      <c r="Q208" s="1" t="s">
        <v>99</v>
      </c>
      <c r="R208">
        <v>1.6666700000000001E-5</v>
      </c>
      <c r="S208" s="1" t="s">
        <v>51</v>
      </c>
      <c r="T208" s="1" t="s">
        <v>52</v>
      </c>
      <c r="U208">
        <v>77.592100000000002</v>
      </c>
      <c r="V208">
        <v>72.160499999999999</v>
      </c>
      <c r="W208">
        <v>72.160499999999999</v>
      </c>
      <c r="X208" s="1" t="s">
        <v>53</v>
      </c>
      <c r="Y208" s="1" t="s">
        <v>49</v>
      </c>
      <c r="Z208" s="1" t="s">
        <v>100</v>
      </c>
      <c r="AA208" s="1" t="s">
        <v>65</v>
      </c>
      <c r="AB208" s="1" t="s">
        <v>66</v>
      </c>
      <c r="AC208" s="1" t="s">
        <v>67</v>
      </c>
      <c r="AD208" s="1" t="s">
        <v>68</v>
      </c>
      <c r="AE208" s="1" t="s">
        <v>69</v>
      </c>
      <c r="AF208" s="1" t="s">
        <v>70</v>
      </c>
      <c r="AG208" s="1" t="s">
        <v>60</v>
      </c>
      <c r="AH208">
        <v>208</v>
      </c>
      <c r="AI208" s="1" t="s">
        <v>70</v>
      </c>
      <c r="AJ208" s="1" t="s">
        <v>71</v>
      </c>
      <c r="AK208" s="1" t="s">
        <v>72</v>
      </c>
      <c r="AL208">
        <v>1</v>
      </c>
      <c r="AM208" s="1" t="s">
        <v>530</v>
      </c>
      <c r="AN208" s="2">
        <v>46113</v>
      </c>
      <c r="AO208" s="3">
        <v>46113</v>
      </c>
    </row>
    <row r="209" spans="1:41">
      <c r="A209" s="1" t="s">
        <v>531</v>
      </c>
      <c r="B209" s="1" t="s">
        <v>42</v>
      </c>
      <c r="C209">
        <v>999999999999</v>
      </c>
      <c r="D209">
        <v>111111111111</v>
      </c>
      <c r="E209" s="1" t="s">
        <v>43</v>
      </c>
      <c r="F209">
        <v>46122.833333333336</v>
      </c>
      <c r="G209">
        <v>46123.833333333336</v>
      </c>
      <c r="H209">
        <v>46112.833333333336</v>
      </c>
      <c r="I209">
        <v>46142.833333333336</v>
      </c>
      <c r="J209" s="1" t="s">
        <v>96</v>
      </c>
      <c r="K209" s="1" t="s">
        <v>45</v>
      </c>
      <c r="L209" s="1" t="s">
        <v>97</v>
      </c>
      <c r="M209" s="1" t="s">
        <v>103</v>
      </c>
      <c r="N209" s="1" t="s">
        <v>48</v>
      </c>
      <c r="O209" s="1" t="s">
        <v>49</v>
      </c>
      <c r="P209">
        <v>4229216.9395000003</v>
      </c>
      <c r="Q209" s="1" t="s">
        <v>99</v>
      </c>
      <c r="R209">
        <v>1.6666700000000001E-5</v>
      </c>
      <c r="S209" s="1" t="s">
        <v>51</v>
      </c>
      <c r="T209" s="1" t="s">
        <v>52</v>
      </c>
      <c r="U209">
        <v>70.487099999999998</v>
      </c>
      <c r="V209">
        <v>65.552899999999994</v>
      </c>
      <c r="W209">
        <v>65.552899999999994</v>
      </c>
      <c r="X209" s="1" t="s">
        <v>53</v>
      </c>
      <c r="Y209" s="1" t="s">
        <v>49</v>
      </c>
      <c r="Z209" s="1" t="s">
        <v>100</v>
      </c>
      <c r="AA209" s="1" t="s">
        <v>55</v>
      </c>
      <c r="AB209" s="1" t="s">
        <v>56</v>
      </c>
      <c r="AC209" s="1" t="s">
        <v>57</v>
      </c>
      <c r="AD209" s="1" t="s">
        <v>58</v>
      </c>
      <c r="AE209" s="1" t="s">
        <v>59</v>
      </c>
      <c r="AF209" s="1" t="s">
        <v>56</v>
      </c>
      <c r="AG209" s="1" t="s">
        <v>60</v>
      </c>
      <c r="AH209">
        <v>209</v>
      </c>
      <c r="AI209" s="1" t="s">
        <v>56</v>
      </c>
      <c r="AJ209" s="1" t="s">
        <v>56</v>
      </c>
      <c r="AK209" s="1" t="s">
        <v>61</v>
      </c>
      <c r="AL209">
        <v>1</v>
      </c>
      <c r="AM209" s="1" t="s">
        <v>532</v>
      </c>
      <c r="AN209" s="2">
        <v>46113</v>
      </c>
      <c r="AO209" s="3">
        <v>46113</v>
      </c>
    </row>
    <row r="210" spans="1:41">
      <c r="A210" s="1" t="s">
        <v>533</v>
      </c>
      <c r="B210" s="1" t="s">
        <v>42</v>
      </c>
      <c r="C210">
        <v>999999999999</v>
      </c>
      <c r="D210">
        <v>111111111111</v>
      </c>
      <c r="E210" s="1" t="s">
        <v>43</v>
      </c>
      <c r="F210">
        <v>46122.833333333336</v>
      </c>
      <c r="G210">
        <v>46123.833333333336</v>
      </c>
      <c r="H210">
        <v>46112.833333333336</v>
      </c>
      <c r="I210">
        <v>46142.833333333336</v>
      </c>
      <c r="J210" s="1" t="s">
        <v>106</v>
      </c>
      <c r="K210" s="1" t="s">
        <v>107</v>
      </c>
      <c r="L210" s="1" t="s">
        <v>108</v>
      </c>
      <c r="M210" s="1" t="s">
        <v>109</v>
      </c>
      <c r="N210" s="1" t="s">
        <v>48</v>
      </c>
      <c r="O210" s="1" t="s">
        <v>49</v>
      </c>
      <c r="P210">
        <v>213.5179</v>
      </c>
      <c r="Q210" s="1" t="s">
        <v>110</v>
      </c>
      <c r="R210">
        <v>0.5</v>
      </c>
      <c r="S210" s="1" t="s">
        <v>51</v>
      </c>
      <c r="T210" s="1" t="s">
        <v>52</v>
      </c>
      <c r="U210">
        <v>106.759</v>
      </c>
      <c r="V210">
        <v>98.218199999999996</v>
      </c>
      <c r="W210">
        <v>98.218199999999996</v>
      </c>
      <c r="X210" s="1" t="s">
        <v>53</v>
      </c>
      <c r="Y210" s="1" t="s">
        <v>49</v>
      </c>
      <c r="Z210" s="1" t="s">
        <v>111</v>
      </c>
      <c r="AA210" s="1" t="s">
        <v>112</v>
      </c>
      <c r="AB210" s="1" t="s">
        <v>66</v>
      </c>
      <c r="AC210" s="1" t="s">
        <v>67</v>
      </c>
      <c r="AD210" s="1" t="s">
        <v>68</v>
      </c>
      <c r="AE210" s="1" t="s">
        <v>69</v>
      </c>
      <c r="AF210" s="1" t="s">
        <v>70</v>
      </c>
      <c r="AG210" s="1" t="s">
        <v>60</v>
      </c>
      <c r="AH210">
        <v>210</v>
      </c>
      <c r="AI210" s="1" t="s">
        <v>113</v>
      </c>
      <c r="AJ210" s="1" t="s">
        <v>114</v>
      </c>
      <c r="AK210" s="1" t="s">
        <v>115</v>
      </c>
      <c r="AL210">
        <v>1</v>
      </c>
      <c r="AM210" s="1" t="s">
        <v>534</v>
      </c>
      <c r="AN210" s="2">
        <v>46113</v>
      </c>
      <c r="AO210" s="3">
        <v>46113</v>
      </c>
    </row>
    <row r="211" spans="1:41">
      <c r="A211" s="1" t="s">
        <v>535</v>
      </c>
      <c r="B211" s="1" t="s">
        <v>42</v>
      </c>
      <c r="C211">
        <v>999999999999</v>
      </c>
      <c r="D211">
        <v>111111111111</v>
      </c>
      <c r="E211" s="1" t="s">
        <v>43</v>
      </c>
      <c r="F211">
        <v>46122.833333333336</v>
      </c>
      <c r="G211">
        <v>46123.833333333336</v>
      </c>
      <c r="H211">
        <v>46112.833333333336</v>
      </c>
      <c r="I211">
        <v>46142.833333333336</v>
      </c>
      <c r="J211" s="1" t="s">
        <v>106</v>
      </c>
      <c r="K211" s="1" t="s">
        <v>107</v>
      </c>
      <c r="L211" s="1" t="s">
        <v>108</v>
      </c>
      <c r="M211" s="1" t="s">
        <v>118</v>
      </c>
      <c r="N211" s="1" t="s">
        <v>48</v>
      </c>
      <c r="O211" s="1" t="s">
        <v>49</v>
      </c>
      <c r="P211">
        <v>240.73820000000001</v>
      </c>
      <c r="Q211" s="1" t="s">
        <v>110</v>
      </c>
      <c r="R211">
        <v>0.5</v>
      </c>
      <c r="S211" s="1" t="s">
        <v>51</v>
      </c>
      <c r="T211" s="1" t="s">
        <v>52</v>
      </c>
      <c r="U211">
        <v>120.3691</v>
      </c>
      <c r="V211">
        <v>110.7396</v>
      </c>
      <c r="W211">
        <v>110.7396</v>
      </c>
      <c r="X211" s="1" t="s">
        <v>53</v>
      </c>
      <c r="Y211" s="1" t="s">
        <v>49</v>
      </c>
      <c r="Z211" s="1" t="s">
        <v>111</v>
      </c>
      <c r="AA211" s="1" t="s">
        <v>55</v>
      </c>
      <c r="AB211" s="1" t="s">
        <v>56</v>
      </c>
      <c r="AC211" s="1" t="s">
        <v>57</v>
      </c>
      <c r="AD211" s="1" t="s">
        <v>58</v>
      </c>
      <c r="AE211" s="1" t="s">
        <v>59</v>
      </c>
      <c r="AF211" s="1" t="s">
        <v>56</v>
      </c>
      <c r="AG211" s="1" t="s">
        <v>60</v>
      </c>
      <c r="AH211">
        <v>211</v>
      </c>
      <c r="AI211" s="1" t="s">
        <v>56</v>
      </c>
      <c r="AJ211" s="1" t="s">
        <v>56</v>
      </c>
      <c r="AK211" s="1" t="s">
        <v>61</v>
      </c>
      <c r="AL211">
        <v>1</v>
      </c>
      <c r="AM211" s="1" t="s">
        <v>536</v>
      </c>
      <c r="AN211" s="2">
        <v>46113</v>
      </c>
      <c r="AO211" s="3">
        <v>46113</v>
      </c>
    </row>
    <row r="212" spans="1:41">
      <c r="A212" s="1" t="s">
        <v>537</v>
      </c>
      <c r="B212" s="1" t="s">
        <v>42</v>
      </c>
      <c r="C212">
        <v>999999999999</v>
      </c>
      <c r="D212">
        <v>222222222222</v>
      </c>
      <c r="E212" s="1" t="s">
        <v>121</v>
      </c>
      <c r="F212">
        <v>46122.833333333336</v>
      </c>
      <c r="G212">
        <v>46123.833333333336</v>
      </c>
      <c r="H212">
        <v>46112.833333333336</v>
      </c>
      <c r="I212">
        <v>46142.833333333336</v>
      </c>
      <c r="J212" s="1" t="s">
        <v>44</v>
      </c>
      <c r="K212" s="1" t="s">
        <v>45</v>
      </c>
      <c r="L212" s="1" t="s">
        <v>46</v>
      </c>
      <c r="M212" s="1" t="s">
        <v>122</v>
      </c>
      <c r="N212" s="1" t="s">
        <v>48</v>
      </c>
      <c r="O212" s="1" t="s">
        <v>49</v>
      </c>
      <c r="P212">
        <v>412.81299999999999</v>
      </c>
      <c r="Q212" s="1" t="s">
        <v>50</v>
      </c>
      <c r="R212">
        <v>9.6000000000000002E-2</v>
      </c>
      <c r="S212" s="1" t="s">
        <v>51</v>
      </c>
      <c r="T212" s="1" t="s">
        <v>52</v>
      </c>
      <c r="U212">
        <v>39.630099999999999</v>
      </c>
      <c r="V212">
        <v>34.676299999999998</v>
      </c>
      <c r="W212">
        <v>34.676299999999998</v>
      </c>
      <c r="X212" s="1" t="s">
        <v>53</v>
      </c>
      <c r="Y212" s="1" t="s">
        <v>49</v>
      </c>
      <c r="Z212" s="1" t="s">
        <v>54</v>
      </c>
      <c r="AA212" s="1" t="s">
        <v>123</v>
      </c>
      <c r="AB212" s="1" t="s">
        <v>124</v>
      </c>
      <c r="AC212" s="1" t="s">
        <v>125</v>
      </c>
      <c r="AD212" s="1" t="s">
        <v>126</v>
      </c>
      <c r="AE212" s="1" t="s">
        <v>127</v>
      </c>
      <c r="AF212" s="1" t="s">
        <v>70</v>
      </c>
      <c r="AG212" s="1" t="s">
        <v>60</v>
      </c>
      <c r="AH212">
        <v>212</v>
      </c>
      <c r="AI212" s="1" t="s">
        <v>70</v>
      </c>
      <c r="AJ212" s="1" t="s">
        <v>71</v>
      </c>
      <c r="AK212" s="1" t="s">
        <v>72</v>
      </c>
      <c r="AL212">
        <v>1</v>
      </c>
      <c r="AM212" s="1" t="s">
        <v>538</v>
      </c>
      <c r="AN212" s="2">
        <v>46113</v>
      </c>
      <c r="AO212" s="3">
        <v>46113</v>
      </c>
    </row>
    <row r="213" spans="1:41">
      <c r="A213" s="1" t="s">
        <v>539</v>
      </c>
      <c r="B213" s="1" t="s">
        <v>42</v>
      </c>
      <c r="C213">
        <v>999999999999</v>
      </c>
      <c r="D213">
        <v>222222222222</v>
      </c>
      <c r="E213" s="1" t="s">
        <v>121</v>
      </c>
      <c r="F213">
        <v>46122.833333333336</v>
      </c>
      <c r="G213">
        <v>46123.833333333336</v>
      </c>
      <c r="H213">
        <v>46112.833333333336</v>
      </c>
      <c r="I213">
        <v>46142.833333333336</v>
      </c>
      <c r="J213" s="1" t="s">
        <v>44</v>
      </c>
      <c r="K213" s="1" t="s">
        <v>45</v>
      </c>
      <c r="L213" s="1" t="s">
        <v>46</v>
      </c>
      <c r="M213" s="1" t="s">
        <v>130</v>
      </c>
      <c r="N213" s="1" t="s">
        <v>48</v>
      </c>
      <c r="O213" s="1" t="s">
        <v>49</v>
      </c>
      <c r="P213">
        <v>394.33260000000001</v>
      </c>
      <c r="Q213" s="1" t="s">
        <v>50</v>
      </c>
      <c r="R213">
        <v>9.6000000000000002E-2</v>
      </c>
      <c r="S213" s="1" t="s">
        <v>51</v>
      </c>
      <c r="T213" s="1" t="s">
        <v>52</v>
      </c>
      <c r="U213">
        <v>37.855899999999998</v>
      </c>
      <c r="V213">
        <v>33.123899999999999</v>
      </c>
      <c r="W213">
        <v>33.123899999999999</v>
      </c>
      <c r="X213" s="1" t="s">
        <v>53</v>
      </c>
      <c r="Y213" s="1" t="s">
        <v>49</v>
      </c>
      <c r="Z213" s="1" t="s">
        <v>54</v>
      </c>
      <c r="AA213" s="1" t="s">
        <v>123</v>
      </c>
      <c r="AB213" s="1" t="s">
        <v>124</v>
      </c>
      <c r="AC213" s="1" t="s">
        <v>125</v>
      </c>
      <c r="AD213" s="1" t="s">
        <v>126</v>
      </c>
      <c r="AE213" s="1" t="s">
        <v>127</v>
      </c>
      <c r="AF213" s="1" t="s">
        <v>70</v>
      </c>
      <c r="AG213" s="1" t="s">
        <v>60</v>
      </c>
      <c r="AH213">
        <v>213</v>
      </c>
      <c r="AI213" s="1" t="s">
        <v>70</v>
      </c>
      <c r="AJ213" s="1" t="s">
        <v>71</v>
      </c>
      <c r="AK213" s="1" t="s">
        <v>72</v>
      </c>
      <c r="AL213">
        <v>1</v>
      </c>
      <c r="AM213" s="1" t="s">
        <v>540</v>
      </c>
      <c r="AN213" s="2">
        <v>46113</v>
      </c>
      <c r="AO213" s="3">
        <v>46113</v>
      </c>
    </row>
    <row r="214" spans="1:41">
      <c r="A214" s="1" t="s">
        <v>541</v>
      </c>
      <c r="B214" s="1" t="s">
        <v>42</v>
      </c>
      <c r="C214">
        <v>999999999999</v>
      </c>
      <c r="D214">
        <v>222222222222</v>
      </c>
      <c r="E214" s="1" t="s">
        <v>121</v>
      </c>
      <c r="F214">
        <v>46122.833333333336</v>
      </c>
      <c r="G214">
        <v>46123.833333333336</v>
      </c>
      <c r="H214">
        <v>46112.833333333336</v>
      </c>
      <c r="I214">
        <v>46142.833333333336</v>
      </c>
      <c r="J214" s="1" t="s">
        <v>75</v>
      </c>
      <c r="K214" s="1" t="s">
        <v>76</v>
      </c>
      <c r="L214" s="1" t="s">
        <v>77</v>
      </c>
      <c r="M214" s="1" t="s">
        <v>133</v>
      </c>
      <c r="N214" s="1" t="s">
        <v>48</v>
      </c>
      <c r="O214" s="1" t="s">
        <v>49</v>
      </c>
      <c r="P214">
        <v>90.8977</v>
      </c>
      <c r="Q214" s="1" t="s">
        <v>79</v>
      </c>
      <c r="R214">
        <v>2.3E-2</v>
      </c>
      <c r="S214" s="1" t="s">
        <v>51</v>
      </c>
      <c r="T214" s="1" t="s">
        <v>52</v>
      </c>
      <c r="U214">
        <v>2.0905999999999998</v>
      </c>
      <c r="V214">
        <v>1.9542999999999999</v>
      </c>
      <c r="W214">
        <v>1.9542999999999999</v>
      </c>
      <c r="X214" s="1" t="s">
        <v>53</v>
      </c>
      <c r="Y214" s="1" t="s">
        <v>49</v>
      </c>
      <c r="Z214" s="1" t="s">
        <v>80</v>
      </c>
      <c r="AA214" s="1" t="s">
        <v>123</v>
      </c>
      <c r="AB214" s="1" t="s">
        <v>124</v>
      </c>
      <c r="AC214" s="1" t="s">
        <v>125</v>
      </c>
      <c r="AD214" s="1" t="s">
        <v>126</v>
      </c>
      <c r="AE214" s="1" t="s">
        <v>127</v>
      </c>
      <c r="AF214" s="1" t="s">
        <v>70</v>
      </c>
      <c r="AG214" s="1" t="s">
        <v>60</v>
      </c>
      <c r="AH214">
        <v>214</v>
      </c>
      <c r="AI214" s="1" t="s">
        <v>70</v>
      </c>
      <c r="AJ214" s="1" t="s">
        <v>71</v>
      </c>
      <c r="AK214" s="1" t="s">
        <v>72</v>
      </c>
      <c r="AL214">
        <v>1</v>
      </c>
      <c r="AM214" s="1" t="s">
        <v>542</v>
      </c>
      <c r="AN214" s="2">
        <v>46113</v>
      </c>
      <c r="AO214" s="3">
        <v>46113</v>
      </c>
    </row>
    <row r="215" spans="1:41">
      <c r="A215" s="1" t="s">
        <v>543</v>
      </c>
      <c r="B215" s="1" t="s">
        <v>42</v>
      </c>
      <c r="C215">
        <v>999999999999</v>
      </c>
      <c r="D215">
        <v>222222222222</v>
      </c>
      <c r="E215" s="1" t="s">
        <v>121</v>
      </c>
      <c r="F215">
        <v>46122.833333333336</v>
      </c>
      <c r="G215">
        <v>46123.833333333336</v>
      </c>
      <c r="H215">
        <v>46112.833333333336</v>
      </c>
      <c r="I215">
        <v>46142.833333333336</v>
      </c>
      <c r="J215" s="1" t="s">
        <v>75</v>
      </c>
      <c r="K215" s="1" t="s">
        <v>76</v>
      </c>
      <c r="L215" s="1" t="s">
        <v>77</v>
      </c>
      <c r="M215" s="1" t="s">
        <v>136</v>
      </c>
      <c r="N215" s="1" t="s">
        <v>48</v>
      </c>
      <c r="O215" s="1" t="s">
        <v>49</v>
      </c>
      <c r="P215">
        <v>93.840299999999999</v>
      </c>
      <c r="Q215" s="1" t="s">
        <v>79</v>
      </c>
      <c r="R215">
        <v>2.3E-2</v>
      </c>
      <c r="S215" s="1" t="s">
        <v>51</v>
      </c>
      <c r="T215" s="1" t="s">
        <v>52</v>
      </c>
      <c r="U215">
        <v>2.1583000000000001</v>
      </c>
      <c r="V215">
        <v>2.0175999999999998</v>
      </c>
      <c r="W215">
        <v>2.0175999999999998</v>
      </c>
      <c r="X215" s="1" t="s">
        <v>53</v>
      </c>
      <c r="Y215" s="1" t="s">
        <v>49</v>
      </c>
      <c r="Z215" s="1" t="s">
        <v>80</v>
      </c>
      <c r="AA215" s="1" t="s">
        <v>55</v>
      </c>
      <c r="AB215" s="1" t="s">
        <v>56</v>
      </c>
      <c r="AC215" s="1" t="s">
        <v>57</v>
      </c>
      <c r="AD215" s="1" t="s">
        <v>58</v>
      </c>
      <c r="AE215" s="1" t="s">
        <v>59</v>
      </c>
      <c r="AF215" s="1" t="s">
        <v>56</v>
      </c>
      <c r="AG215" s="1" t="s">
        <v>60</v>
      </c>
      <c r="AH215">
        <v>215</v>
      </c>
      <c r="AI215" s="1" t="s">
        <v>56</v>
      </c>
      <c r="AJ215" s="1" t="s">
        <v>56</v>
      </c>
      <c r="AK215" s="1" t="s">
        <v>61</v>
      </c>
      <c r="AL215">
        <v>1</v>
      </c>
      <c r="AM215" s="1" t="s">
        <v>544</v>
      </c>
      <c r="AN215" s="2">
        <v>46113</v>
      </c>
      <c r="AO215" s="3">
        <v>46113</v>
      </c>
    </row>
    <row r="216" spans="1:41">
      <c r="A216" s="1" t="s">
        <v>545</v>
      </c>
      <c r="B216" s="1" t="s">
        <v>42</v>
      </c>
      <c r="C216">
        <v>999999999999</v>
      </c>
      <c r="D216">
        <v>222222222222</v>
      </c>
      <c r="E216" s="1" t="s">
        <v>121</v>
      </c>
      <c r="F216">
        <v>46122.833333333336</v>
      </c>
      <c r="G216">
        <v>46123.833333333336</v>
      </c>
      <c r="H216">
        <v>46112.833333333336</v>
      </c>
      <c r="I216">
        <v>46142.833333333336</v>
      </c>
      <c r="J216" s="1" t="s">
        <v>86</v>
      </c>
      <c r="K216" s="1" t="s">
        <v>87</v>
      </c>
      <c r="L216" s="1" t="s">
        <v>88</v>
      </c>
      <c r="M216" s="1" t="s">
        <v>139</v>
      </c>
      <c r="N216" s="1" t="s">
        <v>48</v>
      </c>
      <c r="O216" s="1" t="s">
        <v>49</v>
      </c>
      <c r="P216">
        <v>88.216200000000001</v>
      </c>
      <c r="Q216" s="1" t="s">
        <v>50</v>
      </c>
      <c r="R216">
        <v>0.192</v>
      </c>
      <c r="S216" s="1" t="s">
        <v>51</v>
      </c>
      <c r="T216" s="1" t="s">
        <v>52</v>
      </c>
      <c r="U216">
        <v>16.9375</v>
      </c>
      <c r="V216">
        <v>14.9968</v>
      </c>
      <c r="W216">
        <v>14.9968</v>
      </c>
      <c r="X216" s="1" t="s">
        <v>53</v>
      </c>
      <c r="Y216" s="1" t="s">
        <v>49</v>
      </c>
      <c r="Z216" s="1" t="s">
        <v>90</v>
      </c>
      <c r="AA216" s="1" t="s">
        <v>123</v>
      </c>
      <c r="AB216" s="1" t="s">
        <v>124</v>
      </c>
      <c r="AC216" s="1" t="s">
        <v>125</v>
      </c>
      <c r="AD216" s="1" t="s">
        <v>126</v>
      </c>
      <c r="AE216" s="1" t="s">
        <v>127</v>
      </c>
      <c r="AF216" s="1" t="s">
        <v>70</v>
      </c>
      <c r="AG216" s="1" t="s">
        <v>60</v>
      </c>
      <c r="AH216">
        <v>216</v>
      </c>
      <c r="AI216" s="1" t="s">
        <v>70</v>
      </c>
      <c r="AJ216" s="1" t="s">
        <v>71</v>
      </c>
      <c r="AK216" s="1" t="s">
        <v>72</v>
      </c>
      <c r="AL216">
        <v>1</v>
      </c>
      <c r="AM216" s="1" t="s">
        <v>546</v>
      </c>
      <c r="AN216" s="2">
        <v>46113</v>
      </c>
      <c r="AO216" s="3">
        <v>46113</v>
      </c>
    </row>
    <row r="217" spans="1:41">
      <c r="A217" s="1" t="s">
        <v>547</v>
      </c>
      <c r="B217" s="1" t="s">
        <v>42</v>
      </c>
      <c r="C217">
        <v>999999999999</v>
      </c>
      <c r="D217">
        <v>222222222222</v>
      </c>
      <c r="E217" s="1" t="s">
        <v>121</v>
      </c>
      <c r="F217">
        <v>46122.833333333336</v>
      </c>
      <c r="G217">
        <v>46123.833333333336</v>
      </c>
      <c r="H217">
        <v>46112.833333333336</v>
      </c>
      <c r="I217">
        <v>46142.833333333336</v>
      </c>
      <c r="J217" s="1" t="s">
        <v>86</v>
      </c>
      <c r="K217" s="1" t="s">
        <v>87</v>
      </c>
      <c r="L217" s="1" t="s">
        <v>88</v>
      </c>
      <c r="M217" s="1" t="s">
        <v>142</v>
      </c>
      <c r="N217" s="1" t="s">
        <v>48</v>
      </c>
      <c r="O217" s="1" t="s">
        <v>49</v>
      </c>
      <c r="P217">
        <v>77.390699999999995</v>
      </c>
      <c r="Q217" s="1" t="s">
        <v>50</v>
      </c>
      <c r="R217">
        <v>0.192</v>
      </c>
      <c r="S217" s="1" t="s">
        <v>51</v>
      </c>
      <c r="T217" s="1" t="s">
        <v>52</v>
      </c>
      <c r="U217">
        <v>14.859</v>
      </c>
      <c r="V217">
        <v>13.1564</v>
      </c>
      <c r="W217">
        <v>13.1564</v>
      </c>
      <c r="X217" s="1" t="s">
        <v>53</v>
      </c>
      <c r="Y217" s="1" t="s">
        <v>49</v>
      </c>
      <c r="Z217" s="1" t="s">
        <v>90</v>
      </c>
      <c r="AA217" s="1" t="s">
        <v>123</v>
      </c>
      <c r="AB217" s="1" t="s">
        <v>124</v>
      </c>
      <c r="AC217" s="1" t="s">
        <v>125</v>
      </c>
      <c r="AD217" s="1" t="s">
        <v>126</v>
      </c>
      <c r="AE217" s="1" t="s">
        <v>127</v>
      </c>
      <c r="AF217" s="1" t="s">
        <v>70</v>
      </c>
      <c r="AG217" s="1" t="s">
        <v>60</v>
      </c>
      <c r="AH217">
        <v>217</v>
      </c>
      <c r="AI217" s="1" t="s">
        <v>70</v>
      </c>
      <c r="AJ217" s="1" t="s">
        <v>71</v>
      </c>
      <c r="AK217" s="1" t="s">
        <v>72</v>
      </c>
      <c r="AL217">
        <v>1</v>
      </c>
      <c r="AM217" s="1" t="s">
        <v>548</v>
      </c>
      <c r="AN217" s="2">
        <v>46113</v>
      </c>
      <c r="AO217" s="3">
        <v>46113</v>
      </c>
    </row>
    <row r="218" spans="1:41">
      <c r="A218" s="1" t="s">
        <v>549</v>
      </c>
      <c r="B218" s="1" t="s">
        <v>42</v>
      </c>
      <c r="C218">
        <v>999999999999</v>
      </c>
      <c r="D218">
        <v>222222222222</v>
      </c>
      <c r="E218" s="1" t="s">
        <v>121</v>
      </c>
      <c r="F218">
        <v>46122.833333333336</v>
      </c>
      <c r="G218">
        <v>46123.833333333336</v>
      </c>
      <c r="H218">
        <v>46112.833333333336</v>
      </c>
      <c r="I218">
        <v>46142.833333333336</v>
      </c>
      <c r="J218" s="1" t="s">
        <v>96</v>
      </c>
      <c r="K218" s="1" t="s">
        <v>45</v>
      </c>
      <c r="L218" s="1" t="s">
        <v>97</v>
      </c>
      <c r="M218" s="1" t="s">
        <v>145</v>
      </c>
      <c r="N218" s="1" t="s">
        <v>48</v>
      </c>
      <c r="O218" s="1" t="s">
        <v>49</v>
      </c>
      <c r="P218">
        <v>1636560.3385999999</v>
      </c>
      <c r="Q218" s="1" t="s">
        <v>99</v>
      </c>
      <c r="R218">
        <v>1.6666700000000001E-5</v>
      </c>
      <c r="S218" s="1" t="s">
        <v>51</v>
      </c>
      <c r="T218" s="1" t="s">
        <v>52</v>
      </c>
      <c r="U218">
        <v>27.2761</v>
      </c>
      <c r="V218">
        <v>25.366700000000002</v>
      </c>
      <c r="W218">
        <v>25.366700000000002</v>
      </c>
      <c r="X218" s="1" t="s">
        <v>53</v>
      </c>
      <c r="Y218" s="1" t="s">
        <v>49</v>
      </c>
      <c r="Z218" s="1" t="s">
        <v>100</v>
      </c>
      <c r="AA218" s="1" t="s">
        <v>123</v>
      </c>
      <c r="AB218" s="1" t="s">
        <v>124</v>
      </c>
      <c r="AC218" s="1" t="s">
        <v>125</v>
      </c>
      <c r="AD218" s="1" t="s">
        <v>126</v>
      </c>
      <c r="AE218" s="1" t="s">
        <v>127</v>
      </c>
      <c r="AF218" s="1" t="s">
        <v>70</v>
      </c>
      <c r="AG218" s="1" t="s">
        <v>60</v>
      </c>
      <c r="AH218">
        <v>218</v>
      </c>
      <c r="AI218" s="1" t="s">
        <v>70</v>
      </c>
      <c r="AJ218" s="1" t="s">
        <v>71</v>
      </c>
      <c r="AK218" s="1" t="s">
        <v>72</v>
      </c>
      <c r="AL218">
        <v>1</v>
      </c>
      <c r="AM218" s="1" t="s">
        <v>550</v>
      </c>
      <c r="AN218" s="2">
        <v>46113</v>
      </c>
      <c r="AO218" s="3">
        <v>46113</v>
      </c>
    </row>
    <row r="219" spans="1:41">
      <c r="A219" s="1" t="s">
        <v>551</v>
      </c>
      <c r="B219" s="1" t="s">
        <v>42</v>
      </c>
      <c r="C219">
        <v>999999999999</v>
      </c>
      <c r="D219">
        <v>222222222222</v>
      </c>
      <c r="E219" s="1" t="s">
        <v>121</v>
      </c>
      <c r="F219">
        <v>46122.833333333336</v>
      </c>
      <c r="G219">
        <v>46123.833333333336</v>
      </c>
      <c r="H219">
        <v>46112.833333333336</v>
      </c>
      <c r="I219">
        <v>46142.833333333336</v>
      </c>
      <c r="J219" s="1" t="s">
        <v>96</v>
      </c>
      <c r="K219" s="1" t="s">
        <v>45</v>
      </c>
      <c r="L219" s="1" t="s">
        <v>97</v>
      </c>
      <c r="M219" s="1" t="s">
        <v>148</v>
      </c>
      <c r="N219" s="1" t="s">
        <v>48</v>
      </c>
      <c r="O219" s="1" t="s">
        <v>49</v>
      </c>
      <c r="P219">
        <v>1756285.2127</v>
      </c>
      <c r="Q219" s="1" t="s">
        <v>99</v>
      </c>
      <c r="R219">
        <v>1.6666700000000001E-5</v>
      </c>
      <c r="S219" s="1" t="s">
        <v>51</v>
      </c>
      <c r="T219" s="1" t="s">
        <v>52</v>
      </c>
      <c r="U219">
        <v>29.2715</v>
      </c>
      <c r="V219">
        <v>27.2224</v>
      </c>
      <c r="W219">
        <v>27.2224</v>
      </c>
      <c r="X219" s="1" t="s">
        <v>53</v>
      </c>
      <c r="Y219" s="1" t="s">
        <v>49</v>
      </c>
      <c r="Z219" s="1" t="s">
        <v>100</v>
      </c>
      <c r="AA219" s="1" t="s">
        <v>55</v>
      </c>
      <c r="AB219" s="1" t="s">
        <v>56</v>
      </c>
      <c r="AC219" s="1" t="s">
        <v>57</v>
      </c>
      <c r="AD219" s="1" t="s">
        <v>58</v>
      </c>
      <c r="AE219" s="1" t="s">
        <v>59</v>
      </c>
      <c r="AF219" s="1" t="s">
        <v>56</v>
      </c>
      <c r="AG219" s="1" t="s">
        <v>60</v>
      </c>
      <c r="AH219">
        <v>219</v>
      </c>
      <c r="AI219" s="1" t="s">
        <v>56</v>
      </c>
      <c r="AJ219" s="1" t="s">
        <v>56</v>
      </c>
      <c r="AK219" s="1" t="s">
        <v>61</v>
      </c>
      <c r="AL219">
        <v>1</v>
      </c>
      <c r="AM219" s="1" t="s">
        <v>552</v>
      </c>
      <c r="AN219" s="2">
        <v>46113</v>
      </c>
      <c r="AO219" s="3">
        <v>46113</v>
      </c>
    </row>
    <row r="220" spans="1:41">
      <c r="A220" s="1" t="s">
        <v>553</v>
      </c>
      <c r="B220" s="1" t="s">
        <v>42</v>
      </c>
      <c r="C220">
        <v>999999999999</v>
      </c>
      <c r="D220">
        <v>222222222222</v>
      </c>
      <c r="E220" s="1" t="s">
        <v>121</v>
      </c>
      <c r="F220">
        <v>46122.833333333336</v>
      </c>
      <c r="G220">
        <v>46123.833333333336</v>
      </c>
      <c r="H220">
        <v>46112.833333333336</v>
      </c>
      <c r="I220">
        <v>46142.833333333336</v>
      </c>
      <c r="J220" s="1" t="s">
        <v>106</v>
      </c>
      <c r="K220" s="1" t="s">
        <v>107</v>
      </c>
      <c r="L220" s="1" t="s">
        <v>108</v>
      </c>
      <c r="M220" s="1" t="s">
        <v>151</v>
      </c>
      <c r="N220" s="1" t="s">
        <v>48</v>
      </c>
      <c r="O220" s="1" t="s">
        <v>49</v>
      </c>
      <c r="P220">
        <v>83.111000000000004</v>
      </c>
      <c r="Q220" s="1" t="s">
        <v>110</v>
      </c>
      <c r="R220">
        <v>0.5</v>
      </c>
      <c r="S220" s="1" t="s">
        <v>51</v>
      </c>
      <c r="T220" s="1" t="s">
        <v>52</v>
      </c>
      <c r="U220">
        <v>41.555500000000002</v>
      </c>
      <c r="V220">
        <v>38.231000000000002</v>
      </c>
      <c r="W220">
        <v>38.231000000000002</v>
      </c>
      <c r="X220" s="1" t="s">
        <v>53</v>
      </c>
      <c r="Y220" s="1" t="s">
        <v>49</v>
      </c>
      <c r="Z220" s="1" t="s">
        <v>111</v>
      </c>
      <c r="AA220" s="1" t="s">
        <v>152</v>
      </c>
      <c r="AB220" s="1" t="s">
        <v>124</v>
      </c>
      <c r="AC220" s="1" t="s">
        <v>125</v>
      </c>
      <c r="AD220" s="1" t="s">
        <v>126</v>
      </c>
      <c r="AE220" s="1" t="s">
        <v>127</v>
      </c>
      <c r="AF220" s="1" t="s">
        <v>70</v>
      </c>
      <c r="AG220" s="1" t="s">
        <v>60</v>
      </c>
      <c r="AH220">
        <v>220</v>
      </c>
      <c r="AI220" s="1" t="s">
        <v>113</v>
      </c>
      <c r="AJ220" s="1" t="s">
        <v>114</v>
      </c>
      <c r="AK220" s="1" t="s">
        <v>115</v>
      </c>
      <c r="AL220">
        <v>1</v>
      </c>
      <c r="AM220" s="1" t="s">
        <v>554</v>
      </c>
      <c r="AN220" s="2">
        <v>46113</v>
      </c>
      <c r="AO220" s="3">
        <v>46113</v>
      </c>
    </row>
    <row r="221" spans="1:41">
      <c r="A221" s="1" t="s">
        <v>555</v>
      </c>
      <c r="B221" s="1" t="s">
        <v>42</v>
      </c>
      <c r="C221">
        <v>999999999999</v>
      </c>
      <c r="D221">
        <v>222222222222</v>
      </c>
      <c r="E221" s="1" t="s">
        <v>121</v>
      </c>
      <c r="F221">
        <v>46122.833333333336</v>
      </c>
      <c r="G221">
        <v>46123.833333333336</v>
      </c>
      <c r="H221">
        <v>46112.833333333336</v>
      </c>
      <c r="I221">
        <v>46142.833333333336</v>
      </c>
      <c r="J221" s="1" t="s">
        <v>106</v>
      </c>
      <c r="K221" s="1" t="s">
        <v>107</v>
      </c>
      <c r="L221" s="1" t="s">
        <v>108</v>
      </c>
      <c r="M221" s="1" t="s">
        <v>155</v>
      </c>
      <c r="N221" s="1" t="s">
        <v>48</v>
      </c>
      <c r="O221" s="1" t="s">
        <v>49</v>
      </c>
      <c r="P221">
        <v>86.738100000000003</v>
      </c>
      <c r="Q221" s="1" t="s">
        <v>110</v>
      </c>
      <c r="R221">
        <v>0.5</v>
      </c>
      <c r="S221" s="1" t="s">
        <v>51</v>
      </c>
      <c r="T221" s="1" t="s">
        <v>52</v>
      </c>
      <c r="U221">
        <v>43.369</v>
      </c>
      <c r="V221">
        <v>39.899500000000003</v>
      </c>
      <c r="W221">
        <v>39.899500000000003</v>
      </c>
      <c r="X221" s="1" t="s">
        <v>53</v>
      </c>
      <c r="Y221" s="1" t="s">
        <v>49</v>
      </c>
      <c r="Z221" s="1" t="s">
        <v>111</v>
      </c>
      <c r="AA221" s="1" t="s">
        <v>152</v>
      </c>
      <c r="AB221" s="1" t="s">
        <v>124</v>
      </c>
      <c r="AC221" s="1" t="s">
        <v>125</v>
      </c>
      <c r="AD221" s="1" t="s">
        <v>126</v>
      </c>
      <c r="AE221" s="1" t="s">
        <v>127</v>
      </c>
      <c r="AF221" s="1" t="s">
        <v>70</v>
      </c>
      <c r="AG221" s="1" t="s">
        <v>60</v>
      </c>
      <c r="AH221">
        <v>221</v>
      </c>
      <c r="AI221" s="1" t="s">
        <v>113</v>
      </c>
      <c r="AJ221" s="1" t="s">
        <v>114</v>
      </c>
      <c r="AK221" s="1" t="s">
        <v>115</v>
      </c>
      <c r="AL221">
        <v>1</v>
      </c>
      <c r="AM221" s="1" t="s">
        <v>556</v>
      </c>
      <c r="AN221" s="2">
        <v>46113</v>
      </c>
      <c r="AO221" s="3">
        <v>46113</v>
      </c>
    </row>
    <row r="222" spans="1:41">
      <c r="A222" s="1" t="s">
        <v>557</v>
      </c>
      <c r="B222" s="1" t="s">
        <v>42</v>
      </c>
      <c r="C222">
        <v>999999999999</v>
      </c>
      <c r="D222">
        <v>111111111111</v>
      </c>
      <c r="E222" s="1" t="s">
        <v>43</v>
      </c>
      <c r="F222">
        <v>46123.833333333336</v>
      </c>
      <c r="G222">
        <v>46124.833333333336</v>
      </c>
      <c r="H222">
        <v>46112.833333333336</v>
      </c>
      <c r="I222">
        <v>46142.833333333336</v>
      </c>
      <c r="J222" s="1" t="s">
        <v>44</v>
      </c>
      <c r="K222" s="1" t="s">
        <v>45</v>
      </c>
      <c r="L222" s="1" t="s">
        <v>46</v>
      </c>
      <c r="M222" s="1" t="s">
        <v>47</v>
      </c>
      <c r="N222" s="1" t="s">
        <v>48</v>
      </c>
      <c r="O222" s="1" t="s">
        <v>49</v>
      </c>
      <c r="P222">
        <v>1116.1967999999999</v>
      </c>
      <c r="Q222" s="1" t="s">
        <v>50</v>
      </c>
      <c r="R222">
        <v>9.6000000000000002E-2</v>
      </c>
      <c r="S222" s="1" t="s">
        <v>51</v>
      </c>
      <c r="T222" s="1" t="s">
        <v>52</v>
      </c>
      <c r="U222">
        <v>107.1549</v>
      </c>
      <c r="V222">
        <v>93.760499999999993</v>
      </c>
      <c r="W222">
        <v>93.760499999999993</v>
      </c>
      <c r="X222" s="1" t="s">
        <v>53</v>
      </c>
      <c r="Y222" s="1" t="s">
        <v>49</v>
      </c>
      <c r="Z222" s="1" t="s">
        <v>54</v>
      </c>
      <c r="AA222" s="1" t="s">
        <v>65</v>
      </c>
      <c r="AB222" s="1" t="s">
        <v>66</v>
      </c>
      <c r="AC222" s="1" t="s">
        <v>67</v>
      </c>
      <c r="AD222" s="1" t="s">
        <v>68</v>
      </c>
      <c r="AE222" s="1" t="s">
        <v>69</v>
      </c>
      <c r="AF222" s="1" t="s">
        <v>70</v>
      </c>
      <c r="AG222" s="1" t="s">
        <v>60</v>
      </c>
      <c r="AH222">
        <v>222</v>
      </c>
      <c r="AI222" s="1" t="s">
        <v>70</v>
      </c>
      <c r="AJ222" s="1" t="s">
        <v>71</v>
      </c>
      <c r="AK222" s="1" t="s">
        <v>72</v>
      </c>
      <c r="AL222">
        <v>1</v>
      </c>
      <c r="AM222" s="1" t="s">
        <v>558</v>
      </c>
      <c r="AN222" s="2">
        <v>46113</v>
      </c>
      <c r="AO222" s="3">
        <v>46113</v>
      </c>
    </row>
    <row r="223" spans="1:41">
      <c r="A223" s="1" t="s">
        <v>559</v>
      </c>
      <c r="B223" s="1" t="s">
        <v>42</v>
      </c>
      <c r="C223">
        <v>999999999999</v>
      </c>
      <c r="D223">
        <v>111111111111</v>
      </c>
      <c r="E223" s="1" t="s">
        <v>43</v>
      </c>
      <c r="F223">
        <v>46123.833333333336</v>
      </c>
      <c r="G223">
        <v>46124.833333333336</v>
      </c>
      <c r="H223">
        <v>46112.833333333336</v>
      </c>
      <c r="I223">
        <v>46142.833333333336</v>
      </c>
      <c r="J223" s="1" t="s">
        <v>44</v>
      </c>
      <c r="K223" s="1" t="s">
        <v>45</v>
      </c>
      <c r="L223" s="1" t="s">
        <v>46</v>
      </c>
      <c r="M223" s="1" t="s">
        <v>64</v>
      </c>
      <c r="N223" s="1" t="s">
        <v>48</v>
      </c>
      <c r="O223" s="1" t="s">
        <v>49</v>
      </c>
      <c r="P223">
        <v>1100.6177</v>
      </c>
      <c r="Q223" s="1" t="s">
        <v>50</v>
      </c>
      <c r="R223">
        <v>9.6000000000000002E-2</v>
      </c>
      <c r="S223" s="1" t="s">
        <v>51</v>
      </c>
      <c r="T223" s="1" t="s">
        <v>52</v>
      </c>
      <c r="U223">
        <v>105.6593</v>
      </c>
      <c r="V223">
        <v>92.451899999999995</v>
      </c>
      <c r="W223">
        <v>92.451899999999995</v>
      </c>
      <c r="X223" s="1" t="s">
        <v>53</v>
      </c>
      <c r="Y223" s="1" t="s">
        <v>49</v>
      </c>
      <c r="Z223" s="1" t="s">
        <v>54</v>
      </c>
      <c r="AA223" s="1" t="s">
        <v>65</v>
      </c>
      <c r="AB223" s="1" t="s">
        <v>66</v>
      </c>
      <c r="AC223" s="1" t="s">
        <v>67</v>
      </c>
      <c r="AD223" s="1" t="s">
        <v>68</v>
      </c>
      <c r="AE223" s="1" t="s">
        <v>69</v>
      </c>
      <c r="AF223" s="1" t="s">
        <v>70</v>
      </c>
      <c r="AG223" s="1" t="s">
        <v>60</v>
      </c>
      <c r="AH223">
        <v>223</v>
      </c>
      <c r="AI223" s="1" t="s">
        <v>70</v>
      </c>
      <c r="AJ223" s="1" t="s">
        <v>71</v>
      </c>
      <c r="AK223" s="1" t="s">
        <v>72</v>
      </c>
      <c r="AL223">
        <v>1</v>
      </c>
      <c r="AM223" s="1" t="s">
        <v>560</v>
      </c>
      <c r="AN223" s="2">
        <v>46113</v>
      </c>
      <c r="AO223" s="3">
        <v>46113</v>
      </c>
    </row>
    <row r="224" spans="1:41">
      <c r="A224" s="1" t="s">
        <v>561</v>
      </c>
      <c r="B224" s="1" t="s">
        <v>42</v>
      </c>
      <c r="C224">
        <v>999999999999</v>
      </c>
      <c r="D224">
        <v>111111111111</v>
      </c>
      <c r="E224" s="1" t="s">
        <v>43</v>
      </c>
      <c r="F224">
        <v>46123.833333333336</v>
      </c>
      <c r="G224">
        <v>46124.833333333336</v>
      </c>
      <c r="H224">
        <v>46112.833333333336</v>
      </c>
      <c r="I224">
        <v>46142.833333333336</v>
      </c>
      <c r="J224" s="1" t="s">
        <v>75</v>
      </c>
      <c r="K224" s="1" t="s">
        <v>76</v>
      </c>
      <c r="L224" s="1" t="s">
        <v>77</v>
      </c>
      <c r="M224" s="1" t="s">
        <v>78</v>
      </c>
      <c r="N224" s="1" t="s">
        <v>48</v>
      </c>
      <c r="O224" s="1" t="s">
        <v>49</v>
      </c>
      <c r="P224">
        <v>252.31870000000001</v>
      </c>
      <c r="Q224" s="1" t="s">
        <v>79</v>
      </c>
      <c r="R224">
        <v>2.3E-2</v>
      </c>
      <c r="S224" s="1" t="s">
        <v>51</v>
      </c>
      <c r="T224" s="1" t="s">
        <v>52</v>
      </c>
      <c r="U224">
        <v>5.8033000000000001</v>
      </c>
      <c r="V224">
        <v>5.4249000000000001</v>
      </c>
      <c r="W224">
        <v>5.4249000000000001</v>
      </c>
      <c r="X224" s="1" t="s">
        <v>53</v>
      </c>
      <c r="Y224" s="1" t="s">
        <v>49</v>
      </c>
      <c r="Z224" s="1" t="s">
        <v>80</v>
      </c>
      <c r="AA224" s="1" t="s">
        <v>65</v>
      </c>
      <c r="AB224" s="1" t="s">
        <v>66</v>
      </c>
      <c r="AC224" s="1" t="s">
        <v>67</v>
      </c>
      <c r="AD224" s="1" t="s">
        <v>68</v>
      </c>
      <c r="AE224" s="1" t="s">
        <v>69</v>
      </c>
      <c r="AF224" s="1" t="s">
        <v>70</v>
      </c>
      <c r="AG224" s="1" t="s">
        <v>60</v>
      </c>
      <c r="AH224">
        <v>224</v>
      </c>
      <c r="AI224" s="1" t="s">
        <v>70</v>
      </c>
      <c r="AJ224" s="1" t="s">
        <v>71</v>
      </c>
      <c r="AK224" s="1" t="s">
        <v>72</v>
      </c>
      <c r="AL224">
        <v>1</v>
      </c>
      <c r="AM224" s="1" t="s">
        <v>562</v>
      </c>
      <c r="AN224" s="2">
        <v>46113</v>
      </c>
      <c r="AO224" s="3">
        <v>46113</v>
      </c>
    </row>
    <row r="225" spans="1:41">
      <c r="A225" s="1" t="s">
        <v>563</v>
      </c>
      <c r="B225" s="1" t="s">
        <v>42</v>
      </c>
      <c r="C225">
        <v>999999999999</v>
      </c>
      <c r="D225">
        <v>111111111111</v>
      </c>
      <c r="E225" s="1" t="s">
        <v>43</v>
      </c>
      <c r="F225">
        <v>46123.833333333336</v>
      </c>
      <c r="G225">
        <v>46124.833333333336</v>
      </c>
      <c r="H225">
        <v>46112.833333333336</v>
      </c>
      <c r="I225">
        <v>46142.833333333336</v>
      </c>
      <c r="J225" s="1" t="s">
        <v>75</v>
      </c>
      <c r="K225" s="1" t="s">
        <v>76</v>
      </c>
      <c r="L225" s="1" t="s">
        <v>77</v>
      </c>
      <c r="M225" s="1" t="s">
        <v>83</v>
      </c>
      <c r="N225" s="1" t="s">
        <v>48</v>
      </c>
      <c r="O225" s="1" t="s">
        <v>49</v>
      </c>
      <c r="P225">
        <v>244.262</v>
      </c>
      <c r="Q225" s="1" t="s">
        <v>79</v>
      </c>
      <c r="R225">
        <v>2.3E-2</v>
      </c>
      <c r="S225" s="1" t="s">
        <v>51</v>
      </c>
      <c r="T225" s="1" t="s">
        <v>52</v>
      </c>
      <c r="U225">
        <v>5.6180000000000003</v>
      </c>
      <c r="V225">
        <v>5.2515999999999998</v>
      </c>
      <c r="W225">
        <v>5.2515999999999998</v>
      </c>
      <c r="X225" s="1" t="s">
        <v>53</v>
      </c>
      <c r="Y225" s="1" t="s">
        <v>49</v>
      </c>
      <c r="Z225" s="1" t="s">
        <v>80</v>
      </c>
      <c r="AA225" s="1" t="s">
        <v>65</v>
      </c>
      <c r="AB225" s="1" t="s">
        <v>66</v>
      </c>
      <c r="AC225" s="1" t="s">
        <v>67</v>
      </c>
      <c r="AD225" s="1" t="s">
        <v>68</v>
      </c>
      <c r="AE225" s="1" t="s">
        <v>69</v>
      </c>
      <c r="AF225" s="1" t="s">
        <v>70</v>
      </c>
      <c r="AG225" s="1" t="s">
        <v>60</v>
      </c>
      <c r="AH225">
        <v>225</v>
      </c>
      <c r="AI225" s="1" t="s">
        <v>70</v>
      </c>
      <c r="AJ225" s="1" t="s">
        <v>71</v>
      </c>
      <c r="AK225" s="1" t="s">
        <v>72</v>
      </c>
      <c r="AL225">
        <v>1</v>
      </c>
      <c r="AM225" s="1" t="s">
        <v>564</v>
      </c>
      <c r="AN225" s="2">
        <v>46113</v>
      </c>
      <c r="AO225" s="3">
        <v>46113</v>
      </c>
    </row>
    <row r="226" spans="1:41">
      <c r="A226" s="1" t="s">
        <v>565</v>
      </c>
      <c r="B226" s="1" t="s">
        <v>42</v>
      </c>
      <c r="C226">
        <v>999999999999</v>
      </c>
      <c r="D226">
        <v>111111111111</v>
      </c>
      <c r="E226" s="1" t="s">
        <v>43</v>
      </c>
      <c r="F226">
        <v>46123.833333333336</v>
      </c>
      <c r="G226">
        <v>46124.833333333336</v>
      </c>
      <c r="H226">
        <v>46112.833333333336</v>
      </c>
      <c r="I226">
        <v>46142.833333333336</v>
      </c>
      <c r="J226" s="1" t="s">
        <v>86</v>
      </c>
      <c r="K226" s="1" t="s">
        <v>87</v>
      </c>
      <c r="L226" s="1" t="s">
        <v>88</v>
      </c>
      <c r="M226" s="1" t="s">
        <v>89</v>
      </c>
      <c r="N226" s="1" t="s">
        <v>48</v>
      </c>
      <c r="O226" s="1" t="s">
        <v>49</v>
      </c>
      <c r="P226">
        <v>230.28059999999999</v>
      </c>
      <c r="Q226" s="1" t="s">
        <v>50</v>
      </c>
      <c r="R226">
        <v>0.192</v>
      </c>
      <c r="S226" s="1" t="s">
        <v>51</v>
      </c>
      <c r="T226" s="1" t="s">
        <v>52</v>
      </c>
      <c r="U226">
        <v>44.213900000000002</v>
      </c>
      <c r="V226">
        <v>39.1477</v>
      </c>
      <c r="W226">
        <v>39.1477</v>
      </c>
      <c r="X226" s="1" t="s">
        <v>53</v>
      </c>
      <c r="Y226" s="1" t="s">
        <v>49</v>
      </c>
      <c r="Z226" s="1" t="s">
        <v>90</v>
      </c>
      <c r="AA226" s="1" t="s">
        <v>65</v>
      </c>
      <c r="AB226" s="1" t="s">
        <v>66</v>
      </c>
      <c r="AC226" s="1" t="s">
        <v>67</v>
      </c>
      <c r="AD226" s="1" t="s">
        <v>68</v>
      </c>
      <c r="AE226" s="1" t="s">
        <v>69</v>
      </c>
      <c r="AF226" s="1" t="s">
        <v>70</v>
      </c>
      <c r="AG226" s="1" t="s">
        <v>60</v>
      </c>
      <c r="AH226">
        <v>226</v>
      </c>
      <c r="AI226" s="1" t="s">
        <v>70</v>
      </c>
      <c r="AJ226" s="1" t="s">
        <v>71</v>
      </c>
      <c r="AK226" s="1" t="s">
        <v>72</v>
      </c>
      <c r="AL226">
        <v>1</v>
      </c>
      <c r="AM226" s="1" t="s">
        <v>566</v>
      </c>
      <c r="AN226" s="2">
        <v>46113</v>
      </c>
      <c r="AO226" s="3">
        <v>46113</v>
      </c>
    </row>
    <row r="227" spans="1:41">
      <c r="A227" s="1" t="s">
        <v>567</v>
      </c>
      <c r="B227" s="1" t="s">
        <v>42</v>
      </c>
      <c r="C227">
        <v>999999999999</v>
      </c>
      <c r="D227">
        <v>111111111111</v>
      </c>
      <c r="E227" s="1" t="s">
        <v>43</v>
      </c>
      <c r="F227">
        <v>46123.833333333336</v>
      </c>
      <c r="G227">
        <v>46124.833333333336</v>
      </c>
      <c r="H227">
        <v>46112.833333333336</v>
      </c>
      <c r="I227">
        <v>46142.833333333336</v>
      </c>
      <c r="J227" s="1" t="s">
        <v>86</v>
      </c>
      <c r="K227" s="1" t="s">
        <v>87</v>
      </c>
      <c r="L227" s="1" t="s">
        <v>88</v>
      </c>
      <c r="M227" s="1" t="s">
        <v>93</v>
      </c>
      <c r="N227" s="1" t="s">
        <v>48</v>
      </c>
      <c r="O227" s="1" t="s">
        <v>49</v>
      </c>
      <c r="P227">
        <v>233.15940000000001</v>
      </c>
      <c r="Q227" s="1" t="s">
        <v>50</v>
      </c>
      <c r="R227">
        <v>0.192</v>
      </c>
      <c r="S227" s="1" t="s">
        <v>51</v>
      </c>
      <c r="T227" s="1" t="s">
        <v>52</v>
      </c>
      <c r="U227">
        <v>44.766599999999997</v>
      </c>
      <c r="V227">
        <v>39.637099999999997</v>
      </c>
      <c r="W227">
        <v>39.637099999999997</v>
      </c>
      <c r="X227" s="1" t="s">
        <v>53</v>
      </c>
      <c r="Y227" s="1" t="s">
        <v>49</v>
      </c>
      <c r="Z227" s="1" t="s">
        <v>90</v>
      </c>
      <c r="AA227" s="1" t="s">
        <v>65</v>
      </c>
      <c r="AB227" s="1" t="s">
        <v>66</v>
      </c>
      <c r="AC227" s="1" t="s">
        <v>67</v>
      </c>
      <c r="AD227" s="1" t="s">
        <v>68</v>
      </c>
      <c r="AE227" s="1" t="s">
        <v>69</v>
      </c>
      <c r="AF227" s="1" t="s">
        <v>70</v>
      </c>
      <c r="AG227" s="1" t="s">
        <v>60</v>
      </c>
      <c r="AH227">
        <v>227</v>
      </c>
      <c r="AI227" s="1" t="s">
        <v>70</v>
      </c>
      <c r="AJ227" s="1" t="s">
        <v>71</v>
      </c>
      <c r="AK227" s="1" t="s">
        <v>72</v>
      </c>
      <c r="AL227">
        <v>1</v>
      </c>
      <c r="AM227" s="1" t="s">
        <v>568</v>
      </c>
      <c r="AN227" s="2">
        <v>46113</v>
      </c>
      <c r="AO227" s="3">
        <v>46113</v>
      </c>
    </row>
    <row r="228" spans="1:41">
      <c r="A228" s="1" t="s">
        <v>569</v>
      </c>
      <c r="B228" s="1" t="s">
        <v>42</v>
      </c>
      <c r="C228">
        <v>999999999999</v>
      </c>
      <c r="D228">
        <v>111111111111</v>
      </c>
      <c r="E228" s="1" t="s">
        <v>43</v>
      </c>
      <c r="F228">
        <v>46123.833333333336</v>
      </c>
      <c r="G228">
        <v>46124.833333333336</v>
      </c>
      <c r="H228">
        <v>46112.833333333336</v>
      </c>
      <c r="I228">
        <v>46142.833333333336</v>
      </c>
      <c r="J228" s="1" t="s">
        <v>96</v>
      </c>
      <c r="K228" s="1" t="s">
        <v>45</v>
      </c>
      <c r="L228" s="1" t="s">
        <v>97</v>
      </c>
      <c r="M228" s="1" t="s">
        <v>98</v>
      </c>
      <c r="N228" s="1" t="s">
        <v>48</v>
      </c>
      <c r="O228" s="1" t="s">
        <v>49</v>
      </c>
      <c r="P228">
        <v>4477206.9930999996</v>
      </c>
      <c r="Q228" s="1" t="s">
        <v>99</v>
      </c>
      <c r="R228">
        <v>1.6666700000000001E-5</v>
      </c>
      <c r="S228" s="1" t="s">
        <v>51</v>
      </c>
      <c r="T228" s="1" t="s">
        <v>52</v>
      </c>
      <c r="U228">
        <v>74.6203</v>
      </c>
      <c r="V228">
        <v>69.396699999999996</v>
      </c>
      <c r="W228">
        <v>69.396699999999996</v>
      </c>
      <c r="X228" s="1" t="s">
        <v>53</v>
      </c>
      <c r="Y228" s="1" t="s">
        <v>49</v>
      </c>
      <c r="Z228" s="1" t="s">
        <v>100</v>
      </c>
      <c r="AA228" s="1" t="s">
        <v>65</v>
      </c>
      <c r="AB228" s="1" t="s">
        <v>66</v>
      </c>
      <c r="AC228" s="1" t="s">
        <v>67</v>
      </c>
      <c r="AD228" s="1" t="s">
        <v>68</v>
      </c>
      <c r="AE228" s="1" t="s">
        <v>69</v>
      </c>
      <c r="AF228" s="1" t="s">
        <v>70</v>
      </c>
      <c r="AG228" s="1" t="s">
        <v>60</v>
      </c>
      <c r="AH228">
        <v>228</v>
      </c>
      <c r="AI228" s="1" t="s">
        <v>70</v>
      </c>
      <c r="AJ228" s="1" t="s">
        <v>71</v>
      </c>
      <c r="AK228" s="1" t="s">
        <v>72</v>
      </c>
      <c r="AL228">
        <v>1</v>
      </c>
      <c r="AM228" s="1" t="s">
        <v>570</v>
      </c>
      <c r="AN228" s="2">
        <v>46113</v>
      </c>
      <c r="AO228" s="3">
        <v>46113</v>
      </c>
    </row>
    <row r="229" spans="1:41">
      <c r="A229" s="1" t="s">
        <v>571</v>
      </c>
      <c r="B229" s="1" t="s">
        <v>42</v>
      </c>
      <c r="C229">
        <v>999999999999</v>
      </c>
      <c r="D229">
        <v>111111111111</v>
      </c>
      <c r="E229" s="1" t="s">
        <v>43</v>
      </c>
      <c r="F229">
        <v>46123.833333333336</v>
      </c>
      <c r="G229">
        <v>46124.833333333336</v>
      </c>
      <c r="H229">
        <v>46112.833333333336</v>
      </c>
      <c r="I229">
        <v>46142.833333333336</v>
      </c>
      <c r="J229" s="1" t="s">
        <v>96</v>
      </c>
      <c r="K229" s="1" t="s">
        <v>45</v>
      </c>
      <c r="L229" s="1" t="s">
        <v>97</v>
      </c>
      <c r="M229" s="1" t="s">
        <v>103</v>
      </c>
      <c r="N229" s="1" t="s">
        <v>48</v>
      </c>
      <c r="O229" s="1" t="s">
        <v>49</v>
      </c>
      <c r="P229">
        <v>4272515.7637999998</v>
      </c>
      <c r="Q229" s="1" t="s">
        <v>99</v>
      </c>
      <c r="R229">
        <v>1.6666700000000001E-5</v>
      </c>
      <c r="S229" s="1" t="s">
        <v>51</v>
      </c>
      <c r="T229" s="1" t="s">
        <v>52</v>
      </c>
      <c r="U229">
        <v>71.208699999999993</v>
      </c>
      <c r="V229">
        <v>66.224000000000004</v>
      </c>
      <c r="W229">
        <v>66.224000000000004</v>
      </c>
      <c r="X229" s="1" t="s">
        <v>53</v>
      </c>
      <c r="Y229" s="1" t="s">
        <v>49</v>
      </c>
      <c r="Z229" s="1" t="s">
        <v>100</v>
      </c>
      <c r="AA229" s="1" t="s">
        <v>65</v>
      </c>
      <c r="AB229" s="1" t="s">
        <v>66</v>
      </c>
      <c r="AC229" s="1" t="s">
        <v>67</v>
      </c>
      <c r="AD229" s="1" t="s">
        <v>68</v>
      </c>
      <c r="AE229" s="1" t="s">
        <v>69</v>
      </c>
      <c r="AF229" s="1" t="s">
        <v>70</v>
      </c>
      <c r="AG229" s="1" t="s">
        <v>60</v>
      </c>
      <c r="AH229">
        <v>229</v>
      </c>
      <c r="AI229" s="1" t="s">
        <v>70</v>
      </c>
      <c r="AJ229" s="1" t="s">
        <v>71</v>
      </c>
      <c r="AK229" s="1" t="s">
        <v>72</v>
      </c>
      <c r="AL229">
        <v>1</v>
      </c>
      <c r="AM229" s="1" t="s">
        <v>572</v>
      </c>
      <c r="AN229" s="2">
        <v>46113</v>
      </c>
      <c r="AO229" s="3">
        <v>46113</v>
      </c>
    </row>
    <row r="230" spans="1:41">
      <c r="A230" s="1" t="s">
        <v>573</v>
      </c>
      <c r="B230" s="1" t="s">
        <v>42</v>
      </c>
      <c r="C230">
        <v>999999999999</v>
      </c>
      <c r="D230">
        <v>111111111111</v>
      </c>
      <c r="E230" s="1" t="s">
        <v>43</v>
      </c>
      <c r="F230">
        <v>46123.833333333336</v>
      </c>
      <c r="G230">
        <v>46124.833333333336</v>
      </c>
      <c r="H230">
        <v>46112.833333333336</v>
      </c>
      <c r="I230">
        <v>46142.833333333336</v>
      </c>
      <c r="J230" s="1" t="s">
        <v>106</v>
      </c>
      <c r="K230" s="1" t="s">
        <v>107</v>
      </c>
      <c r="L230" s="1" t="s">
        <v>108</v>
      </c>
      <c r="M230" s="1" t="s">
        <v>109</v>
      </c>
      <c r="N230" s="1" t="s">
        <v>48</v>
      </c>
      <c r="O230" s="1" t="s">
        <v>49</v>
      </c>
      <c r="P230">
        <v>236.9616</v>
      </c>
      <c r="Q230" s="1" t="s">
        <v>110</v>
      </c>
      <c r="R230">
        <v>0.5</v>
      </c>
      <c r="S230" s="1" t="s">
        <v>51</v>
      </c>
      <c r="T230" s="1" t="s">
        <v>52</v>
      </c>
      <c r="U230">
        <v>118.4808</v>
      </c>
      <c r="V230">
        <v>109.00230000000001</v>
      </c>
      <c r="W230">
        <v>109.00230000000001</v>
      </c>
      <c r="X230" s="1" t="s">
        <v>53</v>
      </c>
      <c r="Y230" s="1" t="s">
        <v>49</v>
      </c>
      <c r="Z230" s="1" t="s">
        <v>111</v>
      </c>
      <c r="AA230" s="1" t="s">
        <v>112</v>
      </c>
      <c r="AB230" s="1" t="s">
        <v>66</v>
      </c>
      <c r="AC230" s="1" t="s">
        <v>67</v>
      </c>
      <c r="AD230" s="1" t="s">
        <v>68</v>
      </c>
      <c r="AE230" s="1" t="s">
        <v>69</v>
      </c>
      <c r="AF230" s="1" t="s">
        <v>70</v>
      </c>
      <c r="AG230" s="1" t="s">
        <v>60</v>
      </c>
      <c r="AH230">
        <v>230</v>
      </c>
      <c r="AI230" s="1" t="s">
        <v>113</v>
      </c>
      <c r="AJ230" s="1" t="s">
        <v>114</v>
      </c>
      <c r="AK230" s="1" t="s">
        <v>115</v>
      </c>
      <c r="AL230">
        <v>1</v>
      </c>
      <c r="AM230" s="1" t="s">
        <v>574</v>
      </c>
      <c r="AN230" s="2">
        <v>46113</v>
      </c>
      <c r="AO230" s="3">
        <v>46113</v>
      </c>
    </row>
    <row r="231" spans="1:41">
      <c r="A231" s="1" t="s">
        <v>575</v>
      </c>
      <c r="B231" s="1" t="s">
        <v>42</v>
      </c>
      <c r="C231">
        <v>999999999999</v>
      </c>
      <c r="D231">
        <v>111111111111</v>
      </c>
      <c r="E231" s="1" t="s">
        <v>43</v>
      </c>
      <c r="F231">
        <v>46123.833333333336</v>
      </c>
      <c r="G231">
        <v>46124.833333333336</v>
      </c>
      <c r="H231">
        <v>46112.833333333336</v>
      </c>
      <c r="I231">
        <v>46142.833333333336</v>
      </c>
      <c r="J231" s="1" t="s">
        <v>106</v>
      </c>
      <c r="K231" s="1" t="s">
        <v>107</v>
      </c>
      <c r="L231" s="1" t="s">
        <v>108</v>
      </c>
      <c r="M231" s="1" t="s">
        <v>118</v>
      </c>
      <c r="N231" s="1" t="s">
        <v>48</v>
      </c>
      <c r="O231" s="1" t="s">
        <v>49</v>
      </c>
      <c r="P231">
        <v>230.7037</v>
      </c>
      <c r="Q231" s="1" t="s">
        <v>110</v>
      </c>
      <c r="R231">
        <v>0.5</v>
      </c>
      <c r="S231" s="1" t="s">
        <v>51</v>
      </c>
      <c r="T231" s="1" t="s">
        <v>52</v>
      </c>
      <c r="U231">
        <v>115.3518</v>
      </c>
      <c r="V231">
        <v>106.1237</v>
      </c>
      <c r="W231">
        <v>106.1237</v>
      </c>
      <c r="X231" s="1" t="s">
        <v>53</v>
      </c>
      <c r="Y231" s="1" t="s">
        <v>49</v>
      </c>
      <c r="Z231" s="1" t="s">
        <v>111</v>
      </c>
      <c r="AA231" s="1" t="s">
        <v>112</v>
      </c>
      <c r="AB231" s="1" t="s">
        <v>66</v>
      </c>
      <c r="AC231" s="1" t="s">
        <v>67</v>
      </c>
      <c r="AD231" s="1" t="s">
        <v>68</v>
      </c>
      <c r="AE231" s="1" t="s">
        <v>69</v>
      </c>
      <c r="AF231" s="1" t="s">
        <v>70</v>
      </c>
      <c r="AG231" s="1" t="s">
        <v>60</v>
      </c>
      <c r="AH231">
        <v>231</v>
      </c>
      <c r="AI231" s="1" t="s">
        <v>113</v>
      </c>
      <c r="AJ231" s="1" t="s">
        <v>114</v>
      </c>
      <c r="AK231" s="1" t="s">
        <v>115</v>
      </c>
      <c r="AL231">
        <v>1</v>
      </c>
      <c r="AM231" s="1" t="s">
        <v>576</v>
      </c>
      <c r="AN231" s="2">
        <v>46113</v>
      </c>
      <c r="AO231" s="3">
        <v>46113</v>
      </c>
    </row>
    <row r="232" spans="1:41">
      <c r="A232" s="1" t="s">
        <v>577</v>
      </c>
      <c r="B232" s="1" t="s">
        <v>42</v>
      </c>
      <c r="C232">
        <v>999999999999</v>
      </c>
      <c r="D232">
        <v>222222222222</v>
      </c>
      <c r="E232" s="1" t="s">
        <v>121</v>
      </c>
      <c r="F232">
        <v>46123.833333333336</v>
      </c>
      <c r="G232">
        <v>46124.833333333336</v>
      </c>
      <c r="H232">
        <v>46112.833333333336</v>
      </c>
      <c r="I232">
        <v>46142.833333333336</v>
      </c>
      <c r="J232" s="1" t="s">
        <v>44</v>
      </c>
      <c r="K232" s="1" t="s">
        <v>45</v>
      </c>
      <c r="L232" s="1" t="s">
        <v>46</v>
      </c>
      <c r="M232" s="1" t="s">
        <v>122</v>
      </c>
      <c r="N232" s="1" t="s">
        <v>48</v>
      </c>
      <c r="O232" s="1" t="s">
        <v>49</v>
      </c>
      <c r="P232">
        <v>384.5086</v>
      </c>
      <c r="Q232" s="1" t="s">
        <v>50</v>
      </c>
      <c r="R232">
        <v>9.6000000000000002E-2</v>
      </c>
      <c r="S232" s="1" t="s">
        <v>51</v>
      </c>
      <c r="T232" s="1" t="s">
        <v>52</v>
      </c>
      <c r="U232">
        <v>36.912799999999997</v>
      </c>
      <c r="V232">
        <v>32.298699999999997</v>
      </c>
      <c r="W232">
        <v>32.298699999999997</v>
      </c>
      <c r="X232" s="1" t="s">
        <v>53</v>
      </c>
      <c r="Y232" s="1" t="s">
        <v>49</v>
      </c>
      <c r="Z232" s="1" t="s">
        <v>54</v>
      </c>
      <c r="AA232" s="1" t="s">
        <v>123</v>
      </c>
      <c r="AB232" s="1" t="s">
        <v>124</v>
      </c>
      <c r="AC232" s="1" t="s">
        <v>125</v>
      </c>
      <c r="AD232" s="1" t="s">
        <v>126</v>
      </c>
      <c r="AE232" s="1" t="s">
        <v>127</v>
      </c>
      <c r="AF232" s="1" t="s">
        <v>70</v>
      </c>
      <c r="AG232" s="1" t="s">
        <v>60</v>
      </c>
      <c r="AH232">
        <v>232</v>
      </c>
      <c r="AI232" s="1" t="s">
        <v>70</v>
      </c>
      <c r="AJ232" s="1" t="s">
        <v>71</v>
      </c>
      <c r="AK232" s="1" t="s">
        <v>72</v>
      </c>
      <c r="AL232">
        <v>1</v>
      </c>
      <c r="AM232" s="1" t="s">
        <v>578</v>
      </c>
      <c r="AN232" s="2">
        <v>46113</v>
      </c>
      <c r="AO232" s="3">
        <v>46113</v>
      </c>
    </row>
    <row r="233" spans="1:41">
      <c r="A233" s="1" t="s">
        <v>579</v>
      </c>
      <c r="B233" s="1" t="s">
        <v>42</v>
      </c>
      <c r="C233">
        <v>999999999999</v>
      </c>
      <c r="D233">
        <v>222222222222</v>
      </c>
      <c r="E233" s="1" t="s">
        <v>121</v>
      </c>
      <c r="F233">
        <v>46123.833333333336</v>
      </c>
      <c r="G233">
        <v>46124.833333333336</v>
      </c>
      <c r="H233">
        <v>46112.833333333336</v>
      </c>
      <c r="I233">
        <v>46142.833333333336</v>
      </c>
      <c r="J233" s="1" t="s">
        <v>44</v>
      </c>
      <c r="K233" s="1" t="s">
        <v>45</v>
      </c>
      <c r="L233" s="1" t="s">
        <v>46</v>
      </c>
      <c r="M233" s="1" t="s">
        <v>130</v>
      </c>
      <c r="N233" s="1" t="s">
        <v>48</v>
      </c>
      <c r="O233" s="1" t="s">
        <v>49</v>
      </c>
      <c r="P233">
        <v>400.82409999999999</v>
      </c>
      <c r="Q233" s="1" t="s">
        <v>50</v>
      </c>
      <c r="R233">
        <v>9.6000000000000002E-2</v>
      </c>
      <c r="S233" s="1" t="s">
        <v>51</v>
      </c>
      <c r="T233" s="1" t="s">
        <v>52</v>
      </c>
      <c r="U233">
        <v>38.479100000000003</v>
      </c>
      <c r="V233">
        <v>33.669199999999996</v>
      </c>
      <c r="W233">
        <v>33.669199999999996</v>
      </c>
      <c r="X233" s="1" t="s">
        <v>53</v>
      </c>
      <c r="Y233" s="1" t="s">
        <v>49</v>
      </c>
      <c r="Z233" s="1" t="s">
        <v>54</v>
      </c>
      <c r="AA233" s="1" t="s">
        <v>123</v>
      </c>
      <c r="AB233" s="1" t="s">
        <v>124</v>
      </c>
      <c r="AC233" s="1" t="s">
        <v>125</v>
      </c>
      <c r="AD233" s="1" t="s">
        <v>126</v>
      </c>
      <c r="AE233" s="1" t="s">
        <v>127</v>
      </c>
      <c r="AF233" s="1" t="s">
        <v>70</v>
      </c>
      <c r="AG233" s="1" t="s">
        <v>60</v>
      </c>
      <c r="AH233">
        <v>233</v>
      </c>
      <c r="AI233" s="1" t="s">
        <v>70</v>
      </c>
      <c r="AJ233" s="1" t="s">
        <v>71</v>
      </c>
      <c r="AK233" s="1" t="s">
        <v>72</v>
      </c>
      <c r="AL233">
        <v>1</v>
      </c>
      <c r="AM233" s="1" t="s">
        <v>580</v>
      </c>
      <c r="AN233" s="2">
        <v>46113</v>
      </c>
      <c r="AO233" s="3">
        <v>46113</v>
      </c>
    </row>
    <row r="234" spans="1:41">
      <c r="A234" s="1" t="s">
        <v>581</v>
      </c>
      <c r="B234" s="1" t="s">
        <v>42</v>
      </c>
      <c r="C234">
        <v>999999999999</v>
      </c>
      <c r="D234">
        <v>222222222222</v>
      </c>
      <c r="E234" s="1" t="s">
        <v>121</v>
      </c>
      <c r="F234">
        <v>46123.833333333336</v>
      </c>
      <c r="G234">
        <v>46124.833333333336</v>
      </c>
      <c r="H234">
        <v>46112.833333333336</v>
      </c>
      <c r="I234">
        <v>46142.833333333336</v>
      </c>
      <c r="J234" s="1" t="s">
        <v>75</v>
      </c>
      <c r="K234" s="1" t="s">
        <v>76</v>
      </c>
      <c r="L234" s="1" t="s">
        <v>77</v>
      </c>
      <c r="M234" s="1" t="s">
        <v>133</v>
      </c>
      <c r="N234" s="1" t="s">
        <v>48</v>
      </c>
      <c r="O234" s="1" t="s">
        <v>49</v>
      </c>
      <c r="P234">
        <v>91.730800000000002</v>
      </c>
      <c r="Q234" s="1" t="s">
        <v>79</v>
      </c>
      <c r="R234">
        <v>2.3E-2</v>
      </c>
      <c r="S234" s="1" t="s">
        <v>51</v>
      </c>
      <c r="T234" s="1" t="s">
        <v>52</v>
      </c>
      <c r="U234">
        <v>2.1097999999999999</v>
      </c>
      <c r="V234">
        <v>1.9722</v>
      </c>
      <c r="W234">
        <v>1.9722</v>
      </c>
      <c r="X234" s="1" t="s">
        <v>53</v>
      </c>
      <c r="Y234" s="1" t="s">
        <v>49</v>
      </c>
      <c r="Z234" s="1" t="s">
        <v>80</v>
      </c>
      <c r="AA234" s="1" t="s">
        <v>123</v>
      </c>
      <c r="AB234" s="1" t="s">
        <v>124</v>
      </c>
      <c r="AC234" s="1" t="s">
        <v>125</v>
      </c>
      <c r="AD234" s="1" t="s">
        <v>126</v>
      </c>
      <c r="AE234" s="1" t="s">
        <v>127</v>
      </c>
      <c r="AF234" s="1" t="s">
        <v>70</v>
      </c>
      <c r="AG234" s="1" t="s">
        <v>60</v>
      </c>
      <c r="AH234">
        <v>234</v>
      </c>
      <c r="AI234" s="1" t="s">
        <v>70</v>
      </c>
      <c r="AJ234" s="1" t="s">
        <v>71</v>
      </c>
      <c r="AK234" s="1" t="s">
        <v>72</v>
      </c>
      <c r="AL234">
        <v>1</v>
      </c>
      <c r="AM234" s="1" t="s">
        <v>582</v>
      </c>
      <c r="AN234" s="2">
        <v>46113</v>
      </c>
      <c r="AO234" s="3">
        <v>46113</v>
      </c>
    </row>
    <row r="235" spans="1:41">
      <c r="A235" s="1" t="s">
        <v>583</v>
      </c>
      <c r="B235" s="1" t="s">
        <v>42</v>
      </c>
      <c r="C235">
        <v>999999999999</v>
      </c>
      <c r="D235">
        <v>222222222222</v>
      </c>
      <c r="E235" s="1" t="s">
        <v>121</v>
      </c>
      <c r="F235">
        <v>46123.833333333336</v>
      </c>
      <c r="G235">
        <v>46124.833333333336</v>
      </c>
      <c r="H235">
        <v>46112.833333333336</v>
      </c>
      <c r="I235">
        <v>46142.833333333336</v>
      </c>
      <c r="J235" s="1" t="s">
        <v>75</v>
      </c>
      <c r="K235" s="1" t="s">
        <v>76</v>
      </c>
      <c r="L235" s="1" t="s">
        <v>77</v>
      </c>
      <c r="M235" s="1" t="s">
        <v>136</v>
      </c>
      <c r="N235" s="1" t="s">
        <v>48</v>
      </c>
      <c r="O235" s="1" t="s">
        <v>49</v>
      </c>
      <c r="P235">
        <v>86.108999999999995</v>
      </c>
      <c r="Q235" s="1" t="s">
        <v>79</v>
      </c>
      <c r="R235">
        <v>2.3E-2</v>
      </c>
      <c r="S235" s="1" t="s">
        <v>51</v>
      </c>
      <c r="T235" s="1" t="s">
        <v>52</v>
      </c>
      <c r="U235">
        <v>1.9804999999999999</v>
      </c>
      <c r="V235">
        <v>1.8512999999999999</v>
      </c>
      <c r="W235">
        <v>1.8512999999999999</v>
      </c>
      <c r="X235" s="1" t="s">
        <v>53</v>
      </c>
      <c r="Y235" s="1" t="s">
        <v>49</v>
      </c>
      <c r="Z235" s="1" t="s">
        <v>80</v>
      </c>
      <c r="AA235" s="1" t="s">
        <v>123</v>
      </c>
      <c r="AB235" s="1" t="s">
        <v>124</v>
      </c>
      <c r="AC235" s="1" t="s">
        <v>125</v>
      </c>
      <c r="AD235" s="1" t="s">
        <v>126</v>
      </c>
      <c r="AE235" s="1" t="s">
        <v>127</v>
      </c>
      <c r="AF235" s="1" t="s">
        <v>70</v>
      </c>
      <c r="AG235" s="1" t="s">
        <v>60</v>
      </c>
      <c r="AH235">
        <v>235</v>
      </c>
      <c r="AI235" s="1" t="s">
        <v>70</v>
      </c>
      <c r="AJ235" s="1" t="s">
        <v>71</v>
      </c>
      <c r="AK235" s="1" t="s">
        <v>72</v>
      </c>
      <c r="AL235">
        <v>1</v>
      </c>
      <c r="AM235" s="1" t="s">
        <v>584</v>
      </c>
      <c r="AN235" s="2">
        <v>46113</v>
      </c>
      <c r="AO235" s="3">
        <v>46113</v>
      </c>
    </row>
    <row r="236" spans="1:41">
      <c r="A236" s="1" t="s">
        <v>585</v>
      </c>
      <c r="B236" s="1" t="s">
        <v>42</v>
      </c>
      <c r="C236">
        <v>999999999999</v>
      </c>
      <c r="D236">
        <v>222222222222</v>
      </c>
      <c r="E236" s="1" t="s">
        <v>121</v>
      </c>
      <c r="F236">
        <v>46123.833333333336</v>
      </c>
      <c r="G236">
        <v>46124.833333333336</v>
      </c>
      <c r="H236">
        <v>46112.833333333336</v>
      </c>
      <c r="I236">
        <v>46142.833333333336</v>
      </c>
      <c r="J236" s="1" t="s">
        <v>86</v>
      </c>
      <c r="K236" s="1" t="s">
        <v>87</v>
      </c>
      <c r="L236" s="1" t="s">
        <v>88</v>
      </c>
      <c r="M236" s="1" t="s">
        <v>139</v>
      </c>
      <c r="N236" s="1" t="s">
        <v>48</v>
      </c>
      <c r="O236" s="1" t="s">
        <v>49</v>
      </c>
      <c r="P236">
        <v>87.467799999999997</v>
      </c>
      <c r="Q236" s="1" t="s">
        <v>50</v>
      </c>
      <c r="R236">
        <v>0.192</v>
      </c>
      <c r="S236" s="1" t="s">
        <v>51</v>
      </c>
      <c r="T236" s="1" t="s">
        <v>52</v>
      </c>
      <c r="U236">
        <v>16.793800000000001</v>
      </c>
      <c r="V236">
        <v>14.8695</v>
      </c>
      <c r="W236">
        <v>14.8695</v>
      </c>
      <c r="X236" s="1" t="s">
        <v>53</v>
      </c>
      <c r="Y236" s="1" t="s">
        <v>49</v>
      </c>
      <c r="Z236" s="1" t="s">
        <v>90</v>
      </c>
      <c r="AA236" s="1" t="s">
        <v>55</v>
      </c>
      <c r="AB236" s="1" t="s">
        <v>56</v>
      </c>
      <c r="AC236" s="1" t="s">
        <v>57</v>
      </c>
      <c r="AD236" s="1" t="s">
        <v>58</v>
      </c>
      <c r="AE236" s="1" t="s">
        <v>59</v>
      </c>
      <c r="AF236" s="1" t="s">
        <v>56</v>
      </c>
      <c r="AG236" s="1" t="s">
        <v>60</v>
      </c>
      <c r="AH236">
        <v>236</v>
      </c>
      <c r="AI236" s="1" t="s">
        <v>56</v>
      </c>
      <c r="AJ236" s="1" t="s">
        <v>56</v>
      </c>
      <c r="AK236" s="1" t="s">
        <v>61</v>
      </c>
      <c r="AL236">
        <v>1</v>
      </c>
      <c r="AM236" s="1" t="s">
        <v>586</v>
      </c>
      <c r="AN236" s="2">
        <v>46113</v>
      </c>
      <c r="AO236" s="3">
        <v>46113</v>
      </c>
    </row>
    <row r="237" spans="1:41">
      <c r="A237" s="1" t="s">
        <v>587</v>
      </c>
      <c r="B237" s="1" t="s">
        <v>42</v>
      </c>
      <c r="C237">
        <v>999999999999</v>
      </c>
      <c r="D237">
        <v>222222222222</v>
      </c>
      <c r="E237" s="1" t="s">
        <v>121</v>
      </c>
      <c r="F237">
        <v>46123.833333333336</v>
      </c>
      <c r="G237">
        <v>46124.833333333336</v>
      </c>
      <c r="H237">
        <v>46112.833333333336</v>
      </c>
      <c r="I237">
        <v>46142.833333333336</v>
      </c>
      <c r="J237" s="1" t="s">
        <v>86</v>
      </c>
      <c r="K237" s="1" t="s">
        <v>87</v>
      </c>
      <c r="L237" s="1" t="s">
        <v>88</v>
      </c>
      <c r="M237" s="1" t="s">
        <v>142</v>
      </c>
      <c r="N237" s="1" t="s">
        <v>48</v>
      </c>
      <c r="O237" s="1" t="s">
        <v>49</v>
      </c>
      <c r="P237">
        <v>82.447699999999998</v>
      </c>
      <c r="Q237" s="1" t="s">
        <v>50</v>
      </c>
      <c r="R237">
        <v>0.192</v>
      </c>
      <c r="S237" s="1" t="s">
        <v>51</v>
      </c>
      <c r="T237" s="1" t="s">
        <v>52</v>
      </c>
      <c r="U237">
        <v>15.83</v>
      </c>
      <c r="V237">
        <v>14.0161</v>
      </c>
      <c r="W237">
        <v>14.0161</v>
      </c>
      <c r="X237" s="1" t="s">
        <v>53</v>
      </c>
      <c r="Y237" s="1" t="s">
        <v>49</v>
      </c>
      <c r="Z237" s="1" t="s">
        <v>90</v>
      </c>
      <c r="AA237" s="1" t="s">
        <v>123</v>
      </c>
      <c r="AB237" s="1" t="s">
        <v>124</v>
      </c>
      <c r="AC237" s="1" t="s">
        <v>125</v>
      </c>
      <c r="AD237" s="1" t="s">
        <v>126</v>
      </c>
      <c r="AE237" s="1" t="s">
        <v>127</v>
      </c>
      <c r="AF237" s="1" t="s">
        <v>70</v>
      </c>
      <c r="AG237" s="1" t="s">
        <v>60</v>
      </c>
      <c r="AH237">
        <v>237</v>
      </c>
      <c r="AI237" s="1" t="s">
        <v>70</v>
      </c>
      <c r="AJ237" s="1" t="s">
        <v>71</v>
      </c>
      <c r="AK237" s="1" t="s">
        <v>72</v>
      </c>
      <c r="AL237">
        <v>1</v>
      </c>
      <c r="AM237" s="1" t="s">
        <v>588</v>
      </c>
      <c r="AN237" s="2">
        <v>46113</v>
      </c>
      <c r="AO237" s="3">
        <v>46113</v>
      </c>
    </row>
    <row r="238" spans="1:41">
      <c r="A238" s="1" t="s">
        <v>589</v>
      </c>
      <c r="B238" s="1" t="s">
        <v>42</v>
      </c>
      <c r="C238">
        <v>999999999999</v>
      </c>
      <c r="D238">
        <v>222222222222</v>
      </c>
      <c r="E238" s="1" t="s">
        <v>121</v>
      </c>
      <c r="F238">
        <v>46123.833333333336</v>
      </c>
      <c r="G238">
        <v>46124.833333333336</v>
      </c>
      <c r="H238">
        <v>46112.833333333336</v>
      </c>
      <c r="I238">
        <v>46142.833333333336</v>
      </c>
      <c r="J238" s="1" t="s">
        <v>96</v>
      </c>
      <c r="K238" s="1" t="s">
        <v>45</v>
      </c>
      <c r="L238" s="1" t="s">
        <v>97</v>
      </c>
      <c r="M238" s="1" t="s">
        <v>145</v>
      </c>
      <c r="N238" s="1" t="s">
        <v>48</v>
      </c>
      <c r="O238" s="1" t="s">
        <v>49</v>
      </c>
      <c r="P238">
        <v>1720520.9819</v>
      </c>
      <c r="Q238" s="1" t="s">
        <v>99</v>
      </c>
      <c r="R238">
        <v>1.6666700000000001E-5</v>
      </c>
      <c r="S238" s="1" t="s">
        <v>51</v>
      </c>
      <c r="T238" s="1" t="s">
        <v>52</v>
      </c>
      <c r="U238">
        <v>28.6754</v>
      </c>
      <c r="V238">
        <v>26.668099999999999</v>
      </c>
      <c r="W238">
        <v>26.668099999999999</v>
      </c>
      <c r="X238" s="1" t="s">
        <v>53</v>
      </c>
      <c r="Y238" s="1" t="s">
        <v>49</v>
      </c>
      <c r="Z238" s="1" t="s">
        <v>100</v>
      </c>
      <c r="AA238" s="1" t="s">
        <v>123</v>
      </c>
      <c r="AB238" s="1" t="s">
        <v>124</v>
      </c>
      <c r="AC238" s="1" t="s">
        <v>125</v>
      </c>
      <c r="AD238" s="1" t="s">
        <v>126</v>
      </c>
      <c r="AE238" s="1" t="s">
        <v>127</v>
      </c>
      <c r="AF238" s="1" t="s">
        <v>70</v>
      </c>
      <c r="AG238" s="1" t="s">
        <v>60</v>
      </c>
      <c r="AH238">
        <v>238</v>
      </c>
      <c r="AI238" s="1" t="s">
        <v>70</v>
      </c>
      <c r="AJ238" s="1" t="s">
        <v>71</v>
      </c>
      <c r="AK238" s="1" t="s">
        <v>72</v>
      </c>
      <c r="AL238">
        <v>1</v>
      </c>
      <c r="AM238" s="1" t="s">
        <v>590</v>
      </c>
      <c r="AN238" s="2">
        <v>46113</v>
      </c>
      <c r="AO238" s="3">
        <v>46113</v>
      </c>
    </row>
    <row r="239" spans="1:41">
      <c r="A239" s="1" t="s">
        <v>591</v>
      </c>
      <c r="B239" s="1" t="s">
        <v>42</v>
      </c>
      <c r="C239">
        <v>999999999999</v>
      </c>
      <c r="D239">
        <v>222222222222</v>
      </c>
      <c r="E239" s="1" t="s">
        <v>121</v>
      </c>
      <c r="F239">
        <v>46123.833333333336</v>
      </c>
      <c r="G239">
        <v>46124.833333333336</v>
      </c>
      <c r="H239">
        <v>46112.833333333336</v>
      </c>
      <c r="I239">
        <v>46142.833333333336</v>
      </c>
      <c r="J239" s="1" t="s">
        <v>96</v>
      </c>
      <c r="K239" s="1" t="s">
        <v>45</v>
      </c>
      <c r="L239" s="1" t="s">
        <v>97</v>
      </c>
      <c r="M239" s="1" t="s">
        <v>148</v>
      </c>
      <c r="N239" s="1" t="s">
        <v>48</v>
      </c>
      <c r="O239" s="1" t="s">
        <v>49</v>
      </c>
      <c r="P239">
        <v>1722050.2312</v>
      </c>
      <c r="Q239" s="1" t="s">
        <v>99</v>
      </c>
      <c r="R239">
        <v>1.6666700000000001E-5</v>
      </c>
      <c r="S239" s="1" t="s">
        <v>51</v>
      </c>
      <c r="T239" s="1" t="s">
        <v>52</v>
      </c>
      <c r="U239">
        <v>28.700900000000001</v>
      </c>
      <c r="V239">
        <v>26.691800000000001</v>
      </c>
      <c r="W239">
        <v>26.691800000000001</v>
      </c>
      <c r="X239" s="1" t="s">
        <v>53</v>
      </c>
      <c r="Y239" s="1" t="s">
        <v>49</v>
      </c>
      <c r="Z239" s="1" t="s">
        <v>100</v>
      </c>
      <c r="AA239" s="1" t="s">
        <v>123</v>
      </c>
      <c r="AB239" s="1" t="s">
        <v>124</v>
      </c>
      <c r="AC239" s="1" t="s">
        <v>125</v>
      </c>
      <c r="AD239" s="1" t="s">
        <v>126</v>
      </c>
      <c r="AE239" s="1" t="s">
        <v>127</v>
      </c>
      <c r="AF239" s="1" t="s">
        <v>70</v>
      </c>
      <c r="AG239" s="1" t="s">
        <v>60</v>
      </c>
      <c r="AH239">
        <v>239</v>
      </c>
      <c r="AI239" s="1" t="s">
        <v>70</v>
      </c>
      <c r="AJ239" s="1" t="s">
        <v>71</v>
      </c>
      <c r="AK239" s="1" t="s">
        <v>72</v>
      </c>
      <c r="AL239">
        <v>1</v>
      </c>
      <c r="AM239" s="1" t="s">
        <v>592</v>
      </c>
      <c r="AN239" s="2">
        <v>46113</v>
      </c>
      <c r="AO239" s="3">
        <v>46113</v>
      </c>
    </row>
    <row r="240" spans="1:41">
      <c r="A240" s="1" t="s">
        <v>593</v>
      </c>
      <c r="B240" s="1" t="s">
        <v>42</v>
      </c>
      <c r="C240">
        <v>999999999999</v>
      </c>
      <c r="D240">
        <v>222222222222</v>
      </c>
      <c r="E240" s="1" t="s">
        <v>121</v>
      </c>
      <c r="F240">
        <v>46123.833333333336</v>
      </c>
      <c r="G240">
        <v>46124.833333333336</v>
      </c>
      <c r="H240">
        <v>46112.833333333336</v>
      </c>
      <c r="I240">
        <v>46142.833333333336</v>
      </c>
      <c r="J240" s="1" t="s">
        <v>106</v>
      </c>
      <c r="K240" s="1" t="s">
        <v>107</v>
      </c>
      <c r="L240" s="1" t="s">
        <v>108</v>
      </c>
      <c r="M240" s="1" t="s">
        <v>151</v>
      </c>
      <c r="N240" s="1" t="s">
        <v>48</v>
      </c>
      <c r="O240" s="1" t="s">
        <v>49</v>
      </c>
      <c r="P240">
        <v>88.971400000000003</v>
      </c>
      <c r="Q240" s="1" t="s">
        <v>110</v>
      </c>
      <c r="R240">
        <v>0.5</v>
      </c>
      <c r="S240" s="1" t="s">
        <v>51</v>
      </c>
      <c r="T240" s="1" t="s">
        <v>52</v>
      </c>
      <c r="U240">
        <v>44.485700000000001</v>
      </c>
      <c r="V240">
        <v>40.9268</v>
      </c>
      <c r="W240">
        <v>40.9268</v>
      </c>
      <c r="X240" s="1" t="s">
        <v>53</v>
      </c>
      <c r="Y240" s="1" t="s">
        <v>49</v>
      </c>
      <c r="Z240" s="1" t="s">
        <v>111</v>
      </c>
      <c r="AA240" s="1" t="s">
        <v>152</v>
      </c>
      <c r="AB240" s="1" t="s">
        <v>124</v>
      </c>
      <c r="AC240" s="1" t="s">
        <v>125</v>
      </c>
      <c r="AD240" s="1" t="s">
        <v>126</v>
      </c>
      <c r="AE240" s="1" t="s">
        <v>127</v>
      </c>
      <c r="AF240" s="1" t="s">
        <v>70</v>
      </c>
      <c r="AG240" s="1" t="s">
        <v>60</v>
      </c>
      <c r="AH240">
        <v>240</v>
      </c>
      <c r="AI240" s="1" t="s">
        <v>113</v>
      </c>
      <c r="AJ240" s="1" t="s">
        <v>114</v>
      </c>
      <c r="AK240" s="1" t="s">
        <v>115</v>
      </c>
      <c r="AL240">
        <v>1</v>
      </c>
      <c r="AM240" s="1" t="s">
        <v>594</v>
      </c>
      <c r="AN240" s="2">
        <v>46113</v>
      </c>
      <c r="AO240" s="3">
        <v>46113</v>
      </c>
    </row>
    <row r="241" spans="1:41">
      <c r="A241" s="1" t="s">
        <v>595</v>
      </c>
      <c r="B241" s="1" t="s">
        <v>42</v>
      </c>
      <c r="C241">
        <v>999999999999</v>
      </c>
      <c r="D241">
        <v>222222222222</v>
      </c>
      <c r="E241" s="1" t="s">
        <v>121</v>
      </c>
      <c r="F241">
        <v>46123.833333333336</v>
      </c>
      <c r="G241">
        <v>46124.833333333336</v>
      </c>
      <c r="H241">
        <v>46112.833333333336</v>
      </c>
      <c r="I241">
        <v>46142.833333333336</v>
      </c>
      <c r="J241" s="1" t="s">
        <v>106</v>
      </c>
      <c r="K241" s="1" t="s">
        <v>107</v>
      </c>
      <c r="L241" s="1" t="s">
        <v>108</v>
      </c>
      <c r="M241" s="1" t="s">
        <v>155</v>
      </c>
      <c r="N241" s="1" t="s">
        <v>48</v>
      </c>
      <c r="O241" s="1" t="s">
        <v>49</v>
      </c>
      <c r="P241">
        <v>93.742800000000003</v>
      </c>
      <c r="Q241" s="1" t="s">
        <v>110</v>
      </c>
      <c r="R241">
        <v>0.5</v>
      </c>
      <c r="S241" s="1" t="s">
        <v>51</v>
      </c>
      <c r="T241" s="1" t="s">
        <v>52</v>
      </c>
      <c r="U241">
        <v>46.871400000000001</v>
      </c>
      <c r="V241">
        <v>43.121699999999997</v>
      </c>
      <c r="W241">
        <v>43.121699999999997</v>
      </c>
      <c r="X241" s="1" t="s">
        <v>53</v>
      </c>
      <c r="Y241" s="1" t="s">
        <v>49</v>
      </c>
      <c r="Z241" s="1" t="s">
        <v>111</v>
      </c>
      <c r="AA241" s="1" t="s">
        <v>152</v>
      </c>
      <c r="AB241" s="1" t="s">
        <v>124</v>
      </c>
      <c r="AC241" s="1" t="s">
        <v>125</v>
      </c>
      <c r="AD241" s="1" t="s">
        <v>126</v>
      </c>
      <c r="AE241" s="1" t="s">
        <v>127</v>
      </c>
      <c r="AF241" s="1" t="s">
        <v>70</v>
      </c>
      <c r="AG241" s="1" t="s">
        <v>60</v>
      </c>
      <c r="AH241">
        <v>241</v>
      </c>
      <c r="AI241" s="1" t="s">
        <v>113</v>
      </c>
      <c r="AJ241" s="1" t="s">
        <v>114</v>
      </c>
      <c r="AK241" s="1" t="s">
        <v>115</v>
      </c>
      <c r="AL241">
        <v>1</v>
      </c>
      <c r="AM241" s="1" t="s">
        <v>596</v>
      </c>
      <c r="AN241" s="2">
        <v>46113</v>
      </c>
      <c r="AO241" s="3">
        <v>46113</v>
      </c>
    </row>
    <row r="242" spans="1:41">
      <c r="A242" s="1" t="s">
        <v>597</v>
      </c>
      <c r="B242" s="1" t="s">
        <v>42</v>
      </c>
      <c r="C242">
        <v>999999999999</v>
      </c>
      <c r="D242">
        <v>111111111111</v>
      </c>
      <c r="E242" s="1" t="s">
        <v>43</v>
      </c>
      <c r="F242">
        <v>46124.833333333336</v>
      </c>
      <c r="G242">
        <v>46125.833333333336</v>
      </c>
      <c r="H242">
        <v>46112.833333333336</v>
      </c>
      <c r="I242">
        <v>46142.833333333336</v>
      </c>
      <c r="J242" s="1" t="s">
        <v>44</v>
      </c>
      <c r="K242" s="1" t="s">
        <v>45</v>
      </c>
      <c r="L242" s="1" t="s">
        <v>46</v>
      </c>
      <c r="M242" s="1" t="s">
        <v>47</v>
      </c>
      <c r="N242" s="1" t="s">
        <v>48</v>
      </c>
      <c r="O242" s="1" t="s">
        <v>49</v>
      </c>
      <c r="P242">
        <v>1054.1623</v>
      </c>
      <c r="Q242" s="1" t="s">
        <v>50</v>
      </c>
      <c r="R242">
        <v>9.6000000000000002E-2</v>
      </c>
      <c r="S242" s="1" t="s">
        <v>51</v>
      </c>
      <c r="T242" s="1" t="s">
        <v>52</v>
      </c>
      <c r="U242">
        <v>101.1996</v>
      </c>
      <c r="V242">
        <v>88.549599999999998</v>
      </c>
      <c r="W242">
        <v>88.549599999999998</v>
      </c>
      <c r="X242" s="1" t="s">
        <v>53</v>
      </c>
      <c r="Y242" s="1" t="s">
        <v>49</v>
      </c>
      <c r="Z242" s="1" t="s">
        <v>54</v>
      </c>
      <c r="AA242" s="1" t="s">
        <v>55</v>
      </c>
      <c r="AB242" s="1" t="s">
        <v>56</v>
      </c>
      <c r="AC242" s="1" t="s">
        <v>57</v>
      </c>
      <c r="AD242" s="1" t="s">
        <v>58</v>
      </c>
      <c r="AE242" s="1" t="s">
        <v>59</v>
      </c>
      <c r="AF242" s="1" t="s">
        <v>56</v>
      </c>
      <c r="AG242" s="1" t="s">
        <v>60</v>
      </c>
      <c r="AH242">
        <v>242</v>
      </c>
      <c r="AI242" s="1" t="s">
        <v>56</v>
      </c>
      <c r="AJ242" s="1" t="s">
        <v>56</v>
      </c>
      <c r="AK242" s="1" t="s">
        <v>61</v>
      </c>
      <c r="AL242">
        <v>1</v>
      </c>
      <c r="AM242" s="1" t="s">
        <v>598</v>
      </c>
      <c r="AN242" s="2">
        <v>46113</v>
      </c>
      <c r="AO242" s="3">
        <v>46113</v>
      </c>
    </row>
    <row r="243" spans="1:41">
      <c r="A243" s="1" t="s">
        <v>599</v>
      </c>
      <c r="B243" s="1" t="s">
        <v>42</v>
      </c>
      <c r="C243">
        <v>999999999999</v>
      </c>
      <c r="D243">
        <v>111111111111</v>
      </c>
      <c r="E243" s="1" t="s">
        <v>43</v>
      </c>
      <c r="F243">
        <v>46124.833333333336</v>
      </c>
      <c r="G243">
        <v>46125.833333333336</v>
      </c>
      <c r="H243">
        <v>46112.833333333336</v>
      </c>
      <c r="I243">
        <v>46142.833333333336</v>
      </c>
      <c r="J243" s="1" t="s">
        <v>44</v>
      </c>
      <c r="K243" s="1" t="s">
        <v>45</v>
      </c>
      <c r="L243" s="1" t="s">
        <v>46</v>
      </c>
      <c r="M243" s="1" t="s">
        <v>64</v>
      </c>
      <c r="N243" s="1" t="s">
        <v>48</v>
      </c>
      <c r="O243" s="1" t="s">
        <v>49</v>
      </c>
      <c r="P243">
        <v>1047.9799</v>
      </c>
      <c r="Q243" s="1" t="s">
        <v>50</v>
      </c>
      <c r="R243">
        <v>9.6000000000000002E-2</v>
      </c>
      <c r="S243" s="1" t="s">
        <v>51</v>
      </c>
      <c r="T243" s="1" t="s">
        <v>52</v>
      </c>
      <c r="U243">
        <v>100.6061</v>
      </c>
      <c r="V243">
        <v>88.030299999999997</v>
      </c>
      <c r="W243">
        <v>88.030299999999997</v>
      </c>
      <c r="X243" s="1" t="s">
        <v>53</v>
      </c>
      <c r="Y243" s="1" t="s">
        <v>49</v>
      </c>
      <c r="Z243" s="1" t="s">
        <v>54</v>
      </c>
      <c r="AA243" s="1" t="s">
        <v>65</v>
      </c>
      <c r="AB243" s="1" t="s">
        <v>66</v>
      </c>
      <c r="AC243" s="1" t="s">
        <v>67</v>
      </c>
      <c r="AD243" s="1" t="s">
        <v>68</v>
      </c>
      <c r="AE243" s="1" t="s">
        <v>69</v>
      </c>
      <c r="AF243" s="1" t="s">
        <v>70</v>
      </c>
      <c r="AG243" s="1" t="s">
        <v>60</v>
      </c>
      <c r="AH243">
        <v>243</v>
      </c>
      <c r="AI243" s="1" t="s">
        <v>70</v>
      </c>
      <c r="AJ243" s="1" t="s">
        <v>71</v>
      </c>
      <c r="AK243" s="1" t="s">
        <v>72</v>
      </c>
      <c r="AL243">
        <v>1</v>
      </c>
      <c r="AM243" s="1" t="s">
        <v>600</v>
      </c>
      <c r="AN243" s="2">
        <v>46113</v>
      </c>
      <c r="AO243" s="3">
        <v>46113</v>
      </c>
    </row>
    <row r="244" spans="1:41">
      <c r="A244" s="1" t="s">
        <v>601</v>
      </c>
      <c r="B244" s="1" t="s">
        <v>42</v>
      </c>
      <c r="C244">
        <v>999999999999</v>
      </c>
      <c r="D244">
        <v>111111111111</v>
      </c>
      <c r="E244" s="1" t="s">
        <v>43</v>
      </c>
      <c r="F244">
        <v>46124.833333333336</v>
      </c>
      <c r="G244">
        <v>46125.833333333336</v>
      </c>
      <c r="H244">
        <v>46112.833333333336</v>
      </c>
      <c r="I244">
        <v>46142.833333333336</v>
      </c>
      <c r="J244" s="1" t="s">
        <v>75</v>
      </c>
      <c r="K244" s="1" t="s">
        <v>76</v>
      </c>
      <c r="L244" s="1" t="s">
        <v>77</v>
      </c>
      <c r="M244" s="1" t="s">
        <v>78</v>
      </c>
      <c r="N244" s="1" t="s">
        <v>48</v>
      </c>
      <c r="O244" s="1" t="s">
        <v>49</v>
      </c>
      <c r="P244">
        <v>250.54140000000001</v>
      </c>
      <c r="Q244" s="1" t="s">
        <v>79</v>
      </c>
      <c r="R244">
        <v>2.3E-2</v>
      </c>
      <c r="S244" s="1" t="s">
        <v>51</v>
      </c>
      <c r="T244" s="1" t="s">
        <v>52</v>
      </c>
      <c r="U244">
        <v>5.7625000000000002</v>
      </c>
      <c r="V244">
        <v>5.3865999999999996</v>
      </c>
      <c r="W244">
        <v>5.3865999999999996</v>
      </c>
      <c r="X244" s="1" t="s">
        <v>53</v>
      </c>
      <c r="Y244" s="1" t="s">
        <v>49</v>
      </c>
      <c r="Z244" s="1" t="s">
        <v>80</v>
      </c>
      <c r="AA244" s="1" t="s">
        <v>65</v>
      </c>
      <c r="AB244" s="1" t="s">
        <v>66</v>
      </c>
      <c r="AC244" s="1" t="s">
        <v>67</v>
      </c>
      <c r="AD244" s="1" t="s">
        <v>68</v>
      </c>
      <c r="AE244" s="1" t="s">
        <v>69</v>
      </c>
      <c r="AF244" s="1" t="s">
        <v>70</v>
      </c>
      <c r="AG244" s="1" t="s">
        <v>60</v>
      </c>
      <c r="AH244">
        <v>244</v>
      </c>
      <c r="AI244" s="1" t="s">
        <v>70</v>
      </c>
      <c r="AJ244" s="1" t="s">
        <v>71</v>
      </c>
      <c r="AK244" s="1" t="s">
        <v>72</v>
      </c>
      <c r="AL244">
        <v>1</v>
      </c>
      <c r="AM244" s="1" t="s">
        <v>602</v>
      </c>
      <c r="AN244" s="2">
        <v>46113</v>
      </c>
      <c r="AO244" s="3">
        <v>46113</v>
      </c>
    </row>
    <row r="245" spans="1:41">
      <c r="A245" s="1" t="s">
        <v>603</v>
      </c>
      <c r="B245" s="1" t="s">
        <v>42</v>
      </c>
      <c r="C245">
        <v>999999999999</v>
      </c>
      <c r="D245">
        <v>111111111111</v>
      </c>
      <c r="E245" s="1" t="s">
        <v>43</v>
      </c>
      <c r="F245">
        <v>46124.833333333336</v>
      </c>
      <c r="G245">
        <v>46125.833333333336</v>
      </c>
      <c r="H245">
        <v>46112.833333333336</v>
      </c>
      <c r="I245">
        <v>46142.833333333336</v>
      </c>
      <c r="J245" s="1" t="s">
        <v>75</v>
      </c>
      <c r="K245" s="1" t="s">
        <v>76</v>
      </c>
      <c r="L245" s="1" t="s">
        <v>77</v>
      </c>
      <c r="M245" s="1" t="s">
        <v>83</v>
      </c>
      <c r="N245" s="1" t="s">
        <v>48</v>
      </c>
      <c r="O245" s="1" t="s">
        <v>49</v>
      </c>
      <c r="P245">
        <v>230.21019999999999</v>
      </c>
      <c r="Q245" s="1" t="s">
        <v>79</v>
      </c>
      <c r="R245">
        <v>2.3E-2</v>
      </c>
      <c r="S245" s="1" t="s">
        <v>51</v>
      </c>
      <c r="T245" s="1" t="s">
        <v>52</v>
      </c>
      <c r="U245">
        <v>5.2948000000000004</v>
      </c>
      <c r="V245">
        <v>4.9494999999999996</v>
      </c>
      <c r="W245">
        <v>4.9494999999999996</v>
      </c>
      <c r="X245" s="1" t="s">
        <v>53</v>
      </c>
      <c r="Y245" s="1" t="s">
        <v>49</v>
      </c>
      <c r="Z245" s="1" t="s">
        <v>80</v>
      </c>
      <c r="AA245" s="1" t="s">
        <v>65</v>
      </c>
      <c r="AB245" s="1" t="s">
        <v>66</v>
      </c>
      <c r="AC245" s="1" t="s">
        <v>67</v>
      </c>
      <c r="AD245" s="1" t="s">
        <v>68</v>
      </c>
      <c r="AE245" s="1" t="s">
        <v>69</v>
      </c>
      <c r="AF245" s="1" t="s">
        <v>70</v>
      </c>
      <c r="AG245" s="1" t="s">
        <v>60</v>
      </c>
      <c r="AH245">
        <v>245</v>
      </c>
      <c r="AI245" s="1" t="s">
        <v>70</v>
      </c>
      <c r="AJ245" s="1" t="s">
        <v>71</v>
      </c>
      <c r="AK245" s="1" t="s">
        <v>72</v>
      </c>
      <c r="AL245">
        <v>1</v>
      </c>
      <c r="AM245" s="1" t="s">
        <v>604</v>
      </c>
      <c r="AN245" s="2">
        <v>46113</v>
      </c>
      <c r="AO245" s="3">
        <v>46113</v>
      </c>
    </row>
    <row r="246" spans="1:41">
      <c r="A246" s="1" t="s">
        <v>605</v>
      </c>
      <c r="B246" s="1" t="s">
        <v>42</v>
      </c>
      <c r="C246">
        <v>999999999999</v>
      </c>
      <c r="D246">
        <v>111111111111</v>
      </c>
      <c r="E246" s="1" t="s">
        <v>43</v>
      </c>
      <c r="F246">
        <v>46124.833333333336</v>
      </c>
      <c r="G246">
        <v>46125.833333333336</v>
      </c>
      <c r="H246">
        <v>46112.833333333336</v>
      </c>
      <c r="I246">
        <v>46142.833333333336</v>
      </c>
      <c r="J246" s="1" t="s">
        <v>86</v>
      </c>
      <c r="K246" s="1" t="s">
        <v>87</v>
      </c>
      <c r="L246" s="1" t="s">
        <v>88</v>
      </c>
      <c r="M246" s="1" t="s">
        <v>89</v>
      </c>
      <c r="N246" s="1" t="s">
        <v>48</v>
      </c>
      <c r="O246" s="1" t="s">
        <v>49</v>
      </c>
      <c r="P246">
        <v>217.99289999999999</v>
      </c>
      <c r="Q246" s="1" t="s">
        <v>50</v>
      </c>
      <c r="R246">
        <v>0.192</v>
      </c>
      <c r="S246" s="1" t="s">
        <v>51</v>
      </c>
      <c r="T246" s="1" t="s">
        <v>52</v>
      </c>
      <c r="U246">
        <v>41.854599999999998</v>
      </c>
      <c r="V246">
        <v>37.058799999999998</v>
      </c>
      <c r="W246">
        <v>37.058799999999998</v>
      </c>
      <c r="X246" s="1" t="s">
        <v>53</v>
      </c>
      <c r="Y246" s="1" t="s">
        <v>49</v>
      </c>
      <c r="Z246" s="1" t="s">
        <v>90</v>
      </c>
      <c r="AA246" s="1" t="s">
        <v>65</v>
      </c>
      <c r="AB246" s="1" t="s">
        <v>66</v>
      </c>
      <c r="AC246" s="1" t="s">
        <v>67</v>
      </c>
      <c r="AD246" s="1" t="s">
        <v>68</v>
      </c>
      <c r="AE246" s="1" t="s">
        <v>69</v>
      </c>
      <c r="AF246" s="1" t="s">
        <v>70</v>
      </c>
      <c r="AG246" s="1" t="s">
        <v>60</v>
      </c>
      <c r="AH246">
        <v>246</v>
      </c>
      <c r="AI246" s="1" t="s">
        <v>70</v>
      </c>
      <c r="AJ246" s="1" t="s">
        <v>71</v>
      </c>
      <c r="AK246" s="1" t="s">
        <v>72</v>
      </c>
      <c r="AL246">
        <v>1</v>
      </c>
      <c r="AM246" s="1" t="s">
        <v>606</v>
      </c>
      <c r="AN246" s="2">
        <v>46113</v>
      </c>
      <c r="AO246" s="3">
        <v>46113</v>
      </c>
    </row>
    <row r="247" spans="1:41">
      <c r="A247" s="1" t="s">
        <v>607</v>
      </c>
      <c r="B247" s="1" t="s">
        <v>42</v>
      </c>
      <c r="C247">
        <v>999999999999</v>
      </c>
      <c r="D247">
        <v>111111111111</v>
      </c>
      <c r="E247" s="1" t="s">
        <v>43</v>
      </c>
      <c r="F247">
        <v>46124.833333333336</v>
      </c>
      <c r="G247">
        <v>46125.833333333336</v>
      </c>
      <c r="H247">
        <v>46112.833333333336</v>
      </c>
      <c r="I247">
        <v>46142.833333333336</v>
      </c>
      <c r="J247" s="1" t="s">
        <v>86</v>
      </c>
      <c r="K247" s="1" t="s">
        <v>87</v>
      </c>
      <c r="L247" s="1" t="s">
        <v>88</v>
      </c>
      <c r="M247" s="1" t="s">
        <v>93</v>
      </c>
      <c r="N247" s="1" t="s">
        <v>48</v>
      </c>
      <c r="O247" s="1" t="s">
        <v>49</v>
      </c>
      <c r="P247">
        <v>203.9273</v>
      </c>
      <c r="Q247" s="1" t="s">
        <v>50</v>
      </c>
      <c r="R247">
        <v>0.192</v>
      </c>
      <c r="S247" s="1" t="s">
        <v>51</v>
      </c>
      <c r="T247" s="1" t="s">
        <v>52</v>
      </c>
      <c r="U247">
        <v>39.154000000000003</v>
      </c>
      <c r="V247">
        <v>34.6676</v>
      </c>
      <c r="W247">
        <v>34.6676</v>
      </c>
      <c r="X247" s="1" t="s">
        <v>53</v>
      </c>
      <c r="Y247" s="1" t="s">
        <v>49</v>
      </c>
      <c r="Z247" s="1" t="s">
        <v>90</v>
      </c>
      <c r="AA247" s="1" t="s">
        <v>65</v>
      </c>
      <c r="AB247" s="1" t="s">
        <v>66</v>
      </c>
      <c r="AC247" s="1" t="s">
        <v>67</v>
      </c>
      <c r="AD247" s="1" t="s">
        <v>68</v>
      </c>
      <c r="AE247" s="1" t="s">
        <v>69</v>
      </c>
      <c r="AF247" s="1" t="s">
        <v>70</v>
      </c>
      <c r="AG247" s="1" t="s">
        <v>60</v>
      </c>
      <c r="AH247">
        <v>247</v>
      </c>
      <c r="AI247" s="1" t="s">
        <v>70</v>
      </c>
      <c r="AJ247" s="1" t="s">
        <v>71</v>
      </c>
      <c r="AK247" s="1" t="s">
        <v>72</v>
      </c>
      <c r="AL247">
        <v>1</v>
      </c>
      <c r="AM247" s="1" t="s">
        <v>608</v>
      </c>
      <c r="AN247" s="2">
        <v>46113</v>
      </c>
      <c r="AO247" s="3">
        <v>46113</v>
      </c>
    </row>
    <row r="248" spans="1:41">
      <c r="A248" s="1" t="s">
        <v>609</v>
      </c>
      <c r="B248" s="1" t="s">
        <v>42</v>
      </c>
      <c r="C248">
        <v>999999999999</v>
      </c>
      <c r="D248">
        <v>111111111111</v>
      </c>
      <c r="E248" s="1" t="s">
        <v>43</v>
      </c>
      <c r="F248">
        <v>46124.833333333336</v>
      </c>
      <c r="G248">
        <v>46125.833333333336</v>
      </c>
      <c r="H248">
        <v>46112.833333333336</v>
      </c>
      <c r="I248">
        <v>46142.833333333336</v>
      </c>
      <c r="J248" s="1" t="s">
        <v>96</v>
      </c>
      <c r="K248" s="1" t="s">
        <v>45</v>
      </c>
      <c r="L248" s="1" t="s">
        <v>97</v>
      </c>
      <c r="M248" s="1" t="s">
        <v>98</v>
      </c>
      <c r="N248" s="1" t="s">
        <v>48</v>
      </c>
      <c r="O248" s="1" t="s">
        <v>49</v>
      </c>
      <c r="P248">
        <v>4442252.3783999998</v>
      </c>
      <c r="Q248" s="1" t="s">
        <v>99</v>
      </c>
      <c r="R248">
        <v>1.6666700000000001E-5</v>
      </c>
      <c r="S248" s="1" t="s">
        <v>51</v>
      </c>
      <c r="T248" s="1" t="s">
        <v>52</v>
      </c>
      <c r="U248">
        <v>74.037700000000001</v>
      </c>
      <c r="V248">
        <v>68.854900000000001</v>
      </c>
      <c r="W248">
        <v>68.854900000000001</v>
      </c>
      <c r="X248" s="1" t="s">
        <v>53</v>
      </c>
      <c r="Y248" s="1" t="s">
        <v>49</v>
      </c>
      <c r="Z248" s="1" t="s">
        <v>100</v>
      </c>
      <c r="AA248" s="1" t="s">
        <v>55</v>
      </c>
      <c r="AB248" s="1" t="s">
        <v>56</v>
      </c>
      <c r="AC248" s="1" t="s">
        <v>57</v>
      </c>
      <c r="AD248" s="1" t="s">
        <v>58</v>
      </c>
      <c r="AE248" s="1" t="s">
        <v>59</v>
      </c>
      <c r="AF248" s="1" t="s">
        <v>56</v>
      </c>
      <c r="AG248" s="1" t="s">
        <v>60</v>
      </c>
      <c r="AH248">
        <v>248</v>
      </c>
      <c r="AI248" s="1" t="s">
        <v>56</v>
      </c>
      <c r="AJ248" s="1" t="s">
        <v>56</v>
      </c>
      <c r="AK248" s="1" t="s">
        <v>61</v>
      </c>
      <c r="AL248">
        <v>1</v>
      </c>
      <c r="AM248" s="1" t="s">
        <v>610</v>
      </c>
      <c r="AN248" s="2">
        <v>46113</v>
      </c>
      <c r="AO248" s="3">
        <v>46113</v>
      </c>
    </row>
    <row r="249" spans="1:41">
      <c r="A249" s="1" t="s">
        <v>611</v>
      </c>
      <c r="B249" s="1" t="s">
        <v>42</v>
      </c>
      <c r="C249">
        <v>999999999999</v>
      </c>
      <c r="D249">
        <v>111111111111</v>
      </c>
      <c r="E249" s="1" t="s">
        <v>43</v>
      </c>
      <c r="F249">
        <v>46124.833333333336</v>
      </c>
      <c r="G249">
        <v>46125.833333333336</v>
      </c>
      <c r="H249">
        <v>46112.833333333336</v>
      </c>
      <c r="I249">
        <v>46142.833333333336</v>
      </c>
      <c r="J249" s="1" t="s">
        <v>96</v>
      </c>
      <c r="K249" s="1" t="s">
        <v>45</v>
      </c>
      <c r="L249" s="1" t="s">
        <v>97</v>
      </c>
      <c r="M249" s="1" t="s">
        <v>103</v>
      </c>
      <c r="N249" s="1" t="s">
        <v>48</v>
      </c>
      <c r="O249" s="1" t="s">
        <v>49</v>
      </c>
      <c r="P249">
        <v>4352516.5893000001</v>
      </c>
      <c r="Q249" s="1" t="s">
        <v>99</v>
      </c>
      <c r="R249">
        <v>1.6666700000000001E-5</v>
      </c>
      <c r="S249" s="1" t="s">
        <v>51</v>
      </c>
      <c r="T249" s="1" t="s">
        <v>52</v>
      </c>
      <c r="U249">
        <v>72.542100000000005</v>
      </c>
      <c r="V249">
        <v>67.463999999999999</v>
      </c>
      <c r="W249">
        <v>67.463999999999999</v>
      </c>
      <c r="X249" s="1" t="s">
        <v>53</v>
      </c>
      <c r="Y249" s="1" t="s">
        <v>49</v>
      </c>
      <c r="Z249" s="1" t="s">
        <v>100</v>
      </c>
      <c r="AA249" s="1" t="s">
        <v>65</v>
      </c>
      <c r="AB249" s="1" t="s">
        <v>66</v>
      </c>
      <c r="AC249" s="1" t="s">
        <v>67</v>
      </c>
      <c r="AD249" s="1" t="s">
        <v>68</v>
      </c>
      <c r="AE249" s="1" t="s">
        <v>69</v>
      </c>
      <c r="AF249" s="1" t="s">
        <v>70</v>
      </c>
      <c r="AG249" s="1" t="s">
        <v>60</v>
      </c>
      <c r="AH249">
        <v>249</v>
      </c>
      <c r="AI249" s="1" t="s">
        <v>70</v>
      </c>
      <c r="AJ249" s="1" t="s">
        <v>71</v>
      </c>
      <c r="AK249" s="1" t="s">
        <v>72</v>
      </c>
      <c r="AL249">
        <v>1</v>
      </c>
      <c r="AM249" s="1" t="s">
        <v>612</v>
      </c>
      <c r="AN249" s="2">
        <v>46113</v>
      </c>
      <c r="AO249" s="3">
        <v>46113</v>
      </c>
    </row>
    <row r="250" spans="1:41">
      <c r="A250" s="1" t="s">
        <v>613</v>
      </c>
      <c r="B250" s="1" t="s">
        <v>42</v>
      </c>
      <c r="C250">
        <v>999999999999</v>
      </c>
      <c r="D250">
        <v>111111111111</v>
      </c>
      <c r="E250" s="1" t="s">
        <v>43</v>
      </c>
      <c r="F250">
        <v>46124.833333333336</v>
      </c>
      <c r="G250">
        <v>46125.833333333336</v>
      </c>
      <c r="H250">
        <v>46112.833333333336</v>
      </c>
      <c r="I250">
        <v>46142.833333333336</v>
      </c>
      <c r="J250" s="1" t="s">
        <v>106</v>
      </c>
      <c r="K250" s="1" t="s">
        <v>107</v>
      </c>
      <c r="L250" s="1" t="s">
        <v>108</v>
      </c>
      <c r="M250" s="1" t="s">
        <v>109</v>
      </c>
      <c r="N250" s="1" t="s">
        <v>48</v>
      </c>
      <c r="O250" s="1" t="s">
        <v>49</v>
      </c>
      <c r="P250">
        <v>220.6943</v>
      </c>
      <c r="Q250" s="1" t="s">
        <v>110</v>
      </c>
      <c r="R250">
        <v>0.5</v>
      </c>
      <c r="S250" s="1" t="s">
        <v>51</v>
      </c>
      <c r="T250" s="1" t="s">
        <v>52</v>
      </c>
      <c r="U250">
        <v>110.3471</v>
      </c>
      <c r="V250">
        <v>101.5194</v>
      </c>
      <c r="W250">
        <v>101.5194</v>
      </c>
      <c r="X250" s="1" t="s">
        <v>53</v>
      </c>
      <c r="Y250" s="1" t="s">
        <v>49</v>
      </c>
      <c r="Z250" s="1" t="s">
        <v>111</v>
      </c>
      <c r="AA250" s="1" t="s">
        <v>112</v>
      </c>
      <c r="AB250" s="1" t="s">
        <v>66</v>
      </c>
      <c r="AC250" s="1" t="s">
        <v>67</v>
      </c>
      <c r="AD250" s="1" t="s">
        <v>68</v>
      </c>
      <c r="AE250" s="1" t="s">
        <v>69</v>
      </c>
      <c r="AF250" s="1" t="s">
        <v>70</v>
      </c>
      <c r="AG250" s="1" t="s">
        <v>60</v>
      </c>
      <c r="AH250">
        <v>250</v>
      </c>
      <c r="AI250" s="1" t="s">
        <v>113</v>
      </c>
      <c r="AJ250" s="1" t="s">
        <v>114</v>
      </c>
      <c r="AK250" s="1" t="s">
        <v>115</v>
      </c>
      <c r="AL250">
        <v>1</v>
      </c>
      <c r="AM250" s="1" t="s">
        <v>614</v>
      </c>
      <c r="AN250" s="2">
        <v>46113</v>
      </c>
      <c r="AO250" s="3">
        <v>46113</v>
      </c>
    </row>
    <row r="251" spans="1:41">
      <c r="A251" s="1" t="s">
        <v>615</v>
      </c>
      <c r="B251" s="1" t="s">
        <v>42</v>
      </c>
      <c r="C251">
        <v>999999999999</v>
      </c>
      <c r="D251">
        <v>111111111111</v>
      </c>
      <c r="E251" s="1" t="s">
        <v>43</v>
      </c>
      <c r="F251">
        <v>46124.833333333336</v>
      </c>
      <c r="G251">
        <v>46125.833333333336</v>
      </c>
      <c r="H251">
        <v>46112.833333333336</v>
      </c>
      <c r="I251">
        <v>46142.833333333336</v>
      </c>
      <c r="J251" s="1" t="s">
        <v>106</v>
      </c>
      <c r="K251" s="1" t="s">
        <v>107</v>
      </c>
      <c r="L251" s="1" t="s">
        <v>108</v>
      </c>
      <c r="M251" s="1" t="s">
        <v>118</v>
      </c>
      <c r="N251" s="1" t="s">
        <v>48</v>
      </c>
      <c r="O251" s="1" t="s">
        <v>49</v>
      </c>
      <c r="P251">
        <v>223.5326</v>
      </c>
      <c r="Q251" s="1" t="s">
        <v>110</v>
      </c>
      <c r="R251">
        <v>0.5</v>
      </c>
      <c r="S251" s="1" t="s">
        <v>51</v>
      </c>
      <c r="T251" s="1" t="s">
        <v>52</v>
      </c>
      <c r="U251">
        <v>111.7663</v>
      </c>
      <c r="V251">
        <v>102.825</v>
      </c>
      <c r="W251">
        <v>102.825</v>
      </c>
      <c r="X251" s="1" t="s">
        <v>53</v>
      </c>
      <c r="Y251" s="1" t="s">
        <v>49</v>
      </c>
      <c r="Z251" s="1" t="s">
        <v>111</v>
      </c>
      <c r="AA251" s="1" t="s">
        <v>112</v>
      </c>
      <c r="AB251" s="1" t="s">
        <v>66</v>
      </c>
      <c r="AC251" s="1" t="s">
        <v>67</v>
      </c>
      <c r="AD251" s="1" t="s">
        <v>68</v>
      </c>
      <c r="AE251" s="1" t="s">
        <v>69</v>
      </c>
      <c r="AF251" s="1" t="s">
        <v>70</v>
      </c>
      <c r="AG251" s="1" t="s">
        <v>60</v>
      </c>
      <c r="AH251">
        <v>251</v>
      </c>
      <c r="AI251" s="1" t="s">
        <v>113</v>
      </c>
      <c r="AJ251" s="1" t="s">
        <v>114</v>
      </c>
      <c r="AK251" s="1" t="s">
        <v>115</v>
      </c>
      <c r="AL251">
        <v>1</v>
      </c>
      <c r="AM251" s="1" t="s">
        <v>616</v>
      </c>
      <c r="AN251" s="2">
        <v>46113</v>
      </c>
      <c r="AO251" s="3">
        <v>46113</v>
      </c>
    </row>
    <row r="252" spans="1:41">
      <c r="A252" s="1" t="s">
        <v>617</v>
      </c>
      <c r="B252" s="1" t="s">
        <v>42</v>
      </c>
      <c r="C252">
        <v>999999999999</v>
      </c>
      <c r="D252">
        <v>222222222222</v>
      </c>
      <c r="E252" s="1" t="s">
        <v>121</v>
      </c>
      <c r="F252">
        <v>46124.833333333336</v>
      </c>
      <c r="G252">
        <v>46125.833333333336</v>
      </c>
      <c r="H252">
        <v>46112.833333333336</v>
      </c>
      <c r="I252">
        <v>46142.833333333336</v>
      </c>
      <c r="J252" s="1" t="s">
        <v>44</v>
      </c>
      <c r="K252" s="1" t="s">
        <v>45</v>
      </c>
      <c r="L252" s="1" t="s">
        <v>46</v>
      </c>
      <c r="M252" s="1" t="s">
        <v>122</v>
      </c>
      <c r="N252" s="1" t="s">
        <v>48</v>
      </c>
      <c r="O252" s="1" t="s">
        <v>49</v>
      </c>
      <c r="P252">
        <v>430.26960000000003</v>
      </c>
      <c r="Q252" s="1" t="s">
        <v>50</v>
      </c>
      <c r="R252">
        <v>9.6000000000000002E-2</v>
      </c>
      <c r="S252" s="1" t="s">
        <v>51</v>
      </c>
      <c r="T252" s="1" t="s">
        <v>52</v>
      </c>
      <c r="U252">
        <v>41.305900000000001</v>
      </c>
      <c r="V252">
        <v>36.142600000000002</v>
      </c>
      <c r="W252">
        <v>36.142600000000002</v>
      </c>
      <c r="X252" s="1" t="s">
        <v>53</v>
      </c>
      <c r="Y252" s="1" t="s">
        <v>49</v>
      </c>
      <c r="Z252" s="1" t="s">
        <v>54</v>
      </c>
      <c r="AA252" s="1" t="s">
        <v>55</v>
      </c>
      <c r="AB252" s="1" t="s">
        <v>56</v>
      </c>
      <c r="AC252" s="1" t="s">
        <v>57</v>
      </c>
      <c r="AD252" s="1" t="s">
        <v>58</v>
      </c>
      <c r="AE252" s="1" t="s">
        <v>59</v>
      </c>
      <c r="AF252" s="1" t="s">
        <v>56</v>
      </c>
      <c r="AG252" s="1" t="s">
        <v>60</v>
      </c>
      <c r="AH252">
        <v>252</v>
      </c>
      <c r="AI252" s="1" t="s">
        <v>56</v>
      </c>
      <c r="AJ252" s="1" t="s">
        <v>56</v>
      </c>
      <c r="AK252" s="1" t="s">
        <v>61</v>
      </c>
      <c r="AL252">
        <v>1</v>
      </c>
      <c r="AM252" s="1" t="s">
        <v>618</v>
      </c>
      <c r="AN252" s="2">
        <v>46113</v>
      </c>
      <c r="AO252" s="3">
        <v>46113</v>
      </c>
    </row>
    <row r="253" spans="1:41">
      <c r="A253" s="1" t="s">
        <v>619</v>
      </c>
      <c r="B253" s="1" t="s">
        <v>42</v>
      </c>
      <c r="C253">
        <v>999999999999</v>
      </c>
      <c r="D253">
        <v>222222222222</v>
      </c>
      <c r="E253" s="1" t="s">
        <v>121</v>
      </c>
      <c r="F253">
        <v>46124.833333333336</v>
      </c>
      <c r="G253">
        <v>46125.833333333336</v>
      </c>
      <c r="H253">
        <v>46112.833333333336</v>
      </c>
      <c r="I253">
        <v>46142.833333333336</v>
      </c>
      <c r="J253" s="1" t="s">
        <v>44</v>
      </c>
      <c r="K253" s="1" t="s">
        <v>45</v>
      </c>
      <c r="L253" s="1" t="s">
        <v>46</v>
      </c>
      <c r="M253" s="1" t="s">
        <v>130</v>
      </c>
      <c r="N253" s="1" t="s">
        <v>48</v>
      </c>
      <c r="O253" s="1" t="s">
        <v>49</v>
      </c>
      <c r="P253">
        <v>411.09769999999997</v>
      </c>
      <c r="Q253" s="1" t="s">
        <v>50</v>
      </c>
      <c r="R253">
        <v>9.6000000000000002E-2</v>
      </c>
      <c r="S253" s="1" t="s">
        <v>51</v>
      </c>
      <c r="T253" s="1" t="s">
        <v>52</v>
      </c>
      <c r="U253">
        <v>39.465400000000002</v>
      </c>
      <c r="V253">
        <v>34.532200000000003</v>
      </c>
      <c r="W253">
        <v>34.532200000000003</v>
      </c>
      <c r="X253" s="1" t="s">
        <v>53</v>
      </c>
      <c r="Y253" s="1" t="s">
        <v>49</v>
      </c>
      <c r="Z253" s="1" t="s">
        <v>54</v>
      </c>
      <c r="AA253" s="1" t="s">
        <v>123</v>
      </c>
      <c r="AB253" s="1" t="s">
        <v>124</v>
      </c>
      <c r="AC253" s="1" t="s">
        <v>125</v>
      </c>
      <c r="AD253" s="1" t="s">
        <v>126</v>
      </c>
      <c r="AE253" s="1" t="s">
        <v>127</v>
      </c>
      <c r="AF253" s="1" t="s">
        <v>70</v>
      </c>
      <c r="AG253" s="1" t="s">
        <v>60</v>
      </c>
      <c r="AH253">
        <v>253</v>
      </c>
      <c r="AI253" s="1" t="s">
        <v>70</v>
      </c>
      <c r="AJ253" s="1" t="s">
        <v>71</v>
      </c>
      <c r="AK253" s="1" t="s">
        <v>72</v>
      </c>
      <c r="AL253">
        <v>1</v>
      </c>
      <c r="AM253" s="1" t="s">
        <v>620</v>
      </c>
      <c r="AN253" s="2">
        <v>46113</v>
      </c>
      <c r="AO253" s="3">
        <v>46113</v>
      </c>
    </row>
    <row r="254" spans="1:41">
      <c r="A254" s="1" t="s">
        <v>621</v>
      </c>
      <c r="B254" s="1" t="s">
        <v>42</v>
      </c>
      <c r="C254">
        <v>999999999999</v>
      </c>
      <c r="D254">
        <v>222222222222</v>
      </c>
      <c r="E254" s="1" t="s">
        <v>121</v>
      </c>
      <c r="F254">
        <v>46124.833333333336</v>
      </c>
      <c r="G254">
        <v>46125.833333333336</v>
      </c>
      <c r="H254">
        <v>46112.833333333336</v>
      </c>
      <c r="I254">
        <v>46142.833333333336</v>
      </c>
      <c r="J254" s="1" t="s">
        <v>75</v>
      </c>
      <c r="K254" s="1" t="s">
        <v>76</v>
      </c>
      <c r="L254" s="1" t="s">
        <v>77</v>
      </c>
      <c r="M254" s="1" t="s">
        <v>133</v>
      </c>
      <c r="N254" s="1" t="s">
        <v>48</v>
      </c>
      <c r="O254" s="1" t="s">
        <v>49</v>
      </c>
      <c r="P254">
        <v>82.393299999999996</v>
      </c>
      <c r="Q254" s="1" t="s">
        <v>79</v>
      </c>
      <c r="R254">
        <v>2.3E-2</v>
      </c>
      <c r="S254" s="1" t="s">
        <v>51</v>
      </c>
      <c r="T254" s="1" t="s">
        <v>52</v>
      </c>
      <c r="U254">
        <v>1.895</v>
      </c>
      <c r="V254">
        <v>1.7715000000000001</v>
      </c>
      <c r="W254">
        <v>1.7715000000000001</v>
      </c>
      <c r="X254" s="1" t="s">
        <v>53</v>
      </c>
      <c r="Y254" s="1" t="s">
        <v>49</v>
      </c>
      <c r="Z254" s="1" t="s">
        <v>80</v>
      </c>
      <c r="AA254" s="1" t="s">
        <v>123</v>
      </c>
      <c r="AB254" s="1" t="s">
        <v>124</v>
      </c>
      <c r="AC254" s="1" t="s">
        <v>125</v>
      </c>
      <c r="AD254" s="1" t="s">
        <v>126</v>
      </c>
      <c r="AE254" s="1" t="s">
        <v>127</v>
      </c>
      <c r="AF254" s="1" t="s">
        <v>70</v>
      </c>
      <c r="AG254" s="1" t="s">
        <v>60</v>
      </c>
      <c r="AH254">
        <v>254</v>
      </c>
      <c r="AI254" s="1" t="s">
        <v>70</v>
      </c>
      <c r="AJ254" s="1" t="s">
        <v>71</v>
      </c>
      <c r="AK254" s="1" t="s">
        <v>72</v>
      </c>
      <c r="AL254">
        <v>1</v>
      </c>
      <c r="AM254" s="1" t="s">
        <v>622</v>
      </c>
      <c r="AN254" s="2">
        <v>46113</v>
      </c>
      <c r="AO254" s="3">
        <v>46113</v>
      </c>
    </row>
    <row r="255" spans="1:41">
      <c r="A255" s="1" t="s">
        <v>623</v>
      </c>
      <c r="B255" s="1" t="s">
        <v>42</v>
      </c>
      <c r="C255">
        <v>999999999999</v>
      </c>
      <c r="D255">
        <v>222222222222</v>
      </c>
      <c r="E255" s="1" t="s">
        <v>121</v>
      </c>
      <c r="F255">
        <v>46124.833333333336</v>
      </c>
      <c r="G255">
        <v>46125.833333333336</v>
      </c>
      <c r="H255">
        <v>46112.833333333336</v>
      </c>
      <c r="I255">
        <v>46142.833333333336</v>
      </c>
      <c r="J255" s="1" t="s">
        <v>75</v>
      </c>
      <c r="K255" s="1" t="s">
        <v>76</v>
      </c>
      <c r="L255" s="1" t="s">
        <v>77</v>
      </c>
      <c r="M255" s="1" t="s">
        <v>136</v>
      </c>
      <c r="N255" s="1" t="s">
        <v>48</v>
      </c>
      <c r="O255" s="1" t="s">
        <v>49</v>
      </c>
      <c r="P255">
        <v>84.369699999999995</v>
      </c>
      <c r="Q255" s="1" t="s">
        <v>79</v>
      </c>
      <c r="R255">
        <v>2.3E-2</v>
      </c>
      <c r="S255" s="1" t="s">
        <v>51</v>
      </c>
      <c r="T255" s="1" t="s">
        <v>52</v>
      </c>
      <c r="U255">
        <v>1.9404999999999999</v>
      </c>
      <c r="V255">
        <v>1.8139000000000001</v>
      </c>
      <c r="W255">
        <v>1.8139000000000001</v>
      </c>
      <c r="X255" s="1" t="s">
        <v>53</v>
      </c>
      <c r="Y255" s="1" t="s">
        <v>49</v>
      </c>
      <c r="Z255" s="1" t="s">
        <v>80</v>
      </c>
      <c r="AA255" s="1" t="s">
        <v>123</v>
      </c>
      <c r="AB255" s="1" t="s">
        <v>124</v>
      </c>
      <c r="AC255" s="1" t="s">
        <v>125</v>
      </c>
      <c r="AD255" s="1" t="s">
        <v>126</v>
      </c>
      <c r="AE255" s="1" t="s">
        <v>127</v>
      </c>
      <c r="AF255" s="1" t="s">
        <v>70</v>
      </c>
      <c r="AG255" s="1" t="s">
        <v>60</v>
      </c>
      <c r="AH255">
        <v>255</v>
      </c>
      <c r="AI255" s="1" t="s">
        <v>70</v>
      </c>
      <c r="AJ255" s="1" t="s">
        <v>71</v>
      </c>
      <c r="AK255" s="1" t="s">
        <v>72</v>
      </c>
      <c r="AL255">
        <v>1</v>
      </c>
      <c r="AM255" s="1" t="s">
        <v>624</v>
      </c>
      <c r="AN255" s="2">
        <v>46113</v>
      </c>
      <c r="AO255" s="3">
        <v>46113</v>
      </c>
    </row>
    <row r="256" spans="1:41">
      <c r="A256" s="1" t="s">
        <v>625</v>
      </c>
      <c r="B256" s="1" t="s">
        <v>42</v>
      </c>
      <c r="C256">
        <v>999999999999</v>
      </c>
      <c r="D256">
        <v>222222222222</v>
      </c>
      <c r="E256" s="1" t="s">
        <v>121</v>
      </c>
      <c r="F256">
        <v>46124.833333333336</v>
      </c>
      <c r="G256">
        <v>46125.833333333336</v>
      </c>
      <c r="H256">
        <v>46112.833333333336</v>
      </c>
      <c r="I256">
        <v>46142.833333333336</v>
      </c>
      <c r="J256" s="1" t="s">
        <v>86</v>
      </c>
      <c r="K256" s="1" t="s">
        <v>87</v>
      </c>
      <c r="L256" s="1" t="s">
        <v>88</v>
      </c>
      <c r="M256" s="1" t="s">
        <v>139</v>
      </c>
      <c r="N256" s="1" t="s">
        <v>48</v>
      </c>
      <c r="O256" s="1" t="s">
        <v>49</v>
      </c>
      <c r="P256">
        <v>76.444800000000001</v>
      </c>
      <c r="Q256" s="1" t="s">
        <v>50</v>
      </c>
      <c r="R256">
        <v>0.192</v>
      </c>
      <c r="S256" s="1" t="s">
        <v>51</v>
      </c>
      <c r="T256" s="1" t="s">
        <v>52</v>
      </c>
      <c r="U256">
        <v>14.6774</v>
      </c>
      <c r="V256">
        <v>12.9956</v>
      </c>
      <c r="W256">
        <v>12.9956</v>
      </c>
      <c r="X256" s="1" t="s">
        <v>53</v>
      </c>
      <c r="Y256" s="1" t="s">
        <v>49</v>
      </c>
      <c r="Z256" s="1" t="s">
        <v>90</v>
      </c>
      <c r="AA256" s="1" t="s">
        <v>123</v>
      </c>
      <c r="AB256" s="1" t="s">
        <v>124</v>
      </c>
      <c r="AC256" s="1" t="s">
        <v>125</v>
      </c>
      <c r="AD256" s="1" t="s">
        <v>126</v>
      </c>
      <c r="AE256" s="1" t="s">
        <v>127</v>
      </c>
      <c r="AF256" s="1" t="s">
        <v>70</v>
      </c>
      <c r="AG256" s="1" t="s">
        <v>60</v>
      </c>
      <c r="AH256">
        <v>256</v>
      </c>
      <c r="AI256" s="1" t="s">
        <v>70</v>
      </c>
      <c r="AJ256" s="1" t="s">
        <v>71</v>
      </c>
      <c r="AK256" s="1" t="s">
        <v>72</v>
      </c>
      <c r="AL256">
        <v>1</v>
      </c>
      <c r="AM256" s="1" t="s">
        <v>626</v>
      </c>
      <c r="AN256" s="2">
        <v>46113</v>
      </c>
      <c r="AO256" s="3">
        <v>46113</v>
      </c>
    </row>
    <row r="257" spans="1:41">
      <c r="A257" s="1" t="s">
        <v>627</v>
      </c>
      <c r="B257" s="1" t="s">
        <v>42</v>
      </c>
      <c r="C257">
        <v>999999999999</v>
      </c>
      <c r="D257">
        <v>222222222222</v>
      </c>
      <c r="E257" s="1" t="s">
        <v>121</v>
      </c>
      <c r="F257">
        <v>46124.833333333336</v>
      </c>
      <c r="G257">
        <v>46125.833333333336</v>
      </c>
      <c r="H257">
        <v>46112.833333333336</v>
      </c>
      <c r="I257">
        <v>46142.833333333336</v>
      </c>
      <c r="J257" s="1" t="s">
        <v>86</v>
      </c>
      <c r="K257" s="1" t="s">
        <v>87</v>
      </c>
      <c r="L257" s="1" t="s">
        <v>88</v>
      </c>
      <c r="M257" s="1" t="s">
        <v>142</v>
      </c>
      <c r="N257" s="1" t="s">
        <v>48</v>
      </c>
      <c r="O257" s="1" t="s">
        <v>49</v>
      </c>
      <c r="P257">
        <v>79.155900000000003</v>
      </c>
      <c r="Q257" s="1" t="s">
        <v>50</v>
      </c>
      <c r="R257">
        <v>0.192</v>
      </c>
      <c r="S257" s="1" t="s">
        <v>51</v>
      </c>
      <c r="T257" s="1" t="s">
        <v>52</v>
      </c>
      <c r="U257">
        <v>15.197900000000001</v>
      </c>
      <c r="V257">
        <v>13.4565</v>
      </c>
      <c r="W257">
        <v>13.4565</v>
      </c>
      <c r="X257" s="1" t="s">
        <v>53</v>
      </c>
      <c r="Y257" s="1" t="s">
        <v>49</v>
      </c>
      <c r="Z257" s="1" t="s">
        <v>90</v>
      </c>
      <c r="AA257" s="1" t="s">
        <v>123</v>
      </c>
      <c r="AB257" s="1" t="s">
        <v>124</v>
      </c>
      <c r="AC257" s="1" t="s">
        <v>125</v>
      </c>
      <c r="AD257" s="1" t="s">
        <v>126</v>
      </c>
      <c r="AE257" s="1" t="s">
        <v>127</v>
      </c>
      <c r="AF257" s="1" t="s">
        <v>70</v>
      </c>
      <c r="AG257" s="1" t="s">
        <v>60</v>
      </c>
      <c r="AH257">
        <v>257</v>
      </c>
      <c r="AI257" s="1" t="s">
        <v>70</v>
      </c>
      <c r="AJ257" s="1" t="s">
        <v>71</v>
      </c>
      <c r="AK257" s="1" t="s">
        <v>72</v>
      </c>
      <c r="AL257">
        <v>1</v>
      </c>
      <c r="AM257" s="1" t="s">
        <v>628</v>
      </c>
      <c r="AN257" s="2">
        <v>46113</v>
      </c>
      <c r="AO257" s="3">
        <v>46113</v>
      </c>
    </row>
    <row r="258" spans="1:41">
      <c r="A258" s="1" t="s">
        <v>629</v>
      </c>
      <c r="B258" s="1" t="s">
        <v>42</v>
      </c>
      <c r="C258">
        <v>999999999999</v>
      </c>
      <c r="D258">
        <v>222222222222</v>
      </c>
      <c r="E258" s="1" t="s">
        <v>121</v>
      </c>
      <c r="F258">
        <v>46124.833333333336</v>
      </c>
      <c r="G258">
        <v>46125.833333333336</v>
      </c>
      <c r="H258">
        <v>46112.833333333336</v>
      </c>
      <c r="I258">
        <v>46142.833333333336</v>
      </c>
      <c r="J258" s="1" t="s">
        <v>96</v>
      </c>
      <c r="K258" s="1" t="s">
        <v>45</v>
      </c>
      <c r="L258" s="1" t="s">
        <v>97</v>
      </c>
      <c r="M258" s="1" t="s">
        <v>145</v>
      </c>
      <c r="N258" s="1" t="s">
        <v>48</v>
      </c>
      <c r="O258" s="1" t="s">
        <v>49</v>
      </c>
      <c r="P258">
        <v>1841430.3977999999</v>
      </c>
      <c r="Q258" s="1" t="s">
        <v>99</v>
      </c>
      <c r="R258">
        <v>1.6666700000000001E-5</v>
      </c>
      <c r="S258" s="1" t="s">
        <v>51</v>
      </c>
      <c r="T258" s="1" t="s">
        <v>52</v>
      </c>
      <c r="U258">
        <v>30.6906</v>
      </c>
      <c r="V258">
        <v>28.542200000000001</v>
      </c>
      <c r="W258">
        <v>28.542200000000001</v>
      </c>
      <c r="X258" s="1" t="s">
        <v>53</v>
      </c>
      <c r="Y258" s="1" t="s">
        <v>49</v>
      </c>
      <c r="Z258" s="1" t="s">
        <v>100</v>
      </c>
      <c r="AA258" s="1" t="s">
        <v>123</v>
      </c>
      <c r="AB258" s="1" t="s">
        <v>124</v>
      </c>
      <c r="AC258" s="1" t="s">
        <v>125</v>
      </c>
      <c r="AD258" s="1" t="s">
        <v>126</v>
      </c>
      <c r="AE258" s="1" t="s">
        <v>127</v>
      </c>
      <c r="AF258" s="1" t="s">
        <v>70</v>
      </c>
      <c r="AG258" s="1" t="s">
        <v>60</v>
      </c>
      <c r="AH258">
        <v>258</v>
      </c>
      <c r="AI258" s="1" t="s">
        <v>70</v>
      </c>
      <c r="AJ258" s="1" t="s">
        <v>71</v>
      </c>
      <c r="AK258" s="1" t="s">
        <v>72</v>
      </c>
      <c r="AL258">
        <v>1</v>
      </c>
      <c r="AM258" s="1" t="s">
        <v>630</v>
      </c>
      <c r="AN258" s="2">
        <v>46113</v>
      </c>
      <c r="AO258" s="3">
        <v>46113</v>
      </c>
    </row>
    <row r="259" spans="1:41">
      <c r="A259" s="1" t="s">
        <v>631</v>
      </c>
      <c r="B259" s="1" t="s">
        <v>42</v>
      </c>
      <c r="C259">
        <v>999999999999</v>
      </c>
      <c r="D259">
        <v>222222222222</v>
      </c>
      <c r="E259" s="1" t="s">
        <v>121</v>
      </c>
      <c r="F259">
        <v>46124.833333333336</v>
      </c>
      <c r="G259">
        <v>46125.833333333336</v>
      </c>
      <c r="H259">
        <v>46112.833333333336</v>
      </c>
      <c r="I259">
        <v>46142.833333333336</v>
      </c>
      <c r="J259" s="1" t="s">
        <v>96</v>
      </c>
      <c r="K259" s="1" t="s">
        <v>45</v>
      </c>
      <c r="L259" s="1" t="s">
        <v>97</v>
      </c>
      <c r="M259" s="1" t="s">
        <v>148</v>
      </c>
      <c r="N259" s="1" t="s">
        <v>48</v>
      </c>
      <c r="O259" s="1" t="s">
        <v>49</v>
      </c>
      <c r="P259">
        <v>1838203.4382</v>
      </c>
      <c r="Q259" s="1" t="s">
        <v>99</v>
      </c>
      <c r="R259">
        <v>1.6666700000000001E-5</v>
      </c>
      <c r="S259" s="1" t="s">
        <v>51</v>
      </c>
      <c r="T259" s="1" t="s">
        <v>52</v>
      </c>
      <c r="U259">
        <v>30.636800000000001</v>
      </c>
      <c r="V259">
        <v>28.4922</v>
      </c>
      <c r="W259">
        <v>28.4922</v>
      </c>
      <c r="X259" s="1" t="s">
        <v>53</v>
      </c>
      <c r="Y259" s="1" t="s">
        <v>49</v>
      </c>
      <c r="Z259" s="1" t="s">
        <v>100</v>
      </c>
      <c r="AA259" s="1" t="s">
        <v>123</v>
      </c>
      <c r="AB259" s="1" t="s">
        <v>124</v>
      </c>
      <c r="AC259" s="1" t="s">
        <v>125</v>
      </c>
      <c r="AD259" s="1" t="s">
        <v>126</v>
      </c>
      <c r="AE259" s="1" t="s">
        <v>127</v>
      </c>
      <c r="AF259" s="1" t="s">
        <v>70</v>
      </c>
      <c r="AG259" s="1" t="s">
        <v>60</v>
      </c>
      <c r="AH259">
        <v>259</v>
      </c>
      <c r="AI259" s="1" t="s">
        <v>70</v>
      </c>
      <c r="AJ259" s="1" t="s">
        <v>71</v>
      </c>
      <c r="AK259" s="1" t="s">
        <v>72</v>
      </c>
      <c r="AL259">
        <v>1</v>
      </c>
      <c r="AM259" s="1" t="s">
        <v>632</v>
      </c>
      <c r="AN259" s="2">
        <v>46113</v>
      </c>
      <c r="AO259" s="3">
        <v>46113</v>
      </c>
    </row>
    <row r="260" spans="1:41">
      <c r="A260" s="1" t="s">
        <v>633</v>
      </c>
      <c r="B260" s="1" t="s">
        <v>42</v>
      </c>
      <c r="C260">
        <v>999999999999</v>
      </c>
      <c r="D260">
        <v>222222222222</v>
      </c>
      <c r="E260" s="1" t="s">
        <v>121</v>
      </c>
      <c r="F260">
        <v>46124.833333333336</v>
      </c>
      <c r="G260">
        <v>46125.833333333336</v>
      </c>
      <c r="H260">
        <v>46112.833333333336</v>
      </c>
      <c r="I260">
        <v>46142.833333333336</v>
      </c>
      <c r="J260" s="1" t="s">
        <v>106</v>
      </c>
      <c r="K260" s="1" t="s">
        <v>107</v>
      </c>
      <c r="L260" s="1" t="s">
        <v>108</v>
      </c>
      <c r="M260" s="1" t="s">
        <v>151</v>
      </c>
      <c r="N260" s="1" t="s">
        <v>48</v>
      </c>
      <c r="O260" s="1" t="s">
        <v>49</v>
      </c>
      <c r="P260">
        <v>83.1648</v>
      </c>
      <c r="Q260" s="1" t="s">
        <v>110</v>
      </c>
      <c r="R260">
        <v>0.5</v>
      </c>
      <c r="S260" s="1" t="s">
        <v>51</v>
      </c>
      <c r="T260" s="1" t="s">
        <v>52</v>
      </c>
      <c r="U260">
        <v>41.5824</v>
      </c>
      <c r="V260">
        <v>38.255800000000001</v>
      </c>
      <c r="W260">
        <v>38.255800000000001</v>
      </c>
      <c r="X260" s="1" t="s">
        <v>53</v>
      </c>
      <c r="Y260" s="1" t="s">
        <v>49</v>
      </c>
      <c r="Z260" s="1" t="s">
        <v>111</v>
      </c>
      <c r="AA260" s="1" t="s">
        <v>152</v>
      </c>
      <c r="AB260" s="1" t="s">
        <v>124</v>
      </c>
      <c r="AC260" s="1" t="s">
        <v>125</v>
      </c>
      <c r="AD260" s="1" t="s">
        <v>126</v>
      </c>
      <c r="AE260" s="1" t="s">
        <v>127</v>
      </c>
      <c r="AF260" s="1" t="s">
        <v>70</v>
      </c>
      <c r="AG260" s="1" t="s">
        <v>60</v>
      </c>
      <c r="AH260">
        <v>260</v>
      </c>
      <c r="AI260" s="1" t="s">
        <v>113</v>
      </c>
      <c r="AJ260" s="1" t="s">
        <v>114</v>
      </c>
      <c r="AK260" s="1" t="s">
        <v>115</v>
      </c>
      <c r="AL260">
        <v>1</v>
      </c>
      <c r="AM260" s="1" t="s">
        <v>634</v>
      </c>
      <c r="AN260" s="2">
        <v>46113</v>
      </c>
      <c r="AO260" s="3">
        <v>46113</v>
      </c>
    </row>
    <row r="261" spans="1:41">
      <c r="A261" s="1" t="s">
        <v>635</v>
      </c>
      <c r="B261" s="1" t="s">
        <v>42</v>
      </c>
      <c r="C261">
        <v>999999999999</v>
      </c>
      <c r="D261">
        <v>222222222222</v>
      </c>
      <c r="E261" s="1" t="s">
        <v>121</v>
      </c>
      <c r="F261">
        <v>46124.833333333336</v>
      </c>
      <c r="G261">
        <v>46125.833333333336</v>
      </c>
      <c r="H261">
        <v>46112.833333333336</v>
      </c>
      <c r="I261">
        <v>46142.833333333336</v>
      </c>
      <c r="J261" s="1" t="s">
        <v>106</v>
      </c>
      <c r="K261" s="1" t="s">
        <v>107</v>
      </c>
      <c r="L261" s="1" t="s">
        <v>108</v>
      </c>
      <c r="M261" s="1" t="s">
        <v>155</v>
      </c>
      <c r="N261" s="1" t="s">
        <v>48</v>
      </c>
      <c r="O261" s="1" t="s">
        <v>49</v>
      </c>
      <c r="P261">
        <v>79.089200000000005</v>
      </c>
      <c r="Q261" s="1" t="s">
        <v>110</v>
      </c>
      <c r="R261">
        <v>0.5</v>
      </c>
      <c r="S261" s="1" t="s">
        <v>51</v>
      </c>
      <c r="T261" s="1" t="s">
        <v>52</v>
      </c>
      <c r="U261">
        <v>39.544600000000003</v>
      </c>
      <c r="V261">
        <v>36.381</v>
      </c>
      <c r="W261">
        <v>36.381</v>
      </c>
      <c r="X261" s="1" t="s">
        <v>53</v>
      </c>
      <c r="Y261" s="1" t="s">
        <v>49</v>
      </c>
      <c r="Z261" s="1" t="s">
        <v>111</v>
      </c>
      <c r="AA261" s="1" t="s">
        <v>152</v>
      </c>
      <c r="AB261" s="1" t="s">
        <v>124</v>
      </c>
      <c r="AC261" s="1" t="s">
        <v>125</v>
      </c>
      <c r="AD261" s="1" t="s">
        <v>126</v>
      </c>
      <c r="AE261" s="1" t="s">
        <v>127</v>
      </c>
      <c r="AF261" s="1" t="s">
        <v>70</v>
      </c>
      <c r="AG261" s="1" t="s">
        <v>60</v>
      </c>
      <c r="AH261">
        <v>261</v>
      </c>
      <c r="AI261" s="1" t="s">
        <v>113</v>
      </c>
      <c r="AJ261" s="1" t="s">
        <v>114</v>
      </c>
      <c r="AK261" s="1" t="s">
        <v>115</v>
      </c>
      <c r="AL261">
        <v>1</v>
      </c>
      <c r="AM261" s="1" t="s">
        <v>636</v>
      </c>
      <c r="AN261" s="2">
        <v>46113</v>
      </c>
      <c r="AO261" s="3">
        <v>46113</v>
      </c>
    </row>
    <row r="262" spans="1:41">
      <c r="A262" s="1" t="s">
        <v>637</v>
      </c>
      <c r="B262" s="1" t="s">
        <v>42</v>
      </c>
      <c r="C262">
        <v>999999999999</v>
      </c>
      <c r="D262">
        <v>111111111111</v>
      </c>
      <c r="E262" s="1" t="s">
        <v>43</v>
      </c>
      <c r="F262">
        <v>46125.833333333336</v>
      </c>
      <c r="G262">
        <v>46126.833333333336</v>
      </c>
      <c r="H262">
        <v>46112.833333333336</v>
      </c>
      <c r="I262">
        <v>46142.833333333336</v>
      </c>
      <c r="J262" s="1" t="s">
        <v>44</v>
      </c>
      <c r="K262" s="1" t="s">
        <v>45</v>
      </c>
      <c r="L262" s="1" t="s">
        <v>46</v>
      </c>
      <c r="M262" s="1" t="s">
        <v>47</v>
      </c>
      <c r="N262" s="1" t="s">
        <v>48</v>
      </c>
      <c r="O262" s="1" t="s">
        <v>49</v>
      </c>
      <c r="P262">
        <v>1187.9801</v>
      </c>
      <c r="Q262" s="1" t="s">
        <v>50</v>
      </c>
      <c r="R262">
        <v>9.6000000000000002E-2</v>
      </c>
      <c r="S262" s="1" t="s">
        <v>51</v>
      </c>
      <c r="T262" s="1" t="s">
        <v>52</v>
      </c>
      <c r="U262">
        <v>114.0461</v>
      </c>
      <c r="V262">
        <v>99.790300000000002</v>
      </c>
      <c r="W262">
        <v>99.790300000000002</v>
      </c>
      <c r="X262" s="1" t="s">
        <v>53</v>
      </c>
      <c r="Y262" s="1" t="s">
        <v>49</v>
      </c>
      <c r="Z262" s="1" t="s">
        <v>54</v>
      </c>
      <c r="AA262" s="1" t="s">
        <v>65</v>
      </c>
      <c r="AB262" s="1" t="s">
        <v>66</v>
      </c>
      <c r="AC262" s="1" t="s">
        <v>67</v>
      </c>
      <c r="AD262" s="1" t="s">
        <v>68</v>
      </c>
      <c r="AE262" s="1" t="s">
        <v>69</v>
      </c>
      <c r="AF262" s="1" t="s">
        <v>70</v>
      </c>
      <c r="AG262" s="1" t="s">
        <v>60</v>
      </c>
      <c r="AH262">
        <v>262</v>
      </c>
      <c r="AI262" s="1" t="s">
        <v>70</v>
      </c>
      <c r="AJ262" s="1" t="s">
        <v>71</v>
      </c>
      <c r="AK262" s="1" t="s">
        <v>72</v>
      </c>
      <c r="AL262">
        <v>1</v>
      </c>
      <c r="AM262" s="1" t="s">
        <v>638</v>
      </c>
      <c r="AN262" s="2">
        <v>46113</v>
      </c>
      <c r="AO262" s="3">
        <v>46113</v>
      </c>
    </row>
    <row r="263" spans="1:41">
      <c r="A263" s="1" t="s">
        <v>639</v>
      </c>
      <c r="B263" s="1" t="s">
        <v>42</v>
      </c>
      <c r="C263">
        <v>999999999999</v>
      </c>
      <c r="D263">
        <v>111111111111</v>
      </c>
      <c r="E263" s="1" t="s">
        <v>43</v>
      </c>
      <c r="F263">
        <v>46125.833333333336</v>
      </c>
      <c r="G263">
        <v>46126.833333333336</v>
      </c>
      <c r="H263">
        <v>46112.833333333336</v>
      </c>
      <c r="I263">
        <v>46142.833333333336</v>
      </c>
      <c r="J263" s="1" t="s">
        <v>44</v>
      </c>
      <c r="K263" s="1" t="s">
        <v>45</v>
      </c>
      <c r="L263" s="1" t="s">
        <v>46</v>
      </c>
      <c r="M263" s="1" t="s">
        <v>64</v>
      </c>
      <c r="N263" s="1" t="s">
        <v>48</v>
      </c>
      <c r="O263" s="1" t="s">
        <v>49</v>
      </c>
      <c r="P263">
        <v>1112.4311</v>
      </c>
      <c r="Q263" s="1" t="s">
        <v>50</v>
      </c>
      <c r="R263">
        <v>9.6000000000000002E-2</v>
      </c>
      <c r="S263" s="1" t="s">
        <v>51</v>
      </c>
      <c r="T263" s="1" t="s">
        <v>52</v>
      </c>
      <c r="U263">
        <v>106.79340000000001</v>
      </c>
      <c r="V263">
        <v>93.444199999999995</v>
      </c>
      <c r="W263">
        <v>93.444199999999995</v>
      </c>
      <c r="X263" s="1" t="s">
        <v>53</v>
      </c>
      <c r="Y263" s="1" t="s">
        <v>49</v>
      </c>
      <c r="Z263" s="1" t="s">
        <v>54</v>
      </c>
      <c r="AA263" s="1" t="s">
        <v>65</v>
      </c>
      <c r="AB263" s="1" t="s">
        <v>66</v>
      </c>
      <c r="AC263" s="1" t="s">
        <v>67</v>
      </c>
      <c r="AD263" s="1" t="s">
        <v>68</v>
      </c>
      <c r="AE263" s="1" t="s">
        <v>69</v>
      </c>
      <c r="AF263" s="1" t="s">
        <v>70</v>
      </c>
      <c r="AG263" s="1" t="s">
        <v>60</v>
      </c>
      <c r="AH263">
        <v>263</v>
      </c>
      <c r="AI263" s="1" t="s">
        <v>70</v>
      </c>
      <c r="AJ263" s="1" t="s">
        <v>71</v>
      </c>
      <c r="AK263" s="1" t="s">
        <v>72</v>
      </c>
      <c r="AL263">
        <v>1</v>
      </c>
      <c r="AM263" s="1" t="s">
        <v>640</v>
      </c>
      <c r="AN263" s="2">
        <v>46113</v>
      </c>
      <c r="AO263" s="3">
        <v>46113</v>
      </c>
    </row>
    <row r="264" spans="1:41">
      <c r="A264" s="1" t="s">
        <v>641</v>
      </c>
      <c r="B264" s="1" t="s">
        <v>42</v>
      </c>
      <c r="C264">
        <v>999999999999</v>
      </c>
      <c r="D264">
        <v>111111111111</v>
      </c>
      <c r="E264" s="1" t="s">
        <v>43</v>
      </c>
      <c r="F264">
        <v>46125.833333333336</v>
      </c>
      <c r="G264">
        <v>46126.833333333336</v>
      </c>
      <c r="H264">
        <v>46112.833333333336</v>
      </c>
      <c r="I264">
        <v>46142.833333333336</v>
      </c>
      <c r="J264" s="1" t="s">
        <v>75</v>
      </c>
      <c r="K264" s="1" t="s">
        <v>76</v>
      </c>
      <c r="L264" s="1" t="s">
        <v>77</v>
      </c>
      <c r="M264" s="1" t="s">
        <v>78</v>
      </c>
      <c r="N264" s="1" t="s">
        <v>48</v>
      </c>
      <c r="O264" s="1" t="s">
        <v>49</v>
      </c>
      <c r="P264">
        <v>241.10210000000001</v>
      </c>
      <c r="Q264" s="1" t="s">
        <v>79</v>
      </c>
      <c r="R264">
        <v>2.3E-2</v>
      </c>
      <c r="S264" s="1" t="s">
        <v>51</v>
      </c>
      <c r="T264" s="1" t="s">
        <v>52</v>
      </c>
      <c r="U264">
        <v>5.5453000000000001</v>
      </c>
      <c r="V264">
        <v>5.1837</v>
      </c>
      <c r="W264">
        <v>5.1837</v>
      </c>
      <c r="X264" s="1" t="s">
        <v>53</v>
      </c>
      <c r="Y264" s="1" t="s">
        <v>49</v>
      </c>
      <c r="Z264" s="1" t="s">
        <v>80</v>
      </c>
      <c r="AA264" s="1" t="s">
        <v>65</v>
      </c>
      <c r="AB264" s="1" t="s">
        <v>66</v>
      </c>
      <c r="AC264" s="1" t="s">
        <v>67</v>
      </c>
      <c r="AD264" s="1" t="s">
        <v>68</v>
      </c>
      <c r="AE264" s="1" t="s">
        <v>69</v>
      </c>
      <c r="AF264" s="1" t="s">
        <v>70</v>
      </c>
      <c r="AG264" s="1" t="s">
        <v>60</v>
      </c>
      <c r="AH264">
        <v>264</v>
      </c>
      <c r="AI264" s="1" t="s">
        <v>70</v>
      </c>
      <c r="AJ264" s="1" t="s">
        <v>71</v>
      </c>
      <c r="AK264" s="1" t="s">
        <v>72</v>
      </c>
      <c r="AL264">
        <v>1</v>
      </c>
      <c r="AM264" s="1" t="s">
        <v>642</v>
      </c>
      <c r="AN264" s="2">
        <v>46113</v>
      </c>
      <c r="AO264" s="3">
        <v>46113</v>
      </c>
    </row>
    <row r="265" spans="1:41">
      <c r="A265" s="1" t="s">
        <v>643</v>
      </c>
      <c r="B265" s="1" t="s">
        <v>42</v>
      </c>
      <c r="C265">
        <v>999999999999</v>
      </c>
      <c r="D265">
        <v>111111111111</v>
      </c>
      <c r="E265" s="1" t="s">
        <v>43</v>
      </c>
      <c r="F265">
        <v>46125.833333333336</v>
      </c>
      <c r="G265">
        <v>46126.833333333336</v>
      </c>
      <c r="H265">
        <v>46112.833333333336</v>
      </c>
      <c r="I265">
        <v>46142.833333333336</v>
      </c>
      <c r="J265" s="1" t="s">
        <v>75</v>
      </c>
      <c r="K265" s="1" t="s">
        <v>76</v>
      </c>
      <c r="L265" s="1" t="s">
        <v>77</v>
      </c>
      <c r="M265" s="1" t="s">
        <v>83</v>
      </c>
      <c r="N265" s="1" t="s">
        <v>48</v>
      </c>
      <c r="O265" s="1" t="s">
        <v>49</v>
      </c>
      <c r="P265">
        <v>255.04179999999999</v>
      </c>
      <c r="Q265" s="1" t="s">
        <v>79</v>
      </c>
      <c r="R265">
        <v>2.3E-2</v>
      </c>
      <c r="S265" s="1" t="s">
        <v>51</v>
      </c>
      <c r="T265" s="1" t="s">
        <v>52</v>
      </c>
      <c r="U265">
        <v>5.8659999999999997</v>
      </c>
      <c r="V265">
        <v>5.4833999999999996</v>
      </c>
      <c r="W265">
        <v>5.4833999999999996</v>
      </c>
      <c r="X265" s="1" t="s">
        <v>53</v>
      </c>
      <c r="Y265" s="1" t="s">
        <v>49</v>
      </c>
      <c r="Z265" s="1" t="s">
        <v>80</v>
      </c>
      <c r="AA265" s="1" t="s">
        <v>65</v>
      </c>
      <c r="AB265" s="1" t="s">
        <v>66</v>
      </c>
      <c r="AC265" s="1" t="s">
        <v>67</v>
      </c>
      <c r="AD265" s="1" t="s">
        <v>68</v>
      </c>
      <c r="AE265" s="1" t="s">
        <v>69</v>
      </c>
      <c r="AF265" s="1" t="s">
        <v>70</v>
      </c>
      <c r="AG265" s="1" t="s">
        <v>60</v>
      </c>
      <c r="AH265">
        <v>265</v>
      </c>
      <c r="AI265" s="1" t="s">
        <v>70</v>
      </c>
      <c r="AJ265" s="1" t="s">
        <v>71</v>
      </c>
      <c r="AK265" s="1" t="s">
        <v>72</v>
      </c>
      <c r="AL265">
        <v>1</v>
      </c>
      <c r="AM265" s="1" t="s">
        <v>644</v>
      </c>
      <c r="AN265" s="2">
        <v>46113</v>
      </c>
      <c r="AO265" s="3">
        <v>46113</v>
      </c>
    </row>
    <row r="266" spans="1:41">
      <c r="A266" s="1" t="s">
        <v>645</v>
      </c>
      <c r="B266" s="1" t="s">
        <v>42</v>
      </c>
      <c r="C266">
        <v>999999999999</v>
      </c>
      <c r="D266">
        <v>111111111111</v>
      </c>
      <c r="E266" s="1" t="s">
        <v>43</v>
      </c>
      <c r="F266">
        <v>46125.833333333336</v>
      </c>
      <c r="G266">
        <v>46126.833333333336</v>
      </c>
      <c r="H266">
        <v>46112.833333333336</v>
      </c>
      <c r="I266">
        <v>46142.833333333336</v>
      </c>
      <c r="J266" s="1" t="s">
        <v>86</v>
      </c>
      <c r="K266" s="1" t="s">
        <v>87</v>
      </c>
      <c r="L266" s="1" t="s">
        <v>88</v>
      </c>
      <c r="M266" s="1" t="s">
        <v>89</v>
      </c>
      <c r="N266" s="1" t="s">
        <v>48</v>
      </c>
      <c r="O266" s="1" t="s">
        <v>49</v>
      </c>
      <c r="P266">
        <v>195.28039999999999</v>
      </c>
      <c r="Q266" s="1" t="s">
        <v>50</v>
      </c>
      <c r="R266">
        <v>0.192</v>
      </c>
      <c r="S266" s="1" t="s">
        <v>51</v>
      </c>
      <c r="T266" s="1" t="s">
        <v>52</v>
      </c>
      <c r="U266">
        <v>37.4938</v>
      </c>
      <c r="V266">
        <v>33.197699999999998</v>
      </c>
      <c r="W266">
        <v>33.197699999999998</v>
      </c>
      <c r="X266" s="1" t="s">
        <v>53</v>
      </c>
      <c r="Y266" s="1" t="s">
        <v>49</v>
      </c>
      <c r="Z266" s="1" t="s">
        <v>90</v>
      </c>
      <c r="AA266" s="1" t="s">
        <v>65</v>
      </c>
      <c r="AB266" s="1" t="s">
        <v>66</v>
      </c>
      <c r="AC266" s="1" t="s">
        <v>67</v>
      </c>
      <c r="AD266" s="1" t="s">
        <v>68</v>
      </c>
      <c r="AE266" s="1" t="s">
        <v>69</v>
      </c>
      <c r="AF266" s="1" t="s">
        <v>70</v>
      </c>
      <c r="AG266" s="1" t="s">
        <v>60</v>
      </c>
      <c r="AH266">
        <v>266</v>
      </c>
      <c r="AI266" s="1" t="s">
        <v>70</v>
      </c>
      <c r="AJ266" s="1" t="s">
        <v>71</v>
      </c>
      <c r="AK266" s="1" t="s">
        <v>72</v>
      </c>
      <c r="AL266">
        <v>1</v>
      </c>
      <c r="AM266" s="1" t="s">
        <v>646</v>
      </c>
      <c r="AN266" s="2">
        <v>46113</v>
      </c>
      <c r="AO266" s="3">
        <v>46113</v>
      </c>
    </row>
    <row r="267" spans="1:41">
      <c r="A267" s="1" t="s">
        <v>647</v>
      </c>
      <c r="B267" s="1" t="s">
        <v>42</v>
      </c>
      <c r="C267">
        <v>999999999999</v>
      </c>
      <c r="D267">
        <v>111111111111</v>
      </c>
      <c r="E267" s="1" t="s">
        <v>43</v>
      </c>
      <c r="F267">
        <v>46125.833333333336</v>
      </c>
      <c r="G267">
        <v>46126.833333333336</v>
      </c>
      <c r="H267">
        <v>46112.833333333336</v>
      </c>
      <c r="I267">
        <v>46142.833333333336</v>
      </c>
      <c r="J267" s="1" t="s">
        <v>86</v>
      </c>
      <c r="K267" s="1" t="s">
        <v>87</v>
      </c>
      <c r="L267" s="1" t="s">
        <v>88</v>
      </c>
      <c r="M267" s="1" t="s">
        <v>93</v>
      </c>
      <c r="N267" s="1" t="s">
        <v>48</v>
      </c>
      <c r="O267" s="1" t="s">
        <v>49</v>
      </c>
      <c r="P267">
        <v>199.8527</v>
      </c>
      <c r="Q267" s="1" t="s">
        <v>50</v>
      </c>
      <c r="R267">
        <v>0.192</v>
      </c>
      <c r="S267" s="1" t="s">
        <v>51</v>
      </c>
      <c r="T267" s="1" t="s">
        <v>52</v>
      </c>
      <c r="U267">
        <v>38.371699999999997</v>
      </c>
      <c r="V267">
        <v>33.975000000000001</v>
      </c>
      <c r="W267">
        <v>33.975000000000001</v>
      </c>
      <c r="X267" s="1" t="s">
        <v>53</v>
      </c>
      <c r="Y267" s="1" t="s">
        <v>49</v>
      </c>
      <c r="Z267" s="1" t="s">
        <v>90</v>
      </c>
      <c r="AA267" s="1" t="s">
        <v>65</v>
      </c>
      <c r="AB267" s="1" t="s">
        <v>66</v>
      </c>
      <c r="AC267" s="1" t="s">
        <v>67</v>
      </c>
      <c r="AD267" s="1" t="s">
        <v>68</v>
      </c>
      <c r="AE267" s="1" t="s">
        <v>69</v>
      </c>
      <c r="AF267" s="1" t="s">
        <v>70</v>
      </c>
      <c r="AG267" s="1" t="s">
        <v>60</v>
      </c>
      <c r="AH267">
        <v>267</v>
      </c>
      <c r="AI267" s="1" t="s">
        <v>70</v>
      </c>
      <c r="AJ267" s="1" t="s">
        <v>71</v>
      </c>
      <c r="AK267" s="1" t="s">
        <v>72</v>
      </c>
      <c r="AL267">
        <v>1</v>
      </c>
      <c r="AM267" s="1" t="s">
        <v>648</v>
      </c>
      <c r="AN267" s="2">
        <v>46113</v>
      </c>
      <c r="AO267" s="3">
        <v>46113</v>
      </c>
    </row>
    <row r="268" spans="1:41">
      <c r="A268" s="1" t="s">
        <v>649</v>
      </c>
      <c r="B268" s="1" t="s">
        <v>42</v>
      </c>
      <c r="C268">
        <v>999999999999</v>
      </c>
      <c r="D268">
        <v>111111111111</v>
      </c>
      <c r="E268" s="1" t="s">
        <v>43</v>
      </c>
      <c r="F268">
        <v>46125.833333333336</v>
      </c>
      <c r="G268">
        <v>46126.833333333336</v>
      </c>
      <c r="H268">
        <v>46112.833333333336</v>
      </c>
      <c r="I268">
        <v>46142.833333333336</v>
      </c>
      <c r="J268" s="1" t="s">
        <v>96</v>
      </c>
      <c r="K268" s="1" t="s">
        <v>45</v>
      </c>
      <c r="L268" s="1" t="s">
        <v>97</v>
      </c>
      <c r="M268" s="1" t="s">
        <v>98</v>
      </c>
      <c r="N268" s="1" t="s">
        <v>48</v>
      </c>
      <c r="O268" s="1" t="s">
        <v>49</v>
      </c>
      <c r="P268">
        <v>4557572.6237000003</v>
      </c>
      <c r="Q268" s="1" t="s">
        <v>99</v>
      </c>
      <c r="R268">
        <v>1.6666700000000001E-5</v>
      </c>
      <c r="S268" s="1" t="s">
        <v>51</v>
      </c>
      <c r="T268" s="1" t="s">
        <v>52</v>
      </c>
      <c r="U268">
        <v>75.959699999999998</v>
      </c>
      <c r="V268">
        <v>70.642399999999995</v>
      </c>
      <c r="W268">
        <v>70.642399999999995</v>
      </c>
      <c r="X268" s="1" t="s">
        <v>53</v>
      </c>
      <c r="Y268" s="1" t="s">
        <v>49</v>
      </c>
      <c r="Z268" s="1" t="s">
        <v>100</v>
      </c>
      <c r="AA268" s="1" t="s">
        <v>65</v>
      </c>
      <c r="AB268" s="1" t="s">
        <v>66</v>
      </c>
      <c r="AC268" s="1" t="s">
        <v>67</v>
      </c>
      <c r="AD268" s="1" t="s">
        <v>68</v>
      </c>
      <c r="AE268" s="1" t="s">
        <v>69</v>
      </c>
      <c r="AF268" s="1" t="s">
        <v>70</v>
      </c>
      <c r="AG268" s="1" t="s">
        <v>60</v>
      </c>
      <c r="AH268">
        <v>268</v>
      </c>
      <c r="AI268" s="1" t="s">
        <v>70</v>
      </c>
      <c r="AJ268" s="1" t="s">
        <v>71</v>
      </c>
      <c r="AK268" s="1" t="s">
        <v>72</v>
      </c>
      <c r="AL268">
        <v>1</v>
      </c>
      <c r="AM268" s="1" t="s">
        <v>650</v>
      </c>
      <c r="AN268" s="2">
        <v>46113</v>
      </c>
      <c r="AO268" s="3">
        <v>46113</v>
      </c>
    </row>
    <row r="269" spans="1:41">
      <c r="A269" s="1" t="s">
        <v>651</v>
      </c>
      <c r="B269" s="1" t="s">
        <v>42</v>
      </c>
      <c r="C269">
        <v>999999999999</v>
      </c>
      <c r="D269">
        <v>111111111111</v>
      </c>
      <c r="E269" s="1" t="s">
        <v>43</v>
      </c>
      <c r="F269">
        <v>46125.833333333336</v>
      </c>
      <c r="G269">
        <v>46126.833333333336</v>
      </c>
      <c r="H269">
        <v>46112.833333333336</v>
      </c>
      <c r="I269">
        <v>46142.833333333336</v>
      </c>
      <c r="J269" s="1" t="s">
        <v>96</v>
      </c>
      <c r="K269" s="1" t="s">
        <v>45</v>
      </c>
      <c r="L269" s="1" t="s">
        <v>97</v>
      </c>
      <c r="M269" s="1" t="s">
        <v>103</v>
      </c>
      <c r="N269" s="1" t="s">
        <v>48</v>
      </c>
      <c r="O269" s="1" t="s">
        <v>49</v>
      </c>
      <c r="P269">
        <v>4679518.4741000002</v>
      </c>
      <c r="Q269" s="1" t="s">
        <v>99</v>
      </c>
      <c r="R269">
        <v>1.6666700000000001E-5</v>
      </c>
      <c r="S269" s="1" t="s">
        <v>51</v>
      </c>
      <c r="T269" s="1" t="s">
        <v>52</v>
      </c>
      <c r="U269">
        <v>77.992099999999994</v>
      </c>
      <c r="V269">
        <v>72.532499999999999</v>
      </c>
      <c r="W269">
        <v>72.532499999999999</v>
      </c>
      <c r="X269" s="1" t="s">
        <v>53</v>
      </c>
      <c r="Y269" s="1" t="s">
        <v>49</v>
      </c>
      <c r="Z269" s="1" t="s">
        <v>100</v>
      </c>
      <c r="AA269" s="1" t="s">
        <v>65</v>
      </c>
      <c r="AB269" s="1" t="s">
        <v>66</v>
      </c>
      <c r="AC269" s="1" t="s">
        <v>67</v>
      </c>
      <c r="AD269" s="1" t="s">
        <v>68</v>
      </c>
      <c r="AE269" s="1" t="s">
        <v>69</v>
      </c>
      <c r="AF269" s="1" t="s">
        <v>70</v>
      </c>
      <c r="AG269" s="1" t="s">
        <v>60</v>
      </c>
      <c r="AH269">
        <v>269</v>
      </c>
      <c r="AI269" s="1" t="s">
        <v>70</v>
      </c>
      <c r="AJ269" s="1" t="s">
        <v>71</v>
      </c>
      <c r="AK269" s="1" t="s">
        <v>72</v>
      </c>
      <c r="AL269">
        <v>1</v>
      </c>
      <c r="AM269" s="1" t="s">
        <v>652</v>
      </c>
      <c r="AN269" s="2">
        <v>46113</v>
      </c>
      <c r="AO269" s="3">
        <v>46113</v>
      </c>
    </row>
    <row r="270" spans="1:41">
      <c r="A270" s="1" t="s">
        <v>653</v>
      </c>
      <c r="B270" s="1" t="s">
        <v>42</v>
      </c>
      <c r="C270">
        <v>999999999999</v>
      </c>
      <c r="D270">
        <v>111111111111</v>
      </c>
      <c r="E270" s="1" t="s">
        <v>43</v>
      </c>
      <c r="F270">
        <v>46125.833333333336</v>
      </c>
      <c r="G270">
        <v>46126.833333333336</v>
      </c>
      <c r="H270">
        <v>46112.833333333336</v>
      </c>
      <c r="I270">
        <v>46142.833333333336</v>
      </c>
      <c r="J270" s="1" t="s">
        <v>106</v>
      </c>
      <c r="K270" s="1" t="s">
        <v>107</v>
      </c>
      <c r="L270" s="1" t="s">
        <v>108</v>
      </c>
      <c r="M270" s="1" t="s">
        <v>109</v>
      </c>
      <c r="N270" s="1" t="s">
        <v>48</v>
      </c>
      <c r="O270" s="1" t="s">
        <v>49</v>
      </c>
      <c r="P270">
        <v>210.0505</v>
      </c>
      <c r="Q270" s="1" t="s">
        <v>110</v>
      </c>
      <c r="R270">
        <v>0.5</v>
      </c>
      <c r="S270" s="1" t="s">
        <v>51</v>
      </c>
      <c r="T270" s="1" t="s">
        <v>52</v>
      </c>
      <c r="U270">
        <v>105.0253</v>
      </c>
      <c r="V270">
        <v>96.623199999999997</v>
      </c>
      <c r="W270">
        <v>96.623199999999997</v>
      </c>
      <c r="X270" s="1" t="s">
        <v>53</v>
      </c>
      <c r="Y270" s="1" t="s">
        <v>49</v>
      </c>
      <c r="Z270" s="1" t="s">
        <v>111</v>
      </c>
      <c r="AA270" s="1" t="s">
        <v>112</v>
      </c>
      <c r="AB270" s="1" t="s">
        <v>66</v>
      </c>
      <c r="AC270" s="1" t="s">
        <v>67</v>
      </c>
      <c r="AD270" s="1" t="s">
        <v>68</v>
      </c>
      <c r="AE270" s="1" t="s">
        <v>69</v>
      </c>
      <c r="AF270" s="1" t="s">
        <v>70</v>
      </c>
      <c r="AG270" s="1" t="s">
        <v>60</v>
      </c>
      <c r="AH270">
        <v>270</v>
      </c>
      <c r="AI270" s="1" t="s">
        <v>113</v>
      </c>
      <c r="AJ270" s="1" t="s">
        <v>114</v>
      </c>
      <c r="AK270" s="1" t="s">
        <v>115</v>
      </c>
      <c r="AL270">
        <v>1</v>
      </c>
      <c r="AM270" s="1" t="s">
        <v>654</v>
      </c>
      <c r="AN270" s="2">
        <v>46113</v>
      </c>
      <c r="AO270" s="3">
        <v>46113</v>
      </c>
    </row>
    <row r="271" spans="1:41">
      <c r="A271" s="1" t="s">
        <v>655</v>
      </c>
      <c r="B271" s="1" t="s">
        <v>42</v>
      </c>
      <c r="C271">
        <v>999999999999</v>
      </c>
      <c r="D271">
        <v>111111111111</v>
      </c>
      <c r="E271" s="1" t="s">
        <v>43</v>
      </c>
      <c r="F271">
        <v>46125.833333333336</v>
      </c>
      <c r="G271">
        <v>46126.833333333336</v>
      </c>
      <c r="H271">
        <v>46112.833333333336</v>
      </c>
      <c r="I271">
        <v>46142.833333333336</v>
      </c>
      <c r="J271" s="1" t="s">
        <v>106</v>
      </c>
      <c r="K271" s="1" t="s">
        <v>107</v>
      </c>
      <c r="L271" s="1" t="s">
        <v>108</v>
      </c>
      <c r="M271" s="1" t="s">
        <v>118</v>
      </c>
      <c r="N271" s="1" t="s">
        <v>48</v>
      </c>
      <c r="O271" s="1" t="s">
        <v>49</v>
      </c>
      <c r="P271">
        <v>236.1567</v>
      </c>
      <c r="Q271" s="1" t="s">
        <v>110</v>
      </c>
      <c r="R271">
        <v>0.5</v>
      </c>
      <c r="S271" s="1" t="s">
        <v>51</v>
      </c>
      <c r="T271" s="1" t="s">
        <v>52</v>
      </c>
      <c r="U271">
        <v>118.0783</v>
      </c>
      <c r="V271">
        <v>108.63209999999999</v>
      </c>
      <c r="W271">
        <v>108.63209999999999</v>
      </c>
      <c r="X271" s="1" t="s">
        <v>53</v>
      </c>
      <c r="Y271" s="1" t="s">
        <v>49</v>
      </c>
      <c r="Z271" s="1" t="s">
        <v>111</v>
      </c>
      <c r="AA271" s="1" t="s">
        <v>112</v>
      </c>
      <c r="AB271" s="1" t="s">
        <v>66</v>
      </c>
      <c r="AC271" s="1" t="s">
        <v>67</v>
      </c>
      <c r="AD271" s="1" t="s">
        <v>68</v>
      </c>
      <c r="AE271" s="1" t="s">
        <v>69</v>
      </c>
      <c r="AF271" s="1" t="s">
        <v>70</v>
      </c>
      <c r="AG271" s="1" t="s">
        <v>60</v>
      </c>
      <c r="AH271">
        <v>271</v>
      </c>
      <c r="AI271" s="1" t="s">
        <v>113</v>
      </c>
      <c r="AJ271" s="1" t="s">
        <v>114</v>
      </c>
      <c r="AK271" s="1" t="s">
        <v>115</v>
      </c>
      <c r="AL271">
        <v>1</v>
      </c>
      <c r="AM271" s="1" t="s">
        <v>656</v>
      </c>
      <c r="AN271" s="2">
        <v>46113</v>
      </c>
      <c r="AO271" s="3">
        <v>46113</v>
      </c>
    </row>
    <row r="272" spans="1:41">
      <c r="A272" s="1" t="s">
        <v>657</v>
      </c>
      <c r="B272" s="1" t="s">
        <v>42</v>
      </c>
      <c r="C272">
        <v>999999999999</v>
      </c>
      <c r="D272">
        <v>222222222222</v>
      </c>
      <c r="E272" s="1" t="s">
        <v>121</v>
      </c>
      <c r="F272">
        <v>46125.833333333336</v>
      </c>
      <c r="G272">
        <v>46126.833333333336</v>
      </c>
      <c r="H272">
        <v>46112.833333333336</v>
      </c>
      <c r="I272">
        <v>46142.833333333336</v>
      </c>
      <c r="J272" s="1" t="s">
        <v>44</v>
      </c>
      <c r="K272" s="1" t="s">
        <v>45</v>
      </c>
      <c r="L272" s="1" t="s">
        <v>46</v>
      </c>
      <c r="M272" s="1" t="s">
        <v>122</v>
      </c>
      <c r="N272" s="1" t="s">
        <v>48</v>
      </c>
      <c r="O272" s="1" t="s">
        <v>49</v>
      </c>
      <c r="P272">
        <v>446.82130000000001</v>
      </c>
      <c r="Q272" s="1" t="s">
        <v>50</v>
      </c>
      <c r="R272">
        <v>9.6000000000000002E-2</v>
      </c>
      <c r="S272" s="1" t="s">
        <v>51</v>
      </c>
      <c r="T272" s="1" t="s">
        <v>52</v>
      </c>
      <c r="U272">
        <v>42.894799999999996</v>
      </c>
      <c r="V272">
        <v>37.533000000000001</v>
      </c>
      <c r="W272">
        <v>37.533000000000001</v>
      </c>
      <c r="X272" s="1" t="s">
        <v>53</v>
      </c>
      <c r="Y272" s="1" t="s">
        <v>49</v>
      </c>
      <c r="Z272" s="1" t="s">
        <v>54</v>
      </c>
      <c r="AA272" s="1" t="s">
        <v>123</v>
      </c>
      <c r="AB272" s="1" t="s">
        <v>124</v>
      </c>
      <c r="AC272" s="1" t="s">
        <v>125</v>
      </c>
      <c r="AD272" s="1" t="s">
        <v>126</v>
      </c>
      <c r="AE272" s="1" t="s">
        <v>127</v>
      </c>
      <c r="AF272" s="1" t="s">
        <v>70</v>
      </c>
      <c r="AG272" s="1" t="s">
        <v>60</v>
      </c>
      <c r="AH272">
        <v>272</v>
      </c>
      <c r="AI272" s="1" t="s">
        <v>70</v>
      </c>
      <c r="AJ272" s="1" t="s">
        <v>71</v>
      </c>
      <c r="AK272" s="1" t="s">
        <v>72</v>
      </c>
      <c r="AL272">
        <v>1</v>
      </c>
      <c r="AM272" s="1" t="s">
        <v>658</v>
      </c>
      <c r="AN272" s="2">
        <v>46113</v>
      </c>
      <c r="AO272" s="3">
        <v>46113</v>
      </c>
    </row>
    <row r="273" spans="1:41">
      <c r="A273" s="1" t="s">
        <v>659</v>
      </c>
      <c r="B273" s="1" t="s">
        <v>42</v>
      </c>
      <c r="C273">
        <v>999999999999</v>
      </c>
      <c r="D273">
        <v>222222222222</v>
      </c>
      <c r="E273" s="1" t="s">
        <v>121</v>
      </c>
      <c r="F273">
        <v>46125.833333333336</v>
      </c>
      <c r="G273">
        <v>46126.833333333336</v>
      </c>
      <c r="H273">
        <v>46112.833333333336</v>
      </c>
      <c r="I273">
        <v>46142.833333333336</v>
      </c>
      <c r="J273" s="1" t="s">
        <v>44</v>
      </c>
      <c r="K273" s="1" t="s">
        <v>45</v>
      </c>
      <c r="L273" s="1" t="s">
        <v>46</v>
      </c>
      <c r="M273" s="1" t="s">
        <v>130</v>
      </c>
      <c r="N273" s="1" t="s">
        <v>48</v>
      </c>
      <c r="O273" s="1" t="s">
        <v>49</v>
      </c>
      <c r="P273">
        <v>387.08030000000002</v>
      </c>
      <c r="Q273" s="1" t="s">
        <v>50</v>
      </c>
      <c r="R273">
        <v>9.6000000000000002E-2</v>
      </c>
      <c r="S273" s="1" t="s">
        <v>51</v>
      </c>
      <c r="T273" s="1" t="s">
        <v>52</v>
      </c>
      <c r="U273">
        <v>37.159700000000001</v>
      </c>
      <c r="V273">
        <v>32.514699999999998</v>
      </c>
      <c r="W273">
        <v>32.514699999999998</v>
      </c>
      <c r="X273" s="1" t="s">
        <v>53</v>
      </c>
      <c r="Y273" s="1" t="s">
        <v>49</v>
      </c>
      <c r="Z273" s="1" t="s">
        <v>54</v>
      </c>
      <c r="AA273" s="1" t="s">
        <v>55</v>
      </c>
      <c r="AB273" s="1" t="s">
        <v>56</v>
      </c>
      <c r="AC273" s="1" t="s">
        <v>57</v>
      </c>
      <c r="AD273" s="1" t="s">
        <v>58</v>
      </c>
      <c r="AE273" s="1" t="s">
        <v>59</v>
      </c>
      <c r="AF273" s="1" t="s">
        <v>56</v>
      </c>
      <c r="AG273" s="1" t="s">
        <v>60</v>
      </c>
      <c r="AH273">
        <v>273</v>
      </c>
      <c r="AI273" s="1" t="s">
        <v>56</v>
      </c>
      <c r="AJ273" s="1" t="s">
        <v>56</v>
      </c>
      <c r="AK273" s="1" t="s">
        <v>61</v>
      </c>
      <c r="AL273">
        <v>1</v>
      </c>
      <c r="AM273" s="1" t="s">
        <v>660</v>
      </c>
      <c r="AN273" s="2">
        <v>46113</v>
      </c>
      <c r="AO273" s="3">
        <v>46113</v>
      </c>
    </row>
    <row r="274" spans="1:41">
      <c r="A274" s="1" t="s">
        <v>661</v>
      </c>
      <c r="B274" s="1" t="s">
        <v>42</v>
      </c>
      <c r="C274">
        <v>999999999999</v>
      </c>
      <c r="D274">
        <v>222222222222</v>
      </c>
      <c r="E274" s="1" t="s">
        <v>121</v>
      </c>
      <c r="F274">
        <v>46125.833333333336</v>
      </c>
      <c r="G274">
        <v>46126.833333333336</v>
      </c>
      <c r="H274">
        <v>46112.833333333336</v>
      </c>
      <c r="I274">
        <v>46142.833333333336</v>
      </c>
      <c r="J274" s="1" t="s">
        <v>75</v>
      </c>
      <c r="K274" s="1" t="s">
        <v>76</v>
      </c>
      <c r="L274" s="1" t="s">
        <v>77</v>
      </c>
      <c r="M274" s="1" t="s">
        <v>133</v>
      </c>
      <c r="N274" s="1" t="s">
        <v>48</v>
      </c>
      <c r="O274" s="1" t="s">
        <v>49</v>
      </c>
      <c r="P274">
        <v>87.577600000000004</v>
      </c>
      <c r="Q274" s="1" t="s">
        <v>79</v>
      </c>
      <c r="R274">
        <v>2.3E-2</v>
      </c>
      <c r="S274" s="1" t="s">
        <v>51</v>
      </c>
      <c r="T274" s="1" t="s">
        <v>52</v>
      </c>
      <c r="U274">
        <v>2.0143</v>
      </c>
      <c r="V274">
        <v>1.8829</v>
      </c>
      <c r="W274">
        <v>1.8829</v>
      </c>
      <c r="X274" s="1" t="s">
        <v>53</v>
      </c>
      <c r="Y274" s="1" t="s">
        <v>49</v>
      </c>
      <c r="Z274" s="1" t="s">
        <v>80</v>
      </c>
      <c r="AA274" s="1" t="s">
        <v>123</v>
      </c>
      <c r="AB274" s="1" t="s">
        <v>124</v>
      </c>
      <c r="AC274" s="1" t="s">
        <v>125</v>
      </c>
      <c r="AD274" s="1" t="s">
        <v>126</v>
      </c>
      <c r="AE274" s="1" t="s">
        <v>127</v>
      </c>
      <c r="AF274" s="1" t="s">
        <v>70</v>
      </c>
      <c r="AG274" s="1" t="s">
        <v>60</v>
      </c>
      <c r="AH274">
        <v>274</v>
      </c>
      <c r="AI274" s="1" t="s">
        <v>70</v>
      </c>
      <c r="AJ274" s="1" t="s">
        <v>71</v>
      </c>
      <c r="AK274" s="1" t="s">
        <v>72</v>
      </c>
      <c r="AL274">
        <v>1</v>
      </c>
      <c r="AM274" s="1" t="s">
        <v>662</v>
      </c>
      <c r="AN274" s="2">
        <v>46113</v>
      </c>
      <c r="AO274" s="3">
        <v>46113</v>
      </c>
    </row>
    <row r="275" spans="1:41">
      <c r="A275" s="1" t="s">
        <v>663</v>
      </c>
      <c r="B275" s="1" t="s">
        <v>42</v>
      </c>
      <c r="C275">
        <v>999999999999</v>
      </c>
      <c r="D275">
        <v>222222222222</v>
      </c>
      <c r="E275" s="1" t="s">
        <v>121</v>
      </c>
      <c r="F275">
        <v>46125.833333333336</v>
      </c>
      <c r="G275">
        <v>46126.833333333336</v>
      </c>
      <c r="H275">
        <v>46112.833333333336</v>
      </c>
      <c r="I275">
        <v>46142.833333333336</v>
      </c>
      <c r="J275" s="1" t="s">
        <v>75</v>
      </c>
      <c r="K275" s="1" t="s">
        <v>76</v>
      </c>
      <c r="L275" s="1" t="s">
        <v>77</v>
      </c>
      <c r="M275" s="1" t="s">
        <v>136</v>
      </c>
      <c r="N275" s="1" t="s">
        <v>48</v>
      </c>
      <c r="O275" s="1" t="s">
        <v>49</v>
      </c>
      <c r="P275">
        <v>99.338700000000003</v>
      </c>
      <c r="Q275" s="1" t="s">
        <v>79</v>
      </c>
      <c r="R275">
        <v>2.3E-2</v>
      </c>
      <c r="S275" s="1" t="s">
        <v>51</v>
      </c>
      <c r="T275" s="1" t="s">
        <v>52</v>
      </c>
      <c r="U275">
        <v>2.2848000000000002</v>
      </c>
      <c r="V275">
        <v>2.1358000000000001</v>
      </c>
      <c r="W275">
        <v>2.1358000000000001</v>
      </c>
      <c r="X275" s="1" t="s">
        <v>53</v>
      </c>
      <c r="Y275" s="1" t="s">
        <v>49</v>
      </c>
      <c r="Z275" s="1" t="s">
        <v>80</v>
      </c>
      <c r="AA275" s="1" t="s">
        <v>123</v>
      </c>
      <c r="AB275" s="1" t="s">
        <v>124</v>
      </c>
      <c r="AC275" s="1" t="s">
        <v>125</v>
      </c>
      <c r="AD275" s="1" t="s">
        <v>126</v>
      </c>
      <c r="AE275" s="1" t="s">
        <v>127</v>
      </c>
      <c r="AF275" s="1" t="s">
        <v>70</v>
      </c>
      <c r="AG275" s="1" t="s">
        <v>60</v>
      </c>
      <c r="AH275">
        <v>275</v>
      </c>
      <c r="AI275" s="1" t="s">
        <v>70</v>
      </c>
      <c r="AJ275" s="1" t="s">
        <v>71</v>
      </c>
      <c r="AK275" s="1" t="s">
        <v>72</v>
      </c>
      <c r="AL275">
        <v>1</v>
      </c>
      <c r="AM275" s="1" t="s">
        <v>664</v>
      </c>
      <c r="AN275" s="2">
        <v>46113</v>
      </c>
      <c r="AO275" s="3">
        <v>46113</v>
      </c>
    </row>
    <row r="276" spans="1:41">
      <c r="A276" s="1" t="s">
        <v>665</v>
      </c>
      <c r="B276" s="1" t="s">
        <v>42</v>
      </c>
      <c r="C276">
        <v>999999999999</v>
      </c>
      <c r="D276">
        <v>222222222222</v>
      </c>
      <c r="E276" s="1" t="s">
        <v>121</v>
      </c>
      <c r="F276">
        <v>46125.833333333336</v>
      </c>
      <c r="G276">
        <v>46126.833333333336</v>
      </c>
      <c r="H276">
        <v>46112.833333333336</v>
      </c>
      <c r="I276">
        <v>46142.833333333336</v>
      </c>
      <c r="J276" s="1" t="s">
        <v>86</v>
      </c>
      <c r="K276" s="1" t="s">
        <v>87</v>
      </c>
      <c r="L276" s="1" t="s">
        <v>88</v>
      </c>
      <c r="M276" s="1" t="s">
        <v>139</v>
      </c>
      <c r="N276" s="1" t="s">
        <v>48</v>
      </c>
      <c r="O276" s="1" t="s">
        <v>49</v>
      </c>
      <c r="P276">
        <v>87.612200000000001</v>
      </c>
      <c r="Q276" s="1" t="s">
        <v>50</v>
      </c>
      <c r="R276">
        <v>0.192</v>
      </c>
      <c r="S276" s="1" t="s">
        <v>51</v>
      </c>
      <c r="T276" s="1" t="s">
        <v>52</v>
      </c>
      <c r="U276">
        <v>16.8216</v>
      </c>
      <c r="V276">
        <v>14.8941</v>
      </c>
      <c r="W276">
        <v>14.8941</v>
      </c>
      <c r="X276" s="1" t="s">
        <v>53</v>
      </c>
      <c r="Y276" s="1" t="s">
        <v>49</v>
      </c>
      <c r="Z276" s="1" t="s">
        <v>90</v>
      </c>
      <c r="AA276" s="1" t="s">
        <v>55</v>
      </c>
      <c r="AB276" s="1" t="s">
        <v>56</v>
      </c>
      <c r="AC276" s="1" t="s">
        <v>57</v>
      </c>
      <c r="AD276" s="1" t="s">
        <v>58</v>
      </c>
      <c r="AE276" s="1" t="s">
        <v>59</v>
      </c>
      <c r="AF276" s="1" t="s">
        <v>56</v>
      </c>
      <c r="AG276" s="1" t="s">
        <v>60</v>
      </c>
      <c r="AH276">
        <v>276</v>
      </c>
      <c r="AI276" s="1" t="s">
        <v>56</v>
      </c>
      <c r="AJ276" s="1" t="s">
        <v>56</v>
      </c>
      <c r="AK276" s="1" t="s">
        <v>61</v>
      </c>
      <c r="AL276">
        <v>1</v>
      </c>
      <c r="AM276" s="1" t="s">
        <v>666</v>
      </c>
      <c r="AN276" s="2">
        <v>46113</v>
      </c>
      <c r="AO276" s="3">
        <v>46113</v>
      </c>
    </row>
    <row r="277" spans="1:41">
      <c r="A277" s="1" t="s">
        <v>667</v>
      </c>
      <c r="B277" s="1" t="s">
        <v>42</v>
      </c>
      <c r="C277">
        <v>999999999999</v>
      </c>
      <c r="D277">
        <v>222222222222</v>
      </c>
      <c r="E277" s="1" t="s">
        <v>121</v>
      </c>
      <c r="F277">
        <v>46125.833333333336</v>
      </c>
      <c r="G277">
        <v>46126.833333333336</v>
      </c>
      <c r="H277">
        <v>46112.833333333336</v>
      </c>
      <c r="I277">
        <v>46142.833333333336</v>
      </c>
      <c r="J277" s="1" t="s">
        <v>86</v>
      </c>
      <c r="K277" s="1" t="s">
        <v>87</v>
      </c>
      <c r="L277" s="1" t="s">
        <v>88</v>
      </c>
      <c r="M277" s="1" t="s">
        <v>142</v>
      </c>
      <c r="N277" s="1" t="s">
        <v>48</v>
      </c>
      <c r="O277" s="1" t="s">
        <v>49</v>
      </c>
      <c r="P277">
        <v>87.202299999999994</v>
      </c>
      <c r="Q277" s="1" t="s">
        <v>50</v>
      </c>
      <c r="R277">
        <v>0.192</v>
      </c>
      <c r="S277" s="1" t="s">
        <v>51</v>
      </c>
      <c r="T277" s="1" t="s">
        <v>52</v>
      </c>
      <c r="U277">
        <v>16.742799999999999</v>
      </c>
      <c r="V277">
        <v>14.824400000000001</v>
      </c>
      <c r="W277">
        <v>14.824400000000001</v>
      </c>
      <c r="X277" s="1" t="s">
        <v>53</v>
      </c>
      <c r="Y277" s="1" t="s">
        <v>49</v>
      </c>
      <c r="Z277" s="1" t="s">
        <v>90</v>
      </c>
      <c r="AA277" s="1" t="s">
        <v>123</v>
      </c>
      <c r="AB277" s="1" t="s">
        <v>124</v>
      </c>
      <c r="AC277" s="1" t="s">
        <v>125</v>
      </c>
      <c r="AD277" s="1" t="s">
        <v>126</v>
      </c>
      <c r="AE277" s="1" t="s">
        <v>127</v>
      </c>
      <c r="AF277" s="1" t="s">
        <v>70</v>
      </c>
      <c r="AG277" s="1" t="s">
        <v>60</v>
      </c>
      <c r="AH277">
        <v>277</v>
      </c>
      <c r="AI277" s="1" t="s">
        <v>70</v>
      </c>
      <c r="AJ277" s="1" t="s">
        <v>71</v>
      </c>
      <c r="AK277" s="1" t="s">
        <v>72</v>
      </c>
      <c r="AL277">
        <v>1</v>
      </c>
      <c r="AM277" s="1" t="s">
        <v>668</v>
      </c>
      <c r="AN277" s="2">
        <v>46113</v>
      </c>
      <c r="AO277" s="3">
        <v>46113</v>
      </c>
    </row>
    <row r="278" spans="1:41">
      <c r="A278" s="1" t="s">
        <v>669</v>
      </c>
      <c r="B278" s="1" t="s">
        <v>42</v>
      </c>
      <c r="C278">
        <v>999999999999</v>
      </c>
      <c r="D278">
        <v>222222222222</v>
      </c>
      <c r="E278" s="1" t="s">
        <v>121</v>
      </c>
      <c r="F278">
        <v>46125.833333333336</v>
      </c>
      <c r="G278">
        <v>46126.833333333336</v>
      </c>
      <c r="H278">
        <v>46112.833333333336</v>
      </c>
      <c r="I278">
        <v>46142.833333333336</v>
      </c>
      <c r="J278" s="1" t="s">
        <v>96</v>
      </c>
      <c r="K278" s="1" t="s">
        <v>45</v>
      </c>
      <c r="L278" s="1" t="s">
        <v>97</v>
      </c>
      <c r="M278" s="1" t="s">
        <v>145</v>
      </c>
      <c r="N278" s="1" t="s">
        <v>48</v>
      </c>
      <c r="O278" s="1" t="s">
        <v>49</v>
      </c>
      <c r="P278">
        <v>1610665.4569000001</v>
      </c>
      <c r="Q278" s="1" t="s">
        <v>99</v>
      </c>
      <c r="R278">
        <v>1.6666700000000001E-5</v>
      </c>
      <c r="S278" s="1" t="s">
        <v>51</v>
      </c>
      <c r="T278" s="1" t="s">
        <v>52</v>
      </c>
      <c r="U278">
        <v>26.8445</v>
      </c>
      <c r="V278">
        <v>24.965299999999999</v>
      </c>
      <c r="W278">
        <v>24.965299999999999</v>
      </c>
      <c r="X278" s="1" t="s">
        <v>53</v>
      </c>
      <c r="Y278" s="1" t="s">
        <v>49</v>
      </c>
      <c r="Z278" s="1" t="s">
        <v>100</v>
      </c>
      <c r="AA278" s="1" t="s">
        <v>123</v>
      </c>
      <c r="AB278" s="1" t="s">
        <v>124</v>
      </c>
      <c r="AC278" s="1" t="s">
        <v>125</v>
      </c>
      <c r="AD278" s="1" t="s">
        <v>126</v>
      </c>
      <c r="AE278" s="1" t="s">
        <v>127</v>
      </c>
      <c r="AF278" s="1" t="s">
        <v>70</v>
      </c>
      <c r="AG278" s="1" t="s">
        <v>60</v>
      </c>
      <c r="AH278">
        <v>278</v>
      </c>
      <c r="AI278" s="1" t="s">
        <v>70</v>
      </c>
      <c r="AJ278" s="1" t="s">
        <v>71</v>
      </c>
      <c r="AK278" s="1" t="s">
        <v>72</v>
      </c>
      <c r="AL278">
        <v>1</v>
      </c>
      <c r="AM278" s="1" t="s">
        <v>670</v>
      </c>
      <c r="AN278" s="2">
        <v>46113</v>
      </c>
      <c r="AO278" s="3">
        <v>46113</v>
      </c>
    </row>
    <row r="279" spans="1:41">
      <c r="A279" s="1" t="s">
        <v>671</v>
      </c>
      <c r="B279" s="1" t="s">
        <v>42</v>
      </c>
      <c r="C279">
        <v>999999999999</v>
      </c>
      <c r="D279">
        <v>222222222222</v>
      </c>
      <c r="E279" s="1" t="s">
        <v>121</v>
      </c>
      <c r="F279">
        <v>46125.833333333336</v>
      </c>
      <c r="G279">
        <v>46126.833333333336</v>
      </c>
      <c r="H279">
        <v>46112.833333333336</v>
      </c>
      <c r="I279">
        <v>46142.833333333336</v>
      </c>
      <c r="J279" s="1" t="s">
        <v>96</v>
      </c>
      <c r="K279" s="1" t="s">
        <v>45</v>
      </c>
      <c r="L279" s="1" t="s">
        <v>97</v>
      </c>
      <c r="M279" s="1" t="s">
        <v>148</v>
      </c>
      <c r="N279" s="1" t="s">
        <v>48</v>
      </c>
      <c r="O279" s="1" t="s">
        <v>49</v>
      </c>
      <c r="P279">
        <v>1872602.6336999999</v>
      </c>
      <c r="Q279" s="1" t="s">
        <v>99</v>
      </c>
      <c r="R279">
        <v>1.6666700000000001E-5</v>
      </c>
      <c r="S279" s="1" t="s">
        <v>51</v>
      </c>
      <c r="T279" s="1" t="s">
        <v>52</v>
      </c>
      <c r="U279">
        <v>31.210100000000001</v>
      </c>
      <c r="V279">
        <v>29.025300000000001</v>
      </c>
      <c r="W279">
        <v>29.025300000000001</v>
      </c>
      <c r="X279" s="1" t="s">
        <v>53</v>
      </c>
      <c r="Y279" s="1" t="s">
        <v>49</v>
      </c>
      <c r="Z279" s="1" t="s">
        <v>100</v>
      </c>
      <c r="AA279" s="1" t="s">
        <v>123</v>
      </c>
      <c r="AB279" s="1" t="s">
        <v>124</v>
      </c>
      <c r="AC279" s="1" t="s">
        <v>125</v>
      </c>
      <c r="AD279" s="1" t="s">
        <v>126</v>
      </c>
      <c r="AE279" s="1" t="s">
        <v>127</v>
      </c>
      <c r="AF279" s="1" t="s">
        <v>70</v>
      </c>
      <c r="AG279" s="1" t="s">
        <v>60</v>
      </c>
      <c r="AH279">
        <v>279</v>
      </c>
      <c r="AI279" s="1" t="s">
        <v>70</v>
      </c>
      <c r="AJ279" s="1" t="s">
        <v>71</v>
      </c>
      <c r="AK279" s="1" t="s">
        <v>72</v>
      </c>
      <c r="AL279">
        <v>1</v>
      </c>
      <c r="AM279" s="1" t="s">
        <v>672</v>
      </c>
      <c r="AN279" s="2">
        <v>46113</v>
      </c>
      <c r="AO279" s="3">
        <v>46113</v>
      </c>
    </row>
    <row r="280" spans="1:41">
      <c r="A280" s="1" t="s">
        <v>673</v>
      </c>
      <c r="B280" s="1" t="s">
        <v>42</v>
      </c>
      <c r="C280">
        <v>999999999999</v>
      </c>
      <c r="D280">
        <v>222222222222</v>
      </c>
      <c r="E280" s="1" t="s">
        <v>121</v>
      </c>
      <c r="F280">
        <v>46125.833333333336</v>
      </c>
      <c r="G280">
        <v>46126.833333333336</v>
      </c>
      <c r="H280">
        <v>46112.833333333336</v>
      </c>
      <c r="I280">
        <v>46142.833333333336</v>
      </c>
      <c r="J280" s="1" t="s">
        <v>106</v>
      </c>
      <c r="K280" s="1" t="s">
        <v>107</v>
      </c>
      <c r="L280" s="1" t="s">
        <v>108</v>
      </c>
      <c r="M280" s="1" t="s">
        <v>151</v>
      </c>
      <c r="N280" s="1" t="s">
        <v>48</v>
      </c>
      <c r="O280" s="1" t="s">
        <v>49</v>
      </c>
      <c r="P280">
        <v>80.868499999999997</v>
      </c>
      <c r="Q280" s="1" t="s">
        <v>110</v>
      </c>
      <c r="R280">
        <v>0.5</v>
      </c>
      <c r="S280" s="1" t="s">
        <v>51</v>
      </c>
      <c r="T280" s="1" t="s">
        <v>52</v>
      </c>
      <c r="U280">
        <v>40.434199999999997</v>
      </c>
      <c r="V280">
        <v>37.1995</v>
      </c>
      <c r="W280">
        <v>37.1995</v>
      </c>
      <c r="X280" s="1" t="s">
        <v>53</v>
      </c>
      <c r="Y280" s="1" t="s">
        <v>49</v>
      </c>
      <c r="Z280" s="1" t="s">
        <v>111</v>
      </c>
      <c r="AA280" s="1" t="s">
        <v>152</v>
      </c>
      <c r="AB280" s="1" t="s">
        <v>124</v>
      </c>
      <c r="AC280" s="1" t="s">
        <v>125</v>
      </c>
      <c r="AD280" s="1" t="s">
        <v>126</v>
      </c>
      <c r="AE280" s="1" t="s">
        <v>127</v>
      </c>
      <c r="AF280" s="1" t="s">
        <v>70</v>
      </c>
      <c r="AG280" s="1" t="s">
        <v>60</v>
      </c>
      <c r="AH280">
        <v>280</v>
      </c>
      <c r="AI280" s="1" t="s">
        <v>113</v>
      </c>
      <c r="AJ280" s="1" t="s">
        <v>114</v>
      </c>
      <c r="AK280" s="1" t="s">
        <v>115</v>
      </c>
      <c r="AL280">
        <v>1</v>
      </c>
      <c r="AM280" s="1" t="s">
        <v>674</v>
      </c>
      <c r="AN280" s="2">
        <v>46113</v>
      </c>
      <c r="AO280" s="3">
        <v>46113</v>
      </c>
    </row>
    <row r="281" spans="1:41">
      <c r="A281" s="1" t="s">
        <v>675</v>
      </c>
      <c r="B281" s="1" t="s">
        <v>42</v>
      </c>
      <c r="C281">
        <v>999999999999</v>
      </c>
      <c r="D281">
        <v>222222222222</v>
      </c>
      <c r="E281" s="1" t="s">
        <v>121</v>
      </c>
      <c r="F281">
        <v>46125.833333333336</v>
      </c>
      <c r="G281">
        <v>46126.833333333336</v>
      </c>
      <c r="H281">
        <v>46112.833333333336</v>
      </c>
      <c r="I281">
        <v>46142.833333333336</v>
      </c>
      <c r="J281" s="1" t="s">
        <v>106</v>
      </c>
      <c r="K281" s="1" t="s">
        <v>107</v>
      </c>
      <c r="L281" s="1" t="s">
        <v>108</v>
      </c>
      <c r="M281" s="1" t="s">
        <v>155</v>
      </c>
      <c r="N281" s="1" t="s">
        <v>48</v>
      </c>
      <c r="O281" s="1" t="s">
        <v>49</v>
      </c>
      <c r="P281">
        <v>92.446100000000001</v>
      </c>
      <c r="Q281" s="1" t="s">
        <v>110</v>
      </c>
      <c r="R281">
        <v>0.5</v>
      </c>
      <c r="S281" s="1" t="s">
        <v>51</v>
      </c>
      <c r="T281" s="1" t="s">
        <v>52</v>
      </c>
      <c r="U281">
        <v>46.223100000000002</v>
      </c>
      <c r="V281">
        <v>42.525199999999998</v>
      </c>
      <c r="W281">
        <v>42.525199999999998</v>
      </c>
      <c r="X281" s="1" t="s">
        <v>53</v>
      </c>
      <c r="Y281" s="1" t="s">
        <v>49</v>
      </c>
      <c r="Z281" s="1" t="s">
        <v>111</v>
      </c>
      <c r="AA281" s="1" t="s">
        <v>152</v>
      </c>
      <c r="AB281" s="1" t="s">
        <v>124</v>
      </c>
      <c r="AC281" s="1" t="s">
        <v>125</v>
      </c>
      <c r="AD281" s="1" t="s">
        <v>126</v>
      </c>
      <c r="AE281" s="1" t="s">
        <v>127</v>
      </c>
      <c r="AF281" s="1" t="s">
        <v>70</v>
      </c>
      <c r="AG281" s="1" t="s">
        <v>60</v>
      </c>
      <c r="AH281">
        <v>281</v>
      </c>
      <c r="AI281" s="1" t="s">
        <v>113</v>
      </c>
      <c r="AJ281" s="1" t="s">
        <v>114</v>
      </c>
      <c r="AK281" s="1" t="s">
        <v>115</v>
      </c>
      <c r="AL281">
        <v>1</v>
      </c>
      <c r="AM281" s="1" t="s">
        <v>676</v>
      </c>
      <c r="AN281" s="2">
        <v>46113</v>
      </c>
      <c r="AO281" s="3">
        <v>46113</v>
      </c>
    </row>
    <row r="282" spans="1:41">
      <c r="A282" s="1" t="s">
        <v>677</v>
      </c>
      <c r="B282" s="1" t="s">
        <v>42</v>
      </c>
      <c r="C282">
        <v>999999999999</v>
      </c>
      <c r="D282">
        <v>111111111111</v>
      </c>
      <c r="E282" s="1" t="s">
        <v>43</v>
      </c>
      <c r="F282">
        <v>46126.833333333336</v>
      </c>
      <c r="G282">
        <v>46127.833333333336</v>
      </c>
      <c r="H282">
        <v>46112.833333333336</v>
      </c>
      <c r="I282">
        <v>46142.833333333336</v>
      </c>
      <c r="J282" s="1" t="s">
        <v>44</v>
      </c>
      <c r="K282" s="1" t="s">
        <v>45</v>
      </c>
      <c r="L282" s="1" t="s">
        <v>46</v>
      </c>
      <c r="M282" s="1" t="s">
        <v>47</v>
      </c>
      <c r="N282" s="1" t="s">
        <v>48</v>
      </c>
      <c r="O282" s="1" t="s">
        <v>49</v>
      </c>
      <c r="P282">
        <v>1064.5297</v>
      </c>
      <c r="Q282" s="1" t="s">
        <v>50</v>
      </c>
      <c r="R282">
        <v>9.6000000000000002E-2</v>
      </c>
      <c r="S282" s="1" t="s">
        <v>51</v>
      </c>
      <c r="T282" s="1" t="s">
        <v>52</v>
      </c>
      <c r="U282">
        <v>102.1948</v>
      </c>
      <c r="V282">
        <v>89.420500000000004</v>
      </c>
      <c r="W282">
        <v>89.420500000000004</v>
      </c>
      <c r="X282" s="1" t="s">
        <v>53</v>
      </c>
      <c r="Y282" s="1" t="s">
        <v>49</v>
      </c>
      <c r="Z282" s="1" t="s">
        <v>54</v>
      </c>
      <c r="AA282" s="1" t="s">
        <v>65</v>
      </c>
      <c r="AB282" s="1" t="s">
        <v>66</v>
      </c>
      <c r="AC282" s="1" t="s">
        <v>67</v>
      </c>
      <c r="AD282" s="1" t="s">
        <v>68</v>
      </c>
      <c r="AE282" s="1" t="s">
        <v>69</v>
      </c>
      <c r="AF282" s="1" t="s">
        <v>70</v>
      </c>
      <c r="AG282" s="1" t="s">
        <v>60</v>
      </c>
      <c r="AH282">
        <v>282</v>
      </c>
      <c r="AI282" s="1" t="s">
        <v>70</v>
      </c>
      <c r="AJ282" s="1" t="s">
        <v>71</v>
      </c>
      <c r="AK282" s="1" t="s">
        <v>72</v>
      </c>
      <c r="AL282">
        <v>1</v>
      </c>
      <c r="AM282" s="1" t="s">
        <v>678</v>
      </c>
      <c r="AN282" s="2">
        <v>46113</v>
      </c>
      <c r="AO282" s="3">
        <v>46113</v>
      </c>
    </row>
    <row r="283" spans="1:41">
      <c r="A283" s="1" t="s">
        <v>679</v>
      </c>
      <c r="B283" s="1" t="s">
        <v>42</v>
      </c>
      <c r="C283">
        <v>999999999999</v>
      </c>
      <c r="D283">
        <v>111111111111</v>
      </c>
      <c r="E283" s="1" t="s">
        <v>43</v>
      </c>
      <c r="F283">
        <v>46126.833333333336</v>
      </c>
      <c r="G283">
        <v>46127.833333333336</v>
      </c>
      <c r="H283">
        <v>46112.833333333336</v>
      </c>
      <c r="I283">
        <v>46142.833333333336</v>
      </c>
      <c r="J283" s="1" t="s">
        <v>44</v>
      </c>
      <c r="K283" s="1" t="s">
        <v>45</v>
      </c>
      <c r="L283" s="1" t="s">
        <v>46</v>
      </c>
      <c r="M283" s="1" t="s">
        <v>64</v>
      </c>
      <c r="N283" s="1" t="s">
        <v>48</v>
      </c>
      <c r="O283" s="1" t="s">
        <v>49</v>
      </c>
      <c r="P283">
        <v>1081.2874999999999</v>
      </c>
      <c r="Q283" s="1" t="s">
        <v>50</v>
      </c>
      <c r="R283">
        <v>9.6000000000000002E-2</v>
      </c>
      <c r="S283" s="1" t="s">
        <v>51</v>
      </c>
      <c r="T283" s="1" t="s">
        <v>52</v>
      </c>
      <c r="U283">
        <v>103.8036</v>
      </c>
      <c r="V283">
        <v>90.828199999999995</v>
      </c>
      <c r="W283">
        <v>90.828199999999995</v>
      </c>
      <c r="X283" s="1" t="s">
        <v>53</v>
      </c>
      <c r="Y283" s="1" t="s">
        <v>49</v>
      </c>
      <c r="Z283" s="1" t="s">
        <v>54</v>
      </c>
      <c r="AA283" s="1" t="s">
        <v>65</v>
      </c>
      <c r="AB283" s="1" t="s">
        <v>66</v>
      </c>
      <c r="AC283" s="1" t="s">
        <v>67</v>
      </c>
      <c r="AD283" s="1" t="s">
        <v>68</v>
      </c>
      <c r="AE283" s="1" t="s">
        <v>69</v>
      </c>
      <c r="AF283" s="1" t="s">
        <v>70</v>
      </c>
      <c r="AG283" s="1" t="s">
        <v>60</v>
      </c>
      <c r="AH283">
        <v>283</v>
      </c>
      <c r="AI283" s="1" t="s">
        <v>70</v>
      </c>
      <c r="AJ283" s="1" t="s">
        <v>71</v>
      </c>
      <c r="AK283" s="1" t="s">
        <v>72</v>
      </c>
      <c r="AL283">
        <v>1</v>
      </c>
      <c r="AM283" s="1" t="s">
        <v>680</v>
      </c>
      <c r="AN283" s="2">
        <v>46113</v>
      </c>
      <c r="AO283" s="3">
        <v>46113</v>
      </c>
    </row>
    <row r="284" spans="1:41">
      <c r="A284" s="1" t="s">
        <v>681</v>
      </c>
      <c r="B284" s="1" t="s">
        <v>42</v>
      </c>
      <c r="C284">
        <v>999999999999</v>
      </c>
      <c r="D284">
        <v>111111111111</v>
      </c>
      <c r="E284" s="1" t="s">
        <v>43</v>
      </c>
      <c r="F284">
        <v>46126.833333333336</v>
      </c>
      <c r="G284">
        <v>46127.833333333336</v>
      </c>
      <c r="H284">
        <v>46112.833333333336</v>
      </c>
      <c r="I284">
        <v>46142.833333333336</v>
      </c>
      <c r="J284" s="1" t="s">
        <v>75</v>
      </c>
      <c r="K284" s="1" t="s">
        <v>76</v>
      </c>
      <c r="L284" s="1" t="s">
        <v>77</v>
      </c>
      <c r="M284" s="1" t="s">
        <v>78</v>
      </c>
      <c r="N284" s="1" t="s">
        <v>48</v>
      </c>
      <c r="O284" s="1" t="s">
        <v>49</v>
      </c>
      <c r="P284">
        <v>250.36009999999999</v>
      </c>
      <c r="Q284" s="1" t="s">
        <v>79</v>
      </c>
      <c r="R284">
        <v>2.3E-2</v>
      </c>
      <c r="S284" s="1" t="s">
        <v>51</v>
      </c>
      <c r="T284" s="1" t="s">
        <v>52</v>
      </c>
      <c r="U284">
        <v>5.7583000000000002</v>
      </c>
      <c r="V284">
        <v>5.3826999999999998</v>
      </c>
      <c r="W284">
        <v>5.3826999999999998</v>
      </c>
      <c r="X284" s="1" t="s">
        <v>53</v>
      </c>
      <c r="Y284" s="1" t="s">
        <v>49</v>
      </c>
      <c r="Z284" s="1" t="s">
        <v>80</v>
      </c>
      <c r="AA284" s="1" t="s">
        <v>65</v>
      </c>
      <c r="AB284" s="1" t="s">
        <v>66</v>
      </c>
      <c r="AC284" s="1" t="s">
        <v>67</v>
      </c>
      <c r="AD284" s="1" t="s">
        <v>68</v>
      </c>
      <c r="AE284" s="1" t="s">
        <v>69</v>
      </c>
      <c r="AF284" s="1" t="s">
        <v>70</v>
      </c>
      <c r="AG284" s="1" t="s">
        <v>60</v>
      </c>
      <c r="AH284">
        <v>284</v>
      </c>
      <c r="AI284" s="1" t="s">
        <v>70</v>
      </c>
      <c r="AJ284" s="1" t="s">
        <v>71</v>
      </c>
      <c r="AK284" s="1" t="s">
        <v>72</v>
      </c>
      <c r="AL284">
        <v>1</v>
      </c>
      <c r="AM284" s="1" t="s">
        <v>682</v>
      </c>
      <c r="AN284" s="2">
        <v>46113</v>
      </c>
      <c r="AO284" s="3">
        <v>46113</v>
      </c>
    </row>
    <row r="285" spans="1:41">
      <c r="A285" s="1" t="s">
        <v>683</v>
      </c>
      <c r="B285" s="1" t="s">
        <v>42</v>
      </c>
      <c r="C285">
        <v>999999999999</v>
      </c>
      <c r="D285">
        <v>111111111111</v>
      </c>
      <c r="E285" s="1" t="s">
        <v>43</v>
      </c>
      <c r="F285">
        <v>46126.833333333336</v>
      </c>
      <c r="G285">
        <v>46127.833333333336</v>
      </c>
      <c r="H285">
        <v>46112.833333333336</v>
      </c>
      <c r="I285">
        <v>46142.833333333336</v>
      </c>
      <c r="J285" s="1" t="s">
        <v>75</v>
      </c>
      <c r="K285" s="1" t="s">
        <v>76</v>
      </c>
      <c r="L285" s="1" t="s">
        <v>77</v>
      </c>
      <c r="M285" s="1" t="s">
        <v>83</v>
      </c>
      <c r="N285" s="1" t="s">
        <v>48</v>
      </c>
      <c r="O285" s="1" t="s">
        <v>49</v>
      </c>
      <c r="P285">
        <v>215.53919999999999</v>
      </c>
      <c r="Q285" s="1" t="s">
        <v>79</v>
      </c>
      <c r="R285">
        <v>2.3E-2</v>
      </c>
      <c r="S285" s="1" t="s">
        <v>51</v>
      </c>
      <c r="T285" s="1" t="s">
        <v>52</v>
      </c>
      <c r="U285">
        <v>4.9573999999999998</v>
      </c>
      <c r="V285">
        <v>4.6341000000000001</v>
      </c>
      <c r="W285">
        <v>4.6341000000000001</v>
      </c>
      <c r="X285" s="1" t="s">
        <v>53</v>
      </c>
      <c r="Y285" s="1" t="s">
        <v>49</v>
      </c>
      <c r="Z285" s="1" t="s">
        <v>80</v>
      </c>
      <c r="AA285" s="1" t="s">
        <v>65</v>
      </c>
      <c r="AB285" s="1" t="s">
        <v>66</v>
      </c>
      <c r="AC285" s="1" t="s">
        <v>67</v>
      </c>
      <c r="AD285" s="1" t="s">
        <v>68</v>
      </c>
      <c r="AE285" s="1" t="s">
        <v>69</v>
      </c>
      <c r="AF285" s="1" t="s">
        <v>70</v>
      </c>
      <c r="AG285" s="1" t="s">
        <v>60</v>
      </c>
      <c r="AH285">
        <v>285</v>
      </c>
      <c r="AI285" s="1" t="s">
        <v>70</v>
      </c>
      <c r="AJ285" s="1" t="s">
        <v>71</v>
      </c>
      <c r="AK285" s="1" t="s">
        <v>72</v>
      </c>
      <c r="AL285">
        <v>1</v>
      </c>
      <c r="AM285" s="1" t="s">
        <v>684</v>
      </c>
      <c r="AN285" s="2">
        <v>46113</v>
      </c>
      <c r="AO285" s="3">
        <v>46113</v>
      </c>
    </row>
    <row r="286" spans="1:41">
      <c r="A286" s="1" t="s">
        <v>685</v>
      </c>
      <c r="B286" s="1" t="s">
        <v>42</v>
      </c>
      <c r="C286">
        <v>999999999999</v>
      </c>
      <c r="D286">
        <v>111111111111</v>
      </c>
      <c r="E286" s="1" t="s">
        <v>43</v>
      </c>
      <c r="F286">
        <v>46126.833333333336</v>
      </c>
      <c r="G286">
        <v>46127.833333333336</v>
      </c>
      <c r="H286">
        <v>46112.833333333336</v>
      </c>
      <c r="I286">
        <v>46142.833333333336</v>
      </c>
      <c r="J286" s="1" t="s">
        <v>86</v>
      </c>
      <c r="K286" s="1" t="s">
        <v>87</v>
      </c>
      <c r="L286" s="1" t="s">
        <v>88</v>
      </c>
      <c r="M286" s="1" t="s">
        <v>89</v>
      </c>
      <c r="N286" s="1" t="s">
        <v>48</v>
      </c>
      <c r="O286" s="1" t="s">
        <v>49</v>
      </c>
      <c r="P286">
        <v>221.85730000000001</v>
      </c>
      <c r="Q286" s="1" t="s">
        <v>50</v>
      </c>
      <c r="R286">
        <v>0.192</v>
      </c>
      <c r="S286" s="1" t="s">
        <v>51</v>
      </c>
      <c r="T286" s="1" t="s">
        <v>52</v>
      </c>
      <c r="U286">
        <v>42.596600000000002</v>
      </c>
      <c r="V286">
        <v>37.715699999999998</v>
      </c>
      <c r="W286">
        <v>37.715699999999998</v>
      </c>
      <c r="X286" s="1" t="s">
        <v>53</v>
      </c>
      <c r="Y286" s="1" t="s">
        <v>49</v>
      </c>
      <c r="Z286" s="1" t="s">
        <v>90</v>
      </c>
      <c r="AA286" s="1" t="s">
        <v>65</v>
      </c>
      <c r="AB286" s="1" t="s">
        <v>66</v>
      </c>
      <c r="AC286" s="1" t="s">
        <v>67</v>
      </c>
      <c r="AD286" s="1" t="s">
        <v>68</v>
      </c>
      <c r="AE286" s="1" t="s">
        <v>69</v>
      </c>
      <c r="AF286" s="1" t="s">
        <v>70</v>
      </c>
      <c r="AG286" s="1" t="s">
        <v>60</v>
      </c>
      <c r="AH286">
        <v>286</v>
      </c>
      <c r="AI286" s="1" t="s">
        <v>70</v>
      </c>
      <c r="AJ286" s="1" t="s">
        <v>71</v>
      </c>
      <c r="AK286" s="1" t="s">
        <v>72</v>
      </c>
      <c r="AL286">
        <v>1</v>
      </c>
      <c r="AM286" s="1" t="s">
        <v>686</v>
      </c>
      <c r="AN286" s="2">
        <v>46113</v>
      </c>
      <c r="AO286" s="3">
        <v>46113</v>
      </c>
    </row>
    <row r="287" spans="1:41">
      <c r="A287" s="1" t="s">
        <v>687</v>
      </c>
      <c r="B287" s="1" t="s">
        <v>42</v>
      </c>
      <c r="C287">
        <v>999999999999</v>
      </c>
      <c r="D287">
        <v>111111111111</v>
      </c>
      <c r="E287" s="1" t="s">
        <v>43</v>
      </c>
      <c r="F287">
        <v>46126.833333333336</v>
      </c>
      <c r="G287">
        <v>46127.833333333336</v>
      </c>
      <c r="H287">
        <v>46112.833333333336</v>
      </c>
      <c r="I287">
        <v>46142.833333333336</v>
      </c>
      <c r="J287" s="1" t="s">
        <v>86</v>
      </c>
      <c r="K287" s="1" t="s">
        <v>87</v>
      </c>
      <c r="L287" s="1" t="s">
        <v>88</v>
      </c>
      <c r="M287" s="1" t="s">
        <v>93</v>
      </c>
      <c r="N287" s="1" t="s">
        <v>48</v>
      </c>
      <c r="O287" s="1" t="s">
        <v>49</v>
      </c>
      <c r="P287">
        <v>224.95570000000001</v>
      </c>
      <c r="Q287" s="1" t="s">
        <v>50</v>
      </c>
      <c r="R287">
        <v>0.192</v>
      </c>
      <c r="S287" s="1" t="s">
        <v>51</v>
      </c>
      <c r="T287" s="1" t="s">
        <v>52</v>
      </c>
      <c r="U287">
        <v>43.191499999999998</v>
      </c>
      <c r="V287">
        <v>38.2425</v>
      </c>
      <c r="W287">
        <v>38.2425</v>
      </c>
      <c r="X287" s="1" t="s">
        <v>53</v>
      </c>
      <c r="Y287" s="1" t="s">
        <v>49</v>
      </c>
      <c r="Z287" s="1" t="s">
        <v>90</v>
      </c>
      <c r="AA287" s="1" t="s">
        <v>65</v>
      </c>
      <c r="AB287" s="1" t="s">
        <v>66</v>
      </c>
      <c r="AC287" s="1" t="s">
        <v>67</v>
      </c>
      <c r="AD287" s="1" t="s">
        <v>68</v>
      </c>
      <c r="AE287" s="1" t="s">
        <v>69</v>
      </c>
      <c r="AF287" s="1" t="s">
        <v>70</v>
      </c>
      <c r="AG287" s="1" t="s">
        <v>60</v>
      </c>
      <c r="AH287">
        <v>287</v>
      </c>
      <c r="AI287" s="1" t="s">
        <v>70</v>
      </c>
      <c r="AJ287" s="1" t="s">
        <v>71</v>
      </c>
      <c r="AK287" s="1" t="s">
        <v>72</v>
      </c>
      <c r="AL287">
        <v>1</v>
      </c>
      <c r="AM287" s="1" t="s">
        <v>688</v>
      </c>
      <c r="AN287" s="2">
        <v>46113</v>
      </c>
      <c r="AO287" s="3">
        <v>46113</v>
      </c>
    </row>
    <row r="288" spans="1:41">
      <c r="A288" s="1" t="s">
        <v>689</v>
      </c>
      <c r="B288" s="1" t="s">
        <v>42</v>
      </c>
      <c r="C288">
        <v>999999999999</v>
      </c>
      <c r="D288">
        <v>111111111111</v>
      </c>
      <c r="E288" s="1" t="s">
        <v>43</v>
      </c>
      <c r="F288">
        <v>46126.833333333336</v>
      </c>
      <c r="G288">
        <v>46127.833333333336</v>
      </c>
      <c r="H288">
        <v>46112.833333333336</v>
      </c>
      <c r="I288">
        <v>46142.833333333336</v>
      </c>
      <c r="J288" s="1" t="s">
        <v>96</v>
      </c>
      <c r="K288" s="1" t="s">
        <v>45</v>
      </c>
      <c r="L288" s="1" t="s">
        <v>97</v>
      </c>
      <c r="M288" s="1" t="s">
        <v>98</v>
      </c>
      <c r="N288" s="1" t="s">
        <v>48</v>
      </c>
      <c r="O288" s="1" t="s">
        <v>49</v>
      </c>
      <c r="P288">
        <v>4710415.7736</v>
      </c>
      <c r="Q288" s="1" t="s">
        <v>99</v>
      </c>
      <c r="R288">
        <v>1.6666700000000001E-5</v>
      </c>
      <c r="S288" s="1" t="s">
        <v>51</v>
      </c>
      <c r="T288" s="1" t="s">
        <v>52</v>
      </c>
      <c r="U288">
        <v>78.507099999999994</v>
      </c>
      <c r="V288">
        <v>73.011399999999995</v>
      </c>
      <c r="W288">
        <v>73.011399999999995</v>
      </c>
      <c r="X288" s="1" t="s">
        <v>53</v>
      </c>
      <c r="Y288" s="1" t="s">
        <v>49</v>
      </c>
      <c r="Z288" s="1" t="s">
        <v>100</v>
      </c>
      <c r="AA288" s="1" t="s">
        <v>65</v>
      </c>
      <c r="AB288" s="1" t="s">
        <v>66</v>
      </c>
      <c r="AC288" s="1" t="s">
        <v>67</v>
      </c>
      <c r="AD288" s="1" t="s">
        <v>68</v>
      </c>
      <c r="AE288" s="1" t="s">
        <v>69</v>
      </c>
      <c r="AF288" s="1" t="s">
        <v>70</v>
      </c>
      <c r="AG288" s="1" t="s">
        <v>60</v>
      </c>
      <c r="AH288">
        <v>288</v>
      </c>
      <c r="AI288" s="1" t="s">
        <v>70</v>
      </c>
      <c r="AJ288" s="1" t="s">
        <v>71</v>
      </c>
      <c r="AK288" s="1" t="s">
        <v>72</v>
      </c>
      <c r="AL288">
        <v>1</v>
      </c>
      <c r="AM288" s="1" t="s">
        <v>690</v>
      </c>
      <c r="AN288" s="2">
        <v>46113</v>
      </c>
      <c r="AO288" s="3">
        <v>46113</v>
      </c>
    </row>
    <row r="289" spans="1:41">
      <c r="A289" s="1" t="s">
        <v>691</v>
      </c>
      <c r="B289" s="1" t="s">
        <v>42</v>
      </c>
      <c r="C289">
        <v>999999999999</v>
      </c>
      <c r="D289">
        <v>111111111111</v>
      </c>
      <c r="E289" s="1" t="s">
        <v>43</v>
      </c>
      <c r="F289">
        <v>46126.833333333336</v>
      </c>
      <c r="G289">
        <v>46127.833333333336</v>
      </c>
      <c r="H289">
        <v>46112.833333333336</v>
      </c>
      <c r="I289">
        <v>46142.833333333336</v>
      </c>
      <c r="J289" s="1" t="s">
        <v>96</v>
      </c>
      <c r="K289" s="1" t="s">
        <v>45</v>
      </c>
      <c r="L289" s="1" t="s">
        <v>97</v>
      </c>
      <c r="M289" s="1" t="s">
        <v>103</v>
      </c>
      <c r="N289" s="1" t="s">
        <v>48</v>
      </c>
      <c r="O289" s="1" t="s">
        <v>49</v>
      </c>
      <c r="P289">
        <v>4293074.1567000002</v>
      </c>
      <c r="Q289" s="1" t="s">
        <v>99</v>
      </c>
      <c r="R289">
        <v>1.6666700000000001E-5</v>
      </c>
      <c r="S289" s="1" t="s">
        <v>51</v>
      </c>
      <c r="T289" s="1" t="s">
        <v>52</v>
      </c>
      <c r="U289">
        <v>71.551400000000001</v>
      </c>
      <c r="V289">
        <v>66.542599999999993</v>
      </c>
      <c r="W289">
        <v>66.542599999999993</v>
      </c>
      <c r="X289" s="1" t="s">
        <v>53</v>
      </c>
      <c r="Y289" s="1" t="s">
        <v>49</v>
      </c>
      <c r="Z289" s="1" t="s">
        <v>100</v>
      </c>
      <c r="AA289" s="1" t="s">
        <v>65</v>
      </c>
      <c r="AB289" s="1" t="s">
        <v>66</v>
      </c>
      <c r="AC289" s="1" t="s">
        <v>67</v>
      </c>
      <c r="AD289" s="1" t="s">
        <v>68</v>
      </c>
      <c r="AE289" s="1" t="s">
        <v>69</v>
      </c>
      <c r="AF289" s="1" t="s">
        <v>70</v>
      </c>
      <c r="AG289" s="1" t="s">
        <v>60</v>
      </c>
      <c r="AH289">
        <v>289</v>
      </c>
      <c r="AI289" s="1" t="s">
        <v>70</v>
      </c>
      <c r="AJ289" s="1" t="s">
        <v>71</v>
      </c>
      <c r="AK289" s="1" t="s">
        <v>72</v>
      </c>
      <c r="AL289">
        <v>1</v>
      </c>
      <c r="AM289" s="1" t="s">
        <v>692</v>
      </c>
      <c r="AN289" s="2">
        <v>46113</v>
      </c>
      <c r="AO289" s="3">
        <v>46113</v>
      </c>
    </row>
    <row r="290" spans="1:41">
      <c r="A290" s="1" t="s">
        <v>693</v>
      </c>
      <c r="B290" s="1" t="s">
        <v>42</v>
      </c>
      <c r="C290">
        <v>999999999999</v>
      </c>
      <c r="D290">
        <v>111111111111</v>
      </c>
      <c r="E290" s="1" t="s">
        <v>43</v>
      </c>
      <c r="F290">
        <v>46126.833333333336</v>
      </c>
      <c r="G290">
        <v>46127.833333333336</v>
      </c>
      <c r="H290">
        <v>46112.833333333336</v>
      </c>
      <c r="I290">
        <v>46142.833333333336</v>
      </c>
      <c r="J290" s="1" t="s">
        <v>106</v>
      </c>
      <c r="K290" s="1" t="s">
        <v>107</v>
      </c>
      <c r="L290" s="1" t="s">
        <v>108</v>
      </c>
      <c r="M290" s="1" t="s">
        <v>109</v>
      </c>
      <c r="N290" s="1" t="s">
        <v>48</v>
      </c>
      <c r="O290" s="1" t="s">
        <v>49</v>
      </c>
      <c r="P290">
        <v>226.71780000000001</v>
      </c>
      <c r="Q290" s="1" t="s">
        <v>110</v>
      </c>
      <c r="R290">
        <v>0.5</v>
      </c>
      <c r="S290" s="1" t="s">
        <v>51</v>
      </c>
      <c r="T290" s="1" t="s">
        <v>52</v>
      </c>
      <c r="U290">
        <v>113.35890000000001</v>
      </c>
      <c r="V290">
        <v>104.2902</v>
      </c>
      <c r="W290">
        <v>104.2902</v>
      </c>
      <c r="X290" s="1" t="s">
        <v>53</v>
      </c>
      <c r="Y290" s="1" t="s">
        <v>49</v>
      </c>
      <c r="Z290" s="1" t="s">
        <v>111</v>
      </c>
      <c r="AA290" s="1" t="s">
        <v>112</v>
      </c>
      <c r="AB290" s="1" t="s">
        <v>66</v>
      </c>
      <c r="AC290" s="1" t="s">
        <v>67</v>
      </c>
      <c r="AD290" s="1" t="s">
        <v>68</v>
      </c>
      <c r="AE290" s="1" t="s">
        <v>69</v>
      </c>
      <c r="AF290" s="1" t="s">
        <v>70</v>
      </c>
      <c r="AG290" s="1" t="s">
        <v>60</v>
      </c>
      <c r="AH290">
        <v>290</v>
      </c>
      <c r="AI290" s="1" t="s">
        <v>113</v>
      </c>
      <c r="AJ290" s="1" t="s">
        <v>114</v>
      </c>
      <c r="AK290" s="1" t="s">
        <v>115</v>
      </c>
      <c r="AL290">
        <v>1</v>
      </c>
      <c r="AM290" s="1" t="s">
        <v>694</v>
      </c>
      <c r="AN290" s="2">
        <v>46113</v>
      </c>
      <c r="AO290" s="3">
        <v>46113</v>
      </c>
    </row>
    <row r="291" spans="1:41">
      <c r="A291" s="1" t="s">
        <v>695</v>
      </c>
      <c r="B291" s="1" t="s">
        <v>42</v>
      </c>
      <c r="C291">
        <v>999999999999</v>
      </c>
      <c r="D291">
        <v>111111111111</v>
      </c>
      <c r="E291" s="1" t="s">
        <v>43</v>
      </c>
      <c r="F291">
        <v>46126.833333333336</v>
      </c>
      <c r="G291">
        <v>46127.833333333336</v>
      </c>
      <c r="H291">
        <v>46112.833333333336</v>
      </c>
      <c r="I291">
        <v>46142.833333333336</v>
      </c>
      <c r="J291" s="1" t="s">
        <v>106</v>
      </c>
      <c r="K291" s="1" t="s">
        <v>107</v>
      </c>
      <c r="L291" s="1" t="s">
        <v>108</v>
      </c>
      <c r="M291" s="1" t="s">
        <v>118</v>
      </c>
      <c r="N291" s="1" t="s">
        <v>48</v>
      </c>
      <c r="O291" s="1" t="s">
        <v>49</v>
      </c>
      <c r="P291">
        <v>222.1009</v>
      </c>
      <c r="Q291" s="1" t="s">
        <v>110</v>
      </c>
      <c r="R291">
        <v>0.5</v>
      </c>
      <c r="S291" s="1" t="s">
        <v>51</v>
      </c>
      <c r="T291" s="1" t="s">
        <v>52</v>
      </c>
      <c r="U291">
        <v>111.0504</v>
      </c>
      <c r="V291">
        <v>102.1664</v>
      </c>
      <c r="W291">
        <v>102.1664</v>
      </c>
      <c r="X291" s="1" t="s">
        <v>53</v>
      </c>
      <c r="Y291" s="1" t="s">
        <v>49</v>
      </c>
      <c r="Z291" s="1" t="s">
        <v>111</v>
      </c>
      <c r="AA291" s="1" t="s">
        <v>112</v>
      </c>
      <c r="AB291" s="1" t="s">
        <v>66</v>
      </c>
      <c r="AC291" s="1" t="s">
        <v>67</v>
      </c>
      <c r="AD291" s="1" t="s">
        <v>68</v>
      </c>
      <c r="AE291" s="1" t="s">
        <v>69</v>
      </c>
      <c r="AF291" s="1" t="s">
        <v>70</v>
      </c>
      <c r="AG291" s="1" t="s">
        <v>60</v>
      </c>
      <c r="AH291">
        <v>291</v>
      </c>
      <c r="AI291" s="1" t="s">
        <v>113</v>
      </c>
      <c r="AJ291" s="1" t="s">
        <v>114</v>
      </c>
      <c r="AK291" s="1" t="s">
        <v>115</v>
      </c>
      <c r="AL291">
        <v>1</v>
      </c>
      <c r="AM291" s="1" t="s">
        <v>696</v>
      </c>
      <c r="AN291" s="2">
        <v>46113</v>
      </c>
      <c r="AO291" s="3">
        <v>46113</v>
      </c>
    </row>
    <row r="292" spans="1:41">
      <c r="A292" s="1" t="s">
        <v>697</v>
      </c>
      <c r="B292" s="1" t="s">
        <v>42</v>
      </c>
      <c r="C292">
        <v>999999999999</v>
      </c>
      <c r="D292">
        <v>222222222222</v>
      </c>
      <c r="E292" s="1" t="s">
        <v>121</v>
      </c>
      <c r="F292">
        <v>46126.833333333336</v>
      </c>
      <c r="G292">
        <v>46127.833333333336</v>
      </c>
      <c r="H292">
        <v>46112.833333333336</v>
      </c>
      <c r="I292">
        <v>46142.833333333336</v>
      </c>
      <c r="J292" s="1" t="s">
        <v>44</v>
      </c>
      <c r="K292" s="1" t="s">
        <v>45</v>
      </c>
      <c r="L292" s="1" t="s">
        <v>46</v>
      </c>
      <c r="M292" s="1" t="s">
        <v>122</v>
      </c>
      <c r="N292" s="1" t="s">
        <v>48</v>
      </c>
      <c r="O292" s="1" t="s">
        <v>49</v>
      </c>
      <c r="P292">
        <v>400.54520000000002</v>
      </c>
      <c r="Q292" s="1" t="s">
        <v>50</v>
      </c>
      <c r="R292">
        <v>9.6000000000000002E-2</v>
      </c>
      <c r="S292" s="1" t="s">
        <v>51</v>
      </c>
      <c r="T292" s="1" t="s">
        <v>52</v>
      </c>
      <c r="U292">
        <v>38.452300000000001</v>
      </c>
      <c r="V292">
        <v>33.645800000000001</v>
      </c>
      <c r="W292">
        <v>33.645800000000001</v>
      </c>
      <c r="X292" s="1" t="s">
        <v>53</v>
      </c>
      <c r="Y292" s="1" t="s">
        <v>49</v>
      </c>
      <c r="Z292" s="1" t="s">
        <v>54</v>
      </c>
      <c r="AA292" s="1" t="s">
        <v>123</v>
      </c>
      <c r="AB292" s="1" t="s">
        <v>124</v>
      </c>
      <c r="AC292" s="1" t="s">
        <v>125</v>
      </c>
      <c r="AD292" s="1" t="s">
        <v>126</v>
      </c>
      <c r="AE292" s="1" t="s">
        <v>127</v>
      </c>
      <c r="AF292" s="1" t="s">
        <v>70</v>
      </c>
      <c r="AG292" s="1" t="s">
        <v>60</v>
      </c>
      <c r="AH292">
        <v>292</v>
      </c>
      <c r="AI292" s="1" t="s">
        <v>70</v>
      </c>
      <c r="AJ292" s="1" t="s">
        <v>71</v>
      </c>
      <c r="AK292" s="1" t="s">
        <v>72</v>
      </c>
      <c r="AL292">
        <v>1</v>
      </c>
      <c r="AM292" s="1" t="s">
        <v>698</v>
      </c>
      <c r="AN292" s="2">
        <v>46113</v>
      </c>
      <c r="AO292" s="3">
        <v>46113</v>
      </c>
    </row>
    <row r="293" spans="1:41">
      <c r="A293" s="1" t="s">
        <v>699</v>
      </c>
      <c r="B293" s="1" t="s">
        <v>42</v>
      </c>
      <c r="C293">
        <v>999999999999</v>
      </c>
      <c r="D293">
        <v>222222222222</v>
      </c>
      <c r="E293" s="1" t="s">
        <v>121</v>
      </c>
      <c r="F293">
        <v>46126.833333333336</v>
      </c>
      <c r="G293">
        <v>46127.833333333336</v>
      </c>
      <c r="H293">
        <v>46112.833333333336</v>
      </c>
      <c r="I293">
        <v>46142.833333333336</v>
      </c>
      <c r="J293" s="1" t="s">
        <v>44</v>
      </c>
      <c r="K293" s="1" t="s">
        <v>45</v>
      </c>
      <c r="L293" s="1" t="s">
        <v>46</v>
      </c>
      <c r="M293" s="1" t="s">
        <v>130</v>
      </c>
      <c r="N293" s="1" t="s">
        <v>48</v>
      </c>
      <c r="O293" s="1" t="s">
        <v>49</v>
      </c>
      <c r="P293">
        <v>447.78140000000002</v>
      </c>
      <c r="Q293" s="1" t="s">
        <v>50</v>
      </c>
      <c r="R293">
        <v>9.6000000000000002E-2</v>
      </c>
      <c r="S293" s="1" t="s">
        <v>51</v>
      </c>
      <c r="T293" s="1" t="s">
        <v>52</v>
      </c>
      <c r="U293">
        <v>42.987000000000002</v>
      </c>
      <c r="V293">
        <v>37.613599999999998</v>
      </c>
      <c r="W293">
        <v>37.613599999999998</v>
      </c>
      <c r="X293" s="1" t="s">
        <v>53</v>
      </c>
      <c r="Y293" s="1" t="s">
        <v>49</v>
      </c>
      <c r="Z293" s="1" t="s">
        <v>54</v>
      </c>
      <c r="AA293" s="1" t="s">
        <v>123</v>
      </c>
      <c r="AB293" s="1" t="s">
        <v>124</v>
      </c>
      <c r="AC293" s="1" t="s">
        <v>125</v>
      </c>
      <c r="AD293" s="1" t="s">
        <v>126</v>
      </c>
      <c r="AE293" s="1" t="s">
        <v>127</v>
      </c>
      <c r="AF293" s="1" t="s">
        <v>70</v>
      </c>
      <c r="AG293" s="1" t="s">
        <v>60</v>
      </c>
      <c r="AH293">
        <v>293</v>
      </c>
      <c r="AI293" s="1" t="s">
        <v>70</v>
      </c>
      <c r="AJ293" s="1" t="s">
        <v>71</v>
      </c>
      <c r="AK293" s="1" t="s">
        <v>72</v>
      </c>
      <c r="AL293">
        <v>1</v>
      </c>
      <c r="AM293" s="1" t="s">
        <v>700</v>
      </c>
      <c r="AN293" s="2">
        <v>46113</v>
      </c>
      <c r="AO293" s="3">
        <v>46113</v>
      </c>
    </row>
    <row r="294" spans="1:41">
      <c r="A294" s="1" t="s">
        <v>701</v>
      </c>
      <c r="B294" s="1" t="s">
        <v>42</v>
      </c>
      <c r="C294">
        <v>999999999999</v>
      </c>
      <c r="D294">
        <v>222222222222</v>
      </c>
      <c r="E294" s="1" t="s">
        <v>121</v>
      </c>
      <c r="F294">
        <v>46126.833333333336</v>
      </c>
      <c r="G294">
        <v>46127.833333333336</v>
      </c>
      <c r="H294">
        <v>46112.833333333336</v>
      </c>
      <c r="I294">
        <v>46142.833333333336</v>
      </c>
      <c r="J294" s="1" t="s">
        <v>75</v>
      </c>
      <c r="K294" s="1" t="s">
        <v>76</v>
      </c>
      <c r="L294" s="1" t="s">
        <v>77</v>
      </c>
      <c r="M294" s="1" t="s">
        <v>133</v>
      </c>
      <c r="N294" s="1" t="s">
        <v>48</v>
      </c>
      <c r="O294" s="1" t="s">
        <v>49</v>
      </c>
      <c r="P294">
        <v>97.945700000000002</v>
      </c>
      <c r="Q294" s="1" t="s">
        <v>79</v>
      </c>
      <c r="R294">
        <v>2.3E-2</v>
      </c>
      <c r="S294" s="1" t="s">
        <v>51</v>
      </c>
      <c r="T294" s="1" t="s">
        <v>52</v>
      </c>
      <c r="U294">
        <v>2.2528000000000001</v>
      </c>
      <c r="V294">
        <v>2.1057999999999999</v>
      </c>
      <c r="W294">
        <v>2.1057999999999999</v>
      </c>
      <c r="X294" s="1" t="s">
        <v>53</v>
      </c>
      <c r="Y294" s="1" t="s">
        <v>49</v>
      </c>
      <c r="Z294" s="1" t="s">
        <v>80</v>
      </c>
      <c r="AA294" s="1" t="s">
        <v>123</v>
      </c>
      <c r="AB294" s="1" t="s">
        <v>124</v>
      </c>
      <c r="AC294" s="1" t="s">
        <v>125</v>
      </c>
      <c r="AD294" s="1" t="s">
        <v>126</v>
      </c>
      <c r="AE294" s="1" t="s">
        <v>127</v>
      </c>
      <c r="AF294" s="1" t="s">
        <v>70</v>
      </c>
      <c r="AG294" s="1" t="s">
        <v>60</v>
      </c>
      <c r="AH294">
        <v>294</v>
      </c>
      <c r="AI294" s="1" t="s">
        <v>70</v>
      </c>
      <c r="AJ294" s="1" t="s">
        <v>71</v>
      </c>
      <c r="AK294" s="1" t="s">
        <v>72</v>
      </c>
      <c r="AL294">
        <v>1</v>
      </c>
      <c r="AM294" s="1" t="s">
        <v>702</v>
      </c>
      <c r="AN294" s="2">
        <v>46113</v>
      </c>
      <c r="AO294" s="3">
        <v>46113</v>
      </c>
    </row>
    <row r="295" spans="1:41">
      <c r="A295" s="1" t="s">
        <v>703</v>
      </c>
      <c r="B295" s="1" t="s">
        <v>42</v>
      </c>
      <c r="C295">
        <v>999999999999</v>
      </c>
      <c r="D295">
        <v>222222222222</v>
      </c>
      <c r="E295" s="1" t="s">
        <v>121</v>
      </c>
      <c r="F295">
        <v>46126.833333333336</v>
      </c>
      <c r="G295">
        <v>46127.833333333336</v>
      </c>
      <c r="H295">
        <v>46112.833333333336</v>
      </c>
      <c r="I295">
        <v>46142.833333333336</v>
      </c>
      <c r="J295" s="1" t="s">
        <v>75</v>
      </c>
      <c r="K295" s="1" t="s">
        <v>76</v>
      </c>
      <c r="L295" s="1" t="s">
        <v>77</v>
      </c>
      <c r="M295" s="1" t="s">
        <v>136</v>
      </c>
      <c r="N295" s="1" t="s">
        <v>48</v>
      </c>
      <c r="O295" s="1" t="s">
        <v>49</v>
      </c>
      <c r="P295">
        <v>90.357699999999994</v>
      </c>
      <c r="Q295" s="1" t="s">
        <v>79</v>
      </c>
      <c r="R295">
        <v>2.3E-2</v>
      </c>
      <c r="S295" s="1" t="s">
        <v>51</v>
      </c>
      <c r="T295" s="1" t="s">
        <v>52</v>
      </c>
      <c r="U295">
        <v>2.0781999999999998</v>
      </c>
      <c r="V295">
        <v>1.9427000000000001</v>
      </c>
      <c r="W295">
        <v>1.9427000000000001</v>
      </c>
      <c r="X295" s="1" t="s">
        <v>53</v>
      </c>
      <c r="Y295" s="1" t="s">
        <v>49</v>
      </c>
      <c r="Z295" s="1" t="s">
        <v>80</v>
      </c>
      <c r="AA295" s="1" t="s">
        <v>123</v>
      </c>
      <c r="AB295" s="1" t="s">
        <v>124</v>
      </c>
      <c r="AC295" s="1" t="s">
        <v>125</v>
      </c>
      <c r="AD295" s="1" t="s">
        <v>126</v>
      </c>
      <c r="AE295" s="1" t="s">
        <v>127</v>
      </c>
      <c r="AF295" s="1" t="s">
        <v>70</v>
      </c>
      <c r="AG295" s="1" t="s">
        <v>60</v>
      </c>
      <c r="AH295">
        <v>295</v>
      </c>
      <c r="AI295" s="1" t="s">
        <v>70</v>
      </c>
      <c r="AJ295" s="1" t="s">
        <v>71</v>
      </c>
      <c r="AK295" s="1" t="s">
        <v>72</v>
      </c>
      <c r="AL295">
        <v>1</v>
      </c>
      <c r="AM295" s="1" t="s">
        <v>704</v>
      </c>
      <c r="AN295" s="2">
        <v>46113</v>
      </c>
      <c r="AO295" s="3">
        <v>46113</v>
      </c>
    </row>
    <row r="296" spans="1:41">
      <c r="A296" s="1" t="s">
        <v>705</v>
      </c>
      <c r="B296" s="1" t="s">
        <v>42</v>
      </c>
      <c r="C296">
        <v>999999999999</v>
      </c>
      <c r="D296">
        <v>222222222222</v>
      </c>
      <c r="E296" s="1" t="s">
        <v>121</v>
      </c>
      <c r="F296">
        <v>46126.833333333336</v>
      </c>
      <c r="G296">
        <v>46127.833333333336</v>
      </c>
      <c r="H296">
        <v>46112.833333333336</v>
      </c>
      <c r="I296">
        <v>46142.833333333336</v>
      </c>
      <c r="J296" s="1" t="s">
        <v>86</v>
      </c>
      <c r="K296" s="1" t="s">
        <v>87</v>
      </c>
      <c r="L296" s="1" t="s">
        <v>88</v>
      </c>
      <c r="M296" s="1" t="s">
        <v>139</v>
      </c>
      <c r="N296" s="1" t="s">
        <v>48</v>
      </c>
      <c r="O296" s="1" t="s">
        <v>49</v>
      </c>
      <c r="P296">
        <v>81.966999999999999</v>
      </c>
      <c r="Q296" s="1" t="s">
        <v>50</v>
      </c>
      <c r="R296">
        <v>0.192</v>
      </c>
      <c r="S296" s="1" t="s">
        <v>51</v>
      </c>
      <c r="T296" s="1" t="s">
        <v>52</v>
      </c>
      <c r="U296">
        <v>15.7377</v>
      </c>
      <c r="V296">
        <v>13.9344</v>
      </c>
      <c r="W296">
        <v>13.9344</v>
      </c>
      <c r="X296" s="1" t="s">
        <v>53</v>
      </c>
      <c r="Y296" s="1" t="s">
        <v>49</v>
      </c>
      <c r="Z296" s="1" t="s">
        <v>90</v>
      </c>
      <c r="AA296" s="1" t="s">
        <v>55</v>
      </c>
      <c r="AB296" s="1" t="s">
        <v>56</v>
      </c>
      <c r="AC296" s="1" t="s">
        <v>57</v>
      </c>
      <c r="AD296" s="1" t="s">
        <v>58</v>
      </c>
      <c r="AE296" s="1" t="s">
        <v>59</v>
      </c>
      <c r="AF296" s="1" t="s">
        <v>56</v>
      </c>
      <c r="AG296" s="1" t="s">
        <v>60</v>
      </c>
      <c r="AH296">
        <v>296</v>
      </c>
      <c r="AI296" s="1" t="s">
        <v>56</v>
      </c>
      <c r="AJ296" s="1" t="s">
        <v>56</v>
      </c>
      <c r="AK296" s="1" t="s">
        <v>61</v>
      </c>
      <c r="AL296">
        <v>1</v>
      </c>
      <c r="AM296" s="1" t="s">
        <v>706</v>
      </c>
      <c r="AN296" s="2">
        <v>46113</v>
      </c>
      <c r="AO296" s="3">
        <v>46113</v>
      </c>
    </row>
    <row r="297" spans="1:41">
      <c r="A297" s="1" t="s">
        <v>707</v>
      </c>
      <c r="B297" s="1" t="s">
        <v>42</v>
      </c>
      <c r="C297">
        <v>999999999999</v>
      </c>
      <c r="D297">
        <v>222222222222</v>
      </c>
      <c r="E297" s="1" t="s">
        <v>121</v>
      </c>
      <c r="F297">
        <v>46126.833333333336</v>
      </c>
      <c r="G297">
        <v>46127.833333333336</v>
      </c>
      <c r="H297">
        <v>46112.833333333336</v>
      </c>
      <c r="I297">
        <v>46142.833333333336</v>
      </c>
      <c r="J297" s="1" t="s">
        <v>86</v>
      </c>
      <c r="K297" s="1" t="s">
        <v>87</v>
      </c>
      <c r="L297" s="1" t="s">
        <v>88</v>
      </c>
      <c r="M297" s="1" t="s">
        <v>142</v>
      </c>
      <c r="N297" s="1" t="s">
        <v>48</v>
      </c>
      <c r="O297" s="1" t="s">
        <v>49</v>
      </c>
      <c r="P297">
        <v>89.896000000000001</v>
      </c>
      <c r="Q297" s="1" t="s">
        <v>50</v>
      </c>
      <c r="R297">
        <v>0.192</v>
      </c>
      <c r="S297" s="1" t="s">
        <v>51</v>
      </c>
      <c r="T297" s="1" t="s">
        <v>52</v>
      </c>
      <c r="U297">
        <v>17.260000000000002</v>
      </c>
      <c r="V297">
        <v>15.282299999999999</v>
      </c>
      <c r="W297">
        <v>15.282299999999999</v>
      </c>
      <c r="X297" s="1" t="s">
        <v>53</v>
      </c>
      <c r="Y297" s="1" t="s">
        <v>49</v>
      </c>
      <c r="Z297" s="1" t="s">
        <v>90</v>
      </c>
      <c r="AA297" s="1" t="s">
        <v>123</v>
      </c>
      <c r="AB297" s="1" t="s">
        <v>124</v>
      </c>
      <c r="AC297" s="1" t="s">
        <v>125</v>
      </c>
      <c r="AD297" s="1" t="s">
        <v>126</v>
      </c>
      <c r="AE297" s="1" t="s">
        <v>127</v>
      </c>
      <c r="AF297" s="1" t="s">
        <v>70</v>
      </c>
      <c r="AG297" s="1" t="s">
        <v>60</v>
      </c>
      <c r="AH297">
        <v>297</v>
      </c>
      <c r="AI297" s="1" t="s">
        <v>70</v>
      </c>
      <c r="AJ297" s="1" t="s">
        <v>71</v>
      </c>
      <c r="AK297" s="1" t="s">
        <v>72</v>
      </c>
      <c r="AL297">
        <v>1</v>
      </c>
      <c r="AM297" s="1" t="s">
        <v>708</v>
      </c>
      <c r="AN297" s="2">
        <v>46113</v>
      </c>
      <c r="AO297" s="3">
        <v>46113</v>
      </c>
    </row>
    <row r="298" spans="1:41">
      <c r="A298" s="1" t="s">
        <v>709</v>
      </c>
      <c r="B298" s="1" t="s">
        <v>42</v>
      </c>
      <c r="C298">
        <v>999999999999</v>
      </c>
      <c r="D298">
        <v>222222222222</v>
      </c>
      <c r="E298" s="1" t="s">
        <v>121</v>
      </c>
      <c r="F298">
        <v>46126.833333333336</v>
      </c>
      <c r="G298">
        <v>46127.833333333336</v>
      </c>
      <c r="H298">
        <v>46112.833333333336</v>
      </c>
      <c r="I298">
        <v>46142.833333333336</v>
      </c>
      <c r="J298" s="1" t="s">
        <v>96</v>
      </c>
      <c r="K298" s="1" t="s">
        <v>45</v>
      </c>
      <c r="L298" s="1" t="s">
        <v>97</v>
      </c>
      <c r="M298" s="1" t="s">
        <v>145</v>
      </c>
      <c r="N298" s="1" t="s">
        <v>48</v>
      </c>
      <c r="O298" s="1" t="s">
        <v>49</v>
      </c>
      <c r="P298">
        <v>1649241.9476000001</v>
      </c>
      <c r="Q298" s="1" t="s">
        <v>99</v>
      </c>
      <c r="R298">
        <v>1.6666700000000001E-5</v>
      </c>
      <c r="S298" s="1" t="s">
        <v>51</v>
      </c>
      <c r="T298" s="1" t="s">
        <v>52</v>
      </c>
      <c r="U298">
        <v>27.487400000000001</v>
      </c>
      <c r="V298">
        <v>25.563300000000002</v>
      </c>
      <c r="W298">
        <v>25.563300000000002</v>
      </c>
      <c r="X298" s="1" t="s">
        <v>53</v>
      </c>
      <c r="Y298" s="1" t="s">
        <v>49</v>
      </c>
      <c r="Z298" s="1" t="s">
        <v>100</v>
      </c>
      <c r="AA298" s="1" t="s">
        <v>123</v>
      </c>
      <c r="AB298" s="1" t="s">
        <v>124</v>
      </c>
      <c r="AC298" s="1" t="s">
        <v>125</v>
      </c>
      <c r="AD298" s="1" t="s">
        <v>126</v>
      </c>
      <c r="AE298" s="1" t="s">
        <v>127</v>
      </c>
      <c r="AF298" s="1" t="s">
        <v>70</v>
      </c>
      <c r="AG298" s="1" t="s">
        <v>60</v>
      </c>
      <c r="AH298">
        <v>298</v>
      </c>
      <c r="AI298" s="1" t="s">
        <v>70</v>
      </c>
      <c r="AJ298" s="1" t="s">
        <v>71</v>
      </c>
      <c r="AK298" s="1" t="s">
        <v>72</v>
      </c>
      <c r="AL298">
        <v>1</v>
      </c>
      <c r="AM298" s="1" t="s">
        <v>710</v>
      </c>
      <c r="AN298" s="2">
        <v>46113</v>
      </c>
      <c r="AO298" s="3">
        <v>46113</v>
      </c>
    </row>
    <row r="299" spans="1:41">
      <c r="A299" s="1" t="s">
        <v>711</v>
      </c>
      <c r="B299" s="1" t="s">
        <v>42</v>
      </c>
      <c r="C299">
        <v>999999999999</v>
      </c>
      <c r="D299">
        <v>222222222222</v>
      </c>
      <c r="E299" s="1" t="s">
        <v>121</v>
      </c>
      <c r="F299">
        <v>46126.833333333336</v>
      </c>
      <c r="G299">
        <v>46127.833333333336</v>
      </c>
      <c r="H299">
        <v>46112.833333333336</v>
      </c>
      <c r="I299">
        <v>46142.833333333336</v>
      </c>
      <c r="J299" s="1" t="s">
        <v>96</v>
      </c>
      <c r="K299" s="1" t="s">
        <v>45</v>
      </c>
      <c r="L299" s="1" t="s">
        <v>97</v>
      </c>
      <c r="M299" s="1" t="s">
        <v>148</v>
      </c>
      <c r="N299" s="1" t="s">
        <v>48</v>
      </c>
      <c r="O299" s="1" t="s">
        <v>49</v>
      </c>
      <c r="P299">
        <v>1694118.5951</v>
      </c>
      <c r="Q299" s="1" t="s">
        <v>99</v>
      </c>
      <c r="R299">
        <v>1.6666700000000001E-5</v>
      </c>
      <c r="S299" s="1" t="s">
        <v>51</v>
      </c>
      <c r="T299" s="1" t="s">
        <v>52</v>
      </c>
      <c r="U299">
        <v>28.235399999999998</v>
      </c>
      <c r="V299">
        <v>26.258800000000001</v>
      </c>
      <c r="W299">
        <v>26.258800000000001</v>
      </c>
      <c r="X299" s="1" t="s">
        <v>53</v>
      </c>
      <c r="Y299" s="1" t="s">
        <v>49</v>
      </c>
      <c r="Z299" s="1" t="s">
        <v>100</v>
      </c>
      <c r="AA299" s="1" t="s">
        <v>123</v>
      </c>
      <c r="AB299" s="1" t="s">
        <v>124</v>
      </c>
      <c r="AC299" s="1" t="s">
        <v>125</v>
      </c>
      <c r="AD299" s="1" t="s">
        <v>126</v>
      </c>
      <c r="AE299" s="1" t="s">
        <v>127</v>
      </c>
      <c r="AF299" s="1" t="s">
        <v>70</v>
      </c>
      <c r="AG299" s="1" t="s">
        <v>60</v>
      </c>
      <c r="AH299">
        <v>299</v>
      </c>
      <c r="AI299" s="1" t="s">
        <v>70</v>
      </c>
      <c r="AJ299" s="1" t="s">
        <v>71</v>
      </c>
      <c r="AK299" s="1" t="s">
        <v>72</v>
      </c>
      <c r="AL299">
        <v>1</v>
      </c>
      <c r="AM299" s="1" t="s">
        <v>712</v>
      </c>
      <c r="AN299" s="2">
        <v>46113</v>
      </c>
      <c r="AO299" s="3">
        <v>46113</v>
      </c>
    </row>
    <row r="300" spans="1:41">
      <c r="A300" s="1" t="s">
        <v>713</v>
      </c>
      <c r="B300" s="1" t="s">
        <v>42</v>
      </c>
      <c r="C300">
        <v>999999999999</v>
      </c>
      <c r="D300">
        <v>222222222222</v>
      </c>
      <c r="E300" s="1" t="s">
        <v>121</v>
      </c>
      <c r="F300">
        <v>46126.833333333336</v>
      </c>
      <c r="G300">
        <v>46127.833333333336</v>
      </c>
      <c r="H300">
        <v>46112.833333333336</v>
      </c>
      <c r="I300">
        <v>46142.833333333336</v>
      </c>
      <c r="J300" s="1" t="s">
        <v>106</v>
      </c>
      <c r="K300" s="1" t="s">
        <v>107</v>
      </c>
      <c r="L300" s="1" t="s">
        <v>108</v>
      </c>
      <c r="M300" s="1" t="s">
        <v>151</v>
      </c>
      <c r="N300" s="1" t="s">
        <v>48</v>
      </c>
      <c r="O300" s="1" t="s">
        <v>49</v>
      </c>
      <c r="P300">
        <v>91.020700000000005</v>
      </c>
      <c r="Q300" s="1" t="s">
        <v>110</v>
      </c>
      <c r="R300">
        <v>0.5</v>
      </c>
      <c r="S300" s="1" t="s">
        <v>51</v>
      </c>
      <c r="T300" s="1" t="s">
        <v>52</v>
      </c>
      <c r="U300">
        <v>45.510399999999997</v>
      </c>
      <c r="V300">
        <v>41.869500000000002</v>
      </c>
      <c r="W300">
        <v>41.869500000000002</v>
      </c>
      <c r="X300" s="1" t="s">
        <v>53</v>
      </c>
      <c r="Y300" s="1" t="s">
        <v>49</v>
      </c>
      <c r="Z300" s="1" t="s">
        <v>111</v>
      </c>
      <c r="AA300" s="1" t="s">
        <v>152</v>
      </c>
      <c r="AB300" s="1" t="s">
        <v>124</v>
      </c>
      <c r="AC300" s="1" t="s">
        <v>125</v>
      </c>
      <c r="AD300" s="1" t="s">
        <v>126</v>
      </c>
      <c r="AE300" s="1" t="s">
        <v>127</v>
      </c>
      <c r="AF300" s="1" t="s">
        <v>70</v>
      </c>
      <c r="AG300" s="1" t="s">
        <v>60</v>
      </c>
      <c r="AH300">
        <v>300</v>
      </c>
      <c r="AI300" s="1" t="s">
        <v>113</v>
      </c>
      <c r="AJ300" s="1" t="s">
        <v>114</v>
      </c>
      <c r="AK300" s="1" t="s">
        <v>115</v>
      </c>
      <c r="AL300">
        <v>1</v>
      </c>
      <c r="AM300" s="1" t="s">
        <v>714</v>
      </c>
      <c r="AN300" s="2">
        <v>46113</v>
      </c>
      <c r="AO300" s="3">
        <v>46113</v>
      </c>
    </row>
    <row r="301" spans="1:41">
      <c r="A301" s="1" t="s">
        <v>715</v>
      </c>
      <c r="B301" s="1" t="s">
        <v>42</v>
      </c>
      <c r="C301">
        <v>999999999999</v>
      </c>
      <c r="D301">
        <v>222222222222</v>
      </c>
      <c r="E301" s="1" t="s">
        <v>121</v>
      </c>
      <c r="F301">
        <v>46126.833333333336</v>
      </c>
      <c r="G301">
        <v>46127.833333333336</v>
      </c>
      <c r="H301">
        <v>46112.833333333336</v>
      </c>
      <c r="I301">
        <v>46142.833333333336</v>
      </c>
      <c r="J301" s="1" t="s">
        <v>106</v>
      </c>
      <c r="K301" s="1" t="s">
        <v>107</v>
      </c>
      <c r="L301" s="1" t="s">
        <v>108</v>
      </c>
      <c r="M301" s="1" t="s">
        <v>155</v>
      </c>
      <c r="N301" s="1" t="s">
        <v>48</v>
      </c>
      <c r="O301" s="1" t="s">
        <v>49</v>
      </c>
      <c r="P301">
        <v>78.927599999999998</v>
      </c>
      <c r="Q301" s="1" t="s">
        <v>110</v>
      </c>
      <c r="R301">
        <v>0.5</v>
      </c>
      <c r="S301" s="1" t="s">
        <v>51</v>
      </c>
      <c r="T301" s="1" t="s">
        <v>52</v>
      </c>
      <c r="U301">
        <v>39.463799999999999</v>
      </c>
      <c r="V301">
        <v>36.306699999999999</v>
      </c>
      <c r="W301">
        <v>36.306699999999999</v>
      </c>
      <c r="X301" s="1" t="s">
        <v>53</v>
      </c>
      <c r="Y301" s="1" t="s">
        <v>49</v>
      </c>
      <c r="Z301" s="1" t="s">
        <v>111</v>
      </c>
      <c r="AA301" s="1" t="s">
        <v>152</v>
      </c>
      <c r="AB301" s="1" t="s">
        <v>124</v>
      </c>
      <c r="AC301" s="1" t="s">
        <v>125</v>
      </c>
      <c r="AD301" s="1" t="s">
        <v>126</v>
      </c>
      <c r="AE301" s="1" t="s">
        <v>127</v>
      </c>
      <c r="AF301" s="1" t="s">
        <v>70</v>
      </c>
      <c r="AG301" s="1" t="s">
        <v>60</v>
      </c>
      <c r="AH301">
        <v>301</v>
      </c>
      <c r="AI301" s="1" t="s">
        <v>113</v>
      </c>
      <c r="AJ301" s="1" t="s">
        <v>114</v>
      </c>
      <c r="AK301" s="1" t="s">
        <v>115</v>
      </c>
      <c r="AL301">
        <v>1</v>
      </c>
      <c r="AM301" s="1" t="s">
        <v>716</v>
      </c>
      <c r="AN301" s="2">
        <v>46113</v>
      </c>
      <c r="AO301" s="3">
        <v>46113</v>
      </c>
    </row>
    <row r="302" spans="1:41">
      <c r="A302" s="1" t="s">
        <v>717</v>
      </c>
      <c r="B302" s="1" t="s">
        <v>42</v>
      </c>
      <c r="C302">
        <v>999999999999</v>
      </c>
      <c r="D302">
        <v>111111111111</v>
      </c>
      <c r="E302" s="1" t="s">
        <v>43</v>
      </c>
      <c r="F302">
        <v>46127.833333333336</v>
      </c>
      <c r="G302">
        <v>46128.833333333336</v>
      </c>
      <c r="H302">
        <v>46112.833333333336</v>
      </c>
      <c r="I302">
        <v>46142.833333333336</v>
      </c>
      <c r="J302" s="1" t="s">
        <v>44</v>
      </c>
      <c r="K302" s="1" t="s">
        <v>45</v>
      </c>
      <c r="L302" s="1" t="s">
        <v>46</v>
      </c>
      <c r="M302" s="1" t="s">
        <v>47</v>
      </c>
      <c r="N302" s="1" t="s">
        <v>48</v>
      </c>
      <c r="O302" s="1" t="s">
        <v>49</v>
      </c>
      <c r="P302">
        <v>990.49239999999998</v>
      </c>
      <c r="Q302" s="1" t="s">
        <v>50</v>
      </c>
      <c r="R302">
        <v>9.6000000000000002E-2</v>
      </c>
      <c r="S302" s="1" t="s">
        <v>51</v>
      </c>
      <c r="T302" s="1" t="s">
        <v>52</v>
      </c>
      <c r="U302">
        <v>95.087299999999999</v>
      </c>
      <c r="V302">
        <v>83.201400000000007</v>
      </c>
      <c r="W302">
        <v>83.201400000000007</v>
      </c>
      <c r="X302" s="1" t="s">
        <v>53</v>
      </c>
      <c r="Y302" s="1" t="s">
        <v>49</v>
      </c>
      <c r="Z302" s="1" t="s">
        <v>54</v>
      </c>
      <c r="AA302" s="1" t="s">
        <v>65</v>
      </c>
      <c r="AB302" s="1" t="s">
        <v>66</v>
      </c>
      <c r="AC302" s="1" t="s">
        <v>67</v>
      </c>
      <c r="AD302" s="1" t="s">
        <v>68</v>
      </c>
      <c r="AE302" s="1" t="s">
        <v>69</v>
      </c>
      <c r="AF302" s="1" t="s">
        <v>70</v>
      </c>
      <c r="AG302" s="1" t="s">
        <v>60</v>
      </c>
      <c r="AH302">
        <v>302</v>
      </c>
      <c r="AI302" s="1" t="s">
        <v>70</v>
      </c>
      <c r="AJ302" s="1" t="s">
        <v>71</v>
      </c>
      <c r="AK302" s="1" t="s">
        <v>72</v>
      </c>
      <c r="AL302">
        <v>1</v>
      </c>
      <c r="AM302" s="1" t="s">
        <v>718</v>
      </c>
      <c r="AN302" s="2">
        <v>46113</v>
      </c>
      <c r="AO302" s="3">
        <v>46113</v>
      </c>
    </row>
    <row r="303" spans="1:41">
      <c r="A303" s="1" t="s">
        <v>719</v>
      </c>
      <c r="B303" s="1" t="s">
        <v>42</v>
      </c>
      <c r="C303">
        <v>999999999999</v>
      </c>
      <c r="D303">
        <v>111111111111</v>
      </c>
      <c r="E303" s="1" t="s">
        <v>43</v>
      </c>
      <c r="F303">
        <v>46127.833333333336</v>
      </c>
      <c r="G303">
        <v>46128.833333333336</v>
      </c>
      <c r="H303">
        <v>46112.833333333336</v>
      </c>
      <c r="I303">
        <v>46142.833333333336</v>
      </c>
      <c r="J303" s="1" t="s">
        <v>44</v>
      </c>
      <c r="K303" s="1" t="s">
        <v>45</v>
      </c>
      <c r="L303" s="1" t="s">
        <v>46</v>
      </c>
      <c r="M303" s="1" t="s">
        <v>64</v>
      </c>
      <c r="N303" s="1" t="s">
        <v>48</v>
      </c>
      <c r="O303" s="1" t="s">
        <v>49</v>
      </c>
      <c r="P303">
        <v>1077.5328</v>
      </c>
      <c r="Q303" s="1" t="s">
        <v>50</v>
      </c>
      <c r="R303">
        <v>9.6000000000000002E-2</v>
      </c>
      <c r="S303" s="1" t="s">
        <v>51</v>
      </c>
      <c r="T303" s="1" t="s">
        <v>52</v>
      </c>
      <c r="U303">
        <v>103.4432</v>
      </c>
      <c r="V303">
        <v>90.512799999999999</v>
      </c>
      <c r="W303">
        <v>90.512799999999999</v>
      </c>
      <c r="X303" s="1" t="s">
        <v>53</v>
      </c>
      <c r="Y303" s="1" t="s">
        <v>49</v>
      </c>
      <c r="Z303" s="1" t="s">
        <v>54</v>
      </c>
      <c r="AA303" s="1" t="s">
        <v>65</v>
      </c>
      <c r="AB303" s="1" t="s">
        <v>66</v>
      </c>
      <c r="AC303" s="1" t="s">
        <v>67</v>
      </c>
      <c r="AD303" s="1" t="s">
        <v>68</v>
      </c>
      <c r="AE303" s="1" t="s">
        <v>69</v>
      </c>
      <c r="AF303" s="1" t="s">
        <v>70</v>
      </c>
      <c r="AG303" s="1" t="s">
        <v>60</v>
      </c>
      <c r="AH303">
        <v>303</v>
      </c>
      <c r="AI303" s="1" t="s">
        <v>70</v>
      </c>
      <c r="AJ303" s="1" t="s">
        <v>71</v>
      </c>
      <c r="AK303" s="1" t="s">
        <v>72</v>
      </c>
      <c r="AL303">
        <v>1</v>
      </c>
      <c r="AM303" s="1" t="s">
        <v>720</v>
      </c>
      <c r="AN303" s="2">
        <v>46113</v>
      </c>
      <c r="AO303" s="3">
        <v>46113</v>
      </c>
    </row>
    <row r="304" spans="1:41">
      <c r="A304" s="1" t="s">
        <v>721</v>
      </c>
      <c r="B304" s="1" t="s">
        <v>42</v>
      </c>
      <c r="C304">
        <v>999999999999</v>
      </c>
      <c r="D304">
        <v>111111111111</v>
      </c>
      <c r="E304" s="1" t="s">
        <v>43</v>
      </c>
      <c r="F304">
        <v>46127.833333333336</v>
      </c>
      <c r="G304">
        <v>46128.833333333336</v>
      </c>
      <c r="H304">
        <v>46112.833333333336</v>
      </c>
      <c r="I304">
        <v>46142.833333333336</v>
      </c>
      <c r="J304" s="1" t="s">
        <v>75</v>
      </c>
      <c r="K304" s="1" t="s">
        <v>76</v>
      </c>
      <c r="L304" s="1" t="s">
        <v>77</v>
      </c>
      <c r="M304" s="1" t="s">
        <v>78</v>
      </c>
      <c r="N304" s="1" t="s">
        <v>48</v>
      </c>
      <c r="O304" s="1" t="s">
        <v>49</v>
      </c>
      <c r="P304">
        <v>242.9205</v>
      </c>
      <c r="Q304" s="1" t="s">
        <v>79</v>
      </c>
      <c r="R304">
        <v>2.3E-2</v>
      </c>
      <c r="S304" s="1" t="s">
        <v>51</v>
      </c>
      <c r="T304" s="1" t="s">
        <v>52</v>
      </c>
      <c r="U304">
        <v>5.5872000000000002</v>
      </c>
      <c r="V304">
        <v>5.2228000000000003</v>
      </c>
      <c r="W304">
        <v>5.2228000000000003</v>
      </c>
      <c r="X304" s="1" t="s">
        <v>53</v>
      </c>
      <c r="Y304" s="1" t="s">
        <v>49</v>
      </c>
      <c r="Z304" s="1" t="s">
        <v>80</v>
      </c>
      <c r="AA304" s="1" t="s">
        <v>65</v>
      </c>
      <c r="AB304" s="1" t="s">
        <v>66</v>
      </c>
      <c r="AC304" s="1" t="s">
        <v>67</v>
      </c>
      <c r="AD304" s="1" t="s">
        <v>68</v>
      </c>
      <c r="AE304" s="1" t="s">
        <v>69</v>
      </c>
      <c r="AF304" s="1" t="s">
        <v>70</v>
      </c>
      <c r="AG304" s="1" t="s">
        <v>60</v>
      </c>
      <c r="AH304">
        <v>304</v>
      </c>
      <c r="AI304" s="1" t="s">
        <v>70</v>
      </c>
      <c r="AJ304" s="1" t="s">
        <v>71</v>
      </c>
      <c r="AK304" s="1" t="s">
        <v>72</v>
      </c>
      <c r="AL304">
        <v>1</v>
      </c>
      <c r="AM304" s="1" t="s">
        <v>722</v>
      </c>
      <c r="AN304" s="2">
        <v>46113</v>
      </c>
      <c r="AO304" s="3">
        <v>46113</v>
      </c>
    </row>
    <row r="305" spans="1:41">
      <c r="A305" s="1" t="s">
        <v>723</v>
      </c>
      <c r="B305" s="1" t="s">
        <v>42</v>
      </c>
      <c r="C305">
        <v>999999999999</v>
      </c>
      <c r="D305">
        <v>111111111111</v>
      </c>
      <c r="E305" s="1" t="s">
        <v>43</v>
      </c>
      <c r="F305">
        <v>46127.833333333336</v>
      </c>
      <c r="G305">
        <v>46128.833333333336</v>
      </c>
      <c r="H305">
        <v>46112.833333333336</v>
      </c>
      <c r="I305">
        <v>46142.833333333336</v>
      </c>
      <c r="J305" s="1" t="s">
        <v>75</v>
      </c>
      <c r="K305" s="1" t="s">
        <v>76</v>
      </c>
      <c r="L305" s="1" t="s">
        <v>77</v>
      </c>
      <c r="M305" s="1" t="s">
        <v>83</v>
      </c>
      <c r="N305" s="1" t="s">
        <v>48</v>
      </c>
      <c r="O305" s="1" t="s">
        <v>49</v>
      </c>
      <c r="P305">
        <v>233.57040000000001</v>
      </c>
      <c r="Q305" s="1" t="s">
        <v>79</v>
      </c>
      <c r="R305">
        <v>2.3E-2</v>
      </c>
      <c r="S305" s="1" t="s">
        <v>51</v>
      </c>
      <c r="T305" s="1" t="s">
        <v>52</v>
      </c>
      <c r="U305">
        <v>5.3720999999999997</v>
      </c>
      <c r="V305">
        <v>5.0217999999999998</v>
      </c>
      <c r="W305">
        <v>5.0217999999999998</v>
      </c>
      <c r="X305" s="1" t="s">
        <v>53</v>
      </c>
      <c r="Y305" s="1" t="s">
        <v>49</v>
      </c>
      <c r="Z305" s="1" t="s">
        <v>80</v>
      </c>
      <c r="AA305" s="1" t="s">
        <v>65</v>
      </c>
      <c r="AB305" s="1" t="s">
        <v>66</v>
      </c>
      <c r="AC305" s="1" t="s">
        <v>67</v>
      </c>
      <c r="AD305" s="1" t="s">
        <v>68</v>
      </c>
      <c r="AE305" s="1" t="s">
        <v>69</v>
      </c>
      <c r="AF305" s="1" t="s">
        <v>70</v>
      </c>
      <c r="AG305" s="1" t="s">
        <v>60</v>
      </c>
      <c r="AH305">
        <v>305</v>
      </c>
      <c r="AI305" s="1" t="s">
        <v>70</v>
      </c>
      <c r="AJ305" s="1" t="s">
        <v>71</v>
      </c>
      <c r="AK305" s="1" t="s">
        <v>72</v>
      </c>
      <c r="AL305">
        <v>1</v>
      </c>
      <c r="AM305" s="1" t="s">
        <v>724</v>
      </c>
      <c r="AN305" s="2">
        <v>46113</v>
      </c>
      <c r="AO305" s="3">
        <v>46113</v>
      </c>
    </row>
    <row r="306" spans="1:41">
      <c r="A306" s="1" t="s">
        <v>725</v>
      </c>
      <c r="B306" s="1" t="s">
        <v>42</v>
      </c>
      <c r="C306">
        <v>999999999999</v>
      </c>
      <c r="D306">
        <v>111111111111</v>
      </c>
      <c r="E306" s="1" t="s">
        <v>43</v>
      </c>
      <c r="F306">
        <v>46127.833333333336</v>
      </c>
      <c r="G306">
        <v>46128.833333333336</v>
      </c>
      <c r="H306">
        <v>46112.833333333336</v>
      </c>
      <c r="I306">
        <v>46142.833333333336</v>
      </c>
      <c r="J306" s="1" t="s">
        <v>86</v>
      </c>
      <c r="K306" s="1" t="s">
        <v>87</v>
      </c>
      <c r="L306" s="1" t="s">
        <v>88</v>
      </c>
      <c r="M306" s="1" t="s">
        <v>89</v>
      </c>
      <c r="N306" s="1" t="s">
        <v>48</v>
      </c>
      <c r="O306" s="1" t="s">
        <v>49</v>
      </c>
      <c r="P306">
        <v>198.41990000000001</v>
      </c>
      <c r="Q306" s="1" t="s">
        <v>50</v>
      </c>
      <c r="R306">
        <v>0.192</v>
      </c>
      <c r="S306" s="1" t="s">
        <v>51</v>
      </c>
      <c r="T306" s="1" t="s">
        <v>52</v>
      </c>
      <c r="U306">
        <v>38.096600000000002</v>
      </c>
      <c r="V306">
        <v>33.731400000000001</v>
      </c>
      <c r="W306">
        <v>33.731400000000001</v>
      </c>
      <c r="X306" s="1" t="s">
        <v>53</v>
      </c>
      <c r="Y306" s="1" t="s">
        <v>49</v>
      </c>
      <c r="Z306" s="1" t="s">
        <v>90</v>
      </c>
      <c r="AA306" s="1" t="s">
        <v>65</v>
      </c>
      <c r="AB306" s="1" t="s">
        <v>66</v>
      </c>
      <c r="AC306" s="1" t="s">
        <v>67</v>
      </c>
      <c r="AD306" s="1" t="s">
        <v>68</v>
      </c>
      <c r="AE306" s="1" t="s">
        <v>69</v>
      </c>
      <c r="AF306" s="1" t="s">
        <v>70</v>
      </c>
      <c r="AG306" s="1" t="s">
        <v>60</v>
      </c>
      <c r="AH306">
        <v>306</v>
      </c>
      <c r="AI306" s="1" t="s">
        <v>70</v>
      </c>
      <c r="AJ306" s="1" t="s">
        <v>71</v>
      </c>
      <c r="AK306" s="1" t="s">
        <v>72</v>
      </c>
      <c r="AL306">
        <v>1</v>
      </c>
      <c r="AM306" s="1" t="s">
        <v>726</v>
      </c>
      <c r="AN306" s="2">
        <v>46113</v>
      </c>
      <c r="AO306" s="3">
        <v>46113</v>
      </c>
    </row>
    <row r="307" spans="1:41">
      <c r="A307" s="1" t="s">
        <v>727</v>
      </c>
      <c r="B307" s="1" t="s">
        <v>42</v>
      </c>
      <c r="C307">
        <v>999999999999</v>
      </c>
      <c r="D307">
        <v>111111111111</v>
      </c>
      <c r="E307" s="1" t="s">
        <v>43</v>
      </c>
      <c r="F307">
        <v>46127.833333333336</v>
      </c>
      <c r="G307">
        <v>46128.833333333336</v>
      </c>
      <c r="H307">
        <v>46112.833333333336</v>
      </c>
      <c r="I307">
        <v>46142.833333333336</v>
      </c>
      <c r="J307" s="1" t="s">
        <v>86</v>
      </c>
      <c r="K307" s="1" t="s">
        <v>87</v>
      </c>
      <c r="L307" s="1" t="s">
        <v>88</v>
      </c>
      <c r="M307" s="1" t="s">
        <v>93</v>
      </c>
      <c r="N307" s="1" t="s">
        <v>48</v>
      </c>
      <c r="O307" s="1" t="s">
        <v>49</v>
      </c>
      <c r="P307">
        <v>224.2852</v>
      </c>
      <c r="Q307" s="1" t="s">
        <v>50</v>
      </c>
      <c r="R307">
        <v>0.192</v>
      </c>
      <c r="S307" s="1" t="s">
        <v>51</v>
      </c>
      <c r="T307" s="1" t="s">
        <v>52</v>
      </c>
      <c r="U307">
        <v>43.062800000000003</v>
      </c>
      <c r="V307">
        <v>38.128500000000003</v>
      </c>
      <c r="W307">
        <v>38.128500000000003</v>
      </c>
      <c r="X307" s="1" t="s">
        <v>53</v>
      </c>
      <c r="Y307" s="1" t="s">
        <v>49</v>
      </c>
      <c r="Z307" s="1" t="s">
        <v>90</v>
      </c>
      <c r="AA307" s="1" t="s">
        <v>65</v>
      </c>
      <c r="AB307" s="1" t="s">
        <v>66</v>
      </c>
      <c r="AC307" s="1" t="s">
        <v>67</v>
      </c>
      <c r="AD307" s="1" t="s">
        <v>68</v>
      </c>
      <c r="AE307" s="1" t="s">
        <v>69</v>
      </c>
      <c r="AF307" s="1" t="s">
        <v>70</v>
      </c>
      <c r="AG307" s="1" t="s">
        <v>60</v>
      </c>
      <c r="AH307">
        <v>307</v>
      </c>
      <c r="AI307" s="1" t="s">
        <v>70</v>
      </c>
      <c r="AJ307" s="1" t="s">
        <v>71</v>
      </c>
      <c r="AK307" s="1" t="s">
        <v>72</v>
      </c>
      <c r="AL307">
        <v>1</v>
      </c>
      <c r="AM307" s="1" t="s">
        <v>728</v>
      </c>
      <c r="AN307" s="2">
        <v>46113</v>
      </c>
      <c r="AO307" s="3">
        <v>46113</v>
      </c>
    </row>
    <row r="308" spans="1:41">
      <c r="A308" s="1" t="s">
        <v>729</v>
      </c>
      <c r="B308" s="1" t="s">
        <v>42</v>
      </c>
      <c r="C308">
        <v>999999999999</v>
      </c>
      <c r="D308">
        <v>111111111111</v>
      </c>
      <c r="E308" s="1" t="s">
        <v>43</v>
      </c>
      <c r="F308">
        <v>46127.833333333336</v>
      </c>
      <c r="G308">
        <v>46128.833333333336</v>
      </c>
      <c r="H308">
        <v>46112.833333333336</v>
      </c>
      <c r="I308">
        <v>46142.833333333336</v>
      </c>
      <c r="J308" s="1" t="s">
        <v>96</v>
      </c>
      <c r="K308" s="1" t="s">
        <v>45</v>
      </c>
      <c r="L308" s="1" t="s">
        <v>97</v>
      </c>
      <c r="M308" s="1" t="s">
        <v>98</v>
      </c>
      <c r="N308" s="1" t="s">
        <v>48</v>
      </c>
      <c r="O308" s="1" t="s">
        <v>49</v>
      </c>
      <c r="P308">
        <v>4573400.0268000001</v>
      </c>
      <c r="Q308" s="1" t="s">
        <v>99</v>
      </c>
      <c r="R308">
        <v>1.6666700000000001E-5</v>
      </c>
      <c r="S308" s="1" t="s">
        <v>51</v>
      </c>
      <c r="T308" s="1" t="s">
        <v>52</v>
      </c>
      <c r="U308">
        <v>76.223500000000001</v>
      </c>
      <c r="V308">
        <v>70.887699999999995</v>
      </c>
      <c r="W308">
        <v>70.887699999999995</v>
      </c>
      <c r="X308" s="1" t="s">
        <v>53</v>
      </c>
      <c r="Y308" s="1" t="s">
        <v>49</v>
      </c>
      <c r="Z308" s="1" t="s">
        <v>100</v>
      </c>
      <c r="AA308" s="1" t="s">
        <v>65</v>
      </c>
      <c r="AB308" s="1" t="s">
        <v>66</v>
      </c>
      <c r="AC308" s="1" t="s">
        <v>67</v>
      </c>
      <c r="AD308" s="1" t="s">
        <v>68</v>
      </c>
      <c r="AE308" s="1" t="s">
        <v>69</v>
      </c>
      <c r="AF308" s="1" t="s">
        <v>70</v>
      </c>
      <c r="AG308" s="1" t="s">
        <v>60</v>
      </c>
      <c r="AH308">
        <v>308</v>
      </c>
      <c r="AI308" s="1" t="s">
        <v>70</v>
      </c>
      <c r="AJ308" s="1" t="s">
        <v>71</v>
      </c>
      <c r="AK308" s="1" t="s">
        <v>72</v>
      </c>
      <c r="AL308">
        <v>1</v>
      </c>
      <c r="AM308" s="1" t="s">
        <v>730</v>
      </c>
      <c r="AN308" s="2">
        <v>46113</v>
      </c>
      <c r="AO308" s="3">
        <v>46113</v>
      </c>
    </row>
    <row r="309" spans="1:41">
      <c r="A309" s="1" t="s">
        <v>731</v>
      </c>
      <c r="B309" s="1" t="s">
        <v>42</v>
      </c>
      <c r="C309">
        <v>999999999999</v>
      </c>
      <c r="D309">
        <v>111111111111</v>
      </c>
      <c r="E309" s="1" t="s">
        <v>43</v>
      </c>
      <c r="F309">
        <v>46127.833333333336</v>
      </c>
      <c r="G309">
        <v>46128.833333333336</v>
      </c>
      <c r="H309">
        <v>46112.833333333336</v>
      </c>
      <c r="I309">
        <v>46142.833333333336</v>
      </c>
      <c r="J309" s="1" t="s">
        <v>96</v>
      </c>
      <c r="K309" s="1" t="s">
        <v>45</v>
      </c>
      <c r="L309" s="1" t="s">
        <v>97</v>
      </c>
      <c r="M309" s="1" t="s">
        <v>103</v>
      </c>
      <c r="N309" s="1" t="s">
        <v>48</v>
      </c>
      <c r="O309" s="1" t="s">
        <v>49</v>
      </c>
      <c r="P309">
        <v>4527829.7379999999</v>
      </c>
      <c r="Q309" s="1" t="s">
        <v>99</v>
      </c>
      <c r="R309">
        <v>1.6666700000000001E-5</v>
      </c>
      <c r="S309" s="1" t="s">
        <v>51</v>
      </c>
      <c r="T309" s="1" t="s">
        <v>52</v>
      </c>
      <c r="U309">
        <v>75.463999999999999</v>
      </c>
      <c r="V309">
        <v>70.181399999999996</v>
      </c>
      <c r="W309">
        <v>70.181399999999996</v>
      </c>
      <c r="X309" s="1" t="s">
        <v>53</v>
      </c>
      <c r="Y309" s="1" t="s">
        <v>49</v>
      </c>
      <c r="Z309" s="1" t="s">
        <v>100</v>
      </c>
      <c r="AA309" s="1" t="s">
        <v>65</v>
      </c>
      <c r="AB309" s="1" t="s">
        <v>66</v>
      </c>
      <c r="AC309" s="1" t="s">
        <v>67</v>
      </c>
      <c r="AD309" s="1" t="s">
        <v>68</v>
      </c>
      <c r="AE309" s="1" t="s">
        <v>69</v>
      </c>
      <c r="AF309" s="1" t="s">
        <v>70</v>
      </c>
      <c r="AG309" s="1" t="s">
        <v>60</v>
      </c>
      <c r="AH309">
        <v>309</v>
      </c>
      <c r="AI309" s="1" t="s">
        <v>70</v>
      </c>
      <c r="AJ309" s="1" t="s">
        <v>71</v>
      </c>
      <c r="AK309" s="1" t="s">
        <v>72</v>
      </c>
      <c r="AL309">
        <v>1</v>
      </c>
      <c r="AM309" s="1" t="s">
        <v>732</v>
      </c>
      <c r="AN309" s="2">
        <v>46113</v>
      </c>
      <c r="AO309" s="3">
        <v>46113</v>
      </c>
    </row>
    <row r="310" spans="1:41">
      <c r="A310" s="1" t="s">
        <v>733</v>
      </c>
      <c r="B310" s="1" t="s">
        <v>42</v>
      </c>
      <c r="C310">
        <v>999999999999</v>
      </c>
      <c r="D310">
        <v>111111111111</v>
      </c>
      <c r="E310" s="1" t="s">
        <v>43</v>
      </c>
      <c r="F310">
        <v>46127.833333333336</v>
      </c>
      <c r="G310">
        <v>46128.833333333336</v>
      </c>
      <c r="H310">
        <v>46112.833333333336</v>
      </c>
      <c r="I310">
        <v>46142.833333333336</v>
      </c>
      <c r="J310" s="1" t="s">
        <v>106</v>
      </c>
      <c r="K310" s="1" t="s">
        <v>107</v>
      </c>
      <c r="L310" s="1" t="s">
        <v>108</v>
      </c>
      <c r="M310" s="1" t="s">
        <v>109</v>
      </c>
      <c r="N310" s="1" t="s">
        <v>48</v>
      </c>
      <c r="O310" s="1" t="s">
        <v>49</v>
      </c>
      <c r="P310">
        <v>236.06710000000001</v>
      </c>
      <c r="Q310" s="1" t="s">
        <v>110</v>
      </c>
      <c r="R310">
        <v>0.5</v>
      </c>
      <c r="S310" s="1" t="s">
        <v>51</v>
      </c>
      <c r="T310" s="1" t="s">
        <v>52</v>
      </c>
      <c r="U310">
        <v>118.0335</v>
      </c>
      <c r="V310">
        <v>108.5909</v>
      </c>
      <c r="W310">
        <v>108.5909</v>
      </c>
      <c r="X310" s="1" t="s">
        <v>53</v>
      </c>
      <c r="Y310" s="1" t="s">
        <v>49</v>
      </c>
      <c r="Z310" s="1" t="s">
        <v>111</v>
      </c>
      <c r="AA310" s="1" t="s">
        <v>112</v>
      </c>
      <c r="AB310" s="1" t="s">
        <v>66</v>
      </c>
      <c r="AC310" s="1" t="s">
        <v>67</v>
      </c>
      <c r="AD310" s="1" t="s">
        <v>68</v>
      </c>
      <c r="AE310" s="1" t="s">
        <v>69</v>
      </c>
      <c r="AF310" s="1" t="s">
        <v>70</v>
      </c>
      <c r="AG310" s="1" t="s">
        <v>60</v>
      </c>
      <c r="AH310">
        <v>310</v>
      </c>
      <c r="AI310" s="1" t="s">
        <v>113</v>
      </c>
      <c r="AJ310" s="1" t="s">
        <v>114</v>
      </c>
      <c r="AK310" s="1" t="s">
        <v>115</v>
      </c>
      <c r="AL310">
        <v>1</v>
      </c>
      <c r="AM310" s="1" t="s">
        <v>734</v>
      </c>
      <c r="AN310" s="2">
        <v>46113</v>
      </c>
      <c r="AO310" s="3">
        <v>46113</v>
      </c>
    </row>
    <row r="311" spans="1:41">
      <c r="A311" s="1" t="s">
        <v>735</v>
      </c>
      <c r="B311" s="1" t="s">
        <v>42</v>
      </c>
      <c r="C311">
        <v>999999999999</v>
      </c>
      <c r="D311">
        <v>111111111111</v>
      </c>
      <c r="E311" s="1" t="s">
        <v>43</v>
      </c>
      <c r="F311">
        <v>46127.833333333336</v>
      </c>
      <c r="G311">
        <v>46128.833333333336</v>
      </c>
      <c r="H311">
        <v>46112.833333333336</v>
      </c>
      <c r="I311">
        <v>46142.833333333336</v>
      </c>
      <c r="J311" s="1" t="s">
        <v>106</v>
      </c>
      <c r="K311" s="1" t="s">
        <v>107</v>
      </c>
      <c r="L311" s="1" t="s">
        <v>108</v>
      </c>
      <c r="M311" s="1" t="s">
        <v>118</v>
      </c>
      <c r="N311" s="1" t="s">
        <v>48</v>
      </c>
      <c r="O311" s="1" t="s">
        <v>49</v>
      </c>
      <c r="P311">
        <v>234.1285</v>
      </c>
      <c r="Q311" s="1" t="s">
        <v>110</v>
      </c>
      <c r="R311">
        <v>0.5</v>
      </c>
      <c r="S311" s="1" t="s">
        <v>51</v>
      </c>
      <c r="T311" s="1" t="s">
        <v>52</v>
      </c>
      <c r="U311">
        <v>117.0642</v>
      </c>
      <c r="V311">
        <v>107.6991</v>
      </c>
      <c r="W311">
        <v>107.6991</v>
      </c>
      <c r="X311" s="1" t="s">
        <v>53</v>
      </c>
      <c r="Y311" s="1" t="s">
        <v>49</v>
      </c>
      <c r="Z311" s="1" t="s">
        <v>111</v>
      </c>
      <c r="AA311" s="1" t="s">
        <v>112</v>
      </c>
      <c r="AB311" s="1" t="s">
        <v>66</v>
      </c>
      <c r="AC311" s="1" t="s">
        <v>67</v>
      </c>
      <c r="AD311" s="1" t="s">
        <v>68</v>
      </c>
      <c r="AE311" s="1" t="s">
        <v>69</v>
      </c>
      <c r="AF311" s="1" t="s">
        <v>70</v>
      </c>
      <c r="AG311" s="1" t="s">
        <v>60</v>
      </c>
      <c r="AH311">
        <v>311</v>
      </c>
      <c r="AI311" s="1" t="s">
        <v>113</v>
      </c>
      <c r="AJ311" s="1" t="s">
        <v>114</v>
      </c>
      <c r="AK311" s="1" t="s">
        <v>115</v>
      </c>
      <c r="AL311">
        <v>1</v>
      </c>
      <c r="AM311" s="1" t="s">
        <v>736</v>
      </c>
      <c r="AN311" s="2">
        <v>46113</v>
      </c>
      <c r="AO311" s="3">
        <v>46113</v>
      </c>
    </row>
    <row r="312" spans="1:41">
      <c r="A312" s="1" t="s">
        <v>737</v>
      </c>
      <c r="B312" s="1" t="s">
        <v>42</v>
      </c>
      <c r="C312">
        <v>999999999999</v>
      </c>
      <c r="D312">
        <v>222222222222</v>
      </c>
      <c r="E312" s="1" t="s">
        <v>121</v>
      </c>
      <c r="F312">
        <v>46127.833333333336</v>
      </c>
      <c r="G312">
        <v>46128.833333333336</v>
      </c>
      <c r="H312">
        <v>46112.833333333336</v>
      </c>
      <c r="I312">
        <v>46142.833333333336</v>
      </c>
      <c r="J312" s="1" t="s">
        <v>44</v>
      </c>
      <c r="K312" s="1" t="s">
        <v>45</v>
      </c>
      <c r="L312" s="1" t="s">
        <v>46</v>
      </c>
      <c r="M312" s="1" t="s">
        <v>122</v>
      </c>
      <c r="N312" s="1" t="s">
        <v>48</v>
      </c>
      <c r="O312" s="1" t="s">
        <v>49</v>
      </c>
      <c r="P312">
        <v>399.11790000000002</v>
      </c>
      <c r="Q312" s="1" t="s">
        <v>50</v>
      </c>
      <c r="R312">
        <v>9.6000000000000002E-2</v>
      </c>
      <c r="S312" s="1" t="s">
        <v>51</v>
      </c>
      <c r="T312" s="1" t="s">
        <v>52</v>
      </c>
      <c r="U312">
        <v>38.315300000000001</v>
      </c>
      <c r="V312">
        <v>33.5259</v>
      </c>
      <c r="W312">
        <v>33.5259</v>
      </c>
      <c r="X312" s="1" t="s">
        <v>53</v>
      </c>
      <c r="Y312" s="1" t="s">
        <v>49</v>
      </c>
      <c r="Z312" s="1" t="s">
        <v>54</v>
      </c>
      <c r="AA312" s="1" t="s">
        <v>123</v>
      </c>
      <c r="AB312" s="1" t="s">
        <v>124</v>
      </c>
      <c r="AC312" s="1" t="s">
        <v>125</v>
      </c>
      <c r="AD312" s="1" t="s">
        <v>126</v>
      </c>
      <c r="AE312" s="1" t="s">
        <v>127</v>
      </c>
      <c r="AF312" s="1" t="s">
        <v>70</v>
      </c>
      <c r="AG312" s="1" t="s">
        <v>60</v>
      </c>
      <c r="AH312">
        <v>312</v>
      </c>
      <c r="AI312" s="1" t="s">
        <v>70</v>
      </c>
      <c r="AJ312" s="1" t="s">
        <v>71</v>
      </c>
      <c r="AK312" s="1" t="s">
        <v>72</v>
      </c>
      <c r="AL312">
        <v>1</v>
      </c>
      <c r="AM312" s="1" t="s">
        <v>738</v>
      </c>
      <c r="AN312" s="2">
        <v>46113</v>
      </c>
      <c r="AO312" s="3">
        <v>46113</v>
      </c>
    </row>
    <row r="313" spans="1:41">
      <c r="A313" s="1" t="s">
        <v>739</v>
      </c>
      <c r="B313" s="1" t="s">
        <v>42</v>
      </c>
      <c r="C313">
        <v>999999999999</v>
      </c>
      <c r="D313">
        <v>222222222222</v>
      </c>
      <c r="E313" s="1" t="s">
        <v>121</v>
      </c>
      <c r="F313">
        <v>46127.833333333336</v>
      </c>
      <c r="G313">
        <v>46128.833333333336</v>
      </c>
      <c r="H313">
        <v>46112.833333333336</v>
      </c>
      <c r="I313">
        <v>46142.833333333336</v>
      </c>
      <c r="J313" s="1" t="s">
        <v>44</v>
      </c>
      <c r="K313" s="1" t="s">
        <v>45</v>
      </c>
      <c r="L313" s="1" t="s">
        <v>46</v>
      </c>
      <c r="M313" s="1" t="s">
        <v>130</v>
      </c>
      <c r="N313" s="1" t="s">
        <v>48</v>
      </c>
      <c r="O313" s="1" t="s">
        <v>49</v>
      </c>
      <c r="P313">
        <v>394.1771</v>
      </c>
      <c r="Q313" s="1" t="s">
        <v>50</v>
      </c>
      <c r="R313">
        <v>9.6000000000000002E-2</v>
      </c>
      <c r="S313" s="1" t="s">
        <v>51</v>
      </c>
      <c r="T313" s="1" t="s">
        <v>52</v>
      </c>
      <c r="U313">
        <v>37.841000000000001</v>
      </c>
      <c r="V313">
        <v>33.110900000000001</v>
      </c>
      <c r="W313">
        <v>33.110900000000001</v>
      </c>
      <c r="X313" s="1" t="s">
        <v>53</v>
      </c>
      <c r="Y313" s="1" t="s">
        <v>49</v>
      </c>
      <c r="Z313" s="1" t="s">
        <v>54</v>
      </c>
      <c r="AA313" s="1" t="s">
        <v>123</v>
      </c>
      <c r="AB313" s="1" t="s">
        <v>124</v>
      </c>
      <c r="AC313" s="1" t="s">
        <v>125</v>
      </c>
      <c r="AD313" s="1" t="s">
        <v>126</v>
      </c>
      <c r="AE313" s="1" t="s">
        <v>127</v>
      </c>
      <c r="AF313" s="1" t="s">
        <v>70</v>
      </c>
      <c r="AG313" s="1" t="s">
        <v>60</v>
      </c>
      <c r="AH313">
        <v>313</v>
      </c>
      <c r="AI313" s="1" t="s">
        <v>70</v>
      </c>
      <c r="AJ313" s="1" t="s">
        <v>71</v>
      </c>
      <c r="AK313" s="1" t="s">
        <v>72</v>
      </c>
      <c r="AL313">
        <v>1</v>
      </c>
      <c r="AM313" s="1" t="s">
        <v>740</v>
      </c>
      <c r="AN313" s="2">
        <v>46113</v>
      </c>
      <c r="AO313" s="3">
        <v>46113</v>
      </c>
    </row>
    <row r="314" spans="1:41">
      <c r="A314" s="1" t="s">
        <v>741</v>
      </c>
      <c r="B314" s="1" t="s">
        <v>42</v>
      </c>
      <c r="C314">
        <v>999999999999</v>
      </c>
      <c r="D314">
        <v>222222222222</v>
      </c>
      <c r="E314" s="1" t="s">
        <v>121</v>
      </c>
      <c r="F314">
        <v>46127.833333333336</v>
      </c>
      <c r="G314">
        <v>46128.833333333336</v>
      </c>
      <c r="H314">
        <v>46112.833333333336</v>
      </c>
      <c r="I314">
        <v>46142.833333333336</v>
      </c>
      <c r="J314" s="1" t="s">
        <v>75</v>
      </c>
      <c r="K314" s="1" t="s">
        <v>76</v>
      </c>
      <c r="L314" s="1" t="s">
        <v>77</v>
      </c>
      <c r="M314" s="1" t="s">
        <v>133</v>
      </c>
      <c r="N314" s="1" t="s">
        <v>48</v>
      </c>
      <c r="O314" s="1" t="s">
        <v>49</v>
      </c>
      <c r="P314">
        <v>91.652699999999996</v>
      </c>
      <c r="Q314" s="1" t="s">
        <v>79</v>
      </c>
      <c r="R314">
        <v>2.3E-2</v>
      </c>
      <c r="S314" s="1" t="s">
        <v>51</v>
      </c>
      <c r="T314" s="1" t="s">
        <v>52</v>
      </c>
      <c r="U314">
        <v>2.1080000000000001</v>
      </c>
      <c r="V314">
        <v>1.9704999999999999</v>
      </c>
      <c r="W314">
        <v>1.9704999999999999</v>
      </c>
      <c r="X314" s="1" t="s">
        <v>53</v>
      </c>
      <c r="Y314" s="1" t="s">
        <v>49</v>
      </c>
      <c r="Z314" s="1" t="s">
        <v>80</v>
      </c>
      <c r="AA314" s="1" t="s">
        <v>123</v>
      </c>
      <c r="AB314" s="1" t="s">
        <v>124</v>
      </c>
      <c r="AC314" s="1" t="s">
        <v>125</v>
      </c>
      <c r="AD314" s="1" t="s">
        <v>126</v>
      </c>
      <c r="AE314" s="1" t="s">
        <v>127</v>
      </c>
      <c r="AF314" s="1" t="s">
        <v>70</v>
      </c>
      <c r="AG314" s="1" t="s">
        <v>60</v>
      </c>
      <c r="AH314">
        <v>314</v>
      </c>
      <c r="AI314" s="1" t="s">
        <v>70</v>
      </c>
      <c r="AJ314" s="1" t="s">
        <v>71</v>
      </c>
      <c r="AK314" s="1" t="s">
        <v>72</v>
      </c>
      <c r="AL314">
        <v>1</v>
      </c>
      <c r="AM314" s="1" t="s">
        <v>742</v>
      </c>
      <c r="AN314" s="2">
        <v>46113</v>
      </c>
      <c r="AO314" s="3">
        <v>46113</v>
      </c>
    </row>
    <row r="315" spans="1:41">
      <c r="A315" s="1" t="s">
        <v>743</v>
      </c>
      <c r="B315" s="1" t="s">
        <v>42</v>
      </c>
      <c r="C315">
        <v>999999999999</v>
      </c>
      <c r="D315">
        <v>222222222222</v>
      </c>
      <c r="E315" s="1" t="s">
        <v>121</v>
      </c>
      <c r="F315">
        <v>46127.833333333336</v>
      </c>
      <c r="G315">
        <v>46128.833333333336</v>
      </c>
      <c r="H315">
        <v>46112.833333333336</v>
      </c>
      <c r="I315">
        <v>46142.833333333336</v>
      </c>
      <c r="J315" s="1" t="s">
        <v>75</v>
      </c>
      <c r="K315" s="1" t="s">
        <v>76</v>
      </c>
      <c r="L315" s="1" t="s">
        <v>77</v>
      </c>
      <c r="M315" s="1" t="s">
        <v>136</v>
      </c>
      <c r="N315" s="1" t="s">
        <v>48</v>
      </c>
      <c r="O315" s="1" t="s">
        <v>49</v>
      </c>
      <c r="P315">
        <v>85.2697</v>
      </c>
      <c r="Q315" s="1" t="s">
        <v>79</v>
      </c>
      <c r="R315">
        <v>2.3E-2</v>
      </c>
      <c r="S315" s="1" t="s">
        <v>51</v>
      </c>
      <c r="T315" s="1" t="s">
        <v>52</v>
      </c>
      <c r="U315">
        <v>1.9612000000000001</v>
      </c>
      <c r="V315">
        <v>1.8332999999999999</v>
      </c>
      <c r="W315">
        <v>1.8332999999999999</v>
      </c>
      <c r="X315" s="1" t="s">
        <v>53</v>
      </c>
      <c r="Y315" s="1" t="s">
        <v>49</v>
      </c>
      <c r="Z315" s="1" t="s">
        <v>80</v>
      </c>
      <c r="AA315" s="1" t="s">
        <v>123</v>
      </c>
      <c r="AB315" s="1" t="s">
        <v>124</v>
      </c>
      <c r="AC315" s="1" t="s">
        <v>125</v>
      </c>
      <c r="AD315" s="1" t="s">
        <v>126</v>
      </c>
      <c r="AE315" s="1" t="s">
        <v>127</v>
      </c>
      <c r="AF315" s="1" t="s">
        <v>70</v>
      </c>
      <c r="AG315" s="1" t="s">
        <v>60</v>
      </c>
      <c r="AH315">
        <v>315</v>
      </c>
      <c r="AI315" s="1" t="s">
        <v>70</v>
      </c>
      <c r="AJ315" s="1" t="s">
        <v>71</v>
      </c>
      <c r="AK315" s="1" t="s">
        <v>72</v>
      </c>
      <c r="AL315">
        <v>1</v>
      </c>
      <c r="AM315" s="1" t="s">
        <v>744</v>
      </c>
      <c r="AN315" s="2">
        <v>46113</v>
      </c>
      <c r="AO315" s="3">
        <v>46113</v>
      </c>
    </row>
    <row r="316" spans="1:41">
      <c r="A316" s="1" t="s">
        <v>745</v>
      </c>
      <c r="B316" s="1" t="s">
        <v>42</v>
      </c>
      <c r="C316">
        <v>999999999999</v>
      </c>
      <c r="D316">
        <v>222222222222</v>
      </c>
      <c r="E316" s="1" t="s">
        <v>121</v>
      </c>
      <c r="F316">
        <v>46127.833333333336</v>
      </c>
      <c r="G316">
        <v>46128.833333333336</v>
      </c>
      <c r="H316">
        <v>46112.833333333336</v>
      </c>
      <c r="I316">
        <v>46142.833333333336</v>
      </c>
      <c r="J316" s="1" t="s">
        <v>86</v>
      </c>
      <c r="K316" s="1" t="s">
        <v>87</v>
      </c>
      <c r="L316" s="1" t="s">
        <v>88</v>
      </c>
      <c r="M316" s="1" t="s">
        <v>139</v>
      </c>
      <c r="N316" s="1" t="s">
        <v>48</v>
      </c>
      <c r="O316" s="1" t="s">
        <v>49</v>
      </c>
      <c r="P316">
        <v>83.734499999999997</v>
      </c>
      <c r="Q316" s="1" t="s">
        <v>50</v>
      </c>
      <c r="R316">
        <v>0.192</v>
      </c>
      <c r="S316" s="1" t="s">
        <v>51</v>
      </c>
      <c r="T316" s="1" t="s">
        <v>52</v>
      </c>
      <c r="U316">
        <v>16.077000000000002</v>
      </c>
      <c r="V316">
        <v>14.2349</v>
      </c>
      <c r="W316">
        <v>14.2349</v>
      </c>
      <c r="X316" s="1" t="s">
        <v>53</v>
      </c>
      <c r="Y316" s="1" t="s">
        <v>49</v>
      </c>
      <c r="Z316" s="1" t="s">
        <v>90</v>
      </c>
      <c r="AA316" s="1" t="s">
        <v>123</v>
      </c>
      <c r="AB316" s="1" t="s">
        <v>124</v>
      </c>
      <c r="AC316" s="1" t="s">
        <v>125</v>
      </c>
      <c r="AD316" s="1" t="s">
        <v>126</v>
      </c>
      <c r="AE316" s="1" t="s">
        <v>127</v>
      </c>
      <c r="AF316" s="1" t="s">
        <v>70</v>
      </c>
      <c r="AG316" s="1" t="s">
        <v>60</v>
      </c>
      <c r="AH316">
        <v>316</v>
      </c>
      <c r="AI316" s="1" t="s">
        <v>70</v>
      </c>
      <c r="AJ316" s="1" t="s">
        <v>71</v>
      </c>
      <c r="AK316" s="1" t="s">
        <v>72</v>
      </c>
      <c r="AL316">
        <v>1</v>
      </c>
      <c r="AM316" s="1" t="s">
        <v>746</v>
      </c>
      <c r="AN316" s="2">
        <v>46113</v>
      </c>
      <c r="AO316" s="3">
        <v>46113</v>
      </c>
    </row>
    <row r="317" spans="1:41">
      <c r="A317" s="1" t="s">
        <v>747</v>
      </c>
      <c r="B317" s="1" t="s">
        <v>42</v>
      </c>
      <c r="C317">
        <v>999999999999</v>
      </c>
      <c r="D317">
        <v>222222222222</v>
      </c>
      <c r="E317" s="1" t="s">
        <v>121</v>
      </c>
      <c r="F317">
        <v>46127.833333333336</v>
      </c>
      <c r="G317">
        <v>46128.833333333336</v>
      </c>
      <c r="H317">
        <v>46112.833333333336</v>
      </c>
      <c r="I317">
        <v>46142.833333333336</v>
      </c>
      <c r="J317" s="1" t="s">
        <v>86</v>
      </c>
      <c r="K317" s="1" t="s">
        <v>87</v>
      </c>
      <c r="L317" s="1" t="s">
        <v>88</v>
      </c>
      <c r="M317" s="1" t="s">
        <v>142</v>
      </c>
      <c r="N317" s="1" t="s">
        <v>48</v>
      </c>
      <c r="O317" s="1" t="s">
        <v>49</v>
      </c>
      <c r="P317">
        <v>92.007000000000005</v>
      </c>
      <c r="Q317" s="1" t="s">
        <v>50</v>
      </c>
      <c r="R317">
        <v>0.192</v>
      </c>
      <c r="S317" s="1" t="s">
        <v>51</v>
      </c>
      <c r="T317" s="1" t="s">
        <v>52</v>
      </c>
      <c r="U317">
        <v>17.665299999999998</v>
      </c>
      <c r="V317">
        <v>15.6412</v>
      </c>
      <c r="W317">
        <v>15.6412</v>
      </c>
      <c r="X317" s="1" t="s">
        <v>53</v>
      </c>
      <c r="Y317" s="1" t="s">
        <v>49</v>
      </c>
      <c r="Z317" s="1" t="s">
        <v>90</v>
      </c>
      <c r="AA317" s="1" t="s">
        <v>123</v>
      </c>
      <c r="AB317" s="1" t="s">
        <v>124</v>
      </c>
      <c r="AC317" s="1" t="s">
        <v>125</v>
      </c>
      <c r="AD317" s="1" t="s">
        <v>126</v>
      </c>
      <c r="AE317" s="1" t="s">
        <v>127</v>
      </c>
      <c r="AF317" s="1" t="s">
        <v>70</v>
      </c>
      <c r="AG317" s="1" t="s">
        <v>60</v>
      </c>
      <c r="AH317">
        <v>317</v>
      </c>
      <c r="AI317" s="1" t="s">
        <v>70</v>
      </c>
      <c r="AJ317" s="1" t="s">
        <v>71</v>
      </c>
      <c r="AK317" s="1" t="s">
        <v>72</v>
      </c>
      <c r="AL317">
        <v>1</v>
      </c>
      <c r="AM317" s="1" t="s">
        <v>748</v>
      </c>
      <c r="AN317" s="2">
        <v>46113</v>
      </c>
      <c r="AO317" s="3">
        <v>46113</v>
      </c>
    </row>
    <row r="318" spans="1:41">
      <c r="A318" s="1" t="s">
        <v>749</v>
      </c>
      <c r="B318" s="1" t="s">
        <v>42</v>
      </c>
      <c r="C318">
        <v>999999999999</v>
      </c>
      <c r="D318">
        <v>222222222222</v>
      </c>
      <c r="E318" s="1" t="s">
        <v>121</v>
      </c>
      <c r="F318">
        <v>46127.833333333336</v>
      </c>
      <c r="G318">
        <v>46128.833333333336</v>
      </c>
      <c r="H318">
        <v>46112.833333333336</v>
      </c>
      <c r="I318">
        <v>46142.833333333336</v>
      </c>
      <c r="J318" s="1" t="s">
        <v>96</v>
      </c>
      <c r="K318" s="1" t="s">
        <v>45</v>
      </c>
      <c r="L318" s="1" t="s">
        <v>97</v>
      </c>
      <c r="M318" s="1" t="s">
        <v>145</v>
      </c>
      <c r="N318" s="1" t="s">
        <v>48</v>
      </c>
      <c r="O318" s="1" t="s">
        <v>49</v>
      </c>
      <c r="P318">
        <v>1674049.5460999999</v>
      </c>
      <c r="Q318" s="1" t="s">
        <v>99</v>
      </c>
      <c r="R318">
        <v>1.6666700000000001E-5</v>
      </c>
      <c r="S318" s="1" t="s">
        <v>51</v>
      </c>
      <c r="T318" s="1" t="s">
        <v>52</v>
      </c>
      <c r="U318">
        <v>27.9009</v>
      </c>
      <c r="V318">
        <v>25.947800000000001</v>
      </c>
      <c r="W318">
        <v>25.947800000000001</v>
      </c>
      <c r="X318" s="1" t="s">
        <v>53</v>
      </c>
      <c r="Y318" s="1" t="s">
        <v>49</v>
      </c>
      <c r="Z318" s="1" t="s">
        <v>100</v>
      </c>
      <c r="AA318" s="1" t="s">
        <v>123</v>
      </c>
      <c r="AB318" s="1" t="s">
        <v>124</v>
      </c>
      <c r="AC318" s="1" t="s">
        <v>125</v>
      </c>
      <c r="AD318" s="1" t="s">
        <v>126</v>
      </c>
      <c r="AE318" s="1" t="s">
        <v>127</v>
      </c>
      <c r="AF318" s="1" t="s">
        <v>70</v>
      </c>
      <c r="AG318" s="1" t="s">
        <v>60</v>
      </c>
      <c r="AH318">
        <v>318</v>
      </c>
      <c r="AI318" s="1" t="s">
        <v>70</v>
      </c>
      <c r="AJ318" s="1" t="s">
        <v>71</v>
      </c>
      <c r="AK318" s="1" t="s">
        <v>72</v>
      </c>
      <c r="AL318">
        <v>1</v>
      </c>
      <c r="AM318" s="1" t="s">
        <v>750</v>
      </c>
      <c r="AN318" s="2">
        <v>46113</v>
      </c>
      <c r="AO318" s="3">
        <v>46113</v>
      </c>
    </row>
    <row r="319" spans="1:41">
      <c r="A319" s="1" t="s">
        <v>751</v>
      </c>
      <c r="B319" s="1" t="s">
        <v>42</v>
      </c>
      <c r="C319">
        <v>999999999999</v>
      </c>
      <c r="D319">
        <v>222222222222</v>
      </c>
      <c r="E319" s="1" t="s">
        <v>121</v>
      </c>
      <c r="F319">
        <v>46127.833333333336</v>
      </c>
      <c r="G319">
        <v>46128.833333333336</v>
      </c>
      <c r="H319">
        <v>46112.833333333336</v>
      </c>
      <c r="I319">
        <v>46142.833333333336</v>
      </c>
      <c r="J319" s="1" t="s">
        <v>96</v>
      </c>
      <c r="K319" s="1" t="s">
        <v>45</v>
      </c>
      <c r="L319" s="1" t="s">
        <v>97</v>
      </c>
      <c r="M319" s="1" t="s">
        <v>148</v>
      </c>
      <c r="N319" s="1" t="s">
        <v>48</v>
      </c>
      <c r="O319" s="1" t="s">
        <v>49</v>
      </c>
      <c r="P319">
        <v>1642941.1523</v>
      </c>
      <c r="Q319" s="1" t="s">
        <v>99</v>
      </c>
      <c r="R319">
        <v>1.6666700000000001E-5</v>
      </c>
      <c r="S319" s="1" t="s">
        <v>51</v>
      </c>
      <c r="T319" s="1" t="s">
        <v>52</v>
      </c>
      <c r="U319">
        <v>27.382400000000001</v>
      </c>
      <c r="V319">
        <v>25.465599999999998</v>
      </c>
      <c r="W319">
        <v>25.465599999999998</v>
      </c>
      <c r="X319" s="1" t="s">
        <v>53</v>
      </c>
      <c r="Y319" s="1" t="s">
        <v>49</v>
      </c>
      <c r="Z319" s="1" t="s">
        <v>100</v>
      </c>
      <c r="AA319" s="1" t="s">
        <v>123</v>
      </c>
      <c r="AB319" s="1" t="s">
        <v>124</v>
      </c>
      <c r="AC319" s="1" t="s">
        <v>125</v>
      </c>
      <c r="AD319" s="1" t="s">
        <v>126</v>
      </c>
      <c r="AE319" s="1" t="s">
        <v>127</v>
      </c>
      <c r="AF319" s="1" t="s">
        <v>70</v>
      </c>
      <c r="AG319" s="1" t="s">
        <v>60</v>
      </c>
      <c r="AH319">
        <v>319</v>
      </c>
      <c r="AI319" s="1" t="s">
        <v>70</v>
      </c>
      <c r="AJ319" s="1" t="s">
        <v>71</v>
      </c>
      <c r="AK319" s="1" t="s">
        <v>72</v>
      </c>
      <c r="AL319">
        <v>1</v>
      </c>
      <c r="AM319" s="1" t="s">
        <v>752</v>
      </c>
      <c r="AN319" s="2">
        <v>46113</v>
      </c>
      <c r="AO319" s="3">
        <v>46113</v>
      </c>
    </row>
    <row r="320" spans="1:41">
      <c r="A320" s="1" t="s">
        <v>753</v>
      </c>
      <c r="B320" s="1" t="s">
        <v>42</v>
      </c>
      <c r="C320">
        <v>999999999999</v>
      </c>
      <c r="D320">
        <v>222222222222</v>
      </c>
      <c r="E320" s="1" t="s">
        <v>121</v>
      </c>
      <c r="F320">
        <v>46127.833333333336</v>
      </c>
      <c r="G320">
        <v>46128.833333333336</v>
      </c>
      <c r="H320">
        <v>46112.833333333336</v>
      </c>
      <c r="I320">
        <v>46142.833333333336</v>
      </c>
      <c r="J320" s="1" t="s">
        <v>106</v>
      </c>
      <c r="K320" s="1" t="s">
        <v>107</v>
      </c>
      <c r="L320" s="1" t="s">
        <v>108</v>
      </c>
      <c r="M320" s="1" t="s">
        <v>151</v>
      </c>
      <c r="N320" s="1" t="s">
        <v>48</v>
      </c>
      <c r="O320" s="1" t="s">
        <v>49</v>
      </c>
      <c r="P320">
        <v>81.890199999999993</v>
      </c>
      <c r="Q320" s="1" t="s">
        <v>110</v>
      </c>
      <c r="R320">
        <v>0.5</v>
      </c>
      <c r="S320" s="1" t="s">
        <v>51</v>
      </c>
      <c r="T320" s="1" t="s">
        <v>52</v>
      </c>
      <c r="U320">
        <v>40.945099999999996</v>
      </c>
      <c r="V320">
        <v>37.669499999999999</v>
      </c>
      <c r="W320">
        <v>37.669499999999999</v>
      </c>
      <c r="X320" s="1" t="s">
        <v>53</v>
      </c>
      <c r="Y320" s="1" t="s">
        <v>49</v>
      </c>
      <c r="Z320" s="1" t="s">
        <v>111</v>
      </c>
      <c r="AA320" s="1" t="s">
        <v>55</v>
      </c>
      <c r="AB320" s="1" t="s">
        <v>56</v>
      </c>
      <c r="AC320" s="1" t="s">
        <v>57</v>
      </c>
      <c r="AD320" s="1" t="s">
        <v>58</v>
      </c>
      <c r="AE320" s="1" t="s">
        <v>59</v>
      </c>
      <c r="AF320" s="1" t="s">
        <v>56</v>
      </c>
      <c r="AG320" s="1" t="s">
        <v>60</v>
      </c>
      <c r="AH320">
        <v>320</v>
      </c>
      <c r="AI320" s="1" t="s">
        <v>56</v>
      </c>
      <c r="AJ320" s="1" t="s">
        <v>56</v>
      </c>
      <c r="AK320" s="1" t="s">
        <v>61</v>
      </c>
      <c r="AL320">
        <v>1</v>
      </c>
      <c r="AM320" s="1" t="s">
        <v>754</v>
      </c>
      <c r="AN320" s="2">
        <v>46113</v>
      </c>
      <c r="AO320" s="3">
        <v>46113</v>
      </c>
    </row>
    <row r="321" spans="1:41">
      <c r="A321" s="1" t="s">
        <v>755</v>
      </c>
      <c r="B321" s="1" t="s">
        <v>42</v>
      </c>
      <c r="C321">
        <v>999999999999</v>
      </c>
      <c r="D321">
        <v>222222222222</v>
      </c>
      <c r="E321" s="1" t="s">
        <v>121</v>
      </c>
      <c r="F321">
        <v>46127.833333333336</v>
      </c>
      <c r="G321">
        <v>46128.833333333336</v>
      </c>
      <c r="H321">
        <v>46112.833333333336</v>
      </c>
      <c r="I321">
        <v>46142.833333333336</v>
      </c>
      <c r="J321" s="1" t="s">
        <v>106</v>
      </c>
      <c r="K321" s="1" t="s">
        <v>107</v>
      </c>
      <c r="L321" s="1" t="s">
        <v>108</v>
      </c>
      <c r="M321" s="1" t="s">
        <v>155</v>
      </c>
      <c r="N321" s="1" t="s">
        <v>48</v>
      </c>
      <c r="O321" s="1" t="s">
        <v>49</v>
      </c>
      <c r="P321">
        <v>88.097399999999993</v>
      </c>
      <c r="Q321" s="1" t="s">
        <v>110</v>
      </c>
      <c r="R321">
        <v>0.5</v>
      </c>
      <c r="S321" s="1" t="s">
        <v>51</v>
      </c>
      <c r="T321" s="1" t="s">
        <v>52</v>
      </c>
      <c r="U321">
        <v>44.048699999999997</v>
      </c>
      <c r="V321">
        <v>40.524799999999999</v>
      </c>
      <c r="W321">
        <v>40.524799999999999</v>
      </c>
      <c r="X321" s="1" t="s">
        <v>53</v>
      </c>
      <c r="Y321" s="1" t="s">
        <v>49</v>
      </c>
      <c r="Z321" s="1" t="s">
        <v>111</v>
      </c>
      <c r="AA321" s="1" t="s">
        <v>152</v>
      </c>
      <c r="AB321" s="1" t="s">
        <v>124</v>
      </c>
      <c r="AC321" s="1" t="s">
        <v>125</v>
      </c>
      <c r="AD321" s="1" t="s">
        <v>126</v>
      </c>
      <c r="AE321" s="1" t="s">
        <v>127</v>
      </c>
      <c r="AF321" s="1" t="s">
        <v>70</v>
      </c>
      <c r="AG321" s="1" t="s">
        <v>60</v>
      </c>
      <c r="AH321">
        <v>321</v>
      </c>
      <c r="AI321" s="1" t="s">
        <v>113</v>
      </c>
      <c r="AJ321" s="1" t="s">
        <v>114</v>
      </c>
      <c r="AK321" s="1" t="s">
        <v>115</v>
      </c>
      <c r="AL321">
        <v>1</v>
      </c>
      <c r="AM321" s="1" t="s">
        <v>756</v>
      </c>
      <c r="AN321" s="2">
        <v>46113</v>
      </c>
      <c r="AO321" s="3">
        <v>46113</v>
      </c>
    </row>
    <row r="322" spans="1:41">
      <c r="A322" s="1" t="s">
        <v>757</v>
      </c>
      <c r="B322" s="1" t="s">
        <v>42</v>
      </c>
      <c r="C322">
        <v>999999999999</v>
      </c>
      <c r="D322">
        <v>111111111111</v>
      </c>
      <c r="E322" s="1" t="s">
        <v>43</v>
      </c>
      <c r="F322">
        <v>46128.833333333336</v>
      </c>
      <c r="G322">
        <v>46129.833333333336</v>
      </c>
      <c r="H322">
        <v>46112.833333333336</v>
      </c>
      <c r="I322">
        <v>46142.833333333336</v>
      </c>
      <c r="J322" s="1" t="s">
        <v>44</v>
      </c>
      <c r="K322" s="1" t="s">
        <v>45</v>
      </c>
      <c r="L322" s="1" t="s">
        <v>46</v>
      </c>
      <c r="M322" s="1" t="s">
        <v>47</v>
      </c>
      <c r="N322" s="1" t="s">
        <v>48</v>
      </c>
      <c r="O322" s="1" t="s">
        <v>49</v>
      </c>
      <c r="P322">
        <v>1182.4476999999999</v>
      </c>
      <c r="Q322" s="1" t="s">
        <v>50</v>
      </c>
      <c r="R322">
        <v>9.6000000000000002E-2</v>
      </c>
      <c r="S322" s="1" t="s">
        <v>51</v>
      </c>
      <c r="T322" s="1" t="s">
        <v>52</v>
      </c>
      <c r="U322">
        <v>113.515</v>
      </c>
      <c r="V322">
        <v>99.325599999999994</v>
      </c>
      <c r="W322">
        <v>99.325599999999994</v>
      </c>
      <c r="X322" s="1" t="s">
        <v>53</v>
      </c>
      <c r="Y322" s="1" t="s">
        <v>49</v>
      </c>
      <c r="Z322" s="1" t="s">
        <v>54</v>
      </c>
      <c r="AA322" s="1" t="s">
        <v>65</v>
      </c>
      <c r="AB322" s="1" t="s">
        <v>66</v>
      </c>
      <c r="AC322" s="1" t="s">
        <v>67</v>
      </c>
      <c r="AD322" s="1" t="s">
        <v>68</v>
      </c>
      <c r="AE322" s="1" t="s">
        <v>69</v>
      </c>
      <c r="AF322" s="1" t="s">
        <v>70</v>
      </c>
      <c r="AG322" s="1" t="s">
        <v>60</v>
      </c>
      <c r="AH322">
        <v>322</v>
      </c>
      <c r="AI322" s="1" t="s">
        <v>70</v>
      </c>
      <c r="AJ322" s="1" t="s">
        <v>71</v>
      </c>
      <c r="AK322" s="1" t="s">
        <v>72</v>
      </c>
      <c r="AL322">
        <v>1</v>
      </c>
      <c r="AM322" s="1" t="s">
        <v>758</v>
      </c>
      <c r="AN322" s="2">
        <v>46113</v>
      </c>
      <c r="AO322" s="3">
        <v>46113</v>
      </c>
    </row>
    <row r="323" spans="1:41">
      <c r="A323" s="1" t="s">
        <v>759</v>
      </c>
      <c r="B323" s="1" t="s">
        <v>42</v>
      </c>
      <c r="C323">
        <v>999999999999</v>
      </c>
      <c r="D323">
        <v>111111111111</v>
      </c>
      <c r="E323" s="1" t="s">
        <v>43</v>
      </c>
      <c r="F323">
        <v>46128.833333333336</v>
      </c>
      <c r="G323">
        <v>46129.833333333336</v>
      </c>
      <c r="H323">
        <v>46112.833333333336</v>
      </c>
      <c r="I323">
        <v>46142.833333333336</v>
      </c>
      <c r="J323" s="1" t="s">
        <v>44</v>
      </c>
      <c r="K323" s="1" t="s">
        <v>45</v>
      </c>
      <c r="L323" s="1" t="s">
        <v>46</v>
      </c>
      <c r="M323" s="1" t="s">
        <v>64</v>
      </c>
      <c r="N323" s="1" t="s">
        <v>48</v>
      </c>
      <c r="O323" s="1" t="s">
        <v>49</v>
      </c>
      <c r="P323">
        <v>1122.6422</v>
      </c>
      <c r="Q323" s="1" t="s">
        <v>50</v>
      </c>
      <c r="R323">
        <v>9.6000000000000002E-2</v>
      </c>
      <c r="S323" s="1" t="s">
        <v>51</v>
      </c>
      <c r="T323" s="1" t="s">
        <v>52</v>
      </c>
      <c r="U323">
        <v>107.7736</v>
      </c>
      <c r="V323">
        <v>94.301900000000003</v>
      </c>
      <c r="W323">
        <v>94.301900000000003</v>
      </c>
      <c r="X323" s="1" t="s">
        <v>53</v>
      </c>
      <c r="Y323" s="1" t="s">
        <v>49</v>
      </c>
      <c r="Z323" s="1" t="s">
        <v>54</v>
      </c>
      <c r="AA323" s="1" t="s">
        <v>65</v>
      </c>
      <c r="AB323" s="1" t="s">
        <v>66</v>
      </c>
      <c r="AC323" s="1" t="s">
        <v>67</v>
      </c>
      <c r="AD323" s="1" t="s">
        <v>68</v>
      </c>
      <c r="AE323" s="1" t="s">
        <v>69</v>
      </c>
      <c r="AF323" s="1" t="s">
        <v>70</v>
      </c>
      <c r="AG323" s="1" t="s">
        <v>60</v>
      </c>
      <c r="AH323">
        <v>323</v>
      </c>
      <c r="AI323" s="1" t="s">
        <v>70</v>
      </c>
      <c r="AJ323" s="1" t="s">
        <v>71</v>
      </c>
      <c r="AK323" s="1" t="s">
        <v>72</v>
      </c>
      <c r="AL323">
        <v>1</v>
      </c>
      <c r="AM323" s="1" t="s">
        <v>760</v>
      </c>
      <c r="AN323" s="2">
        <v>46113</v>
      </c>
      <c r="AO323" s="3">
        <v>46113</v>
      </c>
    </row>
    <row r="324" spans="1:41">
      <c r="A324" s="1" t="s">
        <v>761</v>
      </c>
      <c r="B324" s="1" t="s">
        <v>42</v>
      </c>
      <c r="C324">
        <v>999999999999</v>
      </c>
      <c r="D324">
        <v>111111111111</v>
      </c>
      <c r="E324" s="1" t="s">
        <v>43</v>
      </c>
      <c r="F324">
        <v>46128.833333333336</v>
      </c>
      <c r="G324">
        <v>46129.833333333336</v>
      </c>
      <c r="H324">
        <v>46112.833333333336</v>
      </c>
      <c r="I324">
        <v>46142.833333333336</v>
      </c>
      <c r="J324" s="1" t="s">
        <v>75</v>
      </c>
      <c r="K324" s="1" t="s">
        <v>76</v>
      </c>
      <c r="L324" s="1" t="s">
        <v>77</v>
      </c>
      <c r="M324" s="1" t="s">
        <v>78</v>
      </c>
      <c r="N324" s="1" t="s">
        <v>48</v>
      </c>
      <c r="O324" s="1" t="s">
        <v>49</v>
      </c>
      <c r="P324">
        <v>251.244</v>
      </c>
      <c r="Q324" s="1" t="s">
        <v>79</v>
      </c>
      <c r="R324">
        <v>2.3E-2</v>
      </c>
      <c r="S324" s="1" t="s">
        <v>51</v>
      </c>
      <c r="T324" s="1" t="s">
        <v>52</v>
      </c>
      <c r="U324">
        <v>5.7786</v>
      </c>
      <c r="V324">
        <v>5.4016999999999999</v>
      </c>
      <c r="W324">
        <v>5.4016999999999999</v>
      </c>
      <c r="X324" s="1" t="s">
        <v>53</v>
      </c>
      <c r="Y324" s="1" t="s">
        <v>49</v>
      </c>
      <c r="Z324" s="1" t="s">
        <v>80</v>
      </c>
      <c r="AA324" s="1" t="s">
        <v>65</v>
      </c>
      <c r="AB324" s="1" t="s">
        <v>66</v>
      </c>
      <c r="AC324" s="1" t="s">
        <v>67</v>
      </c>
      <c r="AD324" s="1" t="s">
        <v>68</v>
      </c>
      <c r="AE324" s="1" t="s">
        <v>69</v>
      </c>
      <c r="AF324" s="1" t="s">
        <v>70</v>
      </c>
      <c r="AG324" s="1" t="s">
        <v>60</v>
      </c>
      <c r="AH324">
        <v>324</v>
      </c>
      <c r="AI324" s="1" t="s">
        <v>70</v>
      </c>
      <c r="AJ324" s="1" t="s">
        <v>71</v>
      </c>
      <c r="AK324" s="1" t="s">
        <v>72</v>
      </c>
      <c r="AL324">
        <v>1</v>
      </c>
      <c r="AM324" s="1" t="s">
        <v>762</v>
      </c>
      <c r="AN324" s="2">
        <v>46113</v>
      </c>
      <c r="AO324" s="3">
        <v>46113</v>
      </c>
    </row>
    <row r="325" spans="1:41">
      <c r="A325" s="1" t="s">
        <v>763</v>
      </c>
      <c r="B325" s="1" t="s">
        <v>42</v>
      </c>
      <c r="C325">
        <v>999999999999</v>
      </c>
      <c r="D325">
        <v>111111111111</v>
      </c>
      <c r="E325" s="1" t="s">
        <v>43</v>
      </c>
      <c r="F325">
        <v>46128.833333333336</v>
      </c>
      <c r="G325">
        <v>46129.833333333336</v>
      </c>
      <c r="H325">
        <v>46112.833333333336</v>
      </c>
      <c r="I325">
        <v>46142.833333333336</v>
      </c>
      <c r="J325" s="1" t="s">
        <v>75</v>
      </c>
      <c r="K325" s="1" t="s">
        <v>76</v>
      </c>
      <c r="L325" s="1" t="s">
        <v>77</v>
      </c>
      <c r="M325" s="1" t="s">
        <v>83</v>
      </c>
      <c r="N325" s="1" t="s">
        <v>48</v>
      </c>
      <c r="O325" s="1" t="s">
        <v>49</v>
      </c>
      <c r="P325">
        <v>251.44329999999999</v>
      </c>
      <c r="Q325" s="1" t="s">
        <v>79</v>
      </c>
      <c r="R325">
        <v>2.3E-2</v>
      </c>
      <c r="S325" s="1" t="s">
        <v>51</v>
      </c>
      <c r="T325" s="1" t="s">
        <v>52</v>
      </c>
      <c r="U325">
        <v>5.7831999999999999</v>
      </c>
      <c r="V325">
        <v>5.4059999999999997</v>
      </c>
      <c r="W325">
        <v>5.4059999999999997</v>
      </c>
      <c r="X325" s="1" t="s">
        <v>53</v>
      </c>
      <c r="Y325" s="1" t="s">
        <v>49</v>
      </c>
      <c r="Z325" s="1" t="s">
        <v>80</v>
      </c>
      <c r="AA325" s="1" t="s">
        <v>65</v>
      </c>
      <c r="AB325" s="1" t="s">
        <v>66</v>
      </c>
      <c r="AC325" s="1" t="s">
        <v>67</v>
      </c>
      <c r="AD325" s="1" t="s">
        <v>68</v>
      </c>
      <c r="AE325" s="1" t="s">
        <v>69</v>
      </c>
      <c r="AF325" s="1" t="s">
        <v>70</v>
      </c>
      <c r="AG325" s="1" t="s">
        <v>60</v>
      </c>
      <c r="AH325">
        <v>325</v>
      </c>
      <c r="AI325" s="1" t="s">
        <v>70</v>
      </c>
      <c r="AJ325" s="1" t="s">
        <v>71</v>
      </c>
      <c r="AK325" s="1" t="s">
        <v>72</v>
      </c>
      <c r="AL325">
        <v>1</v>
      </c>
      <c r="AM325" s="1" t="s">
        <v>764</v>
      </c>
      <c r="AN325" s="2">
        <v>46113</v>
      </c>
      <c r="AO325" s="3">
        <v>46113</v>
      </c>
    </row>
    <row r="326" spans="1:41">
      <c r="A326" s="1" t="s">
        <v>765</v>
      </c>
      <c r="B326" s="1" t="s">
        <v>42</v>
      </c>
      <c r="C326">
        <v>999999999999</v>
      </c>
      <c r="D326">
        <v>111111111111</v>
      </c>
      <c r="E326" s="1" t="s">
        <v>43</v>
      </c>
      <c r="F326">
        <v>46128.833333333336</v>
      </c>
      <c r="G326">
        <v>46129.833333333336</v>
      </c>
      <c r="H326">
        <v>46112.833333333336</v>
      </c>
      <c r="I326">
        <v>46142.833333333336</v>
      </c>
      <c r="J326" s="1" t="s">
        <v>86</v>
      </c>
      <c r="K326" s="1" t="s">
        <v>87</v>
      </c>
      <c r="L326" s="1" t="s">
        <v>88</v>
      </c>
      <c r="M326" s="1" t="s">
        <v>89</v>
      </c>
      <c r="N326" s="1" t="s">
        <v>48</v>
      </c>
      <c r="O326" s="1" t="s">
        <v>49</v>
      </c>
      <c r="P326">
        <v>214.67789999999999</v>
      </c>
      <c r="Q326" s="1" t="s">
        <v>50</v>
      </c>
      <c r="R326">
        <v>0.192</v>
      </c>
      <c r="S326" s="1" t="s">
        <v>51</v>
      </c>
      <c r="T326" s="1" t="s">
        <v>52</v>
      </c>
      <c r="U326">
        <v>41.218200000000003</v>
      </c>
      <c r="V326">
        <v>36.4953</v>
      </c>
      <c r="W326">
        <v>36.4953</v>
      </c>
      <c r="X326" s="1" t="s">
        <v>53</v>
      </c>
      <c r="Y326" s="1" t="s">
        <v>49</v>
      </c>
      <c r="Z326" s="1" t="s">
        <v>90</v>
      </c>
      <c r="AA326" s="1" t="s">
        <v>65</v>
      </c>
      <c r="AB326" s="1" t="s">
        <v>66</v>
      </c>
      <c r="AC326" s="1" t="s">
        <v>67</v>
      </c>
      <c r="AD326" s="1" t="s">
        <v>68</v>
      </c>
      <c r="AE326" s="1" t="s">
        <v>69</v>
      </c>
      <c r="AF326" s="1" t="s">
        <v>70</v>
      </c>
      <c r="AG326" s="1" t="s">
        <v>60</v>
      </c>
      <c r="AH326">
        <v>326</v>
      </c>
      <c r="AI326" s="1" t="s">
        <v>70</v>
      </c>
      <c r="AJ326" s="1" t="s">
        <v>71</v>
      </c>
      <c r="AK326" s="1" t="s">
        <v>72</v>
      </c>
      <c r="AL326">
        <v>1</v>
      </c>
      <c r="AM326" s="1" t="s">
        <v>766</v>
      </c>
      <c r="AN326" s="2">
        <v>46113</v>
      </c>
      <c r="AO326" s="3">
        <v>46113</v>
      </c>
    </row>
    <row r="327" spans="1:41">
      <c r="A327" s="1" t="s">
        <v>767</v>
      </c>
      <c r="B327" s="1" t="s">
        <v>42</v>
      </c>
      <c r="C327">
        <v>999999999999</v>
      </c>
      <c r="D327">
        <v>111111111111</v>
      </c>
      <c r="E327" s="1" t="s">
        <v>43</v>
      </c>
      <c r="F327">
        <v>46128.833333333336</v>
      </c>
      <c r="G327">
        <v>46129.833333333336</v>
      </c>
      <c r="H327">
        <v>46112.833333333336</v>
      </c>
      <c r="I327">
        <v>46142.833333333336</v>
      </c>
      <c r="J327" s="1" t="s">
        <v>86</v>
      </c>
      <c r="K327" s="1" t="s">
        <v>87</v>
      </c>
      <c r="L327" s="1" t="s">
        <v>88</v>
      </c>
      <c r="M327" s="1" t="s">
        <v>93</v>
      </c>
      <c r="N327" s="1" t="s">
        <v>48</v>
      </c>
      <c r="O327" s="1" t="s">
        <v>49</v>
      </c>
      <c r="P327">
        <v>202.36449999999999</v>
      </c>
      <c r="Q327" s="1" t="s">
        <v>50</v>
      </c>
      <c r="R327">
        <v>0.192</v>
      </c>
      <c r="S327" s="1" t="s">
        <v>51</v>
      </c>
      <c r="T327" s="1" t="s">
        <v>52</v>
      </c>
      <c r="U327">
        <v>38.853999999999999</v>
      </c>
      <c r="V327">
        <v>34.402000000000001</v>
      </c>
      <c r="W327">
        <v>34.402000000000001</v>
      </c>
      <c r="X327" s="1" t="s">
        <v>53</v>
      </c>
      <c r="Y327" s="1" t="s">
        <v>49</v>
      </c>
      <c r="Z327" s="1" t="s">
        <v>90</v>
      </c>
      <c r="AA327" s="1" t="s">
        <v>55</v>
      </c>
      <c r="AB327" s="1" t="s">
        <v>56</v>
      </c>
      <c r="AC327" s="1" t="s">
        <v>57</v>
      </c>
      <c r="AD327" s="1" t="s">
        <v>58</v>
      </c>
      <c r="AE327" s="1" t="s">
        <v>59</v>
      </c>
      <c r="AF327" s="1" t="s">
        <v>56</v>
      </c>
      <c r="AG327" s="1" t="s">
        <v>60</v>
      </c>
      <c r="AH327">
        <v>327</v>
      </c>
      <c r="AI327" s="1" t="s">
        <v>56</v>
      </c>
      <c r="AJ327" s="1" t="s">
        <v>56</v>
      </c>
      <c r="AK327" s="1" t="s">
        <v>61</v>
      </c>
      <c r="AL327">
        <v>1</v>
      </c>
      <c r="AM327" s="1" t="s">
        <v>768</v>
      </c>
      <c r="AN327" s="2">
        <v>46113</v>
      </c>
      <c r="AO327" s="3">
        <v>46113</v>
      </c>
    </row>
    <row r="328" spans="1:41">
      <c r="A328" s="1" t="s">
        <v>769</v>
      </c>
      <c r="B328" s="1" t="s">
        <v>42</v>
      </c>
      <c r="C328">
        <v>999999999999</v>
      </c>
      <c r="D328">
        <v>111111111111</v>
      </c>
      <c r="E328" s="1" t="s">
        <v>43</v>
      </c>
      <c r="F328">
        <v>46128.833333333336</v>
      </c>
      <c r="G328">
        <v>46129.833333333336</v>
      </c>
      <c r="H328">
        <v>46112.833333333336</v>
      </c>
      <c r="I328">
        <v>46142.833333333336</v>
      </c>
      <c r="J328" s="1" t="s">
        <v>96</v>
      </c>
      <c r="K328" s="1" t="s">
        <v>45</v>
      </c>
      <c r="L328" s="1" t="s">
        <v>97</v>
      </c>
      <c r="M328" s="1" t="s">
        <v>98</v>
      </c>
      <c r="N328" s="1" t="s">
        <v>48</v>
      </c>
      <c r="O328" s="1" t="s">
        <v>49</v>
      </c>
      <c r="P328">
        <v>4896957.2370999996</v>
      </c>
      <c r="Q328" s="1" t="s">
        <v>99</v>
      </c>
      <c r="R328">
        <v>1.6666700000000001E-5</v>
      </c>
      <c r="S328" s="1" t="s">
        <v>51</v>
      </c>
      <c r="T328" s="1" t="s">
        <v>52</v>
      </c>
      <c r="U328">
        <v>81.616100000000003</v>
      </c>
      <c r="V328">
        <v>75.902799999999999</v>
      </c>
      <c r="W328">
        <v>75.902799999999999</v>
      </c>
      <c r="X328" s="1" t="s">
        <v>53</v>
      </c>
      <c r="Y328" s="1" t="s">
        <v>49</v>
      </c>
      <c r="Z328" s="1" t="s">
        <v>100</v>
      </c>
      <c r="AA328" s="1" t="s">
        <v>65</v>
      </c>
      <c r="AB328" s="1" t="s">
        <v>66</v>
      </c>
      <c r="AC328" s="1" t="s">
        <v>67</v>
      </c>
      <c r="AD328" s="1" t="s">
        <v>68</v>
      </c>
      <c r="AE328" s="1" t="s">
        <v>69</v>
      </c>
      <c r="AF328" s="1" t="s">
        <v>70</v>
      </c>
      <c r="AG328" s="1" t="s">
        <v>60</v>
      </c>
      <c r="AH328">
        <v>328</v>
      </c>
      <c r="AI328" s="1" t="s">
        <v>70</v>
      </c>
      <c r="AJ328" s="1" t="s">
        <v>71</v>
      </c>
      <c r="AK328" s="1" t="s">
        <v>72</v>
      </c>
      <c r="AL328">
        <v>1</v>
      </c>
      <c r="AM328" s="1" t="s">
        <v>770</v>
      </c>
      <c r="AN328" s="2">
        <v>46113</v>
      </c>
      <c r="AO328" s="3">
        <v>46113</v>
      </c>
    </row>
    <row r="329" spans="1:41">
      <c r="A329" s="1" t="s">
        <v>771</v>
      </c>
      <c r="B329" s="1" t="s">
        <v>42</v>
      </c>
      <c r="C329">
        <v>999999999999</v>
      </c>
      <c r="D329">
        <v>111111111111</v>
      </c>
      <c r="E329" s="1" t="s">
        <v>43</v>
      </c>
      <c r="F329">
        <v>46128.833333333336</v>
      </c>
      <c r="G329">
        <v>46129.833333333336</v>
      </c>
      <c r="H329">
        <v>46112.833333333336</v>
      </c>
      <c r="I329">
        <v>46142.833333333336</v>
      </c>
      <c r="J329" s="1" t="s">
        <v>96</v>
      </c>
      <c r="K329" s="1" t="s">
        <v>45</v>
      </c>
      <c r="L329" s="1" t="s">
        <v>97</v>
      </c>
      <c r="M329" s="1" t="s">
        <v>103</v>
      </c>
      <c r="N329" s="1" t="s">
        <v>48</v>
      </c>
      <c r="O329" s="1" t="s">
        <v>49</v>
      </c>
      <c r="P329">
        <v>4789904.0807999996</v>
      </c>
      <c r="Q329" s="1" t="s">
        <v>99</v>
      </c>
      <c r="R329">
        <v>1.6666700000000001E-5</v>
      </c>
      <c r="S329" s="1" t="s">
        <v>51</v>
      </c>
      <c r="T329" s="1" t="s">
        <v>52</v>
      </c>
      <c r="U329">
        <v>79.831900000000005</v>
      </c>
      <c r="V329">
        <v>74.243499999999997</v>
      </c>
      <c r="W329">
        <v>74.243499999999997</v>
      </c>
      <c r="X329" s="1" t="s">
        <v>53</v>
      </c>
      <c r="Y329" s="1" t="s">
        <v>49</v>
      </c>
      <c r="Z329" s="1" t="s">
        <v>100</v>
      </c>
      <c r="AA329" s="1" t="s">
        <v>65</v>
      </c>
      <c r="AB329" s="1" t="s">
        <v>66</v>
      </c>
      <c r="AC329" s="1" t="s">
        <v>67</v>
      </c>
      <c r="AD329" s="1" t="s">
        <v>68</v>
      </c>
      <c r="AE329" s="1" t="s">
        <v>69</v>
      </c>
      <c r="AF329" s="1" t="s">
        <v>70</v>
      </c>
      <c r="AG329" s="1" t="s">
        <v>60</v>
      </c>
      <c r="AH329">
        <v>329</v>
      </c>
      <c r="AI329" s="1" t="s">
        <v>70</v>
      </c>
      <c r="AJ329" s="1" t="s">
        <v>71</v>
      </c>
      <c r="AK329" s="1" t="s">
        <v>72</v>
      </c>
      <c r="AL329">
        <v>1</v>
      </c>
      <c r="AM329" s="1" t="s">
        <v>772</v>
      </c>
      <c r="AN329" s="2">
        <v>46113</v>
      </c>
      <c r="AO329" s="3">
        <v>46113</v>
      </c>
    </row>
    <row r="330" spans="1:41">
      <c r="A330" s="1" t="s">
        <v>773</v>
      </c>
      <c r="B330" s="1" t="s">
        <v>42</v>
      </c>
      <c r="C330">
        <v>999999999999</v>
      </c>
      <c r="D330">
        <v>111111111111</v>
      </c>
      <c r="E330" s="1" t="s">
        <v>43</v>
      </c>
      <c r="F330">
        <v>46128.833333333336</v>
      </c>
      <c r="G330">
        <v>46129.833333333336</v>
      </c>
      <c r="H330">
        <v>46112.833333333336</v>
      </c>
      <c r="I330">
        <v>46142.833333333336</v>
      </c>
      <c r="J330" s="1" t="s">
        <v>106</v>
      </c>
      <c r="K330" s="1" t="s">
        <v>107</v>
      </c>
      <c r="L330" s="1" t="s">
        <v>108</v>
      </c>
      <c r="M330" s="1" t="s">
        <v>109</v>
      </c>
      <c r="N330" s="1" t="s">
        <v>48</v>
      </c>
      <c r="O330" s="1" t="s">
        <v>49</v>
      </c>
      <c r="P330">
        <v>205.83369999999999</v>
      </c>
      <c r="Q330" s="1" t="s">
        <v>110</v>
      </c>
      <c r="R330">
        <v>0.5</v>
      </c>
      <c r="S330" s="1" t="s">
        <v>51</v>
      </c>
      <c r="T330" s="1" t="s">
        <v>52</v>
      </c>
      <c r="U330">
        <v>102.91679999999999</v>
      </c>
      <c r="V330">
        <v>94.683499999999995</v>
      </c>
      <c r="W330">
        <v>94.683499999999995</v>
      </c>
      <c r="X330" s="1" t="s">
        <v>53</v>
      </c>
      <c r="Y330" s="1" t="s">
        <v>49</v>
      </c>
      <c r="Z330" s="1" t="s">
        <v>111</v>
      </c>
      <c r="AA330" s="1" t="s">
        <v>112</v>
      </c>
      <c r="AB330" s="1" t="s">
        <v>66</v>
      </c>
      <c r="AC330" s="1" t="s">
        <v>67</v>
      </c>
      <c r="AD330" s="1" t="s">
        <v>68</v>
      </c>
      <c r="AE330" s="1" t="s">
        <v>69</v>
      </c>
      <c r="AF330" s="1" t="s">
        <v>70</v>
      </c>
      <c r="AG330" s="1" t="s">
        <v>60</v>
      </c>
      <c r="AH330">
        <v>330</v>
      </c>
      <c r="AI330" s="1" t="s">
        <v>113</v>
      </c>
      <c r="AJ330" s="1" t="s">
        <v>114</v>
      </c>
      <c r="AK330" s="1" t="s">
        <v>115</v>
      </c>
      <c r="AL330">
        <v>1</v>
      </c>
      <c r="AM330" s="1" t="s">
        <v>774</v>
      </c>
      <c r="AN330" s="2">
        <v>46113</v>
      </c>
      <c r="AO330" s="3">
        <v>46113</v>
      </c>
    </row>
    <row r="331" spans="1:41">
      <c r="A331" s="1" t="s">
        <v>775</v>
      </c>
      <c r="B331" s="1" t="s">
        <v>42</v>
      </c>
      <c r="C331">
        <v>999999999999</v>
      </c>
      <c r="D331">
        <v>111111111111</v>
      </c>
      <c r="E331" s="1" t="s">
        <v>43</v>
      </c>
      <c r="F331">
        <v>46128.833333333336</v>
      </c>
      <c r="G331">
        <v>46129.833333333336</v>
      </c>
      <c r="H331">
        <v>46112.833333333336</v>
      </c>
      <c r="I331">
        <v>46142.833333333336</v>
      </c>
      <c r="J331" s="1" t="s">
        <v>106</v>
      </c>
      <c r="K331" s="1" t="s">
        <v>107</v>
      </c>
      <c r="L331" s="1" t="s">
        <v>108</v>
      </c>
      <c r="M331" s="1" t="s">
        <v>118</v>
      </c>
      <c r="N331" s="1" t="s">
        <v>48</v>
      </c>
      <c r="O331" s="1" t="s">
        <v>49</v>
      </c>
      <c r="P331">
        <v>204.91239999999999</v>
      </c>
      <c r="Q331" s="1" t="s">
        <v>110</v>
      </c>
      <c r="R331">
        <v>0.5</v>
      </c>
      <c r="S331" s="1" t="s">
        <v>51</v>
      </c>
      <c r="T331" s="1" t="s">
        <v>52</v>
      </c>
      <c r="U331">
        <v>102.4562</v>
      </c>
      <c r="V331">
        <v>94.259699999999995</v>
      </c>
      <c r="W331">
        <v>94.259699999999995</v>
      </c>
      <c r="X331" s="1" t="s">
        <v>53</v>
      </c>
      <c r="Y331" s="1" t="s">
        <v>49</v>
      </c>
      <c r="Z331" s="1" t="s">
        <v>111</v>
      </c>
      <c r="AA331" s="1" t="s">
        <v>112</v>
      </c>
      <c r="AB331" s="1" t="s">
        <v>66</v>
      </c>
      <c r="AC331" s="1" t="s">
        <v>67</v>
      </c>
      <c r="AD331" s="1" t="s">
        <v>68</v>
      </c>
      <c r="AE331" s="1" t="s">
        <v>69</v>
      </c>
      <c r="AF331" s="1" t="s">
        <v>70</v>
      </c>
      <c r="AG331" s="1" t="s">
        <v>60</v>
      </c>
      <c r="AH331">
        <v>331</v>
      </c>
      <c r="AI331" s="1" t="s">
        <v>113</v>
      </c>
      <c r="AJ331" s="1" t="s">
        <v>114</v>
      </c>
      <c r="AK331" s="1" t="s">
        <v>115</v>
      </c>
      <c r="AL331">
        <v>1</v>
      </c>
      <c r="AM331" s="1" t="s">
        <v>776</v>
      </c>
      <c r="AN331" s="2">
        <v>46113</v>
      </c>
      <c r="AO331" s="3">
        <v>46113</v>
      </c>
    </row>
    <row r="332" spans="1:41">
      <c r="A332" s="1" t="s">
        <v>777</v>
      </c>
      <c r="B332" s="1" t="s">
        <v>42</v>
      </c>
      <c r="C332">
        <v>999999999999</v>
      </c>
      <c r="D332">
        <v>222222222222</v>
      </c>
      <c r="E332" s="1" t="s">
        <v>121</v>
      </c>
      <c r="F332">
        <v>46128.833333333336</v>
      </c>
      <c r="G332">
        <v>46129.833333333336</v>
      </c>
      <c r="H332">
        <v>46112.833333333336</v>
      </c>
      <c r="I332">
        <v>46142.833333333336</v>
      </c>
      <c r="J332" s="1" t="s">
        <v>44</v>
      </c>
      <c r="K332" s="1" t="s">
        <v>45</v>
      </c>
      <c r="L332" s="1" t="s">
        <v>46</v>
      </c>
      <c r="M332" s="1" t="s">
        <v>122</v>
      </c>
      <c r="N332" s="1" t="s">
        <v>48</v>
      </c>
      <c r="O332" s="1" t="s">
        <v>49</v>
      </c>
      <c r="P332">
        <v>425.27850000000001</v>
      </c>
      <c r="Q332" s="1" t="s">
        <v>50</v>
      </c>
      <c r="R332">
        <v>9.6000000000000002E-2</v>
      </c>
      <c r="S332" s="1" t="s">
        <v>51</v>
      </c>
      <c r="T332" s="1" t="s">
        <v>52</v>
      </c>
      <c r="U332">
        <v>40.826700000000002</v>
      </c>
      <c r="V332">
        <v>35.723399999999998</v>
      </c>
      <c r="W332">
        <v>35.723399999999998</v>
      </c>
      <c r="X332" s="1" t="s">
        <v>53</v>
      </c>
      <c r="Y332" s="1" t="s">
        <v>49</v>
      </c>
      <c r="Z332" s="1" t="s">
        <v>54</v>
      </c>
      <c r="AA332" s="1" t="s">
        <v>123</v>
      </c>
      <c r="AB332" s="1" t="s">
        <v>124</v>
      </c>
      <c r="AC332" s="1" t="s">
        <v>125</v>
      </c>
      <c r="AD332" s="1" t="s">
        <v>126</v>
      </c>
      <c r="AE332" s="1" t="s">
        <v>127</v>
      </c>
      <c r="AF332" s="1" t="s">
        <v>70</v>
      </c>
      <c r="AG332" s="1" t="s">
        <v>60</v>
      </c>
      <c r="AH332">
        <v>332</v>
      </c>
      <c r="AI332" s="1" t="s">
        <v>70</v>
      </c>
      <c r="AJ332" s="1" t="s">
        <v>71</v>
      </c>
      <c r="AK332" s="1" t="s">
        <v>72</v>
      </c>
      <c r="AL332">
        <v>1</v>
      </c>
      <c r="AM332" s="1" t="s">
        <v>778</v>
      </c>
      <c r="AN332" s="2">
        <v>46113</v>
      </c>
      <c r="AO332" s="3">
        <v>46113</v>
      </c>
    </row>
    <row r="333" spans="1:41">
      <c r="A333" s="1" t="s">
        <v>779</v>
      </c>
      <c r="B333" s="1" t="s">
        <v>42</v>
      </c>
      <c r="C333">
        <v>999999999999</v>
      </c>
      <c r="D333">
        <v>222222222222</v>
      </c>
      <c r="E333" s="1" t="s">
        <v>121</v>
      </c>
      <c r="F333">
        <v>46128.833333333336</v>
      </c>
      <c r="G333">
        <v>46129.833333333336</v>
      </c>
      <c r="H333">
        <v>46112.833333333336</v>
      </c>
      <c r="I333">
        <v>46142.833333333336</v>
      </c>
      <c r="J333" s="1" t="s">
        <v>44</v>
      </c>
      <c r="K333" s="1" t="s">
        <v>45</v>
      </c>
      <c r="L333" s="1" t="s">
        <v>46</v>
      </c>
      <c r="M333" s="1" t="s">
        <v>130</v>
      </c>
      <c r="N333" s="1" t="s">
        <v>48</v>
      </c>
      <c r="O333" s="1" t="s">
        <v>49</v>
      </c>
      <c r="P333">
        <v>461.48910000000001</v>
      </c>
      <c r="Q333" s="1" t="s">
        <v>50</v>
      </c>
      <c r="R333">
        <v>9.6000000000000002E-2</v>
      </c>
      <c r="S333" s="1" t="s">
        <v>51</v>
      </c>
      <c r="T333" s="1" t="s">
        <v>52</v>
      </c>
      <c r="U333">
        <v>44.302999999999997</v>
      </c>
      <c r="V333">
        <v>38.765099999999997</v>
      </c>
      <c r="W333">
        <v>38.765099999999997</v>
      </c>
      <c r="X333" s="1" t="s">
        <v>53</v>
      </c>
      <c r="Y333" s="1" t="s">
        <v>49</v>
      </c>
      <c r="Z333" s="1" t="s">
        <v>54</v>
      </c>
      <c r="AA333" s="1" t="s">
        <v>123</v>
      </c>
      <c r="AB333" s="1" t="s">
        <v>124</v>
      </c>
      <c r="AC333" s="1" t="s">
        <v>125</v>
      </c>
      <c r="AD333" s="1" t="s">
        <v>126</v>
      </c>
      <c r="AE333" s="1" t="s">
        <v>127</v>
      </c>
      <c r="AF333" s="1" t="s">
        <v>70</v>
      </c>
      <c r="AG333" s="1" t="s">
        <v>60</v>
      </c>
      <c r="AH333">
        <v>333</v>
      </c>
      <c r="AI333" s="1" t="s">
        <v>70</v>
      </c>
      <c r="AJ333" s="1" t="s">
        <v>71</v>
      </c>
      <c r="AK333" s="1" t="s">
        <v>72</v>
      </c>
      <c r="AL333">
        <v>1</v>
      </c>
      <c r="AM333" s="1" t="s">
        <v>780</v>
      </c>
      <c r="AN333" s="2">
        <v>46113</v>
      </c>
      <c r="AO333" s="3">
        <v>46113</v>
      </c>
    </row>
    <row r="334" spans="1:41">
      <c r="A334" s="1" t="s">
        <v>781</v>
      </c>
      <c r="B334" s="1" t="s">
        <v>42</v>
      </c>
      <c r="C334">
        <v>999999999999</v>
      </c>
      <c r="D334">
        <v>222222222222</v>
      </c>
      <c r="E334" s="1" t="s">
        <v>121</v>
      </c>
      <c r="F334">
        <v>46128.833333333336</v>
      </c>
      <c r="G334">
        <v>46129.833333333336</v>
      </c>
      <c r="H334">
        <v>46112.833333333336</v>
      </c>
      <c r="I334">
        <v>46142.833333333336</v>
      </c>
      <c r="J334" s="1" t="s">
        <v>75</v>
      </c>
      <c r="K334" s="1" t="s">
        <v>76</v>
      </c>
      <c r="L334" s="1" t="s">
        <v>77</v>
      </c>
      <c r="M334" s="1" t="s">
        <v>133</v>
      </c>
      <c r="N334" s="1" t="s">
        <v>48</v>
      </c>
      <c r="O334" s="1" t="s">
        <v>49</v>
      </c>
      <c r="P334">
        <v>95.812899999999999</v>
      </c>
      <c r="Q334" s="1" t="s">
        <v>79</v>
      </c>
      <c r="R334">
        <v>2.3E-2</v>
      </c>
      <c r="S334" s="1" t="s">
        <v>51</v>
      </c>
      <c r="T334" s="1" t="s">
        <v>52</v>
      </c>
      <c r="U334">
        <v>2.2037</v>
      </c>
      <c r="V334">
        <v>2.06</v>
      </c>
      <c r="W334">
        <v>2.06</v>
      </c>
      <c r="X334" s="1" t="s">
        <v>53</v>
      </c>
      <c r="Y334" s="1" t="s">
        <v>49</v>
      </c>
      <c r="Z334" s="1" t="s">
        <v>80</v>
      </c>
      <c r="AA334" s="1" t="s">
        <v>123</v>
      </c>
      <c r="AB334" s="1" t="s">
        <v>124</v>
      </c>
      <c r="AC334" s="1" t="s">
        <v>125</v>
      </c>
      <c r="AD334" s="1" t="s">
        <v>126</v>
      </c>
      <c r="AE334" s="1" t="s">
        <v>127</v>
      </c>
      <c r="AF334" s="1" t="s">
        <v>70</v>
      </c>
      <c r="AG334" s="1" t="s">
        <v>60</v>
      </c>
      <c r="AH334">
        <v>334</v>
      </c>
      <c r="AI334" s="1" t="s">
        <v>70</v>
      </c>
      <c r="AJ334" s="1" t="s">
        <v>71</v>
      </c>
      <c r="AK334" s="1" t="s">
        <v>72</v>
      </c>
      <c r="AL334">
        <v>1</v>
      </c>
      <c r="AM334" s="1" t="s">
        <v>782</v>
      </c>
      <c r="AN334" s="2">
        <v>46113</v>
      </c>
      <c r="AO334" s="3">
        <v>46113</v>
      </c>
    </row>
    <row r="335" spans="1:41">
      <c r="A335" s="1" t="s">
        <v>783</v>
      </c>
      <c r="B335" s="1" t="s">
        <v>42</v>
      </c>
      <c r="C335">
        <v>999999999999</v>
      </c>
      <c r="D335">
        <v>222222222222</v>
      </c>
      <c r="E335" s="1" t="s">
        <v>121</v>
      </c>
      <c r="F335">
        <v>46128.833333333336</v>
      </c>
      <c r="G335">
        <v>46129.833333333336</v>
      </c>
      <c r="H335">
        <v>46112.833333333336</v>
      </c>
      <c r="I335">
        <v>46142.833333333336</v>
      </c>
      <c r="J335" s="1" t="s">
        <v>75</v>
      </c>
      <c r="K335" s="1" t="s">
        <v>76</v>
      </c>
      <c r="L335" s="1" t="s">
        <v>77</v>
      </c>
      <c r="M335" s="1" t="s">
        <v>136</v>
      </c>
      <c r="N335" s="1" t="s">
        <v>48</v>
      </c>
      <c r="O335" s="1" t="s">
        <v>49</v>
      </c>
      <c r="P335">
        <v>96.291499999999999</v>
      </c>
      <c r="Q335" s="1" t="s">
        <v>79</v>
      </c>
      <c r="R335">
        <v>2.3E-2</v>
      </c>
      <c r="S335" s="1" t="s">
        <v>51</v>
      </c>
      <c r="T335" s="1" t="s">
        <v>52</v>
      </c>
      <c r="U335">
        <v>2.2147000000000001</v>
      </c>
      <c r="V335">
        <v>2.0703</v>
      </c>
      <c r="W335">
        <v>2.0703</v>
      </c>
      <c r="X335" s="1" t="s">
        <v>53</v>
      </c>
      <c r="Y335" s="1" t="s">
        <v>49</v>
      </c>
      <c r="Z335" s="1" t="s">
        <v>80</v>
      </c>
      <c r="AA335" s="1" t="s">
        <v>123</v>
      </c>
      <c r="AB335" s="1" t="s">
        <v>124</v>
      </c>
      <c r="AC335" s="1" t="s">
        <v>125</v>
      </c>
      <c r="AD335" s="1" t="s">
        <v>126</v>
      </c>
      <c r="AE335" s="1" t="s">
        <v>127</v>
      </c>
      <c r="AF335" s="1" t="s">
        <v>70</v>
      </c>
      <c r="AG335" s="1" t="s">
        <v>60</v>
      </c>
      <c r="AH335">
        <v>335</v>
      </c>
      <c r="AI335" s="1" t="s">
        <v>70</v>
      </c>
      <c r="AJ335" s="1" t="s">
        <v>71</v>
      </c>
      <c r="AK335" s="1" t="s">
        <v>72</v>
      </c>
      <c r="AL335">
        <v>1</v>
      </c>
      <c r="AM335" s="1" t="s">
        <v>784</v>
      </c>
      <c r="AN335" s="2">
        <v>46113</v>
      </c>
      <c r="AO335" s="3">
        <v>46113</v>
      </c>
    </row>
    <row r="336" spans="1:41">
      <c r="A336" s="1" t="s">
        <v>785</v>
      </c>
      <c r="B336" s="1" t="s">
        <v>42</v>
      </c>
      <c r="C336">
        <v>999999999999</v>
      </c>
      <c r="D336">
        <v>222222222222</v>
      </c>
      <c r="E336" s="1" t="s">
        <v>121</v>
      </c>
      <c r="F336">
        <v>46128.833333333336</v>
      </c>
      <c r="G336">
        <v>46129.833333333336</v>
      </c>
      <c r="H336">
        <v>46112.833333333336</v>
      </c>
      <c r="I336">
        <v>46142.833333333336</v>
      </c>
      <c r="J336" s="1" t="s">
        <v>86</v>
      </c>
      <c r="K336" s="1" t="s">
        <v>87</v>
      </c>
      <c r="L336" s="1" t="s">
        <v>88</v>
      </c>
      <c r="M336" s="1" t="s">
        <v>139</v>
      </c>
      <c r="N336" s="1" t="s">
        <v>48</v>
      </c>
      <c r="O336" s="1" t="s">
        <v>49</v>
      </c>
      <c r="P336">
        <v>84.379199999999997</v>
      </c>
      <c r="Q336" s="1" t="s">
        <v>50</v>
      </c>
      <c r="R336">
        <v>0.192</v>
      </c>
      <c r="S336" s="1" t="s">
        <v>51</v>
      </c>
      <c r="T336" s="1" t="s">
        <v>52</v>
      </c>
      <c r="U336">
        <v>16.200800000000001</v>
      </c>
      <c r="V336">
        <v>14.3445</v>
      </c>
      <c r="W336">
        <v>14.3445</v>
      </c>
      <c r="X336" s="1" t="s">
        <v>53</v>
      </c>
      <c r="Y336" s="1" t="s">
        <v>49</v>
      </c>
      <c r="Z336" s="1" t="s">
        <v>90</v>
      </c>
      <c r="AA336" s="1" t="s">
        <v>123</v>
      </c>
      <c r="AB336" s="1" t="s">
        <v>124</v>
      </c>
      <c r="AC336" s="1" t="s">
        <v>125</v>
      </c>
      <c r="AD336" s="1" t="s">
        <v>126</v>
      </c>
      <c r="AE336" s="1" t="s">
        <v>127</v>
      </c>
      <c r="AF336" s="1" t="s">
        <v>70</v>
      </c>
      <c r="AG336" s="1" t="s">
        <v>60</v>
      </c>
      <c r="AH336">
        <v>336</v>
      </c>
      <c r="AI336" s="1" t="s">
        <v>70</v>
      </c>
      <c r="AJ336" s="1" t="s">
        <v>71</v>
      </c>
      <c r="AK336" s="1" t="s">
        <v>72</v>
      </c>
      <c r="AL336">
        <v>1</v>
      </c>
      <c r="AM336" s="1" t="s">
        <v>786</v>
      </c>
      <c r="AN336" s="2">
        <v>46113</v>
      </c>
      <c r="AO336" s="3">
        <v>46113</v>
      </c>
    </row>
    <row r="337" spans="1:41">
      <c r="A337" s="1" t="s">
        <v>787</v>
      </c>
      <c r="B337" s="1" t="s">
        <v>42</v>
      </c>
      <c r="C337">
        <v>999999999999</v>
      </c>
      <c r="D337">
        <v>222222222222</v>
      </c>
      <c r="E337" s="1" t="s">
        <v>121</v>
      </c>
      <c r="F337">
        <v>46128.833333333336</v>
      </c>
      <c r="G337">
        <v>46129.833333333336</v>
      </c>
      <c r="H337">
        <v>46112.833333333336</v>
      </c>
      <c r="I337">
        <v>46142.833333333336</v>
      </c>
      <c r="J337" s="1" t="s">
        <v>86</v>
      </c>
      <c r="K337" s="1" t="s">
        <v>87</v>
      </c>
      <c r="L337" s="1" t="s">
        <v>88</v>
      </c>
      <c r="M337" s="1" t="s">
        <v>142</v>
      </c>
      <c r="N337" s="1" t="s">
        <v>48</v>
      </c>
      <c r="O337" s="1" t="s">
        <v>49</v>
      </c>
      <c r="P337">
        <v>83.037700000000001</v>
      </c>
      <c r="Q337" s="1" t="s">
        <v>50</v>
      </c>
      <c r="R337">
        <v>0.192</v>
      </c>
      <c r="S337" s="1" t="s">
        <v>51</v>
      </c>
      <c r="T337" s="1" t="s">
        <v>52</v>
      </c>
      <c r="U337">
        <v>15.943199999999999</v>
      </c>
      <c r="V337">
        <v>14.116400000000001</v>
      </c>
      <c r="W337">
        <v>14.116400000000001</v>
      </c>
      <c r="X337" s="1" t="s">
        <v>53</v>
      </c>
      <c r="Y337" s="1" t="s">
        <v>49</v>
      </c>
      <c r="Z337" s="1" t="s">
        <v>90</v>
      </c>
      <c r="AA337" s="1" t="s">
        <v>123</v>
      </c>
      <c r="AB337" s="1" t="s">
        <v>124</v>
      </c>
      <c r="AC337" s="1" t="s">
        <v>125</v>
      </c>
      <c r="AD337" s="1" t="s">
        <v>126</v>
      </c>
      <c r="AE337" s="1" t="s">
        <v>127</v>
      </c>
      <c r="AF337" s="1" t="s">
        <v>70</v>
      </c>
      <c r="AG337" s="1" t="s">
        <v>60</v>
      </c>
      <c r="AH337">
        <v>337</v>
      </c>
      <c r="AI337" s="1" t="s">
        <v>70</v>
      </c>
      <c r="AJ337" s="1" t="s">
        <v>71</v>
      </c>
      <c r="AK337" s="1" t="s">
        <v>72</v>
      </c>
      <c r="AL337">
        <v>1</v>
      </c>
      <c r="AM337" s="1" t="s">
        <v>788</v>
      </c>
      <c r="AN337" s="2">
        <v>46113</v>
      </c>
      <c r="AO337" s="3">
        <v>46113</v>
      </c>
    </row>
    <row r="338" spans="1:41">
      <c r="A338" s="1" t="s">
        <v>789</v>
      </c>
      <c r="B338" s="1" t="s">
        <v>42</v>
      </c>
      <c r="C338">
        <v>999999999999</v>
      </c>
      <c r="D338">
        <v>222222222222</v>
      </c>
      <c r="E338" s="1" t="s">
        <v>121</v>
      </c>
      <c r="F338">
        <v>46128.833333333336</v>
      </c>
      <c r="G338">
        <v>46129.833333333336</v>
      </c>
      <c r="H338">
        <v>46112.833333333336</v>
      </c>
      <c r="I338">
        <v>46142.833333333336</v>
      </c>
      <c r="J338" s="1" t="s">
        <v>96</v>
      </c>
      <c r="K338" s="1" t="s">
        <v>45</v>
      </c>
      <c r="L338" s="1" t="s">
        <v>97</v>
      </c>
      <c r="M338" s="1" t="s">
        <v>145</v>
      </c>
      <c r="N338" s="1" t="s">
        <v>48</v>
      </c>
      <c r="O338" s="1" t="s">
        <v>49</v>
      </c>
      <c r="P338">
        <v>1921510.9412</v>
      </c>
      <c r="Q338" s="1" t="s">
        <v>99</v>
      </c>
      <c r="R338">
        <v>1.6666700000000001E-5</v>
      </c>
      <c r="S338" s="1" t="s">
        <v>51</v>
      </c>
      <c r="T338" s="1" t="s">
        <v>52</v>
      </c>
      <c r="U338">
        <v>32.025199999999998</v>
      </c>
      <c r="V338">
        <v>29.7834</v>
      </c>
      <c r="W338">
        <v>29.7834</v>
      </c>
      <c r="X338" s="1" t="s">
        <v>53</v>
      </c>
      <c r="Y338" s="1" t="s">
        <v>49</v>
      </c>
      <c r="Z338" s="1" t="s">
        <v>100</v>
      </c>
      <c r="AA338" s="1" t="s">
        <v>123</v>
      </c>
      <c r="AB338" s="1" t="s">
        <v>124</v>
      </c>
      <c r="AC338" s="1" t="s">
        <v>125</v>
      </c>
      <c r="AD338" s="1" t="s">
        <v>126</v>
      </c>
      <c r="AE338" s="1" t="s">
        <v>127</v>
      </c>
      <c r="AF338" s="1" t="s">
        <v>70</v>
      </c>
      <c r="AG338" s="1" t="s">
        <v>60</v>
      </c>
      <c r="AH338">
        <v>338</v>
      </c>
      <c r="AI338" s="1" t="s">
        <v>70</v>
      </c>
      <c r="AJ338" s="1" t="s">
        <v>71</v>
      </c>
      <c r="AK338" s="1" t="s">
        <v>72</v>
      </c>
      <c r="AL338">
        <v>1</v>
      </c>
      <c r="AM338" s="1" t="s">
        <v>790</v>
      </c>
      <c r="AN338" s="2">
        <v>46113</v>
      </c>
      <c r="AO338" s="3">
        <v>46113</v>
      </c>
    </row>
    <row r="339" spans="1:41">
      <c r="A339" s="1" t="s">
        <v>791</v>
      </c>
      <c r="B339" s="1" t="s">
        <v>42</v>
      </c>
      <c r="C339">
        <v>999999999999</v>
      </c>
      <c r="D339">
        <v>222222222222</v>
      </c>
      <c r="E339" s="1" t="s">
        <v>121</v>
      </c>
      <c r="F339">
        <v>46128.833333333336</v>
      </c>
      <c r="G339">
        <v>46129.833333333336</v>
      </c>
      <c r="H339">
        <v>46112.833333333336</v>
      </c>
      <c r="I339">
        <v>46142.833333333336</v>
      </c>
      <c r="J339" s="1" t="s">
        <v>96</v>
      </c>
      <c r="K339" s="1" t="s">
        <v>45</v>
      </c>
      <c r="L339" s="1" t="s">
        <v>97</v>
      </c>
      <c r="M339" s="1" t="s">
        <v>148</v>
      </c>
      <c r="N339" s="1" t="s">
        <v>48</v>
      </c>
      <c r="O339" s="1" t="s">
        <v>49</v>
      </c>
      <c r="P339">
        <v>1792359.5623999999</v>
      </c>
      <c r="Q339" s="1" t="s">
        <v>99</v>
      </c>
      <c r="R339">
        <v>1.6666700000000001E-5</v>
      </c>
      <c r="S339" s="1" t="s">
        <v>51</v>
      </c>
      <c r="T339" s="1" t="s">
        <v>52</v>
      </c>
      <c r="U339">
        <v>29.872699999999998</v>
      </c>
      <c r="V339">
        <v>27.781600000000001</v>
      </c>
      <c r="W339">
        <v>27.781600000000001</v>
      </c>
      <c r="X339" s="1" t="s">
        <v>53</v>
      </c>
      <c r="Y339" s="1" t="s">
        <v>49</v>
      </c>
      <c r="Z339" s="1" t="s">
        <v>100</v>
      </c>
      <c r="AA339" s="1" t="s">
        <v>123</v>
      </c>
      <c r="AB339" s="1" t="s">
        <v>124</v>
      </c>
      <c r="AC339" s="1" t="s">
        <v>125</v>
      </c>
      <c r="AD339" s="1" t="s">
        <v>126</v>
      </c>
      <c r="AE339" s="1" t="s">
        <v>127</v>
      </c>
      <c r="AF339" s="1" t="s">
        <v>70</v>
      </c>
      <c r="AG339" s="1" t="s">
        <v>60</v>
      </c>
      <c r="AH339">
        <v>339</v>
      </c>
      <c r="AI339" s="1" t="s">
        <v>70</v>
      </c>
      <c r="AJ339" s="1" t="s">
        <v>71</v>
      </c>
      <c r="AK339" s="1" t="s">
        <v>72</v>
      </c>
      <c r="AL339">
        <v>1</v>
      </c>
      <c r="AM339" s="1" t="s">
        <v>792</v>
      </c>
      <c r="AN339" s="2">
        <v>46113</v>
      </c>
      <c r="AO339" s="3">
        <v>46113</v>
      </c>
    </row>
    <row r="340" spans="1:41">
      <c r="A340" s="1" t="s">
        <v>793</v>
      </c>
      <c r="B340" s="1" t="s">
        <v>42</v>
      </c>
      <c r="C340">
        <v>999999999999</v>
      </c>
      <c r="D340">
        <v>222222222222</v>
      </c>
      <c r="E340" s="1" t="s">
        <v>121</v>
      </c>
      <c r="F340">
        <v>46128.833333333336</v>
      </c>
      <c r="G340">
        <v>46129.833333333336</v>
      </c>
      <c r="H340">
        <v>46112.833333333336</v>
      </c>
      <c r="I340">
        <v>46142.833333333336</v>
      </c>
      <c r="J340" s="1" t="s">
        <v>106</v>
      </c>
      <c r="K340" s="1" t="s">
        <v>107</v>
      </c>
      <c r="L340" s="1" t="s">
        <v>108</v>
      </c>
      <c r="M340" s="1" t="s">
        <v>151</v>
      </c>
      <c r="N340" s="1" t="s">
        <v>48</v>
      </c>
      <c r="O340" s="1" t="s">
        <v>49</v>
      </c>
      <c r="P340">
        <v>91.701599999999999</v>
      </c>
      <c r="Q340" s="1" t="s">
        <v>110</v>
      </c>
      <c r="R340">
        <v>0.5</v>
      </c>
      <c r="S340" s="1" t="s">
        <v>51</v>
      </c>
      <c r="T340" s="1" t="s">
        <v>52</v>
      </c>
      <c r="U340">
        <v>45.8508</v>
      </c>
      <c r="V340">
        <v>42.182699999999997</v>
      </c>
      <c r="W340">
        <v>42.182699999999997</v>
      </c>
      <c r="X340" s="1" t="s">
        <v>53</v>
      </c>
      <c r="Y340" s="1" t="s">
        <v>49</v>
      </c>
      <c r="Z340" s="1" t="s">
        <v>111</v>
      </c>
      <c r="AA340" s="1" t="s">
        <v>152</v>
      </c>
      <c r="AB340" s="1" t="s">
        <v>124</v>
      </c>
      <c r="AC340" s="1" t="s">
        <v>125</v>
      </c>
      <c r="AD340" s="1" t="s">
        <v>126</v>
      </c>
      <c r="AE340" s="1" t="s">
        <v>127</v>
      </c>
      <c r="AF340" s="1" t="s">
        <v>70</v>
      </c>
      <c r="AG340" s="1" t="s">
        <v>60</v>
      </c>
      <c r="AH340">
        <v>340</v>
      </c>
      <c r="AI340" s="1" t="s">
        <v>113</v>
      </c>
      <c r="AJ340" s="1" t="s">
        <v>114</v>
      </c>
      <c r="AK340" s="1" t="s">
        <v>115</v>
      </c>
      <c r="AL340">
        <v>1</v>
      </c>
      <c r="AM340" s="1" t="s">
        <v>794</v>
      </c>
      <c r="AN340" s="2">
        <v>46113</v>
      </c>
      <c r="AO340" s="3">
        <v>46113</v>
      </c>
    </row>
    <row r="341" spans="1:41">
      <c r="A341" s="1" t="s">
        <v>795</v>
      </c>
      <c r="B341" s="1" t="s">
        <v>42</v>
      </c>
      <c r="C341">
        <v>999999999999</v>
      </c>
      <c r="D341">
        <v>222222222222</v>
      </c>
      <c r="E341" s="1" t="s">
        <v>121</v>
      </c>
      <c r="F341">
        <v>46128.833333333336</v>
      </c>
      <c r="G341">
        <v>46129.833333333336</v>
      </c>
      <c r="H341">
        <v>46112.833333333336</v>
      </c>
      <c r="I341">
        <v>46142.833333333336</v>
      </c>
      <c r="J341" s="1" t="s">
        <v>106</v>
      </c>
      <c r="K341" s="1" t="s">
        <v>107</v>
      </c>
      <c r="L341" s="1" t="s">
        <v>108</v>
      </c>
      <c r="M341" s="1" t="s">
        <v>155</v>
      </c>
      <c r="N341" s="1" t="s">
        <v>48</v>
      </c>
      <c r="O341" s="1" t="s">
        <v>49</v>
      </c>
      <c r="P341">
        <v>82.386300000000006</v>
      </c>
      <c r="Q341" s="1" t="s">
        <v>110</v>
      </c>
      <c r="R341">
        <v>0.5</v>
      </c>
      <c r="S341" s="1" t="s">
        <v>51</v>
      </c>
      <c r="T341" s="1" t="s">
        <v>52</v>
      </c>
      <c r="U341">
        <v>41.193100000000001</v>
      </c>
      <c r="V341">
        <v>37.8977</v>
      </c>
      <c r="W341">
        <v>37.8977</v>
      </c>
      <c r="X341" s="1" t="s">
        <v>53</v>
      </c>
      <c r="Y341" s="1" t="s">
        <v>49</v>
      </c>
      <c r="Z341" s="1" t="s">
        <v>111</v>
      </c>
      <c r="AA341" s="1" t="s">
        <v>152</v>
      </c>
      <c r="AB341" s="1" t="s">
        <v>124</v>
      </c>
      <c r="AC341" s="1" t="s">
        <v>125</v>
      </c>
      <c r="AD341" s="1" t="s">
        <v>126</v>
      </c>
      <c r="AE341" s="1" t="s">
        <v>127</v>
      </c>
      <c r="AF341" s="1" t="s">
        <v>70</v>
      </c>
      <c r="AG341" s="1" t="s">
        <v>60</v>
      </c>
      <c r="AH341">
        <v>341</v>
      </c>
      <c r="AI341" s="1" t="s">
        <v>113</v>
      </c>
      <c r="AJ341" s="1" t="s">
        <v>114</v>
      </c>
      <c r="AK341" s="1" t="s">
        <v>115</v>
      </c>
      <c r="AL341">
        <v>1</v>
      </c>
      <c r="AM341" s="1" t="s">
        <v>796</v>
      </c>
      <c r="AN341" s="2">
        <v>46113</v>
      </c>
      <c r="AO341" s="3">
        <v>46113</v>
      </c>
    </row>
    <row r="342" spans="1:41">
      <c r="A342" s="1" t="s">
        <v>797</v>
      </c>
      <c r="B342" s="1" t="s">
        <v>42</v>
      </c>
      <c r="C342">
        <v>999999999999</v>
      </c>
      <c r="D342">
        <v>111111111111</v>
      </c>
      <c r="E342" s="1" t="s">
        <v>43</v>
      </c>
      <c r="F342">
        <v>46129.833333333336</v>
      </c>
      <c r="G342">
        <v>46130.833333333336</v>
      </c>
      <c r="H342">
        <v>46112.833333333336</v>
      </c>
      <c r="I342">
        <v>46142.833333333336</v>
      </c>
      <c r="J342" s="1" t="s">
        <v>44</v>
      </c>
      <c r="K342" s="1" t="s">
        <v>45</v>
      </c>
      <c r="L342" s="1" t="s">
        <v>46</v>
      </c>
      <c r="M342" s="1" t="s">
        <v>47</v>
      </c>
      <c r="N342" s="1" t="s">
        <v>48</v>
      </c>
      <c r="O342" s="1" t="s">
        <v>49</v>
      </c>
      <c r="P342">
        <v>1114.6524999999999</v>
      </c>
      <c r="Q342" s="1" t="s">
        <v>50</v>
      </c>
      <c r="R342">
        <v>9.6000000000000002E-2</v>
      </c>
      <c r="S342" s="1" t="s">
        <v>51</v>
      </c>
      <c r="T342" s="1" t="s">
        <v>52</v>
      </c>
      <c r="U342">
        <v>107.00660000000001</v>
      </c>
      <c r="V342">
        <v>93.630799999999994</v>
      </c>
      <c r="W342">
        <v>93.630799999999994</v>
      </c>
      <c r="X342" s="1" t="s">
        <v>53</v>
      </c>
      <c r="Y342" s="1" t="s">
        <v>49</v>
      </c>
      <c r="Z342" s="1" t="s">
        <v>54</v>
      </c>
      <c r="AA342" s="1" t="s">
        <v>65</v>
      </c>
      <c r="AB342" s="1" t="s">
        <v>66</v>
      </c>
      <c r="AC342" s="1" t="s">
        <v>67</v>
      </c>
      <c r="AD342" s="1" t="s">
        <v>68</v>
      </c>
      <c r="AE342" s="1" t="s">
        <v>69</v>
      </c>
      <c r="AF342" s="1" t="s">
        <v>70</v>
      </c>
      <c r="AG342" s="1" t="s">
        <v>60</v>
      </c>
      <c r="AH342">
        <v>342</v>
      </c>
      <c r="AI342" s="1" t="s">
        <v>70</v>
      </c>
      <c r="AJ342" s="1" t="s">
        <v>71</v>
      </c>
      <c r="AK342" s="1" t="s">
        <v>72</v>
      </c>
      <c r="AL342">
        <v>1</v>
      </c>
      <c r="AM342" s="1" t="s">
        <v>798</v>
      </c>
      <c r="AN342" s="2">
        <v>46113</v>
      </c>
      <c r="AO342" s="3">
        <v>46113</v>
      </c>
    </row>
    <row r="343" spans="1:41">
      <c r="A343" s="1" t="s">
        <v>799</v>
      </c>
      <c r="B343" s="1" t="s">
        <v>42</v>
      </c>
      <c r="C343">
        <v>999999999999</v>
      </c>
      <c r="D343">
        <v>111111111111</v>
      </c>
      <c r="E343" s="1" t="s">
        <v>43</v>
      </c>
      <c r="F343">
        <v>46129.833333333336</v>
      </c>
      <c r="G343">
        <v>46130.833333333336</v>
      </c>
      <c r="H343">
        <v>46112.833333333336</v>
      </c>
      <c r="I343">
        <v>46142.833333333336</v>
      </c>
      <c r="J343" s="1" t="s">
        <v>44</v>
      </c>
      <c r="K343" s="1" t="s">
        <v>45</v>
      </c>
      <c r="L343" s="1" t="s">
        <v>46</v>
      </c>
      <c r="M343" s="1" t="s">
        <v>64</v>
      </c>
      <c r="N343" s="1" t="s">
        <v>48</v>
      </c>
      <c r="O343" s="1" t="s">
        <v>49</v>
      </c>
      <c r="P343">
        <v>1009.5436999999999</v>
      </c>
      <c r="Q343" s="1" t="s">
        <v>50</v>
      </c>
      <c r="R343">
        <v>9.6000000000000002E-2</v>
      </c>
      <c r="S343" s="1" t="s">
        <v>51</v>
      </c>
      <c r="T343" s="1" t="s">
        <v>52</v>
      </c>
      <c r="U343">
        <v>96.916200000000003</v>
      </c>
      <c r="V343">
        <v>84.801699999999997</v>
      </c>
      <c r="W343">
        <v>84.801699999999997</v>
      </c>
      <c r="X343" s="1" t="s">
        <v>53</v>
      </c>
      <c r="Y343" s="1" t="s">
        <v>49</v>
      </c>
      <c r="Z343" s="1" t="s">
        <v>54</v>
      </c>
      <c r="AA343" s="1" t="s">
        <v>55</v>
      </c>
      <c r="AB343" s="1" t="s">
        <v>56</v>
      </c>
      <c r="AC343" s="1" t="s">
        <v>57</v>
      </c>
      <c r="AD343" s="1" t="s">
        <v>58</v>
      </c>
      <c r="AE343" s="1" t="s">
        <v>59</v>
      </c>
      <c r="AF343" s="1" t="s">
        <v>56</v>
      </c>
      <c r="AG343" s="1" t="s">
        <v>60</v>
      </c>
      <c r="AH343">
        <v>343</v>
      </c>
      <c r="AI343" s="1" t="s">
        <v>56</v>
      </c>
      <c r="AJ343" s="1" t="s">
        <v>56</v>
      </c>
      <c r="AK343" s="1" t="s">
        <v>61</v>
      </c>
      <c r="AL343">
        <v>1</v>
      </c>
      <c r="AM343" s="1" t="s">
        <v>800</v>
      </c>
      <c r="AN343" s="2">
        <v>46113</v>
      </c>
      <c r="AO343" s="3">
        <v>46113</v>
      </c>
    </row>
    <row r="344" spans="1:41">
      <c r="A344" s="1" t="s">
        <v>801</v>
      </c>
      <c r="B344" s="1" t="s">
        <v>42</v>
      </c>
      <c r="C344">
        <v>999999999999</v>
      </c>
      <c r="D344">
        <v>111111111111</v>
      </c>
      <c r="E344" s="1" t="s">
        <v>43</v>
      </c>
      <c r="F344">
        <v>46129.833333333336</v>
      </c>
      <c r="G344">
        <v>46130.833333333336</v>
      </c>
      <c r="H344">
        <v>46112.833333333336</v>
      </c>
      <c r="I344">
        <v>46142.833333333336</v>
      </c>
      <c r="J344" s="1" t="s">
        <v>75</v>
      </c>
      <c r="K344" s="1" t="s">
        <v>76</v>
      </c>
      <c r="L344" s="1" t="s">
        <v>77</v>
      </c>
      <c r="M344" s="1" t="s">
        <v>78</v>
      </c>
      <c r="N344" s="1" t="s">
        <v>48</v>
      </c>
      <c r="O344" s="1" t="s">
        <v>49</v>
      </c>
      <c r="P344">
        <v>210.7252</v>
      </c>
      <c r="Q344" s="1" t="s">
        <v>79</v>
      </c>
      <c r="R344">
        <v>2.3E-2</v>
      </c>
      <c r="S344" s="1" t="s">
        <v>51</v>
      </c>
      <c r="T344" s="1" t="s">
        <v>52</v>
      </c>
      <c r="U344">
        <v>4.8467000000000002</v>
      </c>
      <c r="V344">
        <v>4.5305999999999997</v>
      </c>
      <c r="W344">
        <v>4.5305999999999997</v>
      </c>
      <c r="X344" s="1" t="s">
        <v>53</v>
      </c>
      <c r="Y344" s="1" t="s">
        <v>49</v>
      </c>
      <c r="Z344" s="1" t="s">
        <v>80</v>
      </c>
      <c r="AA344" s="1" t="s">
        <v>65</v>
      </c>
      <c r="AB344" s="1" t="s">
        <v>66</v>
      </c>
      <c r="AC344" s="1" t="s">
        <v>67</v>
      </c>
      <c r="AD344" s="1" t="s">
        <v>68</v>
      </c>
      <c r="AE344" s="1" t="s">
        <v>69</v>
      </c>
      <c r="AF344" s="1" t="s">
        <v>70</v>
      </c>
      <c r="AG344" s="1" t="s">
        <v>60</v>
      </c>
      <c r="AH344">
        <v>344</v>
      </c>
      <c r="AI344" s="1" t="s">
        <v>70</v>
      </c>
      <c r="AJ344" s="1" t="s">
        <v>71</v>
      </c>
      <c r="AK344" s="1" t="s">
        <v>72</v>
      </c>
      <c r="AL344">
        <v>1</v>
      </c>
      <c r="AM344" s="1" t="s">
        <v>802</v>
      </c>
      <c r="AN344" s="2">
        <v>46113</v>
      </c>
      <c r="AO344" s="3">
        <v>46113</v>
      </c>
    </row>
    <row r="345" spans="1:41">
      <c r="A345" s="1" t="s">
        <v>803</v>
      </c>
      <c r="B345" s="1" t="s">
        <v>42</v>
      </c>
      <c r="C345">
        <v>999999999999</v>
      </c>
      <c r="D345">
        <v>111111111111</v>
      </c>
      <c r="E345" s="1" t="s">
        <v>43</v>
      </c>
      <c r="F345">
        <v>46129.833333333336</v>
      </c>
      <c r="G345">
        <v>46130.833333333336</v>
      </c>
      <c r="H345">
        <v>46112.833333333336</v>
      </c>
      <c r="I345">
        <v>46142.833333333336</v>
      </c>
      <c r="J345" s="1" t="s">
        <v>75</v>
      </c>
      <c r="K345" s="1" t="s">
        <v>76</v>
      </c>
      <c r="L345" s="1" t="s">
        <v>77</v>
      </c>
      <c r="M345" s="1" t="s">
        <v>83</v>
      </c>
      <c r="N345" s="1" t="s">
        <v>48</v>
      </c>
      <c r="O345" s="1" t="s">
        <v>49</v>
      </c>
      <c r="P345">
        <v>238.3904</v>
      </c>
      <c r="Q345" s="1" t="s">
        <v>79</v>
      </c>
      <c r="R345">
        <v>2.3E-2</v>
      </c>
      <c r="S345" s="1" t="s">
        <v>51</v>
      </c>
      <c r="T345" s="1" t="s">
        <v>52</v>
      </c>
      <c r="U345">
        <v>5.4829999999999997</v>
      </c>
      <c r="V345">
        <v>5.1254</v>
      </c>
      <c r="W345">
        <v>5.1254</v>
      </c>
      <c r="X345" s="1" t="s">
        <v>53</v>
      </c>
      <c r="Y345" s="1" t="s">
        <v>49</v>
      </c>
      <c r="Z345" s="1" t="s">
        <v>80</v>
      </c>
      <c r="AA345" s="1" t="s">
        <v>65</v>
      </c>
      <c r="AB345" s="1" t="s">
        <v>66</v>
      </c>
      <c r="AC345" s="1" t="s">
        <v>67</v>
      </c>
      <c r="AD345" s="1" t="s">
        <v>68</v>
      </c>
      <c r="AE345" s="1" t="s">
        <v>69</v>
      </c>
      <c r="AF345" s="1" t="s">
        <v>70</v>
      </c>
      <c r="AG345" s="1" t="s">
        <v>60</v>
      </c>
      <c r="AH345">
        <v>345</v>
      </c>
      <c r="AI345" s="1" t="s">
        <v>70</v>
      </c>
      <c r="AJ345" s="1" t="s">
        <v>71</v>
      </c>
      <c r="AK345" s="1" t="s">
        <v>72</v>
      </c>
      <c r="AL345">
        <v>1</v>
      </c>
      <c r="AM345" s="1" t="s">
        <v>804</v>
      </c>
      <c r="AN345" s="2">
        <v>46113</v>
      </c>
      <c r="AO345" s="3">
        <v>46113</v>
      </c>
    </row>
    <row r="346" spans="1:41">
      <c r="A346" s="1" t="s">
        <v>805</v>
      </c>
      <c r="B346" s="1" t="s">
        <v>42</v>
      </c>
      <c r="C346">
        <v>999999999999</v>
      </c>
      <c r="D346">
        <v>111111111111</v>
      </c>
      <c r="E346" s="1" t="s">
        <v>43</v>
      </c>
      <c r="F346">
        <v>46129.833333333336</v>
      </c>
      <c r="G346">
        <v>46130.833333333336</v>
      </c>
      <c r="H346">
        <v>46112.833333333336</v>
      </c>
      <c r="I346">
        <v>46142.833333333336</v>
      </c>
      <c r="J346" s="1" t="s">
        <v>86</v>
      </c>
      <c r="K346" s="1" t="s">
        <v>87</v>
      </c>
      <c r="L346" s="1" t="s">
        <v>88</v>
      </c>
      <c r="M346" s="1" t="s">
        <v>89</v>
      </c>
      <c r="N346" s="1" t="s">
        <v>48</v>
      </c>
      <c r="O346" s="1" t="s">
        <v>49</v>
      </c>
      <c r="P346">
        <v>204.3998</v>
      </c>
      <c r="Q346" s="1" t="s">
        <v>50</v>
      </c>
      <c r="R346">
        <v>0.192</v>
      </c>
      <c r="S346" s="1" t="s">
        <v>51</v>
      </c>
      <c r="T346" s="1" t="s">
        <v>52</v>
      </c>
      <c r="U346">
        <v>39.244799999999998</v>
      </c>
      <c r="V346">
        <v>34.747999999999998</v>
      </c>
      <c r="W346">
        <v>34.747999999999998</v>
      </c>
      <c r="X346" s="1" t="s">
        <v>53</v>
      </c>
      <c r="Y346" s="1" t="s">
        <v>49</v>
      </c>
      <c r="Z346" s="1" t="s">
        <v>90</v>
      </c>
      <c r="AA346" s="1" t="s">
        <v>65</v>
      </c>
      <c r="AB346" s="1" t="s">
        <v>66</v>
      </c>
      <c r="AC346" s="1" t="s">
        <v>67</v>
      </c>
      <c r="AD346" s="1" t="s">
        <v>68</v>
      </c>
      <c r="AE346" s="1" t="s">
        <v>69</v>
      </c>
      <c r="AF346" s="1" t="s">
        <v>70</v>
      </c>
      <c r="AG346" s="1" t="s">
        <v>60</v>
      </c>
      <c r="AH346">
        <v>346</v>
      </c>
      <c r="AI346" s="1" t="s">
        <v>70</v>
      </c>
      <c r="AJ346" s="1" t="s">
        <v>71</v>
      </c>
      <c r="AK346" s="1" t="s">
        <v>72</v>
      </c>
      <c r="AL346">
        <v>1</v>
      </c>
      <c r="AM346" s="1" t="s">
        <v>806</v>
      </c>
      <c r="AN346" s="2">
        <v>46113</v>
      </c>
      <c r="AO346" s="3">
        <v>46113</v>
      </c>
    </row>
    <row r="347" spans="1:41">
      <c r="A347" s="1" t="s">
        <v>807</v>
      </c>
      <c r="B347" s="1" t="s">
        <v>42</v>
      </c>
      <c r="C347">
        <v>999999999999</v>
      </c>
      <c r="D347">
        <v>111111111111</v>
      </c>
      <c r="E347" s="1" t="s">
        <v>43</v>
      </c>
      <c r="F347">
        <v>46129.833333333336</v>
      </c>
      <c r="G347">
        <v>46130.833333333336</v>
      </c>
      <c r="H347">
        <v>46112.833333333336</v>
      </c>
      <c r="I347">
        <v>46142.833333333336</v>
      </c>
      <c r="J347" s="1" t="s">
        <v>86</v>
      </c>
      <c r="K347" s="1" t="s">
        <v>87</v>
      </c>
      <c r="L347" s="1" t="s">
        <v>88</v>
      </c>
      <c r="M347" s="1" t="s">
        <v>93</v>
      </c>
      <c r="N347" s="1" t="s">
        <v>48</v>
      </c>
      <c r="O347" s="1" t="s">
        <v>49</v>
      </c>
      <c r="P347">
        <v>224.76910000000001</v>
      </c>
      <c r="Q347" s="1" t="s">
        <v>50</v>
      </c>
      <c r="R347">
        <v>0.192</v>
      </c>
      <c r="S347" s="1" t="s">
        <v>51</v>
      </c>
      <c r="T347" s="1" t="s">
        <v>52</v>
      </c>
      <c r="U347">
        <v>43.155700000000003</v>
      </c>
      <c r="V347">
        <v>38.210700000000003</v>
      </c>
      <c r="W347">
        <v>38.210700000000003</v>
      </c>
      <c r="X347" s="1" t="s">
        <v>53</v>
      </c>
      <c r="Y347" s="1" t="s">
        <v>49</v>
      </c>
      <c r="Z347" s="1" t="s">
        <v>90</v>
      </c>
      <c r="AA347" s="1" t="s">
        <v>65</v>
      </c>
      <c r="AB347" s="1" t="s">
        <v>66</v>
      </c>
      <c r="AC347" s="1" t="s">
        <v>67</v>
      </c>
      <c r="AD347" s="1" t="s">
        <v>68</v>
      </c>
      <c r="AE347" s="1" t="s">
        <v>69</v>
      </c>
      <c r="AF347" s="1" t="s">
        <v>70</v>
      </c>
      <c r="AG347" s="1" t="s">
        <v>60</v>
      </c>
      <c r="AH347">
        <v>347</v>
      </c>
      <c r="AI347" s="1" t="s">
        <v>70</v>
      </c>
      <c r="AJ347" s="1" t="s">
        <v>71</v>
      </c>
      <c r="AK347" s="1" t="s">
        <v>72</v>
      </c>
      <c r="AL347">
        <v>1</v>
      </c>
      <c r="AM347" s="1" t="s">
        <v>808</v>
      </c>
      <c r="AN347" s="2">
        <v>46113</v>
      </c>
      <c r="AO347" s="3">
        <v>46113</v>
      </c>
    </row>
    <row r="348" spans="1:41">
      <c r="A348" s="1" t="s">
        <v>809</v>
      </c>
      <c r="B348" s="1" t="s">
        <v>42</v>
      </c>
      <c r="C348">
        <v>999999999999</v>
      </c>
      <c r="D348">
        <v>111111111111</v>
      </c>
      <c r="E348" s="1" t="s">
        <v>43</v>
      </c>
      <c r="F348">
        <v>46129.833333333336</v>
      </c>
      <c r="G348">
        <v>46130.833333333336</v>
      </c>
      <c r="H348">
        <v>46112.833333333336</v>
      </c>
      <c r="I348">
        <v>46142.833333333336</v>
      </c>
      <c r="J348" s="1" t="s">
        <v>96</v>
      </c>
      <c r="K348" s="1" t="s">
        <v>45</v>
      </c>
      <c r="L348" s="1" t="s">
        <v>97</v>
      </c>
      <c r="M348" s="1" t="s">
        <v>98</v>
      </c>
      <c r="N348" s="1" t="s">
        <v>48</v>
      </c>
      <c r="O348" s="1" t="s">
        <v>49</v>
      </c>
      <c r="P348">
        <v>4668646.4281000001</v>
      </c>
      <c r="Q348" s="1" t="s">
        <v>99</v>
      </c>
      <c r="R348">
        <v>1.6666700000000001E-5</v>
      </c>
      <c r="S348" s="1" t="s">
        <v>51</v>
      </c>
      <c r="T348" s="1" t="s">
        <v>52</v>
      </c>
      <c r="U348">
        <v>77.810900000000004</v>
      </c>
      <c r="V348">
        <v>72.364000000000004</v>
      </c>
      <c r="W348">
        <v>72.364000000000004</v>
      </c>
      <c r="X348" s="1" t="s">
        <v>53</v>
      </c>
      <c r="Y348" s="1" t="s">
        <v>49</v>
      </c>
      <c r="Z348" s="1" t="s">
        <v>100</v>
      </c>
      <c r="AA348" s="1" t="s">
        <v>65</v>
      </c>
      <c r="AB348" s="1" t="s">
        <v>66</v>
      </c>
      <c r="AC348" s="1" t="s">
        <v>67</v>
      </c>
      <c r="AD348" s="1" t="s">
        <v>68</v>
      </c>
      <c r="AE348" s="1" t="s">
        <v>69</v>
      </c>
      <c r="AF348" s="1" t="s">
        <v>70</v>
      </c>
      <c r="AG348" s="1" t="s">
        <v>60</v>
      </c>
      <c r="AH348">
        <v>348</v>
      </c>
      <c r="AI348" s="1" t="s">
        <v>70</v>
      </c>
      <c r="AJ348" s="1" t="s">
        <v>71</v>
      </c>
      <c r="AK348" s="1" t="s">
        <v>72</v>
      </c>
      <c r="AL348">
        <v>1</v>
      </c>
      <c r="AM348" s="1" t="s">
        <v>810</v>
      </c>
      <c r="AN348" s="2">
        <v>46113</v>
      </c>
      <c r="AO348" s="3">
        <v>46113</v>
      </c>
    </row>
    <row r="349" spans="1:41">
      <c r="A349" s="1" t="s">
        <v>811</v>
      </c>
      <c r="B349" s="1" t="s">
        <v>42</v>
      </c>
      <c r="C349">
        <v>999999999999</v>
      </c>
      <c r="D349">
        <v>111111111111</v>
      </c>
      <c r="E349" s="1" t="s">
        <v>43</v>
      </c>
      <c r="F349">
        <v>46129.833333333336</v>
      </c>
      <c r="G349">
        <v>46130.833333333336</v>
      </c>
      <c r="H349">
        <v>46112.833333333336</v>
      </c>
      <c r="I349">
        <v>46142.833333333336</v>
      </c>
      <c r="J349" s="1" t="s">
        <v>96</v>
      </c>
      <c r="K349" s="1" t="s">
        <v>45</v>
      </c>
      <c r="L349" s="1" t="s">
        <v>97</v>
      </c>
      <c r="M349" s="1" t="s">
        <v>103</v>
      </c>
      <c r="N349" s="1" t="s">
        <v>48</v>
      </c>
      <c r="O349" s="1" t="s">
        <v>49</v>
      </c>
      <c r="P349">
        <v>4759045.2240000004</v>
      </c>
      <c r="Q349" s="1" t="s">
        <v>99</v>
      </c>
      <c r="R349">
        <v>1.6666700000000001E-5</v>
      </c>
      <c r="S349" s="1" t="s">
        <v>51</v>
      </c>
      <c r="T349" s="1" t="s">
        <v>52</v>
      </c>
      <c r="U349">
        <v>79.317599999999999</v>
      </c>
      <c r="V349">
        <v>73.765199999999993</v>
      </c>
      <c r="W349">
        <v>73.765199999999993</v>
      </c>
      <c r="X349" s="1" t="s">
        <v>53</v>
      </c>
      <c r="Y349" s="1" t="s">
        <v>49</v>
      </c>
      <c r="Z349" s="1" t="s">
        <v>100</v>
      </c>
      <c r="AA349" s="1" t="s">
        <v>65</v>
      </c>
      <c r="AB349" s="1" t="s">
        <v>66</v>
      </c>
      <c r="AC349" s="1" t="s">
        <v>67</v>
      </c>
      <c r="AD349" s="1" t="s">
        <v>68</v>
      </c>
      <c r="AE349" s="1" t="s">
        <v>69</v>
      </c>
      <c r="AF349" s="1" t="s">
        <v>70</v>
      </c>
      <c r="AG349" s="1" t="s">
        <v>60</v>
      </c>
      <c r="AH349">
        <v>349</v>
      </c>
      <c r="AI349" s="1" t="s">
        <v>70</v>
      </c>
      <c r="AJ349" s="1" t="s">
        <v>71</v>
      </c>
      <c r="AK349" s="1" t="s">
        <v>72</v>
      </c>
      <c r="AL349">
        <v>1</v>
      </c>
      <c r="AM349" s="1" t="s">
        <v>812</v>
      </c>
      <c r="AN349" s="2">
        <v>46113</v>
      </c>
      <c r="AO349" s="3">
        <v>46113</v>
      </c>
    </row>
    <row r="350" spans="1:41">
      <c r="A350" s="1" t="s">
        <v>813</v>
      </c>
      <c r="B350" s="1" t="s">
        <v>42</v>
      </c>
      <c r="C350">
        <v>999999999999</v>
      </c>
      <c r="D350">
        <v>111111111111</v>
      </c>
      <c r="E350" s="1" t="s">
        <v>43</v>
      </c>
      <c r="F350">
        <v>46129.833333333336</v>
      </c>
      <c r="G350">
        <v>46130.833333333336</v>
      </c>
      <c r="H350">
        <v>46112.833333333336</v>
      </c>
      <c r="I350">
        <v>46142.833333333336</v>
      </c>
      <c r="J350" s="1" t="s">
        <v>106</v>
      </c>
      <c r="K350" s="1" t="s">
        <v>107</v>
      </c>
      <c r="L350" s="1" t="s">
        <v>108</v>
      </c>
      <c r="M350" s="1" t="s">
        <v>109</v>
      </c>
      <c r="N350" s="1" t="s">
        <v>48</v>
      </c>
      <c r="O350" s="1" t="s">
        <v>49</v>
      </c>
      <c r="P350">
        <v>232.25319999999999</v>
      </c>
      <c r="Q350" s="1" t="s">
        <v>110</v>
      </c>
      <c r="R350">
        <v>0.5</v>
      </c>
      <c r="S350" s="1" t="s">
        <v>51</v>
      </c>
      <c r="T350" s="1" t="s">
        <v>52</v>
      </c>
      <c r="U350">
        <v>116.1266</v>
      </c>
      <c r="V350">
        <v>106.8365</v>
      </c>
      <c r="W350">
        <v>106.8365</v>
      </c>
      <c r="X350" s="1" t="s">
        <v>53</v>
      </c>
      <c r="Y350" s="1" t="s">
        <v>49</v>
      </c>
      <c r="Z350" s="1" t="s">
        <v>111</v>
      </c>
      <c r="AA350" s="1" t="s">
        <v>112</v>
      </c>
      <c r="AB350" s="1" t="s">
        <v>66</v>
      </c>
      <c r="AC350" s="1" t="s">
        <v>67</v>
      </c>
      <c r="AD350" s="1" t="s">
        <v>68</v>
      </c>
      <c r="AE350" s="1" t="s">
        <v>69</v>
      </c>
      <c r="AF350" s="1" t="s">
        <v>70</v>
      </c>
      <c r="AG350" s="1" t="s">
        <v>60</v>
      </c>
      <c r="AH350">
        <v>350</v>
      </c>
      <c r="AI350" s="1" t="s">
        <v>113</v>
      </c>
      <c r="AJ350" s="1" t="s">
        <v>114</v>
      </c>
      <c r="AK350" s="1" t="s">
        <v>115</v>
      </c>
      <c r="AL350">
        <v>1</v>
      </c>
      <c r="AM350" s="1" t="s">
        <v>814</v>
      </c>
      <c r="AN350" s="2">
        <v>46113</v>
      </c>
      <c r="AO350" s="3">
        <v>46113</v>
      </c>
    </row>
    <row r="351" spans="1:41">
      <c r="A351" s="1" t="s">
        <v>815</v>
      </c>
      <c r="B351" s="1" t="s">
        <v>42</v>
      </c>
      <c r="C351">
        <v>999999999999</v>
      </c>
      <c r="D351">
        <v>111111111111</v>
      </c>
      <c r="E351" s="1" t="s">
        <v>43</v>
      </c>
      <c r="F351">
        <v>46129.833333333336</v>
      </c>
      <c r="G351">
        <v>46130.833333333336</v>
      </c>
      <c r="H351">
        <v>46112.833333333336</v>
      </c>
      <c r="I351">
        <v>46142.833333333336</v>
      </c>
      <c r="J351" s="1" t="s">
        <v>106</v>
      </c>
      <c r="K351" s="1" t="s">
        <v>107</v>
      </c>
      <c r="L351" s="1" t="s">
        <v>108</v>
      </c>
      <c r="M351" s="1" t="s">
        <v>118</v>
      </c>
      <c r="N351" s="1" t="s">
        <v>48</v>
      </c>
      <c r="O351" s="1" t="s">
        <v>49</v>
      </c>
      <c r="P351">
        <v>221.63130000000001</v>
      </c>
      <c r="Q351" s="1" t="s">
        <v>110</v>
      </c>
      <c r="R351">
        <v>0.5</v>
      </c>
      <c r="S351" s="1" t="s">
        <v>51</v>
      </c>
      <c r="T351" s="1" t="s">
        <v>52</v>
      </c>
      <c r="U351">
        <v>110.8156</v>
      </c>
      <c r="V351">
        <v>101.9504</v>
      </c>
      <c r="W351">
        <v>101.9504</v>
      </c>
      <c r="X351" s="1" t="s">
        <v>53</v>
      </c>
      <c r="Y351" s="1" t="s">
        <v>49</v>
      </c>
      <c r="Z351" s="1" t="s">
        <v>111</v>
      </c>
      <c r="AA351" s="1" t="s">
        <v>112</v>
      </c>
      <c r="AB351" s="1" t="s">
        <v>66</v>
      </c>
      <c r="AC351" s="1" t="s">
        <v>67</v>
      </c>
      <c r="AD351" s="1" t="s">
        <v>68</v>
      </c>
      <c r="AE351" s="1" t="s">
        <v>69</v>
      </c>
      <c r="AF351" s="1" t="s">
        <v>70</v>
      </c>
      <c r="AG351" s="1" t="s">
        <v>60</v>
      </c>
      <c r="AH351">
        <v>351</v>
      </c>
      <c r="AI351" s="1" t="s">
        <v>113</v>
      </c>
      <c r="AJ351" s="1" t="s">
        <v>114</v>
      </c>
      <c r="AK351" s="1" t="s">
        <v>115</v>
      </c>
      <c r="AL351">
        <v>1</v>
      </c>
      <c r="AM351" s="1" t="s">
        <v>816</v>
      </c>
      <c r="AN351" s="2">
        <v>46113</v>
      </c>
      <c r="AO351" s="3">
        <v>46113</v>
      </c>
    </row>
    <row r="352" spans="1:41">
      <c r="A352" s="1" t="s">
        <v>817</v>
      </c>
      <c r="B352" s="1" t="s">
        <v>42</v>
      </c>
      <c r="C352">
        <v>999999999999</v>
      </c>
      <c r="D352">
        <v>222222222222</v>
      </c>
      <c r="E352" s="1" t="s">
        <v>121</v>
      </c>
      <c r="F352">
        <v>46129.833333333336</v>
      </c>
      <c r="G352">
        <v>46130.833333333336</v>
      </c>
      <c r="H352">
        <v>46112.833333333336</v>
      </c>
      <c r="I352">
        <v>46142.833333333336</v>
      </c>
      <c r="J352" s="1" t="s">
        <v>44</v>
      </c>
      <c r="K352" s="1" t="s">
        <v>45</v>
      </c>
      <c r="L352" s="1" t="s">
        <v>46</v>
      </c>
      <c r="M352" s="1" t="s">
        <v>122</v>
      </c>
      <c r="N352" s="1" t="s">
        <v>48</v>
      </c>
      <c r="O352" s="1" t="s">
        <v>49</v>
      </c>
      <c r="P352">
        <v>432.40129999999999</v>
      </c>
      <c r="Q352" s="1" t="s">
        <v>50</v>
      </c>
      <c r="R352">
        <v>9.6000000000000002E-2</v>
      </c>
      <c r="S352" s="1" t="s">
        <v>51</v>
      </c>
      <c r="T352" s="1" t="s">
        <v>52</v>
      </c>
      <c r="U352">
        <v>41.5105</v>
      </c>
      <c r="V352">
        <v>36.3217</v>
      </c>
      <c r="W352">
        <v>36.3217</v>
      </c>
      <c r="X352" s="1" t="s">
        <v>53</v>
      </c>
      <c r="Y352" s="1" t="s">
        <v>49</v>
      </c>
      <c r="Z352" s="1" t="s">
        <v>54</v>
      </c>
      <c r="AA352" s="1" t="s">
        <v>123</v>
      </c>
      <c r="AB352" s="1" t="s">
        <v>124</v>
      </c>
      <c r="AC352" s="1" t="s">
        <v>125</v>
      </c>
      <c r="AD352" s="1" t="s">
        <v>126</v>
      </c>
      <c r="AE352" s="1" t="s">
        <v>127</v>
      </c>
      <c r="AF352" s="1" t="s">
        <v>70</v>
      </c>
      <c r="AG352" s="1" t="s">
        <v>60</v>
      </c>
      <c r="AH352">
        <v>352</v>
      </c>
      <c r="AI352" s="1" t="s">
        <v>70</v>
      </c>
      <c r="AJ352" s="1" t="s">
        <v>71</v>
      </c>
      <c r="AK352" s="1" t="s">
        <v>72</v>
      </c>
      <c r="AL352">
        <v>1</v>
      </c>
      <c r="AM352" s="1" t="s">
        <v>818</v>
      </c>
      <c r="AN352" s="2">
        <v>46113</v>
      </c>
      <c r="AO352" s="3">
        <v>46113</v>
      </c>
    </row>
    <row r="353" spans="1:41">
      <c r="A353" s="1" t="s">
        <v>819</v>
      </c>
      <c r="B353" s="1" t="s">
        <v>42</v>
      </c>
      <c r="C353">
        <v>999999999999</v>
      </c>
      <c r="D353">
        <v>222222222222</v>
      </c>
      <c r="E353" s="1" t="s">
        <v>121</v>
      </c>
      <c r="F353">
        <v>46129.833333333336</v>
      </c>
      <c r="G353">
        <v>46130.833333333336</v>
      </c>
      <c r="H353">
        <v>46112.833333333336</v>
      </c>
      <c r="I353">
        <v>46142.833333333336</v>
      </c>
      <c r="J353" s="1" t="s">
        <v>44</v>
      </c>
      <c r="K353" s="1" t="s">
        <v>45</v>
      </c>
      <c r="L353" s="1" t="s">
        <v>46</v>
      </c>
      <c r="M353" s="1" t="s">
        <v>130</v>
      </c>
      <c r="N353" s="1" t="s">
        <v>48</v>
      </c>
      <c r="O353" s="1" t="s">
        <v>49</v>
      </c>
      <c r="P353">
        <v>447.43700000000001</v>
      </c>
      <c r="Q353" s="1" t="s">
        <v>50</v>
      </c>
      <c r="R353">
        <v>9.6000000000000002E-2</v>
      </c>
      <c r="S353" s="1" t="s">
        <v>51</v>
      </c>
      <c r="T353" s="1" t="s">
        <v>52</v>
      </c>
      <c r="U353">
        <v>42.954000000000001</v>
      </c>
      <c r="V353">
        <v>37.584699999999998</v>
      </c>
      <c r="W353">
        <v>37.584699999999998</v>
      </c>
      <c r="X353" s="1" t="s">
        <v>53</v>
      </c>
      <c r="Y353" s="1" t="s">
        <v>49</v>
      </c>
      <c r="Z353" s="1" t="s">
        <v>54</v>
      </c>
      <c r="AA353" s="1" t="s">
        <v>55</v>
      </c>
      <c r="AB353" s="1" t="s">
        <v>56</v>
      </c>
      <c r="AC353" s="1" t="s">
        <v>57</v>
      </c>
      <c r="AD353" s="1" t="s">
        <v>58</v>
      </c>
      <c r="AE353" s="1" t="s">
        <v>59</v>
      </c>
      <c r="AF353" s="1" t="s">
        <v>56</v>
      </c>
      <c r="AG353" s="1" t="s">
        <v>60</v>
      </c>
      <c r="AH353">
        <v>353</v>
      </c>
      <c r="AI353" s="1" t="s">
        <v>56</v>
      </c>
      <c r="AJ353" s="1" t="s">
        <v>56</v>
      </c>
      <c r="AK353" s="1" t="s">
        <v>61</v>
      </c>
      <c r="AL353">
        <v>1</v>
      </c>
      <c r="AM353" s="1" t="s">
        <v>820</v>
      </c>
      <c r="AN353" s="2">
        <v>46113</v>
      </c>
      <c r="AO353" s="3">
        <v>46113</v>
      </c>
    </row>
    <row r="354" spans="1:41">
      <c r="A354" s="1" t="s">
        <v>821</v>
      </c>
      <c r="B354" s="1" t="s">
        <v>42</v>
      </c>
      <c r="C354">
        <v>999999999999</v>
      </c>
      <c r="D354">
        <v>222222222222</v>
      </c>
      <c r="E354" s="1" t="s">
        <v>121</v>
      </c>
      <c r="F354">
        <v>46129.833333333336</v>
      </c>
      <c r="G354">
        <v>46130.833333333336</v>
      </c>
      <c r="H354">
        <v>46112.833333333336</v>
      </c>
      <c r="I354">
        <v>46142.833333333336</v>
      </c>
      <c r="J354" s="1" t="s">
        <v>75</v>
      </c>
      <c r="K354" s="1" t="s">
        <v>76</v>
      </c>
      <c r="L354" s="1" t="s">
        <v>77</v>
      </c>
      <c r="M354" s="1" t="s">
        <v>133</v>
      </c>
      <c r="N354" s="1" t="s">
        <v>48</v>
      </c>
      <c r="O354" s="1" t="s">
        <v>49</v>
      </c>
      <c r="P354">
        <v>84.919799999999995</v>
      </c>
      <c r="Q354" s="1" t="s">
        <v>79</v>
      </c>
      <c r="R354">
        <v>2.3E-2</v>
      </c>
      <c r="S354" s="1" t="s">
        <v>51</v>
      </c>
      <c r="T354" s="1" t="s">
        <v>52</v>
      </c>
      <c r="U354">
        <v>1.9532</v>
      </c>
      <c r="V354">
        <v>1.8258000000000001</v>
      </c>
      <c r="W354">
        <v>1.8258000000000001</v>
      </c>
      <c r="X354" s="1" t="s">
        <v>53</v>
      </c>
      <c r="Y354" s="1" t="s">
        <v>49</v>
      </c>
      <c r="Z354" s="1" t="s">
        <v>80</v>
      </c>
      <c r="AA354" s="1" t="s">
        <v>123</v>
      </c>
      <c r="AB354" s="1" t="s">
        <v>124</v>
      </c>
      <c r="AC354" s="1" t="s">
        <v>125</v>
      </c>
      <c r="AD354" s="1" t="s">
        <v>126</v>
      </c>
      <c r="AE354" s="1" t="s">
        <v>127</v>
      </c>
      <c r="AF354" s="1" t="s">
        <v>70</v>
      </c>
      <c r="AG354" s="1" t="s">
        <v>60</v>
      </c>
      <c r="AH354">
        <v>354</v>
      </c>
      <c r="AI354" s="1" t="s">
        <v>70</v>
      </c>
      <c r="AJ354" s="1" t="s">
        <v>71</v>
      </c>
      <c r="AK354" s="1" t="s">
        <v>72</v>
      </c>
      <c r="AL354">
        <v>1</v>
      </c>
      <c r="AM354" s="1" t="s">
        <v>822</v>
      </c>
      <c r="AN354" s="2">
        <v>46113</v>
      </c>
      <c r="AO354" s="3">
        <v>46113</v>
      </c>
    </row>
    <row r="355" spans="1:41">
      <c r="A355" s="1" t="s">
        <v>823</v>
      </c>
      <c r="B355" s="1" t="s">
        <v>42</v>
      </c>
      <c r="C355">
        <v>999999999999</v>
      </c>
      <c r="D355">
        <v>222222222222</v>
      </c>
      <c r="E355" s="1" t="s">
        <v>121</v>
      </c>
      <c r="F355">
        <v>46129.833333333336</v>
      </c>
      <c r="G355">
        <v>46130.833333333336</v>
      </c>
      <c r="H355">
        <v>46112.833333333336</v>
      </c>
      <c r="I355">
        <v>46142.833333333336</v>
      </c>
      <c r="J355" s="1" t="s">
        <v>75</v>
      </c>
      <c r="K355" s="1" t="s">
        <v>76</v>
      </c>
      <c r="L355" s="1" t="s">
        <v>77</v>
      </c>
      <c r="M355" s="1" t="s">
        <v>136</v>
      </c>
      <c r="N355" s="1" t="s">
        <v>48</v>
      </c>
      <c r="O355" s="1" t="s">
        <v>49</v>
      </c>
      <c r="P355">
        <v>95.531000000000006</v>
      </c>
      <c r="Q355" s="1" t="s">
        <v>79</v>
      </c>
      <c r="R355">
        <v>2.3E-2</v>
      </c>
      <c r="S355" s="1" t="s">
        <v>51</v>
      </c>
      <c r="T355" s="1" t="s">
        <v>52</v>
      </c>
      <c r="U355">
        <v>2.1972</v>
      </c>
      <c r="V355">
        <v>2.0539000000000001</v>
      </c>
      <c r="W355">
        <v>2.0539000000000001</v>
      </c>
      <c r="X355" s="1" t="s">
        <v>53</v>
      </c>
      <c r="Y355" s="1" t="s">
        <v>49</v>
      </c>
      <c r="Z355" s="1" t="s">
        <v>80</v>
      </c>
      <c r="AA355" s="1" t="s">
        <v>123</v>
      </c>
      <c r="AB355" s="1" t="s">
        <v>124</v>
      </c>
      <c r="AC355" s="1" t="s">
        <v>125</v>
      </c>
      <c r="AD355" s="1" t="s">
        <v>126</v>
      </c>
      <c r="AE355" s="1" t="s">
        <v>127</v>
      </c>
      <c r="AF355" s="1" t="s">
        <v>70</v>
      </c>
      <c r="AG355" s="1" t="s">
        <v>60</v>
      </c>
      <c r="AH355">
        <v>355</v>
      </c>
      <c r="AI355" s="1" t="s">
        <v>70</v>
      </c>
      <c r="AJ355" s="1" t="s">
        <v>71</v>
      </c>
      <c r="AK355" s="1" t="s">
        <v>72</v>
      </c>
      <c r="AL355">
        <v>1</v>
      </c>
      <c r="AM355" s="1" t="s">
        <v>824</v>
      </c>
      <c r="AN355" s="2">
        <v>46113</v>
      </c>
      <c r="AO355" s="3">
        <v>46113</v>
      </c>
    </row>
    <row r="356" spans="1:41">
      <c r="A356" s="1" t="s">
        <v>825</v>
      </c>
      <c r="B356" s="1" t="s">
        <v>42</v>
      </c>
      <c r="C356">
        <v>999999999999</v>
      </c>
      <c r="D356">
        <v>222222222222</v>
      </c>
      <c r="E356" s="1" t="s">
        <v>121</v>
      </c>
      <c r="F356">
        <v>46129.833333333336</v>
      </c>
      <c r="G356">
        <v>46130.833333333336</v>
      </c>
      <c r="H356">
        <v>46112.833333333336</v>
      </c>
      <c r="I356">
        <v>46142.833333333336</v>
      </c>
      <c r="J356" s="1" t="s">
        <v>86</v>
      </c>
      <c r="K356" s="1" t="s">
        <v>87</v>
      </c>
      <c r="L356" s="1" t="s">
        <v>88</v>
      </c>
      <c r="M356" s="1" t="s">
        <v>139</v>
      </c>
      <c r="N356" s="1" t="s">
        <v>48</v>
      </c>
      <c r="O356" s="1" t="s">
        <v>49</v>
      </c>
      <c r="P356">
        <v>80.448700000000002</v>
      </c>
      <c r="Q356" s="1" t="s">
        <v>50</v>
      </c>
      <c r="R356">
        <v>0.192</v>
      </c>
      <c r="S356" s="1" t="s">
        <v>51</v>
      </c>
      <c r="T356" s="1" t="s">
        <v>52</v>
      </c>
      <c r="U356">
        <v>15.446099999999999</v>
      </c>
      <c r="V356">
        <v>13.676299999999999</v>
      </c>
      <c r="W356">
        <v>13.676299999999999</v>
      </c>
      <c r="X356" s="1" t="s">
        <v>53</v>
      </c>
      <c r="Y356" s="1" t="s">
        <v>49</v>
      </c>
      <c r="Z356" s="1" t="s">
        <v>90</v>
      </c>
      <c r="AA356" s="1" t="s">
        <v>123</v>
      </c>
      <c r="AB356" s="1" t="s">
        <v>124</v>
      </c>
      <c r="AC356" s="1" t="s">
        <v>125</v>
      </c>
      <c r="AD356" s="1" t="s">
        <v>126</v>
      </c>
      <c r="AE356" s="1" t="s">
        <v>127</v>
      </c>
      <c r="AF356" s="1" t="s">
        <v>70</v>
      </c>
      <c r="AG356" s="1" t="s">
        <v>60</v>
      </c>
      <c r="AH356">
        <v>356</v>
      </c>
      <c r="AI356" s="1" t="s">
        <v>70</v>
      </c>
      <c r="AJ356" s="1" t="s">
        <v>71</v>
      </c>
      <c r="AK356" s="1" t="s">
        <v>72</v>
      </c>
      <c r="AL356">
        <v>1</v>
      </c>
      <c r="AM356" s="1" t="s">
        <v>826</v>
      </c>
      <c r="AN356" s="2">
        <v>46113</v>
      </c>
      <c r="AO356" s="3">
        <v>46113</v>
      </c>
    </row>
    <row r="357" spans="1:41">
      <c r="A357" s="1" t="s">
        <v>827</v>
      </c>
      <c r="B357" s="1" t="s">
        <v>42</v>
      </c>
      <c r="C357">
        <v>999999999999</v>
      </c>
      <c r="D357">
        <v>222222222222</v>
      </c>
      <c r="E357" s="1" t="s">
        <v>121</v>
      </c>
      <c r="F357">
        <v>46129.833333333336</v>
      </c>
      <c r="G357">
        <v>46130.833333333336</v>
      </c>
      <c r="H357">
        <v>46112.833333333336</v>
      </c>
      <c r="I357">
        <v>46142.833333333336</v>
      </c>
      <c r="J357" s="1" t="s">
        <v>86</v>
      </c>
      <c r="K357" s="1" t="s">
        <v>87</v>
      </c>
      <c r="L357" s="1" t="s">
        <v>88</v>
      </c>
      <c r="M357" s="1" t="s">
        <v>142</v>
      </c>
      <c r="N357" s="1" t="s">
        <v>48</v>
      </c>
      <c r="O357" s="1" t="s">
        <v>49</v>
      </c>
      <c r="P357">
        <v>87.169799999999995</v>
      </c>
      <c r="Q357" s="1" t="s">
        <v>50</v>
      </c>
      <c r="R357">
        <v>0.192</v>
      </c>
      <c r="S357" s="1" t="s">
        <v>51</v>
      </c>
      <c r="T357" s="1" t="s">
        <v>52</v>
      </c>
      <c r="U357">
        <v>16.736599999999999</v>
      </c>
      <c r="V357">
        <v>14.818899999999999</v>
      </c>
      <c r="W357">
        <v>14.818899999999999</v>
      </c>
      <c r="X357" s="1" t="s">
        <v>53</v>
      </c>
      <c r="Y357" s="1" t="s">
        <v>49</v>
      </c>
      <c r="Z357" s="1" t="s">
        <v>90</v>
      </c>
      <c r="AA357" s="1" t="s">
        <v>123</v>
      </c>
      <c r="AB357" s="1" t="s">
        <v>124</v>
      </c>
      <c r="AC357" s="1" t="s">
        <v>125</v>
      </c>
      <c r="AD357" s="1" t="s">
        <v>126</v>
      </c>
      <c r="AE357" s="1" t="s">
        <v>127</v>
      </c>
      <c r="AF357" s="1" t="s">
        <v>70</v>
      </c>
      <c r="AG357" s="1" t="s">
        <v>60</v>
      </c>
      <c r="AH357">
        <v>357</v>
      </c>
      <c r="AI357" s="1" t="s">
        <v>70</v>
      </c>
      <c r="AJ357" s="1" t="s">
        <v>71</v>
      </c>
      <c r="AK357" s="1" t="s">
        <v>72</v>
      </c>
      <c r="AL357">
        <v>1</v>
      </c>
      <c r="AM357" s="1" t="s">
        <v>828</v>
      </c>
      <c r="AN357" s="2">
        <v>46113</v>
      </c>
      <c r="AO357" s="3">
        <v>46113</v>
      </c>
    </row>
    <row r="358" spans="1:41">
      <c r="A358" s="1" t="s">
        <v>829</v>
      </c>
      <c r="B358" s="1" t="s">
        <v>42</v>
      </c>
      <c r="C358">
        <v>999999999999</v>
      </c>
      <c r="D358">
        <v>222222222222</v>
      </c>
      <c r="E358" s="1" t="s">
        <v>121</v>
      </c>
      <c r="F358">
        <v>46129.833333333336</v>
      </c>
      <c r="G358">
        <v>46130.833333333336</v>
      </c>
      <c r="H358">
        <v>46112.833333333336</v>
      </c>
      <c r="I358">
        <v>46142.833333333336</v>
      </c>
      <c r="J358" s="1" t="s">
        <v>96</v>
      </c>
      <c r="K358" s="1" t="s">
        <v>45</v>
      </c>
      <c r="L358" s="1" t="s">
        <v>97</v>
      </c>
      <c r="M358" s="1" t="s">
        <v>145</v>
      </c>
      <c r="N358" s="1" t="s">
        <v>48</v>
      </c>
      <c r="O358" s="1" t="s">
        <v>49</v>
      </c>
      <c r="P358">
        <v>1904936.6843000001</v>
      </c>
      <c r="Q358" s="1" t="s">
        <v>99</v>
      </c>
      <c r="R358">
        <v>1.6666700000000001E-5</v>
      </c>
      <c r="S358" s="1" t="s">
        <v>51</v>
      </c>
      <c r="T358" s="1" t="s">
        <v>52</v>
      </c>
      <c r="U358">
        <v>31.748999999999999</v>
      </c>
      <c r="V358">
        <v>29.526499999999999</v>
      </c>
      <c r="W358">
        <v>29.526499999999999</v>
      </c>
      <c r="X358" s="1" t="s">
        <v>53</v>
      </c>
      <c r="Y358" s="1" t="s">
        <v>49</v>
      </c>
      <c r="Z358" s="1" t="s">
        <v>100</v>
      </c>
      <c r="AA358" s="1" t="s">
        <v>123</v>
      </c>
      <c r="AB358" s="1" t="s">
        <v>124</v>
      </c>
      <c r="AC358" s="1" t="s">
        <v>125</v>
      </c>
      <c r="AD358" s="1" t="s">
        <v>126</v>
      </c>
      <c r="AE358" s="1" t="s">
        <v>127</v>
      </c>
      <c r="AF358" s="1" t="s">
        <v>70</v>
      </c>
      <c r="AG358" s="1" t="s">
        <v>60</v>
      </c>
      <c r="AH358">
        <v>358</v>
      </c>
      <c r="AI358" s="1" t="s">
        <v>70</v>
      </c>
      <c r="AJ358" s="1" t="s">
        <v>71</v>
      </c>
      <c r="AK358" s="1" t="s">
        <v>72</v>
      </c>
      <c r="AL358">
        <v>1</v>
      </c>
      <c r="AM358" s="1" t="s">
        <v>830</v>
      </c>
      <c r="AN358" s="2">
        <v>46113</v>
      </c>
      <c r="AO358" s="3">
        <v>46113</v>
      </c>
    </row>
    <row r="359" spans="1:41">
      <c r="A359" s="1" t="s">
        <v>831</v>
      </c>
      <c r="B359" s="1" t="s">
        <v>42</v>
      </c>
      <c r="C359">
        <v>999999999999</v>
      </c>
      <c r="D359">
        <v>222222222222</v>
      </c>
      <c r="E359" s="1" t="s">
        <v>121</v>
      </c>
      <c r="F359">
        <v>46129.833333333336</v>
      </c>
      <c r="G359">
        <v>46130.833333333336</v>
      </c>
      <c r="H359">
        <v>46112.833333333336</v>
      </c>
      <c r="I359">
        <v>46142.833333333336</v>
      </c>
      <c r="J359" s="1" t="s">
        <v>96</v>
      </c>
      <c r="K359" s="1" t="s">
        <v>45</v>
      </c>
      <c r="L359" s="1" t="s">
        <v>97</v>
      </c>
      <c r="M359" s="1" t="s">
        <v>148</v>
      </c>
      <c r="N359" s="1" t="s">
        <v>48</v>
      </c>
      <c r="O359" s="1" t="s">
        <v>49</v>
      </c>
      <c r="P359">
        <v>1747828.3267999999</v>
      </c>
      <c r="Q359" s="1" t="s">
        <v>99</v>
      </c>
      <c r="R359">
        <v>1.6666700000000001E-5</v>
      </c>
      <c r="S359" s="1" t="s">
        <v>51</v>
      </c>
      <c r="T359" s="1" t="s">
        <v>52</v>
      </c>
      <c r="U359">
        <v>29.130500000000001</v>
      </c>
      <c r="V359">
        <v>27.0913</v>
      </c>
      <c r="W359">
        <v>27.0913</v>
      </c>
      <c r="X359" s="1" t="s">
        <v>53</v>
      </c>
      <c r="Y359" s="1" t="s">
        <v>49</v>
      </c>
      <c r="Z359" s="1" t="s">
        <v>100</v>
      </c>
      <c r="AA359" s="1" t="s">
        <v>123</v>
      </c>
      <c r="AB359" s="1" t="s">
        <v>124</v>
      </c>
      <c r="AC359" s="1" t="s">
        <v>125</v>
      </c>
      <c r="AD359" s="1" t="s">
        <v>126</v>
      </c>
      <c r="AE359" s="1" t="s">
        <v>127</v>
      </c>
      <c r="AF359" s="1" t="s">
        <v>70</v>
      </c>
      <c r="AG359" s="1" t="s">
        <v>60</v>
      </c>
      <c r="AH359">
        <v>359</v>
      </c>
      <c r="AI359" s="1" t="s">
        <v>70</v>
      </c>
      <c r="AJ359" s="1" t="s">
        <v>71</v>
      </c>
      <c r="AK359" s="1" t="s">
        <v>72</v>
      </c>
      <c r="AL359">
        <v>1</v>
      </c>
      <c r="AM359" s="1" t="s">
        <v>832</v>
      </c>
      <c r="AN359" s="2">
        <v>46113</v>
      </c>
      <c r="AO359" s="3">
        <v>46113</v>
      </c>
    </row>
    <row r="360" spans="1:41">
      <c r="A360" s="1" t="s">
        <v>833</v>
      </c>
      <c r="B360" s="1" t="s">
        <v>42</v>
      </c>
      <c r="C360">
        <v>999999999999</v>
      </c>
      <c r="D360">
        <v>222222222222</v>
      </c>
      <c r="E360" s="1" t="s">
        <v>121</v>
      </c>
      <c r="F360">
        <v>46129.833333333336</v>
      </c>
      <c r="G360">
        <v>46130.833333333336</v>
      </c>
      <c r="H360">
        <v>46112.833333333336</v>
      </c>
      <c r="I360">
        <v>46142.833333333336</v>
      </c>
      <c r="J360" s="1" t="s">
        <v>106</v>
      </c>
      <c r="K360" s="1" t="s">
        <v>107</v>
      </c>
      <c r="L360" s="1" t="s">
        <v>108</v>
      </c>
      <c r="M360" s="1" t="s">
        <v>151</v>
      </c>
      <c r="N360" s="1" t="s">
        <v>48</v>
      </c>
      <c r="O360" s="1" t="s">
        <v>49</v>
      </c>
      <c r="P360">
        <v>79.447599999999994</v>
      </c>
      <c r="Q360" s="1" t="s">
        <v>110</v>
      </c>
      <c r="R360">
        <v>0.5</v>
      </c>
      <c r="S360" s="1" t="s">
        <v>51</v>
      </c>
      <c r="T360" s="1" t="s">
        <v>52</v>
      </c>
      <c r="U360">
        <v>39.723799999999997</v>
      </c>
      <c r="V360">
        <v>36.545900000000003</v>
      </c>
      <c r="W360">
        <v>36.545900000000003</v>
      </c>
      <c r="X360" s="1" t="s">
        <v>53</v>
      </c>
      <c r="Y360" s="1" t="s">
        <v>49</v>
      </c>
      <c r="Z360" s="1" t="s">
        <v>111</v>
      </c>
      <c r="AA360" s="1" t="s">
        <v>152</v>
      </c>
      <c r="AB360" s="1" t="s">
        <v>124</v>
      </c>
      <c r="AC360" s="1" t="s">
        <v>125</v>
      </c>
      <c r="AD360" s="1" t="s">
        <v>126</v>
      </c>
      <c r="AE360" s="1" t="s">
        <v>127</v>
      </c>
      <c r="AF360" s="1" t="s">
        <v>70</v>
      </c>
      <c r="AG360" s="1" t="s">
        <v>60</v>
      </c>
      <c r="AH360">
        <v>360</v>
      </c>
      <c r="AI360" s="1" t="s">
        <v>113</v>
      </c>
      <c r="AJ360" s="1" t="s">
        <v>114</v>
      </c>
      <c r="AK360" s="1" t="s">
        <v>115</v>
      </c>
      <c r="AL360">
        <v>1</v>
      </c>
      <c r="AM360" s="1" t="s">
        <v>834</v>
      </c>
      <c r="AN360" s="2">
        <v>46113</v>
      </c>
      <c r="AO360" s="3">
        <v>46113</v>
      </c>
    </row>
    <row r="361" spans="1:41">
      <c r="A361" s="1" t="s">
        <v>835</v>
      </c>
      <c r="B361" s="1" t="s">
        <v>42</v>
      </c>
      <c r="C361">
        <v>999999999999</v>
      </c>
      <c r="D361">
        <v>222222222222</v>
      </c>
      <c r="E361" s="1" t="s">
        <v>121</v>
      </c>
      <c r="F361">
        <v>46129.833333333336</v>
      </c>
      <c r="G361">
        <v>46130.833333333336</v>
      </c>
      <c r="H361">
        <v>46112.833333333336</v>
      </c>
      <c r="I361">
        <v>46142.833333333336</v>
      </c>
      <c r="J361" s="1" t="s">
        <v>106</v>
      </c>
      <c r="K361" s="1" t="s">
        <v>107</v>
      </c>
      <c r="L361" s="1" t="s">
        <v>108</v>
      </c>
      <c r="M361" s="1" t="s">
        <v>155</v>
      </c>
      <c r="N361" s="1" t="s">
        <v>48</v>
      </c>
      <c r="O361" s="1" t="s">
        <v>49</v>
      </c>
      <c r="P361">
        <v>84.390600000000006</v>
      </c>
      <c r="Q361" s="1" t="s">
        <v>110</v>
      </c>
      <c r="R361">
        <v>0.5</v>
      </c>
      <c r="S361" s="1" t="s">
        <v>51</v>
      </c>
      <c r="T361" s="1" t="s">
        <v>52</v>
      </c>
      <c r="U361">
        <v>42.195300000000003</v>
      </c>
      <c r="V361">
        <v>38.819699999999997</v>
      </c>
      <c r="W361">
        <v>38.819699999999997</v>
      </c>
      <c r="X361" s="1" t="s">
        <v>53</v>
      </c>
      <c r="Y361" s="1" t="s">
        <v>49</v>
      </c>
      <c r="Z361" s="1" t="s">
        <v>111</v>
      </c>
      <c r="AA361" s="1" t="s">
        <v>152</v>
      </c>
      <c r="AB361" s="1" t="s">
        <v>124</v>
      </c>
      <c r="AC361" s="1" t="s">
        <v>125</v>
      </c>
      <c r="AD361" s="1" t="s">
        <v>126</v>
      </c>
      <c r="AE361" s="1" t="s">
        <v>127</v>
      </c>
      <c r="AF361" s="1" t="s">
        <v>70</v>
      </c>
      <c r="AG361" s="1" t="s">
        <v>60</v>
      </c>
      <c r="AH361">
        <v>361</v>
      </c>
      <c r="AI361" s="1" t="s">
        <v>113</v>
      </c>
      <c r="AJ361" s="1" t="s">
        <v>114</v>
      </c>
      <c r="AK361" s="1" t="s">
        <v>115</v>
      </c>
      <c r="AL361">
        <v>1</v>
      </c>
      <c r="AM361" s="1" t="s">
        <v>836</v>
      </c>
      <c r="AN361" s="2">
        <v>46113</v>
      </c>
      <c r="AO361" s="3">
        <v>46113</v>
      </c>
    </row>
    <row r="362" spans="1:41">
      <c r="A362" s="1" t="s">
        <v>837</v>
      </c>
      <c r="B362" s="1" t="s">
        <v>42</v>
      </c>
      <c r="C362">
        <v>999999999999</v>
      </c>
      <c r="D362">
        <v>111111111111</v>
      </c>
      <c r="E362" s="1" t="s">
        <v>43</v>
      </c>
      <c r="F362">
        <v>46130.833333333336</v>
      </c>
      <c r="G362">
        <v>46131.833333333336</v>
      </c>
      <c r="H362">
        <v>46112.833333333336</v>
      </c>
      <c r="I362">
        <v>46142.833333333336</v>
      </c>
      <c r="J362" s="1" t="s">
        <v>44</v>
      </c>
      <c r="K362" s="1" t="s">
        <v>45</v>
      </c>
      <c r="L362" s="1" t="s">
        <v>46</v>
      </c>
      <c r="M362" s="1" t="s">
        <v>47</v>
      </c>
      <c r="N362" s="1" t="s">
        <v>48</v>
      </c>
      <c r="O362" s="1" t="s">
        <v>49</v>
      </c>
      <c r="P362">
        <v>991.72659999999996</v>
      </c>
      <c r="Q362" s="1" t="s">
        <v>50</v>
      </c>
      <c r="R362">
        <v>9.6000000000000002E-2</v>
      </c>
      <c r="S362" s="1" t="s">
        <v>51</v>
      </c>
      <c r="T362" s="1" t="s">
        <v>52</v>
      </c>
      <c r="U362">
        <v>95.205799999999996</v>
      </c>
      <c r="V362">
        <v>83.305000000000007</v>
      </c>
      <c r="W362">
        <v>83.305000000000007</v>
      </c>
      <c r="X362" s="1" t="s">
        <v>53</v>
      </c>
      <c r="Y362" s="1" t="s">
        <v>49</v>
      </c>
      <c r="Z362" s="1" t="s">
        <v>54</v>
      </c>
      <c r="AA362" s="1" t="s">
        <v>65</v>
      </c>
      <c r="AB362" s="1" t="s">
        <v>66</v>
      </c>
      <c r="AC362" s="1" t="s">
        <v>67</v>
      </c>
      <c r="AD362" s="1" t="s">
        <v>68</v>
      </c>
      <c r="AE362" s="1" t="s">
        <v>69</v>
      </c>
      <c r="AF362" s="1" t="s">
        <v>70</v>
      </c>
      <c r="AG362" s="1" t="s">
        <v>60</v>
      </c>
      <c r="AH362">
        <v>362</v>
      </c>
      <c r="AI362" s="1" t="s">
        <v>70</v>
      </c>
      <c r="AJ362" s="1" t="s">
        <v>71</v>
      </c>
      <c r="AK362" s="1" t="s">
        <v>72</v>
      </c>
      <c r="AL362">
        <v>1</v>
      </c>
      <c r="AM362" s="1" t="s">
        <v>838</v>
      </c>
      <c r="AN362" s="2">
        <v>46113</v>
      </c>
      <c r="AO362" s="3">
        <v>46113</v>
      </c>
    </row>
    <row r="363" spans="1:41">
      <c r="A363" s="1" t="s">
        <v>839</v>
      </c>
      <c r="B363" s="1" t="s">
        <v>42</v>
      </c>
      <c r="C363">
        <v>999999999999</v>
      </c>
      <c r="D363">
        <v>111111111111</v>
      </c>
      <c r="E363" s="1" t="s">
        <v>43</v>
      </c>
      <c r="F363">
        <v>46130.833333333336</v>
      </c>
      <c r="G363">
        <v>46131.833333333336</v>
      </c>
      <c r="H363">
        <v>46112.833333333336</v>
      </c>
      <c r="I363">
        <v>46142.833333333336</v>
      </c>
      <c r="J363" s="1" t="s">
        <v>44</v>
      </c>
      <c r="K363" s="1" t="s">
        <v>45</v>
      </c>
      <c r="L363" s="1" t="s">
        <v>46</v>
      </c>
      <c r="M363" s="1" t="s">
        <v>64</v>
      </c>
      <c r="N363" s="1" t="s">
        <v>48</v>
      </c>
      <c r="O363" s="1" t="s">
        <v>49</v>
      </c>
      <c r="P363">
        <v>1152.5671</v>
      </c>
      <c r="Q363" s="1" t="s">
        <v>50</v>
      </c>
      <c r="R363">
        <v>9.6000000000000002E-2</v>
      </c>
      <c r="S363" s="1" t="s">
        <v>51</v>
      </c>
      <c r="T363" s="1" t="s">
        <v>52</v>
      </c>
      <c r="U363">
        <v>110.6464</v>
      </c>
      <c r="V363">
        <v>96.815600000000003</v>
      </c>
      <c r="W363">
        <v>96.815600000000003</v>
      </c>
      <c r="X363" s="1" t="s">
        <v>53</v>
      </c>
      <c r="Y363" s="1" t="s">
        <v>49</v>
      </c>
      <c r="Z363" s="1" t="s">
        <v>54</v>
      </c>
      <c r="AA363" s="1" t="s">
        <v>65</v>
      </c>
      <c r="AB363" s="1" t="s">
        <v>66</v>
      </c>
      <c r="AC363" s="1" t="s">
        <v>67</v>
      </c>
      <c r="AD363" s="1" t="s">
        <v>68</v>
      </c>
      <c r="AE363" s="1" t="s">
        <v>69</v>
      </c>
      <c r="AF363" s="1" t="s">
        <v>70</v>
      </c>
      <c r="AG363" s="1" t="s">
        <v>60</v>
      </c>
      <c r="AH363">
        <v>363</v>
      </c>
      <c r="AI363" s="1" t="s">
        <v>70</v>
      </c>
      <c r="AJ363" s="1" t="s">
        <v>71</v>
      </c>
      <c r="AK363" s="1" t="s">
        <v>72</v>
      </c>
      <c r="AL363">
        <v>1</v>
      </c>
      <c r="AM363" s="1" t="s">
        <v>840</v>
      </c>
      <c r="AN363" s="2">
        <v>46113</v>
      </c>
      <c r="AO363" s="3">
        <v>46113</v>
      </c>
    </row>
    <row r="364" spans="1:41">
      <c r="A364" s="1" t="s">
        <v>841</v>
      </c>
      <c r="B364" s="1" t="s">
        <v>42</v>
      </c>
      <c r="C364">
        <v>999999999999</v>
      </c>
      <c r="D364">
        <v>111111111111</v>
      </c>
      <c r="E364" s="1" t="s">
        <v>43</v>
      </c>
      <c r="F364">
        <v>46130.833333333336</v>
      </c>
      <c r="G364">
        <v>46131.833333333336</v>
      </c>
      <c r="H364">
        <v>46112.833333333336</v>
      </c>
      <c r="I364">
        <v>46142.833333333336</v>
      </c>
      <c r="J364" s="1" t="s">
        <v>75</v>
      </c>
      <c r="K364" s="1" t="s">
        <v>76</v>
      </c>
      <c r="L364" s="1" t="s">
        <v>77</v>
      </c>
      <c r="M364" s="1" t="s">
        <v>78</v>
      </c>
      <c r="N364" s="1" t="s">
        <v>48</v>
      </c>
      <c r="O364" s="1" t="s">
        <v>49</v>
      </c>
      <c r="P364">
        <v>255.0968</v>
      </c>
      <c r="Q364" s="1" t="s">
        <v>79</v>
      </c>
      <c r="R364">
        <v>2.3E-2</v>
      </c>
      <c r="S364" s="1" t="s">
        <v>51</v>
      </c>
      <c r="T364" s="1" t="s">
        <v>52</v>
      </c>
      <c r="U364">
        <v>5.8672000000000004</v>
      </c>
      <c r="V364">
        <v>5.4846000000000004</v>
      </c>
      <c r="W364">
        <v>5.4846000000000004</v>
      </c>
      <c r="X364" s="1" t="s">
        <v>53</v>
      </c>
      <c r="Y364" s="1" t="s">
        <v>49</v>
      </c>
      <c r="Z364" s="1" t="s">
        <v>80</v>
      </c>
      <c r="AA364" s="1" t="s">
        <v>65</v>
      </c>
      <c r="AB364" s="1" t="s">
        <v>66</v>
      </c>
      <c r="AC364" s="1" t="s">
        <v>67</v>
      </c>
      <c r="AD364" s="1" t="s">
        <v>68</v>
      </c>
      <c r="AE364" s="1" t="s">
        <v>69</v>
      </c>
      <c r="AF364" s="1" t="s">
        <v>70</v>
      </c>
      <c r="AG364" s="1" t="s">
        <v>60</v>
      </c>
      <c r="AH364">
        <v>364</v>
      </c>
      <c r="AI364" s="1" t="s">
        <v>70</v>
      </c>
      <c r="AJ364" s="1" t="s">
        <v>71</v>
      </c>
      <c r="AK364" s="1" t="s">
        <v>72</v>
      </c>
      <c r="AL364">
        <v>1</v>
      </c>
      <c r="AM364" s="1" t="s">
        <v>842</v>
      </c>
      <c r="AN364" s="2">
        <v>46113</v>
      </c>
      <c r="AO364" s="3">
        <v>46113</v>
      </c>
    </row>
    <row r="365" spans="1:41">
      <c r="A365" s="1" t="s">
        <v>843</v>
      </c>
      <c r="B365" s="1" t="s">
        <v>42</v>
      </c>
      <c r="C365">
        <v>999999999999</v>
      </c>
      <c r="D365">
        <v>111111111111</v>
      </c>
      <c r="E365" s="1" t="s">
        <v>43</v>
      </c>
      <c r="F365">
        <v>46130.833333333336</v>
      </c>
      <c r="G365">
        <v>46131.833333333336</v>
      </c>
      <c r="H365">
        <v>46112.833333333336</v>
      </c>
      <c r="I365">
        <v>46142.833333333336</v>
      </c>
      <c r="J365" s="1" t="s">
        <v>75</v>
      </c>
      <c r="K365" s="1" t="s">
        <v>76</v>
      </c>
      <c r="L365" s="1" t="s">
        <v>77</v>
      </c>
      <c r="M365" s="1" t="s">
        <v>83</v>
      </c>
      <c r="N365" s="1" t="s">
        <v>48</v>
      </c>
      <c r="O365" s="1" t="s">
        <v>49</v>
      </c>
      <c r="P365">
        <v>242.06280000000001</v>
      </c>
      <c r="Q365" s="1" t="s">
        <v>79</v>
      </c>
      <c r="R365">
        <v>2.3E-2</v>
      </c>
      <c r="S365" s="1" t="s">
        <v>51</v>
      </c>
      <c r="T365" s="1" t="s">
        <v>52</v>
      </c>
      <c r="U365">
        <v>5.5674000000000001</v>
      </c>
      <c r="V365">
        <v>5.2042999999999999</v>
      </c>
      <c r="W365">
        <v>5.2042999999999999</v>
      </c>
      <c r="X365" s="1" t="s">
        <v>53</v>
      </c>
      <c r="Y365" s="1" t="s">
        <v>49</v>
      </c>
      <c r="Z365" s="1" t="s">
        <v>80</v>
      </c>
      <c r="AA365" s="1" t="s">
        <v>65</v>
      </c>
      <c r="AB365" s="1" t="s">
        <v>66</v>
      </c>
      <c r="AC365" s="1" t="s">
        <v>67</v>
      </c>
      <c r="AD365" s="1" t="s">
        <v>68</v>
      </c>
      <c r="AE365" s="1" t="s">
        <v>69</v>
      </c>
      <c r="AF365" s="1" t="s">
        <v>70</v>
      </c>
      <c r="AG365" s="1" t="s">
        <v>60</v>
      </c>
      <c r="AH365">
        <v>365</v>
      </c>
      <c r="AI365" s="1" t="s">
        <v>70</v>
      </c>
      <c r="AJ365" s="1" t="s">
        <v>71</v>
      </c>
      <c r="AK365" s="1" t="s">
        <v>72</v>
      </c>
      <c r="AL365">
        <v>1</v>
      </c>
      <c r="AM365" s="1" t="s">
        <v>844</v>
      </c>
      <c r="AN365" s="2">
        <v>46113</v>
      </c>
      <c r="AO365" s="3">
        <v>46113</v>
      </c>
    </row>
    <row r="366" spans="1:41">
      <c r="A366" s="1" t="s">
        <v>845</v>
      </c>
      <c r="B366" s="1" t="s">
        <v>42</v>
      </c>
      <c r="C366">
        <v>999999999999</v>
      </c>
      <c r="D366">
        <v>111111111111</v>
      </c>
      <c r="E366" s="1" t="s">
        <v>43</v>
      </c>
      <c r="F366">
        <v>46130.833333333336</v>
      </c>
      <c r="G366">
        <v>46131.833333333336</v>
      </c>
      <c r="H366">
        <v>46112.833333333336</v>
      </c>
      <c r="I366">
        <v>46142.833333333336</v>
      </c>
      <c r="J366" s="1" t="s">
        <v>86</v>
      </c>
      <c r="K366" s="1" t="s">
        <v>87</v>
      </c>
      <c r="L366" s="1" t="s">
        <v>88</v>
      </c>
      <c r="M366" s="1" t="s">
        <v>89</v>
      </c>
      <c r="N366" s="1" t="s">
        <v>48</v>
      </c>
      <c r="O366" s="1" t="s">
        <v>49</v>
      </c>
      <c r="P366">
        <v>196.13800000000001</v>
      </c>
      <c r="Q366" s="1" t="s">
        <v>50</v>
      </c>
      <c r="R366">
        <v>0.192</v>
      </c>
      <c r="S366" s="1" t="s">
        <v>51</v>
      </c>
      <c r="T366" s="1" t="s">
        <v>52</v>
      </c>
      <c r="U366">
        <v>37.658499999999997</v>
      </c>
      <c r="V366">
        <v>33.343499999999999</v>
      </c>
      <c r="W366">
        <v>33.343499999999999</v>
      </c>
      <c r="X366" s="1" t="s">
        <v>53</v>
      </c>
      <c r="Y366" s="1" t="s">
        <v>49</v>
      </c>
      <c r="Z366" s="1" t="s">
        <v>90</v>
      </c>
      <c r="AA366" s="1" t="s">
        <v>65</v>
      </c>
      <c r="AB366" s="1" t="s">
        <v>66</v>
      </c>
      <c r="AC366" s="1" t="s">
        <v>67</v>
      </c>
      <c r="AD366" s="1" t="s">
        <v>68</v>
      </c>
      <c r="AE366" s="1" t="s">
        <v>69</v>
      </c>
      <c r="AF366" s="1" t="s">
        <v>70</v>
      </c>
      <c r="AG366" s="1" t="s">
        <v>60</v>
      </c>
      <c r="AH366">
        <v>366</v>
      </c>
      <c r="AI366" s="1" t="s">
        <v>70</v>
      </c>
      <c r="AJ366" s="1" t="s">
        <v>71</v>
      </c>
      <c r="AK366" s="1" t="s">
        <v>72</v>
      </c>
      <c r="AL366">
        <v>1</v>
      </c>
      <c r="AM366" s="1" t="s">
        <v>846</v>
      </c>
      <c r="AN366" s="2">
        <v>46113</v>
      </c>
      <c r="AO366" s="3">
        <v>46113</v>
      </c>
    </row>
    <row r="367" spans="1:41">
      <c r="A367" s="1" t="s">
        <v>847</v>
      </c>
      <c r="B367" s="1" t="s">
        <v>42</v>
      </c>
      <c r="C367">
        <v>999999999999</v>
      </c>
      <c r="D367">
        <v>111111111111</v>
      </c>
      <c r="E367" s="1" t="s">
        <v>43</v>
      </c>
      <c r="F367">
        <v>46130.833333333336</v>
      </c>
      <c r="G367">
        <v>46131.833333333336</v>
      </c>
      <c r="H367">
        <v>46112.833333333336</v>
      </c>
      <c r="I367">
        <v>46142.833333333336</v>
      </c>
      <c r="J367" s="1" t="s">
        <v>86</v>
      </c>
      <c r="K367" s="1" t="s">
        <v>87</v>
      </c>
      <c r="L367" s="1" t="s">
        <v>88</v>
      </c>
      <c r="M367" s="1" t="s">
        <v>93</v>
      </c>
      <c r="N367" s="1" t="s">
        <v>48</v>
      </c>
      <c r="O367" s="1" t="s">
        <v>49</v>
      </c>
      <c r="P367">
        <v>214.72559999999999</v>
      </c>
      <c r="Q367" s="1" t="s">
        <v>50</v>
      </c>
      <c r="R367">
        <v>0.192</v>
      </c>
      <c r="S367" s="1" t="s">
        <v>51</v>
      </c>
      <c r="T367" s="1" t="s">
        <v>52</v>
      </c>
      <c r="U367">
        <v>41.2273</v>
      </c>
      <c r="V367">
        <v>36.503399999999999</v>
      </c>
      <c r="W367">
        <v>36.503399999999999</v>
      </c>
      <c r="X367" s="1" t="s">
        <v>53</v>
      </c>
      <c r="Y367" s="1" t="s">
        <v>49</v>
      </c>
      <c r="Z367" s="1" t="s">
        <v>90</v>
      </c>
      <c r="AA367" s="1" t="s">
        <v>65</v>
      </c>
      <c r="AB367" s="1" t="s">
        <v>66</v>
      </c>
      <c r="AC367" s="1" t="s">
        <v>67</v>
      </c>
      <c r="AD367" s="1" t="s">
        <v>68</v>
      </c>
      <c r="AE367" s="1" t="s">
        <v>69</v>
      </c>
      <c r="AF367" s="1" t="s">
        <v>70</v>
      </c>
      <c r="AG367" s="1" t="s">
        <v>60</v>
      </c>
      <c r="AH367">
        <v>367</v>
      </c>
      <c r="AI367" s="1" t="s">
        <v>70</v>
      </c>
      <c r="AJ367" s="1" t="s">
        <v>71</v>
      </c>
      <c r="AK367" s="1" t="s">
        <v>72</v>
      </c>
      <c r="AL367">
        <v>1</v>
      </c>
      <c r="AM367" s="1" t="s">
        <v>848</v>
      </c>
      <c r="AN367" s="2">
        <v>46113</v>
      </c>
      <c r="AO367" s="3">
        <v>46113</v>
      </c>
    </row>
    <row r="368" spans="1:41">
      <c r="A368" s="1" t="s">
        <v>849</v>
      </c>
      <c r="B368" s="1" t="s">
        <v>42</v>
      </c>
      <c r="C368">
        <v>999999999999</v>
      </c>
      <c r="D368">
        <v>111111111111</v>
      </c>
      <c r="E368" s="1" t="s">
        <v>43</v>
      </c>
      <c r="F368">
        <v>46130.833333333336</v>
      </c>
      <c r="G368">
        <v>46131.833333333336</v>
      </c>
      <c r="H368">
        <v>46112.833333333336</v>
      </c>
      <c r="I368">
        <v>46142.833333333336</v>
      </c>
      <c r="J368" s="1" t="s">
        <v>96</v>
      </c>
      <c r="K368" s="1" t="s">
        <v>45</v>
      </c>
      <c r="L368" s="1" t="s">
        <v>97</v>
      </c>
      <c r="M368" s="1" t="s">
        <v>98</v>
      </c>
      <c r="N368" s="1" t="s">
        <v>48</v>
      </c>
      <c r="O368" s="1" t="s">
        <v>49</v>
      </c>
      <c r="P368">
        <v>4874465.5091000004</v>
      </c>
      <c r="Q368" s="1" t="s">
        <v>99</v>
      </c>
      <c r="R368">
        <v>1.6666700000000001E-5</v>
      </c>
      <c r="S368" s="1" t="s">
        <v>51</v>
      </c>
      <c r="T368" s="1" t="s">
        <v>52</v>
      </c>
      <c r="U368">
        <v>81.241299999999995</v>
      </c>
      <c r="V368">
        <v>75.554199999999994</v>
      </c>
      <c r="W368">
        <v>75.554199999999994</v>
      </c>
      <c r="X368" s="1" t="s">
        <v>53</v>
      </c>
      <c r="Y368" s="1" t="s">
        <v>49</v>
      </c>
      <c r="Z368" s="1" t="s">
        <v>100</v>
      </c>
      <c r="AA368" s="1" t="s">
        <v>65</v>
      </c>
      <c r="AB368" s="1" t="s">
        <v>66</v>
      </c>
      <c r="AC368" s="1" t="s">
        <v>67</v>
      </c>
      <c r="AD368" s="1" t="s">
        <v>68</v>
      </c>
      <c r="AE368" s="1" t="s">
        <v>69</v>
      </c>
      <c r="AF368" s="1" t="s">
        <v>70</v>
      </c>
      <c r="AG368" s="1" t="s">
        <v>60</v>
      </c>
      <c r="AH368">
        <v>368</v>
      </c>
      <c r="AI368" s="1" t="s">
        <v>70</v>
      </c>
      <c r="AJ368" s="1" t="s">
        <v>71</v>
      </c>
      <c r="AK368" s="1" t="s">
        <v>72</v>
      </c>
      <c r="AL368">
        <v>1</v>
      </c>
      <c r="AM368" s="1" t="s">
        <v>850</v>
      </c>
      <c r="AN368" s="2">
        <v>46113</v>
      </c>
      <c r="AO368" s="3">
        <v>46113</v>
      </c>
    </row>
    <row r="369" spans="1:41">
      <c r="A369" s="1" t="s">
        <v>851</v>
      </c>
      <c r="B369" s="1" t="s">
        <v>42</v>
      </c>
      <c r="C369">
        <v>999999999999</v>
      </c>
      <c r="D369">
        <v>111111111111</v>
      </c>
      <c r="E369" s="1" t="s">
        <v>43</v>
      </c>
      <c r="F369">
        <v>46130.833333333336</v>
      </c>
      <c r="G369">
        <v>46131.833333333336</v>
      </c>
      <c r="H369">
        <v>46112.833333333336</v>
      </c>
      <c r="I369">
        <v>46142.833333333336</v>
      </c>
      <c r="J369" s="1" t="s">
        <v>96</v>
      </c>
      <c r="K369" s="1" t="s">
        <v>45</v>
      </c>
      <c r="L369" s="1" t="s">
        <v>97</v>
      </c>
      <c r="M369" s="1" t="s">
        <v>103</v>
      </c>
      <c r="N369" s="1" t="s">
        <v>48</v>
      </c>
      <c r="O369" s="1" t="s">
        <v>49</v>
      </c>
      <c r="P369">
        <v>4576796.6628</v>
      </c>
      <c r="Q369" s="1" t="s">
        <v>99</v>
      </c>
      <c r="R369">
        <v>1.6666700000000001E-5</v>
      </c>
      <c r="S369" s="1" t="s">
        <v>51</v>
      </c>
      <c r="T369" s="1" t="s">
        <v>52</v>
      </c>
      <c r="U369">
        <v>76.280100000000004</v>
      </c>
      <c r="V369">
        <v>70.940299999999993</v>
      </c>
      <c r="W369">
        <v>70.940299999999993</v>
      </c>
      <c r="X369" s="1" t="s">
        <v>53</v>
      </c>
      <c r="Y369" s="1" t="s">
        <v>49</v>
      </c>
      <c r="Z369" s="1" t="s">
        <v>100</v>
      </c>
      <c r="AA369" s="1" t="s">
        <v>65</v>
      </c>
      <c r="AB369" s="1" t="s">
        <v>66</v>
      </c>
      <c r="AC369" s="1" t="s">
        <v>67</v>
      </c>
      <c r="AD369" s="1" t="s">
        <v>68</v>
      </c>
      <c r="AE369" s="1" t="s">
        <v>69</v>
      </c>
      <c r="AF369" s="1" t="s">
        <v>70</v>
      </c>
      <c r="AG369" s="1" t="s">
        <v>60</v>
      </c>
      <c r="AH369">
        <v>369</v>
      </c>
      <c r="AI369" s="1" t="s">
        <v>70</v>
      </c>
      <c r="AJ369" s="1" t="s">
        <v>71</v>
      </c>
      <c r="AK369" s="1" t="s">
        <v>72</v>
      </c>
      <c r="AL369">
        <v>1</v>
      </c>
      <c r="AM369" s="1" t="s">
        <v>852</v>
      </c>
      <c r="AN369" s="2">
        <v>46113</v>
      </c>
      <c r="AO369" s="3">
        <v>46113</v>
      </c>
    </row>
    <row r="370" spans="1:41">
      <c r="A370" s="1" t="s">
        <v>853</v>
      </c>
      <c r="B370" s="1" t="s">
        <v>42</v>
      </c>
      <c r="C370">
        <v>999999999999</v>
      </c>
      <c r="D370">
        <v>111111111111</v>
      </c>
      <c r="E370" s="1" t="s">
        <v>43</v>
      </c>
      <c r="F370">
        <v>46130.833333333336</v>
      </c>
      <c r="G370">
        <v>46131.833333333336</v>
      </c>
      <c r="H370">
        <v>46112.833333333336</v>
      </c>
      <c r="I370">
        <v>46142.833333333336</v>
      </c>
      <c r="J370" s="1" t="s">
        <v>106</v>
      </c>
      <c r="K370" s="1" t="s">
        <v>107</v>
      </c>
      <c r="L370" s="1" t="s">
        <v>108</v>
      </c>
      <c r="M370" s="1" t="s">
        <v>109</v>
      </c>
      <c r="N370" s="1" t="s">
        <v>48</v>
      </c>
      <c r="O370" s="1" t="s">
        <v>49</v>
      </c>
      <c r="P370">
        <v>224.6277</v>
      </c>
      <c r="Q370" s="1" t="s">
        <v>110</v>
      </c>
      <c r="R370">
        <v>0.5</v>
      </c>
      <c r="S370" s="1" t="s">
        <v>51</v>
      </c>
      <c r="T370" s="1" t="s">
        <v>52</v>
      </c>
      <c r="U370">
        <v>112.3138</v>
      </c>
      <c r="V370">
        <v>103.3287</v>
      </c>
      <c r="W370">
        <v>103.3287</v>
      </c>
      <c r="X370" s="1" t="s">
        <v>53</v>
      </c>
      <c r="Y370" s="1" t="s">
        <v>49</v>
      </c>
      <c r="Z370" s="1" t="s">
        <v>111</v>
      </c>
      <c r="AA370" s="1" t="s">
        <v>112</v>
      </c>
      <c r="AB370" s="1" t="s">
        <v>66</v>
      </c>
      <c r="AC370" s="1" t="s">
        <v>67</v>
      </c>
      <c r="AD370" s="1" t="s">
        <v>68</v>
      </c>
      <c r="AE370" s="1" t="s">
        <v>69</v>
      </c>
      <c r="AF370" s="1" t="s">
        <v>70</v>
      </c>
      <c r="AG370" s="1" t="s">
        <v>60</v>
      </c>
      <c r="AH370">
        <v>370</v>
      </c>
      <c r="AI370" s="1" t="s">
        <v>113</v>
      </c>
      <c r="AJ370" s="1" t="s">
        <v>114</v>
      </c>
      <c r="AK370" s="1" t="s">
        <v>115</v>
      </c>
      <c r="AL370">
        <v>1</v>
      </c>
      <c r="AM370" s="1" t="s">
        <v>854</v>
      </c>
      <c r="AN370" s="2">
        <v>46113</v>
      </c>
      <c r="AO370" s="3">
        <v>46113</v>
      </c>
    </row>
    <row r="371" spans="1:41">
      <c r="A371" s="1" t="s">
        <v>855</v>
      </c>
      <c r="B371" s="1" t="s">
        <v>42</v>
      </c>
      <c r="C371">
        <v>999999999999</v>
      </c>
      <c r="D371">
        <v>111111111111</v>
      </c>
      <c r="E371" s="1" t="s">
        <v>43</v>
      </c>
      <c r="F371">
        <v>46130.833333333336</v>
      </c>
      <c r="G371">
        <v>46131.833333333336</v>
      </c>
      <c r="H371">
        <v>46112.833333333336</v>
      </c>
      <c r="I371">
        <v>46142.833333333336</v>
      </c>
      <c r="J371" s="1" t="s">
        <v>106</v>
      </c>
      <c r="K371" s="1" t="s">
        <v>107</v>
      </c>
      <c r="L371" s="1" t="s">
        <v>108</v>
      </c>
      <c r="M371" s="1" t="s">
        <v>118</v>
      </c>
      <c r="N371" s="1" t="s">
        <v>48</v>
      </c>
      <c r="O371" s="1" t="s">
        <v>49</v>
      </c>
      <c r="P371">
        <v>218.15819999999999</v>
      </c>
      <c r="Q371" s="1" t="s">
        <v>110</v>
      </c>
      <c r="R371">
        <v>0.5</v>
      </c>
      <c r="S371" s="1" t="s">
        <v>51</v>
      </c>
      <c r="T371" s="1" t="s">
        <v>52</v>
      </c>
      <c r="U371">
        <v>109.0791</v>
      </c>
      <c r="V371">
        <v>100.3528</v>
      </c>
      <c r="W371">
        <v>100.3528</v>
      </c>
      <c r="X371" s="1" t="s">
        <v>53</v>
      </c>
      <c r="Y371" s="1" t="s">
        <v>49</v>
      </c>
      <c r="Z371" s="1" t="s">
        <v>111</v>
      </c>
      <c r="AA371" s="1" t="s">
        <v>112</v>
      </c>
      <c r="AB371" s="1" t="s">
        <v>66</v>
      </c>
      <c r="AC371" s="1" t="s">
        <v>67</v>
      </c>
      <c r="AD371" s="1" t="s">
        <v>68</v>
      </c>
      <c r="AE371" s="1" t="s">
        <v>69</v>
      </c>
      <c r="AF371" s="1" t="s">
        <v>70</v>
      </c>
      <c r="AG371" s="1" t="s">
        <v>60</v>
      </c>
      <c r="AH371">
        <v>371</v>
      </c>
      <c r="AI371" s="1" t="s">
        <v>113</v>
      </c>
      <c r="AJ371" s="1" t="s">
        <v>114</v>
      </c>
      <c r="AK371" s="1" t="s">
        <v>115</v>
      </c>
      <c r="AL371">
        <v>1</v>
      </c>
      <c r="AM371" s="1" t="s">
        <v>856</v>
      </c>
      <c r="AN371" s="2">
        <v>46113</v>
      </c>
      <c r="AO371" s="3">
        <v>46113</v>
      </c>
    </row>
    <row r="372" spans="1:41">
      <c r="A372" s="1" t="s">
        <v>857</v>
      </c>
      <c r="B372" s="1" t="s">
        <v>42</v>
      </c>
      <c r="C372">
        <v>999999999999</v>
      </c>
      <c r="D372">
        <v>222222222222</v>
      </c>
      <c r="E372" s="1" t="s">
        <v>121</v>
      </c>
      <c r="F372">
        <v>46130.833333333336</v>
      </c>
      <c r="G372">
        <v>46131.833333333336</v>
      </c>
      <c r="H372">
        <v>46112.833333333336</v>
      </c>
      <c r="I372">
        <v>46142.833333333336</v>
      </c>
      <c r="J372" s="1" t="s">
        <v>44</v>
      </c>
      <c r="K372" s="1" t="s">
        <v>45</v>
      </c>
      <c r="L372" s="1" t="s">
        <v>46</v>
      </c>
      <c r="M372" s="1" t="s">
        <v>122</v>
      </c>
      <c r="N372" s="1" t="s">
        <v>48</v>
      </c>
      <c r="O372" s="1" t="s">
        <v>49</v>
      </c>
      <c r="P372">
        <v>434.2912</v>
      </c>
      <c r="Q372" s="1" t="s">
        <v>50</v>
      </c>
      <c r="R372">
        <v>9.6000000000000002E-2</v>
      </c>
      <c r="S372" s="1" t="s">
        <v>51</v>
      </c>
      <c r="T372" s="1" t="s">
        <v>52</v>
      </c>
      <c r="U372">
        <v>41.692</v>
      </c>
      <c r="V372">
        <v>36.480499999999999</v>
      </c>
      <c r="W372">
        <v>36.480499999999999</v>
      </c>
      <c r="X372" s="1" t="s">
        <v>53</v>
      </c>
      <c r="Y372" s="1" t="s">
        <v>49</v>
      </c>
      <c r="Z372" s="1" t="s">
        <v>54</v>
      </c>
      <c r="AA372" s="1" t="s">
        <v>123</v>
      </c>
      <c r="AB372" s="1" t="s">
        <v>124</v>
      </c>
      <c r="AC372" s="1" t="s">
        <v>125</v>
      </c>
      <c r="AD372" s="1" t="s">
        <v>126</v>
      </c>
      <c r="AE372" s="1" t="s">
        <v>127</v>
      </c>
      <c r="AF372" s="1" t="s">
        <v>70</v>
      </c>
      <c r="AG372" s="1" t="s">
        <v>60</v>
      </c>
      <c r="AH372">
        <v>372</v>
      </c>
      <c r="AI372" s="1" t="s">
        <v>70</v>
      </c>
      <c r="AJ372" s="1" t="s">
        <v>71</v>
      </c>
      <c r="AK372" s="1" t="s">
        <v>72</v>
      </c>
      <c r="AL372">
        <v>1</v>
      </c>
      <c r="AM372" s="1" t="s">
        <v>858</v>
      </c>
      <c r="AN372" s="2">
        <v>46113</v>
      </c>
      <c r="AO372" s="3">
        <v>46113</v>
      </c>
    </row>
    <row r="373" spans="1:41">
      <c r="A373" s="1" t="s">
        <v>859</v>
      </c>
      <c r="B373" s="1" t="s">
        <v>42</v>
      </c>
      <c r="C373">
        <v>999999999999</v>
      </c>
      <c r="D373">
        <v>222222222222</v>
      </c>
      <c r="E373" s="1" t="s">
        <v>121</v>
      </c>
      <c r="F373">
        <v>46130.833333333336</v>
      </c>
      <c r="G373">
        <v>46131.833333333336</v>
      </c>
      <c r="H373">
        <v>46112.833333333336</v>
      </c>
      <c r="I373">
        <v>46142.833333333336</v>
      </c>
      <c r="J373" s="1" t="s">
        <v>44</v>
      </c>
      <c r="K373" s="1" t="s">
        <v>45</v>
      </c>
      <c r="L373" s="1" t="s">
        <v>46</v>
      </c>
      <c r="M373" s="1" t="s">
        <v>130</v>
      </c>
      <c r="N373" s="1" t="s">
        <v>48</v>
      </c>
      <c r="O373" s="1" t="s">
        <v>49</v>
      </c>
      <c r="P373">
        <v>405.70350000000002</v>
      </c>
      <c r="Q373" s="1" t="s">
        <v>50</v>
      </c>
      <c r="R373">
        <v>9.6000000000000002E-2</v>
      </c>
      <c r="S373" s="1" t="s">
        <v>51</v>
      </c>
      <c r="T373" s="1" t="s">
        <v>52</v>
      </c>
      <c r="U373">
        <v>38.947499999999998</v>
      </c>
      <c r="V373">
        <v>34.079099999999997</v>
      </c>
      <c r="W373">
        <v>34.079099999999997</v>
      </c>
      <c r="X373" s="1" t="s">
        <v>53</v>
      </c>
      <c r="Y373" s="1" t="s">
        <v>49</v>
      </c>
      <c r="Z373" s="1" t="s">
        <v>54</v>
      </c>
      <c r="AA373" s="1" t="s">
        <v>123</v>
      </c>
      <c r="AB373" s="1" t="s">
        <v>124</v>
      </c>
      <c r="AC373" s="1" t="s">
        <v>125</v>
      </c>
      <c r="AD373" s="1" t="s">
        <v>126</v>
      </c>
      <c r="AE373" s="1" t="s">
        <v>127</v>
      </c>
      <c r="AF373" s="1" t="s">
        <v>70</v>
      </c>
      <c r="AG373" s="1" t="s">
        <v>60</v>
      </c>
      <c r="AH373">
        <v>373</v>
      </c>
      <c r="AI373" s="1" t="s">
        <v>70</v>
      </c>
      <c r="AJ373" s="1" t="s">
        <v>71</v>
      </c>
      <c r="AK373" s="1" t="s">
        <v>72</v>
      </c>
      <c r="AL373">
        <v>1</v>
      </c>
      <c r="AM373" s="1" t="s">
        <v>860</v>
      </c>
      <c r="AN373" s="2">
        <v>46113</v>
      </c>
      <c r="AO373" s="3">
        <v>46113</v>
      </c>
    </row>
    <row r="374" spans="1:41">
      <c r="A374" s="1" t="s">
        <v>861</v>
      </c>
      <c r="B374" s="1" t="s">
        <v>42</v>
      </c>
      <c r="C374">
        <v>999999999999</v>
      </c>
      <c r="D374">
        <v>222222222222</v>
      </c>
      <c r="E374" s="1" t="s">
        <v>121</v>
      </c>
      <c r="F374">
        <v>46130.833333333336</v>
      </c>
      <c r="G374">
        <v>46131.833333333336</v>
      </c>
      <c r="H374">
        <v>46112.833333333336</v>
      </c>
      <c r="I374">
        <v>46142.833333333336</v>
      </c>
      <c r="J374" s="1" t="s">
        <v>75</v>
      </c>
      <c r="K374" s="1" t="s">
        <v>76</v>
      </c>
      <c r="L374" s="1" t="s">
        <v>77</v>
      </c>
      <c r="M374" s="1" t="s">
        <v>133</v>
      </c>
      <c r="N374" s="1" t="s">
        <v>48</v>
      </c>
      <c r="O374" s="1" t="s">
        <v>49</v>
      </c>
      <c r="P374">
        <v>87.145600000000002</v>
      </c>
      <c r="Q374" s="1" t="s">
        <v>79</v>
      </c>
      <c r="R374">
        <v>2.3E-2</v>
      </c>
      <c r="S374" s="1" t="s">
        <v>51</v>
      </c>
      <c r="T374" s="1" t="s">
        <v>52</v>
      </c>
      <c r="U374">
        <v>2.0043000000000002</v>
      </c>
      <c r="V374">
        <v>1.8735999999999999</v>
      </c>
      <c r="W374">
        <v>1.8735999999999999</v>
      </c>
      <c r="X374" s="1" t="s">
        <v>53</v>
      </c>
      <c r="Y374" s="1" t="s">
        <v>49</v>
      </c>
      <c r="Z374" s="1" t="s">
        <v>80</v>
      </c>
      <c r="AA374" s="1" t="s">
        <v>123</v>
      </c>
      <c r="AB374" s="1" t="s">
        <v>124</v>
      </c>
      <c r="AC374" s="1" t="s">
        <v>125</v>
      </c>
      <c r="AD374" s="1" t="s">
        <v>126</v>
      </c>
      <c r="AE374" s="1" t="s">
        <v>127</v>
      </c>
      <c r="AF374" s="1" t="s">
        <v>70</v>
      </c>
      <c r="AG374" s="1" t="s">
        <v>60</v>
      </c>
      <c r="AH374">
        <v>374</v>
      </c>
      <c r="AI374" s="1" t="s">
        <v>70</v>
      </c>
      <c r="AJ374" s="1" t="s">
        <v>71</v>
      </c>
      <c r="AK374" s="1" t="s">
        <v>72</v>
      </c>
      <c r="AL374">
        <v>1</v>
      </c>
      <c r="AM374" s="1" t="s">
        <v>862</v>
      </c>
      <c r="AN374" s="2">
        <v>46113</v>
      </c>
      <c r="AO374" s="3">
        <v>46113</v>
      </c>
    </row>
    <row r="375" spans="1:41">
      <c r="A375" s="1" t="s">
        <v>863</v>
      </c>
      <c r="B375" s="1" t="s">
        <v>42</v>
      </c>
      <c r="C375">
        <v>999999999999</v>
      </c>
      <c r="D375">
        <v>222222222222</v>
      </c>
      <c r="E375" s="1" t="s">
        <v>121</v>
      </c>
      <c r="F375">
        <v>46130.833333333336</v>
      </c>
      <c r="G375">
        <v>46131.833333333336</v>
      </c>
      <c r="H375">
        <v>46112.833333333336</v>
      </c>
      <c r="I375">
        <v>46142.833333333336</v>
      </c>
      <c r="J375" s="1" t="s">
        <v>75</v>
      </c>
      <c r="K375" s="1" t="s">
        <v>76</v>
      </c>
      <c r="L375" s="1" t="s">
        <v>77</v>
      </c>
      <c r="M375" s="1" t="s">
        <v>136</v>
      </c>
      <c r="N375" s="1" t="s">
        <v>48</v>
      </c>
      <c r="O375" s="1" t="s">
        <v>49</v>
      </c>
      <c r="P375">
        <v>96.706900000000005</v>
      </c>
      <c r="Q375" s="1" t="s">
        <v>79</v>
      </c>
      <c r="R375">
        <v>2.3E-2</v>
      </c>
      <c r="S375" s="1" t="s">
        <v>51</v>
      </c>
      <c r="T375" s="1" t="s">
        <v>52</v>
      </c>
      <c r="U375">
        <v>2.2242999999999999</v>
      </c>
      <c r="V375">
        <v>2.0792000000000002</v>
      </c>
      <c r="W375">
        <v>2.0792000000000002</v>
      </c>
      <c r="X375" s="1" t="s">
        <v>53</v>
      </c>
      <c r="Y375" s="1" t="s">
        <v>49</v>
      </c>
      <c r="Z375" s="1" t="s">
        <v>80</v>
      </c>
      <c r="AA375" s="1" t="s">
        <v>123</v>
      </c>
      <c r="AB375" s="1" t="s">
        <v>124</v>
      </c>
      <c r="AC375" s="1" t="s">
        <v>125</v>
      </c>
      <c r="AD375" s="1" t="s">
        <v>126</v>
      </c>
      <c r="AE375" s="1" t="s">
        <v>127</v>
      </c>
      <c r="AF375" s="1" t="s">
        <v>70</v>
      </c>
      <c r="AG375" s="1" t="s">
        <v>60</v>
      </c>
      <c r="AH375">
        <v>375</v>
      </c>
      <c r="AI375" s="1" t="s">
        <v>70</v>
      </c>
      <c r="AJ375" s="1" t="s">
        <v>71</v>
      </c>
      <c r="AK375" s="1" t="s">
        <v>72</v>
      </c>
      <c r="AL375">
        <v>1</v>
      </c>
      <c r="AM375" s="1" t="s">
        <v>864</v>
      </c>
      <c r="AN375" s="2">
        <v>46113</v>
      </c>
      <c r="AO375" s="3">
        <v>46113</v>
      </c>
    </row>
    <row r="376" spans="1:41">
      <c r="A376" s="1" t="s">
        <v>865</v>
      </c>
      <c r="B376" s="1" t="s">
        <v>42</v>
      </c>
      <c r="C376">
        <v>999999999999</v>
      </c>
      <c r="D376">
        <v>222222222222</v>
      </c>
      <c r="E376" s="1" t="s">
        <v>121</v>
      </c>
      <c r="F376">
        <v>46130.833333333336</v>
      </c>
      <c r="G376">
        <v>46131.833333333336</v>
      </c>
      <c r="H376">
        <v>46112.833333333336</v>
      </c>
      <c r="I376">
        <v>46142.833333333336</v>
      </c>
      <c r="J376" s="1" t="s">
        <v>86</v>
      </c>
      <c r="K376" s="1" t="s">
        <v>87</v>
      </c>
      <c r="L376" s="1" t="s">
        <v>88</v>
      </c>
      <c r="M376" s="1" t="s">
        <v>139</v>
      </c>
      <c r="N376" s="1" t="s">
        <v>48</v>
      </c>
      <c r="O376" s="1" t="s">
        <v>49</v>
      </c>
      <c r="P376">
        <v>83.241100000000003</v>
      </c>
      <c r="Q376" s="1" t="s">
        <v>50</v>
      </c>
      <c r="R376">
        <v>0.192</v>
      </c>
      <c r="S376" s="1" t="s">
        <v>51</v>
      </c>
      <c r="T376" s="1" t="s">
        <v>52</v>
      </c>
      <c r="U376">
        <v>15.9823</v>
      </c>
      <c r="V376">
        <v>14.151</v>
      </c>
      <c r="W376">
        <v>14.151</v>
      </c>
      <c r="X376" s="1" t="s">
        <v>53</v>
      </c>
      <c r="Y376" s="1" t="s">
        <v>49</v>
      </c>
      <c r="Z376" s="1" t="s">
        <v>90</v>
      </c>
      <c r="AA376" s="1" t="s">
        <v>123</v>
      </c>
      <c r="AB376" s="1" t="s">
        <v>124</v>
      </c>
      <c r="AC376" s="1" t="s">
        <v>125</v>
      </c>
      <c r="AD376" s="1" t="s">
        <v>126</v>
      </c>
      <c r="AE376" s="1" t="s">
        <v>127</v>
      </c>
      <c r="AF376" s="1" t="s">
        <v>70</v>
      </c>
      <c r="AG376" s="1" t="s">
        <v>60</v>
      </c>
      <c r="AH376">
        <v>376</v>
      </c>
      <c r="AI376" s="1" t="s">
        <v>70</v>
      </c>
      <c r="AJ376" s="1" t="s">
        <v>71</v>
      </c>
      <c r="AK376" s="1" t="s">
        <v>72</v>
      </c>
      <c r="AL376">
        <v>1</v>
      </c>
      <c r="AM376" s="1" t="s">
        <v>866</v>
      </c>
      <c r="AN376" s="2">
        <v>46113</v>
      </c>
      <c r="AO376" s="3">
        <v>46113</v>
      </c>
    </row>
    <row r="377" spans="1:41">
      <c r="A377" s="1" t="s">
        <v>867</v>
      </c>
      <c r="B377" s="1" t="s">
        <v>42</v>
      </c>
      <c r="C377">
        <v>999999999999</v>
      </c>
      <c r="D377">
        <v>222222222222</v>
      </c>
      <c r="E377" s="1" t="s">
        <v>121</v>
      </c>
      <c r="F377">
        <v>46130.833333333336</v>
      </c>
      <c r="G377">
        <v>46131.833333333336</v>
      </c>
      <c r="H377">
        <v>46112.833333333336</v>
      </c>
      <c r="I377">
        <v>46142.833333333336</v>
      </c>
      <c r="J377" s="1" t="s">
        <v>86</v>
      </c>
      <c r="K377" s="1" t="s">
        <v>87</v>
      </c>
      <c r="L377" s="1" t="s">
        <v>88</v>
      </c>
      <c r="M377" s="1" t="s">
        <v>142</v>
      </c>
      <c r="N377" s="1" t="s">
        <v>48</v>
      </c>
      <c r="O377" s="1" t="s">
        <v>49</v>
      </c>
      <c r="P377">
        <v>81.031000000000006</v>
      </c>
      <c r="Q377" s="1" t="s">
        <v>50</v>
      </c>
      <c r="R377">
        <v>0.192</v>
      </c>
      <c r="S377" s="1" t="s">
        <v>51</v>
      </c>
      <c r="T377" s="1" t="s">
        <v>52</v>
      </c>
      <c r="U377">
        <v>15.558</v>
      </c>
      <c r="V377">
        <v>13.7753</v>
      </c>
      <c r="W377">
        <v>13.7753</v>
      </c>
      <c r="X377" s="1" t="s">
        <v>53</v>
      </c>
      <c r="Y377" s="1" t="s">
        <v>49</v>
      </c>
      <c r="Z377" s="1" t="s">
        <v>90</v>
      </c>
      <c r="AA377" s="1" t="s">
        <v>123</v>
      </c>
      <c r="AB377" s="1" t="s">
        <v>124</v>
      </c>
      <c r="AC377" s="1" t="s">
        <v>125</v>
      </c>
      <c r="AD377" s="1" t="s">
        <v>126</v>
      </c>
      <c r="AE377" s="1" t="s">
        <v>127</v>
      </c>
      <c r="AF377" s="1" t="s">
        <v>70</v>
      </c>
      <c r="AG377" s="1" t="s">
        <v>60</v>
      </c>
      <c r="AH377">
        <v>377</v>
      </c>
      <c r="AI377" s="1" t="s">
        <v>70</v>
      </c>
      <c r="AJ377" s="1" t="s">
        <v>71</v>
      </c>
      <c r="AK377" s="1" t="s">
        <v>72</v>
      </c>
      <c r="AL377">
        <v>1</v>
      </c>
      <c r="AM377" s="1" t="s">
        <v>868</v>
      </c>
      <c r="AN377" s="2">
        <v>46113</v>
      </c>
      <c r="AO377" s="3">
        <v>46113</v>
      </c>
    </row>
    <row r="378" spans="1:41">
      <c r="A378" s="1" t="s">
        <v>869</v>
      </c>
      <c r="B378" s="1" t="s">
        <v>42</v>
      </c>
      <c r="C378">
        <v>999999999999</v>
      </c>
      <c r="D378">
        <v>222222222222</v>
      </c>
      <c r="E378" s="1" t="s">
        <v>121</v>
      </c>
      <c r="F378">
        <v>46130.833333333336</v>
      </c>
      <c r="G378">
        <v>46131.833333333336</v>
      </c>
      <c r="H378">
        <v>46112.833333333336</v>
      </c>
      <c r="I378">
        <v>46142.833333333336</v>
      </c>
      <c r="J378" s="1" t="s">
        <v>96</v>
      </c>
      <c r="K378" s="1" t="s">
        <v>45</v>
      </c>
      <c r="L378" s="1" t="s">
        <v>97</v>
      </c>
      <c r="M378" s="1" t="s">
        <v>145</v>
      </c>
      <c r="N378" s="1" t="s">
        <v>48</v>
      </c>
      <c r="O378" s="1" t="s">
        <v>49</v>
      </c>
      <c r="P378">
        <v>1716461.27</v>
      </c>
      <c r="Q378" s="1" t="s">
        <v>99</v>
      </c>
      <c r="R378">
        <v>1.6666700000000001E-5</v>
      </c>
      <c r="S378" s="1" t="s">
        <v>51</v>
      </c>
      <c r="T378" s="1" t="s">
        <v>52</v>
      </c>
      <c r="U378">
        <v>28.607700000000001</v>
      </c>
      <c r="V378">
        <v>26.6051</v>
      </c>
      <c r="W378">
        <v>26.6051</v>
      </c>
      <c r="X378" s="1" t="s">
        <v>53</v>
      </c>
      <c r="Y378" s="1" t="s">
        <v>49</v>
      </c>
      <c r="Z378" s="1" t="s">
        <v>100</v>
      </c>
      <c r="AA378" s="1" t="s">
        <v>123</v>
      </c>
      <c r="AB378" s="1" t="s">
        <v>124</v>
      </c>
      <c r="AC378" s="1" t="s">
        <v>125</v>
      </c>
      <c r="AD378" s="1" t="s">
        <v>126</v>
      </c>
      <c r="AE378" s="1" t="s">
        <v>127</v>
      </c>
      <c r="AF378" s="1" t="s">
        <v>70</v>
      </c>
      <c r="AG378" s="1" t="s">
        <v>60</v>
      </c>
      <c r="AH378">
        <v>378</v>
      </c>
      <c r="AI378" s="1" t="s">
        <v>70</v>
      </c>
      <c r="AJ378" s="1" t="s">
        <v>71</v>
      </c>
      <c r="AK378" s="1" t="s">
        <v>72</v>
      </c>
      <c r="AL378">
        <v>1</v>
      </c>
      <c r="AM378" s="1" t="s">
        <v>870</v>
      </c>
      <c r="AN378" s="2">
        <v>46113</v>
      </c>
      <c r="AO378" s="3">
        <v>46113</v>
      </c>
    </row>
    <row r="379" spans="1:41">
      <c r="A379" s="1" t="s">
        <v>871</v>
      </c>
      <c r="B379" s="1" t="s">
        <v>42</v>
      </c>
      <c r="C379">
        <v>999999999999</v>
      </c>
      <c r="D379">
        <v>222222222222</v>
      </c>
      <c r="E379" s="1" t="s">
        <v>121</v>
      </c>
      <c r="F379">
        <v>46130.833333333336</v>
      </c>
      <c r="G379">
        <v>46131.833333333336</v>
      </c>
      <c r="H379">
        <v>46112.833333333336</v>
      </c>
      <c r="I379">
        <v>46142.833333333336</v>
      </c>
      <c r="J379" s="1" t="s">
        <v>96</v>
      </c>
      <c r="K379" s="1" t="s">
        <v>45</v>
      </c>
      <c r="L379" s="1" t="s">
        <v>97</v>
      </c>
      <c r="M379" s="1" t="s">
        <v>148</v>
      </c>
      <c r="N379" s="1" t="s">
        <v>48</v>
      </c>
      <c r="O379" s="1" t="s">
        <v>49</v>
      </c>
      <c r="P379">
        <v>1920841.7252</v>
      </c>
      <c r="Q379" s="1" t="s">
        <v>99</v>
      </c>
      <c r="R379">
        <v>1.6666700000000001E-5</v>
      </c>
      <c r="S379" s="1" t="s">
        <v>51</v>
      </c>
      <c r="T379" s="1" t="s">
        <v>52</v>
      </c>
      <c r="U379">
        <v>32.014099999999999</v>
      </c>
      <c r="V379">
        <v>29.773</v>
      </c>
      <c r="W379">
        <v>29.773</v>
      </c>
      <c r="X379" s="1" t="s">
        <v>53</v>
      </c>
      <c r="Y379" s="1" t="s">
        <v>49</v>
      </c>
      <c r="Z379" s="1" t="s">
        <v>100</v>
      </c>
      <c r="AA379" s="1" t="s">
        <v>123</v>
      </c>
      <c r="AB379" s="1" t="s">
        <v>124</v>
      </c>
      <c r="AC379" s="1" t="s">
        <v>125</v>
      </c>
      <c r="AD379" s="1" t="s">
        <v>126</v>
      </c>
      <c r="AE379" s="1" t="s">
        <v>127</v>
      </c>
      <c r="AF379" s="1" t="s">
        <v>70</v>
      </c>
      <c r="AG379" s="1" t="s">
        <v>60</v>
      </c>
      <c r="AH379">
        <v>379</v>
      </c>
      <c r="AI379" s="1" t="s">
        <v>70</v>
      </c>
      <c r="AJ379" s="1" t="s">
        <v>71</v>
      </c>
      <c r="AK379" s="1" t="s">
        <v>72</v>
      </c>
      <c r="AL379">
        <v>1</v>
      </c>
      <c r="AM379" s="1" t="s">
        <v>872</v>
      </c>
      <c r="AN379" s="2">
        <v>46113</v>
      </c>
      <c r="AO379" s="3">
        <v>46113</v>
      </c>
    </row>
    <row r="380" spans="1:41">
      <c r="A380" s="1" t="s">
        <v>873</v>
      </c>
      <c r="B380" s="1" t="s">
        <v>42</v>
      </c>
      <c r="C380">
        <v>999999999999</v>
      </c>
      <c r="D380">
        <v>222222222222</v>
      </c>
      <c r="E380" s="1" t="s">
        <v>121</v>
      </c>
      <c r="F380">
        <v>46130.833333333336</v>
      </c>
      <c r="G380">
        <v>46131.833333333336</v>
      </c>
      <c r="H380">
        <v>46112.833333333336</v>
      </c>
      <c r="I380">
        <v>46142.833333333336</v>
      </c>
      <c r="J380" s="1" t="s">
        <v>106</v>
      </c>
      <c r="K380" s="1" t="s">
        <v>107</v>
      </c>
      <c r="L380" s="1" t="s">
        <v>108</v>
      </c>
      <c r="M380" s="1" t="s">
        <v>151</v>
      </c>
      <c r="N380" s="1" t="s">
        <v>48</v>
      </c>
      <c r="O380" s="1" t="s">
        <v>49</v>
      </c>
      <c r="P380">
        <v>88.245400000000004</v>
      </c>
      <c r="Q380" s="1" t="s">
        <v>110</v>
      </c>
      <c r="R380">
        <v>0.5</v>
      </c>
      <c r="S380" s="1" t="s">
        <v>51</v>
      </c>
      <c r="T380" s="1" t="s">
        <v>52</v>
      </c>
      <c r="U380">
        <v>44.122700000000002</v>
      </c>
      <c r="V380">
        <v>40.5929</v>
      </c>
      <c r="W380">
        <v>40.5929</v>
      </c>
      <c r="X380" s="1" t="s">
        <v>53</v>
      </c>
      <c r="Y380" s="1" t="s">
        <v>49</v>
      </c>
      <c r="Z380" s="1" t="s">
        <v>111</v>
      </c>
      <c r="AA380" s="1" t="s">
        <v>152</v>
      </c>
      <c r="AB380" s="1" t="s">
        <v>124</v>
      </c>
      <c r="AC380" s="1" t="s">
        <v>125</v>
      </c>
      <c r="AD380" s="1" t="s">
        <v>126</v>
      </c>
      <c r="AE380" s="1" t="s">
        <v>127</v>
      </c>
      <c r="AF380" s="1" t="s">
        <v>70</v>
      </c>
      <c r="AG380" s="1" t="s">
        <v>60</v>
      </c>
      <c r="AH380">
        <v>380</v>
      </c>
      <c r="AI380" s="1" t="s">
        <v>113</v>
      </c>
      <c r="AJ380" s="1" t="s">
        <v>114</v>
      </c>
      <c r="AK380" s="1" t="s">
        <v>115</v>
      </c>
      <c r="AL380">
        <v>1</v>
      </c>
      <c r="AM380" s="1" t="s">
        <v>874</v>
      </c>
      <c r="AN380" s="2">
        <v>46113</v>
      </c>
      <c r="AO380" s="3">
        <v>46113</v>
      </c>
    </row>
    <row r="381" spans="1:41">
      <c r="A381" s="1" t="s">
        <v>875</v>
      </c>
      <c r="B381" s="1" t="s">
        <v>42</v>
      </c>
      <c r="C381">
        <v>999999999999</v>
      </c>
      <c r="D381">
        <v>222222222222</v>
      </c>
      <c r="E381" s="1" t="s">
        <v>121</v>
      </c>
      <c r="F381">
        <v>46130.833333333336</v>
      </c>
      <c r="G381">
        <v>46131.833333333336</v>
      </c>
      <c r="H381">
        <v>46112.833333333336</v>
      </c>
      <c r="I381">
        <v>46142.833333333336</v>
      </c>
      <c r="J381" s="1" t="s">
        <v>106</v>
      </c>
      <c r="K381" s="1" t="s">
        <v>107</v>
      </c>
      <c r="L381" s="1" t="s">
        <v>108</v>
      </c>
      <c r="M381" s="1" t="s">
        <v>155</v>
      </c>
      <c r="N381" s="1" t="s">
        <v>48</v>
      </c>
      <c r="O381" s="1" t="s">
        <v>49</v>
      </c>
      <c r="P381">
        <v>82.032700000000006</v>
      </c>
      <c r="Q381" s="1" t="s">
        <v>110</v>
      </c>
      <c r="R381">
        <v>0.5</v>
      </c>
      <c r="S381" s="1" t="s">
        <v>51</v>
      </c>
      <c r="T381" s="1" t="s">
        <v>52</v>
      </c>
      <c r="U381">
        <v>41.016300000000001</v>
      </c>
      <c r="V381">
        <v>37.734999999999999</v>
      </c>
      <c r="W381">
        <v>37.734999999999999</v>
      </c>
      <c r="X381" s="1" t="s">
        <v>53</v>
      </c>
      <c r="Y381" s="1" t="s">
        <v>49</v>
      </c>
      <c r="Z381" s="1" t="s">
        <v>111</v>
      </c>
      <c r="AA381" s="1" t="s">
        <v>152</v>
      </c>
      <c r="AB381" s="1" t="s">
        <v>124</v>
      </c>
      <c r="AC381" s="1" t="s">
        <v>125</v>
      </c>
      <c r="AD381" s="1" t="s">
        <v>126</v>
      </c>
      <c r="AE381" s="1" t="s">
        <v>127</v>
      </c>
      <c r="AF381" s="1" t="s">
        <v>70</v>
      </c>
      <c r="AG381" s="1" t="s">
        <v>60</v>
      </c>
      <c r="AH381">
        <v>381</v>
      </c>
      <c r="AI381" s="1" t="s">
        <v>113</v>
      </c>
      <c r="AJ381" s="1" t="s">
        <v>114</v>
      </c>
      <c r="AK381" s="1" t="s">
        <v>115</v>
      </c>
      <c r="AL381">
        <v>1</v>
      </c>
      <c r="AM381" s="1" t="s">
        <v>876</v>
      </c>
      <c r="AN381" s="2">
        <v>46113</v>
      </c>
      <c r="AO381" s="3">
        <v>46113</v>
      </c>
    </row>
    <row r="382" spans="1:41">
      <c r="A382" s="1" t="s">
        <v>877</v>
      </c>
      <c r="B382" s="1" t="s">
        <v>42</v>
      </c>
      <c r="C382">
        <v>999999999999</v>
      </c>
      <c r="D382">
        <v>111111111111</v>
      </c>
      <c r="E382" s="1" t="s">
        <v>43</v>
      </c>
      <c r="F382">
        <v>46131.833333333336</v>
      </c>
      <c r="G382">
        <v>46132.833333333336</v>
      </c>
      <c r="H382">
        <v>46112.833333333336</v>
      </c>
      <c r="I382">
        <v>46142.833333333336</v>
      </c>
      <c r="J382" s="1" t="s">
        <v>44</v>
      </c>
      <c r="K382" s="1" t="s">
        <v>45</v>
      </c>
      <c r="L382" s="1" t="s">
        <v>46</v>
      </c>
      <c r="M382" s="1" t="s">
        <v>47</v>
      </c>
      <c r="N382" s="1" t="s">
        <v>48</v>
      </c>
      <c r="O382" s="1" t="s">
        <v>49</v>
      </c>
      <c r="P382">
        <v>1135.3916999999999</v>
      </c>
      <c r="Q382" s="1" t="s">
        <v>50</v>
      </c>
      <c r="R382">
        <v>9.6000000000000002E-2</v>
      </c>
      <c r="S382" s="1" t="s">
        <v>51</v>
      </c>
      <c r="T382" s="1" t="s">
        <v>52</v>
      </c>
      <c r="U382">
        <v>108.99760000000001</v>
      </c>
      <c r="V382">
        <v>95.372900000000001</v>
      </c>
      <c r="W382">
        <v>95.372900000000001</v>
      </c>
      <c r="X382" s="1" t="s">
        <v>53</v>
      </c>
      <c r="Y382" s="1" t="s">
        <v>49</v>
      </c>
      <c r="Z382" s="1" t="s">
        <v>54</v>
      </c>
      <c r="AA382" s="1" t="s">
        <v>65</v>
      </c>
      <c r="AB382" s="1" t="s">
        <v>66</v>
      </c>
      <c r="AC382" s="1" t="s">
        <v>67</v>
      </c>
      <c r="AD382" s="1" t="s">
        <v>68</v>
      </c>
      <c r="AE382" s="1" t="s">
        <v>69</v>
      </c>
      <c r="AF382" s="1" t="s">
        <v>70</v>
      </c>
      <c r="AG382" s="1" t="s">
        <v>60</v>
      </c>
      <c r="AH382">
        <v>382</v>
      </c>
      <c r="AI382" s="1" t="s">
        <v>70</v>
      </c>
      <c r="AJ382" s="1" t="s">
        <v>71</v>
      </c>
      <c r="AK382" s="1" t="s">
        <v>72</v>
      </c>
      <c r="AL382">
        <v>1</v>
      </c>
      <c r="AM382" s="1" t="s">
        <v>878</v>
      </c>
      <c r="AN382" s="2">
        <v>46113</v>
      </c>
      <c r="AO382" s="3">
        <v>46113</v>
      </c>
    </row>
    <row r="383" spans="1:41">
      <c r="A383" s="1" t="s">
        <v>879</v>
      </c>
      <c r="B383" s="1" t="s">
        <v>42</v>
      </c>
      <c r="C383">
        <v>999999999999</v>
      </c>
      <c r="D383">
        <v>111111111111</v>
      </c>
      <c r="E383" s="1" t="s">
        <v>43</v>
      </c>
      <c r="F383">
        <v>46131.833333333336</v>
      </c>
      <c r="G383">
        <v>46132.833333333336</v>
      </c>
      <c r="H383">
        <v>46112.833333333336</v>
      </c>
      <c r="I383">
        <v>46142.833333333336</v>
      </c>
      <c r="J383" s="1" t="s">
        <v>44</v>
      </c>
      <c r="K383" s="1" t="s">
        <v>45</v>
      </c>
      <c r="L383" s="1" t="s">
        <v>46</v>
      </c>
      <c r="M383" s="1" t="s">
        <v>64</v>
      </c>
      <c r="N383" s="1" t="s">
        <v>48</v>
      </c>
      <c r="O383" s="1" t="s">
        <v>49</v>
      </c>
      <c r="P383">
        <v>1136.1579999999999</v>
      </c>
      <c r="Q383" s="1" t="s">
        <v>50</v>
      </c>
      <c r="R383">
        <v>9.6000000000000002E-2</v>
      </c>
      <c r="S383" s="1" t="s">
        <v>51</v>
      </c>
      <c r="T383" s="1" t="s">
        <v>52</v>
      </c>
      <c r="U383">
        <v>109.0712</v>
      </c>
      <c r="V383">
        <v>95.437299999999993</v>
      </c>
      <c r="W383">
        <v>95.437299999999993</v>
      </c>
      <c r="X383" s="1" t="s">
        <v>53</v>
      </c>
      <c r="Y383" s="1" t="s">
        <v>49</v>
      </c>
      <c r="Z383" s="1" t="s">
        <v>54</v>
      </c>
      <c r="AA383" s="1" t="s">
        <v>65</v>
      </c>
      <c r="AB383" s="1" t="s">
        <v>66</v>
      </c>
      <c r="AC383" s="1" t="s">
        <v>67</v>
      </c>
      <c r="AD383" s="1" t="s">
        <v>68</v>
      </c>
      <c r="AE383" s="1" t="s">
        <v>69</v>
      </c>
      <c r="AF383" s="1" t="s">
        <v>70</v>
      </c>
      <c r="AG383" s="1" t="s">
        <v>60</v>
      </c>
      <c r="AH383">
        <v>383</v>
      </c>
      <c r="AI383" s="1" t="s">
        <v>70</v>
      </c>
      <c r="AJ383" s="1" t="s">
        <v>71</v>
      </c>
      <c r="AK383" s="1" t="s">
        <v>72</v>
      </c>
      <c r="AL383">
        <v>1</v>
      </c>
      <c r="AM383" s="1" t="s">
        <v>880</v>
      </c>
      <c r="AN383" s="2">
        <v>46113</v>
      </c>
      <c r="AO383" s="3">
        <v>46113</v>
      </c>
    </row>
    <row r="384" spans="1:41">
      <c r="A384" s="1" t="s">
        <v>881</v>
      </c>
      <c r="B384" s="1" t="s">
        <v>42</v>
      </c>
      <c r="C384">
        <v>999999999999</v>
      </c>
      <c r="D384">
        <v>111111111111</v>
      </c>
      <c r="E384" s="1" t="s">
        <v>43</v>
      </c>
      <c r="F384">
        <v>46131.833333333336</v>
      </c>
      <c r="G384">
        <v>46132.833333333336</v>
      </c>
      <c r="H384">
        <v>46112.833333333336</v>
      </c>
      <c r="I384">
        <v>46142.833333333336</v>
      </c>
      <c r="J384" s="1" t="s">
        <v>75</v>
      </c>
      <c r="K384" s="1" t="s">
        <v>76</v>
      </c>
      <c r="L384" s="1" t="s">
        <v>77</v>
      </c>
      <c r="M384" s="1" t="s">
        <v>78</v>
      </c>
      <c r="N384" s="1" t="s">
        <v>48</v>
      </c>
      <c r="O384" s="1" t="s">
        <v>49</v>
      </c>
      <c r="P384">
        <v>236.30350000000001</v>
      </c>
      <c r="Q384" s="1" t="s">
        <v>79</v>
      </c>
      <c r="R384">
        <v>2.3E-2</v>
      </c>
      <c r="S384" s="1" t="s">
        <v>51</v>
      </c>
      <c r="T384" s="1" t="s">
        <v>52</v>
      </c>
      <c r="U384">
        <v>5.4349999999999996</v>
      </c>
      <c r="V384">
        <v>5.0804999999999998</v>
      </c>
      <c r="W384">
        <v>5.0804999999999998</v>
      </c>
      <c r="X384" s="1" t="s">
        <v>53</v>
      </c>
      <c r="Y384" s="1" t="s">
        <v>49</v>
      </c>
      <c r="Z384" s="1" t="s">
        <v>80</v>
      </c>
      <c r="AA384" s="1" t="s">
        <v>65</v>
      </c>
      <c r="AB384" s="1" t="s">
        <v>66</v>
      </c>
      <c r="AC384" s="1" t="s">
        <v>67</v>
      </c>
      <c r="AD384" s="1" t="s">
        <v>68</v>
      </c>
      <c r="AE384" s="1" t="s">
        <v>69</v>
      </c>
      <c r="AF384" s="1" t="s">
        <v>70</v>
      </c>
      <c r="AG384" s="1" t="s">
        <v>60</v>
      </c>
      <c r="AH384">
        <v>384</v>
      </c>
      <c r="AI384" s="1" t="s">
        <v>70</v>
      </c>
      <c r="AJ384" s="1" t="s">
        <v>71</v>
      </c>
      <c r="AK384" s="1" t="s">
        <v>72</v>
      </c>
      <c r="AL384">
        <v>1</v>
      </c>
      <c r="AM384" s="1" t="s">
        <v>882</v>
      </c>
      <c r="AN384" s="2">
        <v>46113</v>
      </c>
      <c r="AO384" s="3">
        <v>46113</v>
      </c>
    </row>
    <row r="385" spans="1:41">
      <c r="A385" s="1" t="s">
        <v>883</v>
      </c>
      <c r="B385" s="1" t="s">
        <v>42</v>
      </c>
      <c r="C385">
        <v>999999999999</v>
      </c>
      <c r="D385">
        <v>111111111111</v>
      </c>
      <c r="E385" s="1" t="s">
        <v>43</v>
      </c>
      <c r="F385">
        <v>46131.833333333336</v>
      </c>
      <c r="G385">
        <v>46132.833333333336</v>
      </c>
      <c r="H385">
        <v>46112.833333333336</v>
      </c>
      <c r="I385">
        <v>46142.833333333336</v>
      </c>
      <c r="J385" s="1" t="s">
        <v>75</v>
      </c>
      <c r="K385" s="1" t="s">
        <v>76</v>
      </c>
      <c r="L385" s="1" t="s">
        <v>77</v>
      </c>
      <c r="M385" s="1" t="s">
        <v>83</v>
      </c>
      <c r="N385" s="1" t="s">
        <v>48</v>
      </c>
      <c r="O385" s="1" t="s">
        <v>49</v>
      </c>
      <c r="P385">
        <v>231.10380000000001</v>
      </c>
      <c r="Q385" s="1" t="s">
        <v>79</v>
      </c>
      <c r="R385">
        <v>2.3E-2</v>
      </c>
      <c r="S385" s="1" t="s">
        <v>51</v>
      </c>
      <c r="T385" s="1" t="s">
        <v>52</v>
      </c>
      <c r="U385">
        <v>5.3154000000000003</v>
      </c>
      <c r="V385">
        <v>4.9687000000000001</v>
      </c>
      <c r="W385">
        <v>4.9687000000000001</v>
      </c>
      <c r="X385" s="1" t="s">
        <v>53</v>
      </c>
      <c r="Y385" s="1" t="s">
        <v>49</v>
      </c>
      <c r="Z385" s="1" t="s">
        <v>80</v>
      </c>
      <c r="AA385" s="1" t="s">
        <v>65</v>
      </c>
      <c r="AB385" s="1" t="s">
        <v>66</v>
      </c>
      <c r="AC385" s="1" t="s">
        <v>67</v>
      </c>
      <c r="AD385" s="1" t="s">
        <v>68</v>
      </c>
      <c r="AE385" s="1" t="s">
        <v>69</v>
      </c>
      <c r="AF385" s="1" t="s">
        <v>70</v>
      </c>
      <c r="AG385" s="1" t="s">
        <v>60</v>
      </c>
      <c r="AH385">
        <v>385</v>
      </c>
      <c r="AI385" s="1" t="s">
        <v>70</v>
      </c>
      <c r="AJ385" s="1" t="s">
        <v>71</v>
      </c>
      <c r="AK385" s="1" t="s">
        <v>72</v>
      </c>
      <c r="AL385">
        <v>1</v>
      </c>
      <c r="AM385" s="1" t="s">
        <v>884</v>
      </c>
      <c r="AN385" s="2">
        <v>46113</v>
      </c>
      <c r="AO385" s="3">
        <v>46113</v>
      </c>
    </row>
    <row r="386" spans="1:41">
      <c r="A386" s="1" t="s">
        <v>885</v>
      </c>
      <c r="B386" s="1" t="s">
        <v>42</v>
      </c>
      <c r="C386">
        <v>999999999999</v>
      </c>
      <c r="D386">
        <v>111111111111</v>
      </c>
      <c r="E386" s="1" t="s">
        <v>43</v>
      </c>
      <c r="F386">
        <v>46131.833333333336</v>
      </c>
      <c r="G386">
        <v>46132.833333333336</v>
      </c>
      <c r="H386">
        <v>46112.833333333336</v>
      </c>
      <c r="I386">
        <v>46142.833333333336</v>
      </c>
      <c r="J386" s="1" t="s">
        <v>86</v>
      </c>
      <c r="K386" s="1" t="s">
        <v>87</v>
      </c>
      <c r="L386" s="1" t="s">
        <v>88</v>
      </c>
      <c r="M386" s="1" t="s">
        <v>89</v>
      </c>
      <c r="N386" s="1" t="s">
        <v>48</v>
      </c>
      <c r="O386" s="1" t="s">
        <v>49</v>
      </c>
      <c r="P386">
        <v>199.6456</v>
      </c>
      <c r="Q386" s="1" t="s">
        <v>50</v>
      </c>
      <c r="R386">
        <v>0.192</v>
      </c>
      <c r="S386" s="1" t="s">
        <v>51</v>
      </c>
      <c r="T386" s="1" t="s">
        <v>52</v>
      </c>
      <c r="U386">
        <v>38.332000000000001</v>
      </c>
      <c r="V386">
        <v>33.939799999999998</v>
      </c>
      <c r="W386">
        <v>33.939799999999998</v>
      </c>
      <c r="X386" s="1" t="s">
        <v>53</v>
      </c>
      <c r="Y386" s="1" t="s">
        <v>49</v>
      </c>
      <c r="Z386" s="1" t="s">
        <v>90</v>
      </c>
      <c r="AA386" s="1" t="s">
        <v>65</v>
      </c>
      <c r="AB386" s="1" t="s">
        <v>66</v>
      </c>
      <c r="AC386" s="1" t="s">
        <v>67</v>
      </c>
      <c r="AD386" s="1" t="s">
        <v>68</v>
      </c>
      <c r="AE386" s="1" t="s">
        <v>69</v>
      </c>
      <c r="AF386" s="1" t="s">
        <v>70</v>
      </c>
      <c r="AG386" s="1" t="s">
        <v>60</v>
      </c>
      <c r="AH386">
        <v>386</v>
      </c>
      <c r="AI386" s="1" t="s">
        <v>70</v>
      </c>
      <c r="AJ386" s="1" t="s">
        <v>71</v>
      </c>
      <c r="AK386" s="1" t="s">
        <v>72</v>
      </c>
      <c r="AL386">
        <v>1</v>
      </c>
      <c r="AM386" s="1" t="s">
        <v>886</v>
      </c>
      <c r="AN386" s="2">
        <v>46113</v>
      </c>
      <c r="AO386" s="3">
        <v>46113</v>
      </c>
    </row>
    <row r="387" spans="1:41">
      <c r="A387" s="1" t="s">
        <v>887</v>
      </c>
      <c r="B387" s="1" t="s">
        <v>42</v>
      </c>
      <c r="C387">
        <v>999999999999</v>
      </c>
      <c r="D387">
        <v>111111111111</v>
      </c>
      <c r="E387" s="1" t="s">
        <v>43</v>
      </c>
      <c r="F387">
        <v>46131.833333333336</v>
      </c>
      <c r="G387">
        <v>46132.833333333336</v>
      </c>
      <c r="H387">
        <v>46112.833333333336</v>
      </c>
      <c r="I387">
        <v>46142.833333333336</v>
      </c>
      <c r="J387" s="1" t="s">
        <v>86</v>
      </c>
      <c r="K387" s="1" t="s">
        <v>87</v>
      </c>
      <c r="L387" s="1" t="s">
        <v>88</v>
      </c>
      <c r="M387" s="1" t="s">
        <v>93</v>
      </c>
      <c r="N387" s="1" t="s">
        <v>48</v>
      </c>
      <c r="O387" s="1" t="s">
        <v>49</v>
      </c>
      <c r="P387">
        <v>220.70330000000001</v>
      </c>
      <c r="Q387" s="1" t="s">
        <v>50</v>
      </c>
      <c r="R387">
        <v>0.192</v>
      </c>
      <c r="S387" s="1" t="s">
        <v>51</v>
      </c>
      <c r="T387" s="1" t="s">
        <v>52</v>
      </c>
      <c r="U387">
        <v>42.375</v>
      </c>
      <c r="V387">
        <v>37.519599999999997</v>
      </c>
      <c r="W387">
        <v>37.519599999999997</v>
      </c>
      <c r="X387" s="1" t="s">
        <v>53</v>
      </c>
      <c r="Y387" s="1" t="s">
        <v>49</v>
      </c>
      <c r="Z387" s="1" t="s">
        <v>90</v>
      </c>
      <c r="AA387" s="1" t="s">
        <v>65</v>
      </c>
      <c r="AB387" s="1" t="s">
        <v>66</v>
      </c>
      <c r="AC387" s="1" t="s">
        <v>67</v>
      </c>
      <c r="AD387" s="1" t="s">
        <v>68</v>
      </c>
      <c r="AE387" s="1" t="s">
        <v>69</v>
      </c>
      <c r="AF387" s="1" t="s">
        <v>70</v>
      </c>
      <c r="AG387" s="1" t="s">
        <v>60</v>
      </c>
      <c r="AH387">
        <v>387</v>
      </c>
      <c r="AI387" s="1" t="s">
        <v>70</v>
      </c>
      <c r="AJ387" s="1" t="s">
        <v>71</v>
      </c>
      <c r="AK387" s="1" t="s">
        <v>72</v>
      </c>
      <c r="AL387">
        <v>1</v>
      </c>
      <c r="AM387" s="1" t="s">
        <v>888</v>
      </c>
      <c r="AN387" s="2">
        <v>46113</v>
      </c>
      <c r="AO387" s="3">
        <v>46113</v>
      </c>
    </row>
    <row r="388" spans="1:41">
      <c r="A388" s="1" t="s">
        <v>889</v>
      </c>
      <c r="B388" s="1" t="s">
        <v>42</v>
      </c>
      <c r="C388">
        <v>999999999999</v>
      </c>
      <c r="D388">
        <v>111111111111</v>
      </c>
      <c r="E388" s="1" t="s">
        <v>43</v>
      </c>
      <c r="F388">
        <v>46131.833333333336</v>
      </c>
      <c r="G388">
        <v>46132.833333333336</v>
      </c>
      <c r="H388">
        <v>46112.833333333336</v>
      </c>
      <c r="I388">
        <v>46142.833333333336</v>
      </c>
      <c r="J388" s="1" t="s">
        <v>96</v>
      </c>
      <c r="K388" s="1" t="s">
        <v>45</v>
      </c>
      <c r="L388" s="1" t="s">
        <v>97</v>
      </c>
      <c r="M388" s="1" t="s">
        <v>98</v>
      </c>
      <c r="N388" s="1" t="s">
        <v>48</v>
      </c>
      <c r="O388" s="1" t="s">
        <v>49</v>
      </c>
      <c r="P388">
        <v>4192540.3473999999</v>
      </c>
      <c r="Q388" s="1" t="s">
        <v>99</v>
      </c>
      <c r="R388">
        <v>1.6666700000000001E-5</v>
      </c>
      <c r="S388" s="1" t="s">
        <v>51</v>
      </c>
      <c r="T388" s="1" t="s">
        <v>52</v>
      </c>
      <c r="U388">
        <v>69.875799999999998</v>
      </c>
      <c r="V388">
        <v>64.984399999999994</v>
      </c>
      <c r="W388">
        <v>64.984399999999994</v>
      </c>
      <c r="X388" s="1" t="s">
        <v>53</v>
      </c>
      <c r="Y388" s="1" t="s">
        <v>49</v>
      </c>
      <c r="Z388" s="1" t="s">
        <v>100</v>
      </c>
      <c r="AA388" s="1" t="s">
        <v>65</v>
      </c>
      <c r="AB388" s="1" t="s">
        <v>66</v>
      </c>
      <c r="AC388" s="1" t="s">
        <v>67</v>
      </c>
      <c r="AD388" s="1" t="s">
        <v>68</v>
      </c>
      <c r="AE388" s="1" t="s">
        <v>69</v>
      </c>
      <c r="AF388" s="1" t="s">
        <v>70</v>
      </c>
      <c r="AG388" s="1" t="s">
        <v>60</v>
      </c>
      <c r="AH388">
        <v>388</v>
      </c>
      <c r="AI388" s="1" t="s">
        <v>70</v>
      </c>
      <c r="AJ388" s="1" t="s">
        <v>71</v>
      </c>
      <c r="AK388" s="1" t="s">
        <v>72</v>
      </c>
      <c r="AL388">
        <v>1</v>
      </c>
      <c r="AM388" s="1" t="s">
        <v>890</v>
      </c>
      <c r="AN388" s="2">
        <v>46113</v>
      </c>
      <c r="AO388" s="3">
        <v>46113</v>
      </c>
    </row>
    <row r="389" spans="1:41">
      <c r="A389" s="1" t="s">
        <v>891</v>
      </c>
      <c r="B389" s="1" t="s">
        <v>42</v>
      </c>
      <c r="C389">
        <v>999999999999</v>
      </c>
      <c r="D389">
        <v>111111111111</v>
      </c>
      <c r="E389" s="1" t="s">
        <v>43</v>
      </c>
      <c r="F389">
        <v>46131.833333333336</v>
      </c>
      <c r="G389">
        <v>46132.833333333336</v>
      </c>
      <c r="H389">
        <v>46112.833333333336</v>
      </c>
      <c r="I389">
        <v>46142.833333333336</v>
      </c>
      <c r="J389" s="1" t="s">
        <v>96</v>
      </c>
      <c r="K389" s="1" t="s">
        <v>45</v>
      </c>
      <c r="L389" s="1" t="s">
        <v>97</v>
      </c>
      <c r="M389" s="1" t="s">
        <v>103</v>
      </c>
      <c r="N389" s="1" t="s">
        <v>48</v>
      </c>
      <c r="O389" s="1" t="s">
        <v>49</v>
      </c>
      <c r="P389">
        <v>4547026.2681</v>
      </c>
      <c r="Q389" s="1" t="s">
        <v>99</v>
      </c>
      <c r="R389">
        <v>1.6666700000000001E-5</v>
      </c>
      <c r="S389" s="1" t="s">
        <v>51</v>
      </c>
      <c r="T389" s="1" t="s">
        <v>52</v>
      </c>
      <c r="U389">
        <v>75.783900000000003</v>
      </c>
      <c r="V389">
        <v>70.478899999999996</v>
      </c>
      <c r="W389">
        <v>70.478899999999996</v>
      </c>
      <c r="X389" s="1" t="s">
        <v>53</v>
      </c>
      <c r="Y389" s="1" t="s">
        <v>49</v>
      </c>
      <c r="Z389" s="1" t="s">
        <v>100</v>
      </c>
      <c r="AA389" s="1" t="s">
        <v>65</v>
      </c>
      <c r="AB389" s="1" t="s">
        <v>66</v>
      </c>
      <c r="AC389" s="1" t="s">
        <v>67</v>
      </c>
      <c r="AD389" s="1" t="s">
        <v>68</v>
      </c>
      <c r="AE389" s="1" t="s">
        <v>69</v>
      </c>
      <c r="AF389" s="1" t="s">
        <v>70</v>
      </c>
      <c r="AG389" s="1" t="s">
        <v>60</v>
      </c>
      <c r="AH389">
        <v>389</v>
      </c>
      <c r="AI389" s="1" t="s">
        <v>70</v>
      </c>
      <c r="AJ389" s="1" t="s">
        <v>71</v>
      </c>
      <c r="AK389" s="1" t="s">
        <v>72</v>
      </c>
      <c r="AL389">
        <v>1</v>
      </c>
      <c r="AM389" s="1" t="s">
        <v>892</v>
      </c>
      <c r="AN389" s="2">
        <v>46113</v>
      </c>
      <c r="AO389" s="3">
        <v>46113</v>
      </c>
    </row>
    <row r="390" spans="1:41">
      <c r="A390" s="1" t="s">
        <v>893</v>
      </c>
      <c r="B390" s="1" t="s">
        <v>42</v>
      </c>
      <c r="C390">
        <v>999999999999</v>
      </c>
      <c r="D390">
        <v>111111111111</v>
      </c>
      <c r="E390" s="1" t="s">
        <v>43</v>
      </c>
      <c r="F390">
        <v>46131.833333333336</v>
      </c>
      <c r="G390">
        <v>46132.833333333336</v>
      </c>
      <c r="H390">
        <v>46112.833333333336</v>
      </c>
      <c r="I390">
        <v>46142.833333333336</v>
      </c>
      <c r="J390" s="1" t="s">
        <v>106</v>
      </c>
      <c r="K390" s="1" t="s">
        <v>107</v>
      </c>
      <c r="L390" s="1" t="s">
        <v>108</v>
      </c>
      <c r="M390" s="1" t="s">
        <v>109</v>
      </c>
      <c r="N390" s="1" t="s">
        <v>48</v>
      </c>
      <c r="O390" s="1" t="s">
        <v>49</v>
      </c>
      <c r="P390">
        <v>247.1516</v>
      </c>
      <c r="Q390" s="1" t="s">
        <v>110</v>
      </c>
      <c r="R390">
        <v>0.5</v>
      </c>
      <c r="S390" s="1" t="s">
        <v>51</v>
      </c>
      <c r="T390" s="1" t="s">
        <v>52</v>
      </c>
      <c r="U390">
        <v>123.5758</v>
      </c>
      <c r="V390">
        <v>113.6897</v>
      </c>
      <c r="W390">
        <v>113.6897</v>
      </c>
      <c r="X390" s="1" t="s">
        <v>53</v>
      </c>
      <c r="Y390" s="1" t="s">
        <v>49</v>
      </c>
      <c r="Z390" s="1" t="s">
        <v>111</v>
      </c>
      <c r="AA390" s="1" t="s">
        <v>112</v>
      </c>
      <c r="AB390" s="1" t="s">
        <v>66</v>
      </c>
      <c r="AC390" s="1" t="s">
        <v>67</v>
      </c>
      <c r="AD390" s="1" t="s">
        <v>68</v>
      </c>
      <c r="AE390" s="1" t="s">
        <v>69</v>
      </c>
      <c r="AF390" s="1" t="s">
        <v>70</v>
      </c>
      <c r="AG390" s="1" t="s">
        <v>60</v>
      </c>
      <c r="AH390">
        <v>390</v>
      </c>
      <c r="AI390" s="1" t="s">
        <v>113</v>
      </c>
      <c r="AJ390" s="1" t="s">
        <v>114</v>
      </c>
      <c r="AK390" s="1" t="s">
        <v>115</v>
      </c>
      <c r="AL390">
        <v>1</v>
      </c>
      <c r="AM390" s="1" t="s">
        <v>894</v>
      </c>
      <c r="AN390" s="2">
        <v>46113</v>
      </c>
      <c r="AO390" s="3">
        <v>46113</v>
      </c>
    </row>
    <row r="391" spans="1:41">
      <c r="A391" s="1" t="s">
        <v>895</v>
      </c>
      <c r="B391" s="1" t="s">
        <v>42</v>
      </c>
      <c r="C391">
        <v>999999999999</v>
      </c>
      <c r="D391">
        <v>111111111111</v>
      </c>
      <c r="E391" s="1" t="s">
        <v>43</v>
      </c>
      <c r="F391">
        <v>46131.833333333336</v>
      </c>
      <c r="G391">
        <v>46132.833333333336</v>
      </c>
      <c r="H391">
        <v>46112.833333333336</v>
      </c>
      <c r="I391">
        <v>46142.833333333336</v>
      </c>
      <c r="J391" s="1" t="s">
        <v>106</v>
      </c>
      <c r="K391" s="1" t="s">
        <v>107</v>
      </c>
      <c r="L391" s="1" t="s">
        <v>108</v>
      </c>
      <c r="M391" s="1" t="s">
        <v>118</v>
      </c>
      <c r="N391" s="1" t="s">
        <v>48</v>
      </c>
      <c r="O391" s="1" t="s">
        <v>49</v>
      </c>
      <c r="P391">
        <v>223.26519999999999</v>
      </c>
      <c r="Q391" s="1" t="s">
        <v>110</v>
      </c>
      <c r="R391">
        <v>0.5</v>
      </c>
      <c r="S391" s="1" t="s">
        <v>51</v>
      </c>
      <c r="T391" s="1" t="s">
        <v>52</v>
      </c>
      <c r="U391">
        <v>111.6326</v>
      </c>
      <c r="V391">
        <v>102.702</v>
      </c>
      <c r="W391">
        <v>102.702</v>
      </c>
      <c r="X391" s="1" t="s">
        <v>53</v>
      </c>
      <c r="Y391" s="1" t="s">
        <v>49</v>
      </c>
      <c r="Z391" s="1" t="s">
        <v>111</v>
      </c>
      <c r="AA391" s="1" t="s">
        <v>112</v>
      </c>
      <c r="AB391" s="1" t="s">
        <v>66</v>
      </c>
      <c r="AC391" s="1" t="s">
        <v>67</v>
      </c>
      <c r="AD391" s="1" t="s">
        <v>68</v>
      </c>
      <c r="AE391" s="1" t="s">
        <v>69</v>
      </c>
      <c r="AF391" s="1" t="s">
        <v>70</v>
      </c>
      <c r="AG391" s="1" t="s">
        <v>60</v>
      </c>
      <c r="AH391">
        <v>391</v>
      </c>
      <c r="AI391" s="1" t="s">
        <v>113</v>
      </c>
      <c r="AJ391" s="1" t="s">
        <v>114</v>
      </c>
      <c r="AK391" s="1" t="s">
        <v>115</v>
      </c>
      <c r="AL391">
        <v>1</v>
      </c>
      <c r="AM391" s="1" t="s">
        <v>896</v>
      </c>
      <c r="AN391" s="2">
        <v>46113</v>
      </c>
      <c r="AO391" s="3">
        <v>46113</v>
      </c>
    </row>
    <row r="392" spans="1:41">
      <c r="A392" s="1" t="s">
        <v>897</v>
      </c>
      <c r="B392" s="1" t="s">
        <v>42</v>
      </c>
      <c r="C392">
        <v>999999999999</v>
      </c>
      <c r="D392">
        <v>222222222222</v>
      </c>
      <c r="E392" s="1" t="s">
        <v>121</v>
      </c>
      <c r="F392">
        <v>46131.833333333336</v>
      </c>
      <c r="G392">
        <v>46132.833333333336</v>
      </c>
      <c r="H392">
        <v>46112.833333333336</v>
      </c>
      <c r="I392">
        <v>46142.833333333336</v>
      </c>
      <c r="J392" s="1" t="s">
        <v>44</v>
      </c>
      <c r="K392" s="1" t="s">
        <v>45</v>
      </c>
      <c r="L392" s="1" t="s">
        <v>46</v>
      </c>
      <c r="M392" s="1" t="s">
        <v>122</v>
      </c>
      <c r="N392" s="1" t="s">
        <v>48</v>
      </c>
      <c r="O392" s="1" t="s">
        <v>49</v>
      </c>
      <c r="P392">
        <v>447.9</v>
      </c>
      <c r="Q392" s="1" t="s">
        <v>50</v>
      </c>
      <c r="R392">
        <v>9.6000000000000002E-2</v>
      </c>
      <c r="S392" s="1" t="s">
        <v>51</v>
      </c>
      <c r="T392" s="1" t="s">
        <v>52</v>
      </c>
      <c r="U392">
        <v>42.998399999999997</v>
      </c>
      <c r="V392">
        <v>37.623600000000003</v>
      </c>
      <c r="W392">
        <v>37.623600000000003</v>
      </c>
      <c r="X392" s="1" t="s">
        <v>53</v>
      </c>
      <c r="Y392" s="1" t="s">
        <v>49</v>
      </c>
      <c r="Z392" s="1" t="s">
        <v>54</v>
      </c>
      <c r="AA392" s="1" t="s">
        <v>123</v>
      </c>
      <c r="AB392" s="1" t="s">
        <v>124</v>
      </c>
      <c r="AC392" s="1" t="s">
        <v>125</v>
      </c>
      <c r="AD392" s="1" t="s">
        <v>126</v>
      </c>
      <c r="AE392" s="1" t="s">
        <v>127</v>
      </c>
      <c r="AF392" s="1" t="s">
        <v>70</v>
      </c>
      <c r="AG392" s="1" t="s">
        <v>60</v>
      </c>
      <c r="AH392">
        <v>392</v>
      </c>
      <c r="AI392" s="1" t="s">
        <v>70</v>
      </c>
      <c r="AJ392" s="1" t="s">
        <v>71</v>
      </c>
      <c r="AK392" s="1" t="s">
        <v>72</v>
      </c>
      <c r="AL392">
        <v>1</v>
      </c>
      <c r="AM392" s="1" t="s">
        <v>898</v>
      </c>
      <c r="AN392" s="2">
        <v>46113</v>
      </c>
      <c r="AO392" s="3">
        <v>46113</v>
      </c>
    </row>
    <row r="393" spans="1:41">
      <c r="A393" s="1" t="s">
        <v>899</v>
      </c>
      <c r="B393" s="1" t="s">
        <v>42</v>
      </c>
      <c r="C393">
        <v>999999999999</v>
      </c>
      <c r="D393">
        <v>222222222222</v>
      </c>
      <c r="E393" s="1" t="s">
        <v>121</v>
      </c>
      <c r="F393">
        <v>46131.833333333336</v>
      </c>
      <c r="G393">
        <v>46132.833333333336</v>
      </c>
      <c r="H393">
        <v>46112.833333333336</v>
      </c>
      <c r="I393">
        <v>46142.833333333336</v>
      </c>
      <c r="J393" s="1" t="s">
        <v>44</v>
      </c>
      <c r="K393" s="1" t="s">
        <v>45</v>
      </c>
      <c r="L393" s="1" t="s">
        <v>46</v>
      </c>
      <c r="M393" s="1" t="s">
        <v>130</v>
      </c>
      <c r="N393" s="1" t="s">
        <v>48</v>
      </c>
      <c r="O393" s="1" t="s">
        <v>49</v>
      </c>
      <c r="P393">
        <v>438.19470000000001</v>
      </c>
      <c r="Q393" s="1" t="s">
        <v>50</v>
      </c>
      <c r="R393">
        <v>9.6000000000000002E-2</v>
      </c>
      <c r="S393" s="1" t="s">
        <v>51</v>
      </c>
      <c r="T393" s="1" t="s">
        <v>52</v>
      </c>
      <c r="U393">
        <v>42.066699999999997</v>
      </c>
      <c r="V393">
        <v>36.808399999999999</v>
      </c>
      <c r="W393">
        <v>36.808399999999999</v>
      </c>
      <c r="X393" s="1" t="s">
        <v>53</v>
      </c>
      <c r="Y393" s="1" t="s">
        <v>49</v>
      </c>
      <c r="Z393" s="1" t="s">
        <v>54</v>
      </c>
      <c r="AA393" s="1" t="s">
        <v>123</v>
      </c>
      <c r="AB393" s="1" t="s">
        <v>124</v>
      </c>
      <c r="AC393" s="1" t="s">
        <v>125</v>
      </c>
      <c r="AD393" s="1" t="s">
        <v>126</v>
      </c>
      <c r="AE393" s="1" t="s">
        <v>127</v>
      </c>
      <c r="AF393" s="1" t="s">
        <v>70</v>
      </c>
      <c r="AG393" s="1" t="s">
        <v>60</v>
      </c>
      <c r="AH393">
        <v>393</v>
      </c>
      <c r="AI393" s="1" t="s">
        <v>70</v>
      </c>
      <c r="AJ393" s="1" t="s">
        <v>71</v>
      </c>
      <c r="AK393" s="1" t="s">
        <v>72</v>
      </c>
      <c r="AL393">
        <v>1</v>
      </c>
      <c r="AM393" s="1" t="s">
        <v>900</v>
      </c>
      <c r="AN393" s="2">
        <v>46113</v>
      </c>
      <c r="AO393" s="3">
        <v>46113</v>
      </c>
    </row>
    <row r="394" spans="1:41">
      <c r="A394" s="1" t="s">
        <v>901</v>
      </c>
      <c r="B394" s="1" t="s">
        <v>42</v>
      </c>
      <c r="C394">
        <v>999999999999</v>
      </c>
      <c r="D394">
        <v>222222222222</v>
      </c>
      <c r="E394" s="1" t="s">
        <v>121</v>
      </c>
      <c r="F394">
        <v>46131.833333333336</v>
      </c>
      <c r="G394">
        <v>46132.833333333336</v>
      </c>
      <c r="H394">
        <v>46112.833333333336</v>
      </c>
      <c r="I394">
        <v>46142.833333333336</v>
      </c>
      <c r="J394" s="1" t="s">
        <v>75</v>
      </c>
      <c r="K394" s="1" t="s">
        <v>76</v>
      </c>
      <c r="L394" s="1" t="s">
        <v>77</v>
      </c>
      <c r="M394" s="1" t="s">
        <v>133</v>
      </c>
      <c r="N394" s="1" t="s">
        <v>48</v>
      </c>
      <c r="O394" s="1" t="s">
        <v>49</v>
      </c>
      <c r="P394">
        <v>86.876300000000001</v>
      </c>
      <c r="Q394" s="1" t="s">
        <v>79</v>
      </c>
      <c r="R394">
        <v>2.3E-2</v>
      </c>
      <c r="S394" s="1" t="s">
        <v>51</v>
      </c>
      <c r="T394" s="1" t="s">
        <v>52</v>
      </c>
      <c r="U394">
        <v>1.9982</v>
      </c>
      <c r="V394">
        <v>1.8677999999999999</v>
      </c>
      <c r="W394">
        <v>1.8677999999999999</v>
      </c>
      <c r="X394" s="1" t="s">
        <v>53</v>
      </c>
      <c r="Y394" s="1" t="s">
        <v>49</v>
      </c>
      <c r="Z394" s="1" t="s">
        <v>80</v>
      </c>
      <c r="AA394" s="1" t="s">
        <v>123</v>
      </c>
      <c r="AB394" s="1" t="s">
        <v>124</v>
      </c>
      <c r="AC394" s="1" t="s">
        <v>125</v>
      </c>
      <c r="AD394" s="1" t="s">
        <v>126</v>
      </c>
      <c r="AE394" s="1" t="s">
        <v>127</v>
      </c>
      <c r="AF394" s="1" t="s">
        <v>70</v>
      </c>
      <c r="AG394" s="1" t="s">
        <v>60</v>
      </c>
      <c r="AH394">
        <v>394</v>
      </c>
      <c r="AI394" s="1" t="s">
        <v>70</v>
      </c>
      <c r="AJ394" s="1" t="s">
        <v>71</v>
      </c>
      <c r="AK394" s="1" t="s">
        <v>72</v>
      </c>
      <c r="AL394">
        <v>1</v>
      </c>
      <c r="AM394" s="1" t="s">
        <v>902</v>
      </c>
      <c r="AN394" s="2">
        <v>46113</v>
      </c>
      <c r="AO394" s="3">
        <v>46113</v>
      </c>
    </row>
    <row r="395" spans="1:41">
      <c r="A395" s="1" t="s">
        <v>903</v>
      </c>
      <c r="B395" s="1" t="s">
        <v>42</v>
      </c>
      <c r="C395">
        <v>999999999999</v>
      </c>
      <c r="D395">
        <v>222222222222</v>
      </c>
      <c r="E395" s="1" t="s">
        <v>121</v>
      </c>
      <c r="F395">
        <v>46131.833333333336</v>
      </c>
      <c r="G395">
        <v>46132.833333333336</v>
      </c>
      <c r="H395">
        <v>46112.833333333336</v>
      </c>
      <c r="I395">
        <v>46142.833333333336</v>
      </c>
      <c r="J395" s="1" t="s">
        <v>75</v>
      </c>
      <c r="K395" s="1" t="s">
        <v>76</v>
      </c>
      <c r="L395" s="1" t="s">
        <v>77</v>
      </c>
      <c r="M395" s="1" t="s">
        <v>136</v>
      </c>
      <c r="N395" s="1" t="s">
        <v>48</v>
      </c>
      <c r="O395" s="1" t="s">
        <v>49</v>
      </c>
      <c r="P395">
        <v>99.740499999999997</v>
      </c>
      <c r="Q395" s="1" t="s">
        <v>79</v>
      </c>
      <c r="R395">
        <v>2.3E-2</v>
      </c>
      <c r="S395" s="1" t="s">
        <v>51</v>
      </c>
      <c r="T395" s="1" t="s">
        <v>52</v>
      </c>
      <c r="U395">
        <v>2.294</v>
      </c>
      <c r="V395">
        <v>2.1444000000000001</v>
      </c>
      <c r="W395">
        <v>2.1444000000000001</v>
      </c>
      <c r="X395" s="1" t="s">
        <v>53</v>
      </c>
      <c r="Y395" s="1" t="s">
        <v>49</v>
      </c>
      <c r="Z395" s="1" t="s">
        <v>80</v>
      </c>
      <c r="AA395" s="1" t="s">
        <v>123</v>
      </c>
      <c r="AB395" s="1" t="s">
        <v>124</v>
      </c>
      <c r="AC395" s="1" t="s">
        <v>125</v>
      </c>
      <c r="AD395" s="1" t="s">
        <v>126</v>
      </c>
      <c r="AE395" s="1" t="s">
        <v>127</v>
      </c>
      <c r="AF395" s="1" t="s">
        <v>70</v>
      </c>
      <c r="AG395" s="1" t="s">
        <v>60</v>
      </c>
      <c r="AH395">
        <v>395</v>
      </c>
      <c r="AI395" s="1" t="s">
        <v>70</v>
      </c>
      <c r="AJ395" s="1" t="s">
        <v>71</v>
      </c>
      <c r="AK395" s="1" t="s">
        <v>72</v>
      </c>
      <c r="AL395">
        <v>1</v>
      </c>
      <c r="AM395" s="1" t="s">
        <v>904</v>
      </c>
      <c r="AN395" s="2">
        <v>46113</v>
      </c>
      <c r="AO395" s="3">
        <v>46113</v>
      </c>
    </row>
    <row r="396" spans="1:41">
      <c r="A396" s="1" t="s">
        <v>905</v>
      </c>
      <c r="B396" s="1" t="s">
        <v>42</v>
      </c>
      <c r="C396">
        <v>999999999999</v>
      </c>
      <c r="D396">
        <v>222222222222</v>
      </c>
      <c r="E396" s="1" t="s">
        <v>121</v>
      </c>
      <c r="F396">
        <v>46131.833333333336</v>
      </c>
      <c r="G396">
        <v>46132.833333333336</v>
      </c>
      <c r="H396">
        <v>46112.833333333336</v>
      </c>
      <c r="I396">
        <v>46142.833333333336</v>
      </c>
      <c r="J396" s="1" t="s">
        <v>86</v>
      </c>
      <c r="K396" s="1" t="s">
        <v>87</v>
      </c>
      <c r="L396" s="1" t="s">
        <v>88</v>
      </c>
      <c r="M396" s="1" t="s">
        <v>139</v>
      </c>
      <c r="N396" s="1" t="s">
        <v>48</v>
      </c>
      <c r="O396" s="1" t="s">
        <v>49</v>
      </c>
      <c r="P396">
        <v>84.8613</v>
      </c>
      <c r="Q396" s="1" t="s">
        <v>50</v>
      </c>
      <c r="R396">
        <v>0.192</v>
      </c>
      <c r="S396" s="1" t="s">
        <v>51</v>
      </c>
      <c r="T396" s="1" t="s">
        <v>52</v>
      </c>
      <c r="U396">
        <v>16.293399999999998</v>
      </c>
      <c r="V396">
        <v>14.426399999999999</v>
      </c>
      <c r="W396">
        <v>14.426399999999999</v>
      </c>
      <c r="X396" s="1" t="s">
        <v>53</v>
      </c>
      <c r="Y396" s="1" t="s">
        <v>49</v>
      </c>
      <c r="Z396" s="1" t="s">
        <v>90</v>
      </c>
      <c r="AA396" s="1" t="s">
        <v>123</v>
      </c>
      <c r="AB396" s="1" t="s">
        <v>124</v>
      </c>
      <c r="AC396" s="1" t="s">
        <v>125</v>
      </c>
      <c r="AD396" s="1" t="s">
        <v>126</v>
      </c>
      <c r="AE396" s="1" t="s">
        <v>127</v>
      </c>
      <c r="AF396" s="1" t="s">
        <v>70</v>
      </c>
      <c r="AG396" s="1" t="s">
        <v>60</v>
      </c>
      <c r="AH396">
        <v>396</v>
      </c>
      <c r="AI396" s="1" t="s">
        <v>70</v>
      </c>
      <c r="AJ396" s="1" t="s">
        <v>71</v>
      </c>
      <c r="AK396" s="1" t="s">
        <v>72</v>
      </c>
      <c r="AL396">
        <v>1</v>
      </c>
      <c r="AM396" s="1" t="s">
        <v>906</v>
      </c>
      <c r="AN396" s="2">
        <v>46113</v>
      </c>
      <c r="AO396" s="3">
        <v>46113</v>
      </c>
    </row>
    <row r="397" spans="1:41">
      <c r="A397" s="1" t="s">
        <v>907</v>
      </c>
      <c r="B397" s="1" t="s">
        <v>42</v>
      </c>
      <c r="C397">
        <v>999999999999</v>
      </c>
      <c r="D397">
        <v>222222222222</v>
      </c>
      <c r="E397" s="1" t="s">
        <v>121</v>
      </c>
      <c r="F397">
        <v>46131.833333333336</v>
      </c>
      <c r="G397">
        <v>46132.833333333336</v>
      </c>
      <c r="H397">
        <v>46112.833333333336</v>
      </c>
      <c r="I397">
        <v>46142.833333333336</v>
      </c>
      <c r="J397" s="1" t="s">
        <v>86</v>
      </c>
      <c r="K397" s="1" t="s">
        <v>87</v>
      </c>
      <c r="L397" s="1" t="s">
        <v>88</v>
      </c>
      <c r="M397" s="1" t="s">
        <v>142</v>
      </c>
      <c r="N397" s="1" t="s">
        <v>48</v>
      </c>
      <c r="O397" s="1" t="s">
        <v>49</v>
      </c>
      <c r="P397">
        <v>91.087400000000002</v>
      </c>
      <c r="Q397" s="1" t="s">
        <v>50</v>
      </c>
      <c r="R397">
        <v>0.192</v>
      </c>
      <c r="S397" s="1" t="s">
        <v>51</v>
      </c>
      <c r="T397" s="1" t="s">
        <v>52</v>
      </c>
      <c r="U397">
        <v>17.488800000000001</v>
      </c>
      <c r="V397">
        <v>15.4849</v>
      </c>
      <c r="W397">
        <v>15.4849</v>
      </c>
      <c r="X397" s="1" t="s">
        <v>53</v>
      </c>
      <c r="Y397" s="1" t="s">
        <v>49</v>
      </c>
      <c r="Z397" s="1" t="s">
        <v>90</v>
      </c>
      <c r="AA397" s="1" t="s">
        <v>123</v>
      </c>
      <c r="AB397" s="1" t="s">
        <v>124</v>
      </c>
      <c r="AC397" s="1" t="s">
        <v>125</v>
      </c>
      <c r="AD397" s="1" t="s">
        <v>126</v>
      </c>
      <c r="AE397" s="1" t="s">
        <v>127</v>
      </c>
      <c r="AF397" s="1" t="s">
        <v>70</v>
      </c>
      <c r="AG397" s="1" t="s">
        <v>60</v>
      </c>
      <c r="AH397">
        <v>397</v>
      </c>
      <c r="AI397" s="1" t="s">
        <v>70</v>
      </c>
      <c r="AJ397" s="1" t="s">
        <v>71</v>
      </c>
      <c r="AK397" s="1" t="s">
        <v>72</v>
      </c>
      <c r="AL397">
        <v>1</v>
      </c>
      <c r="AM397" s="1" t="s">
        <v>908</v>
      </c>
      <c r="AN397" s="2">
        <v>46113</v>
      </c>
      <c r="AO397" s="3">
        <v>46113</v>
      </c>
    </row>
    <row r="398" spans="1:41">
      <c r="A398" s="1" t="s">
        <v>909</v>
      </c>
      <c r="B398" s="1" t="s">
        <v>42</v>
      </c>
      <c r="C398">
        <v>999999999999</v>
      </c>
      <c r="D398">
        <v>222222222222</v>
      </c>
      <c r="E398" s="1" t="s">
        <v>121</v>
      </c>
      <c r="F398">
        <v>46131.833333333336</v>
      </c>
      <c r="G398">
        <v>46132.833333333336</v>
      </c>
      <c r="H398">
        <v>46112.833333333336</v>
      </c>
      <c r="I398">
        <v>46142.833333333336</v>
      </c>
      <c r="J398" s="1" t="s">
        <v>96</v>
      </c>
      <c r="K398" s="1" t="s">
        <v>45</v>
      </c>
      <c r="L398" s="1" t="s">
        <v>97</v>
      </c>
      <c r="M398" s="1" t="s">
        <v>145</v>
      </c>
      <c r="N398" s="1" t="s">
        <v>48</v>
      </c>
      <c r="O398" s="1" t="s">
        <v>49</v>
      </c>
      <c r="P398">
        <v>1882764.1893</v>
      </c>
      <c r="Q398" s="1" t="s">
        <v>99</v>
      </c>
      <c r="R398">
        <v>1.6666700000000001E-5</v>
      </c>
      <c r="S398" s="1" t="s">
        <v>51</v>
      </c>
      <c r="T398" s="1" t="s">
        <v>52</v>
      </c>
      <c r="U398">
        <v>31.3795</v>
      </c>
      <c r="V398">
        <v>29.1828</v>
      </c>
      <c r="W398">
        <v>29.1828</v>
      </c>
      <c r="X398" s="1" t="s">
        <v>53</v>
      </c>
      <c r="Y398" s="1" t="s">
        <v>49</v>
      </c>
      <c r="Z398" s="1" t="s">
        <v>100</v>
      </c>
      <c r="AA398" s="1" t="s">
        <v>123</v>
      </c>
      <c r="AB398" s="1" t="s">
        <v>124</v>
      </c>
      <c r="AC398" s="1" t="s">
        <v>125</v>
      </c>
      <c r="AD398" s="1" t="s">
        <v>126</v>
      </c>
      <c r="AE398" s="1" t="s">
        <v>127</v>
      </c>
      <c r="AF398" s="1" t="s">
        <v>70</v>
      </c>
      <c r="AG398" s="1" t="s">
        <v>60</v>
      </c>
      <c r="AH398">
        <v>398</v>
      </c>
      <c r="AI398" s="1" t="s">
        <v>70</v>
      </c>
      <c r="AJ398" s="1" t="s">
        <v>71</v>
      </c>
      <c r="AK398" s="1" t="s">
        <v>72</v>
      </c>
      <c r="AL398">
        <v>1</v>
      </c>
      <c r="AM398" s="1" t="s">
        <v>910</v>
      </c>
      <c r="AN398" s="2">
        <v>46113</v>
      </c>
      <c r="AO398" s="3">
        <v>46113</v>
      </c>
    </row>
    <row r="399" spans="1:41">
      <c r="A399" s="1" t="s">
        <v>911</v>
      </c>
      <c r="B399" s="1" t="s">
        <v>42</v>
      </c>
      <c r="C399">
        <v>999999999999</v>
      </c>
      <c r="D399">
        <v>222222222222</v>
      </c>
      <c r="E399" s="1" t="s">
        <v>121</v>
      </c>
      <c r="F399">
        <v>46131.833333333336</v>
      </c>
      <c r="G399">
        <v>46132.833333333336</v>
      </c>
      <c r="H399">
        <v>46112.833333333336</v>
      </c>
      <c r="I399">
        <v>46142.833333333336</v>
      </c>
      <c r="J399" s="1" t="s">
        <v>96</v>
      </c>
      <c r="K399" s="1" t="s">
        <v>45</v>
      </c>
      <c r="L399" s="1" t="s">
        <v>97</v>
      </c>
      <c r="M399" s="1" t="s">
        <v>148</v>
      </c>
      <c r="N399" s="1" t="s">
        <v>48</v>
      </c>
      <c r="O399" s="1" t="s">
        <v>49</v>
      </c>
      <c r="P399">
        <v>1671686.591</v>
      </c>
      <c r="Q399" s="1" t="s">
        <v>99</v>
      </c>
      <c r="R399">
        <v>1.6666700000000001E-5</v>
      </c>
      <c r="S399" s="1" t="s">
        <v>51</v>
      </c>
      <c r="T399" s="1" t="s">
        <v>52</v>
      </c>
      <c r="U399">
        <v>27.861499999999999</v>
      </c>
      <c r="V399">
        <v>25.911100000000001</v>
      </c>
      <c r="W399">
        <v>25.911100000000001</v>
      </c>
      <c r="X399" s="1" t="s">
        <v>53</v>
      </c>
      <c r="Y399" s="1" t="s">
        <v>49</v>
      </c>
      <c r="Z399" s="1" t="s">
        <v>100</v>
      </c>
      <c r="AA399" s="1" t="s">
        <v>123</v>
      </c>
      <c r="AB399" s="1" t="s">
        <v>124</v>
      </c>
      <c r="AC399" s="1" t="s">
        <v>125</v>
      </c>
      <c r="AD399" s="1" t="s">
        <v>126</v>
      </c>
      <c r="AE399" s="1" t="s">
        <v>127</v>
      </c>
      <c r="AF399" s="1" t="s">
        <v>70</v>
      </c>
      <c r="AG399" s="1" t="s">
        <v>60</v>
      </c>
      <c r="AH399">
        <v>399</v>
      </c>
      <c r="AI399" s="1" t="s">
        <v>70</v>
      </c>
      <c r="AJ399" s="1" t="s">
        <v>71</v>
      </c>
      <c r="AK399" s="1" t="s">
        <v>72</v>
      </c>
      <c r="AL399">
        <v>1</v>
      </c>
      <c r="AM399" s="1" t="s">
        <v>912</v>
      </c>
      <c r="AN399" s="2">
        <v>46113</v>
      </c>
      <c r="AO399" s="3">
        <v>46113</v>
      </c>
    </row>
    <row r="400" spans="1:41">
      <c r="A400" s="1" t="s">
        <v>913</v>
      </c>
      <c r="B400" s="1" t="s">
        <v>42</v>
      </c>
      <c r="C400">
        <v>999999999999</v>
      </c>
      <c r="D400">
        <v>222222222222</v>
      </c>
      <c r="E400" s="1" t="s">
        <v>121</v>
      </c>
      <c r="F400">
        <v>46131.833333333336</v>
      </c>
      <c r="G400">
        <v>46132.833333333336</v>
      </c>
      <c r="H400">
        <v>46112.833333333336</v>
      </c>
      <c r="I400">
        <v>46142.833333333336</v>
      </c>
      <c r="J400" s="1" t="s">
        <v>106</v>
      </c>
      <c r="K400" s="1" t="s">
        <v>107</v>
      </c>
      <c r="L400" s="1" t="s">
        <v>108</v>
      </c>
      <c r="M400" s="1" t="s">
        <v>151</v>
      </c>
      <c r="N400" s="1" t="s">
        <v>48</v>
      </c>
      <c r="O400" s="1" t="s">
        <v>49</v>
      </c>
      <c r="P400">
        <v>86.011499999999998</v>
      </c>
      <c r="Q400" s="1" t="s">
        <v>110</v>
      </c>
      <c r="R400">
        <v>0.5</v>
      </c>
      <c r="S400" s="1" t="s">
        <v>51</v>
      </c>
      <c r="T400" s="1" t="s">
        <v>52</v>
      </c>
      <c r="U400">
        <v>43.005699999999997</v>
      </c>
      <c r="V400">
        <v>39.565300000000001</v>
      </c>
      <c r="W400">
        <v>39.565300000000001</v>
      </c>
      <c r="X400" s="1" t="s">
        <v>53</v>
      </c>
      <c r="Y400" s="1" t="s">
        <v>49</v>
      </c>
      <c r="Z400" s="1" t="s">
        <v>111</v>
      </c>
      <c r="AA400" s="1" t="s">
        <v>152</v>
      </c>
      <c r="AB400" s="1" t="s">
        <v>124</v>
      </c>
      <c r="AC400" s="1" t="s">
        <v>125</v>
      </c>
      <c r="AD400" s="1" t="s">
        <v>126</v>
      </c>
      <c r="AE400" s="1" t="s">
        <v>127</v>
      </c>
      <c r="AF400" s="1" t="s">
        <v>70</v>
      </c>
      <c r="AG400" s="1" t="s">
        <v>60</v>
      </c>
      <c r="AH400">
        <v>400</v>
      </c>
      <c r="AI400" s="1" t="s">
        <v>113</v>
      </c>
      <c r="AJ400" s="1" t="s">
        <v>114</v>
      </c>
      <c r="AK400" s="1" t="s">
        <v>115</v>
      </c>
      <c r="AL400">
        <v>1</v>
      </c>
      <c r="AM400" s="1" t="s">
        <v>914</v>
      </c>
      <c r="AN400" s="2">
        <v>46113</v>
      </c>
      <c r="AO400" s="3">
        <v>46113</v>
      </c>
    </row>
    <row r="401" spans="1:41">
      <c r="A401" s="1" t="s">
        <v>915</v>
      </c>
      <c r="B401" s="1" t="s">
        <v>42</v>
      </c>
      <c r="C401">
        <v>999999999999</v>
      </c>
      <c r="D401">
        <v>222222222222</v>
      </c>
      <c r="E401" s="1" t="s">
        <v>121</v>
      </c>
      <c r="F401">
        <v>46131.833333333336</v>
      </c>
      <c r="G401">
        <v>46132.833333333336</v>
      </c>
      <c r="H401">
        <v>46112.833333333336</v>
      </c>
      <c r="I401">
        <v>46142.833333333336</v>
      </c>
      <c r="J401" s="1" t="s">
        <v>106</v>
      </c>
      <c r="K401" s="1" t="s">
        <v>107</v>
      </c>
      <c r="L401" s="1" t="s">
        <v>108</v>
      </c>
      <c r="M401" s="1" t="s">
        <v>155</v>
      </c>
      <c r="N401" s="1" t="s">
        <v>48</v>
      </c>
      <c r="O401" s="1" t="s">
        <v>49</v>
      </c>
      <c r="P401">
        <v>87.635400000000004</v>
      </c>
      <c r="Q401" s="1" t="s">
        <v>110</v>
      </c>
      <c r="R401">
        <v>0.5</v>
      </c>
      <c r="S401" s="1" t="s">
        <v>51</v>
      </c>
      <c r="T401" s="1" t="s">
        <v>52</v>
      </c>
      <c r="U401">
        <v>43.817700000000002</v>
      </c>
      <c r="V401">
        <v>40.3123</v>
      </c>
      <c r="W401">
        <v>40.3123</v>
      </c>
      <c r="X401" s="1" t="s">
        <v>53</v>
      </c>
      <c r="Y401" s="1" t="s">
        <v>49</v>
      </c>
      <c r="Z401" s="1" t="s">
        <v>111</v>
      </c>
      <c r="AA401" s="1" t="s">
        <v>152</v>
      </c>
      <c r="AB401" s="1" t="s">
        <v>124</v>
      </c>
      <c r="AC401" s="1" t="s">
        <v>125</v>
      </c>
      <c r="AD401" s="1" t="s">
        <v>126</v>
      </c>
      <c r="AE401" s="1" t="s">
        <v>127</v>
      </c>
      <c r="AF401" s="1" t="s">
        <v>70</v>
      </c>
      <c r="AG401" s="1" t="s">
        <v>60</v>
      </c>
      <c r="AH401">
        <v>401</v>
      </c>
      <c r="AI401" s="1" t="s">
        <v>113</v>
      </c>
      <c r="AJ401" s="1" t="s">
        <v>114</v>
      </c>
      <c r="AK401" s="1" t="s">
        <v>115</v>
      </c>
      <c r="AL401">
        <v>1</v>
      </c>
      <c r="AM401" s="1" t="s">
        <v>916</v>
      </c>
      <c r="AN401" s="2">
        <v>46113</v>
      </c>
      <c r="AO401" s="3">
        <v>46113</v>
      </c>
    </row>
    <row r="402" spans="1:41">
      <c r="A402" s="1" t="s">
        <v>917</v>
      </c>
      <c r="B402" s="1" t="s">
        <v>42</v>
      </c>
      <c r="C402">
        <v>999999999999</v>
      </c>
      <c r="D402">
        <v>111111111111</v>
      </c>
      <c r="E402" s="1" t="s">
        <v>43</v>
      </c>
      <c r="F402">
        <v>46132.833333333336</v>
      </c>
      <c r="G402">
        <v>46133.833333333336</v>
      </c>
      <c r="H402">
        <v>46112.833333333336</v>
      </c>
      <c r="I402">
        <v>46142.833333333336</v>
      </c>
      <c r="J402" s="1" t="s">
        <v>44</v>
      </c>
      <c r="K402" s="1" t="s">
        <v>45</v>
      </c>
      <c r="L402" s="1" t="s">
        <v>46</v>
      </c>
      <c r="M402" s="1" t="s">
        <v>47</v>
      </c>
      <c r="N402" s="1" t="s">
        <v>48</v>
      </c>
      <c r="O402" s="1" t="s">
        <v>49</v>
      </c>
      <c r="P402">
        <v>1033.0932</v>
      </c>
      <c r="Q402" s="1" t="s">
        <v>50</v>
      </c>
      <c r="R402">
        <v>9.6000000000000002E-2</v>
      </c>
      <c r="S402" s="1" t="s">
        <v>51</v>
      </c>
      <c r="T402" s="1" t="s">
        <v>52</v>
      </c>
      <c r="U402">
        <v>99.176900000000003</v>
      </c>
      <c r="V402">
        <v>86.779799999999994</v>
      </c>
      <c r="W402">
        <v>86.779799999999994</v>
      </c>
      <c r="X402" s="1" t="s">
        <v>53</v>
      </c>
      <c r="Y402" s="1" t="s">
        <v>49</v>
      </c>
      <c r="Z402" s="1" t="s">
        <v>54</v>
      </c>
      <c r="AA402" s="1" t="s">
        <v>65</v>
      </c>
      <c r="AB402" s="1" t="s">
        <v>66</v>
      </c>
      <c r="AC402" s="1" t="s">
        <v>67</v>
      </c>
      <c r="AD402" s="1" t="s">
        <v>68</v>
      </c>
      <c r="AE402" s="1" t="s">
        <v>69</v>
      </c>
      <c r="AF402" s="1" t="s">
        <v>70</v>
      </c>
      <c r="AG402" s="1" t="s">
        <v>60</v>
      </c>
      <c r="AH402">
        <v>402</v>
      </c>
      <c r="AI402" s="1" t="s">
        <v>70</v>
      </c>
      <c r="AJ402" s="1" t="s">
        <v>71</v>
      </c>
      <c r="AK402" s="1" t="s">
        <v>72</v>
      </c>
      <c r="AL402">
        <v>1</v>
      </c>
      <c r="AM402" s="1" t="s">
        <v>918</v>
      </c>
      <c r="AN402" s="2">
        <v>46113</v>
      </c>
      <c r="AO402" s="3">
        <v>46113</v>
      </c>
    </row>
    <row r="403" spans="1:41">
      <c r="A403" s="1" t="s">
        <v>919</v>
      </c>
      <c r="B403" s="1" t="s">
        <v>42</v>
      </c>
      <c r="C403">
        <v>999999999999</v>
      </c>
      <c r="D403">
        <v>111111111111</v>
      </c>
      <c r="E403" s="1" t="s">
        <v>43</v>
      </c>
      <c r="F403">
        <v>46132.833333333336</v>
      </c>
      <c r="G403">
        <v>46133.833333333336</v>
      </c>
      <c r="H403">
        <v>46112.833333333336</v>
      </c>
      <c r="I403">
        <v>46142.833333333336</v>
      </c>
      <c r="J403" s="1" t="s">
        <v>44</v>
      </c>
      <c r="K403" s="1" t="s">
        <v>45</v>
      </c>
      <c r="L403" s="1" t="s">
        <v>46</v>
      </c>
      <c r="M403" s="1" t="s">
        <v>64</v>
      </c>
      <c r="N403" s="1" t="s">
        <v>48</v>
      </c>
      <c r="O403" s="1" t="s">
        <v>49</v>
      </c>
      <c r="P403">
        <v>1098.7784999999999</v>
      </c>
      <c r="Q403" s="1" t="s">
        <v>50</v>
      </c>
      <c r="R403">
        <v>9.6000000000000002E-2</v>
      </c>
      <c r="S403" s="1" t="s">
        <v>51</v>
      </c>
      <c r="T403" s="1" t="s">
        <v>52</v>
      </c>
      <c r="U403">
        <v>105.48269999999999</v>
      </c>
      <c r="V403">
        <v>92.297399999999996</v>
      </c>
      <c r="W403">
        <v>92.297399999999996</v>
      </c>
      <c r="X403" s="1" t="s">
        <v>53</v>
      </c>
      <c r="Y403" s="1" t="s">
        <v>49</v>
      </c>
      <c r="Z403" s="1" t="s">
        <v>54</v>
      </c>
      <c r="AA403" s="1" t="s">
        <v>65</v>
      </c>
      <c r="AB403" s="1" t="s">
        <v>66</v>
      </c>
      <c r="AC403" s="1" t="s">
        <v>67</v>
      </c>
      <c r="AD403" s="1" t="s">
        <v>68</v>
      </c>
      <c r="AE403" s="1" t="s">
        <v>69</v>
      </c>
      <c r="AF403" s="1" t="s">
        <v>70</v>
      </c>
      <c r="AG403" s="1" t="s">
        <v>60</v>
      </c>
      <c r="AH403">
        <v>403</v>
      </c>
      <c r="AI403" s="1" t="s">
        <v>70</v>
      </c>
      <c r="AJ403" s="1" t="s">
        <v>71</v>
      </c>
      <c r="AK403" s="1" t="s">
        <v>72</v>
      </c>
      <c r="AL403">
        <v>1</v>
      </c>
      <c r="AM403" s="1" t="s">
        <v>920</v>
      </c>
      <c r="AN403" s="2">
        <v>46113</v>
      </c>
      <c r="AO403" s="3">
        <v>46113</v>
      </c>
    </row>
    <row r="404" spans="1:41">
      <c r="A404" s="1" t="s">
        <v>921</v>
      </c>
      <c r="B404" s="1" t="s">
        <v>42</v>
      </c>
      <c r="C404">
        <v>999999999999</v>
      </c>
      <c r="D404">
        <v>111111111111</v>
      </c>
      <c r="E404" s="1" t="s">
        <v>43</v>
      </c>
      <c r="F404">
        <v>46132.833333333336</v>
      </c>
      <c r="G404">
        <v>46133.833333333336</v>
      </c>
      <c r="H404">
        <v>46112.833333333336</v>
      </c>
      <c r="I404">
        <v>46142.833333333336</v>
      </c>
      <c r="J404" s="1" t="s">
        <v>75</v>
      </c>
      <c r="K404" s="1" t="s">
        <v>76</v>
      </c>
      <c r="L404" s="1" t="s">
        <v>77</v>
      </c>
      <c r="M404" s="1" t="s">
        <v>78</v>
      </c>
      <c r="N404" s="1" t="s">
        <v>48</v>
      </c>
      <c r="O404" s="1" t="s">
        <v>49</v>
      </c>
      <c r="P404">
        <v>233.51519999999999</v>
      </c>
      <c r="Q404" s="1" t="s">
        <v>79</v>
      </c>
      <c r="R404">
        <v>2.3E-2</v>
      </c>
      <c r="S404" s="1" t="s">
        <v>51</v>
      </c>
      <c r="T404" s="1" t="s">
        <v>52</v>
      </c>
      <c r="U404">
        <v>5.3708</v>
      </c>
      <c r="V404">
        <v>5.0206</v>
      </c>
      <c r="W404">
        <v>5.0206</v>
      </c>
      <c r="X404" s="1" t="s">
        <v>53</v>
      </c>
      <c r="Y404" s="1" t="s">
        <v>49</v>
      </c>
      <c r="Z404" s="1" t="s">
        <v>80</v>
      </c>
      <c r="AA404" s="1" t="s">
        <v>65</v>
      </c>
      <c r="AB404" s="1" t="s">
        <v>66</v>
      </c>
      <c r="AC404" s="1" t="s">
        <v>67</v>
      </c>
      <c r="AD404" s="1" t="s">
        <v>68</v>
      </c>
      <c r="AE404" s="1" t="s">
        <v>69</v>
      </c>
      <c r="AF404" s="1" t="s">
        <v>70</v>
      </c>
      <c r="AG404" s="1" t="s">
        <v>60</v>
      </c>
      <c r="AH404">
        <v>404</v>
      </c>
      <c r="AI404" s="1" t="s">
        <v>70</v>
      </c>
      <c r="AJ404" s="1" t="s">
        <v>71</v>
      </c>
      <c r="AK404" s="1" t="s">
        <v>72</v>
      </c>
      <c r="AL404">
        <v>1</v>
      </c>
      <c r="AM404" s="1" t="s">
        <v>922</v>
      </c>
      <c r="AN404" s="2">
        <v>46113</v>
      </c>
      <c r="AO404" s="3">
        <v>46113</v>
      </c>
    </row>
    <row r="405" spans="1:41">
      <c r="A405" s="1" t="s">
        <v>923</v>
      </c>
      <c r="B405" s="1" t="s">
        <v>42</v>
      </c>
      <c r="C405">
        <v>999999999999</v>
      </c>
      <c r="D405">
        <v>111111111111</v>
      </c>
      <c r="E405" s="1" t="s">
        <v>43</v>
      </c>
      <c r="F405">
        <v>46132.833333333336</v>
      </c>
      <c r="G405">
        <v>46133.833333333336</v>
      </c>
      <c r="H405">
        <v>46112.833333333336</v>
      </c>
      <c r="I405">
        <v>46142.833333333336</v>
      </c>
      <c r="J405" s="1" t="s">
        <v>75</v>
      </c>
      <c r="K405" s="1" t="s">
        <v>76</v>
      </c>
      <c r="L405" s="1" t="s">
        <v>77</v>
      </c>
      <c r="M405" s="1" t="s">
        <v>83</v>
      </c>
      <c r="N405" s="1" t="s">
        <v>48</v>
      </c>
      <c r="O405" s="1" t="s">
        <v>49</v>
      </c>
      <c r="P405">
        <v>235.8056</v>
      </c>
      <c r="Q405" s="1" t="s">
        <v>79</v>
      </c>
      <c r="R405">
        <v>2.3E-2</v>
      </c>
      <c r="S405" s="1" t="s">
        <v>51</v>
      </c>
      <c r="T405" s="1" t="s">
        <v>52</v>
      </c>
      <c r="U405">
        <v>5.4234999999999998</v>
      </c>
      <c r="V405">
        <v>5.0697999999999999</v>
      </c>
      <c r="W405">
        <v>5.0697999999999999</v>
      </c>
      <c r="X405" s="1" t="s">
        <v>53</v>
      </c>
      <c r="Y405" s="1" t="s">
        <v>49</v>
      </c>
      <c r="Z405" s="1" t="s">
        <v>80</v>
      </c>
      <c r="AA405" s="1" t="s">
        <v>65</v>
      </c>
      <c r="AB405" s="1" t="s">
        <v>66</v>
      </c>
      <c r="AC405" s="1" t="s">
        <v>67</v>
      </c>
      <c r="AD405" s="1" t="s">
        <v>68</v>
      </c>
      <c r="AE405" s="1" t="s">
        <v>69</v>
      </c>
      <c r="AF405" s="1" t="s">
        <v>70</v>
      </c>
      <c r="AG405" s="1" t="s">
        <v>60</v>
      </c>
      <c r="AH405">
        <v>405</v>
      </c>
      <c r="AI405" s="1" t="s">
        <v>70</v>
      </c>
      <c r="AJ405" s="1" t="s">
        <v>71</v>
      </c>
      <c r="AK405" s="1" t="s">
        <v>72</v>
      </c>
      <c r="AL405">
        <v>1</v>
      </c>
      <c r="AM405" s="1" t="s">
        <v>924</v>
      </c>
      <c r="AN405" s="2">
        <v>46113</v>
      </c>
      <c r="AO405" s="3">
        <v>46113</v>
      </c>
    </row>
    <row r="406" spans="1:41">
      <c r="A406" s="1" t="s">
        <v>925</v>
      </c>
      <c r="B406" s="1" t="s">
        <v>42</v>
      </c>
      <c r="C406">
        <v>999999999999</v>
      </c>
      <c r="D406">
        <v>111111111111</v>
      </c>
      <c r="E406" s="1" t="s">
        <v>43</v>
      </c>
      <c r="F406">
        <v>46132.833333333336</v>
      </c>
      <c r="G406">
        <v>46133.833333333336</v>
      </c>
      <c r="H406">
        <v>46112.833333333336</v>
      </c>
      <c r="I406">
        <v>46142.833333333336</v>
      </c>
      <c r="J406" s="1" t="s">
        <v>86</v>
      </c>
      <c r="K406" s="1" t="s">
        <v>87</v>
      </c>
      <c r="L406" s="1" t="s">
        <v>88</v>
      </c>
      <c r="M406" s="1" t="s">
        <v>89</v>
      </c>
      <c r="N406" s="1" t="s">
        <v>48</v>
      </c>
      <c r="O406" s="1" t="s">
        <v>49</v>
      </c>
      <c r="P406">
        <v>218.24279999999999</v>
      </c>
      <c r="Q406" s="1" t="s">
        <v>50</v>
      </c>
      <c r="R406">
        <v>0.192</v>
      </c>
      <c r="S406" s="1" t="s">
        <v>51</v>
      </c>
      <c r="T406" s="1" t="s">
        <v>52</v>
      </c>
      <c r="U406">
        <v>41.9026</v>
      </c>
      <c r="V406">
        <v>37.101300000000002</v>
      </c>
      <c r="W406">
        <v>37.101300000000002</v>
      </c>
      <c r="X406" s="1" t="s">
        <v>53</v>
      </c>
      <c r="Y406" s="1" t="s">
        <v>49</v>
      </c>
      <c r="Z406" s="1" t="s">
        <v>90</v>
      </c>
      <c r="AA406" s="1" t="s">
        <v>65</v>
      </c>
      <c r="AB406" s="1" t="s">
        <v>66</v>
      </c>
      <c r="AC406" s="1" t="s">
        <v>67</v>
      </c>
      <c r="AD406" s="1" t="s">
        <v>68</v>
      </c>
      <c r="AE406" s="1" t="s">
        <v>69</v>
      </c>
      <c r="AF406" s="1" t="s">
        <v>70</v>
      </c>
      <c r="AG406" s="1" t="s">
        <v>60</v>
      </c>
      <c r="AH406">
        <v>406</v>
      </c>
      <c r="AI406" s="1" t="s">
        <v>70</v>
      </c>
      <c r="AJ406" s="1" t="s">
        <v>71</v>
      </c>
      <c r="AK406" s="1" t="s">
        <v>72</v>
      </c>
      <c r="AL406">
        <v>1</v>
      </c>
      <c r="AM406" s="1" t="s">
        <v>926</v>
      </c>
      <c r="AN406" s="2">
        <v>46113</v>
      </c>
      <c r="AO406" s="3">
        <v>46113</v>
      </c>
    </row>
    <row r="407" spans="1:41">
      <c r="A407" s="1" t="s">
        <v>927</v>
      </c>
      <c r="B407" s="1" t="s">
        <v>42</v>
      </c>
      <c r="C407">
        <v>999999999999</v>
      </c>
      <c r="D407">
        <v>111111111111</v>
      </c>
      <c r="E407" s="1" t="s">
        <v>43</v>
      </c>
      <c r="F407">
        <v>46132.833333333336</v>
      </c>
      <c r="G407">
        <v>46133.833333333336</v>
      </c>
      <c r="H407">
        <v>46112.833333333336</v>
      </c>
      <c r="I407">
        <v>46142.833333333336</v>
      </c>
      <c r="J407" s="1" t="s">
        <v>86</v>
      </c>
      <c r="K407" s="1" t="s">
        <v>87</v>
      </c>
      <c r="L407" s="1" t="s">
        <v>88</v>
      </c>
      <c r="M407" s="1" t="s">
        <v>93</v>
      </c>
      <c r="N407" s="1" t="s">
        <v>48</v>
      </c>
      <c r="O407" s="1" t="s">
        <v>49</v>
      </c>
      <c r="P407">
        <v>214.07089999999999</v>
      </c>
      <c r="Q407" s="1" t="s">
        <v>50</v>
      </c>
      <c r="R407">
        <v>0.192</v>
      </c>
      <c r="S407" s="1" t="s">
        <v>51</v>
      </c>
      <c r="T407" s="1" t="s">
        <v>52</v>
      </c>
      <c r="U407">
        <v>41.101599999999998</v>
      </c>
      <c r="V407">
        <v>36.392099999999999</v>
      </c>
      <c r="W407">
        <v>36.392099999999999</v>
      </c>
      <c r="X407" s="1" t="s">
        <v>53</v>
      </c>
      <c r="Y407" s="1" t="s">
        <v>49</v>
      </c>
      <c r="Z407" s="1" t="s">
        <v>90</v>
      </c>
      <c r="AA407" s="1" t="s">
        <v>65</v>
      </c>
      <c r="AB407" s="1" t="s">
        <v>66</v>
      </c>
      <c r="AC407" s="1" t="s">
        <v>67</v>
      </c>
      <c r="AD407" s="1" t="s">
        <v>68</v>
      </c>
      <c r="AE407" s="1" t="s">
        <v>69</v>
      </c>
      <c r="AF407" s="1" t="s">
        <v>70</v>
      </c>
      <c r="AG407" s="1" t="s">
        <v>60</v>
      </c>
      <c r="AH407">
        <v>407</v>
      </c>
      <c r="AI407" s="1" t="s">
        <v>70</v>
      </c>
      <c r="AJ407" s="1" t="s">
        <v>71</v>
      </c>
      <c r="AK407" s="1" t="s">
        <v>72</v>
      </c>
      <c r="AL407">
        <v>1</v>
      </c>
      <c r="AM407" s="1" t="s">
        <v>928</v>
      </c>
      <c r="AN407" s="2">
        <v>46113</v>
      </c>
      <c r="AO407" s="3">
        <v>46113</v>
      </c>
    </row>
    <row r="408" spans="1:41">
      <c r="A408" s="1" t="s">
        <v>929</v>
      </c>
      <c r="B408" s="1" t="s">
        <v>42</v>
      </c>
      <c r="C408">
        <v>999999999999</v>
      </c>
      <c r="D408">
        <v>111111111111</v>
      </c>
      <c r="E408" s="1" t="s">
        <v>43</v>
      </c>
      <c r="F408">
        <v>46132.833333333336</v>
      </c>
      <c r="G408">
        <v>46133.833333333336</v>
      </c>
      <c r="H408">
        <v>46112.833333333336</v>
      </c>
      <c r="I408">
        <v>46142.833333333336</v>
      </c>
      <c r="J408" s="1" t="s">
        <v>96</v>
      </c>
      <c r="K408" s="1" t="s">
        <v>45</v>
      </c>
      <c r="L408" s="1" t="s">
        <v>97</v>
      </c>
      <c r="M408" s="1" t="s">
        <v>98</v>
      </c>
      <c r="N408" s="1" t="s">
        <v>48</v>
      </c>
      <c r="O408" s="1" t="s">
        <v>49</v>
      </c>
      <c r="P408">
        <v>4219787.1363000004</v>
      </c>
      <c r="Q408" s="1" t="s">
        <v>99</v>
      </c>
      <c r="R408">
        <v>1.6666700000000001E-5</v>
      </c>
      <c r="S408" s="1" t="s">
        <v>51</v>
      </c>
      <c r="T408" s="1" t="s">
        <v>52</v>
      </c>
      <c r="U408">
        <v>70.329899999999995</v>
      </c>
      <c r="V408">
        <v>65.406700000000001</v>
      </c>
      <c r="W408">
        <v>65.406700000000001</v>
      </c>
      <c r="X408" s="1" t="s">
        <v>53</v>
      </c>
      <c r="Y408" s="1" t="s">
        <v>49</v>
      </c>
      <c r="Z408" s="1" t="s">
        <v>100</v>
      </c>
      <c r="AA408" s="1" t="s">
        <v>65</v>
      </c>
      <c r="AB408" s="1" t="s">
        <v>66</v>
      </c>
      <c r="AC408" s="1" t="s">
        <v>67</v>
      </c>
      <c r="AD408" s="1" t="s">
        <v>68</v>
      </c>
      <c r="AE408" s="1" t="s">
        <v>69</v>
      </c>
      <c r="AF408" s="1" t="s">
        <v>70</v>
      </c>
      <c r="AG408" s="1" t="s">
        <v>60</v>
      </c>
      <c r="AH408">
        <v>408</v>
      </c>
      <c r="AI408" s="1" t="s">
        <v>70</v>
      </c>
      <c r="AJ408" s="1" t="s">
        <v>71</v>
      </c>
      <c r="AK408" s="1" t="s">
        <v>72</v>
      </c>
      <c r="AL408">
        <v>1</v>
      </c>
      <c r="AM408" s="1" t="s">
        <v>930</v>
      </c>
      <c r="AN408" s="2">
        <v>46113</v>
      </c>
      <c r="AO408" s="3">
        <v>46113</v>
      </c>
    </row>
    <row r="409" spans="1:41">
      <c r="A409" s="1" t="s">
        <v>931</v>
      </c>
      <c r="B409" s="1" t="s">
        <v>42</v>
      </c>
      <c r="C409">
        <v>999999999999</v>
      </c>
      <c r="D409">
        <v>111111111111</v>
      </c>
      <c r="E409" s="1" t="s">
        <v>43</v>
      </c>
      <c r="F409">
        <v>46132.833333333336</v>
      </c>
      <c r="G409">
        <v>46133.833333333336</v>
      </c>
      <c r="H409">
        <v>46112.833333333336</v>
      </c>
      <c r="I409">
        <v>46142.833333333336</v>
      </c>
      <c r="J409" s="1" t="s">
        <v>96</v>
      </c>
      <c r="K409" s="1" t="s">
        <v>45</v>
      </c>
      <c r="L409" s="1" t="s">
        <v>97</v>
      </c>
      <c r="M409" s="1" t="s">
        <v>103</v>
      </c>
      <c r="N409" s="1" t="s">
        <v>48</v>
      </c>
      <c r="O409" s="1" t="s">
        <v>49</v>
      </c>
      <c r="P409">
        <v>4564617.8777999999</v>
      </c>
      <c r="Q409" s="1" t="s">
        <v>99</v>
      </c>
      <c r="R409">
        <v>1.6666700000000001E-5</v>
      </c>
      <c r="S409" s="1" t="s">
        <v>51</v>
      </c>
      <c r="T409" s="1" t="s">
        <v>52</v>
      </c>
      <c r="U409">
        <v>76.077100000000002</v>
      </c>
      <c r="V409">
        <v>70.751599999999996</v>
      </c>
      <c r="W409">
        <v>70.751599999999996</v>
      </c>
      <c r="X409" s="1" t="s">
        <v>53</v>
      </c>
      <c r="Y409" s="1" t="s">
        <v>49</v>
      </c>
      <c r="Z409" s="1" t="s">
        <v>100</v>
      </c>
      <c r="AA409" s="1" t="s">
        <v>65</v>
      </c>
      <c r="AB409" s="1" t="s">
        <v>66</v>
      </c>
      <c r="AC409" s="1" t="s">
        <v>67</v>
      </c>
      <c r="AD409" s="1" t="s">
        <v>68</v>
      </c>
      <c r="AE409" s="1" t="s">
        <v>69</v>
      </c>
      <c r="AF409" s="1" t="s">
        <v>70</v>
      </c>
      <c r="AG409" s="1" t="s">
        <v>60</v>
      </c>
      <c r="AH409">
        <v>409</v>
      </c>
      <c r="AI409" s="1" t="s">
        <v>70</v>
      </c>
      <c r="AJ409" s="1" t="s">
        <v>71</v>
      </c>
      <c r="AK409" s="1" t="s">
        <v>72</v>
      </c>
      <c r="AL409">
        <v>1</v>
      </c>
      <c r="AM409" s="1" t="s">
        <v>932</v>
      </c>
      <c r="AN409" s="2">
        <v>46113</v>
      </c>
      <c r="AO409" s="3">
        <v>46113</v>
      </c>
    </row>
    <row r="410" spans="1:41">
      <c r="A410" s="1" t="s">
        <v>933</v>
      </c>
      <c r="B410" s="1" t="s">
        <v>42</v>
      </c>
      <c r="C410">
        <v>999999999999</v>
      </c>
      <c r="D410">
        <v>111111111111</v>
      </c>
      <c r="E410" s="1" t="s">
        <v>43</v>
      </c>
      <c r="F410">
        <v>46132.833333333336</v>
      </c>
      <c r="G410">
        <v>46133.833333333336</v>
      </c>
      <c r="H410">
        <v>46112.833333333336</v>
      </c>
      <c r="I410">
        <v>46142.833333333336</v>
      </c>
      <c r="J410" s="1" t="s">
        <v>106</v>
      </c>
      <c r="K410" s="1" t="s">
        <v>107</v>
      </c>
      <c r="L410" s="1" t="s">
        <v>108</v>
      </c>
      <c r="M410" s="1" t="s">
        <v>109</v>
      </c>
      <c r="N410" s="1" t="s">
        <v>48</v>
      </c>
      <c r="O410" s="1" t="s">
        <v>49</v>
      </c>
      <c r="P410">
        <v>237.39949999999999</v>
      </c>
      <c r="Q410" s="1" t="s">
        <v>110</v>
      </c>
      <c r="R410">
        <v>0.5</v>
      </c>
      <c r="S410" s="1" t="s">
        <v>51</v>
      </c>
      <c r="T410" s="1" t="s">
        <v>52</v>
      </c>
      <c r="U410">
        <v>118.6998</v>
      </c>
      <c r="V410">
        <v>109.2038</v>
      </c>
      <c r="W410">
        <v>109.2038</v>
      </c>
      <c r="X410" s="1" t="s">
        <v>53</v>
      </c>
      <c r="Y410" s="1" t="s">
        <v>49</v>
      </c>
      <c r="Z410" s="1" t="s">
        <v>111</v>
      </c>
      <c r="AA410" s="1" t="s">
        <v>55</v>
      </c>
      <c r="AB410" s="1" t="s">
        <v>56</v>
      </c>
      <c r="AC410" s="1" t="s">
        <v>57</v>
      </c>
      <c r="AD410" s="1" t="s">
        <v>58</v>
      </c>
      <c r="AE410" s="1" t="s">
        <v>59</v>
      </c>
      <c r="AF410" s="1" t="s">
        <v>56</v>
      </c>
      <c r="AG410" s="1" t="s">
        <v>60</v>
      </c>
      <c r="AH410">
        <v>410</v>
      </c>
      <c r="AI410" s="1" t="s">
        <v>56</v>
      </c>
      <c r="AJ410" s="1" t="s">
        <v>56</v>
      </c>
      <c r="AK410" s="1" t="s">
        <v>61</v>
      </c>
      <c r="AL410">
        <v>1</v>
      </c>
      <c r="AM410" s="1" t="s">
        <v>934</v>
      </c>
      <c r="AN410" s="2">
        <v>46113</v>
      </c>
      <c r="AO410" s="3">
        <v>46113</v>
      </c>
    </row>
    <row r="411" spans="1:41">
      <c r="A411" s="1" t="s">
        <v>935</v>
      </c>
      <c r="B411" s="1" t="s">
        <v>42</v>
      </c>
      <c r="C411">
        <v>999999999999</v>
      </c>
      <c r="D411">
        <v>111111111111</v>
      </c>
      <c r="E411" s="1" t="s">
        <v>43</v>
      </c>
      <c r="F411">
        <v>46132.833333333336</v>
      </c>
      <c r="G411">
        <v>46133.833333333336</v>
      </c>
      <c r="H411">
        <v>46112.833333333336</v>
      </c>
      <c r="I411">
        <v>46142.833333333336</v>
      </c>
      <c r="J411" s="1" t="s">
        <v>106</v>
      </c>
      <c r="K411" s="1" t="s">
        <v>107</v>
      </c>
      <c r="L411" s="1" t="s">
        <v>108</v>
      </c>
      <c r="M411" s="1" t="s">
        <v>118</v>
      </c>
      <c r="N411" s="1" t="s">
        <v>48</v>
      </c>
      <c r="O411" s="1" t="s">
        <v>49</v>
      </c>
      <c r="P411">
        <v>236.01169999999999</v>
      </c>
      <c r="Q411" s="1" t="s">
        <v>110</v>
      </c>
      <c r="R411">
        <v>0.5</v>
      </c>
      <c r="S411" s="1" t="s">
        <v>51</v>
      </c>
      <c r="T411" s="1" t="s">
        <v>52</v>
      </c>
      <c r="U411">
        <v>118.0059</v>
      </c>
      <c r="V411">
        <v>108.5654</v>
      </c>
      <c r="W411">
        <v>108.5654</v>
      </c>
      <c r="X411" s="1" t="s">
        <v>53</v>
      </c>
      <c r="Y411" s="1" t="s">
        <v>49</v>
      </c>
      <c r="Z411" s="1" t="s">
        <v>111</v>
      </c>
      <c r="AA411" s="1" t="s">
        <v>112</v>
      </c>
      <c r="AB411" s="1" t="s">
        <v>66</v>
      </c>
      <c r="AC411" s="1" t="s">
        <v>67</v>
      </c>
      <c r="AD411" s="1" t="s">
        <v>68</v>
      </c>
      <c r="AE411" s="1" t="s">
        <v>69</v>
      </c>
      <c r="AF411" s="1" t="s">
        <v>70</v>
      </c>
      <c r="AG411" s="1" t="s">
        <v>60</v>
      </c>
      <c r="AH411">
        <v>411</v>
      </c>
      <c r="AI411" s="1" t="s">
        <v>113</v>
      </c>
      <c r="AJ411" s="1" t="s">
        <v>114</v>
      </c>
      <c r="AK411" s="1" t="s">
        <v>115</v>
      </c>
      <c r="AL411">
        <v>1</v>
      </c>
      <c r="AM411" s="1" t="s">
        <v>936</v>
      </c>
      <c r="AN411" s="2">
        <v>46113</v>
      </c>
      <c r="AO411" s="3">
        <v>46113</v>
      </c>
    </row>
    <row r="412" spans="1:41">
      <c r="A412" s="1" t="s">
        <v>937</v>
      </c>
      <c r="B412" s="1" t="s">
        <v>42</v>
      </c>
      <c r="C412">
        <v>999999999999</v>
      </c>
      <c r="D412">
        <v>222222222222</v>
      </c>
      <c r="E412" s="1" t="s">
        <v>121</v>
      </c>
      <c r="F412">
        <v>46132.833333333336</v>
      </c>
      <c r="G412">
        <v>46133.833333333336</v>
      </c>
      <c r="H412">
        <v>46112.833333333336</v>
      </c>
      <c r="I412">
        <v>46142.833333333336</v>
      </c>
      <c r="J412" s="1" t="s">
        <v>44</v>
      </c>
      <c r="K412" s="1" t="s">
        <v>45</v>
      </c>
      <c r="L412" s="1" t="s">
        <v>46</v>
      </c>
      <c r="M412" s="1" t="s">
        <v>122</v>
      </c>
      <c r="N412" s="1" t="s">
        <v>48</v>
      </c>
      <c r="O412" s="1" t="s">
        <v>49</v>
      </c>
      <c r="P412">
        <v>446.1583</v>
      </c>
      <c r="Q412" s="1" t="s">
        <v>50</v>
      </c>
      <c r="R412">
        <v>9.6000000000000002E-2</v>
      </c>
      <c r="S412" s="1" t="s">
        <v>51</v>
      </c>
      <c r="T412" s="1" t="s">
        <v>52</v>
      </c>
      <c r="U412">
        <v>42.831200000000003</v>
      </c>
      <c r="V412">
        <v>37.4773</v>
      </c>
      <c r="W412">
        <v>37.4773</v>
      </c>
      <c r="X412" s="1" t="s">
        <v>53</v>
      </c>
      <c r="Y412" s="1" t="s">
        <v>49</v>
      </c>
      <c r="Z412" s="1" t="s">
        <v>54</v>
      </c>
      <c r="AA412" s="1" t="s">
        <v>123</v>
      </c>
      <c r="AB412" s="1" t="s">
        <v>124</v>
      </c>
      <c r="AC412" s="1" t="s">
        <v>125</v>
      </c>
      <c r="AD412" s="1" t="s">
        <v>126</v>
      </c>
      <c r="AE412" s="1" t="s">
        <v>127</v>
      </c>
      <c r="AF412" s="1" t="s">
        <v>70</v>
      </c>
      <c r="AG412" s="1" t="s">
        <v>60</v>
      </c>
      <c r="AH412">
        <v>412</v>
      </c>
      <c r="AI412" s="1" t="s">
        <v>70</v>
      </c>
      <c r="AJ412" s="1" t="s">
        <v>71</v>
      </c>
      <c r="AK412" s="1" t="s">
        <v>72</v>
      </c>
      <c r="AL412">
        <v>1</v>
      </c>
      <c r="AM412" s="1" t="s">
        <v>938</v>
      </c>
      <c r="AN412" s="2">
        <v>46113</v>
      </c>
      <c r="AO412" s="3">
        <v>46113</v>
      </c>
    </row>
    <row r="413" spans="1:41">
      <c r="A413" s="1" t="s">
        <v>939</v>
      </c>
      <c r="B413" s="1" t="s">
        <v>42</v>
      </c>
      <c r="C413">
        <v>999999999999</v>
      </c>
      <c r="D413">
        <v>222222222222</v>
      </c>
      <c r="E413" s="1" t="s">
        <v>121</v>
      </c>
      <c r="F413">
        <v>46132.833333333336</v>
      </c>
      <c r="G413">
        <v>46133.833333333336</v>
      </c>
      <c r="H413">
        <v>46112.833333333336</v>
      </c>
      <c r="I413">
        <v>46142.833333333336</v>
      </c>
      <c r="J413" s="1" t="s">
        <v>44</v>
      </c>
      <c r="K413" s="1" t="s">
        <v>45</v>
      </c>
      <c r="L413" s="1" t="s">
        <v>46</v>
      </c>
      <c r="M413" s="1" t="s">
        <v>130</v>
      </c>
      <c r="N413" s="1" t="s">
        <v>48</v>
      </c>
      <c r="O413" s="1" t="s">
        <v>49</v>
      </c>
      <c r="P413">
        <v>433.74990000000003</v>
      </c>
      <c r="Q413" s="1" t="s">
        <v>50</v>
      </c>
      <c r="R413">
        <v>9.6000000000000002E-2</v>
      </c>
      <c r="S413" s="1" t="s">
        <v>51</v>
      </c>
      <c r="T413" s="1" t="s">
        <v>52</v>
      </c>
      <c r="U413">
        <v>41.64</v>
      </c>
      <c r="V413">
        <v>36.435000000000002</v>
      </c>
      <c r="W413">
        <v>36.435000000000002</v>
      </c>
      <c r="X413" s="1" t="s">
        <v>53</v>
      </c>
      <c r="Y413" s="1" t="s">
        <v>49</v>
      </c>
      <c r="Z413" s="1" t="s">
        <v>54</v>
      </c>
      <c r="AA413" s="1" t="s">
        <v>123</v>
      </c>
      <c r="AB413" s="1" t="s">
        <v>124</v>
      </c>
      <c r="AC413" s="1" t="s">
        <v>125</v>
      </c>
      <c r="AD413" s="1" t="s">
        <v>126</v>
      </c>
      <c r="AE413" s="1" t="s">
        <v>127</v>
      </c>
      <c r="AF413" s="1" t="s">
        <v>70</v>
      </c>
      <c r="AG413" s="1" t="s">
        <v>60</v>
      </c>
      <c r="AH413">
        <v>413</v>
      </c>
      <c r="AI413" s="1" t="s">
        <v>70</v>
      </c>
      <c r="AJ413" s="1" t="s">
        <v>71</v>
      </c>
      <c r="AK413" s="1" t="s">
        <v>72</v>
      </c>
      <c r="AL413">
        <v>1</v>
      </c>
      <c r="AM413" s="1" t="s">
        <v>940</v>
      </c>
      <c r="AN413" s="2">
        <v>46113</v>
      </c>
      <c r="AO413" s="3">
        <v>46113</v>
      </c>
    </row>
    <row r="414" spans="1:41">
      <c r="A414" s="1" t="s">
        <v>941</v>
      </c>
      <c r="B414" s="1" t="s">
        <v>42</v>
      </c>
      <c r="C414">
        <v>999999999999</v>
      </c>
      <c r="D414">
        <v>222222222222</v>
      </c>
      <c r="E414" s="1" t="s">
        <v>121</v>
      </c>
      <c r="F414">
        <v>46132.833333333336</v>
      </c>
      <c r="G414">
        <v>46133.833333333336</v>
      </c>
      <c r="H414">
        <v>46112.833333333336</v>
      </c>
      <c r="I414">
        <v>46142.833333333336</v>
      </c>
      <c r="J414" s="1" t="s">
        <v>75</v>
      </c>
      <c r="K414" s="1" t="s">
        <v>76</v>
      </c>
      <c r="L414" s="1" t="s">
        <v>77</v>
      </c>
      <c r="M414" s="1" t="s">
        <v>133</v>
      </c>
      <c r="N414" s="1" t="s">
        <v>48</v>
      </c>
      <c r="O414" s="1" t="s">
        <v>49</v>
      </c>
      <c r="P414">
        <v>99.750900000000001</v>
      </c>
      <c r="Q414" s="1" t="s">
        <v>79</v>
      </c>
      <c r="R414">
        <v>2.3E-2</v>
      </c>
      <c r="S414" s="1" t="s">
        <v>51</v>
      </c>
      <c r="T414" s="1" t="s">
        <v>52</v>
      </c>
      <c r="U414">
        <v>2.2942999999999998</v>
      </c>
      <c r="V414">
        <v>2.1446000000000001</v>
      </c>
      <c r="W414">
        <v>2.1446000000000001</v>
      </c>
      <c r="X414" s="1" t="s">
        <v>53</v>
      </c>
      <c r="Y414" s="1" t="s">
        <v>49</v>
      </c>
      <c r="Z414" s="1" t="s">
        <v>80</v>
      </c>
      <c r="AA414" s="1" t="s">
        <v>123</v>
      </c>
      <c r="AB414" s="1" t="s">
        <v>124</v>
      </c>
      <c r="AC414" s="1" t="s">
        <v>125</v>
      </c>
      <c r="AD414" s="1" t="s">
        <v>126</v>
      </c>
      <c r="AE414" s="1" t="s">
        <v>127</v>
      </c>
      <c r="AF414" s="1" t="s">
        <v>70</v>
      </c>
      <c r="AG414" s="1" t="s">
        <v>60</v>
      </c>
      <c r="AH414">
        <v>414</v>
      </c>
      <c r="AI414" s="1" t="s">
        <v>70</v>
      </c>
      <c r="AJ414" s="1" t="s">
        <v>71</v>
      </c>
      <c r="AK414" s="1" t="s">
        <v>72</v>
      </c>
      <c r="AL414">
        <v>1</v>
      </c>
      <c r="AM414" s="1" t="s">
        <v>942</v>
      </c>
      <c r="AN414" s="2">
        <v>46113</v>
      </c>
      <c r="AO414" s="3">
        <v>46113</v>
      </c>
    </row>
    <row r="415" spans="1:41">
      <c r="A415" s="1" t="s">
        <v>943</v>
      </c>
      <c r="B415" s="1" t="s">
        <v>42</v>
      </c>
      <c r="C415">
        <v>999999999999</v>
      </c>
      <c r="D415">
        <v>222222222222</v>
      </c>
      <c r="E415" s="1" t="s">
        <v>121</v>
      </c>
      <c r="F415">
        <v>46132.833333333336</v>
      </c>
      <c r="G415">
        <v>46133.833333333336</v>
      </c>
      <c r="H415">
        <v>46112.833333333336</v>
      </c>
      <c r="I415">
        <v>46142.833333333336</v>
      </c>
      <c r="J415" s="1" t="s">
        <v>75</v>
      </c>
      <c r="K415" s="1" t="s">
        <v>76</v>
      </c>
      <c r="L415" s="1" t="s">
        <v>77</v>
      </c>
      <c r="M415" s="1" t="s">
        <v>136</v>
      </c>
      <c r="N415" s="1" t="s">
        <v>48</v>
      </c>
      <c r="O415" s="1" t="s">
        <v>49</v>
      </c>
      <c r="P415">
        <v>82.573800000000006</v>
      </c>
      <c r="Q415" s="1" t="s">
        <v>79</v>
      </c>
      <c r="R415">
        <v>2.3E-2</v>
      </c>
      <c r="S415" s="1" t="s">
        <v>51</v>
      </c>
      <c r="T415" s="1" t="s">
        <v>52</v>
      </c>
      <c r="U415">
        <v>1.8992</v>
      </c>
      <c r="V415">
        <v>1.7753000000000001</v>
      </c>
      <c r="W415">
        <v>1.7753000000000001</v>
      </c>
      <c r="X415" s="1" t="s">
        <v>53</v>
      </c>
      <c r="Y415" s="1" t="s">
        <v>49</v>
      </c>
      <c r="Z415" s="1" t="s">
        <v>80</v>
      </c>
      <c r="AA415" s="1" t="s">
        <v>123</v>
      </c>
      <c r="AB415" s="1" t="s">
        <v>124</v>
      </c>
      <c r="AC415" s="1" t="s">
        <v>125</v>
      </c>
      <c r="AD415" s="1" t="s">
        <v>126</v>
      </c>
      <c r="AE415" s="1" t="s">
        <v>127</v>
      </c>
      <c r="AF415" s="1" t="s">
        <v>70</v>
      </c>
      <c r="AG415" s="1" t="s">
        <v>60</v>
      </c>
      <c r="AH415">
        <v>415</v>
      </c>
      <c r="AI415" s="1" t="s">
        <v>70</v>
      </c>
      <c r="AJ415" s="1" t="s">
        <v>71</v>
      </c>
      <c r="AK415" s="1" t="s">
        <v>72</v>
      </c>
      <c r="AL415">
        <v>1</v>
      </c>
      <c r="AM415" s="1" t="s">
        <v>944</v>
      </c>
      <c r="AN415" s="2">
        <v>46113</v>
      </c>
      <c r="AO415" s="3">
        <v>46113</v>
      </c>
    </row>
    <row r="416" spans="1:41">
      <c r="A416" s="1" t="s">
        <v>945</v>
      </c>
      <c r="B416" s="1" t="s">
        <v>42</v>
      </c>
      <c r="C416">
        <v>999999999999</v>
      </c>
      <c r="D416">
        <v>222222222222</v>
      </c>
      <c r="E416" s="1" t="s">
        <v>121</v>
      </c>
      <c r="F416">
        <v>46132.833333333336</v>
      </c>
      <c r="G416">
        <v>46133.833333333336</v>
      </c>
      <c r="H416">
        <v>46112.833333333336</v>
      </c>
      <c r="I416">
        <v>46142.833333333336</v>
      </c>
      <c r="J416" s="1" t="s">
        <v>86</v>
      </c>
      <c r="K416" s="1" t="s">
        <v>87</v>
      </c>
      <c r="L416" s="1" t="s">
        <v>88</v>
      </c>
      <c r="M416" s="1" t="s">
        <v>139</v>
      </c>
      <c r="N416" s="1" t="s">
        <v>48</v>
      </c>
      <c r="O416" s="1" t="s">
        <v>49</v>
      </c>
      <c r="P416">
        <v>85.515000000000001</v>
      </c>
      <c r="Q416" s="1" t="s">
        <v>50</v>
      </c>
      <c r="R416">
        <v>0.192</v>
      </c>
      <c r="S416" s="1" t="s">
        <v>51</v>
      </c>
      <c r="T416" s="1" t="s">
        <v>52</v>
      </c>
      <c r="U416">
        <v>16.418900000000001</v>
      </c>
      <c r="V416">
        <v>14.537599999999999</v>
      </c>
      <c r="W416">
        <v>14.537599999999999</v>
      </c>
      <c r="X416" s="1" t="s">
        <v>53</v>
      </c>
      <c r="Y416" s="1" t="s">
        <v>49</v>
      </c>
      <c r="Z416" s="1" t="s">
        <v>90</v>
      </c>
      <c r="AA416" s="1" t="s">
        <v>123</v>
      </c>
      <c r="AB416" s="1" t="s">
        <v>124</v>
      </c>
      <c r="AC416" s="1" t="s">
        <v>125</v>
      </c>
      <c r="AD416" s="1" t="s">
        <v>126</v>
      </c>
      <c r="AE416" s="1" t="s">
        <v>127</v>
      </c>
      <c r="AF416" s="1" t="s">
        <v>70</v>
      </c>
      <c r="AG416" s="1" t="s">
        <v>60</v>
      </c>
      <c r="AH416">
        <v>416</v>
      </c>
      <c r="AI416" s="1" t="s">
        <v>70</v>
      </c>
      <c r="AJ416" s="1" t="s">
        <v>71</v>
      </c>
      <c r="AK416" s="1" t="s">
        <v>72</v>
      </c>
      <c r="AL416">
        <v>1</v>
      </c>
      <c r="AM416" s="1" t="s">
        <v>946</v>
      </c>
      <c r="AN416" s="2">
        <v>46113</v>
      </c>
      <c r="AO416" s="3">
        <v>46113</v>
      </c>
    </row>
    <row r="417" spans="1:41">
      <c r="A417" s="1" t="s">
        <v>947</v>
      </c>
      <c r="B417" s="1" t="s">
        <v>42</v>
      </c>
      <c r="C417">
        <v>999999999999</v>
      </c>
      <c r="D417">
        <v>222222222222</v>
      </c>
      <c r="E417" s="1" t="s">
        <v>121</v>
      </c>
      <c r="F417">
        <v>46132.833333333336</v>
      </c>
      <c r="G417">
        <v>46133.833333333336</v>
      </c>
      <c r="H417">
        <v>46112.833333333336</v>
      </c>
      <c r="I417">
        <v>46142.833333333336</v>
      </c>
      <c r="J417" s="1" t="s">
        <v>86</v>
      </c>
      <c r="K417" s="1" t="s">
        <v>87</v>
      </c>
      <c r="L417" s="1" t="s">
        <v>88</v>
      </c>
      <c r="M417" s="1" t="s">
        <v>142</v>
      </c>
      <c r="N417" s="1" t="s">
        <v>48</v>
      </c>
      <c r="O417" s="1" t="s">
        <v>49</v>
      </c>
      <c r="P417">
        <v>90.2864</v>
      </c>
      <c r="Q417" s="1" t="s">
        <v>50</v>
      </c>
      <c r="R417">
        <v>0.192</v>
      </c>
      <c r="S417" s="1" t="s">
        <v>51</v>
      </c>
      <c r="T417" s="1" t="s">
        <v>52</v>
      </c>
      <c r="U417">
        <v>17.335000000000001</v>
      </c>
      <c r="V417">
        <v>15.348699999999999</v>
      </c>
      <c r="W417">
        <v>15.348699999999999</v>
      </c>
      <c r="X417" s="1" t="s">
        <v>53</v>
      </c>
      <c r="Y417" s="1" t="s">
        <v>49</v>
      </c>
      <c r="Z417" s="1" t="s">
        <v>90</v>
      </c>
      <c r="AA417" s="1" t="s">
        <v>123</v>
      </c>
      <c r="AB417" s="1" t="s">
        <v>124</v>
      </c>
      <c r="AC417" s="1" t="s">
        <v>125</v>
      </c>
      <c r="AD417" s="1" t="s">
        <v>126</v>
      </c>
      <c r="AE417" s="1" t="s">
        <v>127</v>
      </c>
      <c r="AF417" s="1" t="s">
        <v>70</v>
      </c>
      <c r="AG417" s="1" t="s">
        <v>60</v>
      </c>
      <c r="AH417">
        <v>417</v>
      </c>
      <c r="AI417" s="1" t="s">
        <v>70</v>
      </c>
      <c r="AJ417" s="1" t="s">
        <v>71</v>
      </c>
      <c r="AK417" s="1" t="s">
        <v>72</v>
      </c>
      <c r="AL417">
        <v>1</v>
      </c>
      <c r="AM417" s="1" t="s">
        <v>948</v>
      </c>
      <c r="AN417" s="2">
        <v>46113</v>
      </c>
      <c r="AO417" s="3">
        <v>46113</v>
      </c>
    </row>
    <row r="418" spans="1:41">
      <c r="A418" s="1" t="s">
        <v>949</v>
      </c>
      <c r="B418" s="1" t="s">
        <v>42</v>
      </c>
      <c r="C418">
        <v>999999999999</v>
      </c>
      <c r="D418">
        <v>222222222222</v>
      </c>
      <c r="E418" s="1" t="s">
        <v>121</v>
      </c>
      <c r="F418">
        <v>46132.833333333336</v>
      </c>
      <c r="G418">
        <v>46133.833333333336</v>
      </c>
      <c r="H418">
        <v>46112.833333333336</v>
      </c>
      <c r="I418">
        <v>46142.833333333336</v>
      </c>
      <c r="J418" s="1" t="s">
        <v>96</v>
      </c>
      <c r="K418" s="1" t="s">
        <v>45</v>
      </c>
      <c r="L418" s="1" t="s">
        <v>97</v>
      </c>
      <c r="M418" s="1" t="s">
        <v>145</v>
      </c>
      <c r="N418" s="1" t="s">
        <v>48</v>
      </c>
      <c r="O418" s="1" t="s">
        <v>49</v>
      </c>
      <c r="P418">
        <v>1759082.8803999999</v>
      </c>
      <c r="Q418" s="1" t="s">
        <v>99</v>
      </c>
      <c r="R418">
        <v>1.6666700000000001E-5</v>
      </c>
      <c r="S418" s="1" t="s">
        <v>51</v>
      </c>
      <c r="T418" s="1" t="s">
        <v>52</v>
      </c>
      <c r="U418">
        <v>29.318100000000001</v>
      </c>
      <c r="V418">
        <v>27.265799999999999</v>
      </c>
      <c r="W418">
        <v>27.265799999999999</v>
      </c>
      <c r="X418" s="1" t="s">
        <v>53</v>
      </c>
      <c r="Y418" s="1" t="s">
        <v>49</v>
      </c>
      <c r="Z418" s="1" t="s">
        <v>100</v>
      </c>
      <c r="AA418" s="1" t="s">
        <v>123</v>
      </c>
      <c r="AB418" s="1" t="s">
        <v>124</v>
      </c>
      <c r="AC418" s="1" t="s">
        <v>125</v>
      </c>
      <c r="AD418" s="1" t="s">
        <v>126</v>
      </c>
      <c r="AE418" s="1" t="s">
        <v>127</v>
      </c>
      <c r="AF418" s="1" t="s">
        <v>70</v>
      </c>
      <c r="AG418" s="1" t="s">
        <v>60</v>
      </c>
      <c r="AH418">
        <v>418</v>
      </c>
      <c r="AI418" s="1" t="s">
        <v>70</v>
      </c>
      <c r="AJ418" s="1" t="s">
        <v>71</v>
      </c>
      <c r="AK418" s="1" t="s">
        <v>72</v>
      </c>
      <c r="AL418">
        <v>1</v>
      </c>
      <c r="AM418" s="1" t="s">
        <v>950</v>
      </c>
      <c r="AN418" s="2">
        <v>46113</v>
      </c>
      <c r="AO418" s="3">
        <v>46113</v>
      </c>
    </row>
    <row r="419" spans="1:41">
      <c r="A419" s="1" t="s">
        <v>951</v>
      </c>
      <c r="B419" s="1" t="s">
        <v>42</v>
      </c>
      <c r="C419">
        <v>999999999999</v>
      </c>
      <c r="D419">
        <v>222222222222</v>
      </c>
      <c r="E419" s="1" t="s">
        <v>121</v>
      </c>
      <c r="F419">
        <v>46132.833333333336</v>
      </c>
      <c r="G419">
        <v>46133.833333333336</v>
      </c>
      <c r="H419">
        <v>46112.833333333336</v>
      </c>
      <c r="I419">
        <v>46142.833333333336</v>
      </c>
      <c r="J419" s="1" t="s">
        <v>96</v>
      </c>
      <c r="K419" s="1" t="s">
        <v>45</v>
      </c>
      <c r="L419" s="1" t="s">
        <v>97</v>
      </c>
      <c r="M419" s="1" t="s">
        <v>148</v>
      </c>
      <c r="N419" s="1" t="s">
        <v>48</v>
      </c>
      <c r="O419" s="1" t="s">
        <v>49</v>
      </c>
      <c r="P419">
        <v>1827855.3396000001</v>
      </c>
      <c r="Q419" s="1" t="s">
        <v>99</v>
      </c>
      <c r="R419">
        <v>1.6666700000000001E-5</v>
      </c>
      <c r="S419" s="1" t="s">
        <v>51</v>
      </c>
      <c r="T419" s="1" t="s">
        <v>52</v>
      </c>
      <c r="U419">
        <v>30.464300000000001</v>
      </c>
      <c r="V419">
        <v>28.331800000000001</v>
      </c>
      <c r="W419">
        <v>28.331800000000001</v>
      </c>
      <c r="X419" s="1" t="s">
        <v>53</v>
      </c>
      <c r="Y419" s="1" t="s">
        <v>49</v>
      </c>
      <c r="Z419" s="1" t="s">
        <v>100</v>
      </c>
      <c r="AA419" s="1" t="s">
        <v>123</v>
      </c>
      <c r="AB419" s="1" t="s">
        <v>124</v>
      </c>
      <c r="AC419" s="1" t="s">
        <v>125</v>
      </c>
      <c r="AD419" s="1" t="s">
        <v>126</v>
      </c>
      <c r="AE419" s="1" t="s">
        <v>127</v>
      </c>
      <c r="AF419" s="1" t="s">
        <v>70</v>
      </c>
      <c r="AG419" s="1" t="s">
        <v>60</v>
      </c>
      <c r="AH419">
        <v>419</v>
      </c>
      <c r="AI419" s="1" t="s">
        <v>70</v>
      </c>
      <c r="AJ419" s="1" t="s">
        <v>71</v>
      </c>
      <c r="AK419" s="1" t="s">
        <v>72</v>
      </c>
      <c r="AL419">
        <v>1</v>
      </c>
      <c r="AM419" s="1" t="s">
        <v>952</v>
      </c>
      <c r="AN419" s="2">
        <v>46113</v>
      </c>
      <c r="AO419" s="3">
        <v>46113</v>
      </c>
    </row>
    <row r="420" spans="1:41">
      <c r="A420" s="1" t="s">
        <v>953</v>
      </c>
      <c r="B420" s="1" t="s">
        <v>42</v>
      </c>
      <c r="C420">
        <v>999999999999</v>
      </c>
      <c r="D420">
        <v>222222222222</v>
      </c>
      <c r="E420" s="1" t="s">
        <v>121</v>
      </c>
      <c r="F420">
        <v>46132.833333333336</v>
      </c>
      <c r="G420">
        <v>46133.833333333336</v>
      </c>
      <c r="H420">
        <v>46112.833333333336</v>
      </c>
      <c r="I420">
        <v>46142.833333333336</v>
      </c>
      <c r="J420" s="1" t="s">
        <v>106</v>
      </c>
      <c r="K420" s="1" t="s">
        <v>107</v>
      </c>
      <c r="L420" s="1" t="s">
        <v>108</v>
      </c>
      <c r="M420" s="1" t="s">
        <v>151</v>
      </c>
      <c r="N420" s="1" t="s">
        <v>48</v>
      </c>
      <c r="O420" s="1" t="s">
        <v>49</v>
      </c>
      <c r="P420">
        <v>90.208699999999993</v>
      </c>
      <c r="Q420" s="1" t="s">
        <v>110</v>
      </c>
      <c r="R420">
        <v>0.5</v>
      </c>
      <c r="S420" s="1" t="s">
        <v>51</v>
      </c>
      <c r="T420" s="1" t="s">
        <v>52</v>
      </c>
      <c r="U420">
        <v>45.104300000000002</v>
      </c>
      <c r="V420">
        <v>41.496000000000002</v>
      </c>
      <c r="W420">
        <v>41.496000000000002</v>
      </c>
      <c r="X420" s="1" t="s">
        <v>53</v>
      </c>
      <c r="Y420" s="1" t="s">
        <v>49</v>
      </c>
      <c r="Z420" s="1" t="s">
        <v>111</v>
      </c>
      <c r="AA420" s="1" t="s">
        <v>152</v>
      </c>
      <c r="AB420" s="1" t="s">
        <v>124</v>
      </c>
      <c r="AC420" s="1" t="s">
        <v>125</v>
      </c>
      <c r="AD420" s="1" t="s">
        <v>126</v>
      </c>
      <c r="AE420" s="1" t="s">
        <v>127</v>
      </c>
      <c r="AF420" s="1" t="s">
        <v>70</v>
      </c>
      <c r="AG420" s="1" t="s">
        <v>60</v>
      </c>
      <c r="AH420">
        <v>420</v>
      </c>
      <c r="AI420" s="1" t="s">
        <v>113</v>
      </c>
      <c r="AJ420" s="1" t="s">
        <v>114</v>
      </c>
      <c r="AK420" s="1" t="s">
        <v>115</v>
      </c>
      <c r="AL420">
        <v>1</v>
      </c>
      <c r="AM420" s="1" t="s">
        <v>954</v>
      </c>
      <c r="AN420" s="2">
        <v>46113</v>
      </c>
      <c r="AO420" s="3">
        <v>46113</v>
      </c>
    </row>
    <row r="421" spans="1:41">
      <c r="A421" s="1" t="s">
        <v>955</v>
      </c>
      <c r="B421" s="1" t="s">
        <v>42</v>
      </c>
      <c r="C421">
        <v>999999999999</v>
      </c>
      <c r="D421">
        <v>222222222222</v>
      </c>
      <c r="E421" s="1" t="s">
        <v>121</v>
      </c>
      <c r="F421">
        <v>46132.833333333336</v>
      </c>
      <c r="G421">
        <v>46133.833333333336</v>
      </c>
      <c r="H421">
        <v>46112.833333333336</v>
      </c>
      <c r="I421">
        <v>46142.833333333336</v>
      </c>
      <c r="J421" s="1" t="s">
        <v>106</v>
      </c>
      <c r="K421" s="1" t="s">
        <v>107</v>
      </c>
      <c r="L421" s="1" t="s">
        <v>108</v>
      </c>
      <c r="M421" s="1" t="s">
        <v>155</v>
      </c>
      <c r="N421" s="1" t="s">
        <v>48</v>
      </c>
      <c r="O421" s="1" t="s">
        <v>49</v>
      </c>
      <c r="P421">
        <v>86.966099999999997</v>
      </c>
      <c r="Q421" s="1" t="s">
        <v>110</v>
      </c>
      <c r="R421">
        <v>0.5</v>
      </c>
      <c r="S421" s="1" t="s">
        <v>51</v>
      </c>
      <c r="T421" s="1" t="s">
        <v>52</v>
      </c>
      <c r="U421">
        <v>43.482999999999997</v>
      </c>
      <c r="V421">
        <v>40.004399999999997</v>
      </c>
      <c r="W421">
        <v>40.004399999999997</v>
      </c>
      <c r="X421" s="1" t="s">
        <v>53</v>
      </c>
      <c r="Y421" s="1" t="s">
        <v>49</v>
      </c>
      <c r="Z421" s="1" t="s">
        <v>111</v>
      </c>
      <c r="AA421" s="1" t="s">
        <v>152</v>
      </c>
      <c r="AB421" s="1" t="s">
        <v>124</v>
      </c>
      <c r="AC421" s="1" t="s">
        <v>125</v>
      </c>
      <c r="AD421" s="1" t="s">
        <v>126</v>
      </c>
      <c r="AE421" s="1" t="s">
        <v>127</v>
      </c>
      <c r="AF421" s="1" t="s">
        <v>70</v>
      </c>
      <c r="AG421" s="1" t="s">
        <v>60</v>
      </c>
      <c r="AH421">
        <v>421</v>
      </c>
      <c r="AI421" s="1" t="s">
        <v>113</v>
      </c>
      <c r="AJ421" s="1" t="s">
        <v>114</v>
      </c>
      <c r="AK421" s="1" t="s">
        <v>115</v>
      </c>
      <c r="AL421">
        <v>1</v>
      </c>
      <c r="AM421" s="1" t="s">
        <v>956</v>
      </c>
      <c r="AN421" s="2">
        <v>46113</v>
      </c>
      <c r="AO421" s="3">
        <v>46113</v>
      </c>
    </row>
    <row r="422" spans="1:41">
      <c r="A422" s="1" t="s">
        <v>957</v>
      </c>
      <c r="B422" s="1" t="s">
        <v>42</v>
      </c>
      <c r="C422">
        <v>999999999999</v>
      </c>
      <c r="D422">
        <v>111111111111</v>
      </c>
      <c r="E422" s="1" t="s">
        <v>43</v>
      </c>
      <c r="F422">
        <v>46133.833333333336</v>
      </c>
      <c r="G422">
        <v>46134.833333333336</v>
      </c>
      <c r="H422">
        <v>46112.833333333336</v>
      </c>
      <c r="I422">
        <v>46142.833333333336</v>
      </c>
      <c r="J422" s="1" t="s">
        <v>44</v>
      </c>
      <c r="K422" s="1" t="s">
        <v>45</v>
      </c>
      <c r="L422" s="1" t="s">
        <v>46</v>
      </c>
      <c r="M422" s="1" t="s">
        <v>47</v>
      </c>
      <c r="N422" s="1" t="s">
        <v>48</v>
      </c>
      <c r="O422" s="1" t="s">
        <v>49</v>
      </c>
      <c r="P422">
        <v>1045.1292000000001</v>
      </c>
      <c r="Q422" s="1" t="s">
        <v>50</v>
      </c>
      <c r="R422">
        <v>9.6000000000000002E-2</v>
      </c>
      <c r="S422" s="1" t="s">
        <v>51</v>
      </c>
      <c r="T422" s="1" t="s">
        <v>52</v>
      </c>
      <c r="U422">
        <v>100.33240000000001</v>
      </c>
      <c r="V422">
        <v>87.790899999999993</v>
      </c>
      <c r="W422">
        <v>87.790899999999993</v>
      </c>
      <c r="X422" s="1" t="s">
        <v>53</v>
      </c>
      <c r="Y422" s="1" t="s">
        <v>49</v>
      </c>
      <c r="Z422" s="1" t="s">
        <v>54</v>
      </c>
      <c r="AA422" s="1" t="s">
        <v>65</v>
      </c>
      <c r="AB422" s="1" t="s">
        <v>66</v>
      </c>
      <c r="AC422" s="1" t="s">
        <v>67</v>
      </c>
      <c r="AD422" s="1" t="s">
        <v>68</v>
      </c>
      <c r="AE422" s="1" t="s">
        <v>69</v>
      </c>
      <c r="AF422" s="1" t="s">
        <v>70</v>
      </c>
      <c r="AG422" s="1" t="s">
        <v>60</v>
      </c>
      <c r="AH422">
        <v>422</v>
      </c>
      <c r="AI422" s="1" t="s">
        <v>70</v>
      </c>
      <c r="AJ422" s="1" t="s">
        <v>71</v>
      </c>
      <c r="AK422" s="1" t="s">
        <v>72</v>
      </c>
      <c r="AL422">
        <v>1</v>
      </c>
      <c r="AM422" s="1" t="s">
        <v>958</v>
      </c>
      <c r="AN422" s="2">
        <v>46113</v>
      </c>
      <c r="AO422" s="3">
        <v>46113</v>
      </c>
    </row>
    <row r="423" spans="1:41">
      <c r="A423" s="1" t="s">
        <v>959</v>
      </c>
      <c r="B423" s="1" t="s">
        <v>42</v>
      </c>
      <c r="C423">
        <v>999999999999</v>
      </c>
      <c r="D423">
        <v>111111111111</v>
      </c>
      <c r="E423" s="1" t="s">
        <v>43</v>
      </c>
      <c r="F423">
        <v>46133.833333333336</v>
      </c>
      <c r="G423">
        <v>46134.833333333336</v>
      </c>
      <c r="H423">
        <v>46112.833333333336</v>
      </c>
      <c r="I423">
        <v>46142.833333333336</v>
      </c>
      <c r="J423" s="1" t="s">
        <v>44</v>
      </c>
      <c r="K423" s="1" t="s">
        <v>45</v>
      </c>
      <c r="L423" s="1" t="s">
        <v>46</v>
      </c>
      <c r="M423" s="1" t="s">
        <v>64</v>
      </c>
      <c r="N423" s="1" t="s">
        <v>48</v>
      </c>
      <c r="O423" s="1" t="s">
        <v>49</v>
      </c>
      <c r="P423">
        <v>1112.3647000000001</v>
      </c>
      <c r="Q423" s="1" t="s">
        <v>50</v>
      </c>
      <c r="R423">
        <v>9.6000000000000002E-2</v>
      </c>
      <c r="S423" s="1" t="s">
        <v>51</v>
      </c>
      <c r="T423" s="1" t="s">
        <v>52</v>
      </c>
      <c r="U423">
        <v>106.78700000000001</v>
      </c>
      <c r="V423">
        <v>93.438599999999994</v>
      </c>
      <c r="W423">
        <v>93.438599999999994</v>
      </c>
      <c r="X423" s="1" t="s">
        <v>53</v>
      </c>
      <c r="Y423" s="1" t="s">
        <v>49</v>
      </c>
      <c r="Z423" s="1" t="s">
        <v>54</v>
      </c>
      <c r="AA423" s="1" t="s">
        <v>65</v>
      </c>
      <c r="AB423" s="1" t="s">
        <v>66</v>
      </c>
      <c r="AC423" s="1" t="s">
        <v>67</v>
      </c>
      <c r="AD423" s="1" t="s">
        <v>68</v>
      </c>
      <c r="AE423" s="1" t="s">
        <v>69</v>
      </c>
      <c r="AF423" s="1" t="s">
        <v>70</v>
      </c>
      <c r="AG423" s="1" t="s">
        <v>60</v>
      </c>
      <c r="AH423">
        <v>423</v>
      </c>
      <c r="AI423" s="1" t="s">
        <v>70</v>
      </c>
      <c r="AJ423" s="1" t="s">
        <v>71</v>
      </c>
      <c r="AK423" s="1" t="s">
        <v>72</v>
      </c>
      <c r="AL423">
        <v>1</v>
      </c>
      <c r="AM423" s="1" t="s">
        <v>960</v>
      </c>
      <c r="AN423" s="2">
        <v>46113</v>
      </c>
      <c r="AO423" s="3">
        <v>46113</v>
      </c>
    </row>
    <row r="424" spans="1:41">
      <c r="A424" s="1" t="s">
        <v>961</v>
      </c>
      <c r="B424" s="1" t="s">
        <v>42</v>
      </c>
      <c r="C424">
        <v>999999999999</v>
      </c>
      <c r="D424">
        <v>111111111111</v>
      </c>
      <c r="E424" s="1" t="s">
        <v>43</v>
      </c>
      <c r="F424">
        <v>46133.833333333336</v>
      </c>
      <c r="G424">
        <v>46134.833333333336</v>
      </c>
      <c r="H424">
        <v>46112.833333333336</v>
      </c>
      <c r="I424">
        <v>46142.833333333336</v>
      </c>
      <c r="J424" s="1" t="s">
        <v>75</v>
      </c>
      <c r="K424" s="1" t="s">
        <v>76</v>
      </c>
      <c r="L424" s="1" t="s">
        <v>77</v>
      </c>
      <c r="M424" s="1" t="s">
        <v>78</v>
      </c>
      <c r="N424" s="1" t="s">
        <v>48</v>
      </c>
      <c r="O424" s="1" t="s">
        <v>49</v>
      </c>
      <c r="P424">
        <v>250.4896</v>
      </c>
      <c r="Q424" s="1" t="s">
        <v>79</v>
      </c>
      <c r="R424">
        <v>2.3E-2</v>
      </c>
      <c r="S424" s="1" t="s">
        <v>51</v>
      </c>
      <c r="T424" s="1" t="s">
        <v>52</v>
      </c>
      <c r="U424">
        <v>5.7613000000000003</v>
      </c>
      <c r="V424">
        <v>5.3855000000000004</v>
      </c>
      <c r="W424">
        <v>5.3855000000000004</v>
      </c>
      <c r="X424" s="1" t="s">
        <v>53</v>
      </c>
      <c r="Y424" s="1" t="s">
        <v>49</v>
      </c>
      <c r="Z424" s="1" t="s">
        <v>80</v>
      </c>
      <c r="AA424" s="1" t="s">
        <v>65</v>
      </c>
      <c r="AB424" s="1" t="s">
        <v>66</v>
      </c>
      <c r="AC424" s="1" t="s">
        <v>67</v>
      </c>
      <c r="AD424" s="1" t="s">
        <v>68</v>
      </c>
      <c r="AE424" s="1" t="s">
        <v>69</v>
      </c>
      <c r="AF424" s="1" t="s">
        <v>70</v>
      </c>
      <c r="AG424" s="1" t="s">
        <v>60</v>
      </c>
      <c r="AH424">
        <v>424</v>
      </c>
      <c r="AI424" s="1" t="s">
        <v>70</v>
      </c>
      <c r="AJ424" s="1" t="s">
        <v>71</v>
      </c>
      <c r="AK424" s="1" t="s">
        <v>72</v>
      </c>
      <c r="AL424">
        <v>1</v>
      </c>
      <c r="AM424" s="1" t="s">
        <v>962</v>
      </c>
      <c r="AN424" s="2">
        <v>46113</v>
      </c>
      <c r="AO424" s="3">
        <v>46113</v>
      </c>
    </row>
    <row r="425" spans="1:41">
      <c r="A425" s="1" t="s">
        <v>963</v>
      </c>
      <c r="B425" s="1" t="s">
        <v>42</v>
      </c>
      <c r="C425">
        <v>999999999999</v>
      </c>
      <c r="D425">
        <v>111111111111</v>
      </c>
      <c r="E425" s="1" t="s">
        <v>43</v>
      </c>
      <c r="F425">
        <v>46133.833333333336</v>
      </c>
      <c r="G425">
        <v>46134.833333333336</v>
      </c>
      <c r="H425">
        <v>46112.833333333336</v>
      </c>
      <c r="I425">
        <v>46142.833333333336</v>
      </c>
      <c r="J425" s="1" t="s">
        <v>75</v>
      </c>
      <c r="K425" s="1" t="s">
        <v>76</v>
      </c>
      <c r="L425" s="1" t="s">
        <v>77</v>
      </c>
      <c r="M425" s="1" t="s">
        <v>83</v>
      </c>
      <c r="N425" s="1" t="s">
        <v>48</v>
      </c>
      <c r="O425" s="1" t="s">
        <v>49</v>
      </c>
      <c r="P425">
        <v>228.3844</v>
      </c>
      <c r="Q425" s="1" t="s">
        <v>79</v>
      </c>
      <c r="R425">
        <v>2.3E-2</v>
      </c>
      <c r="S425" s="1" t="s">
        <v>51</v>
      </c>
      <c r="T425" s="1" t="s">
        <v>52</v>
      </c>
      <c r="U425">
        <v>5.2527999999999997</v>
      </c>
      <c r="V425">
        <v>4.9103000000000003</v>
      </c>
      <c r="W425">
        <v>4.9103000000000003</v>
      </c>
      <c r="X425" s="1" t="s">
        <v>53</v>
      </c>
      <c r="Y425" s="1" t="s">
        <v>49</v>
      </c>
      <c r="Z425" s="1" t="s">
        <v>80</v>
      </c>
      <c r="AA425" s="1" t="s">
        <v>65</v>
      </c>
      <c r="AB425" s="1" t="s">
        <v>66</v>
      </c>
      <c r="AC425" s="1" t="s">
        <v>67</v>
      </c>
      <c r="AD425" s="1" t="s">
        <v>68</v>
      </c>
      <c r="AE425" s="1" t="s">
        <v>69</v>
      </c>
      <c r="AF425" s="1" t="s">
        <v>70</v>
      </c>
      <c r="AG425" s="1" t="s">
        <v>60</v>
      </c>
      <c r="AH425">
        <v>425</v>
      </c>
      <c r="AI425" s="1" t="s">
        <v>70</v>
      </c>
      <c r="AJ425" s="1" t="s">
        <v>71</v>
      </c>
      <c r="AK425" s="1" t="s">
        <v>72</v>
      </c>
      <c r="AL425">
        <v>1</v>
      </c>
      <c r="AM425" s="1" t="s">
        <v>964</v>
      </c>
      <c r="AN425" s="2">
        <v>46113</v>
      </c>
      <c r="AO425" s="3">
        <v>46113</v>
      </c>
    </row>
    <row r="426" spans="1:41">
      <c r="A426" s="1" t="s">
        <v>965</v>
      </c>
      <c r="B426" s="1" t="s">
        <v>42</v>
      </c>
      <c r="C426">
        <v>999999999999</v>
      </c>
      <c r="D426">
        <v>111111111111</v>
      </c>
      <c r="E426" s="1" t="s">
        <v>43</v>
      </c>
      <c r="F426">
        <v>46133.833333333336</v>
      </c>
      <c r="G426">
        <v>46134.833333333336</v>
      </c>
      <c r="H426">
        <v>46112.833333333336</v>
      </c>
      <c r="I426">
        <v>46142.833333333336</v>
      </c>
      <c r="J426" s="1" t="s">
        <v>86</v>
      </c>
      <c r="K426" s="1" t="s">
        <v>87</v>
      </c>
      <c r="L426" s="1" t="s">
        <v>88</v>
      </c>
      <c r="M426" s="1" t="s">
        <v>89</v>
      </c>
      <c r="N426" s="1" t="s">
        <v>48</v>
      </c>
      <c r="O426" s="1" t="s">
        <v>49</v>
      </c>
      <c r="P426">
        <v>225.4486</v>
      </c>
      <c r="Q426" s="1" t="s">
        <v>50</v>
      </c>
      <c r="R426">
        <v>0.192</v>
      </c>
      <c r="S426" s="1" t="s">
        <v>51</v>
      </c>
      <c r="T426" s="1" t="s">
        <v>52</v>
      </c>
      <c r="U426">
        <v>43.286099999999998</v>
      </c>
      <c r="V426">
        <v>38.326300000000003</v>
      </c>
      <c r="W426">
        <v>38.326300000000003</v>
      </c>
      <c r="X426" s="1" t="s">
        <v>53</v>
      </c>
      <c r="Y426" s="1" t="s">
        <v>49</v>
      </c>
      <c r="Z426" s="1" t="s">
        <v>90</v>
      </c>
      <c r="AA426" s="1" t="s">
        <v>65</v>
      </c>
      <c r="AB426" s="1" t="s">
        <v>66</v>
      </c>
      <c r="AC426" s="1" t="s">
        <v>67</v>
      </c>
      <c r="AD426" s="1" t="s">
        <v>68</v>
      </c>
      <c r="AE426" s="1" t="s">
        <v>69</v>
      </c>
      <c r="AF426" s="1" t="s">
        <v>70</v>
      </c>
      <c r="AG426" s="1" t="s">
        <v>60</v>
      </c>
      <c r="AH426">
        <v>426</v>
      </c>
      <c r="AI426" s="1" t="s">
        <v>70</v>
      </c>
      <c r="AJ426" s="1" t="s">
        <v>71</v>
      </c>
      <c r="AK426" s="1" t="s">
        <v>72</v>
      </c>
      <c r="AL426">
        <v>1</v>
      </c>
      <c r="AM426" s="1" t="s">
        <v>966</v>
      </c>
      <c r="AN426" s="2">
        <v>46113</v>
      </c>
      <c r="AO426" s="3">
        <v>46113</v>
      </c>
    </row>
    <row r="427" spans="1:41">
      <c r="A427" s="1" t="s">
        <v>967</v>
      </c>
      <c r="B427" s="1" t="s">
        <v>42</v>
      </c>
      <c r="C427">
        <v>999999999999</v>
      </c>
      <c r="D427">
        <v>111111111111</v>
      </c>
      <c r="E427" s="1" t="s">
        <v>43</v>
      </c>
      <c r="F427">
        <v>46133.833333333336</v>
      </c>
      <c r="G427">
        <v>46134.833333333336</v>
      </c>
      <c r="H427">
        <v>46112.833333333336</v>
      </c>
      <c r="I427">
        <v>46142.833333333336</v>
      </c>
      <c r="J427" s="1" t="s">
        <v>86</v>
      </c>
      <c r="K427" s="1" t="s">
        <v>87</v>
      </c>
      <c r="L427" s="1" t="s">
        <v>88</v>
      </c>
      <c r="M427" s="1" t="s">
        <v>93</v>
      </c>
      <c r="N427" s="1" t="s">
        <v>48</v>
      </c>
      <c r="O427" s="1" t="s">
        <v>49</v>
      </c>
      <c r="P427">
        <v>232.08690000000001</v>
      </c>
      <c r="Q427" s="1" t="s">
        <v>50</v>
      </c>
      <c r="R427">
        <v>0.192</v>
      </c>
      <c r="S427" s="1" t="s">
        <v>51</v>
      </c>
      <c r="T427" s="1" t="s">
        <v>52</v>
      </c>
      <c r="U427">
        <v>44.560699999999997</v>
      </c>
      <c r="V427">
        <v>39.454799999999999</v>
      </c>
      <c r="W427">
        <v>39.454799999999999</v>
      </c>
      <c r="X427" s="1" t="s">
        <v>53</v>
      </c>
      <c r="Y427" s="1" t="s">
        <v>49</v>
      </c>
      <c r="Z427" s="1" t="s">
        <v>90</v>
      </c>
      <c r="AA427" s="1" t="s">
        <v>55</v>
      </c>
      <c r="AB427" s="1" t="s">
        <v>56</v>
      </c>
      <c r="AC427" s="1" t="s">
        <v>57</v>
      </c>
      <c r="AD427" s="1" t="s">
        <v>58</v>
      </c>
      <c r="AE427" s="1" t="s">
        <v>59</v>
      </c>
      <c r="AF427" s="1" t="s">
        <v>56</v>
      </c>
      <c r="AG427" s="1" t="s">
        <v>60</v>
      </c>
      <c r="AH427">
        <v>427</v>
      </c>
      <c r="AI427" s="1" t="s">
        <v>56</v>
      </c>
      <c r="AJ427" s="1" t="s">
        <v>56</v>
      </c>
      <c r="AK427" s="1" t="s">
        <v>61</v>
      </c>
      <c r="AL427">
        <v>1</v>
      </c>
      <c r="AM427" s="1" t="s">
        <v>968</v>
      </c>
      <c r="AN427" s="2">
        <v>46113</v>
      </c>
      <c r="AO427" s="3">
        <v>46113</v>
      </c>
    </row>
    <row r="428" spans="1:41">
      <c r="A428" s="1" t="s">
        <v>969</v>
      </c>
      <c r="B428" s="1" t="s">
        <v>42</v>
      </c>
      <c r="C428">
        <v>999999999999</v>
      </c>
      <c r="D428">
        <v>111111111111</v>
      </c>
      <c r="E428" s="1" t="s">
        <v>43</v>
      </c>
      <c r="F428">
        <v>46133.833333333336</v>
      </c>
      <c r="G428">
        <v>46134.833333333336</v>
      </c>
      <c r="H428">
        <v>46112.833333333336</v>
      </c>
      <c r="I428">
        <v>46142.833333333336</v>
      </c>
      <c r="J428" s="1" t="s">
        <v>96</v>
      </c>
      <c r="K428" s="1" t="s">
        <v>45</v>
      </c>
      <c r="L428" s="1" t="s">
        <v>97</v>
      </c>
      <c r="M428" s="1" t="s">
        <v>98</v>
      </c>
      <c r="N428" s="1" t="s">
        <v>48</v>
      </c>
      <c r="O428" s="1" t="s">
        <v>49</v>
      </c>
      <c r="P428">
        <v>4111578.6724999999</v>
      </c>
      <c r="Q428" s="1" t="s">
        <v>99</v>
      </c>
      <c r="R428">
        <v>1.6666700000000001E-5</v>
      </c>
      <c r="S428" s="1" t="s">
        <v>51</v>
      </c>
      <c r="T428" s="1" t="s">
        <v>52</v>
      </c>
      <c r="U428">
        <v>68.526399999999995</v>
      </c>
      <c r="V428">
        <v>63.729500000000002</v>
      </c>
      <c r="W428">
        <v>63.729500000000002</v>
      </c>
      <c r="X428" s="1" t="s">
        <v>53</v>
      </c>
      <c r="Y428" s="1" t="s">
        <v>49</v>
      </c>
      <c r="Z428" s="1" t="s">
        <v>100</v>
      </c>
      <c r="AA428" s="1" t="s">
        <v>65</v>
      </c>
      <c r="AB428" s="1" t="s">
        <v>66</v>
      </c>
      <c r="AC428" s="1" t="s">
        <v>67</v>
      </c>
      <c r="AD428" s="1" t="s">
        <v>68</v>
      </c>
      <c r="AE428" s="1" t="s">
        <v>69</v>
      </c>
      <c r="AF428" s="1" t="s">
        <v>70</v>
      </c>
      <c r="AG428" s="1" t="s">
        <v>60</v>
      </c>
      <c r="AH428">
        <v>428</v>
      </c>
      <c r="AI428" s="1" t="s">
        <v>70</v>
      </c>
      <c r="AJ428" s="1" t="s">
        <v>71</v>
      </c>
      <c r="AK428" s="1" t="s">
        <v>72</v>
      </c>
      <c r="AL428">
        <v>1</v>
      </c>
      <c r="AM428" s="1" t="s">
        <v>970</v>
      </c>
      <c r="AN428" s="2">
        <v>46113</v>
      </c>
      <c r="AO428" s="3">
        <v>46113</v>
      </c>
    </row>
    <row r="429" spans="1:41">
      <c r="A429" s="1" t="s">
        <v>971</v>
      </c>
      <c r="B429" s="1" t="s">
        <v>42</v>
      </c>
      <c r="C429">
        <v>999999999999</v>
      </c>
      <c r="D429">
        <v>111111111111</v>
      </c>
      <c r="E429" s="1" t="s">
        <v>43</v>
      </c>
      <c r="F429">
        <v>46133.833333333336</v>
      </c>
      <c r="G429">
        <v>46134.833333333336</v>
      </c>
      <c r="H429">
        <v>46112.833333333336</v>
      </c>
      <c r="I429">
        <v>46142.833333333336</v>
      </c>
      <c r="J429" s="1" t="s">
        <v>96</v>
      </c>
      <c r="K429" s="1" t="s">
        <v>45</v>
      </c>
      <c r="L429" s="1" t="s">
        <v>97</v>
      </c>
      <c r="M429" s="1" t="s">
        <v>103</v>
      </c>
      <c r="N429" s="1" t="s">
        <v>48</v>
      </c>
      <c r="O429" s="1" t="s">
        <v>49</v>
      </c>
      <c r="P429">
        <v>4878836.1889000004</v>
      </c>
      <c r="Q429" s="1" t="s">
        <v>99</v>
      </c>
      <c r="R429">
        <v>1.6666700000000001E-5</v>
      </c>
      <c r="S429" s="1" t="s">
        <v>51</v>
      </c>
      <c r="T429" s="1" t="s">
        <v>52</v>
      </c>
      <c r="U429">
        <v>81.314099999999996</v>
      </c>
      <c r="V429">
        <v>75.622</v>
      </c>
      <c r="W429">
        <v>75.622</v>
      </c>
      <c r="X429" s="1" t="s">
        <v>53</v>
      </c>
      <c r="Y429" s="1" t="s">
        <v>49</v>
      </c>
      <c r="Z429" s="1" t="s">
        <v>100</v>
      </c>
      <c r="AA429" s="1" t="s">
        <v>65</v>
      </c>
      <c r="AB429" s="1" t="s">
        <v>66</v>
      </c>
      <c r="AC429" s="1" t="s">
        <v>67</v>
      </c>
      <c r="AD429" s="1" t="s">
        <v>68</v>
      </c>
      <c r="AE429" s="1" t="s">
        <v>69</v>
      </c>
      <c r="AF429" s="1" t="s">
        <v>70</v>
      </c>
      <c r="AG429" s="1" t="s">
        <v>60</v>
      </c>
      <c r="AH429">
        <v>429</v>
      </c>
      <c r="AI429" s="1" t="s">
        <v>70</v>
      </c>
      <c r="AJ429" s="1" t="s">
        <v>71</v>
      </c>
      <c r="AK429" s="1" t="s">
        <v>72</v>
      </c>
      <c r="AL429">
        <v>1</v>
      </c>
      <c r="AM429" s="1" t="s">
        <v>972</v>
      </c>
      <c r="AN429" s="2">
        <v>46113</v>
      </c>
      <c r="AO429" s="3">
        <v>46113</v>
      </c>
    </row>
    <row r="430" spans="1:41">
      <c r="A430" s="1" t="s">
        <v>973</v>
      </c>
      <c r="B430" s="1" t="s">
        <v>42</v>
      </c>
      <c r="C430">
        <v>999999999999</v>
      </c>
      <c r="D430">
        <v>111111111111</v>
      </c>
      <c r="E430" s="1" t="s">
        <v>43</v>
      </c>
      <c r="F430">
        <v>46133.833333333336</v>
      </c>
      <c r="G430">
        <v>46134.833333333336</v>
      </c>
      <c r="H430">
        <v>46112.833333333336</v>
      </c>
      <c r="I430">
        <v>46142.833333333336</v>
      </c>
      <c r="J430" s="1" t="s">
        <v>106</v>
      </c>
      <c r="K430" s="1" t="s">
        <v>107</v>
      </c>
      <c r="L430" s="1" t="s">
        <v>108</v>
      </c>
      <c r="M430" s="1" t="s">
        <v>109</v>
      </c>
      <c r="N430" s="1" t="s">
        <v>48</v>
      </c>
      <c r="O430" s="1" t="s">
        <v>49</v>
      </c>
      <c r="P430">
        <v>236.1045</v>
      </c>
      <c r="Q430" s="1" t="s">
        <v>110</v>
      </c>
      <c r="R430">
        <v>0.5</v>
      </c>
      <c r="S430" s="1" t="s">
        <v>51</v>
      </c>
      <c r="T430" s="1" t="s">
        <v>52</v>
      </c>
      <c r="U430">
        <v>118.0522</v>
      </c>
      <c r="V430">
        <v>108.60809999999999</v>
      </c>
      <c r="W430">
        <v>108.60809999999999</v>
      </c>
      <c r="X430" s="1" t="s">
        <v>53</v>
      </c>
      <c r="Y430" s="1" t="s">
        <v>49</v>
      </c>
      <c r="Z430" s="1" t="s">
        <v>111</v>
      </c>
      <c r="AA430" s="1" t="s">
        <v>112</v>
      </c>
      <c r="AB430" s="1" t="s">
        <v>66</v>
      </c>
      <c r="AC430" s="1" t="s">
        <v>67</v>
      </c>
      <c r="AD430" s="1" t="s">
        <v>68</v>
      </c>
      <c r="AE430" s="1" t="s">
        <v>69</v>
      </c>
      <c r="AF430" s="1" t="s">
        <v>70</v>
      </c>
      <c r="AG430" s="1" t="s">
        <v>60</v>
      </c>
      <c r="AH430">
        <v>430</v>
      </c>
      <c r="AI430" s="1" t="s">
        <v>113</v>
      </c>
      <c r="AJ430" s="1" t="s">
        <v>114</v>
      </c>
      <c r="AK430" s="1" t="s">
        <v>115</v>
      </c>
      <c r="AL430">
        <v>1</v>
      </c>
      <c r="AM430" s="1" t="s">
        <v>974</v>
      </c>
      <c r="AN430" s="2">
        <v>46113</v>
      </c>
      <c r="AO430" s="3">
        <v>46113</v>
      </c>
    </row>
    <row r="431" spans="1:41">
      <c r="A431" s="1" t="s">
        <v>975</v>
      </c>
      <c r="B431" s="1" t="s">
        <v>42</v>
      </c>
      <c r="C431">
        <v>999999999999</v>
      </c>
      <c r="D431">
        <v>111111111111</v>
      </c>
      <c r="E431" s="1" t="s">
        <v>43</v>
      </c>
      <c r="F431">
        <v>46133.833333333336</v>
      </c>
      <c r="G431">
        <v>46134.833333333336</v>
      </c>
      <c r="H431">
        <v>46112.833333333336</v>
      </c>
      <c r="I431">
        <v>46142.833333333336</v>
      </c>
      <c r="J431" s="1" t="s">
        <v>106</v>
      </c>
      <c r="K431" s="1" t="s">
        <v>107</v>
      </c>
      <c r="L431" s="1" t="s">
        <v>108</v>
      </c>
      <c r="M431" s="1" t="s">
        <v>118</v>
      </c>
      <c r="N431" s="1" t="s">
        <v>48</v>
      </c>
      <c r="O431" s="1" t="s">
        <v>49</v>
      </c>
      <c r="P431">
        <v>206.9299</v>
      </c>
      <c r="Q431" s="1" t="s">
        <v>110</v>
      </c>
      <c r="R431">
        <v>0.5</v>
      </c>
      <c r="S431" s="1" t="s">
        <v>51</v>
      </c>
      <c r="T431" s="1" t="s">
        <v>52</v>
      </c>
      <c r="U431">
        <v>103.465</v>
      </c>
      <c r="V431">
        <v>95.187799999999996</v>
      </c>
      <c r="W431">
        <v>95.187799999999996</v>
      </c>
      <c r="X431" s="1" t="s">
        <v>53</v>
      </c>
      <c r="Y431" s="1" t="s">
        <v>49</v>
      </c>
      <c r="Z431" s="1" t="s">
        <v>111</v>
      </c>
      <c r="AA431" s="1" t="s">
        <v>112</v>
      </c>
      <c r="AB431" s="1" t="s">
        <v>66</v>
      </c>
      <c r="AC431" s="1" t="s">
        <v>67</v>
      </c>
      <c r="AD431" s="1" t="s">
        <v>68</v>
      </c>
      <c r="AE431" s="1" t="s">
        <v>69</v>
      </c>
      <c r="AF431" s="1" t="s">
        <v>70</v>
      </c>
      <c r="AG431" s="1" t="s">
        <v>60</v>
      </c>
      <c r="AH431">
        <v>431</v>
      </c>
      <c r="AI431" s="1" t="s">
        <v>113</v>
      </c>
      <c r="AJ431" s="1" t="s">
        <v>114</v>
      </c>
      <c r="AK431" s="1" t="s">
        <v>115</v>
      </c>
      <c r="AL431">
        <v>1</v>
      </c>
      <c r="AM431" s="1" t="s">
        <v>976</v>
      </c>
      <c r="AN431" s="2">
        <v>46113</v>
      </c>
      <c r="AO431" s="3">
        <v>46113</v>
      </c>
    </row>
    <row r="432" spans="1:41">
      <c r="A432" s="1" t="s">
        <v>977</v>
      </c>
      <c r="B432" s="1" t="s">
        <v>42</v>
      </c>
      <c r="C432">
        <v>999999999999</v>
      </c>
      <c r="D432">
        <v>222222222222</v>
      </c>
      <c r="E432" s="1" t="s">
        <v>121</v>
      </c>
      <c r="F432">
        <v>46133.833333333336</v>
      </c>
      <c r="G432">
        <v>46134.833333333336</v>
      </c>
      <c r="H432">
        <v>46112.833333333336</v>
      </c>
      <c r="I432">
        <v>46142.833333333336</v>
      </c>
      <c r="J432" s="1" t="s">
        <v>44</v>
      </c>
      <c r="K432" s="1" t="s">
        <v>45</v>
      </c>
      <c r="L432" s="1" t="s">
        <v>46</v>
      </c>
      <c r="M432" s="1" t="s">
        <v>122</v>
      </c>
      <c r="N432" s="1" t="s">
        <v>48</v>
      </c>
      <c r="O432" s="1" t="s">
        <v>49</v>
      </c>
      <c r="P432">
        <v>451.29669999999999</v>
      </c>
      <c r="Q432" s="1" t="s">
        <v>50</v>
      </c>
      <c r="R432">
        <v>9.6000000000000002E-2</v>
      </c>
      <c r="S432" s="1" t="s">
        <v>51</v>
      </c>
      <c r="T432" s="1" t="s">
        <v>52</v>
      </c>
      <c r="U432">
        <v>43.3245</v>
      </c>
      <c r="V432">
        <v>37.908900000000003</v>
      </c>
      <c r="W432">
        <v>37.908900000000003</v>
      </c>
      <c r="X432" s="1" t="s">
        <v>53</v>
      </c>
      <c r="Y432" s="1" t="s">
        <v>49</v>
      </c>
      <c r="Z432" s="1" t="s">
        <v>54</v>
      </c>
      <c r="AA432" s="1" t="s">
        <v>123</v>
      </c>
      <c r="AB432" s="1" t="s">
        <v>124</v>
      </c>
      <c r="AC432" s="1" t="s">
        <v>125</v>
      </c>
      <c r="AD432" s="1" t="s">
        <v>126</v>
      </c>
      <c r="AE432" s="1" t="s">
        <v>127</v>
      </c>
      <c r="AF432" s="1" t="s">
        <v>70</v>
      </c>
      <c r="AG432" s="1" t="s">
        <v>60</v>
      </c>
      <c r="AH432">
        <v>432</v>
      </c>
      <c r="AI432" s="1" t="s">
        <v>70</v>
      </c>
      <c r="AJ432" s="1" t="s">
        <v>71</v>
      </c>
      <c r="AK432" s="1" t="s">
        <v>72</v>
      </c>
      <c r="AL432">
        <v>1</v>
      </c>
      <c r="AM432" s="1" t="s">
        <v>978</v>
      </c>
      <c r="AN432" s="2">
        <v>46113</v>
      </c>
      <c r="AO432" s="3">
        <v>46113</v>
      </c>
    </row>
    <row r="433" spans="1:41">
      <c r="A433" s="1" t="s">
        <v>979</v>
      </c>
      <c r="B433" s="1" t="s">
        <v>42</v>
      </c>
      <c r="C433">
        <v>999999999999</v>
      </c>
      <c r="D433">
        <v>222222222222</v>
      </c>
      <c r="E433" s="1" t="s">
        <v>121</v>
      </c>
      <c r="F433">
        <v>46133.833333333336</v>
      </c>
      <c r="G433">
        <v>46134.833333333336</v>
      </c>
      <c r="H433">
        <v>46112.833333333336</v>
      </c>
      <c r="I433">
        <v>46142.833333333336</v>
      </c>
      <c r="J433" s="1" t="s">
        <v>44</v>
      </c>
      <c r="K433" s="1" t="s">
        <v>45</v>
      </c>
      <c r="L433" s="1" t="s">
        <v>46</v>
      </c>
      <c r="M433" s="1" t="s">
        <v>130</v>
      </c>
      <c r="N433" s="1" t="s">
        <v>48</v>
      </c>
      <c r="O433" s="1" t="s">
        <v>49</v>
      </c>
      <c r="P433">
        <v>436.29610000000002</v>
      </c>
      <c r="Q433" s="1" t="s">
        <v>50</v>
      </c>
      <c r="R433">
        <v>9.6000000000000002E-2</v>
      </c>
      <c r="S433" s="1" t="s">
        <v>51</v>
      </c>
      <c r="T433" s="1" t="s">
        <v>52</v>
      </c>
      <c r="U433">
        <v>41.884399999999999</v>
      </c>
      <c r="V433">
        <v>36.648899999999998</v>
      </c>
      <c r="W433">
        <v>36.648899999999998</v>
      </c>
      <c r="X433" s="1" t="s">
        <v>53</v>
      </c>
      <c r="Y433" s="1" t="s">
        <v>49</v>
      </c>
      <c r="Z433" s="1" t="s">
        <v>54</v>
      </c>
      <c r="AA433" s="1" t="s">
        <v>123</v>
      </c>
      <c r="AB433" s="1" t="s">
        <v>124</v>
      </c>
      <c r="AC433" s="1" t="s">
        <v>125</v>
      </c>
      <c r="AD433" s="1" t="s">
        <v>126</v>
      </c>
      <c r="AE433" s="1" t="s">
        <v>127</v>
      </c>
      <c r="AF433" s="1" t="s">
        <v>70</v>
      </c>
      <c r="AG433" s="1" t="s">
        <v>60</v>
      </c>
      <c r="AH433">
        <v>433</v>
      </c>
      <c r="AI433" s="1" t="s">
        <v>70</v>
      </c>
      <c r="AJ433" s="1" t="s">
        <v>71</v>
      </c>
      <c r="AK433" s="1" t="s">
        <v>72</v>
      </c>
      <c r="AL433">
        <v>1</v>
      </c>
      <c r="AM433" s="1" t="s">
        <v>980</v>
      </c>
      <c r="AN433" s="2">
        <v>46113</v>
      </c>
      <c r="AO433" s="3">
        <v>46113</v>
      </c>
    </row>
    <row r="434" spans="1:41">
      <c r="A434" s="1" t="s">
        <v>981</v>
      </c>
      <c r="B434" s="1" t="s">
        <v>42</v>
      </c>
      <c r="C434">
        <v>999999999999</v>
      </c>
      <c r="D434">
        <v>222222222222</v>
      </c>
      <c r="E434" s="1" t="s">
        <v>121</v>
      </c>
      <c r="F434">
        <v>46133.833333333336</v>
      </c>
      <c r="G434">
        <v>46134.833333333336</v>
      </c>
      <c r="H434">
        <v>46112.833333333336</v>
      </c>
      <c r="I434">
        <v>46142.833333333336</v>
      </c>
      <c r="J434" s="1" t="s">
        <v>75</v>
      </c>
      <c r="K434" s="1" t="s">
        <v>76</v>
      </c>
      <c r="L434" s="1" t="s">
        <v>77</v>
      </c>
      <c r="M434" s="1" t="s">
        <v>133</v>
      </c>
      <c r="N434" s="1" t="s">
        <v>48</v>
      </c>
      <c r="O434" s="1" t="s">
        <v>49</v>
      </c>
      <c r="P434">
        <v>82.736999999999995</v>
      </c>
      <c r="Q434" s="1" t="s">
        <v>79</v>
      </c>
      <c r="R434">
        <v>2.3E-2</v>
      </c>
      <c r="S434" s="1" t="s">
        <v>51</v>
      </c>
      <c r="T434" s="1" t="s">
        <v>52</v>
      </c>
      <c r="U434">
        <v>1.903</v>
      </c>
      <c r="V434">
        <v>1.7787999999999999</v>
      </c>
      <c r="W434">
        <v>1.7787999999999999</v>
      </c>
      <c r="X434" s="1" t="s">
        <v>53</v>
      </c>
      <c r="Y434" s="1" t="s">
        <v>49</v>
      </c>
      <c r="Z434" s="1" t="s">
        <v>80</v>
      </c>
      <c r="AA434" s="1" t="s">
        <v>123</v>
      </c>
      <c r="AB434" s="1" t="s">
        <v>124</v>
      </c>
      <c r="AC434" s="1" t="s">
        <v>125</v>
      </c>
      <c r="AD434" s="1" t="s">
        <v>126</v>
      </c>
      <c r="AE434" s="1" t="s">
        <v>127</v>
      </c>
      <c r="AF434" s="1" t="s">
        <v>70</v>
      </c>
      <c r="AG434" s="1" t="s">
        <v>60</v>
      </c>
      <c r="AH434">
        <v>434</v>
      </c>
      <c r="AI434" s="1" t="s">
        <v>70</v>
      </c>
      <c r="AJ434" s="1" t="s">
        <v>71</v>
      </c>
      <c r="AK434" s="1" t="s">
        <v>72</v>
      </c>
      <c r="AL434">
        <v>1</v>
      </c>
      <c r="AM434" s="1" t="s">
        <v>982</v>
      </c>
      <c r="AN434" s="2">
        <v>46113</v>
      </c>
      <c r="AO434" s="3">
        <v>46113</v>
      </c>
    </row>
    <row r="435" spans="1:41">
      <c r="A435" s="1" t="s">
        <v>983</v>
      </c>
      <c r="B435" s="1" t="s">
        <v>42</v>
      </c>
      <c r="C435">
        <v>999999999999</v>
      </c>
      <c r="D435">
        <v>222222222222</v>
      </c>
      <c r="E435" s="1" t="s">
        <v>121</v>
      </c>
      <c r="F435">
        <v>46133.833333333336</v>
      </c>
      <c r="G435">
        <v>46134.833333333336</v>
      </c>
      <c r="H435">
        <v>46112.833333333336</v>
      </c>
      <c r="I435">
        <v>46142.833333333336</v>
      </c>
      <c r="J435" s="1" t="s">
        <v>75</v>
      </c>
      <c r="K435" s="1" t="s">
        <v>76</v>
      </c>
      <c r="L435" s="1" t="s">
        <v>77</v>
      </c>
      <c r="M435" s="1" t="s">
        <v>136</v>
      </c>
      <c r="N435" s="1" t="s">
        <v>48</v>
      </c>
      <c r="O435" s="1" t="s">
        <v>49</v>
      </c>
      <c r="P435">
        <v>87.2393</v>
      </c>
      <c r="Q435" s="1" t="s">
        <v>79</v>
      </c>
      <c r="R435">
        <v>2.3E-2</v>
      </c>
      <c r="S435" s="1" t="s">
        <v>51</v>
      </c>
      <c r="T435" s="1" t="s">
        <v>52</v>
      </c>
      <c r="U435">
        <v>2.0065</v>
      </c>
      <c r="V435">
        <v>1.8755999999999999</v>
      </c>
      <c r="W435">
        <v>1.8755999999999999</v>
      </c>
      <c r="X435" s="1" t="s">
        <v>53</v>
      </c>
      <c r="Y435" s="1" t="s">
        <v>49</v>
      </c>
      <c r="Z435" s="1" t="s">
        <v>80</v>
      </c>
      <c r="AA435" s="1" t="s">
        <v>123</v>
      </c>
      <c r="AB435" s="1" t="s">
        <v>124</v>
      </c>
      <c r="AC435" s="1" t="s">
        <v>125</v>
      </c>
      <c r="AD435" s="1" t="s">
        <v>126</v>
      </c>
      <c r="AE435" s="1" t="s">
        <v>127</v>
      </c>
      <c r="AF435" s="1" t="s">
        <v>70</v>
      </c>
      <c r="AG435" s="1" t="s">
        <v>60</v>
      </c>
      <c r="AH435">
        <v>435</v>
      </c>
      <c r="AI435" s="1" t="s">
        <v>70</v>
      </c>
      <c r="AJ435" s="1" t="s">
        <v>71</v>
      </c>
      <c r="AK435" s="1" t="s">
        <v>72</v>
      </c>
      <c r="AL435">
        <v>1</v>
      </c>
      <c r="AM435" s="1" t="s">
        <v>984</v>
      </c>
      <c r="AN435" s="2">
        <v>46113</v>
      </c>
      <c r="AO435" s="3">
        <v>46113</v>
      </c>
    </row>
    <row r="436" spans="1:41">
      <c r="A436" s="1" t="s">
        <v>985</v>
      </c>
      <c r="B436" s="1" t="s">
        <v>42</v>
      </c>
      <c r="C436">
        <v>999999999999</v>
      </c>
      <c r="D436">
        <v>222222222222</v>
      </c>
      <c r="E436" s="1" t="s">
        <v>121</v>
      </c>
      <c r="F436">
        <v>46133.833333333336</v>
      </c>
      <c r="G436">
        <v>46134.833333333336</v>
      </c>
      <c r="H436">
        <v>46112.833333333336</v>
      </c>
      <c r="I436">
        <v>46142.833333333336</v>
      </c>
      <c r="J436" s="1" t="s">
        <v>86</v>
      </c>
      <c r="K436" s="1" t="s">
        <v>87</v>
      </c>
      <c r="L436" s="1" t="s">
        <v>88</v>
      </c>
      <c r="M436" s="1" t="s">
        <v>139</v>
      </c>
      <c r="N436" s="1" t="s">
        <v>48</v>
      </c>
      <c r="O436" s="1" t="s">
        <v>49</v>
      </c>
      <c r="P436">
        <v>78.045599999999993</v>
      </c>
      <c r="Q436" s="1" t="s">
        <v>50</v>
      </c>
      <c r="R436">
        <v>0.192</v>
      </c>
      <c r="S436" s="1" t="s">
        <v>51</v>
      </c>
      <c r="T436" s="1" t="s">
        <v>52</v>
      </c>
      <c r="U436">
        <v>14.9847</v>
      </c>
      <c r="V436">
        <v>13.2677</v>
      </c>
      <c r="W436">
        <v>13.2677</v>
      </c>
      <c r="X436" s="1" t="s">
        <v>53</v>
      </c>
      <c r="Y436" s="1" t="s">
        <v>49</v>
      </c>
      <c r="Z436" s="1" t="s">
        <v>90</v>
      </c>
      <c r="AA436" s="1" t="s">
        <v>123</v>
      </c>
      <c r="AB436" s="1" t="s">
        <v>124</v>
      </c>
      <c r="AC436" s="1" t="s">
        <v>125</v>
      </c>
      <c r="AD436" s="1" t="s">
        <v>126</v>
      </c>
      <c r="AE436" s="1" t="s">
        <v>127</v>
      </c>
      <c r="AF436" s="1" t="s">
        <v>70</v>
      </c>
      <c r="AG436" s="1" t="s">
        <v>60</v>
      </c>
      <c r="AH436">
        <v>436</v>
      </c>
      <c r="AI436" s="1" t="s">
        <v>70</v>
      </c>
      <c r="AJ436" s="1" t="s">
        <v>71</v>
      </c>
      <c r="AK436" s="1" t="s">
        <v>72</v>
      </c>
      <c r="AL436">
        <v>1</v>
      </c>
      <c r="AM436" s="1" t="s">
        <v>986</v>
      </c>
      <c r="AN436" s="2">
        <v>46113</v>
      </c>
      <c r="AO436" s="3">
        <v>46113</v>
      </c>
    </row>
    <row r="437" spans="1:41">
      <c r="A437" s="1" t="s">
        <v>987</v>
      </c>
      <c r="B437" s="1" t="s">
        <v>42</v>
      </c>
      <c r="C437">
        <v>999999999999</v>
      </c>
      <c r="D437">
        <v>222222222222</v>
      </c>
      <c r="E437" s="1" t="s">
        <v>121</v>
      </c>
      <c r="F437">
        <v>46133.833333333336</v>
      </c>
      <c r="G437">
        <v>46134.833333333336</v>
      </c>
      <c r="H437">
        <v>46112.833333333336</v>
      </c>
      <c r="I437">
        <v>46142.833333333336</v>
      </c>
      <c r="J437" s="1" t="s">
        <v>86</v>
      </c>
      <c r="K437" s="1" t="s">
        <v>87</v>
      </c>
      <c r="L437" s="1" t="s">
        <v>88</v>
      </c>
      <c r="M437" s="1" t="s">
        <v>142</v>
      </c>
      <c r="N437" s="1" t="s">
        <v>48</v>
      </c>
      <c r="O437" s="1" t="s">
        <v>49</v>
      </c>
      <c r="P437">
        <v>85.107600000000005</v>
      </c>
      <c r="Q437" s="1" t="s">
        <v>50</v>
      </c>
      <c r="R437">
        <v>0.192</v>
      </c>
      <c r="S437" s="1" t="s">
        <v>51</v>
      </c>
      <c r="T437" s="1" t="s">
        <v>52</v>
      </c>
      <c r="U437">
        <v>16.340699999999998</v>
      </c>
      <c r="V437">
        <v>14.468299999999999</v>
      </c>
      <c r="W437">
        <v>14.468299999999999</v>
      </c>
      <c r="X437" s="1" t="s">
        <v>53</v>
      </c>
      <c r="Y437" s="1" t="s">
        <v>49</v>
      </c>
      <c r="Z437" s="1" t="s">
        <v>90</v>
      </c>
      <c r="AA437" s="1" t="s">
        <v>123</v>
      </c>
      <c r="AB437" s="1" t="s">
        <v>124</v>
      </c>
      <c r="AC437" s="1" t="s">
        <v>125</v>
      </c>
      <c r="AD437" s="1" t="s">
        <v>126</v>
      </c>
      <c r="AE437" s="1" t="s">
        <v>127</v>
      </c>
      <c r="AF437" s="1" t="s">
        <v>70</v>
      </c>
      <c r="AG437" s="1" t="s">
        <v>60</v>
      </c>
      <c r="AH437">
        <v>437</v>
      </c>
      <c r="AI437" s="1" t="s">
        <v>70</v>
      </c>
      <c r="AJ437" s="1" t="s">
        <v>71</v>
      </c>
      <c r="AK437" s="1" t="s">
        <v>72</v>
      </c>
      <c r="AL437">
        <v>1</v>
      </c>
      <c r="AM437" s="1" t="s">
        <v>988</v>
      </c>
      <c r="AN437" s="2">
        <v>46113</v>
      </c>
      <c r="AO437" s="3">
        <v>46113</v>
      </c>
    </row>
    <row r="438" spans="1:41">
      <c r="A438" s="1" t="s">
        <v>989</v>
      </c>
      <c r="B438" s="1" t="s">
        <v>42</v>
      </c>
      <c r="C438">
        <v>999999999999</v>
      </c>
      <c r="D438">
        <v>222222222222</v>
      </c>
      <c r="E438" s="1" t="s">
        <v>121</v>
      </c>
      <c r="F438">
        <v>46133.833333333336</v>
      </c>
      <c r="G438">
        <v>46134.833333333336</v>
      </c>
      <c r="H438">
        <v>46112.833333333336</v>
      </c>
      <c r="I438">
        <v>46142.833333333336</v>
      </c>
      <c r="J438" s="1" t="s">
        <v>96</v>
      </c>
      <c r="K438" s="1" t="s">
        <v>45</v>
      </c>
      <c r="L438" s="1" t="s">
        <v>97</v>
      </c>
      <c r="M438" s="1" t="s">
        <v>145</v>
      </c>
      <c r="N438" s="1" t="s">
        <v>48</v>
      </c>
      <c r="O438" s="1" t="s">
        <v>49</v>
      </c>
      <c r="P438">
        <v>1634494.2771999999</v>
      </c>
      <c r="Q438" s="1" t="s">
        <v>99</v>
      </c>
      <c r="R438">
        <v>1.6666700000000001E-5</v>
      </c>
      <c r="S438" s="1" t="s">
        <v>51</v>
      </c>
      <c r="T438" s="1" t="s">
        <v>52</v>
      </c>
      <c r="U438">
        <v>27.241599999999998</v>
      </c>
      <c r="V438">
        <v>25.334700000000002</v>
      </c>
      <c r="W438">
        <v>25.334700000000002</v>
      </c>
      <c r="X438" s="1" t="s">
        <v>53</v>
      </c>
      <c r="Y438" s="1" t="s">
        <v>49</v>
      </c>
      <c r="Z438" s="1" t="s">
        <v>100</v>
      </c>
      <c r="AA438" s="1" t="s">
        <v>55</v>
      </c>
      <c r="AB438" s="1" t="s">
        <v>56</v>
      </c>
      <c r="AC438" s="1" t="s">
        <v>57</v>
      </c>
      <c r="AD438" s="1" t="s">
        <v>58</v>
      </c>
      <c r="AE438" s="1" t="s">
        <v>59</v>
      </c>
      <c r="AF438" s="1" t="s">
        <v>56</v>
      </c>
      <c r="AG438" s="1" t="s">
        <v>60</v>
      </c>
      <c r="AH438">
        <v>438</v>
      </c>
      <c r="AI438" s="1" t="s">
        <v>56</v>
      </c>
      <c r="AJ438" s="1" t="s">
        <v>56</v>
      </c>
      <c r="AK438" s="1" t="s">
        <v>61</v>
      </c>
      <c r="AL438">
        <v>1</v>
      </c>
      <c r="AM438" s="1" t="s">
        <v>990</v>
      </c>
      <c r="AN438" s="2">
        <v>46113</v>
      </c>
      <c r="AO438" s="3">
        <v>46113</v>
      </c>
    </row>
    <row r="439" spans="1:41">
      <c r="A439" s="1" t="s">
        <v>991</v>
      </c>
      <c r="B439" s="1" t="s">
        <v>42</v>
      </c>
      <c r="C439">
        <v>999999999999</v>
      </c>
      <c r="D439">
        <v>222222222222</v>
      </c>
      <c r="E439" s="1" t="s">
        <v>121</v>
      </c>
      <c r="F439">
        <v>46133.833333333336</v>
      </c>
      <c r="G439">
        <v>46134.833333333336</v>
      </c>
      <c r="H439">
        <v>46112.833333333336</v>
      </c>
      <c r="I439">
        <v>46142.833333333336</v>
      </c>
      <c r="J439" s="1" t="s">
        <v>96</v>
      </c>
      <c r="K439" s="1" t="s">
        <v>45</v>
      </c>
      <c r="L439" s="1" t="s">
        <v>97</v>
      </c>
      <c r="M439" s="1" t="s">
        <v>148</v>
      </c>
      <c r="N439" s="1" t="s">
        <v>48</v>
      </c>
      <c r="O439" s="1" t="s">
        <v>49</v>
      </c>
      <c r="P439">
        <v>1879793.8595</v>
      </c>
      <c r="Q439" s="1" t="s">
        <v>99</v>
      </c>
      <c r="R439">
        <v>1.6666700000000001E-5</v>
      </c>
      <c r="S439" s="1" t="s">
        <v>51</v>
      </c>
      <c r="T439" s="1" t="s">
        <v>52</v>
      </c>
      <c r="U439">
        <v>31.33</v>
      </c>
      <c r="V439">
        <v>29.136800000000001</v>
      </c>
      <c r="W439">
        <v>29.136800000000001</v>
      </c>
      <c r="X439" s="1" t="s">
        <v>53</v>
      </c>
      <c r="Y439" s="1" t="s">
        <v>49</v>
      </c>
      <c r="Z439" s="1" t="s">
        <v>100</v>
      </c>
      <c r="AA439" s="1" t="s">
        <v>123</v>
      </c>
      <c r="AB439" s="1" t="s">
        <v>124</v>
      </c>
      <c r="AC439" s="1" t="s">
        <v>125</v>
      </c>
      <c r="AD439" s="1" t="s">
        <v>126</v>
      </c>
      <c r="AE439" s="1" t="s">
        <v>127</v>
      </c>
      <c r="AF439" s="1" t="s">
        <v>70</v>
      </c>
      <c r="AG439" s="1" t="s">
        <v>60</v>
      </c>
      <c r="AH439">
        <v>439</v>
      </c>
      <c r="AI439" s="1" t="s">
        <v>70</v>
      </c>
      <c r="AJ439" s="1" t="s">
        <v>71</v>
      </c>
      <c r="AK439" s="1" t="s">
        <v>72</v>
      </c>
      <c r="AL439">
        <v>1</v>
      </c>
      <c r="AM439" s="1" t="s">
        <v>992</v>
      </c>
      <c r="AN439" s="2">
        <v>46113</v>
      </c>
      <c r="AO439" s="3">
        <v>46113</v>
      </c>
    </row>
    <row r="440" spans="1:41">
      <c r="A440" s="1" t="s">
        <v>993</v>
      </c>
      <c r="B440" s="1" t="s">
        <v>42</v>
      </c>
      <c r="C440">
        <v>999999999999</v>
      </c>
      <c r="D440">
        <v>222222222222</v>
      </c>
      <c r="E440" s="1" t="s">
        <v>121</v>
      </c>
      <c r="F440">
        <v>46133.833333333336</v>
      </c>
      <c r="G440">
        <v>46134.833333333336</v>
      </c>
      <c r="H440">
        <v>46112.833333333336</v>
      </c>
      <c r="I440">
        <v>46142.833333333336</v>
      </c>
      <c r="J440" s="1" t="s">
        <v>106</v>
      </c>
      <c r="K440" s="1" t="s">
        <v>107</v>
      </c>
      <c r="L440" s="1" t="s">
        <v>108</v>
      </c>
      <c r="M440" s="1" t="s">
        <v>151</v>
      </c>
      <c r="N440" s="1" t="s">
        <v>48</v>
      </c>
      <c r="O440" s="1" t="s">
        <v>49</v>
      </c>
      <c r="P440">
        <v>82.964500000000001</v>
      </c>
      <c r="Q440" s="1" t="s">
        <v>110</v>
      </c>
      <c r="R440">
        <v>0.5</v>
      </c>
      <c r="S440" s="1" t="s">
        <v>51</v>
      </c>
      <c r="T440" s="1" t="s">
        <v>52</v>
      </c>
      <c r="U440">
        <v>41.482300000000002</v>
      </c>
      <c r="V440">
        <v>38.163699999999999</v>
      </c>
      <c r="W440">
        <v>38.163699999999999</v>
      </c>
      <c r="X440" s="1" t="s">
        <v>53</v>
      </c>
      <c r="Y440" s="1" t="s">
        <v>49</v>
      </c>
      <c r="Z440" s="1" t="s">
        <v>111</v>
      </c>
      <c r="AA440" s="1" t="s">
        <v>152</v>
      </c>
      <c r="AB440" s="1" t="s">
        <v>124</v>
      </c>
      <c r="AC440" s="1" t="s">
        <v>125</v>
      </c>
      <c r="AD440" s="1" t="s">
        <v>126</v>
      </c>
      <c r="AE440" s="1" t="s">
        <v>127</v>
      </c>
      <c r="AF440" s="1" t="s">
        <v>70</v>
      </c>
      <c r="AG440" s="1" t="s">
        <v>60</v>
      </c>
      <c r="AH440">
        <v>440</v>
      </c>
      <c r="AI440" s="1" t="s">
        <v>113</v>
      </c>
      <c r="AJ440" s="1" t="s">
        <v>114</v>
      </c>
      <c r="AK440" s="1" t="s">
        <v>115</v>
      </c>
      <c r="AL440">
        <v>1</v>
      </c>
      <c r="AM440" s="1" t="s">
        <v>994</v>
      </c>
      <c r="AN440" s="2">
        <v>46113</v>
      </c>
      <c r="AO440" s="3">
        <v>46113</v>
      </c>
    </row>
    <row r="441" spans="1:41">
      <c r="A441" s="1" t="s">
        <v>995</v>
      </c>
      <c r="B441" s="1" t="s">
        <v>42</v>
      </c>
      <c r="C441">
        <v>999999999999</v>
      </c>
      <c r="D441">
        <v>222222222222</v>
      </c>
      <c r="E441" s="1" t="s">
        <v>121</v>
      </c>
      <c r="F441">
        <v>46133.833333333336</v>
      </c>
      <c r="G441">
        <v>46134.833333333336</v>
      </c>
      <c r="H441">
        <v>46112.833333333336</v>
      </c>
      <c r="I441">
        <v>46142.833333333336</v>
      </c>
      <c r="J441" s="1" t="s">
        <v>106</v>
      </c>
      <c r="K441" s="1" t="s">
        <v>107</v>
      </c>
      <c r="L441" s="1" t="s">
        <v>108</v>
      </c>
      <c r="M441" s="1" t="s">
        <v>155</v>
      </c>
      <c r="N441" s="1" t="s">
        <v>48</v>
      </c>
      <c r="O441" s="1" t="s">
        <v>49</v>
      </c>
      <c r="P441">
        <v>81.254599999999996</v>
      </c>
      <c r="Q441" s="1" t="s">
        <v>110</v>
      </c>
      <c r="R441">
        <v>0.5</v>
      </c>
      <c r="S441" s="1" t="s">
        <v>51</v>
      </c>
      <c r="T441" s="1" t="s">
        <v>52</v>
      </c>
      <c r="U441">
        <v>40.627299999999998</v>
      </c>
      <c r="V441">
        <v>37.377099999999999</v>
      </c>
      <c r="W441">
        <v>37.377099999999999</v>
      </c>
      <c r="X441" s="1" t="s">
        <v>53</v>
      </c>
      <c r="Y441" s="1" t="s">
        <v>49</v>
      </c>
      <c r="Z441" s="1" t="s">
        <v>111</v>
      </c>
      <c r="AA441" s="1" t="s">
        <v>152</v>
      </c>
      <c r="AB441" s="1" t="s">
        <v>124</v>
      </c>
      <c r="AC441" s="1" t="s">
        <v>125</v>
      </c>
      <c r="AD441" s="1" t="s">
        <v>126</v>
      </c>
      <c r="AE441" s="1" t="s">
        <v>127</v>
      </c>
      <c r="AF441" s="1" t="s">
        <v>70</v>
      </c>
      <c r="AG441" s="1" t="s">
        <v>60</v>
      </c>
      <c r="AH441">
        <v>441</v>
      </c>
      <c r="AI441" s="1" t="s">
        <v>113</v>
      </c>
      <c r="AJ441" s="1" t="s">
        <v>114</v>
      </c>
      <c r="AK441" s="1" t="s">
        <v>115</v>
      </c>
      <c r="AL441">
        <v>1</v>
      </c>
      <c r="AM441" s="1" t="s">
        <v>996</v>
      </c>
      <c r="AN441" s="2">
        <v>46113</v>
      </c>
      <c r="AO441" s="3">
        <v>46113</v>
      </c>
    </row>
    <row r="442" spans="1:41">
      <c r="A442" s="1" t="s">
        <v>997</v>
      </c>
      <c r="B442" s="1" t="s">
        <v>42</v>
      </c>
      <c r="C442">
        <v>999999999999</v>
      </c>
      <c r="D442">
        <v>111111111111</v>
      </c>
      <c r="E442" s="1" t="s">
        <v>43</v>
      </c>
      <c r="F442">
        <v>46134.833333333336</v>
      </c>
      <c r="G442">
        <v>46135.833333333336</v>
      </c>
      <c r="H442">
        <v>46112.833333333336</v>
      </c>
      <c r="I442">
        <v>46142.833333333336</v>
      </c>
      <c r="J442" s="1" t="s">
        <v>44</v>
      </c>
      <c r="K442" s="1" t="s">
        <v>45</v>
      </c>
      <c r="L442" s="1" t="s">
        <v>46</v>
      </c>
      <c r="M442" s="1" t="s">
        <v>47</v>
      </c>
      <c r="N442" s="1" t="s">
        <v>48</v>
      </c>
      <c r="O442" s="1" t="s">
        <v>49</v>
      </c>
      <c r="P442">
        <v>1026.8590999999999</v>
      </c>
      <c r="Q442" s="1" t="s">
        <v>50</v>
      </c>
      <c r="R442">
        <v>9.6000000000000002E-2</v>
      </c>
      <c r="S442" s="1" t="s">
        <v>51</v>
      </c>
      <c r="T442" s="1" t="s">
        <v>52</v>
      </c>
      <c r="U442">
        <v>98.578500000000005</v>
      </c>
      <c r="V442">
        <v>86.256200000000007</v>
      </c>
      <c r="W442">
        <v>86.256200000000007</v>
      </c>
      <c r="X442" s="1" t="s">
        <v>53</v>
      </c>
      <c r="Y442" s="1" t="s">
        <v>49</v>
      </c>
      <c r="Z442" s="1" t="s">
        <v>54</v>
      </c>
      <c r="AA442" s="1" t="s">
        <v>65</v>
      </c>
      <c r="AB442" s="1" t="s">
        <v>66</v>
      </c>
      <c r="AC442" s="1" t="s">
        <v>67</v>
      </c>
      <c r="AD442" s="1" t="s">
        <v>68</v>
      </c>
      <c r="AE442" s="1" t="s">
        <v>69</v>
      </c>
      <c r="AF442" s="1" t="s">
        <v>70</v>
      </c>
      <c r="AG442" s="1" t="s">
        <v>60</v>
      </c>
      <c r="AH442">
        <v>442</v>
      </c>
      <c r="AI442" s="1" t="s">
        <v>70</v>
      </c>
      <c r="AJ442" s="1" t="s">
        <v>71</v>
      </c>
      <c r="AK442" s="1" t="s">
        <v>72</v>
      </c>
      <c r="AL442">
        <v>1</v>
      </c>
      <c r="AM442" s="1" t="s">
        <v>998</v>
      </c>
      <c r="AN442" s="2">
        <v>46113</v>
      </c>
      <c r="AO442" s="3">
        <v>46113</v>
      </c>
    </row>
    <row r="443" spans="1:41">
      <c r="A443" s="1" t="s">
        <v>999</v>
      </c>
      <c r="B443" s="1" t="s">
        <v>42</v>
      </c>
      <c r="C443">
        <v>999999999999</v>
      </c>
      <c r="D443">
        <v>111111111111</v>
      </c>
      <c r="E443" s="1" t="s">
        <v>43</v>
      </c>
      <c r="F443">
        <v>46134.833333333336</v>
      </c>
      <c r="G443">
        <v>46135.833333333336</v>
      </c>
      <c r="H443">
        <v>46112.833333333336</v>
      </c>
      <c r="I443">
        <v>46142.833333333336</v>
      </c>
      <c r="J443" s="1" t="s">
        <v>44</v>
      </c>
      <c r="K443" s="1" t="s">
        <v>45</v>
      </c>
      <c r="L443" s="1" t="s">
        <v>46</v>
      </c>
      <c r="M443" s="1" t="s">
        <v>64</v>
      </c>
      <c r="N443" s="1" t="s">
        <v>48</v>
      </c>
      <c r="O443" s="1" t="s">
        <v>49</v>
      </c>
      <c r="P443">
        <v>974.02980000000002</v>
      </c>
      <c r="Q443" s="1" t="s">
        <v>50</v>
      </c>
      <c r="R443">
        <v>9.6000000000000002E-2</v>
      </c>
      <c r="S443" s="1" t="s">
        <v>51</v>
      </c>
      <c r="T443" s="1" t="s">
        <v>52</v>
      </c>
      <c r="U443">
        <v>93.506900000000002</v>
      </c>
      <c r="V443">
        <v>81.8185</v>
      </c>
      <c r="W443">
        <v>81.8185</v>
      </c>
      <c r="X443" s="1" t="s">
        <v>53</v>
      </c>
      <c r="Y443" s="1" t="s">
        <v>49</v>
      </c>
      <c r="Z443" s="1" t="s">
        <v>54</v>
      </c>
      <c r="AA443" s="1" t="s">
        <v>65</v>
      </c>
      <c r="AB443" s="1" t="s">
        <v>66</v>
      </c>
      <c r="AC443" s="1" t="s">
        <v>67</v>
      </c>
      <c r="AD443" s="1" t="s">
        <v>68</v>
      </c>
      <c r="AE443" s="1" t="s">
        <v>69</v>
      </c>
      <c r="AF443" s="1" t="s">
        <v>70</v>
      </c>
      <c r="AG443" s="1" t="s">
        <v>60</v>
      </c>
      <c r="AH443">
        <v>443</v>
      </c>
      <c r="AI443" s="1" t="s">
        <v>70</v>
      </c>
      <c r="AJ443" s="1" t="s">
        <v>71</v>
      </c>
      <c r="AK443" s="1" t="s">
        <v>72</v>
      </c>
      <c r="AL443">
        <v>1</v>
      </c>
      <c r="AM443" s="1" t="s">
        <v>1000</v>
      </c>
      <c r="AN443" s="2">
        <v>46113</v>
      </c>
      <c r="AO443" s="3">
        <v>46113</v>
      </c>
    </row>
    <row r="444" spans="1:41">
      <c r="A444" s="1" t="s">
        <v>1001</v>
      </c>
      <c r="B444" s="1" t="s">
        <v>42</v>
      </c>
      <c r="C444">
        <v>999999999999</v>
      </c>
      <c r="D444">
        <v>111111111111</v>
      </c>
      <c r="E444" s="1" t="s">
        <v>43</v>
      </c>
      <c r="F444">
        <v>46134.833333333336</v>
      </c>
      <c r="G444">
        <v>46135.833333333336</v>
      </c>
      <c r="H444">
        <v>46112.833333333336</v>
      </c>
      <c r="I444">
        <v>46142.833333333336</v>
      </c>
      <c r="J444" s="1" t="s">
        <v>75</v>
      </c>
      <c r="K444" s="1" t="s">
        <v>76</v>
      </c>
      <c r="L444" s="1" t="s">
        <v>77</v>
      </c>
      <c r="M444" s="1" t="s">
        <v>78</v>
      </c>
      <c r="N444" s="1" t="s">
        <v>48</v>
      </c>
      <c r="O444" s="1" t="s">
        <v>49</v>
      </c>
      <c r="P444">
        <v>252.7766</v>
      </c>
      <c r="Q444" s="1" t="s">
        <v>79</v>
      </c>
      <c r="R444">
        <v>2.3E-2</v>
      </c>
      <c r="S444" s="1" t="s">
        <v>51</v>
      </c>
      <c r="T444" s="1" t="s">
        <v>52</v>
      </c>
      <c r="U444">
        <v>5.8139000000000003</v>
      </c>
      <c r="V444">
        <v>5.4347000000000003</v>
      </c>
      <c r="W444">
        <v>5.4347000000000003</v>
      </c>
      <c r="X444" s="1" t="s">
        <v>53</v>
      </c>
      <c r="Y444" s="1" t="s">
        <v>49</v>
      </c>
      <c r="Z444" s="1" t="s">
        <v>80</v>
      </c>
      <c r="AA444" s="1" t="s">
        <v>65</v>
      </c>
      <c r="AB444" s="1" t="s">
        <v>66</v>
      </c>
      <c r="AC444" s="1" t="s">
        <v>67</v>
      </c>
      <c r="AD444" s="1" t="s">
        <v>68</v>
      </c>
      <c r="AE444" s="1" t="s">
        <v>69</v>
      </c>
      <c r="AF444" s="1" t="s">
        <v>70</v>
      </c>
      <c r="AG444" s="1" t="s">
        <v>60</v>
      </c>
      <c r="AH444">
        <v>444</v>
      </c>
      <c r="AI444" s="1" t="s">
        <v>70</v>
      </c>
      <c r="AJ444" s="1" t="s">
        <v>71</v>
      </c>
      <c r="AK444" s="1" t="s">
        <v>72</v>
      </c>
      <c r="AL444">
        <v>1</v>
      </c>
      <c r="AM444" s="1" t="s">
        <v>1002</v>
      </c>
      <c r="AN444" s="2">
        <v>46113</v>
      </c>
      <c r="AO444" s="3">
        <v>46113</v>
      </c>
    </row>
    <row r="445" spans="1:41">
      <c r="A445" s="1" t="s">
        <v>1003</v>
      </c>
      <c r="B445" s="1" t="s">
        <v>42</v>
      </c>
      <c r="C445">
        <v>999999999999</v>
      </c>
      <c r="D445">
        <v>111111111111</v>
      </c>
      <c r="E445" s="1" t="s">
        <v>43</v>
      </c>
      <c r="F445">
        <v>46134.833333333336</v>
      </c>
      <c r="G445">
        <v>46135.833333333336</v>
      </c>
      <c r="H445">
        <v>46112.833333333336</v>
      </c>
      <c r="I445">
        <v>46142.833333333336</v>
      </c>
      <c r="J445" s="1" t="s">
        <v>75</v>
      </c>
      <c r="K445" s="1" t="s">
        <v>76</v>
      </c>
      <c r="L445" s="1" t="s">
        <v>77</v>
      </c>
      <c r="M445" s="1" t="s">
        <v>83</v>
      </c>
      <c r="N445" s="1" t="s">
        <v>48</v>
      </c>
      <c r="O445" s="1" t="s">
        <v>49</v>
      </c>
      <c r="P445">
        <v>217.9933</v>
      </c>
      <c r="Q445" s="1" t="s">
        <v>79</v>
      </c>
      <c r="R445">
        <v>2.3E-2</v>
      </c>
      <c r="S445" s="1" t="s">
        <v>51</v>
      </c>
      <c r="T445" s="1" t="s">
        <v>52</v>
      </c>
      <c r="U445">
        <v>5.0137999999999998</v>
      </c>
      <c r="V445">
        <v>4.6868999999999996</v>
      </c>
      <c r="W445">
        <v>4.6868999999999996</v>
      </c>
      <c r="X445" s="1" t="s">
        <v>53</v>
      </c>
      <c r="Y445" s="1" t="s">
        <v>49</v>
      </c>
      <c r="Z445" s="1" t="s">
        <v>80</v>
      </c>
      <c r="AA445" s="1" t="s">
        <v>65</v>
      </c>
      <c r="AB445" s="1" t="s">
        <v>66</v>
      </c>
      <c r="AC445" s="1" t="s">
        <v>67</v>
      </c>
      <c r="AD445" s="1" t="s">
        <v>68</v>
      </c>
      <c r="AE445" s="1" t="s">
        <v>69</v>
      </c>
      <c r="AF445" s="1" t="s">
        <v>70</v>
      </c>
      <c r="AG445" s="1" t="s">
        <v>60</v>
      </c>
      <c r="AH445">
        <v>445</v>
      </c>
      <c r="AI445" s="1" t="s">
        <v>70</v>
      </c>
      <c r="AJ445" s="1" t="s">
        <v>71</v>
      </c>
      <c r="AK445" s="1" t="s">
        <v>72</v>
      </c>
      <c r="AL445">
        <v>1</v>
      </c>
      <c r="AM445" s="1" t="s">
        <v>1004</v>
      </c>
      <c r="AN445" s="2">
        <v>46113</v>
      </c>
      <c r="AO445" s="3">
        <v>46113</v>
      </c>
    </row>
    <row r="446" spans="1:41">
      <c r="A446" s="1" t="s">
        <v>1005</v>
      </c>
      <c r="B446" s="1" t="s">
        <v>42</v>
      </c>
      <c r="C446">
        <v>999999999999</v>
      </c>
      <c r="D446">
        <v>111111111111</v>
      </c>
      <c r="E446" s="1" t="s">
        <v>43</v>
      </c>
      <c r="F446">
        <v>46134.833333333336</v>
      </c>
      <c r="G446">
        <v>46135.833333333336</v>
      </c>
      <c r="H446">
        <v>46112.833333333336</v>
      </c>
      <c r="I446">
        <v>46142.833333333336</v>
      </c>
      <c r="J446" s="1" t="s">
        <v>86</v>
      </c>
      <c r="K446" s="1" t="s">
        <v>87</v>
      </c>
      <c r="L446" s="1" t="s">
        <v>88</v>
      </c>
      <c r="M446" s="1" t="s">
        <v>89</v>
      </c>
      <c r="N446" s="1" t="s">
        <v>48</v>
      </c>
      <c r="O446" s="1" t="s">
        <v>49</v>
      </c>
      <c r="P446">
        <v>209.32839999999999</v>
      </c>
      <c r="Q446" s="1" t="s">
        <v>50</v>
      </c>
      <c r="R446">
        <v>0.192</v>
      </c>
      <c r="S446" s="1" t="s">
        <v>51</v>
      </c>
      <c r="T446" s="1" t="s">
        <v>52</v>
      </c>
      <c r="U446">
        <v>40.191099999999999</v>
      </c>
      <c r="V446">
        <v>35.585799999999999</v>
      </c>
      <c r="W446">
        <v>35.585799999999999</v>
      </c>
      <c r="X446" s="1" t="s">
        <v>53</v>
      </c>
      <c r="Y446" s="1" t="s">
        <v>49</v>
      </c>
      <c r="Z446" s="1" t="s">
        <v>90</v>
      </c>
      <c r="AA446" s="1" t="s">
        <v>65</v>
      </c>
      <c r="AB446" s="1" t="s">
        <v>66</v>
      </c>
      <c r="AC446" s="1" t="s">
        <v>67</v>
      </c>
      <c r="AD446" s="1" t="s">
        <v>68</v>
      </c>
      <c r="AE446" s="1" t="s">
        <v>69</v>
      </c>
      <c r="AF446" s="1" t="s">
        <v>70</v>
      </c>
      <c r="AG446" s="1" t="s">
        <v>60</v>
      </c>
      <c r="AH446">
        <v>446</v>
      </c>
      <c r="AI446" s="1" t="s">
        <v>70</v>
      </c>
      <c r="AJ446" s="1" t="s">
        <v>71</v>
      </c>
      <c r="AK446" s="1" t="s">
        <v>72</v>
      </c>
      <c r="AL446">
        <v>1</v>
      </c>
      <c r="AM446" s="1" t="s">
        <v>1006</v>
      </c>
      <c r="AN446" s="2">
        <v>46113</v>
      </c>
      <c r="AO446" s="3">
        <v>46113</v>
      </c>
    </row>
    <row r="447" spans="1:41">
      <c r="A447" s="1" t="s">
        <v>1007</v>
      </c>
      <c r="B447" s="1" t="s">
        <v>42</v>
      </c>
      <c r="C447">
        <v>999999999999</v>
      </c>
      <c r="D447">
        <v>111111111111</v>
      </c>
      <c r="E447" s="1" t="s">
        <v>43</v>
      </c>
      <c r="F447">
        <v>46134.833333333336</v>
      </c>
      <c r="G447">
        <v>46135.833333333336</v>
      </c>
      <c r="H447">
        <v>46112.833333333336</v>
      </c>
      <c r="I447">
        <v>46142.833333333336</v>
      </c>
      <c r="J447" s="1" t="s">
        <v>86</v>
      </c>
      <c r="K447" s="1" t="s">
        <v>87</v>
      </c>
      <c r="L447" s="1" t="s">
        <v>88</v>
      </c>
      <c r="M447" s="1" t="s">
        <v>93</v>
      </c>
      <c r="N447" s="1" t="s">
        <v>48</v>
      </c>
      <c r="O447" s="1" t="s">
        <v>49</v>
      </c>
      <c r="P447">
        <v>222.00219999999999</v>
      </c>
      <c r="Q447" s="1" t="s">
        <v>50</v>
      </c>
      <c r="R447">
        <v>0.192</v>
      </c>
      <c r="S447" s="1" t="s">
        <v>51</v>
      </c>
      <c r="T447" s="1" t="s">
        <v>52</v>
      </c>
      <c r="U447">
        <v>42.624400000000001</v>
      </c>
      <c r="V447">
        <v>37.740400000000001</v>
      </c>
      <c r="W447">
        <v>37.740400000000001</v>
      </c>
      <c r="X447" s="1" t="s">
        <v>53</v>
      </c>
      <c r="Y447" s="1" t="s">
        <v>49</v>
      </c>
      <c r="Z447" s="1" t="s">
        <v>90</v>
      </c>
      <c r="AA447" s="1" t="s">
        <v>65</v>
      </c>
      <c r="AB447" s="1" t="s">
        <v>66</v>
      </c>
      <c r="AC447" s="1" t="s">
        <v>67</v>
      </c>
      <c r="AD447" s="1" t="s">
        <v>68</v>
      </c>
      <c r="AE447" s="1" t="s">
        <v>69</v>
      </c>
      <c r="AF447" s="1" t="s">
        <v>70</v>
      </c>
      <c r="AG447" s="1" t="s">
        <v>60</v>
      </c>
      <c r="AH447">
        <v>447</v>
      </c>
      <c r="AI447" s="1" t="s">
        <v>70</v>
      </c>
      <c r="AJ447" s="1" t="s">
        <v>71</v>
      </c>
      <c r="AK447" s="1" t="s">
        <v>72</v>
      </c>
      <c r="AL447">
        <v>1</v>
      </c>
      <c r="AM447" s="1" t="s">
        <v>1008</v>
      </c>
      <c r="AN447" s="2">
        <v>46113</v>
      </c>
      <c r="AO447" s="3">
        <v>46113</v>
      </c>
    </row>
    <row r="448" spans="1:41">
      <c r="A448" s="1" t="s">
        <v>1009</v>
      </c>
      <c r="B448" s="1" t="s">
        <v>42</v>
      </c>
      <c r="C448">
        <v>999999999999</v>
      </c>
      <c r="D448">
        <v>111111111111</v>
      </c>
      <c r="E448" s="1" t="s">
        <v>43</v>
      </c>
      <c r="F448">
        <v>46134.833333333336</v>
      </c>
      <c r="G448">
        <v>46135.833333333336</v>
      </c>
      <c r="H448">
        <v>46112.833333333336</v>
      </c>
      <c r="I448">
        <v>46142.833333333336</v>
      </c>
      <c r="J448" s="1" t="s">
        <v>96</v>
      </c>
      <c r="K448" s="1" t="s">
        <v>45</v>
      </c>
      <c r="L448" s="1" t="s">
        <v>97</v>
      </c>
      <c r="M448" s="1" t="s">
        <v>98</v>
      </c>
      <c r="N448" s="1" t="s">
        <v>48</v>
      </c>
      <c r="O448" s="1" t="s">
        <v>49</v>
      </c>
      <c r="P448">
        <v>4275088.4019999998</v>
      </c>
      <c r="Q448" s="1" t="s">
        <v>99</v>
      </c>
      <c r="R448">
        <v>1.6666700000000001E-5</v>
      </c>
      <c r="S448" s="1" t="s">
        <v>51</v>
      </c>
      <c r="T448" s="1" t="s">
        <v>52</v>
      </c>
      <c r="U448">
        <v>71.251599999999996</v>
      </c>
      <c r="V448">
        <v>66.263900000000007</v>
      </c>
      <c r="W448">
        <v>66.263900000000007</v>
      </c>
      <c r="X448" s="1" t="s">
        <v>53</v>
      </c>
      <c r="Y448" s="1" t="s">
        <v>49</v>
      </c>
      <c r="Z448" s="1" t="s">
        <v>100</v>
      </c>
      <c r="AA448" s="1" t="s">
        <v>65</v>
      </c>
      <c r="AB448" s="1" t="s">
        <v>66</v>
      </c>
      <c r="AC448" s="1" t="s">
        <v>67</v>
      </c>
      <c r="AD448" s="1" t="s">
        <v>68</v>
      </c>
      <c r="AE448" s="1" t="s">
        <v>69</v>
      </c>
      <c r="AF448" s="1" t="s">
        <v>70</v>
      </c>
      <c r="AG448" s="1" t="s">
        <v>60</v>
      </c>
      <c r="AH448">
        <v>448</v>
      </c>
      <c r="AI448" s="1" t="s">
        <v>70</v>
      </c>
      <c r="AJ448" s="1" t="s">
        <v>71</v>
      </c>
      <c r="AK448" s="1" t="s">
        <v>72</v>
      </c>
      <c r="AL448">
        <v>1</v>
      </c>
      <c r="AM448" s="1" t="s">
        <v>1010</v>
      </c>
      <c r="AN448" s="2">
        <v>46113</v>
      </c>
      <c r="AO448" s="3">
        <v>46113</v>
      </c>
    </row>
    <row r="449" spans="1:41">
      <c r="A449" s="1" t="s">
        <v>1011</v>
      </c>
      <c r="B449" s="1" t="s">
        <v>42</v>
      </c>
      <c r="C449">
        <v>999999999999</v>
      </c>
      <c r="D449">
        <v>111111111111</v>
      </c>
      <c r="E449" s="1" t="s">
        <v>43</v>
      </c>
      <c r="F449">
        <v>46134.833333333336</v>
      </c>
      <c r="G449">
        <v>46135.833333333336</v>
      </c>
      <c r="H449">
        <v>46112.833333333336</v>
      </c>
      <c r="I449">
        <v>46142.833333333336</v>
      </c>
      <c r="J449" s="1" t="s">
        <v>96</v>
      </c>
      <c r="K449" s="1" t="s">
        <v>45</v>
      </c>
      <c r="L449" s="1" t="s">
        <v>97</v>
      </c>
      <c r="M449" s="1" t="s">
        <v>103</v>
      </c>
      <c r="N449" s="1" t="s">
        <v>48</v>
      </c>
      <c r="O449" s="1" t="s">
        <v>49</v>
      </c>
      <c r="P449">
        <v>4229295.2992000002</v>
      </c>
      <c r="Q449" s="1" t="s">
        <v>99</v>
      </c>
      <c r="R449">
        <v>1.6666700000000001E-5</v>
      </c>
      <c r="S449" s="1" t="s">
        <v>51</v>
      </c>
      <c r="T449" s="1" t="s">
        <v>52</v>
      </c>
      <c r="U449">
        <v>70.488399999999999</v>
      </c>
      <c r="V449">
        <v>65.554100000000005</v>
      </c>
      <c r="W449">
        <v>65.554100000000005</v>
      </c>
      <c r="X449" s="1" t="s">
        <v>53</v>
      </c>
      <c r="Y449" s="1" t="s">
        <v>49</v>
      </c>
      <c r="Z449" s="1" t="s">
        <v>100</v>
      </c>
      <c r="AA449" s="1" t="s">
        <v>65</v>
      </c>
      <c r="AB449" s="1" t="s">
        <v>66</v>
      </c>
      <c r="AC449" s="1" t="s">
        <v>67</v>
      </c>
      <c r="AD449" s="1" t="s">
        <v>68</v>
      </c>
      <c r="AE449" s="1" t="s">
        <v>69</v>
      </c>
      <c r="AF449" s="1" t="s">
        <v>70</v>
      </c>
      <c r="AG449" s="1" t="s">
        <v>60</v>
      </c>
      <c r="AH449">
        <v>449</v>
      </c>
      <c r="AI449" s="1" t="s">
        <v>70</v>
      </c>
      <c r="AJ449" s="1" t="s">
        <v>71</v>
      </c>
      <c r="AK449" s="1" t="s">
        <v>72</v>
      </c>
      <c r="AL449">
        <v>1</v>
      </c>
      <c r="AM449" s="1" t="s">
        <v>1012</v>
      </c>
      <c r="AN449" s="2">
        <v>46113</v>
      </c>
      <c r="AO449" s="3">
        <v>46113</v>
      </c>
    </row>
    <row r="450" spans="1:41">
      <c r="A450" s="1" t="s">
        <v>1013</v>
      </c>
      <c r="B450" s="1" t="s">
        <v>42</v>
      </c>
      <c r="C450">
        <v>999999999999</v>
      </c>
      <c r="D450">
        <v>111111111111</v>
      </c>
      <c r="E450" s="1" t="s">
        <v>43</v>
      </c>
      <c r="F450">
        <v>46134.833333333336</v>
      </c>
      <c r="G450">
        <v>46135.833333333336</v>
      </c>
      <c r="H450">
        <v>46112.833333333336</v>
      </c>
      <c r="I450">
        <v>46142.833333333336</v>
      </c>
      <c r="J450" s="1" t="s">
        <v>106</v>
      </c>
      <c r="K450" s="1" t="s">
        <v>107</v>
      </c>
      <c r="L450" s="1" t="s">
        <v>108</v>
      </c>
      <c r="M450" s="1" t="s">
        <v>109</v>
      </c>
      <c r="N450" s="1" t="s">
        <v>48</v>
      </c>
      <c r="O450" s="1" t="s">
        <v>49</v>
      </c>
      <c r="P450">
        <v>224.24440000000001</v>
      </c>
      <c r="Q450" s="1" t="s">
        <v>110</v>
      </c>
      <c r="R450">
        <v>0.5</v>
      </c>
      <c r="S450" s="1" t="s">
        <v>51</v>
      </c>
      <c r="T450" s="1" t="s">
        <v>52</v>
      </c>
      <c r="U450">
        <v>112.12220000000001</v>
      </c>
      <c r="V450">
        <v>103.1524</v>
      </c>
      <c r="W450">
        <v>103.1524</v>
      </c>
      <c r="X450" s="1" t="s">
        <v>53</v>
      </c>
      <c r="Y450" s="1" t="s">
        <v>49</v>
      </c>
      <c r="Z450" s="1" t="s">
        <v>111</v>
      </c>
      <c r="AA450" s="1" t="s">
        <v>112</v>
      </c>
      <c r="AB450" s="1" t="s">
        <v>66</v>
      </c>
      <c r="AC450" s="1" t="s">
        <v>67</v>
      </c>
      <c r="AD450" s="1" t="s">
        <v>68</v>
      </c>
      <c r="AE450" s="1" t="s">
        <v>69</v>
      </c>
      <c r="AF450" s="1" t="s">
        <v>70</v>
      </c>
      <c r="AG450" s="1" t="s">
        <v>60</v>
      </c>
      <c r="AH450">
        <v>450</v>
      </c>
      <c r="AI450" s="1" t="s">
        <v>113</v>
      </c>
      <c r="AJ450" s="1" t="s">
        <v>114</v>
      </c>
      <c r="AK450" s="1" t="s">
        <v>115</v>
      </c>
      <c r="AL450">
        <v>1</v>
      </c>
      <c r="AM450" s="1" t="s">
        <v>1014</v>
      </c>
      <c r="AN450" s="2">
        <v>46113</v>
      </c>
      <c r="AO450" s="3">
        <v>46113</v>
      </c>
    </row>
    <row r="451" spans="1:41">
      <c r="A451" s="1" t="s">
        <v>1015</v>
      </c>
      <c r="B451" s="1" t="s">
        <v>42</v>
      </c>
      <c r="C451">
        <v>999999999999</v>
      </c>
      <c r="D451">
        <v>111111111111</v>
      </c>
      <c r="E451" s="1" t="s">
        <v>43</v>
      </c>
      <c r="F451">
        <v>46134.833333333336</v>
      </c>
      <c r="G451">
        <v>46135.833333333336</v>
      </c>
      <c r="H451">
        <v>46112.833333333336</v>
      </c>
      <c r="I451">
        <v>46142.833333333336</v>
      </c>
      <c r="J451" s="1" t="s">
        <v>106</v>
      </c>
      <c r="K451" s="1" t="s">
        <v>107</v>
      </c>
      <c r="L451" s="1" t="s">
        <v>108</v>
      </c>
      <c r="M451" s="1" t="s">
        <v>118</v>
      </c>
      <c r="N451" s="1" t="s">
        <v>48</v>
      </c>
      <c r="O451" s="1" t="s">
        <v>49</v>
      </c>
      <c r="P451">
        <v>228.23650000000001</v>
      </c>
      <c r="Q451" s="1" t="s">
        <v>110</v>
      </c>
      <c r="R451">
        <v>0.5</v>
      </c>
      <c r="S451" s="1" t="s">
        <v>51</v>
      </c>
      <c r="T451" s="1" t="s">
        <v>52</v>
      </c>
      <c r="U451">
        <v>114.1183</v>
      </c>
      <c r="V451">
        <v>104.9888</v>
      </c>
      <c r="W451">
        <v>104.9888</v>
      </c>
      <c r="X451" s="1" t="s">
        <v>53</v>
      </c>
      <c r="Y451" s="1" t="s">
        <v>49</v>
      </c>
      <c r="Z451" s="1" t="s">
        <v>111</v>
      </c>
      <c r="AA451" s="1" t="s">
        <v>112</v>
      </c>
      <c r="AB451" s="1" t="s">
        <v>66</v>
      </c>
      <c r="AC451" s="1" t="s">
        <v>67</v>
      </c>
      <c r="AD451" s="1" t="s">
        <v>68</v>
      </c>
      <c r="AE451" s="1" t="s">
        <v>69</v>
      </c>
      <c r="AF451" s="1" t="s">
        <v>70</v>
      </c>
      <c r="AG451" s="1" t="s">
        <v>60</v>
      </c>
      <c r="AH451">
        <v>451</v>
      </c>
      <c r="AI451" s="1" t="s">
        <v>113</v>
      </c>
      <c r="AJ451" s="1" t="s">
        <v>114</v>
      </c>
      <c r="AK451" s="1" t="s">
        <v>115</v>
      </c>
      <c r="AL451">
        <v>1</v>
      </c>
      <c r="AM451" s="1" t="s">
        <v>1016</v>
      </c>
      <c r="AN451" s="2">
        <v>46113</v>
      </c>
      <c r="AO451" s="3">
        <v>46113</v>
      </c>
    </row>
    <row r="452" spans="1:41">
      <c r="A452" s="1" t="s">
        <v>1017</v>
      </c>
      <c r="B452" s="1" t="s">
        <v>42</v>
      </c>
      <c r="C452">
        <v>999999999999</v>
      </c>
      <c r="D452">
        <v>222222222222</v>
      </c>
      <c r="E452" s="1" t="s">
        <v>121</v>
      </c>
      <c r="F452">
        <v>46134.833333333336</v>
      </c>
      <c r="G452">
        <v>46135.833333333336</v>
      </c>
      <c r="H452">
        <v>46112.833333333336</v>
      </c>
      <c r="I452">
        <v>46142.833333333336</v>
      </c>
      <c r="J452" s="1" t="s">
        <v>44</v>
      </c>
      <c r="K452" s="1" t="s">
        <v>45</v>
      </c>
      <c r="L452" s="1" t="s">
        <v>46</v>
      </c>
      <c r="M452" s="1" t="s">
        <v>122</v>
      </c>
      <c r="N452" s="1" t="s">
        <v>48</v>
      </c>
      <c r="O452" s="1" t="s">
        <v>49</v>
      </c>
      <c r="P452">
        <v>461.3861</v>
      </c>
      <c r="Q452" s="1" t="s">
        <v>50</v>
      </c>
      <c r="R452">
        <v>9.6000000000000002E-2</v>
      </c>
      <c r="S452" s="1" t="s">
        <v>51</v>
      </c>
      <c r="T452" s="1" t="s">
        <v>52</v>
      </c>
      <c r="U452">
        <v>44.293100000000003</v>
      </c>
      <c r="V452">
        <v>38.756399999999999</v>
      </c>
      <c r="W452">
        <v>38.756399999999999</v>
      </c>
      <c r="X452" s="1" t="s">
        <v>53</v>
      </c>
      <c r="Y452" s="1" t="s">
        <v>49</v>
      </c>
      <c r="Z452" s="1" t="s">
        <v>54</v>
      </c>
      <c r="AA452" s="1" t="s">
        <v>123</v>
      </c>
      <c r="AB452" s="1" t="s">
        <v>124</v>
      </c>
      <c r="AC452" s="1" t="s">
        <v>125</v>
      </c>
      <c r="AD452" s="1" t="s">
        <v>126</v>
      </c>
      <c r="AE452" s="1" t="s">
        <v>127</v>
      </c>
      <c r="AF452" s="1" t="s">
        <v>70</v>
      </c>
      <c r="AG452" s="1" t="s">
        <v>60</v>
      </c>
      <c r="AH452">
        <v>452</v>
      </c>
      <c r="AI452" s="1" t="s">
        <v>70</v>
      </c>
      <c r="AJ452" s="1" t="s">
        <v>71</v>
      </c>
      <c r="AK452" s="1" t="s">
        <v>72</v>
      </c>
      <c r="AL452">
        <v>1</v>
      </c>
      <c r="AM452" s="1" t="s">
        <v>1018</v>
      </c>
      <c r="AN452" s="2">
        <v>46113</v>
      </c>
      <c r="AO452" s="3">
        <v>46113</v>
      </c>
    </row>
    <row r="453" spans="1:41">
      <c r="A453" s="1" t="s">
        <v>1019</v>
      </c>
      <c r="B453" s="1" t="s">
        <v>42</v>
      </c>
      <c r="C453">
        <v>999999999999</v>
      </c>
      <c r="D453">
        <v>222222222222</v>
      </c>
      <c r="E453" s="1" t="s">
        <v>121</v>
      </c>
      <c r="F453">
        <v>46134.833333333336</v>
      </c>
      <c r="G453">
        <v>46135.833333333336</v>
      </c>
      <c r="H453">
        <v>46112.833333333336</v>
      </c>
      <c r="I453">
        <v>46142.833333333336</v>
      </c>
      <c r="J453" s="1" t="s">
        <v>44</v>
      </c>
      <c r="K453" s="1" t="s">
        <v>45</v>
      </c>
      <c r="L453" s="1" t="s">
        <v>46</v>
      </c>
      <c r="M453" s="1" t="s">
        <v>130</v>
      </c>
      <c r="N453" s="1" t="s">
        <v>48</v>
      </c>
      <c r="O453" s="1" t="s">
        <v>49</v>
      </c>
      <c r="P453">
        <v>460.14729999999997</v>
      </c>
      <c r="Q453" s="1" t="s">
        <v>50</v>
      </c>
      <c r="R453">
        <v>9.6000000000000002E-2</v>
      </c>
      <c r="S453" s="1" t="s">
        <v>51</v>
      </c>
      <c r="T453" s="1" t="s">
        <v>52</v>
      </c>
      <c r="U453">
        <v>44.174100000000003</v>
      </c>
      <c r="V453">
        <v>38.6524</v>
      </c>
      <c r="W453">
        <v>38.6524</v>
      </c>
      <c r="X453" s="1" t="s">
        <v>53</v>
      </c>
      <c r="Y453" s="1" t="s">
        <v>49</v>
      </c>
      <c r="Z453" s="1" t="s">
        <v>54</v>
      </c>
      <c r="AA453" s="1" t="s">
        <v>123</v>
      </c>
      <c r="AB453" s="1" t="s">
        <v>124</v>
      </c>
      <c r="AC453" s="1" t="s">
        <v>125</v>
      </c>
      <c r="AD453" s="1" t="s">
        <v>126</v>
      </c>
      <c r="AE453" s="1" t="s">
        <v>127</v>
      </c>
      <c r="AF453" s="1" t="s">
        <v>70</v>
      </c>
      <c r="AG453" s="1" t="s">
        <v>60</v>
      </c>
      <c r="AH453">
        <v>453</v>
      </c>
      <c r="AI453" s="1" t="s">
        <v>70</v>
      </c>
      <c r="AJ453" s="1" t="s">
        <v>71</v>
      </c>
      <c r="AK453" s="1" t="s">
        <v>72</v>
      </c>
      <c r="AL453">
        <v>1</v>
      </c>
      <c r="AM453" s="1" t="s">
        <v>1020</v>
      </c>
      <c r="AN453" s="2">
        <v>46113</v>
      </c>
      <c r="AO453" s="3">
        <v>46113</v>
      </c>
    </row>
    <row r="454" spans="1:41">
      <c r="A454" s="1" t="s">
        <v>1021</v>
      </c>
      <c r="B454" s="1" t="s">
        <v>42</v>
      </c>
      <c r="C454">
        <v>999999999999</v>
      </c>
      <c r="D454">
        <v>222222222222</v>
      </c>
      <c r="E454" s="1" t="s">
        <v>121</v>
      </c>
      <c r="F454">
        <v>46134.833333333336</v>
      </c>
      <c r="G454">
        <v>46135.833333333336</v>
      </c>
      <c r="H454">
        <v>46112.833333333336</v>
      </c>
      <c r="I454">
        <v>46142.833333333336</v>
      </c>
      <c r="J454" s="1" t="s">
        <v>75</v>
      </c>
      <c r="K454" s="1" t="s">
        <v>76</v>
      </c>
      <c r="L454" s="1" t="s">
        <v>77</v>
      </c>
      <c r="M454" s="1" t="s">
        <v>133</v>
      </c>
      <c r="N454" s="1" t="s">
        <v>48</v>
      </c>
      <c r="O454" s="1" t="s">
        <v>49</v>
      </c>
      <c r="P454">
        <v>86.895499999999998</v>
      </c>
      <c r="Q454" s="1" t="s">
        <v>79</v>
      </c>
      <c r="R454">
        <v>2.3E-2</v>
      </c>
      <c r="S454" s="1" t="s">
        <v>51</v>
      </c>
      <c r="T454" s="1" t="s">
        <v>52</v>
      </c>
      <c r="U454">
        <v>1.9985999999999999</v>
      </c>
      <c r="V454">
        <v>1.8683000000000001</v>
      </c>
      <c r="W454">
        <v>1.8683000000000001</v>
      </c>
      <c r="X454" s="1" t="s">
        <v>53</v>
      </c>
      <c r="Y454" s="1" t="s">
        <v>49</v>
      </c>
      <c r="Z454" s="1" t="s">
        <v>80</v>
      </c>
      <c r="AA454" s="1" t="s">
        <v>123</v>
      </c>
      <c r="AB454" s="1" t="s">
        <v>124</v>
      </c>
      <c r="AC454" s="1" t="s">
        <v>125</v>
      </c>
      <c r="AD454" s="1" t="s">
        <v>126</v>
      </c>
      <c r="AE454" s="1" t="s">
        <v>127</v>
      </c>
      <c r="AF454" s="1" t="s">
        <v>70</v>
      </c>
      <c r="AG454" s="1" t="s">
        <v>60</v>
      </c>
      <c r="AH454">
        <v>454</v>
      </c>
      <c r="AI454" s="1" t="s">
        <v>70</v>
      </c>
      <c r="AJ454" s="1" t="s">
        <v>71</v>
      </c>
      <c r="AK454" s="1" t="s">
        <v>72</v>
      </c>
      <c r="AL454">
        <v>1</v>
      </c>
      <c r="AM454" s="1" t="s">
        <v>1022</v>
      </c>
      <c r="AN454" s="2">
        <v>46113</v>
      </c>
      <c r="AO454" s="3">
        <v>46113</v>
      </c>
    </row>
    <row r="455" spans="1:41">
      <c r="A455" s="1" t="s">
        <v>1023</v>
      </c>
      <c r="B455" s="1" t="s">
        <v>42</v>
      </c>
      <c r="C455">
        <v>999999999999</v>
      </c>
      <c r="D455">
        <v>222222222222</v>
      </c>
      <c r="E455" s="1" t="s">
        <v>121</v>
      </c>
      <c r="F455">
        <v>46134.833333333336</v>
      </c>
      <c r="G455">
        <v>46135.833333333336</v>
      </c>
      <c r="H455">
        <v>46112.833333333336</v>
      </c>
      <c r="I455">
        <v>46142.833333333336</v>
      </c>
      <c r="J455" s="1" t="s">
        <v>75</v>
      </c>
      <c r="K455" s="1" t="s">
        <v>76</v>
      </c>
      <c r="L455" s="1" t="s">
        <v>77</v>
      </c>
      <c r="M455" s="1" t="s">
        <v>136</v>
      </c>
      <c r="N455" s="1" t="s">
        <v>48</v>
      </c>
      <c r="O455" s="1" t="s">
        <v>49</v>
      </c>
      <c r="P455">
        <v>94.381600000000006</v>
      </c>
      <c r="Q455" s="1" t="s">
        <v>79</v>
      </c>
      <c r="R455">
        <v>2.3E-2</v>
      </c>
      <c r="S455" s="1" t="s">
        <v>51</v>
      </c>
      <c r="T455" s="1" t="s">
        <v>52</v>
      </c>
      <c r="U455">
        <v>2.1707999999999998</v>
      </c>
      <c r="V455">
        <v>2.0291999999999999</v>
      </c>
      <c r="W455">
        <v>2.0291999999999999</v>
      </c>
      <c r="X455" s="1" t="s">
        <v>53</v>
      </c>
      <c r="Y455" s="1" t="s">
        <v>49</v>
      </c>
      <c r="Z455" s="1" t="s">
        <v>80</v>
      </c>
      <c r="AA455" s="1" t="s">
        <v>123</v>
      </c>
      <c r="AB455" s="1" t="s">
        <v>124</v>
      </c>
      <c r="AC455" s="1" t="s">
        <v>125</v>
      </c>
      <c r="AD455" s="1" t="s">
        <v>126</v>
      </c>
      <c r="AE455" s="1" t="s">
        <v>127</v>
      </c>
      <c r="AF455" s="1" t="s">
        <v>70</v>
      </c>
      <c r="AG455" s="1" t="s">
        <v>60</v>
      </c>
      <c r="AH455">
        <v>455</v>
      </c>
      <c r="AI455" s="1" t="s">
        <v>70</v>
      </c>
      <c r="AJ455" s="1" t="s">
        <v>71</v>
      </c>
      <c r="AK455" s="1" t="s">
        <v>72</v>
      </c>
      <c r="AL455">
        <v>1</v>
      </c>
      <c r="AM455" s="1" t="s">
        <v>1024</v>
      </c>
      <c r="AN455" s="2">
        <v>46113</v>
      </c>
      <c r="AO455" s="3">
        <v>46113</v>
      </c>
    </row>
    <row r="456" spans="1:41">
      <c r="A456" s="1" t="s">
        <v>1025</v>
      </c>
      <c r="B456" s="1" t="s">
        <v>42</v>
      </c>
      <c r="C456">
        <v>999999999999</v>
      </c>
      <c r="D456">
        <v>222222222222</v>
      </c>
      <c r="E456" s="1" t="s">
        <v>121</v>
      </c>
      <c r="F456">
        <v>46134.833333333336</v>
      </c>
      <c r="G456">
        <v>46135.833333333336</v>
      </c>
      <c r="H456">
        <v>46112.833333333336</v>
      </c>
      <c r="I456">
        <v>46142.833333333336</v>
      </c>
      <c r="J456" s="1" t="s">
        <v>86</v>
      </c>
      <c r="K456" s="1" t="s">
        <v>87</v>
      </c>
      <c r="L456" s="1" t="s">
        <v>88</v>
      </c>
      <c r="M456" s="1" t="s">
        <v>139</v>
      </c>
      <c r="N456" s="1" t="s">
        <v>48</v>
      </c>
      <c r="O456" s="1" t="s">
        <v>49</v>
      </c>
      <c r="P456">
        <v>76.423900000000003</v>
      </c>
      <c r="Q456" s="1" t="s">
        <v>50</v>
      </c>
      <c r="R456">
        <v>0.192</v>
      </c>
      <c r="S456" s="1" t="s">
        <v>51</v>
      </c>
      <c r="T456" s="1" t="s">
        <v>52</v>
      </c>
      <c r="U456">
        <v>14.673400000000001</v>
      </c>
      <c r="V456">
        <v>12.992100000000001</v>
      </c>
      <c r="W456">
        <v>12.992100000000001</v>
      </c>
      <c r="X456" s="1" t="s">
        <v>53</v>
      </c>
      <c r="Y456" s="1" t="s">
        <v>49</v>
      </c>
      <c r="Z456" s="1" t="s">
        <v>90</v>
      </c>
      <c r="AA456" s="1" t="s">
        <v>123</v>
      </c>
      <c r="AB456" s="1" t="s">
        <v>124</v>
      </c>
      <c r="AC456" s="1" t="s">
        <v>125</v>
      </c>
      <c r="AD456" s="1" t="s">
        <v>126</v>
      </c>
      <c r="AE456" s="1" t="s">
        <v>127</v>
      </c>
      <c r="AF456" s="1" t="s">
        <v>70</v>
      </c>
      <c r="AG456" s="1" t="s">
        <v>60</v>
      </c>
      <c r="AH456">
        <v>456</v>
      </c>
      <c r="AI456" s="1" t="s">
        <v>70</v>
      </c>
      <c r="AJ456" s="1" t="s">
        <v>71</v>
      </c>
      <c r="AK456" s="1" t="s">
        <v>72</v>
      </c>
      <c r="AL456">
        <v>1</v>
      </c>
      <c r="AM456" s="1" t="s">
        <v>1026</v>
      </c>
      <c r="AN456" s="2">
        <v>46113</v>
      </c>
      <c r="AO456" s="3">
        <v>46113</v>
      </c>
    </row>
    <row r="457" spans="1:41">
      <c r="A457" s="1" t="s">
        <v>1027</v>
      </c>
      <c r="B457" s="1" t="s">
        <v>42</v>
      </c>
      <c r="C457">
        <v>999999999999</v>
      </c>
      <c r="D457">
        <v>222222222222</v>
      </c>
      <c r="E457" s="1" t="s">
        <v>121</v>
      </c>
      <c r="F457">
        <v>46134.833333333336</v>
      </c>
      <c r="G457">
        <v>46135.833333333336</v>
      </c>
      <c r="H457">
        <v>46112.833333333336</v>
      </c>
      <c r="I457">
        <v>46142.833333333336</v>
      </c>
      <c r="J457" s="1" t="s">
        <v>86</v>
      </c>
      <c r="K457" s="1" t="s">
        <v>87</v>
      </c>
      <c r="L457" s="1" t="s">
        <v>88</v>
      </c>
      <c r="M457" s="1" t="s">
        <v>142</v>
      </c>
      <c r="N457" s="1" t="s">
        <v>48</v>
      </c>
      <c r="O457" s="1" t="s">
        <v>49</v>
      </c>
      <c r="P457">
        <v>83.944999999999993</v>
      </c>
      <c r="Q457" s="1" t="s">
        <v>50</v>
      </c>
      <c r="R457">
        <v>0.192</v>
      </c>
      <c r="S457" s="1" t="s">
        <v>51</v>
      </c>
      <c r="T457" s="1" t="s">
        <v>52</v>
      </c>
      <c r="U457">
        <v>16.1174</v>
      </c>
      <c r="V457">
        <v>14.2707</v>
      </c>
      <c r="W457">
        <v>14.2707</v>
      </c>
      <c r="X457" s="1" t="s">
        <v>53</v>
      </c>
      <c r="Y457" s="1" t="s">
        <v>49</v>
      </c>
      <c r="Z457" s="1" t="s">
        <v>90</v>
      </c>
      <c r="AA457" s="1" t="s">
        <v>123</v>
      </c>
      <c r="AB457" s="1" t="s">
        <v>124</v>
      </c>
      <c r="AC457" s="1" t="s">
        <v>125</v>
      </c>
      <c r="AD457" s="1" t="s">
        <v>126</v>
      </c>
      <c r="AE457" s="1" t="s">
        <v>127</v>
      </c>
      <c r="AF457" s="1" t="s">
        <v>70</v>
      </c>
      <c r="AG457" s="1" t="s">
        <v>60</v>
      </c>
      <c r="AH457">
        <v>457</v>
      </c>
      <c r="AI457" s="1" t="s">
        <v>70</v>
      </c>
      <c r="AJ457" s="1" t="s">
        <v>71</v>
      </c>
      <c r="AK457" s="1" t="s">
        <v>72</v>
      </c>
      <c r="AL457">
        <v>1</v>
      </c>
      <c r="AM457" s="1" t="s">
        <v>1028</v>
      </c>
      <c r="AN457" s="2">
        <v>46113</v>
      </c>
      <c r="AO457" s="3">
        <v>46113</v>
      </c>
    </row>
    <row r="458" spans="1:41">
      <c r="A458" s="1" t="s">
        <v>1029</v>
      </c>
      <c r="B458" s="1" t="s">
        <v>42</v>
      </c>
      <c r="C458">
        <v>999999999999</v>
      </c>
      <c r="D458">
        <v>222222222222</v>
      </c>
      <c r="E458" s="1" t="s">
        <v>121</v>
      </c>
      <c r="F458">
        <v>46134.833333333336</v>
      </c>
      <c r="G458">
        <v>46135.833333333336</v>
      </c>
      <c r="H458">
        <v>46112.833333333336</v>
      </c>
      <c r="I458">
        <v>46142.833333333336</v>
      </c>
      <c r="J458" s="1" t="s">
        <v>96</v>
      </c>
      <c r="K458" s="1" t="s">
        <v>45</v>
      </c>
      <c r="L458" s="1" t="s">
        <v>97</v>
      </c>
      <c r="M458" s="1" t="s">
        <v>145</v>
      </c>
      <c r="N458" s="1" t="s">
        <v>48</v>
      </c>
      <c r="O458" s="1" t="s">
        <v>49</v>
      </c>
      <c r="P458">
        <v>1675167.953</v>
      </c>
      <c r="Q458" s="1" t="s">
        <v>99</v>
      </c>
      <c r="R458">
        <v>1.6666700000000001E-5</v>
      </c>
      <c r="S458" s="1" t="s">
        <v>51</v>
      </c>
      <c r="T458" s="1" t="s">
        <v>52</v>
      </c>
      <c r="U458">
        <v>27.919499999999999</v>
      </c>
      <c r="V458">
        <v>25.9651</v>
      </c>
      <c r="W458">
        <v>25.9651</v>
      </c>
      <c r="X458" s="1" t="s">
        <v>53</v>
      </c>
      <c r="Y458" s="1" t="s">
        <v>49</v>
      </c>
      <c r="Z458" s="1" t="s">
        <v>100</v>
      </c>
      <c r="AA458" s="1" t="s">
        <v>123</v>
      </c>
      <c r="AB458" s="1" t="s">
        <v>124</v>
      </c>
      <c r="AC458" s="1" t="s">
        <v>125</v>
      </c>
      <c r="AD458" s="1" t="s">
        <v>126</v>
      </c>
      <c r="AE458" s="1" t="s">
        <v>127</v>
      </c>
      <c r="AF458" s="1" t="s">
        <v>70</v>
      </c>
      <c r="AG458" s="1" t="s">
        <v>60</v>
      </c>
      <c r="AH458">
        <v>458</v>
      </c>
      <c r="AI458" s="1" t="s">
        <v>70</v>
      </c>
      <c r="AJ458" s="1" t="s">
        <v>71</v>
      </c>
      <c r="AK458" s="1" t="s">
        <v>72</v>
      </c>
      <c r="AL458">
        <v>1</v>
      </c>
      <c r="AM458" s="1" t="s">
        <v>1030</v>
      </c>
      <c r="AN458" s="2">
        <v>46113</v>
      </c>
      <c r="AO458" s="3">
        <v>46113</v>
      </c>
    </row>
    <row r="459" spans="1:41">
      <c r="A459" s="1" t="s">
        <v>1031</v>
      </c>
      <c r="B459" s="1" t="s">
        <v>42</v>
      </c>
      <c r="C459">
        <v>999999999999</v>
      </c>
      <c r="D459">
        <v>222222222222</v>
      </c>
      <c r="E459" s="1" t="s">
        <v>121</v>
      </c>
      <c r="F459">
        <v>46134.833333333336</v>
      </c>
      <c r="G459">
        <v>46135.833333333336</v>
      </c>
      <c r="H459">
        <v>46112.833333333336</v>
      </c>
      <c r="I459">
        <v>46142.833333333336</v>
      </c>
      <c r="J459" s="1" t="s">
        <v>96</v>
      </c>
      <c r="K459" s="1" t="s">
        <v>45</v>
      </c>
      <c r="L459" s="1" t="s">
        <v>97</v>
      </c>
      <c r="M459" s="1" t="s">
        <v>148</v>
      </c>
      <c r="N459" s="1" t="s">
        <v>48</v>
      </c>
      <c r="O459" s="1" t="s">
        <v>49</v>
      </c>
      <c r="P459">
        <v>1787472.7494000001</v>
      </c>
      <c r="Q459" s="1" t="s">
        <v>99</v>
      </c>
      <c r="R459">
        <v>1.6666700000000001E-5</v>
      </c>
      <c r="S459" s="1" t="s">
        <v>51</v>
      </c>
      <c r="T459" s="1" t="s">
        <v>52</v>
      </c>
      <c r="U459">
        <v>29.7913</v>
      </c>
      <c r="V459">
        <v>27.7058</v>
      </c>
      <c r="W459">
        <v>27.7058</v>
      </c>
      <c r="X459" s="1" t="s">
        <v>53</v>
      </c>
      <c r="Y459" s="1" t="s">
        <v>49</v>
      </c>
      <c r="Z459" s="1" t="s">
        <v>100</v>
      </c>
      <c r="AA459" s="1" t="s">
        <v>123</v>
      </c>
      <c r="AB459" s="1" t="s">
        <v>124</v>
      </c>
      <c r="AC459" s="1" t="s">
        <v>125</v>
      </c>
      <c r="AD459" s="1" t="s">
        <v>126</v>
      </c>
      <c r="AE459" s="1" t="s">
        <v>127</v>
      </c>
      <c r="AF459" s="1" t="s">
        <v>70</v>
      </c>
      <c r="AG459" s="1" t="s">
        <v>60</v>
      </c>
      <c r="AH459">
        <v>459</v>
      </c>
      <c r="AI459" s="1" t="s">
        <v>70</v>
      </c>
      <c r="AJ459" s="1" t="s">
        <v>71</v>
      </c>
      <c r="AK459" s="1" t="s">
        <v>72</v>
      </c>
      <c r="AL459">
        <v>1</v>
      </c>
      <c r="AM459" s="1" t="s">
        <v>1032</v>
      </c>
      <c r="AN459" s="2">
        <v>46113</v>
      </c>
      <c r="AO459" s="3">
        <v>46113</v>
      </c>
    </row>
    <row r="460" spans="1:41">
      <c r="A460" s="1" t="s">
        <v>1033</v>
      </c>
      <c r="B460" s="1" t="s">
        <v>42</v>
      </c>
      <c r="C460">
        <v>999999999999</v>
      </c>
      <c r="D460">
        <v>222222222222</v>
      </c>
      <c r="E460" s="1" t="s">
        <v>121</v>
      </c>
      <c r="F460">
        <v>46134.833333333336</v>
      </c>
      <c r="G460">
        <v>46135.833333333336</v>
      </c>
      <c r="H460">
        <v>46112.833333333336</v>
      </c>
      <c r="I460">
        <v>46142.833333333336</v>
      </c>
      <c r="J460" s="1" t="s">
        <v>106</v>
      </c>
      <c r="K460" s="1" t="s">
        <v>107</v>
      </c>
      <c r="L460" s="1" t="s">
        <v>108</v>
      </c>
      <c r="M460" s="1" t="s">
        <v>151</v>
      </c>
      <c r="N460" s="1" t="s">
        <v>48</v>
      </c>
      <c r="O460" s="1" t="s">
        <v>49</v>
      </c>
      <c r="P460">
        <v>89.890799999999999</v>
      </c>
      <c r="Q460" s="1" t="s">
        <v>110</v>
      </c>
      <c r="R460">
        <v>0.5</v>
      </c>
      <c r="S460" s="1" t="s">
        <v>51</v>
      </c>
      <c r="T460" s="1" t="s">
        <v>52</v>
      </c>
      <c r="U460">
        <v>44.945399999999999</v>
      </c>
      <c r="V460">
        <v>41.349800000000002</v>
      </c>
      <c r="W460">
        <v>41.349800000000002</v>
      </c>
      <c r="X460" s="1" t="s">
        <v>53</v>
      </c>
      <c r="Y460" s="1" t="s">
        <v>49</v>
      </c>
      <c r="Z460" s="1" t="s">
        <v>111</v>
      </c>
      <c r="AA460" s="1" t="s">
        <v>152</v>
      </c>
      <c r="AB460" s="1" t="s">
        <v>124</v>
      </c>
      <c r="AC460" s="1" t="s">
        <v>125</v>
      </c>
      <c r="AD460" s="1" t="s">
        <v>126</v>
      </c>
      <c r="AE460" s="1" t="s">
        <v>127</v>
      </c>
      <c r="AF460" s="1" t="s">
        <v>70</v>
      </c>
      <c r="AG460" s="1" t="s">
        <v>60</v>
      </c>
      <c r="AH460">
        <v>460</v>
      </c>
      <c r="AI460" s="1" t="s">
        <v>113</v>
      </c>
      <c r="AJ460" s="1" t="s">
        <v>114</v>
      </c>
      <c r="AK460" s="1" t="s">
        <v>115</v>
      </c>
      <c r="AL460">
        <v>1</v>
      </c>
      <c r="AM460" s="1" t="s">
        <v>1034</v>
      </c>
      <c r="AN460" s="2">
        <v>46113</v>
      </c>
      <c r="AO460" s="3">
        <v>46113</v>
      </c>
    </row>
    <row r="461" spans="1:41">
      <c r="A461" s="1" t="s">
        <v>1035</v>
      </c>
      <c r="B461" s="1" t="s">
        <v>42</v>
      </c>
      <c r="C461">
        <v>999999999999</v>
      </c>
      <c r="D461">
        <v>222222222222</v>
      </c>
      <c r="E461" s="1" t="s">
        <v>121</v>
      </c>
      <c r="F461">
        <v>46134.833333333336</v>
      </c>
      <c r="G461">
        <v>46135.833333333336</v>
      </c>
      <c r="H461">
        <v>46112.833333333336</v>
      </c>
      <c r="I461">
        <v>46142.833333333336</v>
      </c>
      <c r="J461" s="1" t="s">
        <v>106</v>
      </c>
      <c r="K461" s="1" t="s">
        <v>107</v>
      </c>
      <c r="L461" s="1" t="s">
        <v>108</v>
      </c>
      <c r="M461" s="1" t="s">
        <v>155</v>
      </c>
      <c r="N461" s="1" t="s">
        <v>48</v>
      </c>
      <c r="O461" s="1" t="s">
        <v>49</v>
      </c>
      <c r="P461">
        <v>90.610900000000001</v>
      </c>
      <c r="Q461" s="1" t="s">
        <v>110</v>
      </c>
      <c r="R461">
        <v>0.5</v>
      </c>
      <c r="S461" s="1" t="s">
        <v>51</v>
      </c>
      <c r="T461" s="1" t="s">
        <v>52</v>
      </c>
      <c r="U461">
        <v>45.305399999999999</v>
      </c>
      <c r="V461">
        <v>41.680999999999997</v>
      </c>
      <c r="W461">
        <v>41.680999999999997</v>
      </c>
      <c r="X461" s="1" t="s">
        <v>53</v>
      </c>
      <c r="Y461" s="1" t="s">
        <v>49</v>
      </c>
      <c r="Z461" s="1" t="s">
        <v>111</v>
      </c>
      <c r="AA461" s="1" t="s">
        <v>152</v>
      </c>
      <c r="AB461" s="1" t="s">
        <v>124</v>
      </c>
      <c r="AC461" s="1" t="s">
        <v>125</v>
      </c>
      <c r="AD461" s="1" t="s">
        <v>126</v>
      </c>
      <c r="AE461" s="1" t="s">
        <v>127</v>
      </c>
      <c r="AF461" s="1" t="s">
        <v>70</v>
      </c>
      <c r="AG461" s="1" t="s">
        <v>60</v>
      </c>
      <c r="AH461">
        <v>461</v>
      </c>
      <c r="AI461" s="1" t="s">
        <v>113</v>
      </c>
      <c r="AJ461" s="1" t="s">
        <v>114</v>
      </c>
      <c r="AK461" s="1" t="s">
        <v>115</v>
      </c>
      <c r="AL461">
        <v>1</v>
      </c>
      <c r="AM461" s="1" t="s">
        <v>1036</v>
      </c>
      <c r="AN461" s="2">
        <v>46113</v>
      </c>
      <c r="AO461" s="3">
        <v>46113</v>
      </c>
    </row>
    <row r="462" spans="1:41">
      <c r="A462" s="1" t="s">
        <v>1037</v>
      </c>
      <c r="B462" s="1" t="s">
        <v>42</v>
      </c>
      <c r="C462">
        <v>999999999999</v>
      </c>
      <c r="D462">
        <v>111111111111</v>
      </c>
      <c r="E462" s="1" t="s">
        <v>43</v>
      </c>
      <c r="F462">
        <v>46135.833333333336</v>
      </c>
      <c r="G462">
        <v>46136.833333333336</v>
      </c>
      <c r="H462">
        <v>46112.833333333336</v>
      </c>
      <c r="I462">
        <v>46142.833333333336</v>
      </c>
      <c r="J462" s="1" t="s">
        <v>44</v>
      </c>
      <c r="K462" s="1" t="s">
        <v>45</v>
      </c>
      <c r="L462" s="1" t="s">
        <v>46</v>
      </c>
      <c r="M462" s="1" t="s">
        <v>47</v>
      </c>
      <c r="N462" s="1" t="s">
        <v>48</v>
      </c>
      <c r="O462" s="1" t="s">
        <v>49</v>
      </c>
      <c r="P462">
        <v>1114.3832</v>
      </c>
      <c r="Q462" s="1" t="s">
        <v>50</v>
      </c>
      <c r="R462">
        <v>9.6000000000000002E-2</v>
      </c>
      <c r="S462" s="1" t="s">
        <v>51</v>
      </c>
      <c r="T462" s="1" t="s">
        <v>52</v>
      </c>
      <c r="U462">
        <v>106.9808</v>
      </c>
      <c r="V462">
        <v>93.608199999999997</v>
      </c>
      <c r="W462">
        <v>93.608199999999997</v>
      </c>
      <c r="X462" s="1" t="s">
        <v>53</v>
      </c>
      <c r="Y462" s="1" t="s">
        <v>49</v>
      </c>
      <c r="Z462" s="1" t="s">
        <v>54</v>
      </c>
      <c r="AA462" s="1" t="s">
        <v>65</v>
      </c>
      <c r="AB462" s="1" t="s">
        <v>66</v>
      </c>
      <c r="AC462" s="1" t="s">
        <v>67</v>
      </c>
      <c r="AD462" s="1" t="s">
        <v>68</v>
      </c>
      <c r="AE462" s="1" t="s">
        <v>69</v>
      </c>
      <c r="AF462" s="1" t="s">
        <v>70</v>
      </c>
      <c r="AG462" s="1" t="s">
        <v>60</v>
      </c>
      <c r="AH462">
        <v>462</v>
      </c>
      <c r="AI462" s="1" t="s">
        <v>70</v>
      </c>
      <c r="AJ462" s="1" t="s">
        <v>71</v>
      </c>
      <c r="AK462" s="1" t="s">
        <v>72</v>
      </c>
      <c r="AL462">
        <v>1</v>
      </c>
      <c r="AM462" s="1" t="s">
        <v>1038</v>
      </c>
      <c r="AN462" s="2">
        <v>46113</v>
      </c>
      <c r="AO462" s="3">
        <v>46113</v>
      </c>
    </row>
    <row r="463" spans="1:41">
      <c r="A463" s="1" t="s">
        <v>1039</v>
      </c>
      <c r="B463" s="1" t="s">
        <v>42</v>
      </c>
      <c r="C463">
        <v>999999999999</v>
      </c>
      <c r="D463">
        <v>111111111111</v>
      </c>
      <c r="E463" s="1" t="s">
        <v>43</v>
      </c>
      <c r="F463">
        <v>46135.833333333336</v>
      </c>
      <c r="G463">
        <v>46136.833333333336</v>
      </c>
      <c r="H463">
        <v>46112.833333333336</v>
      </c>
      <c r="I463">
        <v>46142.833333333336</v>
      </c>
      <c r="J463" s="1" t="s">
        <v>44</v>
      </c>
      <c r="K463" s="1" t="s">
        <v>45</v>
      </c>
      <c r="L463" s="1" t="s">
        <v>46</v>
      </c>
      <c r="M463" s="1" t="s">
        <v>64</v>
      </c>
      <c r="N463" s="1" t="s">
        <v>48</v>
      </c>
      <c r="O463" s="1" t="s">
        <v>49</v>
      </c>
      <c r="P463">
        <v>1107.7016000000001</v>
      </c>
      <c r="Q463" s="1" t="s">
        <v>50</v>
      </c>
      <c r="R463">
        <v>9.6000000000000002E-2</v>
      </c>
      <c r="S463" s="1" t="s">
        <v>51</v>
      </c>
      <c r="T463" s="1" t="s">
        <v>52</v>
      </c>
      <c r="U463">
        <v>106.3394</v>
      </c>
      <c r="V463">
        <v>93.046899999999994</v>
      </c>
      <c r="W463">
        <v>93.046899999999994</v>
      </c>
      <c r="X463" s="1" t="s">
        <v>53</v>
      </c>
      <c r="Y463" s="1" t="s">
        <v>49</v>
      </c>
      <c r="Z463" s="1" t="s">
        <v>54</v>
      </c>
      <c r="AA463" s="1" t="s">
        <v>65</v>
      </c>
      <c r="AB463" s="1" t="s">
        <v>66</v>
      </c>
      <c r="AC463" s="1" t="s">
        <v>67</v>
      </c>
      <c r="AD463" s="1" t="s">
        <v>68</v>
      </c>
      <c r="AE463" s="1" t="s">
        <v>69</v>
      </c>
      <c r="AF463" s="1" t="s">
        <v>70</v>
      </c>
      <c r="AG463" s="1" t="s">
        <v>60</v>
      </c>
      <c r="AH463">
        <v>463</v>
      </c>
      <c r="AI463" s="1" t="s">
        <v>70</v>
      </c>
      <c r="AJ463" s="1" t="s">
        <v>71</v>
      </c>
      <c r="AK463" s="1" t="s">
        <v>72</v>
      </c>
      <c r="AL463">
        <v>1</v>
      </c>
      <c r="AM463" s="1" t="s">
        <v>1040</v>
      </c>
      <c r="AN463" s="2">
        <v>46113</v>
      </c>
      <c r="AO463" s="3">
        <v>46113</v>
      </c>
    </row>
    <row r="464" spans="1:41">
      <c r="A464" s="1" t="s">
        <v>1041</v>
      </c>
      <c r="B464" s="1" t="s">
        <v>42</v>
      </c>
      <c r="C464">
        <v>999999999999</v>
      </c>
      <c r="D464">
        <v>111111111111</v>
      </c>
      <c r="E464" s="1" t="s">
        <v>43</v>
      </c>
      <c r="F464">
        <v>46135.833333333336</v>
      </c>
      <c r="G464">
        <v>46136.833333333336</v>
      </c>
      <c r="H464">
        <v>46112.833333333336</v>
      </c>
      <c r="I464">
        <v>46142.833333333336</v>
      </c>
      <c r="J464" s="1" t="s">
        <v>75</v>
      </c>
      <c r="K464" s="1" t="s">
        <v>76</v>
      </c>
      <c r="L464" s="1" t="s">
        <v>77</v>
      </c>
      <c r="M464" s="1" t="s">
        <v>78</v>
      </c>
      <c r="N464" s="1" t="s">
        <v>48</v>
      </c>
      <c r="O464" s="1" t="s">
        <v>49</v>
      </c>
      <c r="P464">
        <v>240.84870000000001</v>
      </c>
      <c r="Q464" s="1" t="s">
        <v>79</v>
      </c>
      <c r="R464">
        <v>2.3E-2</v>
      </c>
      <c r="S464" s="1" t="s">
        <v>51</v>
      </c>
      <c r="T464" s="1" t="s">
        <v>52</v>
      </c>
      <c r="U464">
        <v>5.5395000000000003</v>
      </c>
      <c r="V464">
        <v>5.1782000000000004</v>
      </c>
      <c r="W464">
        <v>5.1782000000000004</v>
      </c>
      <c r="X464" s="1" t="s">
        <v>53</v>
      </c>
      <c r="Y464" s="1" t="s">
        <v>49</v>
      </c>
      <c r="Z464" s="1" t="s">
        <v>80</v>
      </c>
      <c r="AA464" s="1" t="s">
        <v>65</v>
      </c>
      <c r="AB464" s="1" t="s">
        <v>66</v>
      </c>
      <c r="AC464" s="1" t="s">
        <v>67</v>
      </c>
      <c r="AD464" s="1" t="s">
        <v>68</v>
      </c>
      <c r="AE464" s="1" t="s">
        <v>69</v>
      </c>
      <c r="AF464" s="1" t="s">
        <v>70</v>
      </c>
      <c r="AG464" s="1" t="s">
        <v>60</v>
      </c>
      <c r="AH464">
        <v>464</v>
      </c>
      <c r="AI464" s="1" t="s">
        <v>70</v>
      </c>
      <c r="AJ464" s="1" t="s">
        <v>71</v>
      </c>
      <c r="AK464" s="1" t="s">
        <v>72</v>
      </c>
      <c r="AL464">
        <v>1</v>
      </c>
      <c r="AM464" s="1" t="s">
        <v>1042</v>
      </c>
      <c r="AN464" s="2">
        <v>46113</v>
      </c>
      <c r="AO464" s="3">
        <v>46113</v>
      </c>
    </row>
    <row r="465" spans="1:41">
      <c r="A465" s="1" t="s">
        <v>1043</v>
      </c>
      <c r="B465" s="1" t="s">
        <v>42</v>
      </c>
      <c r="C465">
        <v>999999999999</v>
      </c>
      <c r="D465">
        <v>111111111111</v>
      </c>
      <c r="E465" s="1" t="s">
        <v>43</v>
      </c>
      <c r="F465">
        <v>46135.833333333336</v>
      </c>
      <c r="G465">
        <v>46136.833333333336</v>
      </c>
      <c r="H465">
        <v>46112.833333333336</v>
      </c>
      <c r="I465">
        <v>46142.833333333336</v>
      </c>
      <c r="J465" s="1" t="s">
        <v>75</v>
      </c>
      <c r="K465" s="1" t="s">
        <v>76</v>
      </c>
      <c r="L465" s="1" t="s">
        <v>77</v>
      </c>
      <c r="M465" s="1" t="s">
        <v>83</v>
      </c>
      <c r="N465" s="1" t="s">
        <v>48</v>
      </c>
      <c r="O465" s="1" t="s">
        <v>49</v>
      </c>
      <c r="P465">
        <v>231.23050000000001</v>
      </c>
      <c r="Q465" s="1" t="s">
        <v>79</v>
      </c>
      <c r="R465">
        <v>2.3E-2</v>
      </c>
      <c r="S465" s="1" t="s">
        <v>51</v>
      </c>
      <c r="T465" s="1" t="s">
        <v>52</v>
      </c>
      <c r="U465">
        <v>5.3182999999999998</v>
      </c>
      <c r="V465">
        <v>4.9714999999999998</v>
      </c>
      <c r="W465">
        <v>4.9714999999999998</v>
      </c>
      <c r="X465" s="1" t="s">
        <v>53</v>
      </c>
      <c r="Y465" s="1" t="s">
        <v>49</v>
      </c>
      <c r="Z465" s="1" t="s">
        <v>80</v>
      </c>
      <c r="AA465" s="1" t="s">
        <v>65</v>
      </c>
      <c r="AB465" s="1" t="s">
        <v>66</v>
      </c>
      <c r="AC465" s="1" t="s">
        <v>67</v>
      </c>
      <c r="AD465" s="1" t="s">
        <v>68</v>
      </c>
      <c r="AE465" s="1" t="s">
        <v>69</v>
      </c>
      <c r="AF465" s="1" t="s">
        <v>70</v>
      </c>
      <c r="AG465" s="1" t="s">
        <v>60</v>
      </c>
      <c r="AH465">
        <v>465</v>
      </c>
      <c r="AI465" s="1" t="s">
        <v>70</v>
      </c>
      <c r="AJ465" s="1" t="s">
        <v>71</v>
      </c>
      <c r="AK465" s="1" t="s">
        <v>72</v>
      </c>
      <c r="AL465">
        <v>1</v>
      </c>
      <c r="AM465" s="1" t="s">
        <v>1044</v>
      </c>
      <c r="AN465" s="2">
        <v>46113</v>
      </c>
      <c r="AO465" s="3">
        <v>46113</v>
      </c>
    </row>
    <row r="466" spans="1:41">
      <c r="A466" s="1" t="s">
        <v>1045</v>
      </c>
      <c r="B466" s="1" t="s">
        <v>42</v>
      </c>
      <c r="C466">
        <v>999999999999</v>
      </c>
      <c r="D466">
        <v>111111111111</v>
      </c>
      <c r="E466" s="1" t="s">
        <v>43</v>
      </c>
      <c r="F466">
        <v>46135.833333333336</v>
      </c>
      <c r="G466">
        <v>46136.833333333336</v>
      </c>
      <c r="H466">
        <v>46112.833333333336</v>
      </c>
      <c r="I466">
        <v>46142.833333333336</v>
      </c>
      <c r="J466" s="1" t="s">
        <v>86</v>
      </c>
      <c r="K466" s="1" t="s">
        <v>87</v>
      </c>
      <c r="L466" s="1" t="s">
        <v>88</v>
      </c>
      <c r="M466" s="1" t="s">
        <v>89</v>
      </c>
      <c r="N466" s="1" t="s">
        <v>48</v>
      </c>
      <c r="O466" s="1" t="s">
        <v>49</v>
      </c>
      <c r="P466">
        <v>226.03790000000001</v>
      </c>
      <c r="Q466" s="1" t="s">
        <v>50</v>
      </c>
      <c r="R466">
        <v>0.192</v>
      </c>
      <c r="S466" s="1" t="s">
        <v>51</v>
      </c>
      <c r="T466" s="1" t="s">
        <v>52</v>
      </c>
      <c r="U466">
        <v>43.399299999999997</v>
      </c>
      <c r="V466">
        <v>38.426499999999997</v>
      </c>
      <c r="W466">
        <v>38.426499999999997</v>
      </c>
      <c r="X466" s="1" t="s">
        <v>53</v>
      </c>
      <c r="Y466" s="1" t="s">
        <v>49</v>
      </c>
      <c r="Z466" s="1" t="s">
        <v>90</v>
      </c>
      <c r="AA466" s="1" t="s">
        <v>65</v>
      </c>
      <c r="AB466" s="1" t="s">
        <v>66</v>
      </c>
      <c r="AC466" s="1" t="s">
        <v>67</v>
      </c>
      <c r="AD466" s="1" t="s">
        <v>68</v>
      </c>
      <c r="AE466" s="1" t="s">
        <v>69</v>
      </c>
      <c r="AF466" s="1" t="s">
        <v>70</v>
      </c>
      <c r="AG466" s="1" t="s">
        <v>60</v>
      </c>
      <c r="AH466">
        <v>466</v>
      </c>
      <c r="AI466" s="1" t="s">
        <v>70</v>
      </c>
      <c r="AJ466" s="1" t="s">
        <v>71</v>
      </c>
      <c r="AK466" s="1" t="s">
        <v>72</v>
      </c>
      <c r="AL466">
        <v>1</v>
      </c>
      <c r="AM466" s="1" t="s">
        <v>1046</v>
      </c>
      <c r="AN466" s="2">
        <v>46113</v>
      </c>
      <c r="AO466" s="3">
        <v>46113</v>
      </c>
    </row>
    <row r="467" spans="1:41">
      <c r="A467" s="1" t="s">
        <v>1047</v>
      </c>
      <c r="B467" s="1" t="s">
        <v>42</v>
      </c>
      <c r="C467">
        <v>999999999999</v>
      </c>
      <c r="D467">
        <v>111111111111</v>
      </c>
      <c r="E467" s="1" t="s">
        <v>43</v>
      </c>
      <c r="F467">
        <v>46135.833333333336</v>
      </c>
      <c r="G467">
        <v>46136.833333333336</v>
      </c>
      <c r="H467">
        <v>46112.833333333336</v>
      </c>
      <c r="I467">
        <v>46142.833333333336</v>
      </c>
      <c r="J467" s="1" t="s">
        <v>86</v>
      </c>
      <c r="K467" s="1" t="s">
        <v>87</v>
      </c>
      <c r="L467" s="1" t="s">
        <v>88</v>
      </c>
      <c r="M467" s="1" t="s">
        <v>93</v>
      </c>
      <c r="N467" s="1" t="s">
        <v>48</v>
      </c>
      <c r="O467" s="1" t="s">
        <v>49</v>
      </c>
      <c r="P467">
        <v>207.14879999999999</v>
      </c>
      <c r="Q467" s="1" t="s">
        <v>50</v>
      </c>
      <c r="R467">
        <v>0.192</v>
      </c>
      <c r="S467" s="1" t="s">
        <v>51</v>
      </c>
      <c r="T467" s="1" t="s">
        <v>52</v>
      </c>
      <c r="U467">
        <v>39.772599999999997</v>
      </c>
      <c r="V467">
        <v>35.215299999999999</v>
      </c>
      <c r="W467">
        <v>35.215299999999999</v>
      </c>
      <c r="X467" s="1" t="s">
        <v>53</v>
      </c>
      <c r="Y467" s="1" t="s">
        <v>49</v>
      </c>
      <c r="Z467" s="1" t="s">
        <v>90</v>
      </c>
      <c r="AA467" s="1" t="s">
        <v>65</v>
      </c>
      <c r="AB467" s="1" t="s">
        <v>66</v>
      </c>
      <c r="AC467" s="1" t="s">
        <v>67</v>
      </c>
      <c r="AD467" s="1" t="s">
        <v>68</v>
      </c>
      <c r="AE467" s="1" t="s">
        <v>69</v>
      </c>
      <c r="AF467" s="1" t="s">
        <v>70</v>
      </c>
      <c r="AG467" s="1" t="s">
        <v>60</v>
      </c>
      <c r="AH467">
        <v>467</v>
      </c>
      <c r="AI467" s="1" t="s">
        <v>70</v>
      </c>
      <c r="AJ467" s="1" t="s">
        <v>71</v>
      </c>
      <c r="AK467" s="1" t="s">
        <v>72</v>
      </c>
      <c r="AL467">
        <v>1</v>
      </c>
      <c r="AM467" s="1" t="s">
        <v>1048</v>
      </c>
      <c r="AN467" s="2">
        <v>46113</v>
      </c>
      <c r="AO467" s="3">
        <v>46113</v>
      </c>
    </row>
    <row r="468" spans="1:41">
      <c r="A468" s="1" t="s">
        <v>1049</v>
      </c>
      <c r="B468" s="1" t="s">
        <v>42</v>
      </c>
      <c r="C468">
        <v>999999999999</v>
      </c>
      <c r="D468">
        <v>111111111111</v>
      </c>
      <c r="E468" s="1" t="s">
        <v>43</v>
      </c>
      <c r="F468">
        <v>46135.833333333336</v>
      </c>
      <c r="G468">
        <v>46136.833333333336</v>
      </c>
      <c r="H468">
        <v>46112.833333333336</v>
      </c>
      <c r="I468">
        <v>46142.833333333336</v>
      </c>
      <c r="J468" s="1" t="s">
        <v>96</v>
      </c>
      <c r="K468" s="1" t="s">
        <v>45</v>
      </c>
      <c r="L468" s="1" t="s">
        <v>97</v>
      </c>
      <c r="M468" s="1" t="s">
        <v>98</v>
      </c>
      <c r="N468" s="1" t="s">
        <v>48</v>
      </c>
      <c r="O468" s="1" t="s">
        <v>49</v>
      </c>
      <c r="P468">
        <v>4208076.0634000003</v>
      </c>
      <c r="Q468" s="1" t="s">
        <v>99</v>
      </c>
      <c r="R468">
        <v>1.6666700000000001E-5</v>
      </c>
      <c r="S468" s="1" t="s">
        <v>51</v>
      </c>
      <c r="T468" s="1" t="s">
        <v>52</v>
      </c>
      <c r="U468">
        <v>70.134699999999995</v>
      </c>
      <c r="V468">
        <v>65.225200000000001</v>
      </c>
      <c r="W468">
        <v>65.225200000000001</v>
      </c>
      <c r="X468" s="1" t="s">
        <v>53</v>
      </c>
      <c r="Y468" s="1" t="s">
        <v>49</v>
      </c>
      <c r="Z468" s="1" t="s">
        <v>100</v>
      </c>
      <c r="AA468" s="1" t="s">
        <v>65</v>
      </c>
      <c r="AB468" s="1" t="s">
        <v>66</v>
      </c>
      <c r="AC468" s="1" t="s">
        <v>67</v>
      </c>
      <c r="AD468" s="1" t="s">
        <v>68</v>
      </c>
      <c r="AE468" s="1" t="s">
        <v>69</v>
      </c>
      <c r="AF468" s="1" t="s">
        <v>70</v>
      </c>
      <c r="AG468" s="1" t="s">
        <v>60</v>
      </c>
      <c r="AH468">
        <v>468</v>
      </c>
      <c r="AI468" s="1" t="s">
        <v>70</v>
      </c>
      <c r="AJ468" s="1" t="s">
        <v>71</v>
      </c>
      <c r="AK468" s="1" t="s">
        <v>72</v>
      </c>
      <c r="AL468">
        <v>1</v>
      </c>
      <c r="AM468" s="1" t="s">
        <v>1050</v>
      </c>
      <c r="AN468" s="2">
        <v>46113</v>
      </c>
      <c r="AO468" s="3">
        <v>46113</v>
      </c>
    </row>
    <row r="469" spans="1:41">
      <c r="A469" s="1" t="s">
        <v>1051</v>
      </c>
      <c r="B469" s="1" t="s">
        <v>42</v>
      </c>
      <c r="C469">
        <v>999999999999</v>
      </c>
      <c r="D469">
        <v>111111111111</v>
      </c>
      <c r="E469" s="1" t="s">
        <v>43</v>
      </c>
      <c r="F469">
        <v>46135.833333333336</v>
      </c>
      <c r="G469">
        <v>46136.833333333336</v>
      </c>
      <c r="H469">
        <v>46112.833333333336</v>
      </c>
      <c r="I469">
        <v>46142.833333333336</v>
      </c>
      <c r="J469" s="1" t="s">
        <v>96</v>
      </c>
      <c r="K469" s="1" t="s">
        <v>45</v>
      </c>
      <c r="L469" s="1" t="s">
        <v>97</v>
      </c>
      <c r="M469" s="1" t="s">
        <v>103</v>
      </c>
      <c r="N469" s="1" t="s">
        <v>48</v>
      </c>
      <c r="O469" s="1" t="s">
        <v>49</v>
      </c>
      <c r="P469">
        <v>4535466.9830999998</v>
      </c>
      <c r="Q469" s="1" t="s">
        <v>99</v>
      </c>
      <c r="R469">
        <v>1.6666700000000001E-5</v>
      </c>
      <c r="S469" s="1" t="s">
        <v>51</v>
      </c>
      <c r="T469" s="1" t="s">
        <v>52</v>
      </c>
      <c r="U469">
        <v>75.591300000000004</v>
      </c>
      <c r="V469">
        <v>70.299700000000001</v>
      </c>
      <c r="W469">
        <v>70.299700000000001</v>
      </c>
      <c r="X469" s="1" t="s">
        <v>53</v>
      </c>
      <c r="Y469" s="1" t="s">
        <v>49</v>
      </c>
      <c r="Z469" s="1" t="s">
        <v>100</v>
      </c>
      <c r="AA469" s="1" t="s">
        <v>65</v>
      </c>
      <c r="AB469" s="1" t="s">
        <v>66</v>
      </c>
      <c r="AC469" s="1" t="s">
        <v>67</v>
      </c>
      <c r="AD469" s="1" t="s">
        <v>68</v>
      </c>
      <c r="AE469" s="1" t="s">
        <v>69</v>
      </c>
      <c r="AF469" s="1" t="s">
        <v>70</v>
      </c>
      <c r="AG469" s="1" t="s">
        <v>60</v>
      </c>
      <c r="AH469">
        <v>469</v>
      </c>
      <c r="AI469" s="1" t="s">
        <v>70</v>
      </c>
      <c r="AJ469" s="1" t="s">
        <v>71</v>
      </c>
      <c r="AK469" s="1" t="s">
        <v>72</v>
      </c>
      <c r="AL469">
        <v>1</v>
      </c>
      <c r="AM469" s="1" t="s">
        <v>1052</v>
      </c>
      <c r="AN469" s="2">
        <v>46113</v>
      </c>
      <c r="AO469" s="3">
        <v>46113</v>
      </c>
    </row>
    <row r="470" spans="1:41">
      <c r="A470" s="1" t="s">
        <v>1053</v>
      </c>
      <c r="B470" s="1" t="s">
        <v>42</v>
      </c>
      <c r="C470">
        <v>999999999999</v>
      </c>
      <c r="D470">
        <v>111111111111</v>
      </c>
      <c r="E470" s="1" t="s">
        <v>43</v>
      </c>
      <c r="F470">
        <v>46135.833333333336</v>
      </c>
      <c r="G470">
        <v>46136.833333333336</v>
      </c>
      <c r="H470">
        <v>46112.833333333336</v>
      </c>
      <c r="I470">
        <v>46142.833333333336</v>
      </c>
      <c r="J470" s="1" t="s">
        <v>106</v>
      </c>
      <c r="K470" s="1" t="s">
        <v>107</v>
      </c>
      <c r="L470" s="1" t="s">
        <v>108</v>
      </c>
      <c r="M470" s="1" t="s">
        <v>109</v>
      </c>
      <c r="N470" s="1" t="s">
        <v>48</v>
      </c>
      <c r="O470" s="1" t="s">
        <v>49</v>
      </c>
      <c r="P470">
        <v>226.38839999999999</v>
      </c>
      <c r="Q470" s="1" t="s">
        <v>110</v>
      </c>
      <c r="R470">
        <v>0.5</v>
      </c>
      <c r="S470" s="1" t="s">
        <v>51</v>
      </c>
      <c r="T470" s="1" t="s">
        <v>52</v>
      </c>
      <c r="U470">
        <v>113.1942</v>
      </c>
      <c r="V470">
        <v>104.1386</v>
      </c>
      <c r="W470">
        <v>104.1386</v>
      </c>
      <c r="X470" s="1" t="s">
        <v>53</v>
      </c>
      <c r="Y470" s="1" t="s">
        <v>49</v>
      </c>
      <c r="Z470" s="1" t="s">
        <v>111</v>
      </c>
      <c r="AA470" s="1" t="s">
        <v>112</v>
      </c>
      <c r="AB470" s="1" t="s">
        <v>66</v>
      </c>
      <c r="AC470" s="1" t="s">
        <v>67</v>
      </c>
      <c r="AD470" s="1" t="s">
        <v>68</v>
      </c>
      <c r="AE470" s="1" t="s">
        <v>69</v>
      </c>
      <c r="AF470" s="1" t="s">
        <v>70</v>
      </c>
      <c r="AG470" s="1" t="s">
        <v>60</v>
      </c>
      <c r="AH470">
        <v>470</v>
      </c>
      <c r="AI470" s="1" t="s">
        <v>113</v>
      </c>
      <c r="AJ470" s="1" t="s">
        <v>114</v>
      </c>
      <c r="AK470" s="1" t="s">
        <v>115</v>
      </c>
      <c r="AL470">
        <v>1</v>
      </c>
      <c r="AM470" s="1" t="s">
        <v>1054</v>
      </c>
      <c r="AN470" s="2">
        <v>46113</v>
      </c>
      <c r="AO470" s="3">
        <v>46113</v>
      </c>
    </row>
    <row r="471" spans="1:41">
      <c r="A471" s="1" t="s">
        <v>1055</v>
      </c>
      <c r="B471" s="1" t="s">
        <v>42</v>
      </c>
      <c r="C471">
        <v>999999999999</v>
      </c>
      <c r="D471">
        <v>111111111111</v>
      </c>
      <c r="E471" s="1" t="s">
        <v>43</v>
      </c>
      <c r="F471">
        <v>46135.833333333336</v>
      </c>
      <c r="G471">
        <v>46136.833333333336</v>
      </c>
      <c r="H471">
        <v>46112.833333333336</v>
      </c>
      <c r="I471">
        <v>46142.833333333336</v>
      </c>
      <c r="J471" s="1" t="s">
        <v>106</v>
      </c>
      <c r="K471" s="1" t="s">
        <v>107</v>
      </c>
      <c r="L471" s="1" t="s">
        <v>108</v>
      </c>
      <c r="M471" s="1" t="s">
        <v>118</v>
      </c>
      <c r="N471" s="1" t="s">
        <v>48</v>
      </c>
      <c r="O471" s="1" t="s">
        <v>49</v>
      </c>
      <c r="P471">
        <v>239.87129999999999</v>
      </c>
      <c r="Q471" s="1" t="s">
        <v>110</v>
      </c>
      <c r="R471">
        <v>0.5</v>
      </c>
      <c r="S471" s="1" t="s">
        <v>51</v>
      </c>
      <c r="T471" s="1" t="s">
        <v>52</v>
      </c>
      <c r="U471">
        <v>119.93559999999999</v>
      </c>
      <c r="V471">
        <v>110.3408</v>
      </c>
      <c r="W471">
        <v>110.3408</v>
      </c>
      <c r="X471" s="1" t="s">
        <v>53</v>
      </c>
      <c r="Y471" s="1" t="s">
        <v>49</v>
      </c>
      <c r="Z471" s="1" t="s">
        <v>111</v>
      </c>
      <c r="AA471" s="1" t="s">
        <v>112</v>
      </c>
      <c r="AB471" s="1" t="s">
        <v>66</v>
      </c>
      <c r="AC471" s="1" t="s">
        <v>67</v>
      </c>
      <c r="AD471" s="1" t="s">
        <v>68</v>
      </c>
      <c r="AE471" s="1" t="s">
        <v>69</v>
      </c>
      <c r="AF471" s="1" t="s">
        <v>70</v>
      </c>
      <c r="AG471" s="1" t="s">
        <v>60</v>
      </c>
      <c r="AH471">
        <v>471</v>
      </c>
      <c r="AI471" s="1" t="s">
        <v>113</v>
      </c>
      <c r="AJ471" s="1" t="s">
        <v>114</v>
      </c>
      <c r="AK471" s="1" t="s">
        <v>115</v>
      </c>
      <c r="AL471">
        <v>1</v>
      </c>
      <c r="AM471" s="1" t="s">
        <v>1056</v>
      </c>
      <c r="AN471" s="2">
        <v>46113</v>
      </c>
      <c r="AO471" s="3">
        <v>46113</v>
      </c>
    </row>
    <row r="472" spans="1:41">
      <c r="A472" s="1" t="s">
        <v>1057</v>
      </c>
      <c r="B472" s="1" t="s">
        <v>42</v>
      </c>
      <c r="C472">
        <v>999999999999</v>
      </c>
      <c r="D472">
        <v>222222222222</v>
      </c>
      <c r="E472" s="1" t="s">
        <v>121</v>
      </c>
      <c r="F472">
        <v>46135.833333333336</v>
      </c>
      <c r="G472">
        <v>46136.833333333336</v>
      </c>
      <c r="H472">
        <v>46112.833333333336</v>
      </c>
      <c r="I472">
        <v>46142.833333333336</v>
      </c>
      <c r="J472" s="1" t="s">
        <v>44</v>
      </c>
      <c r="K472" s="1" t="s">
        <v>45</v>
      </c>
      <c r="L472" s="1" t="s">
        <v>46</v>
      </c>
      <c r="M472" s="1" t="s">
        <v>122</v>
      </c>
      <c r="N472" s="1" t="s">
        <v>48</v>
      </c>
      <c r="O472" s="1" t="s">
        <v>49</v>
      </c>
      <c r="P472">
        <v>447.27390000000003</v>
      </c>
      <c r="Q472" s="1" t="s">
        <v>50</v>
      </c>
      <c r="R472">
        <v>9.6000000000000002E-2</v>
      </c>
      <c r="S472" s="1" t="s">
        <v>51</v>
      </c>
      <c r="T472" s="1" t="s">
        <v>52</v>
      </c>
      <c r="U472">
        <v>42.938299999999998</v>
      </c>
      <c r="V472">
        <v>37.570999999999998</v>
      </c>
      <c r="W472">
        <v>37.570999999999998</v>
      </c>
      <c r="X472" s="1" t="s">
        <v>53</v>
      </c>
      <c r="Y472" s="1" t="s">
        <v>49</v>
      </c>
      <c r="Z472" s="1" t="s">
        <v>54</v>
      </c>
      <c r="AA472" s="1" t="s">
        <v>123</v>
      </c>
      <c r="AB472" s="1" t="s">
        <v>124</v>
      </c>
      <c r="AC472" s="1" t="s">
        <v>125</v>
      </c>
      <c r="AD472" s="1" t="s">
        <v>126</v>
      </c>
      <c r="AE472" s="1" t="s">
        <v>127</v>
      </c>
      <c r="AF472" s="1" t="s">
        <v>70</v>
      </c>
      <c r="AG472" s="1" t="s">
        <v>60</v>
      </c>
      <c r="AH472">
        <v>472</v>
      </c>
      <c r="AI472" s="1" t="s">
        <v>70</v>
      </c>
      <c r="AJ472" s="1" t="s">
        <v>71</v>
      </c>
      <c r="AK472" s="1" t="s">
        <v>72</v>
      </c>
      <c r="AL472">
        <v>1</v>
      </c>
      <c r="AM472" s="1" t="s">
        <v>1058</v>
      </c>
      <c r="AN472" s="2">
        <v>46113</v>
      </c>
      <c r="AO472" s="3">
        <v>46113</v>
      </c>
    </row>
    <row r="473" spans="1:41">
      <c r="A473" s="1" t="s">
        <v>1059</v>
      </c>
      <c r="B473" s="1" t="s">
        <v>42</v>
      </c>
      <c r="C473">
        <v>999999999999</v>
      </c>
      <c r="D473">
        <v>222222222222</v>
      </c>
      <c r="E473" s="1" t="s">
        <v>121</v>
      </c>
      <c r="F473">
        <v>46135.833333333336</v>
      </c>
      <c r="G473">
        <v>46136.833333333336</v>
      </c>
      <c r="H473">
        <v>46112.833333333336</v>
      </c>
      <c r="I473">
        <v>46142.833333333336</v>
      </c>
      <c r="J473" s="1" t="s">
        <v>44</v>
      </c>
      <c r="K473" s="1" t="s">
        <v>45</v>
      </c>
      <c r="L473" s="1" t="s">
        <v>46</v>
      </c>
      <c r="M473" s="1" t="s">
        <v>130</v>
      </c>
      <c r="N473" s="1" t="s">
        <v>48</v>
      </c>
      <c r="O473" s="1" t="s">
        <v>49</v>
      </c>
      <c r="P473">
        <v>445.745</v>
      </c>
      <c r="Q473" s="1" t="s">
        <v>50</v>
      </c>
      <c r="R473">
        <v>9.6000000000000002E-2</v>
      </c>
      <c r="S473" s="1" t="s">
        <v>51</v>
      </c>
      <c r="T473" s="1" t="s">
        <v>52</v>
      </c>
      <c r="U473">
        <v>42.791499999999999</v>
      </c>
      <c r="V473">
        <v>37.442599999999999</v>
      </c>
      <c r="W473">
        <v>37.442599999999999</v>
      </c>
      <c r="X473" s="1" t="s">
        <v>53</v>
      </c>
      <c r="Y473" s="1" t="s">
        <v>49</v>
      </c>
      <c r="Z473" s="1" t="s">
        <v>54</v>
      </c>
      <c r="AA473" s="1" t="s">
        <v>123</v>
      </c>
      <c r="AB473" s="1" t="s">
        <v>124</v>
      </c>
      <c r="AC473" s="1" t="s">
        <v>125</v>
      </c>
      <c r="AD473" s="1" t="s">
        <v>126</v>
      </c>
      <c r="AE473" s="1" t="s">
        <v>127</v>
      </c>
      <c r="AF473" s="1" t="s">
        <v>70</v>
      </c>
      <c r="AG473" s="1" t="s">
        <v>60</v>
      </c>
      <c r="AH473">
        <v>473</v>
      </c>
      <c r="AI473" s="1" t="s">
        <v>70</v>
      </c>
      <c r="AJ473" s="1" t="s">
        <v>71</v>
      </c>
      <c r="AK473" s="1" t="s">
        <v>72</v>
      </c>
      <c r="AL473">
        <v>1</v>
      </c>
      <c r="AM473" s="1" t="s">
        <v>1060</v>
      </c>
      <c r="AN473" s="2">
        <v>46113</v>
      </c>
      <c r="AO473" s="3">
        <v>46113</v>
      </c>
    </row>
    <row r="474" spans="1:41">
      <c r="A474" s="1" t="s">
        <v>1061</v>
      </c>
      <c r="B474" s="1" t="s">
        <v>42</v>
      </c>
      <c r="C474">
        <v>999999999999</v>
      </c>
      <c r="D474">
        <v>222222222222</v>
      </c>
      <c r="E474" s="1" t="s">
        <v>121</v>
      </c>
      <c r="F474">
        <v>46135.833333333336</v>
      </c>
      <c r="G474">
        <v>46136.833333333336</v>
      </c>
      <c r="H474">
        <v>46112.833333333336</v>
      </c>
      <c r="I474">
        <v>46142.833333333336</v>
      </c>
      <c r="J474" s="1" t="s">
        <v>75</v>
      </c>
      <c r="K474" s="1" t="s">
        <v>76</v>
      </c>
      <c r="L474" s="1" t="s">
        <v>77</v>
      </c>
      <c r="M474" s="1" t="s">
        <v>133</v>
      </c>
      <c r="N474" s="1" t="s">
        <v>48</v>
      </c>
      <c r="O474" s="1" t="s">
        <v>49</v>
      </c>
      <c r="P474">
        <v>88.064599999999999</v>
      </c>
      <c r="Q474" s="1" t="s">
        <v>79</v>
      </c>
      <c r="R474">
        <v>2.3E-2</v>
      </c>
      <c r="S474" s="1" t="s">
        <v>51</v>
      </c>
      <c r="T474" s="1" t="s">
        <v>52</v>
      </c>
      <c r="U474">
        <v>2.0255000000000001</v>
      </c>
      <c r="V474">
        <v>1.8934</v>
      </c>
      <c r="W474">
        <v>1.8934</v>
      </c>
      <c r="X474" s="1" t="s">
        <v>53</v>
      </c>
      <c r="Y474" s="1" t="s">
        <v>49</v>
      </c>
      <c r="Z474" s="1" t="s">
        <v>80</v>
      </c>
      <c r="AA474" s="1" t="s">
        <v>123</v>
      </c>
      <c r="AB474" s="1" t="s">
        <v>124</v>
      </c>
      <c r="AC474" s="1" t="s">
        <v>125</v>
      </c>
      <c r="AD474" s="1" t="s">
        <v>126</v>
      </c>
      <c r="AE474" s="1" t="s">
        <v>127</v>
      </c>
      <c r="AF474" s="1" t="s">
        <v>70</v>
      </c>
      <c r="AG474" s="1" t="s">
        <v>60</v>
      </c>
      <c r="AH474">
        <v>474</v>
      </c>
      <c r="AI474" s="1" t="s">
        <v>70</v>
      </c>
      <c r="AJ474" s="1" t="s">
        <v>71</v>
      </c>
      <c r="AK474" s="1" t="s">
        <v>72</v>
      </c>
      <c r="AL474">
        <v>1</v>
      </c>
      <c r="AM474" s="1" t="s">
        <v>1062</v>
      </c>
      <c r="AN474" s="2">
        <v>46113</v>
      </c>
      <c r="AO474" s="3">
        <v>46113</v>
      </c>
    </row>
    <row r="475" spans="1:41">
      <c r="A475" s="1" t="s">
        <v>1063</v>
      </c>
      <c r="B475" s="1" t="s">
        <v>42</v>
      </c>
      <c r="C475">
        <v>999999999999</v>
      </c>
      <c r="D475">
        <v>222222222222</v>
      </c>
      <c r="E475" s="1" t="s">
        <v>121</v>
      </c>
      <c r="F475">
        <v>46135.833333333336</v>
      </c>
      <c r="G475">
        <v>46136.833333333336</v>
      </c>
      <c r="H475">
        <v>46112.833333333336</v>
      </c>
      <c r="I475">
        <v>46142.833333333336</v>
      </c>
      <c r="J475" s="1" t="s">
        <v>75</v>
      </c>
      <c r="K475" s="1" t="s">
        <v>76</v>
      </c>
      <c r="L475" s="1" t="s">
        <v>77</v>
      </c>
      <c r="M475" s="1" t="s">
        <v>136</v>
      </c>
      <c r="N475" s="1" t="s">
        <v>48</v>
      </c>
      <c r="O475" s="1" t="s">
        <v>49</v>
      </c>
      <c r="P475">
        <v>99.424700000000001</v>
      </c>
      <c r="Q475" s="1" t="s">
        <v>79</v>
      </c>
      <c r="R475">
        <v>2.3E-2</v>
      </c>
      <c r="S475" s="1" t="s">
        <v>51</v>
      </c>
      <c r="T475" s="1" t="s">
        <v>52</v>
      </c>
      <c r="U475">
        <v>2.2867999999999999</v>
      </c>
      <c r="V475">
        <v>2.1375999999999999</v>
      </c>
      <c r="W475">
        <v>2.1375999999999999</v>
      </c>
      <c r="X475" s="1" t="s">
        <v>53</v>
      </c>
      <c r="Y475" s="1" t="s">
        <v>49</v>
      </c>
      <c r="Z475" s="1" t="s">
        <v>80</v>
      </c>
      <c r="AA475" s="1" t="s">
        <v>123</v>
      </c>
      <c r="AB475" s="1" t="s">
        <v>124</v>
      </c>
      <c r="AC475" s="1" t="s">
        <v>125</v>
      </c>
      <c r="AD475" s="1" t="s">
        <v>126</v>
      </c>
      <c r="AE475" s="1" t="s">
        <v>127</v>
      </c>
      <c r="AF475" s="1" t="s">
        <v>70</v>
      </c>
      <c r="AG475" s="1" t="s">
        <v>60</v>
      </c>
      <c r="AH475">
        <v>475</v>
      </c>
      <c r="AI475" s="1" t="s">
        <v>70</v>
      </c>
      <c r="AJ475" s="1" t="s">
        <v>71</v>
      </c>
      <c r="AK475" s="1" t="s">
        <v>72</v>
      </c>
      <c r="AL475">
        <v>1</v>
      </c>
      <c r="AM475" s="1" t="s">
        <v>1064</v>
      </c>
      <c r="AN475" s="2">
        <v>46113</v>
      </c>
      <c r="AO475" s="3">
        <v>46113</v>
      </c>
    </row>
    <row r="476" spans="1:41">
      <c r="A476" s="1" t="s">
        <v>1065</v>
      </c>
      <c r="B476" s="1" t="s">
        <v>42</v>
      </c>
      <c r="C476">
        <v>999999999999</v>
      </c>
      <c r="D476">
        <v>222222222222</v>
      </c>
      <c r="E476" s="1" t="s">
        <v>121</v>
      </c>
      <c r="F476">
        <v>46135.833333333336</v>
      </c>
      <c r="G476">
        <v>46136.833333333336</v>
      </c>
      <c r="H476">
        <v>46112.833333333336</v>
      </c>
      <c r="I476">
        <v>46142.833333333336</v>
      </c>
      <c r="J476" s="1" t="s">
        <v>86</v>
      </c>
      <c r="K476" s="1" t="s">
        <v>87</v>
      </c>
      <c r="L476" s="1" t="s">
        <v>88</v>
      </c>
      <c r="M476" s="1" t="s">
        <v>139</v>
      </c>
      <c r="N476" s="1" t="s">
        <v>48</v>
      </c>
      <c r="O476" s="1" t="s">
        <v>49</v>
      </c>
      <c r="P476">
        <v>91.837199999999996</v>
      </c>
      <c r="Q476" s="1" t="s">
        <v>50</v>
      </c>
      <c r="R476">
        <v>0.192</v>
      </c>
      <c r="S476" s="1" t="s">
        <v>51</v>
      </c>
      <c r="T476" s="1" t="s">
        <v>52</v>
      </c>
      <c r="U476">
        <v>17.6327</v>
      </c>
      <c r="V476">
        <v>15.612299999999999</v>
      </c>
      <c r="W476">
        <v>15.612299999999999</v>
      </c>
      <c r="X476" s="1" t="s">
        <v>53</v>
      </c>
      <c r="Y476" s="1" t="s">
        <v>49</v>
      </c>
      <c r="Z476" s="1" t="s">
        <v>90</v>
      </c>
      <c r="AA476" s="1" t="s">
        <v>123</v>
      </c>
      <c r="AB476" s="1" t="s">
        <v>124</v>
      </c>
      <c r="AC476" s="1" t="s">
        <v>125</v>
      </c>
      <c r="AD476" s="1" t="s">
        <v>126</v>
      </c>
      <c r="AE476" s="1" t="s">
        <v>127</v>
      </c>
      <c r="AF476" s="1" t="s">
        <v>70</v>
      </c>
      <c r="AG476" s="1" t="s">
        <v>60</v>
      </c>
      <c r="AH476">
        <v>476</v>
      </c>
      <c r="AI476" s="1" t="s">
        <v>70</v>
      </c>
      <c r="AJ476" s="1" t="s">
        <v>71</v>
      </c>
      <c r="AK476" s="1" t="s">
        <v>72</v>
      </c>
      <c r="AL476">
        <v>1</v>
      </c>
      <c r="AM476" s="1" t="s">
        <v>1066</v>
      </c>
      <c r="AN476" s="2">
        <v>46113</v>
      </c>
      <c r="AO476" s="3">
        <v>46113</v>
      </c>
    </row>
    <row r="477" spans="1:41">
      <c r="A477" s="1" t="s">
        <v>1067</v>
      </c>
      <c r="B477" s="1" t="s">
        <v>42</v>
      </c>
      <c r="C477">
        <v>999999999999</v>
      </c>
      <c r="D477">
        <v>222222222222</v>
      </c>
      <c r="E477" s="1" t="s">
        <v>121</v>
      </c>
      <c r="F477">
        <v>46135.833333333336</v>
      </c>
      <c r="G477">
        <v>46136.833333333336</v>
      </c>
      <c r="H477">
        <v>46112.833333333336</v>
      </c>
      <c r="I477">
        <v>46142.833333333336</v>
      </c>
      <c r="J477" s="1" t="s">
        <v>86</v>
      </c>
      <c r="K477" s="1" t="s">
        <v>87</v>
      </c>
      <c r="L477" s="1" t="s">
        <v>88</v>
      </c>
      <c r="M477" s="1" t="s">
        <v>142</v>
      </c>
      <c r="N477" s="1" t="s">
        <v>48</v>
      </c>
      <c r="O477" s="1" t="s">
        <v>49</v>
      </c>
      <c r="P477">
        <v>87.766800000000003</v>
      </c>
      <c r="Q477" s="1" t="s">
        <v>50</v>
      </c>
      <c r="R477">
        <v>0.192</v>
      </c>
      <c r="S477" s="1" t="s">
        <v>51</v>
      </c>
      <c r="T477" s="1" t="s">
        <v>52</v>
      </c>
      <c r="U477">
        <v>16.851199999999999</v>
      </c>
      <c r="V477">
        <v>14.920400000000001</v>
      </c>
      <c r="W477">
        <v>14.920400000000001</v>
      </c>
      <c r="X477" s="1" t="s">
        <v>53</v>
      </c>
      <c r="Y477" s="1" t="s">
        <v>49</v>
      </c>
      <c r="Z477" s="1" t="s">
        <v>90</v>
      </c>
      <c r="AA477" s="1" t="s">
        <v>123</v>
      </c>
      <c r="AB477" s="1" t="s">
        <v>124</v>
      </c>
      <c r="AC477" s="1" t="s">
        <v>125</v>
      </c>
      <c r="AD477" s="1" t="s">
        <v>126</v>
      </c>
      <c r="AE477" s="1" t="s">
        <v>127</v>
      </c>
      <c r="AF477" s="1" t="s">
        <v>70</v>
      </c>
      <c r="AG477" s="1" t="s">
        <v>60</v>
      </c>
      <c r="AH477">
        <v>477</v>
      </c>
      <c r="AI477" s="1" t="s">
        <v>70</v>
      </c>
      <c r="AJ477" s="1" t="s">
        <v>71</v>
      </c>
      <c r="AK477" s="1" t="s">
        <v>72</v>
      </c>
      <c r="AL477">
        <v>1</v>
      </c>
      <c r="AM477" s="1" t="s">
        <v>1068</v>
      </c>
      <c r="AN477" s="2">
        <v>46113</v>
      </c>
      <c r="AO477" s="3">
        <v>46113</v>
      </c>
    </row>
    <row r="478" spans="1:41">
      <c r="A478" s="1" t="s">
        <v>1069</v>
      </c>
      <c r="B478" s="1" t="s">
        <v>42</v>
      </c>
      <c r="C478">
        <v>999999999999</v>
      </c>
      <c r="D478">
        <v>222222222222</v>
      </c>
      <c r="E478" s="1" t="s">
        <v>121</v>
      </c>
      <c r="F478">
        <v>46135.833333333336</v>
      </c>
      <c r="G478">
        <v>46136.833333333336</v>
      </c>
      <c r="H478">
        <v>46112.833333333336</v>
      </c>
      <c r="I478">
        <v>46142.833333333336</v>
      </c>
      <c r="J478" s="1" t="s">
        <v>96</v>
      </c>
      <c r="K478" s="1" t="s">
        <v>45</v>
      </c>
      <c r="L478" s="1" t="s">
        <v>97</v>
      </c>
      <c r="M478" s="1" t="s">
        <v>145</v>
      </c>
      <c r="N478" s="1" t="s">
        <v>48</v>
      </c>
      <c r="O478" s="1" t="s">
        <v>49</v>
      </c>
      <c r="P478">
        <v>1913544.4116</v>
      </c>
      <c r="Q478" s="1" t="s">
        <v>99</v>
      </c>
      <c r="R478">
        <v>1.6666700000000001E-5</v>
      </c>
      <c r="S478" s="1" t="s">
        <v>51</v>
      </c>
      <c r="T478" s="1" t="s">
        <v>52</v>
      </c>
      <c r="U478">
        <v>31.892499999999998</v>
      </c>
      <c r="V478">
        <v>29.6599</v>
      </c>
      <c r="W478">
        <v>29.6599</v>
      </c>
      <c r="X478" s="1" t="s">
        <v>53</v>
      </c>
      <c r="Y478" s="1" t="s">
        <v>49</v>
      </c>
      <c r="Z478" s="1" t="s">
        <v>100</v>
      </c>
      <c r="AA478" s="1" t="s">
        <v>123</v>
      </c>
      <c r="AB478" s="1" t="s">
        <v>124</v>
      </c>
      <c r="AC478" s="1" t="s">
        <v>125</v>
      </c>
      <c r="AD478" s="1" t="s">
        <v>126</v>
      </c>
      <c r="AE478" s="1" t="s">
        <v>127</v>
      </c>
      <c r="AF478" s="1" t="s">
        <v>70</v>
      </c>
      <c r="AG478" s="1" t="s">
        <v>60</v>
      </c>
      <c r="AH478">
        <v>478</v>
      </c>
      <c r="AI478" s="1" t="s">
        <v>70</v>
      </c>
      <c r="AJ478" s="1" t="s">
        <v>71</v>
      </c>
      <c r="AK478" s="1" t="s">
        <v>72</v>
      </c>
      <c r="AL478">
        <v>1</v>
      </c>
      <c r="AM478" s="1" t="s">
        <v>1070</v>
      </c>
      <c r="AN478" s="2">
        <v>46113</v>
      </c>
      <c r="AO478" s="3">
        <v>46113</v>
      </c>
    </row>
    <row r="479" spans="1:41">
      <c r="A479" s="1" t="s">
        <v>1071</v>
      </c>
      <c r="B479" s="1" t="s">
        <v>42</v>
      </c>
      <c r="C479">
        <v>999999999999</v>
      </c>
      <c r="D479">
        <v>222222222222</v>
      </c>
      <c r="E479" s="1" t="s">
        <v>121</v>
      </c>
      <c r="F479">
        <v>46135.833333333336</v>
      </c>
      <c r="G479">
        <v>46136.833333333336</v>
      </c>
      <c r="H479">
        <v>46112.833333333336</v>
      </c>
      <c r="I479">
        <v>46142.833333333336</v>
      </c>
      <c r="J479" s="1" t="s">
        <v>96</v>
      </c>
      <c r="K479" s="1" t="s">
        <v>45</v>
      </c>
      <c r="L479" s="1" t="s">
        <v>97</v>
      </c>
      <c r="M479" s="1" t="s">
        <v>148</v>
      </c>
      <c r="N479" s="1" t="s">
        <v>48</v>
      </c>
      <c r="O479" s="1" t="s">
        <v>49</v>
      </c>
      <c r="P479">
        <v>1703021.2672999999</v>
      </c>
      <c r="Q479" s="1" t="s">
        <v>99</v>
      </c>
      <c r="R479">
        <v>1.6666700000000001E-5</v>
      </c>
      <c r="S479" s="1" t="s">
        <v>51</v>
      </c>
      <c r="T479" s="1" t="s">
        <v>52</v>
      </c>
      <c r="U479">
        <v>28.383700000000001</v>
      </c>
      <c r="V479">
        <v>26.396799999999999</v>
      </c>
      <c r="W479">
        <v>26.396799999999999</v>
      </c>
      <c r="X479" s="1" t="s">
        <v>53</v>
      </c>
      <c r="Y479" s="1" t="s">
        <v>49</v>
      </c>
      <c r="Z479" s="1" t="s">
        <v>100</v>
      </c>
      <c r="AA479" s="1" t="s">
        <v>123</v>
      </c>
      <c r="AB479" s="1" t="s">
        <v>124</v>
      </c>
      <c r="AC479" s="1" t="s">
        <v>125</v>
      </c>
      <c r="AD479" s="1" t="s">
        <v>126</v>
      </c>
      <c r="AE479" s="1" t="s">
        <v>127</v>
      </c>
      <c r="AF479" s="1" t="s">
        <v>70</v>
      </c>
      <c r="AG479" s="1" t="s">
        <v>60</v>
      </c>
      <c r="AH479">
        <v>479</v>
      </c>
      <c r="AI479" s="1" t="s">
        <v>70</v>
      </c>
      <c r="AJ479" s="1" t="s">
        <v>71</v>
      </c>
      <c r="AK479" s="1" t="s">
        <v>72</v>
      </c>
      <c r="AL479">
        <v>1</v>
      </c>
      <c r="AM479" s="1" t="s">
        <v>1072</v>
      </c>
      <c r="AN479" s="2">
        <v>46113</v>
      </c>
      <c r="AO479" s="3">
        <v>46113</v>
      </c>
    </row>
    <row r="480" spans="1:41">
      <c r="A480" s="1" t="s">
        <v>1073</v>
      </c>
      <c r="B480" s="1" t="s">
        <v>42</v>
      </c>
      <c r="C480">
        <v>999999999999</v>
      </c>
      <c r="D480">
        <v>222222222222</v>
      </c>
      <c r="E480" s="1" t="s">
        <v>121</v>
      </c>
      <c r="F480">
        <v>46135.833333333336</v>
      </c>
      <c r="G480">
        <v>46136.833333333336</v>
      </c>
      <c r="H480">
        <v>46112.833333333336</v>
      </c>
      <c r="I480">
        <v>46142.833333333336</v>
      </c>
      <c r="J480" s="1" t="s">
        <v>106</v>
      </c>
      <c r="K480" s="1" t="s">
        <v>107</v>
      </c>
      <c r="L480" s="1" t="s">
        <v>108</v>
      </c>
      <c r="M480" s="1" t="s">
        <v>151</v>
      </c>
      <c r="N480" s="1" t="s">
        <v>48</v>
      </c>
      <c r="O480" s="1" t="s">
        <v>49</v>
      </c>
      <c r="P480">
        <v>78.993600000000001</v>
      </c>
      <c r="Q480" s="1" t="s">
        <v>110</v>
      </c>
      <c r="R480">
        <v>0.5</v>
      </c>
      <c r="S480" s="1" t="s">
        <v>51</v>
      </c>
      <c r="T480" s="1" t="s">
        <v>52</v>
      </c>
      <c r="U480">
        <v>39.4968</v>
      </c>
      <c r="V480">
        <v>36.337000000000003</v>
      </c>
      <c r="W480">
        <v>36.337000000000003</v>
      </c>
      <c r="X480" s="1" t="s">
        <v>53</v>
      </c>
      <c r="Y480" s="1" t="s">
        <v>49</v>
      </c>
      <c r="Z480" s="1" t="s">
        <v>111</v>
      </c>
      <c r="AA480" s="1" t="s">
        <v>152</v>
      </c>
      <c r="AB480" s="1" t="s">
        <v>124</v>
      </c>
      <c r="AC480" s="1" t="s">
        <v>125</v>
      </c>
      <c r="AD480" s="1" t="s">
        <v>126</v>
      </c>
      <c r="AE480" s="1" t="s">
        <v>127</v>
      </c>
      <c r="AF480" s="1" t="s">
        <v>70</v>
      </c>
      <c r="AG480" s="1" t="s">
        <v>60</v>
      </c>
      <c r="AH480">
        <v>480</v>
      </c>
      <c r="AI480" s="1" t="s">
        <v>113</v>
      </c>
      <c r="AJ480" s="1" t="s">
        <v>114</v>
      </c>
      <c r="AK480" s="1" t="s">
        <v>115</v>
      </c>
      <c r="AL480">
        <v>1</v>
      </c>
      <c r="AM480" s="1" t="s">
        <v>1074</v>
      </c>
      <c r="AN480" s="2">
        <v>46113</v>
      </c>
      <c r="AO480" s="3">
        <v>46113</v>
      </c>
    </row>
    <row r="481" spans="1:41">
      <c r="A481" s="1" t="s">
        <v>1075</v>
      </c>
      <c r="B481" s="1" t="s">
        <v>42</v>
      </c>
      <c r="C481">
        <v>999999999999</v>
      </c>
      <c r="D481">
        <v>222222222222</v>
      </c>
      <c r="E481" s="1" t="s">
        <v>121</v>
      </c>
      <c r="F481">
        <v>46135.833333333336</v>
      </c>
      <c r="G481">
        <v>46136.833333333336</v>
      </c>
      <c r="H481">
        <v>46112.833333333336</v>
      </c>
      <c r="I481">
        <v>46142.833333333336</v>
      </c>
      <c r="J481" s="1" t="s">
        <v>106</v>
      </c>
      <c r="K481" s="1" t="s">
        <v>107</v>
      </c>
      <c r="L481" s="1" t="s">
        <v>108</v>
      </c>
      <c r="M481" s="1" t="s">
        <v>155</v>
      </c>
      <c r="N481" s="1" t="s">
        <v>48</v>
      </c>
      <c r="O481" s="1" t="s">
        <v>49</v>
      </c>
      <c r="P481">
        <v>86.708799999999997</v>
      </c>
      <c r="Q481" s="1" t="s">
        <v>110</v>
      </c>
      <c r="R481">
        <v>0.5</v>
      </c>
      <c r="S481" s="1" t="s">
        <v>51</v>
      </c>
      <c r="T481" s="1" t="s">
        <v>52</v>
      </c>
      <c r="U481">
        <v>43.354399999999998</v>
      </c>
      <c r="V481">
        <v>39.886000000000003</v>
      </c>
      <c r="W481">
        <v>39.886000000000003</v>
      </c>
      <c r="X481" s="1" t="s">
        <v>53</v>
      </c>
      <c r="Y481" s="1" t="s">
        <v>49</v>
      </c>
      <c r="Z481" s="1" t="s">
        <v>111</v>
      </c>
      <c r="AA481" s="1" t="s">
        <v>152</v>
      </c>
      <c r="AB481" s="1" t="s">
        <v>124</v>
      </c>
      <c r="AC481" s="1" t="s">
        <v>125</v>
      </c>
      <c r="AD481" s="1" t="s">
        <v>126</v>
      </c>
      <c r="AE481" s="1" t="s">
        <v>127</v>
      </c>
      <c r="AF481" s="1" t="s">
        <v>70</v>
      </c>
      <c r="AG481" s="1" t="s">
        <v>60</v>
      </c>
      <c r="AH481">
        <v>481</v>
      </c>
      <c r="AI481" s="1" t="s">
        <v>113</v>
      </c>
      <c r="AJ481" s="1" t="s">
        <v>114</v>
      </c>
      <c r="AK481" s="1" t="s">
        <v>115</v>
      </c>
      <c r="AL481">
        <v>1</v>
      </c>
      <c r="AM481" s="1" t="s">
        <v>1076</v>
      </c>
      <c r="AN481" s="2">
        <v>46113</v>
      </c>
      <c r="AO481" s="3">
        <v>46113</v>
      </c>
    </row>
    <row r="482" spans="1:41">
      <c r="A482" s="1" t="s">
        <v>1077</v>
      </c>
      <c r="B482" s="1" t="s">
        <v>42</v>
      </c>
      <c r="C482">
        <v>999999999999</v>
      </c>
      <c r="D482">
        <v>111111111111</v>
      </c>
      <c r="E482" s="1" t="s">
        <v>43</v>
      </c>
      <c r="F482">
        <v>46136.833333333336</v>
      </c>
      <c r="G482">
        <v>46137.833333333336</v>
      </c>
      <c r="H482">
        <v>46112.833333333336</v>
      </c>
      <c r="I482">
        <v>46142.833333333336</v>
      </c>
      <c r="J482" s="1" t="s">
        <v>44</v>
      </c>
      <c r="K482" s="1" t="s">
        <v>45</v>
      </c>
      <c r="L482" s="1" t="s">
        <v>46</v>
      </c>
      <c r="M482" s="1" t="s">
        <v>47</v>
      </c>
      <c r="N482" s="1" t="s">
        <v>48</v>
      </c>
      <c r="O482" s="1" t="s">
        <v>49</v>
      </c>
      <c r="P482">
        <v>1117.2256</v>
      </c>
      <c r="Q482" s="1" t="s">
        <v>50</v>
      </c>
      <c r="R482">
        <v>9.6000000000000002E-2</v>
      </c>
      <c r="S482" s="1" t="s">
        <v>51</v>
      </c>
      <c r="T482" s="1" t="s">
        <v>52</v>
      </c>
      <c r="U482">
        <v>107.25369999999999</v>
      </c>
      <c r="V482">
        <v>93.846999999999994</v>
      </c>
      <c r="W482">
        <v>93.846999999999994</v>
      </c>
      <c r="X482" s="1" t="s">
        <v>53</v>
      </c>
      <c r="Y482" s="1" t="s">
        <v>49</v>
      </c>
      <c r="Z482" s="1" t="s">
        <v>54</v>
      </c>
      <c r="AA482" s="1" t="s">
        <v>65</v>
      </c>
      <c r="AB482" s="1" t="s">
        <v>66</v>
      </c>
      <c r="AC482" s="1" t="s">
        <v>67</v>
      </c>
      <c r="AD482" s="1" t="s">
        <v>68</v>
      </c>
      <c r="AE482" s="1" t="s">
        <v>69</v>
      </c>
      <c r="AF482" s="1" t="s">
        <v>70</v>
      </c>
      <c r="AG482" s="1" t="s">
        <v>60</v>
      </c>
      <c r="AH482">
        <v>482</v>
      </c>
      <c r="AI482" s="1" t="s">
        <v>70</v>
      </c>
      <c r="AJ482" s="1" t="s">
        <v>71</v>
      </c>
      <c r="AK482" s="1" t="s">
        <v>72</v>
      </c>
      <c r="AL482">
        <v>1</v>
      </c>
      <c r="AM482" s="1" t="s">
        <v>1078</v>
      </c>
      <c r="AN482" s="2">
        <v>46113</v>
      </c>
      <c r="AO482" s="3">
        <v>46113</v>
      </c>
    </row>
    <row r="483" spans="1:41">
      <c r="A483" s="1" t="s">
        <v>1079</v>
      </c>
      <c r="B483" s="1" t="s">
        <v>42</v>
      </c>
      <c r="C483">
        <v>999999999999</v>
      </c>
      <c r="D483">
        <v>111111111111</v>
      </c>
      <c r="E483" s="1" t="s">
        <v>43</v>
      </c>
      <c r="F483">
        <v>46136.833333333336</v>
      </c>
      <c r="G483">
        <v>46137.833333333336</v>
      </c>
      <c r="H483">
        <v>46112.833333333336</v>
      </c>
      <c r="I483">
        <v>46142.833333333336</v>
      </c>
      <c r="J483" s="1" t="s">
        <v>44</v>
      </c>
      <c r="K483" s="1" t="s">
        <v>45</v>
      </c>
      <c r="L483" s="1" t="s">
        <v>46</v>
      </c>
      <c r="M483" s="1" t="s">
        <v>64</v>
      </c>
      <c r="N483" s="1" t="s">
        <v>48</v>
      </c>
      <c r="O483" s="1" t="s">
        <v>49</v>
      </c>
      <c r="P483">
        <v>1149.6421</v>
      </c>
      <c r="Q483" s="1" t="s">
        <v>50</v>
      </c>
      <c r="R483">
        <v>9.6000000000000002E-2</v>
      </c>
      <c r="S483" s="1" t="s">
        <v>51</v>
      </c>
      <c r="T483" s="1" t="s">
        <v>52</v>
      </c>
      <c r="U483">
        <v>110.3656</v>
      </c>
      <c r="V483">
        <v>96.569900000000004</v>
      </c>
      <c r="W483">
        <v>96.569900000000004</v>
      </c>
      <c r="X483" s="1" t="s">
        <v>53</v>
      </c>
      <c r="Y483" s="1" t="s">
        <v>49</v>
      </c>
      <c r="Z483" s="1" t="s">
        <v>54</v>
      </c>
      <c r="AA483" s="1" t="s">
        <v>65</v>
      </c>
      <c r="AB483" s="1" t="s">
        <v>66</v>
      </c>
      <c r="AC483" s="1" t="s">
        <v>67</v>
      </c>
      <c r="AD483" s="1" t="s">
        <v>68</v>
      </c>
      <c r="AE483" s="1" t="s">
        <v>69</v>
      </c>
      <c r="AF483" s="1" t="s">
        <v>70</v>
      </c>
      <c r="AG483" s="1" t="s">
        <v>60</v>
      </c>
      <c r="AH483">
        <v>483</v>
      </c>
      <c r="AI483" s="1" t="s">
        <v>70</v>
      </c>
      <c r="AJ483" s="1" t="s">
        <v>71</v>
      </c>
      <c r="AK483" s="1" t="s">
        <v>72</v>
      </c>
      <c r="AL483">
        <v>1</v>
      </c>
      <c r="AM483" s="1" t="s">
        <v>1080</v>
      </c>
      <c r="AN483" s="2">
        <v>46113</v>
      </c>
      <c r="AO483" s="3">
        <v>46113</v>
      </c>
    </row>
    <row r="484" spans="1:41">
      <c r="A484" s="1" t="s">
        <v>1081</v>
      </c>
      <c r="B484" s="1" t="s">
        <v>42</v>
      </c>
      <c r="C484">
        <v>999999999999</v>
      </c>
      <c r="D484">
        <v>111111111111</v>
      </c>
      <c r="E484" s="1" t="s">
        <v>43</v>
      </c>
      <c r="F484">
        <v>46136.833333333336</v>
      </c>
      <c r="G484">
        <v>46137.833333333336</v>
      </c>
      <c r="H484">
        <v>46112.833333333336</v>
      </c>
      <c r="I484">
        <v>46142.833333333336</v>
      </c>
      <c r="J484" s="1" t="s">
        <v>75</v>
      </c>
      <c r="K484" s="1" t="s">
        <v>76</v>
      </c>
      <c r="L484" s="1" t="s">
        <v>77</v>
      </c>
      <c r="M484" s="1" t="s">
        <v>78</v>
      </c>
      <c r="N484" s="1" t="s">
        <v>48</v>
      </c>
      <c r="O484" s="1" t="s">
        <v>49</v>
      </c>
      <c r="P484">
        <v>215.67060000000001</v>
      </c>
      <c r="Q484" s="1" t="s">
        <v>79</v>
      </c>
      <c r="R484">
        <v>2.3E-2</v>
      </c>
      <c r="S484" s="1" t="s">
        <v>51</v>
      </c>
      <c r="T484" s="1" t="s">
        <v>52</v>
      </c>
      <c r="U484">
        <v>4.9603999999999999</v>
      </c>
      <c r="V484">
        <v>4.6368999999999998</v>
      </c>
      <c r="W484">
        <v>4.6368999999999998</v>
      </c>
      <c r="X484" s="1" t="s">
        <v>53</v>
      </c>
      <c r="Y484" s="1" t="s">
        <v>49</v>
      </c>
      <c r="Z484" s="1" t="s">
        <v>80</v>
      </c>
      <c r="AA484" s="1" t="s">
        <v>65</v>
      </c>
      <c r="AB484" s="1" t="s">
        <v>66</v>
      </c>
      <c r="AC484" s="1" t="s">
        <v>67</v>
      </c>
      <c r="AD484" s="1" t="s">
        <v>68</v>
      </c>
      <c r="AE484" s="1" t="s">
        <v>69</v>
      </c>
      <c r="AF484" s="1" t="s">
        <v>70</v>
      </c>
      <c r="AG484" s="1" t="s">
        <v>60</v>
      </c>
      <c r="AH484">
        <v>484</v>
      </c>
      <c r="AI484" s="1" t="s">
        <v>70</v>
      </c>
      <c r="AJ484" s="1" t="s">
        <v>71</v>
      </c>
      <c r="AK484" s="1" t="s">
        <v>72</v>
      </c>
      <c r="AL484">
        <v>1</v>
      </c>
      <c r="AM484" s="1" t="s">
        <v>1082</v>
      </c>
      <c r="AN484" s="2">
        <v>46113</v>
      </c>
      <c r="AO484" s="3">
        <v>46113</v>
      </c>
    </row>
    <row r="485" spans="1:41">
      <c r="A485" s="1" t="s">
        <v>1083</v>
      </c>
      <c r="B485" s="1" t="s">
        <v>42</v>
      </c>
      <c r="C485">
        <v>999999999999</v>
      </c>
      <c r="D485">
        <v>111111111111</v>
      </c>
      <c r="E485" s="1" t="s">
        <v>43</v>
      </c>
      <c r="F485">
        <v>46136.833333333336</v>
      </c>
      <c r="G485">
        <v>46137.833333333336</v>
      </c>
      <c r="H485">
        <v>46112.833333333336</v>
      </c>
      <c r="I485">
        <v>46142.833333333336</v>
      </c>
      <c r="J485" s="1" t="s">
        <v>75</v>
      </c>
      <c r="K485" s="1" t="s">
        <v>76</v>
      </c>
      <c r="L485" s="1" t="s">
        <v>77</v>
      </c>
      <c r="M485" s="1" t="s">
        <v>83</v>
      </c>
      <c r="N485" s="1" t="s">
        <v>48</v>
      </c>
      <c r="O485" s="1" t="s">
        <v>49</v>
      </c>
      <c r="P485">
        <v>211.77119999999999</v>
      </c>
      <c r="Q485" s="1" t="s">
        <v>79</v>
      </c>
      <c r="R485">
        <v>2.3E-2</v>
      </c>
      <c r="S485" s="1" t="s">
        <v>51</v>
      </c>
      <c r="T485" s="1" t="s">
        <v>52</v>
      </c>
      <c r="U485">
        <v>4.8707000000000003</v>
      </c>
      <c r="V485">
        <v>4.5530999999999997</v>
      </c>
      <c r="W485">
        <v>4.5530999999999997</v>
      </c>
      <c r="X485" s="1" t="s">
        <v>53</v>
      </c>
      <c r="Y485" s="1" t="s">
        <v>49</v>
      </c>
      <c r="Z485" s="1" t="s">
        <v>80</v>
      </c>
      <c r="AA485" s="1" t="s">
        <v>65</v>
      </c>
      <c r="AB485" s="1" t="s">
        <v>66</v>
      </c>
      <c r="AC485" s="1" t="s">
        <v>67</v>
      </c>
      <c r="AD485" s="1" t="s">
        <v>68</v>
      </c>
      <c r="AE485" s="1" t="s">
        <v>69</v>
      </c>
      <c r="AF485" s="1" t="s">
        <v>70</v>
      </c>
      <c r="AG485" s="1" t="s">
        <v>60</v>
      </c>
      <c r="AH485">
        <v>485</v>
      </c>
      <c r="AI485" s="1" t="s">
        <v>70</v>
      </c>
      <c r="AJ485" s="1" t="s">
        <v>71</v>
      </c>
      <c r="AK485" s="1" t="s">
        <v>72</v>
      </c>
      <c r="AL485">
        <v>1</v>
      </c>
      <c r="AM485" s="1" t="s">
        <v>1084</v>
      </c>
      <c r="AN485" s="2">
        <v>46113</v>
      </c>
      <c r="AO485" s="3">
        <v>46113</v>
      </c>
    </row>
    <row r="486" spans="1:41">
      <c r="A486" s="1" t="s">
        <v>1085</v>
      </c>
      <c r="B486" s="1" t="s">
        <v>42</v>
      </c>
      <c r="C486">
        <v>999999999999</v>
      </c>
      <c r="D486">
        <v>111111111111</v>
      </c>
      <c r="E486" s="1" t="s">
        <v>43</v>
      </c>
      <c r="F486">
        <v>46136.833333333336</v>
      </c>
      <c r="G486">
        <v>46137.833333333336</v>
      </c>
      <c r="H486">
        <v>46112.833333333336</v>
      </c>
      <c r="I486">
        <v>46142.833333333336</v>
      </c>
      <c r="J486" s="1" t="s">
        <v>86</v>
      </c>
      <c r="K486" s="1" t="s">
        <v>87</v>
      </c>
      <c r="L486" s="1" t="s">
        <v>88</v>
      </c>
      <c r="M486" s="1" t="s">
        <v>89</v>
      </c>
      <c r="N486" s="1" t="s">
        <v>48</v>
      </c>
      <c r="O486" s="1" t="s">
        <v>49</v>
      </c>
      <c r="P486">
        <v>218.65280000000001</v>
      </c>
      <c r="Q486" s="1" t="s">
        <v>50</v>
      </c>
      <c r="R486">
        <v>0.192</v>
      </c>
      <c r="S486" s="1" t="s">
        <v>51</v>
      </c>
      <c r="T486" s="1" t="s">
        <v>52</v>
      </c>
      <c r="U486">
        <v>41.981299999999997</v>
      </c>
      <c r="V486">
        <v>37.170999999999999</v>
      </c>
      <c r="W486">
        <v>37.170999999999999</v>
      </c>
      <c r="X486" s="1" t="s">
        <v>53</v>
      </c>
      <c r="Y486" s="1" t="s">
        <v>49</v>
      </c>
      <c r="Z486" s="1" t="s">
        <v>90</v>
      </c>
      <c r="AA486" s="1" t="s">
        <v>65</v>
      </c>
      <c r="AB486" s="1" t="s">
        <v>66</v>
      </c>
      <c r="AC486" s="1" t="s">
        <v>67</v>
      </c>
      <c r="AD486" s="1" t="s">
        <v>68</v>
      </c>
      <c r="AE486" s="1" t="s">
        <v>69</v>
      </c>
      <c r="AF486" s="1" t="s">
        <v>70</v>
      </c>
      <c r="AG486" s="1" t="s">
        <v>60</v>
      </c>
      <c r="AH486">
        <v>486</v>
      </c>
      <c r="AI486" s="1" t="s">
        <v>70</v>
      </c>
      <c r="AJ486" s="1" t="s">
        <v>71</v>
      </c>
      <c r="AK486" s="1" t="s">
        <v>72</v>
      </c>
      <c r="AL486">
        <v>1</v>
      </c>
      <c r="AM486" s="1" t="s">
        <v>1086</v>
      </c>
      <c r="AN486" s="2">
        <v>46113</v>
      </c>
      <c r="AO486" s="3">
        <v>46113</v>
      </c>
    </row>
    <row r="487" spans="1:41">
      <c r="A487" s="1" t="s">
        <v>1087</v>
      </c>
      <c r="B487" s="1" t="s">
        <v>42</v>
      </c>
      <c r="C487">
        <v>999999999999</v>
      </c>
      <c r="D487">
        <v>111111111111</v>
      </c>
      <c r="E487" s="1" t="s">
        <v>43</v>
      </c>
      <c r="F487">
        <v>46136.833333333336</v>
      </c>
      <c r="G487">
        <v>46137.833333333336</v>
      </c>
      <c r="H487">
        <v>46112.833333333336</v>
      </c>
      <c r="I487">
        <v>46142.833333333336</v>
      </c>
      <c r="J487" s="1" t="s">
        <v>86</v>
      </c>
      <c r="K487" s="1" t="s">
        <v>87</v>
      </c>
      <c r="L487" s="1" t="s">
        <v>88</v>
      </c>
      <c r="M487" s="1" t="s">
        <v>93</v>
      </c>
      <c r="N487" s="1" t="s">
        <v>48</v>
      </c>
      <c r="O487" s="1" t="s">
        <v>49</v>
      </c>
      <c r="P487">
        <v>203.9631</v>
      </c>
      <c r="Q487" s="1" t="s">
        <v>50</v>
      </c>
      <c r="R487">
        <v>0.192</v>
      </c>
      <c r="S487" s="1" t="s">
        <v>51</v>
      </c>
      <c r="T487" s="1" t="s">
        <v>52</v>
      </c>
      <c r="U487">
        <v>39.160899999999998</v>
      </c>
      <c r="V487">
        <v>34.673699999999997</v>
      </c>
      <c r="W487">
        <v>34.673699999999997</v>
      </c>
      <c r="X487" s="1" t="s">
        <v>53</v>
      </c>
      <c r="Y487" s="1" t="s">
        <v>49</v>
      </c>
      <c r="Z487" s="1" t="s">
        <v>90</v>
      </c>
      <c r="AA487" s="1" t="s">
        <v>55</v>
      </c>
      <c r="AB487" s="1" t="s">
        <v>56</v>
      </c>
      <c r="AC487" s="1" t="s">
        <v>57</v>
      </c>
      <c r="AD487" s="1" t="s">
        <v>58</v>
      </c>
      <c r="AE487" s="1" t="s">
        <v>59</v>
      </c>
      <c r="AF487" s="1" t="s">
        <v>56</v>
      </c>
      <c r="AG487" s="1" t="s">
        <v>60</v>
      </c>
      <c r="AH487">
        <v>487</v>
      </c>
      <c r="AI487" s="1" t="s">
        <v>56</v>
      </c>
      <c r="AJ487" s="1" t="s">
        <v>56</v>
      </c>
      <c r="AK487" s="1" t="s">
        <v>61</v>
      </c>
      <c r="AL487">
        <v>1</v>
      </c>
      <c r="AM487" s="1" t="s">
        <v>1088</v>
      </c>
      <c r="AN487" s="2">
        <v>46113</v>
      </c>
      <c r="AO487" s="3">
        <v>46113</v>
      </c>
    </row>
    <row r="488" spans="1:41">
      <c r="A488" s="1" t="s">
        <v>1089</v>
      </c>
      <c r="B488" s="1" t="s">
        <v>42</v>
      </c>
      <c r="C488">
        <v>999999999999</v>
      </c>
      <c r="D488">
        <v>111111111111</v>
      </c>
      <c r="E488" s="1" t="s">
        <v>43</v>
      </c>
      <c r="F488">
        <v>46136.833333333336</v>
      </c>
      <c r="G488">
        <v>46137.833333333336</v>
      </c>
      <c r="H488">
        <v>46112.833333333336</v>
      </c>
      <c r="I488">
        <v>46142.833333333336</v>
      </c>
      <c r="J488" s="1" t="s">
        <v>96</v>
      </c>
      <c r="K488" s="1" t="s">
        <v>45</v>
      </c>
      <c r="L488" s="1" t="s">
        <v>97</v>
      </c>
      <c r="M488" s="1" t="s">
        <v>98</v>
      </c>
      <c r="N488" s="1" t="s">
        <v>48</v>
      </c>
      <c r="O488" s="1" t="s">
        <v>49</v>
      </c>
      <c r="P488">
        <v>4791469.8163000001</v>
      </c>
      <c r="Q488" s="1" t="s">
        <v>99</v>
      </c>
      <c r="R488">
        <v>1.6666700000000001E-5</v>
      </c>
      <c r="S488" s="1" t="s">
        <v>51</v>
      </c>
      <c r="T488" s="1" t="s">
        <v>52</v>
      </c>
      <c r="U488">
        <v>79.858000000000004</v>
      </c>
      <c r="V488">
        <v>74.267799999999994</v>
      </c>
      <c r="W488">
        <v>74.267799999999994</v>
      </c>
      <c r="X488" s="1" t="s">
        <v>53</v>
      </c>
      <c r="Y488" s="1" t="s">
        <v>49</v>
      </c>
      <c r="Z488" s="1" t="s">
        <v>100</v>
      </c>
      <c r="AA488" s="1" t="s">
        <v>65</v>
      </c>
      <c r="AB488" s="1" t="s">
        <v>66</v>
      </c>
      <c r="AC488" s="1" t="s">
        <v>67</v>
      </c>
      <c r="AD488" s="1" t="s">
        <v>68</v>
      </c>
      <c r="AE488" s="1" t="s">
        <v>69</v>
      </c>
      <c r="AF488" s="1" t="s">
        <v>70</v>
      </c>
      <c r="AG488" s="1" t="s">
        <v>60</v>
      </c>
      <c r="AH488">
        <v>488</v>
      </c>
      <c r="AI488" s="1" t="s">
        <v>70</v>
      </c>
      <c r="AJ488" s="1" t="s">
        <v>71</v>
      </c>
      <c r="AK488" s="1" t="s">
        <v>72</v>
      </c>
      <c r="AL488">
        <v>1</v>
      </c>
      <c r="AM488" s="1" t="s">
        <v>1090</v>
      </c>
      <c r="AN488" s="2">
        <v>46113</v>
      </c>
      <c r="AO488" s="3">
        <v>46113</v>
      </c>
    </row>
    <row r="489" spans="1:41">
      <c r="A489" s="1" t="s">
        <v>1091</v>
      </c>
      <c r="B489" s="1" t="s">
        <v>42</v>
      </c>
      <c r="C489">
        <v>999999999999</v>
      </c>
      <c r="D489">
        <v>111111111111</v>
      </c>
      <c r="E489" s="1" t="s">
        <v>43</v>
      </c>
      <c r="F489">
        <v>46136.833333333336</v>
      </c>
      <c r="G489">
        <v>46137.833333333336</v>
      </c>
      <c r="H489">
        <v>46112.833333333336</v>
      </c>
      <c r="I489">
        <v>46142.833333333336</v>
      </c>
      <c r="J489" s="1" t="s">
        <v>96</v>
      </c>
      <c r="K489" s="1" t="s">
        <v>45</v>
      </c>
      <c r="L489" s="1" t="s">
        <v>97</v>
      </c>
      <c r="M489" s="1" t="s">
        <v>103</v>
      </c>
      <c r="N489" s="1" t="s">
        <v>48</v>
      </c>
      <c r="O489" s="1" t="s">
        <v>49</v>
      </c>
      <c r="P489">
        <v>4321971.1571000004</v>
      </c>
      <c r="Q489" s="1" t="s">
        <v>99</v>
      </c>
      <c r="R489">
        <v>1.6666700000000001E-5</v>
      </c>
      <c r="S489" s="1" t="s">
        <v>51</v>
      </c>
      <c r="T489" s="1" t="s">
        <v>52</v>
      </c>
      <c r="U489">
        <v>72.033000000000001</v>
      </c>
      <c r="V489">
        <v>66.990600000000001</v>
      </c>
      <c r="W489">
        <v>66.990600000000001</v>
      </c>
      <c r="X489" s="1" t="s">
        <v>53</v>
      </c>
      <c r="Y489" s="1" t="s">
        <v>49</v>
      </c>
      <c r="Z489" s="1" t="s">
        <v>100</v>
      </c>
      <c r="AA489" s="1" t="s">
        <v>65</v>
      </c>
      <c r="AB489" s="1" t="s">
        <v>66</v>
      </c>
      <c r="AC489" s="1" t="s">
        <v>67</v>
      </c>
      <c r="AD489" s="1" t="s">
        <v>68</v>
      </c>
      <c r="AE489" s="1" t="s">
        <v>69</v>
      </c>
      <c r="AF489" s="1" t="s">
        <v>70</v>
      </c>
      <c r="AG489" s="1" t="s">
        <v>60</v>
      </c>
      <c r="AH489">
        <v>489</v>
      </c>
      <c r="AI489" s="1" t="s">
        <v>70</v>
      </c>
      <c r="AJ489" s="1" t="s">
        <v>71</v>
      </c>
      <c r="AK489" s="1" t="s">
        <v>72</v>
      </c>
      <c r="AL489">
        <v>1</v>
      </c>
      <c r="AM489" s="1" t="s">
        <v>1092</v>
      </c>
      <c r="AN489" s="2">
        <v>46113</v>
      </c>
      <c r="AO489" s="3">
        <v>46113</v>
      </c>
    </row>
    <row r="490" spans="1:41">
      <c r="A490" s="1" t="s">
        <v>1093</v>
      </c>
      <c r="B490" s="1" t="s">
        <v>42</v>
      </c>
      <c r="C490">
        <v>999999999999</v>
      </c>
      <c r="D490">
        <v>111111111111</v>
      </c>
      <c r="E490" s="1" t="s">
        <v>43</v>
      </c>
      <c r="F490">
        <v>46136.833333333336</v>
      </c>
      <c r="G490">
        <v>46137.833333333336</v>
      </c>
      <c r="H490">
        <v>46112.833333333336</v>
      </c>
      <c r="I490">
        <v>46142.833333333336</v>
      </c>
      <c r="J490" s="1" t="s">
        <v>106</v>
      </c>
      <c r="K490" s="1" t="s">
        <v>107</v>
      </c>
      <c r="L490" s="1" t="s">
        <v>108</v>
      </c>
      <c r="M490" s="1" t="s">
        <v>109</v>
      </c>
      <c r="N490" s="1" t="s">
        <v>48</v>
      </c>
      <c r="O490" s="1" t="s">
        <v>49</v>
      </c>
      <c r="P490">
        <v>208.79</v>
      </c>
      <c r="Q490" s="1" t="s">
        <v>110</v>
      </c>
      <c r="R490">
        <v>0.5</v>
      </c>
      <c r="S490" s="1" t="s">
        <v>51</v>
      </c>
      <c r="T490" s="1" t="s">
        <v>52</v>
      </c>
      <c r="U490">
        <v>104.395</v>
      </c>
      <c r="V490">
        <v>96.043400000000005</v>
      </c>
      <c r="W490">
        <v>96.043400000000005</v>
      </c>
      <c r="X490" s="1" t="s">
        <v>53</v>
      </c>
      <c r="Y490" s="1" t="s">
        <v>49</v>
      </c>
      <c r="Z490" s="1" t="s">
        <v>111</v>
      </c>
      <c r="AA490" s="1" t="s">
        <v>112</v>
      </c>
      <c r="AB490" s="1" t="s">
        <v>66</v>
      </c>
      <c r="AC490" s="1" t="s">
        <v>67</v>
      </c>
      <c r="AD490" s="1" t="s">
        <v>68</v>
      </c>
      <c r="AE490" s="1" t="s">
        <v>69</v>
      </c>
      <c r="AF490" s="1" t="s">
        <v>70</v>
      </c>
      <c r="AG490" s="1" t="s">
        <v>60</v>
      </c>
      <c r="AH490">
        <v>490</v>
      </c>
      <c r="AI490" s="1" t="s">
        <v>113</v>
      </c>
      <c r="AJ490" s="1" t="s">
        <v>114</v>
      </c>
      <c r="AK490" s="1" t="s">
        <v>115</v>
      </c>
      <c r="AL490">
        <v>1</v>
      </c>
      <c r="AM490" s="1" t="s">
        <v>1094</v>
      </c>
      <c r="AN490" s="2">
        <v>46113</v>
      </c>
      <c r="AO490" s="3">
        <v>46113</v>
      </c>
    </row>
    <row r="491" spans="1:41">
      <c r="A491" s="1" t="s">
        <v>1095</v>
      </c>
      <c r="B491" s="1" t="s">
        <v>42</v>
      </c>
      <c r="C491">
        <v>999999999999</v>
      </c>
      <c r="D491">
        <v>111111111111</v>
      </c>
      <c r="E491" s="1" t="s">
        <v>43</v>
      </c>
      <c r="F491">
        <v>46136.833333333336</v>
      </c>
      <c r="G491">
        <v>46137.833333333336</v>
      </c>
      <c r="H491">
        <v>46112.833333333336</v>
      </c>
      <c r="I491">
        <v>46142.833333333336</v>
      </c>
      <c r="J491" s="1" t="s">
        <v>106</v>
      </c>
      <c r="K491" s="1" t="s">
        <v>107</v>
      </c>
      <c r="L491" s="1" t="s">
        <v>108</v>
      </c>
      <c r="M491" s="1" t="s">
        <v>118</v>
      </c>
      <c r="N491" s="1" t="s">
        <v>48</v>
      </c>
      <c r="O491" s="1" t="s">
        <v>49</v>
      </c>
      <c r="P491">
        <v>216.19640000000001</v>
      </c>
      <c r="Q491" s="1" t="s">
        <v>110</v>
      </c>
      <c r="R491">
        <v>0.5</v>
      </c>
      <c r="S491" s="1" t="s">
        <v>51</v>
      </c>
      <c r="T491" s="1" t="s">
        <v>52</v>
      </c>
      <c r="U491">
        <v>108.09820000000001</v>
      </c>
      <c r="V491">
        <v>99.450299999999999</v>
      </c>
      <c r="W491">
        <v>99.450299999999999</v>
      </c>
      <c r="X491" s="1" t="s">
        <v>53</v>
      </c>
      <c r="Y491" s="1" t="s">
        <v>49</v>
      </c>
      <c r="Z491" s="1" t="s">
        <v>111</v>
      </c>
      <c r="AA491" s="1" t="s">
        <v>112</v>
      </c>
      <c r="AB491" s="1" t="s">
        <v>66</v>
      </c>
      <c r="AC491" s="1" t="s">
        <v>67</v>
      </c>
      <c r="AD491" s="1" t="s">
        <v>68</v>
      </c>
      <c r="AE491" s="1" t="s">
        <v>69</v>
      </c>
      <c r="AF491" s="1" t="s">
        <v>70</v>
      </c>
      <c r="AG491" s="1" t="s">
        <v>60</v>
      </c>
      <c r="AH491">
        <v>491</v>
      </c>
      <c r="AI491" s="1" t="s">
        <v>113</v>
      </c>
      <c r="AJ491" s="1" t="s">
        <v>114</v>
      </c>
      <c r="AK491" s="1" t="s">
        <v>115</v>
      </c>
      <c r="AL491">
        <v>1</v>
      </c>
      <c r="AM491" s="1" t="s">
        <v>1096</v>
      </c>
      <c r="AN491" s="2">
        <v>46113</v>
      </c>
      <c r="AO491" s="3">
        <v>46113</v>
      </c>
    </row>
    <row r="492" spans="1:41">
      <c r="A492" s="1" t="s">
        <v>1097</v>
      </c>
      <c r="B492" s="1" t="s">
        <v>42</v>
      </c>
      <c r="C492">
        <v>999999999999</v>
      </c>
      <c r="D492">
        <v>222222222222</v>
      </c>
      <c r="E492" s="1" t="s">
        <v>121</v>
      </c>
      <c r="F492">
        <v>46136.833333333336</v>
      </c>
      <c r="G492">
        <v>46137.833333333336</v>
      </c>
      <c r="H492">
        <v>46112.833333333336</v>
      </c>
      <c r="I492">
        <v>46142.833333333336</v>
      </c>
      <c r="J492" s="1" t="s">
        <v>44</v>
      </c>
      <c r="K492" s="1" t="s">
        <v>45</v>
      </c>
      <c r="L492" s="1" t="s">
        <v>46</v>
      </c>
      <c r="M492" s="1" t="s">
        <v>122</v>
      </c>
      <c r="N492" s="1" t="s">
        <v>48</v>
      </c>
      <c r="O492" s="1" t="s">
        <v>49</v>
      </c>
      <c r="P492">
        <v>386.16410000000002</v>
      </c>
      <c r="Q492" s="1" t="s">
        <v>50</v>
      </c>
      <c r="R492">
        <v>9.6000000000000002E-2</v>
      </c>
      <c r="S492" s="1" t="s">
        <v>51</v>
      </c>
      <c r="T492" s="1" t="s">
        <v>52</v>
      </c>
      <c r="U492">
        <v>37.071800000000003</v>
      </c>
      <c r="V492">
        <v>32.437800000000003</v>
      </c>
      <c r="W492">
        <v>32.437800000000003</v>
      </c>
      <c r="X492" s="1" t="s">
        <v>53</v>
      </c>
      <c r="Y492" s="1" t="s">
        <v>49</v>
      </c>
      <c r="Z492" s="1" t="s">
        <v>54</v>
      </c>
      <c r="AA492" s="1" t="s">
        <v>123</v>
      </c>
      <c r="AB492" s="1" t="s">
        <v>124</v>
      </c>
      <c r="AC492" s="1" t="s">
        <v>125</v>
      </c>
      <c r="AD492" s="1" t="s">
        <v>126</v>
      </c>
      <c r="AE492" s="1" t="s">
        <v>127</v>
      </c>
      <c r="AF492" s="1" t="s">
        <v>70</v>
      </c>
      <c r="AG492" s="1" t="s">
        <v>60</v>
      </c>
      <c r="AH492">
        <v>492</v>
      </c>
      <c r="AI492" s="1" t="s">
        <v>70</v>
      </c>
      <c r="AJ492" s="1" t="s">
        <v>71</v>
      </c>
      <c r="AK492" s="1" t="s">
        <v>72</v>
      </c>
      <c r="AL492">
        <v>1</v>
      </c>
      <c r="AM492" s="1" t="s">
        <v>1098</v>
      </c>
      <c r="AN492" s="2">
        <v>46113</v>
      </c>
      <c r="AO492" s="3">
        <v>46113</v>
      </c>
    </row>
    <row r="493" spans="1:41">
      <c r="A493" s="1" t="s">
        <v>1099</v>
      </c>
      <c r="B493" s="1" t="s">
        <v>42</v>
      </c>
      <c r="C493">
        <v>999999999999</v>
      </c>
      <c r="D493">
        <v>222222222222</v>
      </c>
      <c r="E493" s="1" t="s">
        <v>121</v>
      </c>
      <c r="F493">
        <v>46136.833333333336</v>
      </c>
      <c r="G493">
        <v>46137.833333333336</v>
      </c>
      <c r="H493">
        <v>46112.833333333336</v>
      </c>
      <c r="I493">
        <v>46142.833333333336</v>
      </c>
      <c r="J493" s="1" t="s">
        <v>44</v>
      </c>
      <c r="K493" s="1" t="s">
        <v>45</v>
      </c>
      <c r="L493" s="1" t="s">
        <v>46</v>
      </c>
      <c r="M493" s="1" t="s">
        <v>130</v>
      </c>
      <c r="N493" s="1" t="s">
        <v>48</v>
      </c>
      <c r="O493" s="1" t="s">
        <v>49</v>
      </c>
      <c r="P493">
        <v>389.39580000000001</v>
      </c>
      <c r="Q493" s="1" t="s">
        <v>50</v>
      </c>
      <c r="R493">
        <v>9.6000000000000002E-2</v>
      </c>
      <c r="S493" s="1" t="s">
        <v>51</v>
      </c>
      <c r="T493" s="1" t="s">
        <v>52</v>
      </c>
      <c r="U493">
        <v>37.381999999999998</v>
      </c>
      <c r="V493">
        <v>32.709200000000003</v>
      </c>
      <c r="W493">
        <v>32.709200000000003</v>
      </c>
      <c r="X493" s="1" t="s">
        <v>53</v>
      </c>
      <c r="Y493" s="1" t="s">
        <v>49</v>
      </c>
      <c r="Z493" s="1" t="s">
        <v>54</v>
      </c>
      <c r="AA493" s="1" t="s">
        <v>123</v>
      </c>
      <c r="AB493" s="1" t="s">
        <v>124</v>
      </c>
      <c r="AC493" s="1" t="s">
        <v>125</v>
      </c>
      <c r="AD493" s="1" t="s">
        <v>126</v>
      </c>
      <c r="AE493" s="1" t="s">
        <v>127</v>
      </c>
      <c r="AF493" s="1" t="s">
        <v>70</v>
      </c>
      <c r="AG493" s="1" t="s">
        <v>60</v>
      </c>
      <c r="AH493">
        <v>493</v>
      </c>
      <c r="AI493" s="1" t="s">
        <v>70</v>
      </c>
      <c r="AJ493" s="1" t="s">
        <v>71</v>
      </c>
      <c r="AK493" s="1" t="s">
        <v>72</v>
      </c>
      <c r="AL493">
        <v>1</v>
      </c>
      <c r="AM493" s="1" t="s">
        <v>1100</v>
      </c>
      <c r="AN493" s="2">
        <v>46113</v>
      </c>
      <c r="AO493" s="3">
        <v>46113</v>
      </c>
    </row>
    <row r="494" spans="1:41">
      <c r="A494" s="1" t="s">
        <v>1101</v>
      </c>
      <c r="B494" s="1" t="s">
        <v>42</v>
      </c>
      <c r="C494">
        <v>999999999999</v>
      </c>
      <c r="D494">
        <v>222222222222</v>
      </c>
      <c r="E494" s="1" t="s">
        <v>121</v>
      </c>
      <c r="F494">
        <v>46136.833333333336</v>
      </c>
      <c r="G494">
        <v>46137.833333333336</v>
      </c>
      <c r="H494">
        <v>46112.833333333336</v>
      </c>
      <c r="I494">
        <v>46142.833333333336</v>
      </c>
      <c r="J494" s="1" t="s">
        <v>75</v>
      </c>
      <c r="K494" s="1" t="s">
        <v>76</v>
      </c>
      <c r="L494" s="1" t="s">
        <v>77</v>
      </c>
      <c r="M494" s="1" t="s">
        <v>133</v>
      </c>
      <c r="N494" s="1" t="s">
        <v>48</v>
      </c>
      <c r="O494" s="1" t="s">
        <v>49</v>
      </c>
      <c r="P494">
        <v>94.102800000000002</v>
      </c>
      <c r="Q494" s="1" t="s">
        <v>79</v>
      </c>
      <c r="R494">
        <v>2.3E-2</v>
      </c>
      <c r="S494" s="1" t="s">
        <v>51</v>
      </c>
      <c r="T494" s="1" t="s">
        <v>52</v>
      </c>
      <c r="U494">
        <v>2.1644000000000001</v>
      </c>
      <c r="V494">
        <v>2.0232000000000001</v>
      </c>
      <c r="W494">
        <v>2.0232000000000001</v>
      </c>
      <c r="X494" s="1" t="s">
        <v>53</v>
      </c>
      <c r="Y494" s="1" t="s">
        <v>49</v>
      </c>
      <c r="Z494" s="1" t="s">
        <v>80</v>
      </c>
      <c r="AA494" s="1" t="s">
        <v>123</v>
      </c>
      <c r="AB494" s="1" t="s">
        <v>124</v>
      </c>
      <c r="AC494" s="1" t="s">
        <v>125</v>
      </c>
      <c r="AD494" s="1" t="s">
        <v>126</v>
      </c>
      <c r="AE494" s="1" t="s">
        <v>127</v>
      </c>
      <c r="AF494" s="1" t="s">
        <v>70</v>
      </c>
      <c r="AG494" s="1" t="s">
        <v>60</v>
      </c>
      <c r="AH494">
        <v>494</v>
      </c>
      <c r="AI494" s="1" t="s">
        <v>70</v>
      </c>
      <c r="AJ494" s="1" t="s">
        <v>71</v>
      </c>
      <c r="AK494" s="1" t="s">
        <v>72</v>
      </c>
      <c r="AL494">
        <v>1</v>
      </c>
      <c r="AM494" s="1" t="s">
        <v>1102</v>
      </c>
      <c r="AN494" s="2">
        <v>46113</v>
      </c>
      <c r="AO494" s="3">
        <v>46113</v>
      </c>
    </row>
    <row r="495" spans="1:41">
      <c r="A495" s="1" t="s">
        <v>1103</v>
      </c>
      <c r="B495" s="1" t="s">
        <v>42</v>
      </c>
      <c r="C495">
        <v>999999999999</v>
      </c>
      <c r="D495">
        <v>222222222222</v>
      </c>
      <c r="E495" s="1" t="s">
        <v>121</v>
      </c>
      <c r="F495">
        <v>46136.833333333336</v>
      </c>
      <c r="G495">
        <v>46137.833333333336</v>
      </c>
      <c r="H495">
        <v>46112.833333333336</v>
      </c>
      <c r="I495">
        <v>46142.833333333336</v>
      </c>
      <c r="J495" s="1" t="s">
        <v>75</v>
      </c>
      <c r="K495" s="1" t="s">
        <v>76</v>
      </c>
      <c r="L495" s="1" t="s">
        <v>77</v>
      </c>
      <c r="M495" s="1" t="s">
        <v>136</v>
      </c>
      <c r="N495" s="1" t="s">
        <v>48</v>
      </c>
      <c r="O495" s="1" t="s">
        <v>49</v>
      </c>
      <c r="P495">
        <v>99.116699999999994</v>
      </c>
      <c r="Q495" s="1" t="s">
        <v>79</v>
      </c>
      <c r="R495">
        <v>2.3E-2</v>
      </c>
      <c r="S495" s="1" t="s">
        <v>51</v>
      </c>
      <c r="T495" s="1" t="s">
        <v>52</v>
      </c>
      <c r="U495">
        <v>2.2797000000000001</v>
      </c>
      <c r="V495">
        <v>2.1309999999999998</v>
      </c>
      <c r="W495">
        <v>2.1309999999999998</v>
      </c>
      <c r="X495" s="1" t="s">
        <v>53</v>
      </c>
      <c r="Y495" s="1" t="s">
        <v>49</v>
      </c>
      <c r="Z495" s="1" t="s">
        <v>80</v>
      </c>
      <c r="AA495" s="1" t="s">
        <v>123</v>
      </c>
      <c r="AB495" s="1" t="s">
        <v>124</v>
      </c>
      <c r="AC495" s="1" t="s">
        <v>125</v>
      </c>
      <c r="AD495" s="1" t="s">
        <v>126</v>
      </c>
      <c r="AE495" s="1" t="s">
        <v>127</v>
      </c>
      <c r="AF495" s="1" t="s">
        <v>70</v>
      </c>
      <c r="AG495" s="1" t="s">
        <v>60</v>
      </c>
      <c r="AH495">
        <v>495</v>
      </c>
      <c r="AI495" s="1" t="s">
        <v>70</v>
      </c>
      <c r="AJ495" s="1" t="s">
        <v>71</v>
      </c>
      <c r="AK495" s="1" t="s">
        <v>72</v>
      </c>
      <c r="AL495">
        <v>1</v>
      </c>
      <c r="AM495" s="1" t="s">
        <v>1104</v>
      </c>
      <c r="AN495" s="2">
        <v>46113</v>
      </c>
      <c r="AO495" s="3">
        <v>46113</v>
      </c>
    </row>
    <row r="496" spans="1:41">
      <c r="A496" s="1" t="s">
        <v>1105</v>
      </c>
      <c r="B496" s="1" t="s">
        <v>42</v>
      </c>
      <c r="C496">
        <v>999999999999</v>
      </c>
      <c r="D496">
        <v>222222222222</v>
      </c>
      <c r="E496" s="1" t="s">
        <v>121</v>
      </c>
      <c r="F496">
        <v>46136.833333333336</v>
      </c>
      <c r="G496">
        <v>46137.833333333336</v>
      </c>
      <c r="H496">
        <v>46112.833333333336</v>
      </c>
      <c r="I496">
        <v>46142.833333333336</v>
      </c>
      <c r="J496" s="1" t="s">
        <v>86</v>
      </c>
      <c r="K496" s="1" t="s">
        <v>87</v>
      </c>
      <c r="L496" s="1" t="s">
        <v>88</v>
      </c>
      <c r="M496" s="1" t="s">
        <v>139</v>
      </c>
      <c r="N496" s="1" t="s">
        <v>48</v>
      </c>
      <c r="O496" s="1" t="s">
        <v>49</v>
      </c>
      <c r="P496">
        <v>88.070099999999996</v>
      </c>
      <c r="Q496" s="1" t="s">
        <v>50</v>
      </c>
      <c r="R496">
        <v>0.192</v>
      </c>
      <c r="S496" s="1" t="s">
        <v>51</v>
      </c>
      <c r="T496" s="1" t="s">
        <v>52</v>
      </c>
      <c r="U496">
        <v>16.909500000000001</v>
      </c>
      <c r="V496">
        <v>14.9719</v>
      </c>
      <c r="W496">
        <v>14.9719</v>
      </c>
      <c r="X496" s="1" t="s">
        <v>53</v>
      </c>
      <c r="Y496" s="1" t="s">
        <v>49</v>
      </c>
      <c r="Z496" s="1" t="s">
        <v>90</v>
      </c>
      <c r="AA496" s="1" t="s">
        <v>123</v>
      </c>
      <c r="AB496" s="1" t="s">
        <v>124</v>
      </c>
      <c r="AC496" s="1" t="s">
        <v>125</v>
      </c>
      <c r="AD496" s="1" t="s">
        <v>126</v>
      </c>
      <c r="AE496" s="1" t="s">
        <v>127</v>
      </c>
      <c r="AF496" s="1" t="s">
        <v>70</v>
      </c>
      <c r="AG496" s="1" t="s">
        <v>60</v>
      </c>
      <c r="AH496">
        <v>496</v>
      </c>
      <c r="AI496" s="1" t="s">
        <v>70</v>
      </c>
      <c r="AJ496" s="1" t="s">
        <v>71</v>
      </c>
      <c r="AK496" s="1" t="s">
        <v>72</v>
      </c>
      <c r="AL496">
        <v>1</v>
      </c>
      <c r="AM496" s="1" t="s">
        <v>1106</v>
      </c>
      <c r="AN496" s="2">
        <v>46113</v>
      </c>
      <c r="AO496" s="3">
        <v>46113</v>
      </c>
    </row>
    <row r="497" spans="1:41">
      <c r="A497" s="1" t="s">
        <v>1107</v>
      </c>
      <c r="B497" s="1" t="s">
        <v>42</v>
      </c>
      <c r="C497">
        <v>999999999999</v>
      </c>
      <c r="D497">
        <v>222222222222</v>
      </c>
      <c r="E497" s="1" t="s">
        <v>121</v>
      </c>
      <c r="F497">
        <v>46136.833333333336</v>
      </c>
      <c r="G497">
        <v>46137.833333333336</v>
      </c>
      <c r="H497">
        <v>46112.833333333336</v>
      </c>
      <c r="I497">
        <v>46142.833333333336</v>
      </c>
      <c r="J497" s="1" t="s">
        <v>86</v>
      </c>
      <c r="K497" s="1" t="s">
        <v>87</v>
      </c>
      <c r="L497" s="1" t="s">
        <v>88</v>
      </c>
      <c r="M497" s="1" t="s">
        <v>142</v>
      </c>
      <c r="N497" s="1" t="s">
        <v>48</v>
      </c>
      <c r="O497" s="1" t="s">
        <v>49</v>
      </c>
      <c r="P497">
        <v>82.570099999999996</v>
      </c>
      <c r="Q497" s="1" t="s">
        <v>50</v>
      </c>
      <c r="R497">
        <v>0.192</v>
      </c>
      <c r="S497" s="1" t="s">
        <v>51</v>
      </c>
      <c r="T497" s="1" t="s">
        <v>52</v>
      </c>
      <c r="U497">
        <v>15.8535</v>
      </c>
      <c r="V497">
        <v>14.036899999999999</v>
      </c>
      <c r="W497">
        <v>14.036899999999999</v>
      </c>
      <c r="X497" s="1" t="s">
        <v>53</v>
      </c>
      <c r="Y497" s="1" t="s">
        <v>49</v>
      </c>
      <c r="Z497" s="1" t="s">
        <v>90</v>
      </c>
      <c r="AA497" s="1" t="s">
        <v>123</v>
      </c>
      <c r="AB497" s="1" t="s">
        <v>124</v>
      </c>
      <c r="AC497" s="1" t="s">
        <v>125</v>
      </c>
      <c r="AD497" s="1" t="s">
        <v>126</v>
      </c>
      <c r="AE497" s="1" t="s">
        <v>127</v>
      </c>
      <c r="AF497" s="1" t="s">
        <v>70</v>
      </c>
      <c r="AG497" s="1" t="s">
        <v>60</v>
      </c>
      <c r="AH497">
        <v>497</v>
      </c>
      <c r="AI497" s="1" t="s">
        <v>70</v>
      </c>
      <c r="AJ497" s="1" t="s">
        <v>71</v>
      </c>
      <c r="AK497" s="1" t="s">
        <v>72</v>
      </c>
      <c r="AL497">
        <v>1</v>
      </c>
      <c r="AM497" s="1" t="s">
        <v>1108</v>
      </c>
      <c r="AN497" s="2">
        <v>46113</v>
      </c>
      <c r="AO497" s="3">
        <v>46113</v>
      </c>
    </row>
    <row r="498" spans="1:41">
      <c r="A498" s="1" t="s">
        <v>1109</v>
      </c>
      <c r="B498" s="1" t="s">
        <v>42</v>
      </c>
      <c r="C498">
        <v>999999999999</v>
      </c>
      <c r="D498">
        <v>222222222222</v>
      </c>
      <c r="E498" s="1" t="s">
        <v>121</v>
      </c>
      <c r="F498">
        <v>46136.833333333336</v>
      </c>
      <c r="G498">
        <v>46137.833333333336</v>
      </c>
      <c r="H498">
        <v>46112.833333333336</v>
      </c>
      <c r="I498">
        <v>46142.833333333336</v>
      </c>
      <c r="J498" s="1" t="s">
        <v>96</v>
      </c>
      <c r="K498" s="1" t="s">
        <v>45</v>
      </c>
      <c r="L498" s="1" t="s">
        <v>97</v>
      </c>
      <c r="M498" s="1" t="s">
        <v>145</v>
      </c>
      <c r="N498" s="1" t="s">
        <v>48</v>
      </c>
      <c r="O498" s="1" t="s">
        <v>49</v>
      </c>
      <c r="P498">
        <v>1746271.4632000001</v>
      </c>
      <c r="Q498" s="1" t="s">
        <v>99</v>
      </c>
      <c r="R498">
        <v>1.6666700000000001E-5</v>
      </c>
      <c r="S498" s="1" t="s">
        <v>51</v>
      </c>
      <c r="T498" s="1" t="s">
        <v>52</v>
      </c>
      <c r="U498">
        <v>29.104600000000001</v>
      </c>
      <c r="V498">
        <v>27.0672</v>
      </c>
      <c r="W498">
        <v>27.0672</v>
      </c>
      <c r="X498" s="1" t="s">
        <v>53</v>
      </c>
      <c r="Y498" s="1" t="s">
        <v>49</v>
      </c>
      <c r="Z498" s="1" t="s">
        <v>100</v>
      </c>
      <c r="AA498" s="1" t="s">
        <v>123</v>
      </c>
      <c r="AB498" s="1" t="s">
        <v>124</v>
      </c>
      <c r="AC498" s="1" t="s">
        <v>125</v>
      </c>
      <c r="AD498" s="1" t="s">
        <v>126</v>
      </c>
      <c r="AE498" s="1" t="s">
        <v>127</v>
      </c>
      <c r="AF498" s="1" t="s">
        <v>70</v>
      </c>
      <c r="AG498" s="1" t="s">
        <v>60</v>
      </c>
      <c r="AH498">
        <v>498</v>
      </c>
      <c r="AI498" s="1" t="s">
        <v>70</v>
      </c>
      <c r="AJ498" s="1" t="s">
        <v>71</v>
      </c>
      <c r="AK498" s="1" t="s">
        <v>72</v>
      </c>
      <c r="AL498">
        <v>1</v>
      </c>
      <c r="AM498" s="1" t="s">
        <v>1110</v>
      </c>
      <c r="AN498" s="2">
        <v>46113</v>
      </c>
      <c r="AO498" s="3">
        <v>46113</v>
      </c>
    </row>
    <row r="499" spans="1:41">
      <c r="A499" s="1" t="s">
        <v>1111</v>
      </c>
      <c r="B499" s="1" t="s">
        <v>42</v>
      </c>
      <c r="C499">
        <v>999999999999</v>
      </c>
      <c r="D499">
        <v>222222222222</v>
      </c>
      <c r="E499" s="1" t="s">
        <v>121</v>
      </c>
      <c r="F499">
        <v>46136.833333333336</v>
      </c>
      <c r="G499">
        <v>46137.833333333336</v>
      </c>
      <c r="H499">
        <v>46112.833333333336</v>
      </c>
      <c r="I499">
        <v>46142.833333333336</v>
      </c>
      <c r="J499" s="1" t="s">
        <v>96</v>
      </c>
      <c r="K499" s="1" t="s">
        <v>45</v>
      </c>
      <c r="L499" s="1" t="s">
        <v>97</v>
      </c>
      <c r="M499" s="1" t="s">
        <v>148</v>
      </c>
      <c r="N499" s="1" t="s">
        <v>48</v>
      </c>
      <c r="O499" s="1" t="s">
        <v>49</v>
      </c>
      <c r="P499">
        <v>1908032.5338999999</v>
      </c>
      <c r="Q499" s="1" t="s">
        <v>99</v>
      </c>
      <c r="R499">
        <v>1.6666700000000001E-5</v>
      </c>
      <c r="S499" s="1" t="s">
        <v>51</v>
      </c>
      <c r="T499" s="1" t="s">
        <v>52</v>
      </c>
      <c r="U499">
        <v>31.800599999999999</v>
      </c>
      <c r="V499">
        <v>29.5745</v>
      </c>
      <c r="W499">
        <v>29.5745</v>
      </c>
      <c r="X499" s="1" t="s">
        <v>53</v>
      </c>
      <c r="Y499" s="1" t="s">
        <v>49</v>
      </c>
      <c r="Z499" s="1" t="s">
        <v>100</v>
      </c>
      <c r="AA499" s="1" t="s">
        <v>55</v>
      </c>
      <c r="AB499" s="1" t="s">
        <v>56</v>
      </c>
      <c r="AC499" s="1" t="s">
        <v>57</v>
      </c>
      <c r="AD499" s="1" t="s">
        <v>58</v>
      </c>
      <c r="AE499" s="1" t="s">
        <v>59</v>
      </c>
      <c r="AF499" s="1" t="s">
        <v>56</v>
      </c>
      <c r="AG499" s="1" t="s">
        <v>60</v>
      </c>
      <c r="AH499">
        <v>499</v>
      </c>
      <c r="AI499" s="1" t="s">
        <v>56</v>
      </c>
      <c r="AJ499" s="1" t="s">
        <v>56</v>
      </c>
      <c r="AK499" s="1" t="s">
        <v>61</v>
      </c>
      <c r="AL499">
        <v>1</v>
      </c>
      <c r="AM499" s="1" t="s">
        <v>1112</v>
      </c>
      <c r="AN499" s="2">
        <v>46113</v>
      </c>
      <c r="AO499" s="3">
        <v>46113</v>
      </c>
    </row>
    <row r="500" spans="1:41">
      <c r="A500" s="1" t="s">
        <v>1113</v>
      </c>
      <c r="B500" s="1" t="s">
        <v>42</v>
      </c>
      <c r="C500">
        <v>999999999999</v>
      </c>
      <c r="D500">
        <v>222222222222</v>
      </c>
      <c r="E500" s="1" t="s">
        <v>121</v>
      </c>
      <c r="F500">
        <v>46136.833333333336</v>
      </c>
      <c r="G500">
        <v>46137.833333333336</v>
      </c>
      <c r="H500">
        <v>46112.833333333336</v>
      </c>
      <c r="I500">
        <v>46142.833333333336</v>
      </c>
      <c r="J500" s="1" t="s">
        <v>106</v>
      </c>
      <c r="K500" s="1" t="s">
        <v>107</v>
      </c>
      <c r="L500" s="1" t="s">
        <v>108</v>
      </c>
      <c r="M500" s="1" t="s">
        <v>151</v>
      </c>
      <c r="N500" s="1" t="s">
        <v>48</v>
      </c>
      <c r="O500" s="1" t="s">
        <v>49</v>
      </c>
      <c r="P500">
        <v>85.234300000000005</v>
      </c>
      <c r="Q500" s="1" t="s">
        <v>110</v>
      </c>
      <c r="R500">
        <v>0.5</v>
      </c>
      <c r="S500" s="1" t="s">
        <v>51</v>
      </c>
      <c r="T500" s="1" t="s">
        <v>52</v>
      </c>
      <c r="U500">
        <v>42.617100000000001</v>
      </c>
      <c r="V500">
        <v>39.207799999999999</v>
      </c>
      <c r="W500">
        <v>39.207799999999999</v>
      </c>
      <c r="X500" s="1" t="s">
        <v>53</v>
      </c>
      <c r="Y500" s="1" t="s">
        <v>49</v>
      </c>
      <c r="Z500" s="1" t="s">
        <v>111</v>
      </c>
      <c r="AA500" s="1" t="s">
        <v>152</v>
      </c>
      <c r="AB500" s="1" t="s">
        <v>124</v>
      </c>
      <c r="AC500" s="1" t="s">
        <v>125</v>
      </c>
      <c r="AD500" s="1" t="s">
        <v>126</v>
      </c>
      <c r="AE500" s="1" t="s">
        <v>127</v>
      </c>
      <c r="AF500" s="1" t="s">
        <v>70</v>
      </c>
      <c r="AG500" s="1" t="s">
        <v>60</v>
      </c>
      <c r="AH500">
        <v>500</v>
      </c>
      <c r="AI500" s="1" t="s">
        <v>113</v>
      </c>
      <c r="AJ500" s="1" t="s">
        <v>114</v>
      </c>
      <c r="AK500" s="1" t="s">
        <v>115</v>
      </c>
      <c r="AL500">
        <v>1</v>
      </c>
      <c r="AM500" s="1" t="s">
        <v>1114</v>
      </c>
      <c r="AN500" s="2">
        <v>46113</v>
      </c>
      <c r="AO500" s="3">
        <v>46113</v>
      </c>
    </row>
    <row r="501" spans="1:41">
      <c r="A501" s="1" t="s">
        <v>1115</v>
      </c>
      <c r="B501" s="1" t="s">
        <v>42</v>
      </c>
      <c r="C501">
        <v>999999999999</v>
      </c>
      <c r="D501">
        <v>222222222222</v>
      </c>
      <c r="E501" s="1" t="s">
        <v>121</v>
      </c>
      <c r="F501">
        <v>46136.833333333336</v>
      </c>
      <c r="G501">
        <v>46137.833333333336</v>
      </c>
      <c r="H501">
        <v>46112.833333333336</v>
      </c>
      <c r="I501">
        <v>46142.833333333336</v>
      </c>
      <c r="J501" s="1" t="s">
        <v>106</v>
      </c>
      <c r="K501" s="1" t="s">
        <v>107</v>
      </c>
      <c r="L501" s="1" t="s">
        <v>108</v>
      </c>
      <c r="M501" s="1" t="s">
        <v>155</v>
      </c>
      <c r="N501" s="1" t="s">
        <v>48</v>
      </c>
      <c r="O501" s="1" t="s">
        <v>49</v>
      </c>
      <c r="P501">
        <v>95.384699999999995</v>
      </c>
      <c r="Q501" s="1" t="s">
        <v>110</v>
      </c>
      <c r="R501">
        <v>0.5</v>
      </c>
      <c r="S501" s="1" t="s">
        <v>51</v>
      </c>
      <c r="T501" s="1" t="s">
        <v>52</v>
      </c>
      <c r="U501">
        <v>47.692399999999999</v>
      </c>
      <c r="V501">
        <v>43.877000000000002</v>
      </c>
      <c r="W501">
        <v>43.877000000000002</v>
      </c>
      <c r="X501" s="1" t="s">
        <v>53</v>
      </c>
      <c r="Y501" s="1" t="s">
        <v>49</v>
      </c>
      <c r="Z501" s="1" t="s">
        <v>111</v>
      </c>
      <c r="AA501" s="1" t="s">
        <v>152</v>
      </c>
      <c r="AB501" s="1" t="s">
        <v>124</v>
      </c>
      <c r="AC501" s="1" t="s">
        <v>125</v>
      </c>
      <c r="AD501" s="1" t="s">
        <v>126</v>
      </c>
      <c r="AE501" s="1" t="s">
        <v>127</v>
      </c>
      <c r="AF501" s="1" t="s">
        <v>70</v>
      </c>
      <c r="AG501" s="1" t="s">
        <v>60</v>
      </c>
      <c r="AH501">
        <v>501</v>
      </c>
      <c r="AI501" s="1" t="s">
        <v>113</v>
      </c>
      <c r="AJ501" s="1" t="s">
        <v>114</v>
      </c>
      <c r="AK501" s="1" t="s">
        <v>115</v>
      </c>
      <c r="AL501">
        <v>1</v>
      </c>
      <c r="AM501" s="1" t="s">
        <v>1116</v>
      </c>
      <c r="AN501" s="2">
        <v>46113</v>
      </c>
      <c r="AO501" s="3">
        <v>46113</v>
      </c>
    </row>
    <row r="502" spans="1:41">
      <c r="A502" s="1" t="s">
        <v>1117</v>
      </c>
      <c r="B502" s="1" t="s">
        <v>42</v>
      </c>
      <c r="C502">
        <v>999999999999</v>
      </c>
      <c r="D502">
        <v>111111111111</v>
      </c>
      <c r="E502" s="1" t="s">
        <v>43</v>
      </c>
      <c r="F502">
        <v>46137.833333333336</v>
      </c>
      <c r="G502">
        <v>46138.833333333336</v>
      </c>
      <c r="H502">
        <v>46112.833333333336</v>
      </c>
      <c r="I502">
        <v>46142.833333333336</v>
      </c>
      <c r="J502" s="1" t="s">
        <v>44</v>
      </c>
      <c r="K502" s="1" t="s">
        <v>45</v>
      </c>
      <c r="L502" s="1" t="s">
        <v>46</v>
      </c>
      <c r="M502" s="1" t="s">
        <v>47</v>
      </c>
      <c r="N502" s="1" t="s">
        <v>48</v>
      </c>
      <c r="O502" s="1" t="s">
        <v>49</v>
      </c>
      <c r="P502">
        <v>993.4606</v>
      </c>
      <c r="Q502" s="1" t="s">
        <v>50</v>
      </c>
      <c r="R502">
        <v>9.6000000000000002E-2</v>
      </c>
      <c r="S502" s="1" t="s">
        <v>51</v>
      </c>
      <c r="T502" s="1" t="s">
        <v>52</v>
      </c>
      <c r="U502">
        <v>95.372200000000007</v>
      </c>
      <c r="V502">
        <v>83.450699999999998</v>
      </c>
      <c r="W502">
        <v>83.450699999999998</v>
      </c>
      <c r="X502" s="1" t="s">
        <v>53</v>
      </c>
      <c r="Y502" s="1" t="s">
        <v>49</v>
      </c>
      <c r="Z502" s="1" t="s">
        <v>54</v>
      </c>
      <c r="AA502" s="1" t="s">
        <v>65</v>
      </c>
      <c r="AB502" s="1" t="s">
        <v>66</v>
      </c>
      <c r="AC502" s="1" t="s">
        <v>67</v>
      </c>
      <c r="AD502" s="1" t="s">
        <v>68</v>
      </c>
      <c r="AE502" s="1" t="s">
        <v>69</v>
      </c>
      <c r="AF502" s="1" t="s">
        <v>70</v>
      </c>
      <c r="AG502" s="1" t="s">
        <v>60</v>
      </c>
      <c r="AH502">
        <v>502</v>
      </c>
      <c r="AI502" s="1" t="s">
        <v>70</v>
      </c>
      <c r="AJ502" s="1" t="s">
        <v>71</v>
      </c>
      <c r="AK502" s="1" t="s">
        <v>72</v>
      </c>
      <c r="AL502">
        <v>1</v>
      </c>
      <c r="AM502" s="1" t="s">
        <v>1118</v>
      </c>
      <c r="AN502" s="2">
        <v>46113</v>
      </c>
      <c r="AO502" s="3">
        <v>46113</v>
      </c>
    </row>
    <row r="503" spans="1:41">
      <c r="A503" s="1" t="s">
        <v>1119</v>
      </c>
      <c r="B503" s="1" t="s">
        <v>42</v>
      </c>
      <c r="C503">
        <v>999999999999</v>
      </c>
      <c r="D503">
        <v>111111111111</v>
      </c>
      <c r="E503" s="1" t="s">
        <v>43</v>
      </c>
      <c r="F503">
        <v>46137.833333333336</v>
      </c>
      <c r="G503">
        <v>46138.833333333336</v>
      </c>
      <c r="H503">
        <v>46112.833333333336</v>
      </c>
      <c r="I503">
        <v>46142.833333333336</v>
      </c>
      <c r="J503" s="1" t="s">
        <v>44</v>
      </c>
      <c r="K503" s="1" t="s">
        <v>45</v>
      </c>
      <c r="L503" s="1" t="s">
        <v>46</v>
      </c>
      <c r="M503" s="1" t="s">
        <v>64</v>
      </c>
      <c r="N503" s="1" t="s">
        <v>48</v>
      </c>
      <c r="O503" s="1" t="s">
        <v>49</v>
      </c>
      <c r="P503">
        <v>1089.6045999999999</v>
      </c>
      <c r="Q503" s="1" t="s">
        <v>50</v>
      </c>
      <c r="R503">
        <v>9.6000000000000002E-2</v>
      </c>
      <c r="S503" s="1" t="s">
        <v>51</v>
      </c>
      <c r="T503" s="1" t="s">
        <v>52</v>
      </c>
      <c r="U503">
        <v>104.602</v>
      </c>
      <c r="V503">
        <v>91.526799999999994</v>
      </c>
      <c r="W503">
        <v>91.526799999999994</v>
      </c>
      <c r="X503" s="1" t="s">
        <v>53</v>
      </c>
      <c r="Y503" s="1" t="s">
        <v>49</v>
      </c>
      <c r="Z503" s="1" t="s">
        <v>54</v>
      </c>
      <c r="AA503" s="1" t="s">
        <v>65</v>
      </c>
      <c r="AB503" s="1" t="s">
        <v>66</v>
      </c>
      <c r="AC503" s="1" t="s">
        <v>67</v>
      </c>
      <c r="AD503" s="1" t="s">
        <v>68</v>
      </c>
      <c r="AE503" s="1" t="s">
        <v>69</v>
      </c>
      <c r="AF503" s="1" t="s">
        <v>70</v>
      </c>
      <c r="AG503" s="1" t="s">
        <v>60</v>
      </c>
      <c r="AH503">
        <v>503</v>
      </c>
      <c r="AI503" s="1" t="s">
        <v>70</v>
      </c>
      <c r="AJ503" s="1" t="s">
        <v>71</v>
      </c>
      <c r="AK503" s="1" t="s">
        <v>72</v>
      </c>
      <c r="AL503">
        <v>1</v>
      </c>
      <c r="AM503" s="1" t="s">
        <v>1120</v>
      </c>
      <c r="AN503" s="2">
        <v>46113</v>
      </c>
      <c r="AO503" s="3">
        <v>46113</v>
      </c>
    </row>
    <row r="504" spans="1:41">
      <c r="A504" s="1" t="s">
        <v>1121</v>
      </c>
      <c r="B504" s="1" t="s">
        <v>42</v>
      </c>
      <c r="C504">
        <v>999999999999</v>
      </c>
      <c r="D504">
        <v>111111111111</v>
      </c>
      <c r="E504" s="1" t="s">
        <v>43</v>
      </c>
      <c r="F504">
        <v>46137.833333333336</v>
      </c>
      <c r="G504">
        <v>46138.833333333336</v>
      </c>
      <c r="H504">
        <v>46112.833333333336</v>
      </c>
      <c r="I504">
        <v>46142.833333333336</v>
      </c>
      <c r="J504" s="1" t="s">
        <v>75</v>
      </c>
      <c r="K504" s="1" t="s">
        <v>76</v>
      </c>
      <c r="L504" s="1" t="s">
        <v>77</v>
      </c>
      <c r="M504" s="1" t="s">
        <v>78</v>
      </c>
      <c r="N504" s="1" t="s">
        <v>48</v>
      </c>
      <c r="O504" s="1" t="s">
        <v>49</v>
      </c>
      <c r="P504">
        <v>227.38589999999999</v>
      </c>
      <c r="Q504" s="1" t="s">
        <v>79</v>
      </c>
      <c r="R504">
        <v>2.3E-2</v>
      </c>
      <c r="S504" s="1" t="s">
        <v>51</v>
      </c>
      <c r="T504" s="1" t="s">
        <v>52</v>
      </c>
      <c r="U504">
        <v>5.2298999999999998</v>
      </c>
      <c r="V504">
        <v>4.8887999999999998</v>
      </c>
      <c r="W504">
        <v>4.8887999999999998</v>
      </c>
      <c r="X504" s="1" t="s">
        <v>53</v>
      </c>
      <c r="Y504" s="1" t="s">
        <v>49</v>
      </c>
      <c r="Z504" s="1" t="s">
        <v>80</v>
      </c>
      <c r="AA504" s="1" t="s">
        <v>65</v>
      </c>
      <c r="AB504" s="1" t="s">
        <v>66</v>
      </c>
      <c r="AC504" s="1" t="s">
        <v>67</v>
      </c>
      <c r="AD504" s="1" t="s">
        <v>68</v>
      </c>
      <c r="AE504" s="1" t="s">
        <v>69</v>
      </c>
      <c r="AF504" s="1" t="s">
        <v>70</v>
      </c>
      <c r="AG504" s="1" t="s">
        <v>60</v>
      </c>
      <c r="AH504">
        <v>504</v>
      </c>
      <c r="AI504" s="1" t="s">
        <v>70</v>
      </c>
      <c r="AJ504" s="1" t="s">
        <v>71</v>
      </c>
      <c r="AK504" s="1" t="s">
        <v>72</v>
      </c>
      <c r="AL504">
        <v>1</v>
      </c>
      <c r="AM504" s="1" t="s">
        <v>1122</v>
      </c>
      <c r="AN504" s="2">
        <v>46113</v>
      </c>
      <c r="AO504" s="3">
        <v>46113</v>
      </c>
    </row>
    <row r="505" spans="1:41">
      <c r="A505" s="1" t="s">
        <v>1123</v>
      </c>
      <c r="B505" s="1" t="s">
        <v>42</v>
      </c>
      <c r="C505">
        <v>999999999999</v>
      </c>
      <c r="D505">
        <v>111111111111</v>
      </c>
      <c r="E505" s="1" t="s">
        <v>43</v>
      </c>
      <c r="F505">
        <v>46137.833333333336</v>
      </c>
      <c r="G505">
        <v>46138.833333333336</v>
      </c>
      <c r="H505">
        <v>46112.833333333336</v>
      </c>
      <c r="I505">
        <v>46142.833333333336</v>
      </c>
      <c r="J505" s="1" t="s">
        <v>75</v>
      </c>
      <c r="K505" s="1" t="s">
        <v>76</v>
      </c>
      <c r="L505" s="1" t="s">
        <v>77</v>
      </c>
      <c r="M505" s="1" t="s">
        <v>83</v>
      </c>
      <c r="N505" s="1" t="s">
        <v>48</v>
      </c>
      <c r="O505" s="1" t="s">
        <v>49</v>
      </c>
      <c r="P505">
        <v>219.483</v>
      </c>
      <c r="Q505" s="1" t="s">
        <v>79</v>
      </c>
      <c r="R505">
        <v>2.3E-2</v>
      </c>
      <c r="S505" s="1" t="s">
        <v>51</v>
      </c>
      <c r="T505" s="1" t="s">
        <v>52</v>
      </c>
      <c r="U505">
        <v>5.0480999999999998</v>
      </c>
      <c r="V505">
        <v>4.7188999999999997</v>
      </c>
      <c r="W505">
        <v>4.7188999999999997</v>
      </c>
      <c r="X505" s="1" t="s">
        <v>53</v>
      </c>
      <c r="Y505" s="1" t="s">
        <v>49</v>
      </c>
      <c r="Z505" s="1" t="s">
        <v>80</v>
      </c>
      <c r="AA505" s="1" t="s">
        <v>65</v>
      </c>
      <c r="AB505" s="1" t="s">
        <v>66</v>
      </c>
      <c r="AC505" s="1" t="s">
        <v>67</v>
      </c>
      <c r="AD505" s="1" t="s">
        <v>68</v>
      </c>
      <c r="AE505" s="1" t="s">
        <v>69</v>
      </c>
      <c r="AF505" s="1" t="s">
        <v>70</v>
      </c>
      <c r="AG505" s="1" t="s">
        <v>60</v>
      </c>
      <c r="AH505">
        <v>505</v>
      </c>
      <c r="AI505" s="1" t="s">
        <v>70</v>
      </c>
      <c r="AJ505" s="1" t="s">
        <v>71</v>
      </c>
      <c r="AK505" s="1" t="s">
        <v>72</v>
      </c>
      <c r="AL505">
        <v>1</v>
      </c>
      <c r="AM505" s="1" t="s">
        <v>1124</v>
      </c>
      <c r="AN505" s="2">
        <v>46113</v>
      </c>
      <c r="AO505" s="3">
        <v>46113</v>
      </c>
    </row>
    <row r="506" spans="1:41">
      <c r="A506" s="1" t="s">
        <v>1125</v>
      </c>
      <c r="B506" s="1" t="s">
        <v>42</v>
      </c>
      <c r="C506">
        <v>999999999999</v>
      </c>
      <c r="D506">
        <v>111111111111</v>
      </c>
      <c r="E506" s="1" t="s">
        <v>43</v>
      </c>
      <c r="F506">
        <v>46137.833333333336</v>
      </c>
      <c r="G506">
        <v>46138.833333333336</v>
      </c>
      <c r="H506">
        <v>46112.833333333336</v>
      </c>
      <c r="I506">
        <v>46142.833333333336</v>
      </c>
      <c r="J506" s="1" t="s">
        <v>86</v>
      </c>
      <c r="K506" s="1" t="s">
        <v>87</v>
      </c>
      <c r="L506" s="1" t="s">
        <v>88</v>
      </c>
      <c r="M506" s="1" t="s">
        <v>89</v>
      </c>
      <c r="N506" s="1" t="s">
        <v>48</v>
      </c>
      <c r="O506" s="1" t="s">
        <v>49</v>
      </c>
      <c r="P506">
        <v>231.035</v>
      </c>
      <c r="Q506" s="1" t="s">
        <v>50</v>
      </c>
      <c r="R506">
        <v>0.192</v>
      </c>
      <c r="S506" s="1" t="s">
        <v>51</v>
      </c>
      <c r="T506" s="1" t="s">
        <v>52</v>
      </c>
      <c r="U506">
        <v>44.358699999999999</v>
      </c>
      <c r="V506">
        <v>39.276000000000003</v>
      </c>
      <c r="W506">
        <v>39.276000000000003</v>
      </c>
      <c r="X506" s="1" t="s">
        <v>53</v>
      </c>
      <c r="Y506" s="1" t="s">
        <v>49</v>
      </c>
      <c r="Z506" s="1" t="s">
        <v>90</v>
      </c>
      <c r="AA506" s="1" t="s">
        <v>65</v>
      </c>
      <c r="AB506" s="1" t="s">
        <v>66</v>
      </c>
      <c r="AC506" s="1" t="s">
        <v>67</v>
      </c>
      <c r="AD506" s="1" t="s">
        <v>68</v>
      </c>
      <c r="AE506" s="1" t="s">
        <v>69</v>
      </c>
      <c r="AF506" s="1" t="s">
        <v>70</v>
      </c>
      <c r="AG506" s="1" t="s">
        <v>60</v>
      </c>
      <c r="AH506">
        <v>506</v>
      </c>
      <c r="AI506" s="1" t="s">
        <v>70</v>
      </c>
      <c r="AJ506" s="1" t="s">
        <v>71</v>
      </c>
      <c r="AK506" s="1" t="s">
        <v>72</v>
      </c>
      <c r="AL506">
        <v>1</v>
      </c>
      <c r="AM506" s="1" t="s">
        <v>1126</v>
      </c>
      <c r="AN506" s="2">
        <v>46113</v>
      </c>
      <c r="AO506" s="3">
        <v>46113</v>
      </c>
    </row>
    <row r="507" spans="1:41">
      <c r="A507" s="1" t="s">
        <v>1127</v>
      </c>
      <c r="B507" s="1" t="s">
        <v>42</v>
      </c>
      <c r="C507">
        <v>999999999999</v>
      </c>
      <c r="D507">
        <v>111111111111</v>
      </c>
      <c r="E507" s="1" t="s">
        <v>43</v>
      </c>
      <c r="F507">
        <v>46137.833333333336</v>
      </c>
      <c r="G507">
        <v>46138.833333333336</v>
      </c>
      <c r="H507">
        <v>46112.833333333336</v>
      </c>
      <c r="I507">
        <v>46142.833333333336</v>
      </c>
      <c r="J507" s="1" t="s">
        <v>86</v>
      </c>
      <c r="K507" s="1" t="s">
        <v>87</v>
      </c>
      <c r="L507" s="1" t="s">
        <v>88</v>
      </c>
      <c r="M507" s="1" t="s">
        <v>93</v>
      </c>
      <c r="N507" s="1" t="s">
        <v>48</v>
      </c>
      <c r="O507" s="1" t="s">
        <v>49</v>
      </c>
      <c r="P507">
        <v>223.0316</v>
      </c>
      <c r="Q507" s="1" t="s">
        <v>50</v>
      </c>
      <c r="R507">
        <v>0.192</v>
      </c>
      <c r="S507" s="1" t="s">
        <v>51</v>
      </c>
      <c r="T507" s="1" t="s">
        <v>52</v>
      </c>
      <c r="U507">
        <v>42.822099999999999</v>
      </c>
      <c r="V507">
        <v>37.915399999999998</v>
      </c>
      <c r="W507">
        <v>37.915399999999998</v>
      </c>
      <c r="X507" s="1" t="s">
        <v>53</v>
      </c>
      <c r="Y507" s="1" t="s">
        <v>49</v>
      </c>
      <c r="Z507" s="1" t="s">
        <v>90</v>
      </c>
      <c r="AA507" s="1" t="s">
        <v>65</v>
      </c>
      <c r="AB507" s="1" t="s">
        <v>66</v>
      </c>
      <c r="AC507" s="1" t="s">
        <v>67</v>
      </c>
      <c r="AD507" s="1" t="s">
        <v>68</v>
      </c>
      <c r="AE507" s="1" t="s">
        <v>69</v>
      </c>
      <c r="AF507" s="1" t="s">
        <v>70</v>
      </c>
      <c r="AG507" s="1" t="s">
        <v>60</v>
      </c>
      <c r="AH507">
        <v>507</v>
      </c>
      <c r="AI507" s="1" t="s">
        <v>70</v>
      </c>
      <c r="AJ507" s="1" t="s">
        <v>71</v>
      </c>
      <c r="AK507" s="1" t="s">
        <v>72</v>
      </c>
      <c r="AL507">
        <v>1</v>
      </c>
      <c r="AM507" s="1" t="s">
        <v>1128</v>
      </c>
      <c r="AN507" s="2">
        <v>46113</v>
      </c>
      <c r="AO507" s="3">
        <v>46113</v>
      </c>
    </row>
    <row r="508" spans="1:41">
      <c r="A508" s="1" t="s">
        <v>1129</v>
      </c>
      <c r="B508" s="1" t="s">
        <v>42</v>
      </c>
      <c r="C508">
        <v>999999999999</v>
      </c>
      <c r="D508">
        <v>111111111111</v>
      </c>
      <c r="E508" s="1" t="s">
        <v>43</v>
      </c>
      <c r="F508">
        <v>46137.833333333336</v>
      </c>
      <c r="G508">
        <v>46138.833333333336</v>
      </c>
      <c r="H508">
        <v>46112.833333333336</v>
      </c>
      <c r="I508">
        <v>46142.833333333336</v>
      </c>
      <c r="J508" s="1" t="s">
        <v>96</v>
      </c>
      <c r="K508" s="1" t="s">
        <v>45</v>
      </c>
      <c r="L508" s="1" t="s">
        <v>97</v>
      </c>
      <c r="M508" s="1" t="s">
        <v>98</v>
      </c>
      <c r="N508" s="1" t="s">
        <v>48</v>
      </c>
      <c r="O508" s="1" t="s">
        <v>49</v>
      </c>
      <c r="P508">
        <v>4587431.3635999998</v>
      </c>
      <c r="Q508" s="1" t="s">
        <v>99</v>
      </c>
      <c r="R508">
        <v>1.6666700000000001E-5</v>
      </c>
      <c r="S508" s="1" t="s">
        <v>51</v>
      </c>
      <c r="T508" s="1" t="s">
        <v>52</v>
      </c>
      <c r="U508">
        <v>76.457300000000004</v>
      </c>
      <c r="V508">
        <v>71.105199999999996</v>
      </c>
      <c r="W508">
        <v>71.105199999999996</v>
      </c>
      <c r="X508" s="1" t="s">
        <v>53</v>
      </c>
      <c r="Y508" s="1" t="s">
        <v>49</v>
      </c>
      <c r="Z508" s="1" t="s">
        <v>100</v>
      </c>
      <c r="AA508" s="1" t="s">
        <v>55</v>
      </c>
      <c r="AB508" s="1" t="s">
        <v>56</v>
      </c>
      <c r="AC508" s="1" t="s">
        <v>57</v>
      </c>
      <c r="AD508" s="1" t="s">
        <v>58</v>
      </c>
      <c r="AE508" s="1" t="s">
        <v>59</v>
      </c>
      <c r="AF508" s="1" t="s">
        <v>56</v>
      </c>
      <c r="AG508" s="1" t="s">
        <v>60</v>
      </c>
      <c r="AH508">
        <v>508</v>
      </c>
      <c r="AI508" s="1" t="s">
        <v>56</v>
      </c>
      <c r="AJ508" s="1" t="s">
        <v>56</v>
      </c>
      <c r="AK508" s="1" t="s">
        <v>61</v>
      </c>
      <c r="AL508">
        <v>1</v>
      </c>
      <c r="AM508" s="1" t="s">
        <v>1130</v>
      </c>
      <c r="AN508" s="2">
        <v>46113</v>
      </c>
      <c r="AO508" s="3">
        <v>46113</v>
      </c>
    </row>
    <row r="509" spans="1:41">
      <c r="A509" s="1" t="s">
        <v>1131</v>
      </c>
      <c r="B509" s="1" t="s">
        <v>42</v>
      </c>
      <c r="C509">
        <v>999999999999</v>
      </c>
      <c r="D509">
        <v>111111111111</v>
      </c>
      <c r="E509" s="1" t="s">
        <v>43</v>
      </c>
      <c r="F509">
        <v>46137.833333333336</v>
      </c>
      <c r="G509">
        <v>46138.833333333336</v>
      </c>
      <c r="H509">
        <v>46112.833333333336</v>
      </c>
      <c r="I509">
        <v>46142.833333333336</v>
      </c>
      <c r="J509" s="1" t="s">
        <v>96</v>
      </c>
      <c r="K509" s="1" t="s">
        <v>45</v>
      </c>
      <c r="L509" s="1" t="s">
        <v>97</v>
      </c>
      <c r="M509" s="1" t="s">
        <v>103</v>
      </c>
      <c r="N509" s="1" t="s">
        <v>48</v>
      </c>
      <c r="O509" s="1" t="s">
        <v>49</v>
      </c>
      <c r="P509">
        <v>4758115.1314000003</v>
      </c>
      <c r="Q509" s="1" t="s">
        <v>99</v>
      </c>
      <c r="R509">
        <v>1.6666700000000001E-5</v>
      </c>
      <c r="S509" s="1" t="s">
        <v>51</v>
      </c>
      <c r="T509" s="1" t="s">
        <v>52</v>
      </c>
      <c r="U509">
        <v>79.302099999999996</v>
      </c>
      <c r="V509">
        <v>73.750799999999998</v>
      </c>
      <c r="W509">
        <v>73.750799999999998</v>
      </c>
      <c r="X509" s="1" t="s">
        <v>53</v>
      </c>
      <c r="Y509" s="1" t="s">
        <v>49</v>
      </c>
      <c r="Z509" s="1" t="s">
        <v>100</v>
      </c>
      <c r="AA509" s="1" t="s">
        <v>65</v>
      </c>
      <c r="AB509" s="1" t="s">
        <v>66</v>
      </c>
      <c r="AC509" s="1" t="s">
        <v>67</v>
      </c>
      <c r="AD509" s="1" t="s">
        <v>68</v>
      </c>
      <c r="AE509" s="1" t="s">
        <v>69</v>
      </c>
      <c r="AF509" s="1" t="s">
        <v>70</v>
      </c>
      <c r="AG509" s="1" t="s">
        <v>60</v>
      </c>
      <c r="AH509">
        <v>509</v>
      </c>
      <c r="AI509" s="1" t="s">
        <v>70</v>
      </c>
      <c r="AJ509" s="1" t="s">
        <v>71</v>
      </c>
      <c r="AK509" s="1" t="s">
        <v>72</v>
      </c>
      <c r="AL509">
        <v>1</v>
      </c>
      <c r="AM509" s="1" t="s">
        <v>1132</v>
      </c>
      <c r="AN509" s="2">
        <v>46113</v>
      </c>
      <c r="AO509" s="3">
        <v>46113</v>
      </c>
    </row>
    <row r="510" spans="1:41">
      <c r="A510" s="1" t="s">
        <v>1133</v>
      </c>
      <c r="B510" s="1" t="s">
        <v>42</v>
      </c>
      <c r="C510">
        <v>999999999999</v>
      </c>
      <c r="D510">
        <v>111111111111</v>
      </c>
      <c r="E510" s="1" t="s">
        <v>43</v>
      </c>
      <c r="F510">
        <v>46137.833333333336</v>
      </c>
      <c r="G510">
        <v>46138.833333333336</v>
      </c>
      <c r="H510">
        <v>46112.833333333336</v>
      </c>
      <c r="I510">
        <v>46142.833333333336</v>
      </c>
      <c r="J510" s="1" t="s">
        <v>106</v>
      </c>
      <c r="K510" s="1" t="s">
        <v>107</v>
      </c>
      <c r="L510" s="1" t="s">
        <v>108</v>
      </c>
      <c r="M510" s="1" t="s">
        <v>109</v>
      </c>
      <c r="N510" s="1" t="s">
        <v>48</v>
      </c>
      <c r="O510" s="1" t="s">
        <v>49</v>
      </c>
      <c r="P510">
        <v>208.16659999999999</v>
      </c>
      <c r="Q510" s="1" t="s">
        <v>110</v>
      </c>
      <c r="R510">
        <v>0.5</v>
      </c>
      <c r="S510" s="1" t="s">
        <v>51</v>
      </c>
      <c r="T510" s="1" t="s">
        <v>52</v>
      </c>
      <c r="U510">
        <v>104.08329999999999</v>
      </c>
      <c r="V510">
        <v>95.756600000000006</v>
      </c>
      <c r="W510">
        <v>95.756600000000006</v>
      </c>
      <c r="X510" s="1" t="s">
        <v>53</v>
      </c>
      <c r="Y510" s="1" t="s">
        <v>49</v>
      </c>
      <c r="Z510" s="1" t="s">
        <v>111</v>
      </c>
      <c r="AA510" s="1" t="s">
        <v>112</v>
      </c>
      <c r="AB510" s="1" t="s">
        <v>66</v>
      </c>
      <c r="AC510" s="1" t="s">
        <v>67</v>
      </c>
      <c r="AD510" s="1" t="s">
        <v>68</v>
      </c>
      <c r="AE510" s="1" t="s">
        <v>69</v>
      </c>
      <c r="AF510" s="1" t="s">
        <v>70</v>
      </c>
      <c r="AG510" s="1" t="s">
        <v>60</v>
      </c>
      <c r="AH510">
        <v>510</v>
      </c>
      <c r="AI510" s="1" t="s">
        <v>113</v>
      </c>
      <c r="AJ510" s="1" t="s">
        <v>114</v>
      </c>
      <c r="AK510" s="1" t="s">
        <v>115</v>
      </c>
      <c r="AL510">
        <v>1</v>
      </c>
      <c r="AM510" s="1" t="s">
        <v>1134</v>
      </c>
      <c r="AN510" s="2">
        <v>46113</v>
      </c>
      <c r="AO510" s="3">
        <v>46113</v>
      </c>
    </row>
    <row r="511" spans="1:41">
      <c r="A511" s="1" t="s">
        <v>1135</v>
      </c>
      <c r="B511" s="1" t="s">
        <v>42</v>
      </c>
      <c r="C511">
        <v>999999999999</v>
      </c>
      <c r="D511">
        <v>111111111111</v>
      </c>
      <c r="E511" s="1" t="s">
        <v>43</v>
      </c>
      <c r="F511">
        <v>46137.833333333336</v>
      </c>
      <c r="G511">
        <v>46138.833333333336</v>
      </c>
      <c r="H511">
        <v>46112.833333333336</v>
      </c>
      <c r="I511">
        <v>46142.833333333336</v>
      </c>
      <c r="J511" s="1" t="s">
        <v>106</v>
      </c>
      <c r="K511" s="1" t="s">
        <v>107</v>
      </c>
      <c r="L511" s="1" t="s">
        <v>108</v>
      </c>
      <c r="M511" s="1" t="s">
        <v>118</v>
      </c>
      <c r="N511" s="1" t="s">
        <v>48</v>
      </c>
      <c r="O511" s="1" t="s">
        <v>49</v>
      </c>
      <c r="P511">
        <v>205.58750000000001</v>
      </c>
      <c r="Q511" s="1" t="s">
        <v>110</v>
      </c>
      <c r="R511">
        <v>0.5</v>
      </c>
      <c r="S511" s="1" t="s">
        <v>51</v>
      </c>
      <c r="T511" s="1" t="s">
        <v>52</v>
      </c>
      <c r="U511">
        <v>102.7937</v>
      </c>
      <c r="V511">
        <v>94.5702</v>
      </c>
      <c r="W511">
        <v>94.5702</v>
      </c>
      <c r="X511" s="1" t="s">
        <v>53</v>
      </c>
      <c r="Y511" s="1" t="s">
        <v>49</v>
      </c>
      <c r="Z511" s="1" t="s">
        <v>111</v>
      </c>
      <c r="AA511" s="1" t="s">
        <v>112</v>
      </c>
      <c r="AB511" s="1" t="s">
        <v>66</v>
      </c>
      <c r="AC511" s="1" t="s">
        <v>67</v>
      </c>
      <c r="AD511" s="1" t="s">
        <v>68</v>
      </c>
      <c r="AE511" s="1" t="s">
        <v>69</v>
      </c>
      <c r="AF511" s="1" t="s">
        <v>70</v>
      </c>
      <c r="AG511" s="1" t="s">
        <v>60</v>
      </c>
      <c r="AH511">
        <v>511</v>
      </c>
      <c r="AI511" s="1" t="s">
        <v>113</v>
      </c>
      <c r="AJ511" s="1" t="s">
        <v>114</v>
      </c>
      <c r="AK511" s="1" t="s">
        <v>115</v>
      </c>
      <c r="AL511">
        <v>1</v>
      </c>
      <c r="AM511" s="1" t="s">
        <v>1136</v>
      </c>
      <c r="AN511" s="2">
        <v>46113</v>
      </c>
      <c r="AO511" s="3">
        <v>46113</v>
      </c>
    </row>
    <row r="512" spans="1:41">
      <c r="A512" s="1" t="s">
        <v>1137</v>
      </c>
      <c r="B512" s="1" t="s">
        <v>42</v>
      </c>
      <c r="C512">
        <v>999999999999</v>
      </c>
      <c r="D512">
        <v>222222222222</v>
      </c>
      <c r="E512" s="1" t="s">
        <v>121</v>
      </c>
      <c r="F512">
        <v>46137.833333333336</v>
      </c>
      <c r="G512">
        <v>46138.833333333336</v>
      </c>
      <c r="H512">
        <v>46112.833333333336</v>
      </c>
      <c r="I512">
        <v>46142.833333333336</v>
      </c>
      <c r="J512" s="1" t="s">
        <v>44</v>
      </c>
      <c r="K512" s="1" t="s">
        <v>45</v>
      </c>
      <c r="L512" s="1" t="s">
        <v>46</v>
      </c>
      <c r="M512" s="1" t="s">
        <v>122</v>
      </c>
      <c r="N512" s="1" t="s">
        <v>48</v>
      </c>
      <c r="O512" s="1" t="s">
        <v>49</v>
      </c>
      <c r="P512">
        <v>395.40120000000002</v>
      </c>
      <c r="Q512" s="1" t="s">
        <v>50</v>
      </c>
      <c r="R512">
        <v>9.6000000000000002E-2</v>
      </c>
      <c r="S512" s="1" t="s">
        <v>51</v>
      </c>
      <c r="T512" s="1" t="s">
        <v>52</v>
      </c>
      <c r="U512">
        <v>37.958500000000001</v>
      </c>
      <c r="V512">
        <v>33.213700000000003</v>
      </c>
      <c r="W512">
        <v>33.213700000000003</v>
      </c>
      <c r="X512" s="1" t="s">
        <v>53</v>
      </c>
      <c r="Y512" s="1" t="s">
        <v>49</v>
      </c>
      <c r="Z512" s="1" t="s">
        <v>54</v>
      </c>
      <c r="AA512" s="1" t="s">
        <v>123</v>
      </c>
      <c r="AB512" s="1" t="s">
        <v>124</v>
      </c>
      <c r="AC512" s="1" t="s">
        <v>125</v>
      </c>
      <c r="AD512" s="1" t="s">
        <v>126</v>
      </c>
      <c r="AE512" s="1" t="s">
        <v>127</v>
      </c>
      <c r="AF512" s="1" t="s">
        <v>70</v>
      </c>
      <c r="AG512" s="1" t="s">
        <v>60</v>
      </c>
      <c r="AH512">
        <v>512</v>
      </c>
      <c r="AI512" s="1" t="s">
        <v>70</v>
      </c>
      <c r="AJ512" s="1" t="s">
        <v>71</v>
      </c>
      <c r="AK512" s="1" t="s">
        <v>72</v>
      </c>
      <c r="AL512">
        <v>1</v>
      </c>
      <c r="AM512" s="1" t="s">
        <v>1138</v>
      </c>
      <c r="AN512" s="2">
        <v>46113</v>
      </c>
      <c r="AO512" s="3">
        <v>46113</v>
      </c>
    </row>
    <row r="513" spans="1:41">
      <c r="A513" s="1" t="s">
        <v>1139</v>
      </c>
      <c r="B513" s="1" t="s">
        <v>42</v>
      </c>
      <c r="C513">
        <v>999999999999</v>
      </c>
      <c r="D513">
        <v>222222222222</v>
      </c>
      <c r="E513" s="1" t="s">
        <v>121</v>
      </c>
      <c r="F513">
        <v>46137.833333333336</v>
      </c>
      <c r="G513">
        <v>46138.833333333336</v>
      </c>
      <c r="H513">
        <v>46112.833333333336</v>
      </c>
      <c r="I513">
        <v>46142.833333333336</v>
      </c>
      <c r="J513" s="1" t="s">
        <v>44</v>
      </c>
      <c r="K513" s="1" t="s">
        <v>45</v>
      </c>
      <c r="L513" s="1" t="s">
        <v>46</v>
      </c>
      <c r="M513" s="1" t="s">
        <v>130</v>
      </c>
      <c r="N513" s="1" t="s">
        <v>48</v>
      </c>
      <c r="O513" s="1" t="s">
        <v>49</v>
      </c>
      <c r="P513">
        <v>451.05439999999999</v>
      </c>
      <c r="Q513" s="1" t="s">
        <v>50</v>
      </c>
      <c r="R513">
        <v>9.6000000000000002E-2</v>
      </c>
      <c r="S513" s="1" t="s">
        <v>51</v>
      </c>
      <c r="T513" s="1" t="s">
        <v>52</v>
      </c>
      <c r="U513">
        <v>43.301200000000001</v>
      </c>
      <c r="V513">
        <v>37.888599999999997</v>
      </c>
      <c r="W513">
        <v>37.888599999999997</v>
      </c>
      <c r="X513" s="1" t="s">
        <v>53</v>
      </c>
      <c r="Y513" s="1" t="s">
        <v>49</v>
      </c>
      <c r="Z513" s="1" t="s">
        <v>54</v>
      </c>
      <c r="AA513" s="1" t="s">
        <v>123</v>
      </c>
      <c r="AB513" s="1" t="s">
        <v>124</v>
      </c>
      <c r="AC513" s="1" t="s">
        <v>125</v>
      </c>
      <c r="AD513" s="1" t="s">
        <v>126</v>
      </c>
      <c r="AE513" s="1" t="s">
        <v>127</v>
      </c>
      <c r="AF513" s="1" t="s">
        <v>70</v>
      </c>
      <c r="AG513" s="1" t="s">
        <v>60</v>
      </c>
      <c r="AH513">
        <v>513</v>
      </c>
      <c r="AI513" s="1" t="s">
        <v>70</v>
      </c>
      <c r="AJ513" s="1" t="s">
        <v>71</v>
      </c>
      <c r="AK513" s="1" t="s">
        <v>72</v>
      </c>
      <c r="AL513">
        <v>1</v>
      </c>
      <c r="AM513" s="1" t="s">
        <v>1140</v>
      </c>
      <c r="AN513" s="2">
        <v>46113</v>
      </c>
      <c r="AO513" s="3">
        <v>46113</v>
      </c>
    </row>
    <row r="514" spans="1:41">
      <c r="A514" s="1" t="s">
        <v>1141</v>
      </c>
      <c r="B514" s="1" t="s">
        <v>42</v>
      </c>
      <c r="C514">
        <v>999999999999</v>
      </c>
      <c r="D514">
        <v>222222222222</v>
      </c>
      <c r="E514" s="1" t="s">
        <v>121</v>
      </c>
      <c r="F514">
        <v>46137.833333333336</v>
      </c>
      <c r="G514">
        <v>46138.833333333336</v>
      </c>
      <c r="H514">
        <v>46112.833333333336</v>
      </c>
      <c r="I514">
        <v>46142.833333333336</v>
      </c>
      <c r="J514" s="1" t="s">
        <v>75</v>
      </c>
      <c r="K514" s="1" t="s">
        <v>76</v>
      </c>
      <c r="L514" s="1" t="s">
        <v>77</v>
      </c>
      <c r="M514" s="1" t="s">
        <v>133</v>
      </c>
      <c r="N514" s="1" t="s">
        <v>48</v>
      </c>
      <c r="O514" s="1" t="s">
        <v>49</v>
      </c>
      <c r="P514">
        <v>84.585499999999996</v>
      </c>
      <c r="Q514" s="1" t="s">
        <v>79</v>
      </c>
      <c r="R514">
        <v>2.3E-2</v>
      </c>
      <c r="S514" s="1" t="s">
        <v>51</v>
      </c>
      <c r="T514" s="1" t="s">
        <v>52</v>
      </c>
      <c r="U514">
        <v>1.9455</v>
      </c>
      <c r="V514">
        <v>1.8186</v>
      </c>
      <c r="W514">
        <v>1.8186</v>
      </c>
      <c r="X514" s="1" t="s">
        <v>53</v>
      </c>
      <c r="Y514" s="1" t="s">
        <v>49</v>
      </c>
      <c r="Z514" s="1" t="s">
        <v>80</v>
      </c>
      <c r="AA514" s="1" t="s">
        <v>123</v>
      </c>
      <c r="AB514" s="1" t="s">
        <v>124</v>
      </c>
      <c r="AC514" s="1" t="s">
        <v>125</v>
      </c>
      <c r="AD514" s="1" t="s">
        <v>126</v>
      </c>
      <c r="AE514" s="1" t="s">
        <v>127</v>
      </c>
      <c r="AF514" s="1" t="s">
        <v>70</v>
      </c>
      <c r="AG514" s="1" t="s">
        <v>60</v>
      </c>
      <c r="AH514">
        <v>514</v>
      </c>
      <c r="AI514" s="1" t="s">
        <v>70</v>
      </c>
      <c r="AJ514" s="1" t="s">
        <v>71</v>
      </c>
      <c r="AK514" s="1" t="s">
        <v>72</v>
      </c>
      <c r="AL514">
        <v>1</v>
      </c>
      <c r="AM514" s="1" t="s">
        <v>1142</v>
      </c>
      <c r="AN514" s="2">
        <v>46113</v>
      </c>
      <c r="AO514" s="3">
        <v>46113</v>
      </c>
    </row>
    <row r="515" spans="1:41">
      <c r="A515" s="1" t="s">
        <v>1143</v>
      </c>
      <c r="B515" s="1" t="s">
        <v>42</v>
      </c>
      <c r="C515">
        <v>999999999999</v>
      </c>
      <c r="D515">
        <v>222222222222</v>
      </c>
      <c r="E515" s="1" t="s">
        <v>121</v>
      </c>
      <c r="F515">
        <v>46137.833333333336</v>
      </c>
      <c r="G515">
        <v>46138.833333333336</v>
      </c>
      <c r="H515">
        <v>46112.833333333336</v>
      </c>
      <c r="I515">
        <v>46142.833333333336</v>
      </c>
      <c r="J515" s="1" t="s">
        <v>75</v>
      </c>
      <c r="K515" s="1" t="s">
        <v>76</v>
      </c>
      <c r="L515" s="1" t="s">
        <v>77</v>
      </c>
      <c r="M515" s="1" t="s">
        <v>136</v>
      </c>
      <c r="N515" s="1" t="s">
        <v>48</v>
      </c>
      <c r="O515" s="1" t="s">
        <v>49</v>
      </c>
      <c r="P515">
        <v>81.951599999999999</v>
      </c>
      <c r="Q515" s="1" t="s">
        <v>79</v>
      </c>
      <c r="R515">
        <v>2.3E-2</v>
      </c>
      <c r="S515" s="1" t="s">
        <v>51</v>
      </c>
      <c r="T515" s="1" t="s">
        <v>52</v>
      </c>
      <c r="U515">
        <v>1.8849</v>
      </c>
      <c r="V515">
        <v>1.762</v>
      </c>
      <c r="W515">
        <v>1.762</v>
      </c>
      <c r="X515" s="1" t="s">
        <v>53</v>
      </c>
      <c r="Y515" s="1" t="s">
        <v>49</v>
      </c>
      <c r="Z515" s="1" t="s">
        <v>80</v>
      </c>
      <c r="AA515" s="1" t="s">
        <v>123</v>
      </c>
      <c r="AB515" s="1" t="s">
        <v>124</v>
      </c>
      <c r="AC515" s="1" t="s">
        <v>125</v>
      </c>
      <c r="AD515" s="1" t="s">
        <v>126</v>
      </c>
      <c r="AE515" s="1" t="s">
        <v>127</v>
      </c>
      <c r="AF515" s="1" t="s">
        <v>70</v>
      </c>
      <c r="AG515" s="1" t="s">
        <v>60</v>
      </c>
      <c r="AH515">
        <v>515</v>
      </c>
      <c r="AI515" s="1" t="s">
        <v>70</v>
      </c>
      <c r="AJ515" s="1" t="s">
        <v>71</v>
      </c>
      <c r="AK515" s="1" t="s">
        <v>72</v>
      </c>
      <c r="AL515">
        <v>1</v>
      </c>
      <c r="AM515" s="1" t="s">
        <v>1144</v>
      </c>
      <c r="AN515" s="2">
        <v>46113</v>
      </c>
      <c r="AO515" s="3">
        <v>46113</v>
      </c>
    </row>
    <row r="516" spans="1:41">
      <c r="A516" s="1" t="s">
        <v>1145</v>
      </c>
      <c r="B516" s="1" t="s">
        <v>42</v>
      </c>
      <c r="C516">
        <v>999999999999</v>
      </c>
      <c r="D516">
        <v>222222222222</v>
      </c>
      <c r="E516" s="1" t="s">
        <v>121</v>
      </c>
      <c r="F516">
        <v>46137.833333333336</v>
      </c>
      <c r="G516">
        <v>46138.833333333336</v>
      </c>
      <c r="H516">
        <v>46112.833333333336</v>
      </c>
      <c r="I516">
        <v>46142.833333333336</v>
      </c>
      <c r="J516" s="1" t="s">
        <v>86</v>
      </c>
      <c r="K516" s="1" t="s">
        <v>87</v>
      </c>
      <c r="L516" s="1" t="s">
        <v>88</v>
      </c>
      <c r="M516" s="1" t="s">
        <v>139</v>
      </c>
      <c r="N516" s="1" t="s">
        <v>48</v>
      </c>
      <c r="O516" s="1" t="s">
        <v>49</v>
      </c>
      <c r="P516">
        <v>78.030799999999999</v>
      </c>
      <c r="Q516" s="1" t="s">
        <v>50</v>
      </c>
      <c r="R516">
        <v>0.192</v>
      </c>
      <c r="S516" s="1" t="s">
        <v>51</v>
      </c>
      <c r="T516" s="1" t="s">
        <v>52</v>
      </c>
      <c r="U516">
        <v>14.9819</v>
      </c>
      <c r="V516">
        <v>13.2652</v>
      </c>
      <c r="W516">
        <v>13.2652</v>
      </c>
      <c r="X516" s="1" t="s">
        <v>53</v>
      </c>
      <c r="Y516" s="1" t="s">
        <v>49</v>
      </c>
      <c r="Z516" s="1" t="s">
        <v>90</v>
      </c>
      <c r="AA516" s="1" t="s">
        <v>123</v>
      </c>
      <c r="AB516" s="1" t="s">
        <v>124</v>
      </c>
      <c r="AC516" s="1" t="s">
        <v>125</v>
      </c>
      <c r="AD516" s="1" t="s">
        <v>126</v>
      </c>
      <c r="AE516" s="1" t="s">
        <v>127</v>
      </c>
      <c r="AF516" s="1" t="s">
        <v>70</v>
      </c>
      <c r="AG516" s="1" t="s">
        <v>60</v>
      </c>
      <c r="AH516">
        <v>516</v>
      </c>
      <c r="AI516" s="1" t="s">
        <v>70</v>
      </c>
      <c r="AJ516" s="1" t="s">
        <v>71</v>
      </c>
      <c r="AK516" s="1" t="s">
        <v>72</v>
      </c>
      <c r="AL516">
        <v>1</v>
      </c>
      <c r="AM516" s="1" t="s">
        <v>1146</v>
      </c>
      <c r="AN516" s="2">
        <v>46113</v>
      </c>
      <c r="AO516" s="3">
        <v>46113</v>
      </c>
    </row>
    <row r="517" spans="1:41">
      <c r="A517" s="1" t="s">
        <v>1147</v>
      </c>
      <c r="B517" s="1" t="s">
        <v>42</v>
      </c>
      <c r="C517">
        <v>999999999999</v>
      </c>
      <c r="D517">
        <v>222222222222</v>
      </c>
      <c r="E517" s="1" t="s">
        <v>121</v>
      </c>
      <c r="F517">
        <v>46137.833333333336</v>
      </c>
      <c r="G517">
        <v>46138.833333333336</v>
      </c>
      <c r="H517">
        <v>46112.833333333336</v>
      </c>
      <c r="I517">
        <v>46142.833333333336</v>
      </c>
      <c r="J517" s="1" t="s">
        <v>86</v>
      </c>
      <c r="K517" s="1" t="s">
        <v>87</v>
      </c>
      <c r="L517" s="1" t="s">
        <v>88</v>
      </c>
      <c r="M517" s="1" t="s">
        <v>142</v>
      </c>
      <c r="N517" s="1" t="s">
        <v>48</v>
      </c>
      <c r="O517" s="1" t="s">
        <v>49</v>
      </c>
      <c r="P517">
        <v>79.811000000000007</v>
      </c>
      <c r="Q517" s="1" t="s">
        <v>50</v>
      </c>
      <c r="R517">
        <v>0.192</v>
      </c>
      <c r="S517" s="1" t="s">
        <v>51</v>
      </c>
      <c r="T517" s="1" t="s">
        <v>52</v>
      </c>
      <c r="U517">
        <v>15.323700000000001</v>
      </c>
      <c r="V517">
        <v>13.5679</v>
      </c>
      <c r="W517">
        <v>13.5679</v>
      </c>
      <c r="X517" s="1" t="s">
        <v>53</v>
      </c>
      <c r="Y517" s="1" t="s">
        <v>49</v>
      </c>
      <c r="Z517" s="1" t="s">
        <v>90</v>
      </c>
      <c r="AA517" s="1" t="s">
        <v>123</v>
      </c>
      <c r="AB517" s="1" t="s">
        <v>124</v>
      </c>
      <c r="AC517" s="1" t="s">
        <v>125</v>
      </c>
      <c r="AD517" s="1" t="s">
        <v>126</v>
      </c>
      <c r="AE517" s="1" t="s">
        <v>127</v>
      </c>
      <c r="AF517" s="1" t="s">
        <v>70</v>
      </c>
      <c r="AG517" s="1" t="s">
        <v>60</v>
      </c>
      <c r="AH517">
        <v>517</v>
      </c>
      <c r="AI517" s="1" t="s">
        <v>70</v>
      </c>
      <c r="AJ517" s="1" t="s">
        <v>71</v>
      </c>
      <c r="AK517" s="1" t="s">
        <v>72</v>
      </c>
      <c r="AL517">
        <v>1</v>
      </c>
      <c r="AM517" s="1" t="s">
        <v>1148</v>
      </c>
      <c r="AN517" s="2">
        <v>46113</v>
      </c>
      <c r="AO517" s="3">
        <v>46113</v>
      </c>
    </row>
    <row r="518" spans="1:41">
      <c r="A518" s="1" t="s">
        <v>1149</v>
      </c>
      <c r="B518" s="1" t="s">
        <v>42</v>
      </c>
      <c r="C518">
        <v>999999999999</v>
      </c>
      <c r="D518">
        <v>222222222222</v>
      </c>
      <c r="E518" s="1" t="s">
        <v>121</v>
      </c>
      <c r="F518">
        <v>46137.833333333336</v>
      </c>
      <c r="G518">
        <v>46138.833333333336</v>
      </c>
      <c r="H518">
        <v>46112.833333333336</v>
      </c>
      <c r="I518">
        <v>46142.833333333336</v>
      </c>
      <c r="J518" s="1" t="s">
        <v>96</v>
      </c>
      <c r="K518" s="1" t="s">
        <v>45</v>
      </c>
      <c r="L518" s="1" t="s">
        <v>97</v>
      </c>
      <c r="M518" s="1" t="s">
        <v>145</v>
      </c>
      <c r="N518" s="1" t="s">
        <v>48</v>
      </c>
      <c r="O518" s="1" t="s">
        <v>49</v>
      </c>
      <c r="P518">
        <v>1806370.1749</v>
      </c>
      <c r="Q518" s="1" t="s">
        <v>99</v>
      </c>
      <c r="R518">
        <v>1.6666700000000001E-5</v>
      </c>
      <c r="S518" s="1" t="s">
        <v>51</v>
      </c>
      <c r="T518" s="1" t="s">
        <v>52</v>
      </c>
      <c r="U518">
        <v>30.106200000000001</v>
      </c>
      <c r="V518">
        <v>27.998699999999999</v>
      </c>
      <c r="W518">
        <v>27.998699999999999</v>
      </c>
      <c r="X518" s="1" t="s">
        <v>53</v>
      </c>
      <c r="Y518" s="1" t="s">
        <v>49</v>
      </c>
      <c r="Z518" s="1" t="s">
        <v>100</v>
      </c>
      <c r="AA518" s="1" t="s">
        <v>55</v>
      </c>
      <c r="AB518" s="1" t="s">
        <v>56</v>
      </c>
      <c r="AC518" s="1" t="s">
        <v>57</v>
      </c>
      <c r="AD518" s="1" t="s">
        <v>58</v>
      </c>
      <c r="AE518" s="1" t="s">
        <v>59</v>
      </c>
      <c r="AF518" s="1" t="s">
        <v>56</v>
      </c>
      <c r="AG518" s="1" t="s">
        <v>60</v>
      </c>
      <c r="AH518">
        <v>518</v>
      </c>
      <c r="AI518" s="1" t="s">
        <v>56</v>
      </c>
      <c r="AJ518" s="1" t="s">
        <v>56</v>
      </c>
      <c r="AK518" s="1" t="s">
        <v>61</v>
      </c>
      <c r="AL518">
        <v>1</v>
      </c>
      <c r="AM518" s="1" t="s">
        <v>1150</v>
      </c>
      <c r="AN518" s="2">
        <v>46113</v>
      </c>
      <c r="AO518" s="3">
        <v>46113</v>
      </c>
    </row>
    <row r="519" spans="1:41">
      <c r="A519" s="1" t="s">
        <v>1151</v>
      </c>
      <c r="B519" s="1" t="s">
        <v>42</v>
      </c>
      <c r="C519">
        <v>999999999999</v>
      </c>
      <c r="D519">
        <v>222222222222</v>
      </c>
      <c r="E519" s="1" t="s">
        <v>121</v>
      </c>
      <c r="F519">
        <v>46137.833333333336</v>
      </c>
      <c r="G519">
        <v>46138.833333333336</v>
      </c>
      <c r="H519">
        <v>46112.833333333336</v>
      </c>
      <c r="I519">
        <v>46142.833333333336</v>
      </c>
      <c r="J519" s="1" t="s">
        <v>96</v>
      </c>
      <c r="K519" s="1" t="s">
        <v>45</v>
      </c>
      <c r="L519" s="1" t="s">
        <v>97</v>
      </c>
      <c r="M519" s="1" t="s">
        <v>148</v>
      </c>
      <c r="N519" s="1" t="s">
        <v>48</v>
      </c>
      <c r="O519" s="1" t="s">
        <v>49</v>
      </c>
      <c r="P519">
        <v>1580201.1144999999</v>
      </c>
      <c r="Q519" s="1" t="s">
        <v>99</v>
      </c>
      <c r="R519">
        <v>1.6666700000000001E-5</v>
      </c>
      <c r="S519" s="1" t="s">
        <v>51</v>
      </c>
      <c r="T519" s="1" t="s">
        <v>52</v>
      </c>
      <c r="U519">
        <v>26.3367</v>
      </c>
      <c r="V519">
        <v>24.493099999999998</v>
      </c>
      <c r="W519">
        <v>24.493099999999998</v>
      </c>
      <c r="X519" s="1" t="s">
        <v>53</v>
      </c>
      <c r="Y519" s="1" t="s">
        <v>49</v>
      </c>
      <c r="Z519" s="1" t="s">
        <v>100</v>
      </c>
      <c r="AA519" s="1" t="s">
        <v>123</v>
      </c>
      <c r="AB519" s="1" t="s">
        <v>124</v>
      </c>
      <c r="AC519" s="1" t="s">
        <v>125</v>
      </c>
      <c r="AD519" s="1" t="s">
        <v>126</v>
      </c>
      <c r="AE519" s="1" t="s">
        <v>127</v>
      </c>
      <c r="AF519" s="1" t="s">
        <v>70</v>
      </c>
      <c r="AG519" s="1" t="s">
        <v>60</v>
      </c>
      <c r="AH519">
        <v>519</v>
      </c>
      <c r="AI519" s="1" t="s">
        <v>70</v>
      </c>
      <c r="AJ519" s="1" t="s">
        <v>71</v>
      </c>
      <c r="AK519" s="1" t="s">
        <v>72</v>
      </c>
      <c r="AL519">
        <v>1</v>
      </c>
      <c r="AM519" s="1" t="s">
        <v>1152</v>
      </c>
      <c r="AN519" s="2">
        <v>46113</v>
      </c>
      <c r="AO519" s="3">
        <v>46113</v>
      </c>
    </row>
    <row r="520" spans="1:41">
      <c r="A520" s="1" t="s">
        <v>1153</v>
      </c>
      <c r="B520" s="1" t="s">
        <v>42</v>
      </c>
      <c r="C520">
        <v>999999999999</v>
      </c>
      <c r="D520">
        <v>222222222222</v>
      </c>
      <c r="E520" s="1" t="s">
        <v>121</v>
      </c>
      <c r="F520">
        <v>46137.833333333336</v>
      </c>
      <c r="G520">
        <v>46138.833333333336</v>
      </c>
      <c r="H520">
        <v>46112.833333333336</v>
      </c>
      <c r="I520">
        <v>46142.833333333336</v>
      </c>
      <c r="J520" s="1" t="s">
        <v>106</v>
      </c>
      <c r="K520" s="1" t="s">
        <v>107</v>
      </c>
      <c r="L520" s="1" t="s">
        <v>108</v>
      </c>
      <c r="M520" s="1" t="s">
        <v>151</v>
      </c>
      <c r="N520" s="1" t="s">
        <v>48</v>
      </c>
      <c r="O520" s="1" t="s">
        <v>49</v>
      </c>
      <c r="P520">
        <v>82.913799999999995</v>
      </c>
      <c r="Q520" s="1" t="s">
        <v>110</v>
      </c>
      <c r="R520">
        <v>0.5</v>
      </c>
      <c r="S520" s="1" t="s">
        <v>51</v>
      </c>
      <c r="T520" s="1" t="s">
        <v>52</v>
      </c>
      <c r="U520">
        <v>41.456899999999997</v>
      </c>
      <c r="V520">
        <v>38.140300000000003</v>
      </c>
      <c r="W520">
        <v>38.140300000000003</v>
      </c>
      <c r="X520" s="1" t="s">
        <v>53</v>
      </c>
      <c r="Y520" s="1" t="s">
        <v>49</v>
      </c>
      <c r="Z520" s="1" t="s">
        <v>111</v>
      </c>
      <c r="AA520" s="1" t="s">
        <v>152</v>
      </c>
      <c r="AB520" s="1" t="s">
        <v>124</v>
      </c>
      <c r="AC520" s="1" t="s">
        <v>125</v>
      </c>
      <c r="AD520" s="1" t="s">
        <v>126</v>
      </c>
      <c r="AE520" s="1" t="s">
        <v>127</v>
      </c>
      <c r="AF520" s="1" t="s">
        <v>70</v>
      </c>
      <c r="AG520" s="1" t="s">
        <v>60</v>
      </c>
      <c r="AH520">
        <v>520</v>
      </c>
      <c r="AI520" s="1" t="s">
        <v>113</v>
      </c>
      <c r="AJ520" s="1" t="s">
        <v>114</v>
      </c>
      <c r="AK520" s="1" t="s">
        <v>115</v>
      </c>
      <c r="AL520">
        <v>1</v>
      </c>
      <c r="AM520" s="1" t="s">
        <v>1154</v>
      </c>
      <c r="AN520" s="2">
        <v>46113</v>
      </c>
      <c r="AO520" s="3">
        <v>46113</v>
      </c>
    </row>
    <row r="521" spans="1:41">
      <c r="A521" s="1" t="s">
        <v>1155</v>
      </c>
      <c r="B521" s="1" t="s">
        <v>42</v>
      </c>
      <c r="C521">
        <v>999999999999</v>
      </c>
      <c r="D521">
        <v>222222222222</v>
      </c>
      <c r="E521" s="1" t="s">
        <v>121</v>
      </c>
      <c r="F521">
        <v>46137.833333333336</v>
      </c>
      <c r="G521">
        <v>46138.833333333336</v>
      </c>
      <c r="H521">
        <v>46112.833333333336</v>
      </c>
      <c r="I521">
        <v>46142.833333333336</v>
      </c>
      <c r="J521" s="1" t="s">
        <v>106</v>
      </c>
      <c r="K521" s="1" t="s">
        <v>107</v>
      </c>
      <c r="L521" s="1" t="s">
        <v>108</v>
      </c>
      <c r="M521" s="1" t="s">
        <v>155</v>
      </c>
      <c r="N521" s="1" t="s">
        <v>48</v>
      </c>
      <c r="O521" s="1" t="s">
        <v>49</v>
      </c>
      <c r="P521">
        <v>81.799300000000002</v>
      </c>
      <c r="Q521" s="1" t="s">
        <v>110</v>
      </c>
      <c r="R521">
        <v>0.5</v>
      </c>
      <c r="S521" s="1" t="s">
        <v>51</v>
      </c>
      <c r="T521" s="1" t="s">
        <v>52</v>
      </c>
      <c r="U521">
        <v>40.899700000000003</v>
      </c>
      <c r="V521">
        <v>37.627699999999997</v>
      </c>
      <c r="W521">
        <v>37.627699999999997</v>
      </c>
      <c r="X521" s="1" t="s">
        <v>53</v>
      </c>
      <c r="Y521" s="1" t="s">
        <v>49</v>
      </c>
      <c r="Z521" s="1" t="s">
        <v>111</v>
      </c>
      <c r="AA521" s="1" t="s">
        <v>55</v>
      </c>
      <c r="AB521" s="1" t="s">
        <v>56</v>
      </c>
      <c r="AC521" s="1" t="s">
        <v>57</v>
      </c>
      <c r="AD521" s="1" t="s">
        <v>58</v>
      </c>
      <c r="AE521" s="1" t="s">
        <v>59</v>
      </c>
      <c r="AF521" s="1" t="s">
        <v>56</v>
      </c>
      <c r="AG521" s="1" t="s">
        <v>60</v>
      </c>
      <c r="AH521">
        <v>521</v>
      </c>
      <c r="AI521" s="1" t="s">
        <v>56</v>
      </c>
      <c r="AJ521" s="1" t="s">
        <v>56</v>
      </c>
      <c r="AK521" s="1" t="s">
        <v>61</v>
      </c>
      <c r="AL521">
        <v>1</v>
      </c>
      <c r="AM521" s="1" t="s">
        <v>1156</v>
      </c>
      <c r="AN521" s="2">
        <v>46113</v>
      </c>
      <c r="AO521" s="3">
        <v>46113</v>
      </c>
    </row>
    <row r="522" spans="1:41">
      <c r="A522" s="1" t="s">
        <v>1157</v>
      </c>
      <c r="B522" s="1" t="s">
        <v>42</v>
      </c>
      <c r="C522">
        <v>999999999999</v>
      </c>
      <c r="D522">
        <v>111111111111</v>
      </c>
      <c r="E522" s="1" t="s">
        <v>43</v>
      </c>
      <c r="F522">
        <v>46138.833333333336</v>
      </c>
      <c r="G522">
        <v>46139.833333333336</v>
      </c>
      <c r="H522">
        <v>46112.833333333336</v>
      </c>
      <c r="I522">
        <v>46142.833333333336</v>
      </c>
      <c r="J522" s="1" t="s">
        <v>44</v>
      </c>
      <c r="K522" s="1" t="s">
        <v>45</v>
      </c>
      <c r="L522" s="1" t="s">
        <v>46</v>
      </c>
      <c r="M522" s="1" t="s">
        <v>47</v>
      </c>
      <c r="N522" s="1" t="s">
        <v>48</v>
      </c>
      <c r="O522" s="1" t="s">
        <v>49</v>
      </c>
      <c r="P522">
        <v>1132.2111</v>
      </c>
      <c r="Q522" s="1" t="s">
        <v>50</v>
      </c>
      <c r="R522">
        <v>9.6000000000000002E-2</v>
      </c>
      <c r="S522" s="1" t="s">
        <v>51</v>
      </c>
      <c r="T522" s="1" t="s">
        <v>52</v>
      </c>
      <c r="U522">
        <v>108.6923</v>
      </c>
      <c r="V522">
        <v>95.105699999999999</v>
      </c>
      <c r="W522">
        <v>95.105699999999999</v>
      </c>
      <c r="X522" s="1" t="s">
        <v>53</v>
      </c>
      <c r="Y522" s="1" t="s">
        <v>49</v>
      </c>
      <c r="Z522" s="1" t="s">
        <v>54</v>
      </c>
      <c r="AA522" s="1" t="s">
        <v>65</v>
      </c>
      <c r="AB522" s="1" t="s">
        <v>66</v>
      </c>
      <c r="AC522" s="1" t="s">
        <v>67</v>
      </c>
      <c r="AD522" s="1" t="s">
        <v>68</v>
      </c>
      <c r="AE522" s="1" t="s">
        <v>69</v>
      </c>
      <c r="AF522" s="1" t="s">
        <v>70</v>
      </c>
      <c r="AG522" s="1" t="s">
        <v>60</v>
      </c>
      <c r="AH522">
        <v>522</v>
      </c>
      <c r="AI522" s="1" t="s">
        <v>70</v>
      </c>
      <c r="AJ522" s="1" t="s">
        <v>71</v>
      </c>
      <c r="AK522" s="1" t="s">
        <v>72</v>
      </c>
      <c r="AL522">
        <v>1</v>
      </c>
      <c r="AM522" s="1" t="s">
        <v>1158</v>
      </c>
      <c r="AN522" s="2">
        <v>46113</v>
      </c>
      <c r="AO522" s="3">
        <v>46113</v>
      </c>
    </row>
    <row r="523" spans="1:41">
      <c r="A523" s="1" t="s">
        <v>1159</v>
      </c>
      <c r="B523" s="1" t="s">
        <v>42</v>
      </c>
      <c r="C523">
        <v>999999999999</v>
      </c>
      <c r="D523">
        <v>111111111111</v>
      </c>
      <c r="E523" s="1" t="s">
        <v>43</v>
      </c>
      <c r="F523">
        <v>46138.833333333336</v>
      </c>
      <c r="G523">
        <v>46139.833333333336</v>
      </c>
      <c r="H523">
        <v>46112.833333333336</v>
      </c>
      <c r="I523">
        <v>46142.833333333336</v>
      </c>
      <c r="J523" s="1" t="s">
        <v>44</v>
      </c>
      <c r="K523" s="1" t="s">
        <v>45</v>
      </c>
      <c r="L523" s="1" t="s">
        <v>46</v>
      </c>
      <c r="M523" s="1" t="s">
        <v>64</v>
      </c>
      <c r="N523" s="1" t="s">
        <v>48</v>
      </c>
      <c r="O523" s="1" t="s">
        <v>49</v>
      </c>
      <c r="P523">
        <v>1133.0636999999999</v>
      </c>
      <c r="Q523" s="1" t="s">
        <v>50</v>
      </c>
      <c r="R523">
        <v>9.6000000000000002E-2</v>
      </c>
      <c r="S523" s="1" t="s">
        <v>51</v>
      </c>
      <c r="T523" s="1" t="s">
        <v>52</v>
      </c>
      <c r="U523">
        <v>108.7741</v>
      </c>
      <c r="V523">
        <v>95.177400000000006</v>
      </c>
      <c r="W523">
        <v>95.177400000000006</v>
      </c>
      <c r="X523" s="1" t="s">
        <v>53</v>
      </c>
      <c r="Y523" s="1" t="s">
        <v>49</v>
      </c>
      <c r="Z523" s="1" t="s">
        <v>54</v>
      </c>
      <c r="AA523" s="1" t="s">
        <v>65</v>
      </c>
      <c r="AB523" s="1" t="s">
        <v>66</v>
      </c>
      <c r="AC523" s="1" t="s">
        <v>67</v>
      </c>
      <c r="AD523" s="1" t="s">
        <v>68</v>
      </c>
      <c r="AE523" s="1" t="s">
        <v>69</v>
      </c>
      <c r="AF523" s="1" t="s">
        <v>70</v>
      </c>
      <c r="AG523" s="1" t="s">
        <v>60</v>
      </c>
      <c r="AH523">
        <v>523</v>
      </c>
      <c r="AI523" s="1" t="s">
        <v>70</v>
      </c>
      <c r="AJ523" s="1" t="s">
        <v>71</v>
      </c>
      <c r="AK523" s="1" t="s">
        <v>72</v>
      </c>
      <c r="AL523">
        <v>1</v>
      </c>
      <c r="AM523" s="1" t="s">
        <v>1160</v>
      </c>
      <c r="AN523" s="2">
        <v>46113</v>
      </c>
      <c r="AO523" s="3">
        <v>46113</v>
      </c>
    </row>
    <row r="524" spans="1:41">
      <c r="A524" s="1" t="s">
        <v>1161</v>
      </c>
      <c r="B524" s="1" t="s">
        <v>42</v>
      </c>
      <c r="C524">
        <v>999999999999</v>
      </c>
      <c r="D524">
        <v>111111111111</v>
      </c>
      <c r="E524" s="1" t="s">
        <v>43</v>
      </c>
      <c r="F524">
        <v>46138.833333333336</v>
      </c>
      <c r="G524">
        <v>46139.833333333336</v>
      </c>
      <c r="H524">
        <v>46112.833333333336</v>
      </c>
      <c r="I524">
        <v>46142.833333333336</v>
      </c>
      <c r="J524" s="1" t="s">
        <v>75</v>
      </c>
      <c r="K524" s="1" t="s">
        <v>76</v>
      </c>
      <c r="L524" s="1" t="s">
        <v>77</v>
      </c>
      <c r="M524" s="1" t="s">
        <v>78</v>
      </c>
      <c r="N524" s="1" t="s">
        <v>48</v>
      </c>
      <c r="O524" s="1" t="s">
        <v>49</v>
      </c>
      <c r="P524">
        <v>247.0112</v>
      </c>
      <c r="Q524" s="1" t="s">
        <v>79</v>
      </c>
      <c r="R524">
        <v>2.3E-2</v>
      </c>
      <c r="S524" s="1" t="s">
        <v>51</v>
      </c>
      <c r="T524" s="1" t="s">
        <v>52</v>
      </c>
      <c r="U524">
        <v>5.6813000000000002</v>
      </c>
      <c r="V524">
        <v>5.3106999999999998</v>
      </c>
      <c r="W524">
        <v>5.3106999999999998</v>
      </c>
      <c r="X524" s="1" t="s">
        <v>53</v>
      </c>
      <c r="Y524" s="1" t="s">
        <v>49</v>
      </c>
      <c r="Z524" s="1" t="s">
        <v>80</v>
      </c>
      <c r="AA524" s="1" t="s">
        <v>65</v>
      </c>
      <c r="AB524" s="1" t="s">
        <v>66</v>
      </c>
      <c r="AC524" s="1" t="s">
        <v>67</v>
      </c>
      <c r="AD524" s="1" t="s">
        <v>68</v>
      </c>
      <c r="AE524" s="1" t="s">
        <v>69</v>
      </c>
      <c r="AF524" s="1" t="s">
        <v>70</v>
      </c>
      <c r="AG524" s="1" t="s">
        <v>60</v>
      </c>
      <c r="AH524">
        <v>524</v>
      </c>
      <c r="AI524" s="1" t="s">
        <v>70</v>
      </c>
      <c r="AJ524" s="1" t="s">
        <v>71</v>
      </c>
      <c r="AK524" s="1" t="s">
        <v>72</v>
      </c>
      <c r="AL524">
        <v>1</v>
      </c>
      <c r="AM524" s="1" t="s">
        <v>1162</v>
      </c>
      <c r="AN524" s="2">
        <v>46113</v>
      </c>
      <c r="AO524" s="3">
        <v>46113</v>
      </c>
    </row>
    <row r="525" spans="1:41">
      <c r="A525" s="1" t="s">
        <v>1163</v>
      </c>
      <c r="B525" s="1" t="s">
        <v>42</v>
      </c>
      <c r="C525">
        <v>999999999999</v>
      </c>
      <c r="D525">
        <v>111111111111</v>
      </c>
      <c r="E525" s="1" t="s">
        <v>43</v>
      </c>
      <c r="F525">
        <v>46138.833333333336</v>
      </c>
      <c r="G525">
        <v>46139.833333333336</v>
      </c>
      <c r="H525">
        <v>46112.833333333336</v>
      </c>
      <c r="I525">
        <v>46142.833333333336</v>
      </c>
      <c r="J525" s="1" t="s">
        <v>75</v>
      </c>
      <c r="K525" s="1" t="s">
        <v>76</v>
      </c>
      <c r="L525" s="1" t="s">
        <v>77</v>
      </c>
      <c r="M525" s="1" t="s">
        <v>83</v>
      </c>
      <c r="N525" s="1" t="s">
        <v>48</v>
      </c>
      <c r="O525" s="1" t="s">
        <v>49</v>
      </c>
      <c r="P525">
        <v>215.7037</v>
      </c>
      <c r="Q525" s="1" t="s">
        <v>79</v>
      </c>
      <c r="R525">
        <v>2.3E-2</v>
      </c>
      <c r="S525" s="1" t="s">
        <v>51</v>
      </c>
      <c r="T525" s="1" t="s">
        <v>52</v>
      </c>
      <c r="U525">
        <v>4.9611999999999998</v>
      </c>
      <c r="V525">
        <v>4.6375999999999999</v>
      </c>
      <c r="W525">
        <v>4.6375999999999999</v>
      </c>
      <c r="X525" s="1" t="s">
        <v>53</v>
      </c>
      <c r="Y525" s="1" t="s">
        <v>49</v>
      </c>
      <c r="Z525" s="1" t="s">
        <v>80</v>
      </c>
      <c r="AA525" s="1" t="s">
        <v>65</v>
      </c>
      <c r="AB525" s="1" t="s">
        <v>66</v>
      </c>
      <c r="AC525" s="1" t="s">
        <v>67</v>
      </c>
      <c r="AD525" s="1" t="s">
        <v>68</v>
      </c>
      <c r="AE525" s="1" t="s">
        <v>69</v>
      </c>
      <c r="AF525" s="1" t="s">
        <v>70</v>
      </c>
      <c r="AG525" s="1" t="s">
        <v>60</v>
      </c>
      <c r="AH525">
        <v>525</v>
      </c>
      <c r="AI525" s="1" t="s">
        <v>70</v>
      </c>
      <c r="AJ525" s="1" t="s">
        <v>71</v>
      </c>
      <c r="AK525" s="1" t="s">
        <v>72</v>
      </c>
      <c r="AL525">
        <v>1</v>
      </c>
      <c r="AM525" s="1" t="s">
        <v>1164</v>
      </c>
      <c r="AN525" s="2">
        <v>46113</v>
      </c>
      <c r="AO525" s="3">
        <v>46113</v>
      </c>
    </row>
    <row r="526" spans="1:41">
      <c r="A526" s="1" t="s">
        <v>1165</v>
      </c>
      <c r="B526" s="1" t="s">
        <v>42</v>
      </c>
      <c r="C526">
        <v>999999999999</v>
      </c>
      <c r="D526">
        <v>111111111111</v>
      </c>
      <c r="E526" s="1" t="s">
        <v>43</v>
      </c>
      <c r="F526">
        <v>46138.833333333336</v>
      </c>
      <c r="G526">
        <v>46139.833333333336</v>
      </c>
      <c r="H526">
        <v>46112.833333333336</v>
      </c>
      <c r="I526">
        <v>46142.833333333336</v>
      </c>
      <c r="J526" s="1" t="s">
        <v>86</v>
      </c>
      <c r="K526" s="1" t="s">
        <v>87</v>
      </c>
      <c r="L526" s="1" t="s">
        <v>88</v>
      </c>
      <c r="M526" s="1" t="s">
        <v>89</v>
      </c>
      <c r="N526" s="1" t="s">
        <v>48</v>
      </c>
      <c r="O526" s="1" t="s">
        <v>49</v>
      </c>
      <c r="P526">
        <v>235.24199999999999</v>
      </c>
      <c r="Q526" s="1" t="s">
        <v>50</v>
      </c>
      <c r="R526">
        <v>0.192</v>
      </c>
      <c r="S526" s="1" t="s">
        <v>51</v>
      </c>
      <c r="T526" s="1" t="s">
        <v>52</v>
      </c>
      <c r="U526">
        <v>45.166499999999999</v>
      </c>
      <c r="V526">
        <v>39.991100000000003</v>
      </c>
      <c r="W526">
        <v>39.991100000000003</v>
      </c>
      <c r="X526" s="1" t="s">
        <v>53</v>
      </c>
      <c r="Y526" s="1" t="s">
        <v>49</v>
      </c>
      <c r="Z526" s="1" t="s">
        <v>90</v>
      </c>
      <c r="AA526" s="1" t="s">
        <v>55</v>
      </c>
      <c r="AB526" s="1" t="s">
        <v>56</v>
      </c>
      <c r="AC526" s="1" t="s">
        <v>57</v>
      </c>
      <c r="AD526" s="1" t="s">
        <v>58</v>
      </c>
      <c r="AE526" s="1" t="s">
        <v>59</v>
      </c>
      <c r="AF526" s="1" t="s">
        <v>56</v>
      </c>
      <c r="AG526" s="1" t="s">
        <v>60</v>
      </c>
      <c r="AH526">
        <v>526</v>
      </c>
      <c r="AI526" s="1" t="s">
        <v>56</v>
      </c>
      <c r="AJ526" s="1" t="s">
        <v>56</v>
      </c>
      <c r="AK526" s="1" t="s">
        <v>61</v>
      </c>
      <c r="AL526">
        <v>1</v>
      </c>
      <c r="AM526" s="1" t="s">
        <v>1166</v>
      </c>
      <c r="AN526" s="2">
        <v>46113</v>
      </c>
      <c r="AO526" s="3">
        <v>46113</v>
      </c>
    </row>
    <row r="527" spans="1:41">
      <c r="A527" s="1" t="s">
        <v>1167</v>
      </c>
      <c r="B527" s="1" t="s">
        <v>42</v>
      </c>
      <c r="C527">
        <v>999999999999</v>
      </c>
      <c r="D527">
        <v>111111111111</v>
      </c>
      <c r="E527" s="1" t="s">
        <v>43</v>
      </c>
      <c r="F527">
        <v>46138.833333333336</v>
      </c>
      <c r="G527">
        <v>46139.833333333336</v>
      </c>
      <c r="H527">
        <v>46112.833333333336</v>
      </c>
      <c r="I527">
        <v>46142.833333333336</v>
      </c>
      <c r="J527" s="1" t="s">
        <v>86</v>
      </c>
      <c r="K527" s="1" t="s">
        <v>87</v>
      </c>
      <c r="L527" s="1" t="s">
        <v>88</v>
      </c>
      <c r="M527" s="1" t="s">
        <v>93</v>
      </c>
      <c r="N527" s="1" t="s">
        <v>48</v>
      </c>
      <c r="O527" s="1" t="s">
        <v>49</v>
      </c>
      <c r="P527">
        <v>228.2354</v>
      </c>
      <c r="Q527" s="1" t="s">
        <v>50</v>
      </c>
      <c r="R527">
        <v>0.192</v>
      </c>
      <c r="S527" s="1" t="s">
        <v>51</v>
      </c>
      <c r="T527" s="1" t="s">
        <v>52</v>
      </c>
      <c r="U527">
        <v>43.821199999999997</v>
      </c>
      <c r="V527">
        <v>38.799999999999997</v>
      </c>
      <c r="W527">
        <v>38.799999999999997</v>
      </c>
      <c r="X527" s="1" t="s">
        <v>53</v>
      </c>
      <c r="Y527" s="1" t="s">
        <v>49</v>
      </c>
      <c r="Z527" s="1" t="s">
        <v>90</v>
      </c>
      <c r="AA527" s="1" t="s">
        <v>65</v>
      </c>
      <c r="AB527" s="1" t="s">
        <v>66</v>
      </c>
      <c r="AC527" s="1" t="s">
        <v>67</v>
      </c>
      <c r="AD527" s="1" t="s">
        <v>68</v>
      </c>
      <c r="AE527" s="1" t="s">
        <v>69</v>
      </c>
      <c r="AF527" s="1" t="s">
        <v>70</v>
      </c>
      <c r="AG527" s="1" t="s">
        <v>60</v>
      </c>
      <c r="AH527">
        <v>527</v>
      </c>
      <c r="AI527" s="1" t="s">
        <v>70</v>
      </c>
      <c r="AJ527" s="1" t="s">
        <v>71</v>
      </c>
      <c r="AK527" s="1" t="s">
        <v>72</v>
      </c>
      <c r="AL527">
        <v>1</v>
      </c>
      <c r="AM527" s="1" t="s">
        <v>1168</v>
      </c>
      <c r="AN527" s="2">
        <v>46113</v>
      </c>
      <c r="AO527" s="3">
        <v>46113</v>
      </c>
    </row>
    <row r="528" spans="1:41">
      <c r="A528" s="1" t="s">
        <v>1169</v>
      </c>
      <c r="B528" s="1" t="s">
        <v>42</v>
      </c>
      <c r="C528">
        <v>999999999999</v>
      </c>
      <c r="D528">
        <v>111111111111</v>
      </c>
      <c r="E528" s="1" t="s">
        <v>43</v>
      </c>
      <c r="F528">
        <v>46138.833333333336</v>
      </c>
      <c r="G528">
        <v>46139.833333333336</v>
      </c>
      <c r="H528">
        <v>46112.833333333336</v>
      </c>
      <c r="I528">
        <v>46142.833333333336</v>
      </c>
      <c r="J528" s="1" t="s">
        <v>96</v>
      </c>
      <c r="K528" s="1" t="s">
        <v>45</v>
      </c>
      <c r="L528" s="1" t="s">
        <v>97</v>
      </c>
      <c r="M528" s="1" t="s">
        <v>98</v>
      </c>
      <c r="N528" s="1" t="s">
        <v>48</v>
      </c>
      <c r="O528" s="1" t="s">
        <v>49</v>
      </c>
      <c r="P528">
        <v>4519306.0932</v>
      </c>
      <c r="Q528" s="1" t="s">
        <v>99</v>
      </c>
      <c r="R528">
        <v>1.6666700000000001E-5</v>
      </c>
      <c r="S528" s="1" t="s">
        <v>51</v>
      </c>
      <c r="T528" s="1" t="s">
        <v>52</v>
      </c>
      <c r="U528">
        <v>75.321899999999999</v>
      </c>
      <c r="V528">
        <v>70.049199999999999</v>
      </c>
      <c r="W528">
        <v>70.049199999999999</v>
      </c>
      <c r="X528" s="1" t="s">
        <v>53</v>
      </c>
      <c r="Y528" s="1" t="s">
        <v>49</v>
      </c>
      <c r="Z528" s="1" t="s">
        <v>100</v>
      </c>
      <c r="AA528" s="1" t="s">
        <v>65</v>
      </c>
      <c r="AB528" s="1" t="s">
        <v>66</v>
      </c>
      <c r="AC528" s="1" t="s">
        <v>67</v>
      </c>
      <c r="AD528" s="1" t="s">
        <v>68</v>
      </c>
      <c r="AE528" s="1" t="s">
        <v>69</v>
      </c>
      <c r="AF528" s="1" t="s">
        <v>70</v>
      </c>
      <c r="AG528" s="1" t="s">
        <v>60</v>
      </c>
      <c r="AH528">
        <v>528</v>
      </c>
      <c r="AI528" s="1" t="s">
        <v>70</v>
      </c>
      <c r="AJ528" s="1" t="s">
        <v>71</v>
      </c>
      <c r="AK528" s="1" t="s">
        <v>72</v>
      </c>
      <c r="AL528">
        <v>1</v>
      </c>
      <c r="AM528" s="1" t="s">
        <v>1170</v>
      </c>
      <c r="AN528" s="2">
        <v>46113</v>
      </c>
      <c r="AO528" s="3">
        <v>46113</v>
      </c>
    </row>
    <row r="529" spans="1:41">
      <c r="A529" s="1" t="s">
        <v>1171</v>
      </c>
      <c r="B529" s="1" t="s">
        <v>42</v>
      </c>
      <c r="C529">
        <v>999999999999</v>
      </c>
      <c r="D529">
        <v>111111111111</v>
      </c>
      <c r="E529" s="1" t="s">
        <v>43</v>
      </c>
      <c r="F529">
        <v>46138.833333333336</v>
      </c>
      <c r="G529">
        <v>46139.833333333336</v>
      </c>
      <c r="H529">
        <v>46112.833333333336</v>
      </c>
      <c r="I529">
        <v>46142.833333333336</v>
      </c>
      <c r="J529" s="1" t="s">
        <v>96</v>
      </c>
      <c r="K529" s="1" t="s">
        <v>45</v>
      </c>
      <c r="L529" s="1" t="s">
        <v>97</v>
      </c>
      <c r="M529" s="1" t="s">
        <v>103</v>
      </c>
      <c r="N529" s="1" t="s">
        <v>48</v>
      </c>
      <c r="O529" s="1" t="s">
        <v>49</v>
      </c>
      <c r="P529">
        <v>4917623.5647999998</v>
      </c>
      <c r="Q529" s="1" t="s">
        <v>99</v>
      </c>
      <c r="R529">
        <v>1.6666700000000001E-5</v>
      </c>
      <c r="S529" s="1" t="s">
        <v>51</v>
      </c>
      <c r="T529" s="1" t="s">
        <v>52</v>
      </c>
      <c r="U529">
        <v>81.960599999999999</v>
      </c>
      <c r="V529">
        <v>76.223200000000006</v>
      </c>
      <c r="W529">
        <v>76.223200000000006</v>
      </c>
      <c r="X529" s="1" t="s">
        <v>53</v>
      </c>
      <c r="Y529" s="1" t="s">
        <v>49</v>
      </c>
      <c r="Z529" s="1" t="s">
        <v>100</v>
      </c>
      <c r="AA529" s="1" t="s">
        <v>55</v>
      </c>
      <c r="AB529" s="1" t="s">
        <v>56</v>
      </c>
      <c r="AC529" s="1" t="s">
        <v>57</v>
      </c>
      <c r="AD529" s="1" t="s">
        <v>58</v>
      </c>
      <c r="AE529" s="1" t="s">
        <v>59</v>
      </c>
      <c r="AF529" s="1" t="s">
        <v>56</v>
      </c>
      <c r="AG529" s="1" t="s">
        <v>60</v>
      </c>
      <c r="AH529">
        <v>529</v>
      </c>
      <c r="AI529" s="1" t="s">
        <v>56</v>
      </c>
      <c r="AJ529" s="1" t="s">
        <v>56</v>
      </c>
      <c r="AK529" s="1" t="s">
        <v>61</v>
      </c>
      <c r="AL529">
        <v>1</v>
      </c>
      <c r="AM529" s="1" t="s">
        <v>1172</v>
      </c>
      <c r="AN529" s="2">
        <v>46113</v>
      </c>
      <c r="AO529" s="3">
        <v>46113</v>
      </c>
    </row>
    <row r="530" spans="1:41">
      <c r="A530" s="1" t="s">
        <v>1173</v>
      </c>
      <c r="B530" s="1" t="s">
        <v>42</v>
      </c>
      <c r="C530">
        <v>999999999999</v>
      </c>
      <c r="D530">
        <v>111111111111</v>
      </c>
      <c r="E530" s="1" t="s">
        <v>43</v>
      </c>
      <c r="F530">
        <v>46138.833333333336</v>
      </c>
      <c r="G530">
        <v>46139.833333333336</v>
      </c>
      <c r="H530">
        <v>46112.833333333336</v>
      </c>
      <c r="I530">
        <v>46142.833333333336</v>
      </c>
      <c r="J530" s="1" t="s">
        <v>106</v>
      </c>
      <c r="K530" s="1" t="s">
        <v>107</v>
      </c>
      <c r="L530" s="1" t="s">
        <v>108</v>
      </c>
      <c r="M530" s="1" t="s">
        <v>109</v>
      </c>
      <c r="N530" s="1" t="s">
        <v>48</v>
      </c>
      <c r="O530" s="1" t="s">
        <v>49</v>
      </c>
      <c r="P530">
        <v>224.05420000000001</v>
      </c>
      <c r="Q530" s="1" t="s">
        <v>110</v>
      </c>
      <c r="R530">
        <v>0.5</v>
      </c>
      <c r="S530" s="1" t="s">
        <v>51</v>
      </c>
      <c r="T530" s="1" t="s">
        <v>52</v>
      </c>
      <c r="U530">
        <v>112.0271</v>
      </c>
      <c r="V530">
        <v>103.06489999999999</v>
      </c>
      <c r="W530">
        <v>103.06489999999999</v>
      </c>
      <c r="X530" s="1" t="s">
        <v>53</v>
      </c>
      <c r="Y530" s="1" t="s">
        <v>49</v>
      </c>
      <c r="Z530" s="1" t="s">
        <v>111</v>
      </c>
      <c r="AA530" s="1" t="s">
        <v>112</v>
      </c>
      <c r="AB530" s="1" t="s">
        <v>66</v>
      </c>
      <c r="AC530" s="1" t="s">
        <v>67</v>
      </c>
      <c r="AD530" s="1" t="s">
        <v>68</v>
      </c>
      <c r="AE530" s="1" t="s">
        <v>69</v>
      </c>
      <c r="AF530" s="1" t="s">
        <v>70</v>
      </c>
      <c r="AG530" s="1" t="s">
        <v>60</v>
      </c>
      <c r="AH530">
        <v>530</v>
      </c>
      <c r="AI530" s="1" t="s">
        <v>113</v>
      </c>
      <c r="AJ530" s="1" t="s">
        <v>114</v>
      </c>
      <c r="AK530" s="1" t="s">
        <v>115</v>
      </c>
      <c r="AL530">
        <v>1</v>
      </c>
      <c r="AM530" s="1" t="s">
        <v>1174</v>
      </c>
      <c r="AN530" s="2">
        <v>46113</v>
      </c>
      <c r="AO530" s="3">
        <v>46113</v>
      </c>
    </row>
    <row r="531" spans="1:41">
      <c r="A531" s="1" t="s">
        <v>1175</v>
      </c>
      <c r="B531" s="1" t="s">
        <v>42</v>
      </c>
      <c r="C531">
        <v>999999999999</v>
      </c>
      <c r="D531">
        <v>111111111111</v>
      </c>
      <c r="E531" s="1" t="s">
        <v>43</v>
      </c>
      <c r="F531">
        <v>46138.833333333336</v>
      </c>
      <c r="G531">
        <v>46139.833333333336</v>
      </c>
      <c r="H531">
        <v>46112.833333333336</v>
      </c>
      <c r="I531">
        <v>46142.833333333336</v>
      </c>
      <c r="J531" s="1" t="s">
        <v>106</v>
      </c>
      <c r="K531" s="1" t="s">
        <v>107</v>
      </c>
      <c r="L531" s="1" t="s">
        <v>108</v>
      </c>
      <c r="M531" s="1" t="s">
        <v>118</v>
      </c>
      <c r="N531" s="1" t="s">
        <v>48</v>
      </c>
      <c r="O531" s="1" t="s">
        <v>49</v>
      </c>
      <c r="P531">
        <v>233.37440000000001</v>
      </c>
      <c r="Q531" s="1" t="s">
        <v>110</v>
      </c>
      <c r="R531">
        <v>0.5</v>
      </c>
      <c r="S531" s="1" t="s">
        <v>51</v>
      </c>
      <c r="T531" s="1" t="s">
        <v>52</v>
      </c>
      <c r="U531">
        <v>116.6872</v>
      </c>
      <c r="V531">
        <v>107.3522</v>
      </c>
      <c r="W531">
        <v>107.3522</v>
      </c>
      <c r="X531" s="1" t="s">
        <v>53</v>
      </c>
      <c r="Y531" s="1" t="s">
        <v>49</v>
      </c>
      <c r="Z531" s="1" t="s">
        <v>111</v>
      </c>
      <c r="AA531" s="1" t="s">
        <v>112</v>
      </c>
      <c r="AB531" s="1" t="s">
        <v>66</v>
      </c>
      <c r="AC531" s="1" t="s">
        <v>67</v>
      </c>
      <c r="AD531" s="1" t="s">
        <v>68</v>
      </c>
      <c r="AE531" s="1" t="s">
        <v>69</v>
      </c>
      <c r="AF531" s="1" t="s">
        <v>70</v>
      </c>
      <c r="AG531" s="1" t="s">
        <v>60</v>
      </c>
      <c r="AH531">
        <v>531</v>
      </c>
      <c r="AI531" s="1" t="s">
        <v>113</v>
      </c>
      <c r="AJ531" s="1" t="s">
        <v>114</v>
      </c>
      <c r="AK531" s="1" t="s">
        <v>115</v>
      </c>
      <c r="AL531">
        <v>1</v>
      </c>
      <c r="AM531" s="1" t="s">
        <v>1176</v>
      </c>
      <c r="AN531" s="2">
        <v>46113</v>
      </c>
      <c r="AO531" s="3">
        <v>46113</v>
      </c>
    </row>
    <row r="532" spans="1:41">
      <c r="A532" s="1" t="s">
        <v>1177</v>
      </c>
      <c r="B532" s="1" t="s">
        <v>42</v>
      </c>
      <c r="C532">
        <v>999999999999</v>
      </c>
      <c r="D532">
        <v>222222222222</v>
      </c>
      <c r="E532" s="1" t="s">
        <v>121</v>
      </c>
      <c r="F532">
        <v>46138.833333333336</v>
      </c>
      <c r="G532">
        <v>46139.833333333336</v>
      </c>
      <c r="H532">
        <v>46112.833333333336</v>
      </c>
      <c r="I532">
        <v>46142.833333333336</v>
      </c>
      <c r="J532" s="1" t="s">
        <v>44</v>
      </c>
      <c r="K532" s="1" t="s">
        <v>45</v>
      </c>
      <c r="L532" s="1" t="s">
        <v>46</v>
      </c>
      <c r="M532" s="1" t="s">
        <v>122</v>
      </c>
      <c r="N532" s="1" t="s">
        <v>48</v>
      </c>
      <c r="O532" s="1" t="s">
        <v>49</v>
      </c>
      <c r="P532">
        <v>454.41489999999999</v>
      </c>
      <c r="Q532" s="1" t="s">
        <v>50</v>
      </c>
      <c r="R532">
        <v>9.6000000000000002E-2</v>
      </c>
      <c r="S532" s="1" t="s">
        <v>51</v>
      </c>
      <c r="T532" s="1" t="s">
        <v>52</v>
      </c>
      <c r="U532">
        <v>43.623800000000003</v>
      </c>
      <c r="V532">
        <v>38.1708</v>
      </c>
      <c r="W532">
        <v>38.1708</v>
      </c>
      <c r="X532" s="1" t="s">
        <v>53</v>
      </c>
      <c r="Y532" s="1" t="s">
        <v>49</v>
      </c>
      <c r="Z532" s="1" t="s">
        <v>54</v>
      </c>
      <c r="AA532" s="1" t="s">
        <v>55</v>
      </c>
      <c r="AB532" s="1" t="s">
        <v>56</v>
      </c>
      <c r="AC532" s="1" t="s">
        <v>57</v>
      </c>
      <c r="AD532" s="1" t="s">
        <v>58</v>
      </c>
      <c r="AE532" s="1" t="s">
        <v>59</v>
      </c>
      <c r="AF532" s="1" t="s">
        <v>56</v>
      </c>
      <c r="AG532" s="1" t="s">
        <v>60</v>
      </c>
      <c r="AH532">
        <v>532</v>
      </c>
      <c r="AI532" s="1" t="s">
        <v>56</v>
      </c>
      <c r="AJ532" s="1" t="s">
        <v>56</v>
      </c>
      <c r="AK532" s="1" t="s">
        <v>61</v>
      </c>
      <c r="AL532">
        <v>1</v>
      </c>
      <c r="AM532" s="1" t="s">
        <v>1178</v>
      </c>
      <c r="AN532" s="2">
        <v>46113</v>
      </c>
      <c r="AO532" s="3">
        <v>46113</v>
      </c>
    </row>
    <row r="533" spans="1:41">
      <c r="A533" s="1" t="s">
        <v>1179</v>
      </c>
      <c r="B533" s="1" t="s">
        <v>42</v>
      </c>
      <c r="C533">
        <v>999999999999</v>
      </c>
      <c r="D533">
        <v>222222222222</v>
      </c>
      <c r="E533" s="1" t="s">
        <v>121</v>
      </c>
      <c r="F533">
        <v>46138.833333333336</v>
      </c>
      <c r="G533">
        <v>46139.833333333336</v>
      </c>
      <c r="H533">
        <v>46112.833333333336</v>
      </c>
      <c r="I533">
        <v>46142.833333333336</v>
      </c>
      <c r="J533" s="1" t="s">
        <v>44</v>
      </c>
      <c r="K533" s="1" t="s">
        <v>45</v>
      </c>
      <c r="L533" s="1" t="s">
        <v>46</v>
      </c>
      <c r="M533" s="1" t="s">
        <v>130</v>
      </c>
      <c r="N533" s="1" t="s">
        <v>48</v>
      </c>
      <c r="O533" s="1" t="s">
        <v>49</v>
      </c>
      <c r="P533">
        <v>384.78640000000001</v>
      </c>
      <c r="Q533" s="1" t="s">
        <v>50</v>
      </c>
      <c r="R533">
        <v>9.6000000000000002E-2</v>
      </c>
      <c r="S533" s="1" t="s">
        <v>51</v>
      </c>
      <c r="T533" s="1" t="s">
        <v>52</v>
      </c>
      <c r="U533">
        <v>36.939500000000002</v>
      </c>
      <c r="V533">
        <v>32.322099999999999</v>
      </c>
      <c r="W533">
        <v>32.322099999999999</v>
      </c>
      <c r="X533" s="1" t="s">
        <v>53</v>
      </c>
      <c r="Y533" s="1" t="s">
        <v>49</v>
      </c>
      <c r="Z533" s="1" t="s">
        <v>54</v>
      </c>
      <c r="AA533" s="1" t="s">
        <v>123</v>
      </c>
      <c r="AB533" s="1" t="s">
        <v>124</v>
      </c>
      <c r="AC533" s="1" t="s">
        <v>125</v>
      </c>
      <c r="AD533" s="1" t="s">
        <v>126</v>
      </c>
      <c r="AE533" s="1" t="s">
        <v>127</v>
      </c>
      <c r="AF533" s="1" t="s">
        <v>70</v>
      </c>
      <c r="AG533" s="1" t="s">
        <v>60</v>
      </c>
      <c r="AH533">
        <v>533</v>
      </c>
      <c r="AI533" s="1" t="s">
        <v>70</v>
      </c>
      <c r="AJ533" s="1" t="s">
        <v>71</v>
      </c>
      <c r="AK533" s="1" t="s">
        <v>72</v>
      </c>
      <c r="AL533">
        <v>1</v>
      </c>
      <c r="AM533" s="1" t="s">
        <v>1180</v>
      </c>
      <c r="AN533" s="2">
        <v>46113</v>
      </c>
      <c r="AO533" s="3">
        <v>46113</v>
      </c>
    </row>
    <row r="534" spans="1:41">
      <c r="A534" s="1" t="s">
        <v>1181</v>
      </c>
      <c r="B534" s="1" t="s">
        <v>42</v>
      </c>
      <c r="C534">
        <v>999999999999</v>
      </c>
      <c r="D534">
        <v>222222222222</v>
      </c>
      <c r="E534" s="1" t="s">
        <v>121</v>
      </c>
      <c r="F534">
        <v>46138.833333333336</v>
      </c>
      <c r="G534">
        <v>46139.833333333336</v>
      </c>
      <c r="H534">
        <v>46112.833333333336</v>
      </c>
      <c r="I534">
        <v>46142.833333333336</v>
      </c>
      <c r="J534" s="1" t="s">
        <v>75</v>
      </c>
      <c r="K534" s="1" t="s">
        <v>76</v>
      </c>
      <c r="L534" s="1" t="s">
        <v>77</v>
      </c>
      <c r="M534" s="1" t="s">
        <v>133</v>
      </c>
      <c r="N534" s="1" t="s">
        <v>48</v>
      </c>
      <c r="O534" s="1" t="s">
        <v>49</v>
      </c>
      <c r="P534">
        <v>83.095399999999998</v>
      </c>
      <c r="Q534" s="1" t="s">
        <v>79</v>
      </c>
      <c r="R534">
        <v>2.3E-2</v>
      </c>
      <c r="S534" s="1" t="s">
        <v>51</v>
      </c>
      <c r="T534" s="1" t="s">
        <v>52</v>
      </c>
      <c r="U534">
        <v>1.9112</v>
      </c>
      <c r="V534">
        <v>1.7866</v>
      </c>
      <c r="W534">
        <v>1.7866</v>
      </c>
      <c r="X534" s="1" t="s">
        <v>53</v>
      </c>
      <c r="Y534" s="1" t="s">
        <v>49</v>
      </c>
      <c r="Z534" s="1" t="s">
        <v>80</v>
      </c>
      <c r="AA534" s="1" t="s">
        <v>123</v>
      </c>
      <c r="AB534" s="1" t="s">
        <v>124</v>
      </c>
      <c r="AC534" s="1" t="s">
        <v>125</v>
      </c>
      <c r="AD534" s="1" t="s">
        <v>126</v>
      </c>
      <c r="AE534" s="1" t="s">
        <v>127</v>
      </c>
      <c r="AF534" s="1" t="s">
        <v>70</v>
      </c>
      <c r="AG534" s="1" t="s">
        <v>60</v>
      </c>
      <c r="AH534">
        <v>534</v>
      </c>
      <c r="AI534" s="1" t="s">
        <v>70</v>
      </c>
      <c r="AJ534" s="1" t="s">
        <v>71</v>
      </c>
      <c r="AK534" s="1" t="s">
        <v>72</v>
      </c>
      <c r="AL534">
        <v>1</v>
      </c>
      <c r="AM534" s="1" t="s">
        <v>1182</v>
      </c>
      <c r="AN534" s="2">
        <v>46113</v>
      </c>
      <c r="AO534" s="3">
        <v>46113</v>
      </c>
    </row>
    <row r="535" spans="1:41">
      <c r="A535" s="1" t="s">
        <v>1183</v>
      </c>
      <c r="B535" s="1" t="s">
        <v>42</v>
      </c>
      <c r="C535">
        <v>999999999999</v>
      </c>
      <c r="D535">
        <v>222222222222</v>
      </c>
      <c r="E535" s="1" t="s">
        <v>121</v>
      </c>
      <c r="F535">
        <v>46138.833333333336</v>
      </c>
      <c r="G535">
        <v>46139.833333333336</v>
      </c>
      <c r="H535">
        <v>46112.833333333336</v>
      </c>
      <c r="I535">
        <v>46142.833333333336</v>
      </c>
      <c r="J535" s="1" t="s">
        <v>75</v>
      </c>
      <c r="K535" s="1" t="s">
        <v>76</v>
      </c>
      <c r="L535" s="1" t="s">
        <v>77</v>
      </c>
      <c r="M535" s="1" t="s">
        <v>136</v>
      </c>
      <c r="N535" s="1" t="s">
        <v>48</v>
      </c>
      <c r="O535" s="1" t="s">
        <v>49</v>
      </c>
      <c r="P535">
        <v>93.421999999999997</v>
      </c>
      <c r="Q535" s="1" t="s">
        <v>79</v>
      </c>
      <c r="R535">
        <v>2.3E-2</v>
      </c>
      <c r="S535" s="1" t="s">
        <v>51</v>
      </c>
      <c r="T535" s="1" t="s">
        <v>52</v>
      </c>
      <c r="U535">
        <v>2.1486999999999998</v>
      </c>
      <c r="V535">
        <v>2.0085999999999999</v>
      </c>
      <c r="W535">
        <v>2.0085999999999999</v>
      </c>
      <c r="X535" s="1" t="s">
        <v>53</v>
      </c>
      <c r="Y535" s="1" t="s">
        <v>49</v>
      </c>
      <c r="Z535" s="1" t="s">
        <v>80</v>
      </c>
      <c r="AA535" s="1" t="s">
        <v>123</v>
      </c>
      <c r="AB535" s="1" t="s">
        <v>124</v>
      </c>
      <c r="AC535" s="1" t="s">
        <v>125</v>
      </c>
      <c r="AD535" s="1" t="s">
        <v>126</v>
      </c>
      <c r="AE535" s="1" t="s">
        <v>127</v>
      </c>
      <c r="AF535" s="1" t="s">
        <v>70</v>
      </c>
      <c r="AG535" s="1" t="s">
        <v>60</v>
      </c>
      <c r="AH535">
        <v>535</v>
      </c>
      <c r="AI535" s="1" t="s">
        <v>70</v>
      </c>
      <c r="AJ535" s="1" t="s">
        <v>71</v>
      </c>
      <c r="AK535" s="1" t="s">
        <v>72</v>
      </c>
      <c r="AL535">
        <v>1</v>
      </c>
      <c r="AM535" s="1" t="s">
        <v>1184</v>
      </c>
      <c r="AN535" s="2">
        <v>46113</v>
      </c>
      <c r="AO535" s="3">
        <v>46113</v>
      </c>
    </row>
    <row r="536" spans="1:41">
      <c r="A536" s="1" t="s">
        <v>1185</v>
      </c>
      <c r="B536" s="1" t="s">
        <v>42</v>
      </c>
      <c r="C536">
        <v>999999999999</v>
      </c>
      <c r="D536">
        <v>222222222222</v>
      </c>
      <c r="E536" s="1" t="s">
        <v>121</v>
      </c>
      <c r="F536">
        <v>46138.833333333336</v>
      </c>
      <c r="G536">
        <v>46139.833333333336</v>
      </c>
      <c r="H536">
        <v>46112.833333333336</v>
      </c>
      <c r="I536">
        <v>46142.833333333336</v>
      </c>
      <c r="J536" s="1" t="s">
        <v>86</v>
      </c>
      <c r="K536" s="1" t="s">
        <v>87</v>
      </c>
      <c r="L536" s="1" t="s">
        <v>88</v>
      </c>
      <c r="M536" s="1" t="s">
        <v>139</v>
      </c>
      <c r="N536" s="1" t="s">
        <v>48</v>
      </c>
      <c r="O536" s="1" t="s">
        <v>49</v>
      </c>
      <c r="P536">
        <v>81.063100000000006</v>
      </c>
      <c r="Q536" s="1" t="s">
        <v>50</v>
      </c>
      <c r="R536">
        <v>0.192</v>
      </c>
      <c r="S536" s="1" t="s">
        <v>51</v>
      </c>
      <c r="T536" s="1" t="s">
        <v>52</v>
      </c>
      <c r="U536">
        <v>15.5641</v>
      </c>
      <c r="V536">
        <v>13.7807</v>
      </c>
      <c r="W536">
        <v>13.7807</v>
      </c>
      <c r="X536" s="1" t="s">
        <v>53</v>
      </c>
      <c r="Y536" s="1" t="s">
        <v>49</v>
      </c>
      <c r="Z536" s="1" t="s">
        <v>90</v>
      </c>
      <c r="AA536" s="1" t="s">
        <v>123</v>
      </c>
      <c r="AB536" s="1" t="s">
        <v>124</v>
      </c>
      <c r="AC536" s="1" t="s">
        <v>125</v>
      </c>
      <c r="AD536" s="1" t="s">
        <v>126</v>
      </c>
      <c r="AE536" s="1" t="s">
        <v>127</v>
      </c>
      <c r="AF536" s="1" t="s">
        <v>70</v>
      </c>
      <c r="AG536" s="1" t="s">
        <v>60</v>
      </c>
      <c r="AH536">
        <v>536</v>
      </c>
      <c r="AI536" s="1" t="s">
        <v>70</v>
      </c>
      <c r="AJ536" s="1" t="s">
        <v>71</v>
      </c>
      <c r="AK536" s="1" t="s">
        <v>72</v>
      </c>
      <c r="AL536">
        <v>1</v>
      </c>
      <c r="AM536" s="1" t="s">
        <v>1186</v>
      </c>
      <c r="AN536" s="2">
        <v>46113</v>
      </c>
      <c r="AO536" s="3">
        <v>46113</v>
      </c>
    </row>
    <row r="537" spans="1:41">
      <c r="A537" s="1" t="s">
        <v>1187</v>
      </c>
      <c r="B537" s="1" t="s">
        <v>42</v>
      </c>
      <c r="C537">
        <v>999999999999</v>
      </c>
      <c r="D537">
        <v>222222222222</v>
      </c>
      <c r="E537" s="1" t="s">
        <v>121</v>
      </c>
      <c r="F537">
        <v>46138.833333333336</v>
      </c>
      <c r="G537">
        <v>46139.833333333336</v>
      </c>
      <c r="H537">
        <v>46112.833333333336</v>
      </c>
      <c r="I537">
        <v>46142.833333333336</v>
      </c>
      <c r="J537" s="1" t="s">
        <v>86</v>
      </c>
      <c r="K537" s="1" t="s">
        <v>87</v>
      </c>
      <c r="L537" s="1" t="s">
        <v>88</v>
      </c>
      <c r="M537" s="1" t="s">
        <v>142</v>
      </c>
      <c r="N537" s="1" t="s">
        <v>48</v>
      </c>
      <c r="O537" s="1" t="s">
        <v>49</v>
      </c>
      <c r="P537">
        <v>84.513400000000004</v>
      </c>
      <c r="Q537" s="1" t="s">
        <v>50</v>
      </c>
      <c r="R537">
        <v>0.192</v>
      </c>
      <c r="S537" s="1" t="s">
        <v>51</v>
      </c>
      <c r="T537" s="1" t="s">
        <v>52</v>
      </c>
      <c r="U537">
        <v>16.226600000000001</v>
      </c>
      <c r="V537">
        <v>14.3673</v>
      </c>
      <c r="W537">
        <v>14.3673</v>
      </c>
      <c r="X537" s="1" t="s">
        <v>53</v>
      </c>
      <c r="Y537" s="1" t="s">
        <v>49</v>
      </c>
      <c r="Z537" s="1" t="s">
        <v>90</v>
      </c>
      <c r="AA537" s="1" t="s">
        <v>123</v>
      </c>
      <c r="AB537" s="1" t="s">
        <v>124</v>
      </c>
      <c r="AC537" s="1" t="s">
        <v>125</v>
      </c>
      <c r="AD537" s="1" t="s">
        <v>126</v>
      </c>
      <c r="AE537" s="1" t="s">
        <v>127</v>
      </c>
      <c r="AF537" s="1" t="s">
        <v>70</v>
      </c>
      <c r="AG537" s="1" t="s">
        <v>60</v>
      </c>
      <c r="AH537">
        <v>537</v>
      </c>
      <c r="AI537" s="1" t="s">
        <v>70</v>
      </c>
      <c r="AJ537" s="1" t="s">
        <v>71</v>
      </c>
      <c r="AK537" s="1" t="s">
        <v>72</v>
      </c>
      <c r="AL537">
        <v>1</v>
      </c>
      <c r="AM537" s="1" t="s">
        <v>1188</v>
      </c>
      <c r="AN537" s="2">
        <v>46113</v>
      </c>
      <c r="AO537" s="3">
        <v>46113</v>
      </c>
    </row>
    <row r="538" spans="1:41">
      <c r="A538" s="1" t="s">
        <v>1189</v>
      </c>
      <c r="B538" s="1" t="s">
        <v>42</v>
      </c>
      <c r="C538">
        <v>999999999999</v>
      </c>
      <c r="D538">
        <v>222222222222</v>
      </c>
      <c r="E538" s="1" t="s">
        <v>121</v>
      </c>
      <c r="F538">
        <v>46138.833333333336</v>
      </c>
      <c r="G538">
        <v>46139.833333333336</v>
      </c>
      <c r="H538">
        <v>46112.833333333336</v>
      </c>
      <c r="I538">
        <v>46142.833333333336</v>
      </c>
      <c r="J538" s="1" t="s">
        <v>96</v>
      </c>
      <c r="K538" s="1" t="s">
        <v>45</v>
      </c>
      <c r="L538" s="1" t="s">
        <v>97</v>
      </c>
      <c r="M538" s="1" t="s">
        <v>145</v>
      </c>
      <c r="N538" s="1" t="s">
        <v>48</v>
      </c>
      <c r="O538" s="1" t="s">
        <v>49</v>
      </c>
      <c r="P538">
        <v>1786899.3770000001</v>
      </c>
      <c r="Q538" s="1" t="s">
        <v>99</v>
      </c>
      <c r="R538">
        <v>1.6666700000000001E-5</v>
      </c>
      <c r="S538" s="1" t="s">
        <v>51</v>
      </c>
      <c r="T538" s="1" t="s">
        <v>52</v>
      </c>
      <c r="U538">
        <v>29.781700000000001</v>
      </c>
      <c r="V538">
        <v>27.696899999999999</v>
      </c>
      <c r="W538">
        <v>27.696899999999999</v>
      </c>
      <c r="X538" s="1" t="s">
        <v>53</v>
      </c>
      <c r="Y538" s="1" t="s">
        <v>49</v>
      </c>
      <c r="Z538" s="1" t="s">
        <v>100</v>
      </c>
      <c r="AA538" s="1" t="s">
        <v>123</v>
      </c>
      <c r="AB538" s="1" t="s">
        <v>124</v>
      </c>
      <c r="AC538" s="1" t="s">
        <v>125</v>
      </c>
      <c r="AD538" s="1" t="s">
        <v>126</v>
      </c>
      <c r="AE538" s="1" t="s">
        <v>127</v>
      </c>
      <c r="AF538" s="1" t="s">
        <v>70</v>
      </c>
      <c r="AG538" s="1" t="s">
        <v>60</v>
      </c>
      <c r="AH538">
        <v>538</v>
      </c>
      <c r="AI538" s="1" t="s">
        <v>70</v>
      </c>
      <c r="AJ538" s="1" t="s">
        <v>71</v>
      </c>
      <c r="AK538" s="1" t="s">
        <v>72</v>
      </c>
      <c r="AL538">
        <v>1</v>
      </c>
      <c r="AM538" s="1" t="s">
        <v>1190</v>
      </c>
      <c r="AN538" s="2">
        <v>46113</v>
      </c>
      <c r="AO538" s="3">
        <v>46113</v>
      </c>
    </row>
    <row r="539" spans="1:41">
      <c r="A539" s="1" t="s">
        <v>1191</v>
      </c>
      <c r="B539" s="1" t="s">
        <v>42</v>
      </c>
      <c r="C539">
        <v>999999999999</v>
      </c>
      <c r="D539">
        <v>222222222222</v>
      </c>
      <c r="E539" s="1" t="s">
        <v>121</v>
      </c>
      <c r="F539">
        <v>46138.833333333336</v>
      </c>
      <c r="G539">
        <v>46139.833333333336</v>
      </c>
      <c r="H539">
        <v>46112.833333333336</v>
      </c>
      <c r="I539">
        <v>46142.833333333336</v>
      </c>
      <c r="J539" s="1" t="s">
        <v>96</v>
      </c>
      <c r="K539" s="1" t="s">
        <v>45</v>
      </c>
      <c r="L539" s="1" t="s">
        <v>97</v>
      </c>
      <c r="M539" s="1" t="s">
        <v>148</v>
      </c>
      <c r="N539" s="1" t="s">
        <v>48</v>
      </c>
      <c r="O539" s="1" t="s">
        <v>49</v>
      </c>
      <c r="P539">
        <v>1820622.7964999999</v>
      </c>
      <c r="Q539" s="1" t="s">
        <v>99</v>
      </c>
      <c r="R539">
        <v>1.6666700000000001E-5</v>
      </c>
      <c r="S539" s="1" t="s">
        <v>51</v>
      </c>
      <c r="T539" s="1" t="s">
        <v>52</v>
      </c>
      <c r="U539">
        <v>30.343800000000002</v>
      </c>
      <c r="V539">
        <v>28.2197</v>
      </c>
      <c r="W539">
        <v>28.2197</v>
      </c>
      <c r="X539" s="1" t="s">
        <v>53</v>
      </c>
      <c r="Y539" s="1" t="s">
        <v>49</v>
      </c>
      <c r="Z539" s="1" t="s">
        <v>100</v>
      </c>
      <c r="AA539" s="1" t="s">
        <v>123</v>
      </c>
      <c r="AB539" s="1" t="s">
        <v>124</v>
      </c>
      <c r="AC539" s="1" t="s">
        <v>125</v>
      </c>
      <c r="AD539" s="1" t="s">
        <v>126</v>
      </c>
      <c r="AE539" s="1" t="s">
        <v>127</v>
      </c>
      <c r="AF539" s="1" t="s">
        <v>70</v>
      </c>
      <c r="AG539" s="1" t="s">
        <v>60</v>
      </c>
      <c r="AH539">
        <v>539</v>
      </c>
      <c r="AI539" s="1" t="s">
        <v>70</v>
      </c>
      <c r="AJ539" s="1" t="s">
        <v>71</v>
      </c>
      <c r="AK539" s="1" t="s">
        <v>72</v>
      </c>
      <c r="AL539">
        <v>1</v>
      </c>
      <c r="AM539" s="1" t="s">
        <v>1192</v>
      </c>
      <c r="AN539" s="2">
        <v>46113</v>
      </c>
      <c r="AO539" s="3">
        <v>46113</v>
      </c>
    </row>
    <row r="540" spans="1:41">
      <c r="A540" s="1" t="s">
        <v>1193</v>
      </c>
      <c r="B540" s="1" t="s">
        <v>42</v>
      </c>
      <c r="C540">
        <v>999999999999</v>
      </c>
      <c r="D540">
        <v>222222222222</v>
      </c>
      <c r="E540" s="1" t="s">
        <v>121</v>
      </c>
      <c r="F540">
        <v>46138.833333333336</v>
      </c>
      <c r="G540">
        <v>46139.833333333336</v>
      </c>
      <c r="H540">
        <v>46112.833333333336</v>
      </c>
      <c r="I540">
        <v>46142.833333333336</v>
      </c>
      <c r="J540" s="1" t="s">
        <v>106</v>
      </c>
      <c r="K540" s="1" t="s">
        <v>107</v>
      </c>
      <c r="L540" s="1" t="s">
        <v>108</v>
      </c>
      <c r="M540" s="1" t="s">
        <v>151</v>
      </c>
      <c r="N540" s="1" t="s">
        <v>48</v>
      </c>
      <c r="O540" s="1" t="s">
        <v>49</v>
      </c>
      <c r="P540">
        <v>90.141000000000005</v>
      </c>
      <c r="Q540" s="1" t="s">
        <v>110</v>
      </c>
      <c r="R540">
        <v>0.5</v>
      </c>
      <c r="S540" s="1" t="s">
        <v>51</v>
      </c>
      <c r="T540" s="1" t="s">
        <v>52</v>
      </c>
      <c r="U540">
        <v>45.070500000000003</v>
      </c>
      <c r="V540">
        <v>41.4649</v>
      </c>
      <c r="W540">
        <v>41.4649</v>
      </c>
      <c r="X540" s="1" t="s">
        <v>53</v>
      </c>
      <c r="Y540" s="1" t="s">
        <v>49</v>
      </c>
      <c r="Z540" s="1" t="s">
        <v>111</v>
      </c>
      <c r="AA540" s="1" t="s">
        <v>152</v>
      </c>
      <c r="AB540" s="1" t="s">
        <v>124</v>
      </c>
      <c r="AC540" s="1" t="s">
        <v>125</v>
      </c>
      <c r="AD540" s="1" t="s">
        <v>126</v>
      </c>
      <c r="AE540" s="1" t="s">
        <v>127</v>
      </c>
      <c r="AF540" s="1" t="s">
        <v>70</v>
      </c>
      <c r="AG540" s="1" t="s">
        <v>60</v>
      </c>
      <c r="AH540">
        <v>540</v>
      </c>
      <c r="AI540" s="1" t="s">
        <v>113</v>
      </c>
      <c r="AJ540" s="1" t="s">
        <v>114</v>
      </c>
      <c r="AK540" s="1" t="s">
        <v>115</v>
      </c>
      <c r="AL540">
        <v>1</v>
      </c>
      <c r="AM540" s="1" t="s">
        <v>1194</v>
      </c>
      <c r="AN540" s="2">
        <v>46113</v>
      </c>
      <c r="AO540" s="3">
        <v>46113</v>
      </c>
    </row>
    <row r="541" spans="1:41">
      <c r="A541" s="1" t="s">
        <v>1195</v>
      </c>
      <c r="B541" s="1" t="s">
        <v>42</v>
      </c>
      <c r="C541">
        <v>999999999999</v>
      </c>
      <c r="D541">
        <v>222222222222</v>
      </c>
      <c r="E541" s="1" t="s">
        <v>121</v>
      </c>
      <c r="F541">
        <v>46138.833333333336</v>
      </c>
      <c r="G541">
        <v>46139.833333333336</v>
      </c>
      <c r="H541">
        <v>46112.833333333336</v>
      </c>
      <c r="I541">
        <v>46142.833333333336</v>
      </c>
      <c r="J541" s="1" t="s">
        <v>106</v>
      </c>
      <c r="K541" s="1" t="s">
        <v>107</v>
      </c>
      <c r="L541" s="1" t="s">
        <v>108</v>
      </c>
      <c r="M541" s="1" t="s">
        <v>155</v>
      </c>
      <c r="N541" s="1" t="s">
        <v>48</v>
      </c>
      <c r="O541" s="1" t="s">
        <v>49</v>
      </c>
      <c r="P541">
        <v>91.364699999999999</v>
      </c>
      <c r="Q541" s="1" t="s">
        <v>110</v>
      </c>
      <c r="R541">
        <v>0.5</v>
      </c>
      <c r="S541" s="1" t="s">
        <v>51</v>
      </c>
      <c r="T541" s="1" t="s">
        <v>52</v>
      </c>
      <c r="U541">
        <v>45.682299999999998</v>
      </c>
      <c r="V541">
        <v>42.027799999999999</v>
      </c>
      <c r="W541">
        <v>42.027799999999999</v>
      </c>
      <c r="X541" s="1" t="s">
        <v>53</v>
      </c>
      <c r="Y541" s="1" t="s">
        <v>49</v>
      </c>
      <c r="Z541" s="1" t="s">
        <v>111</v>
      </c>
      <c r="AA541" s="1" t="s">
        <v>152</v>
      </c>
      <c r="AB541" s="1" t="s">
        <v>124</v>
      </c>
      <c r="AC541" s="1" t="s">
        <v>125</v>
      </c>
      <c r="AD541" s="1" t="s">
        <v>126</v>
      </c>
      <c r="AE541" s="1" t="s">
        <v>127</v>
      </c>
      <c r="AF541" s="1" t="s">
        <v>70</v>
      </c>
      <c r="AG541" s="1" t="s">
        <v>60</v>
      </c>
      <c r="AH541">
        <v>541</v>
      </c>
      <c r="AI541" s="1" t="s">
        <v>113</v>
      </c>
      <c r="AJ541" s="1" t="s">
        <v>114</v>
      </c>
      <c r="AK541" s="1" t="s">
        <v>115</v>
      </c>
      <c r="AL541">
        <v>1</v>
      </c>
      <c r="AM541" s="1" t="s">
        <v>1196</v>
      </c>
      <c r="AN541" s="2">
        <v>46113</v>
      </c>
      <c r="AO541" s="3">
        <v>46113</v>
      </c>
    </row>
    <row r="542" spans="1:41">
      <c r="A542" s="1" t="s">
        <v>1197</v>
      </c>
      <c r="B542" s="1" t="s">
        <v>42</v>
      </c>
      <c r="C542">
        <v>999999999999</v>
      </c>
      <c r="D542">
        <v>111111111111</v>
      </c>
      <c r="E542" s="1" t="s">
        <v>43</v>
      </c>
      <c r="F542">
        <v>46139.833333333336</v>
      </c>
      <c r="G542">
        <v>46140.833333333336</v>
      </c>
      <c r="H542">
        <v>46112.833333333336</v>
      </c>
      <c r="I542">
        <v>46142.833333333336</v>
      </c>
      <c r="J542" s="1" t="s">
        <v>44</v>
      </c>
      <c r="K542" s="1" t="s">
        <v>45</v>
      </c>
      <c r="L542" s="1" t="s">
        <v>46</v>
      </c>
      <c r="M542" s="1" t="s">
        <v>47</v>
      </c>
      <c r="N542" s="1" t="s">
        <v>48</v>
      </c>
      <c r="O542" s="1" t="s">
        <v>49</v>
      </c>
      <c r="P542">
        <v>1069.5359000000001</v>
      </c>
      <c r="Q542" s="1" t="s">
        <v>50</v>
      </c>
      <c r="R542">
        <v>9.6000000000000002E-2</v>
      </c>
      <c r="S542" s="1" t="s">
        <v>51</v>
      </c>
      <c r="T542" s="1" t="s">
        <v>52</v>
      </c>
      <c r="U542">
        <v>102.6754</v>
      </c>
      <c r="V542">
        <v>89.840999999999994</v>
      </c>
      <c r="W542">
        <v>89.840999999999994</v>
      </c>
      <c r="X542" s="1" t="s">
        <v>53</v>
      </c>
      <c r="Y542" s="1" t="s">
        <v>49</v>
      </c>
      <c r="Z542" s="1" t="s">
        <v>54</v>
      </c>
      <c r="AA542" s="1" t="s">
        <v>65</v>
      </c>
      <c r="AB542" s="1" t="s">
        <v>66</v>
      </c>
      <c r="AC542" s="1" t="s">
        <v>67</v>
      </c>
      <c r="AD542" s="1" t="s">
        <v>68</v>
      </c>
      <c r="AE542" s="1" t="s">
        <v>69</v>
      </c>
      <c r="AF542" s="1" t="s">
        <v>70</v>
      </c>
      <c r="AG542" s="1" t="s">
        <v>60</v>
      </c>
      <c r="AH542">
        <v>542</v>
      </c>
      <c r="AI542" s="1" t="s">
        <v>70</v>
      </c>
      <c r="AJ542" s="1" t="s">
        <v>71</v>
      </c>
      <c r="AK542" s="1" t="s">
        <v>72</v>
      </c>
      <c r="AL542">
        <v>1</v>
      </c>
      <c r="AM542" s="1" t="s">
        <v>1198</v>
      </c>
      <c r="AN542" s="2">
        <v>46113</v>
      </c>
      <c r="AO542" s="3">
        <v>46113</v>
      </c>
    </row>
    <row r="543" spans="1:41">
      <c r="A543" s="1" t="s">
        <v>1199</v>
      </c>
      <c r="B543" s="1" t="s">
        <v>42</v>
      </c>
      <c r="C543">
        <v>999999999999</v>
      </c>
      <c r="D543">
        <v>111111111111</v>
      </c>
      <c r="E543" s="1" t="s">
        <v>43</v>
      </c>
      <c r="F543">
        <v>46139.833333333336</v>
      </c>
      <c r="G543">
        <v>46140.833333333336</v>
      </c>
      <c r="H543">
        <v>46112.833333333336</v>
      </c>
      <c r="I543">
        <v>46142.833333333336</v>
      </c>
      <c r="J543" s="1" t="s">
        <v>44</v>
      </c>
      <c r="K543" s="1" t="s">
        <v>45</v>
      </c>
      <c r="L543" s="1" t="s">
        <v>46</v>
      </c>
      <c r="M543" s="1" t="s">
        <v>64</v>
      </c>
      <c r="N543" s="1" t="s">
        <v>48</v>
      </c>
      <c r="O543" s="1" t="s">
        <v>49</v>
      </c>
      <c r="P543">
        <v>1045.2092</v>
      </c>
      <c r="Q543" s="1" t="s">
        <v>50</v>
      </c>
      <c r="R543">
        <v>9.6000000000000002E-2</v>
      </c>
      <c r="S543" s="1" t="s">
        <v>51</v>
      </c>
      <c r="T543" s="1" t="s">
        <v>52</v>
      </c>
      <c r="U543">
        <v>100.34010000000001</v>
      </c>
      <c r="V543">
        <v>87.797600000000003</v>
      </c>
      <c r="W543">
        <v>87.797600000000003</v>
      </c>
      <c r="X543" s="1" t="s">
        <v>53</v>
      </c>
      <c r="Y543" s="1" t="s">
        <v>49</v>
      </c>
      <c r="Z543" s="1" t="s">
        <v>54</v>
      </c>
      <c r="AA543" s="1" t="s">
        <v>65</v>
      </c>
      <c r="AB543" s="1" t="s">
        <v>66</v>
      </c>
      <c r="AC543" s="1" t="s">
        <v>67</v>
      </c>
      <c r="AD543" s="1" t="s">
        <v>68</v>
      </c>
      <c r="AE543" s="1" t="s">
        <v>69</v>
      </c>
      <c r="AF543" s="1" t="s">
        <v>70</v>
      </c>
      <c r="AG543" s="1" t="s">
        <v>60</v>
      </c>
      <c r="AH543">
        <v>543</v>
      </c>
      <c r="AI543" s="1" t="s">
        <v>70</v>
      </c>
      <c r="AJ543" s="1" t="s">
        <v>71</v>
      </c>
      <c r="AK543" s="1" t="s">
        <v>72</v>
      </c>
      <c r="AL543">
        <v>1</v>
      </c>
      <c r="AM543" s="1" t="s">
        <v>1200</v>
      </c>
      <c r="AN543" s="2">
        <v>46113</v>
      </c>
      <c r="AO543" s="3">
        <v>46113</v>
      </c>
    </row>
    <row r="544" spans="1:41">
      <c r="A544" s="1" t="s">
        <v>1201</v>
      </c>
      <c r="B544" s="1" t="s">
        <v>42</v>
      </c>
      <c r="C544">
        <v>999999999999</v>
      </c>
      <c r="D544">
        <v>111111111111</v>
      </c>
      <c r="E544" s="1" t="s">
        <v>43</v>
      </c>
      <c r="F544">
        <v>46139.833333333336</v>
      </c>
      <c r="G544">
        <v>46140.833333333336</v>
      </c>
      <c r="H544">
        <v>46112.833333333336</v>
      </c>
      <c r="I544">
        <v>46142.833333333336</v>
      </c>
      <c r="J544" s="1" t="s">
        <v>75</v>
      </c>
      <c r="K544" s="1" t="s">
        <v>76</v>
      </c>
      <c r="L544" s="1" t="s">
        <v>77</v>
      </c>
      <c r="M544" s="1" t="s">
        <v>78</v>
      </c>
      <c r="N544" s="1" t="s">
        <v>48</v>
      </c>
      <c r="O544" s="1" t="s">
        <v>49</v>
      </c>
      <c r="P544">
        <v>230.06829999999999</v>
      </c>
      <c r="Q544" s="1" t="s">
        <v>79</v>
      </c>
      <c r="R544">
        <v>2.3E-2</v>
      </c>
      <c r="S544" s="1" t="s">
        <v>51</v>
      </c>
      <c r="T544" s="1" t="s">
        <v>52</v>
      </c>
      <c r="U544">
        <v>5.2915999999999999</v>
      </c>
      <c r="V544">
        <v>4.9465000000000003</v>
      </c>
      <c r="W544">
        <v>4.9465000000000003</v>
      </c>
      <c r="X544" s="1" t="s">
        <v>53</v>
      </c>
      <c r="Y544" s="1" t="s">
        <v>49</v>
      </c>
      <c r="Z544" s="1" t="s">
        <v>80</v>
      </c>
      <c r="AA544" s="1" t="s">
        <v>65</v>
      </c>
      <c r="AB544" s="1" t="s">
        <v>66</v>
      </c>
      <c r="AC544" s="1" t="s">
        <v>67</v>
      </c>
      <c r="AD544" s="1" t="s">
        <v>68</v>
      </c>
      <c r="AE544" s="1" t="s">
        <v>69</v>
      </c>
      <c r="AF544" s="1" t="s">
        <v>70</v>
      </c>
      <c r="AG544" s="1" t="s">
        <v>60</v>
      </c>
      <c r="AH544">
        <v>544</v>
      </c>
      <c r="AI544" s="1" t="s">
        <v>70</v>
      </c>
      <c r="AJ544" s="1" t="s">
        <v>71</v>
      </c>
      <c r="AK544" s="1" t="s">
        <v>72</v>
      </c>
      <c r="AL544">
        <v>1</v>
      </c>
      <c r="AM544" s="1" t="s">
        <v>1202</v>
      </c>
      <c r="AN544" s="2">
        <v>46113</v>
      </c>
      <c r="AO544" s="3">
        <v>46113</v>
      </c>
    </row>
    <row r="545" spans="1:41">
      <c r="A545" s="1" t="s">
        <v>1203</v>
      </c>
      <c r="B545" s="1" t="s">
        <v>42</v>
      </c>
      <c r="C545">
        <v>999999999999</v>
      </c>
      <c r="D545">
        <v>111111111111</v>
      </c>
      <c r="E545" s="1" t="s">
        <v>43</v>
      </c>
      <c r="F545">
        <v>46139.833333333336</v>
      </c>
      <c r="G545">
        <v>46140.833333333336</v>
      </c>
      <c r="H545">
        <v>46112.833333333336</v>
      </c>
      <c r="I545">
        <v>46142.833333333336</v>
      </c>
      <c r="J545" s="1" t="s">
        <v>75</v>
      </c>
      <c r="K545" s="1" t="s">
        <v>76</v>
      </c>
      <c r="L545" s="1" t="s">
        <v>77</v>
      </c>
      <c r="M545" s="1" t="s">
        <v>83</v>
      </c>
      <c r="N545" s="1" t="s">
        <v>48</v>
      </c>
      <c r="O545" s="1" t="s">
        <v>49</v>
      </c>
      <c r="P545">
        <v>230.57259999999999</v>
      </c>
      <c r="Q545" s="1" t="s">
        <v>79</v>
      </c>
      <c r="R545">
        <v>2.3E-2</v>
      </c>
      <c r="S545" s="1" t="s">
        <v>51</v>
      </c>
      <c r="T545" s="1" t="s">
        <v>52</v>
      </c>
      <c r="U545">
        <v>5.3032000000000004</v>
      </c>
      <c r="V545">
        <v>4.9573</v>
      </c>
      <c r="W545">
        <v>4.9573</v>
      </c>
      <c r="X545" s="1" t="s">
        <v>53</v>
      </c>
      <c r="Y545" s="1" t="s">
        <v>49</v>
      </c>
      <c r="Z545" s="1" t="s">
        <v>80</v>
      </c>
      <c r="AA545" s="1" t="s">
        <v>65</v>
      </c>
      <c r="AB545" s="1" t="s">
        <v>66</v>
      </c>
      <c r="AC545" s="1" t="s">
        <v>67</v>
      </c>
      <c r="AD545" s="1" t="s">
        <v>68</v>
      </c>
      <c r="AE545" s="1" t="s">
        <v>69</v>
      </c>
      <c r="AF545" s="1" t="s">
        <v>70</v>
      </c>
      <c r="AG545" s="1" t="s">
        <v>60</v>
      </c>
      <c r="AH545">
        <v>545</v>
      </c>
      <c r="AI545" s="1" t="s">
        <v>70</v>
      </c>
      <c r="AJ545" s="1" t="s">
        <v>71</v>
      </c>
      <c r="AK545" s="1" t="s">
        <v>72</v>
      </c>
      <c r="AL545">
        <v>1</v>
      </c>
      <c r="AM545" s="1" t="s">
        <v>1204</v>
      </c>
      <c r="AN545" s="2">
        <v>46113</v>
      </c>
      <c r="AO545" s="3">
        <v>46113</v>
      </c>
    </row>
    <row r="546" spans="1:41">
      <c r="A546" s="1" t="s">
        <v>1205</v>
      </c>
      <c r="B546" s="1" t="s">
        <v>42</v>
      </c>
      <c r="C546">
        <v>999999999999</v>
      </c>
      <c r="D546">
        <v>111111111111</v>
      </c>
      <c r="E546" s="1" t="s">
        <v>43</v>
      </c>
      <c r="F546">
        <v>46139.833333333336</v>
      </c>
      <c r="G546">
        <v>46140.833333333336</v>
      </c>
      <c r="H546">
        <v>46112.833333333336</v>
      </c>
      <c r="I546">
        <v>46142.833333333336</v>
      </c>
      <c r="J546" s="1" t="s">
        <v>86</v>
      </c>
      <c r="K546" s="1" t="s">
        <v>87</v>
      </c>
      <c r="L546" s="1" t="s">
        <v>88</v>
      </c>
      <c r="M546" s="1" t="s">
        <v>89</v>
      </c>
      <c r="N546" s="1" t="s">
        <v>48</v>
      </c>
      <c r="O546" s="1" t="s">
        <v>49</v>
      </c>
      <c r="P546">
        <v>210.56979999999999</v>
      </c>
      <c r="Q546" s="1" t="s">
        <v>50</v>
      </c>
      <c r="R546">
        <v>0.192</v>
      </c>
      <c r="S546" s="1" t="s">
        <v>51</v>
      </c>
      <c r="T546" s="1" t="s">
        <v>52</v>
      </c>
      <c r="U546">
        <v>40.429400000000001</v>
      </c>
      <c r="V546">
        <v>35.796900000000001</v>
      </c>
      <c r="W546">
        <v>35.796900000000001</v>
      </c>
      <c r="X546" s="1" t="s">
        <v>53</v>
      </c>
      <c r="Y546" s="1" t="s">
        <v>49</v>
      </c>
      <c r="Z546" s="1" t="s">
        <v>90</v>
      </c>
      <c r="AA546" s="1" t="s">
        <v>65</v>
      </c>
      <c r="AB546" s="1" t="s">
        <v>66</v>
      </c>
      <c r="AC546" s="1" t="s">
        <v>67</v>
      </c>
      <c r="AD546" s="1" t="s">
        <v>68</v>
      </c>
      <c r="AE546" s="1" t="s">
        <v>69</v>
      </c>
      <c r="AF546" s="1" t="s">
        <v>70</v>
      </c>
      <c r="AG546" s="1" t="s">
        <v>60</v>
      </c>
      <c r="AH546">
        <v>546</v>
      </c>
      <c r="AI546" s="1" t="s">
        <v>70</v>
      </c>
      <c r="AJ546" s="1" t="s">
        <v>71</v>
      </c>
      <c r="AK546" s="1" t="s">
        <v>72</v>
      </c>
      <c r="AL546">
        <v>1</v>
      </c>
      <c r="AM546" s="1" t="s">
        <v>1206</v>
      </c>
      <c r="AN546" s="2">
        <v>46113</v>
      </c>
      <c r="AO546" s="3">
        <v>46113</v>
      </c>
    </row>
    <row r="547" spans="1:41">
      <c r="A547" s="1" t="s">
        <v>1207</v>
      </c>
      <c r="B547" s="1" t="s">
        <v>42</v>
      </c>
      <c r="C547">
        <v>999999999999</v>
      </c>
      <c r="D547">
        <v>111111111111</v>
      </c>
      <c r="E547" s="1" t="s">
        <v>43</v>
      </c>
      <c r="F547">
        <v>46139.833333333336</v>
      </c>
      <c r="G547">
        <v>46140.833333333336</v>
      </c>
      <c r="H547">
        <v>46112.833333333336</v>
      </c>
      <c r="I547">
        <v>46142.833333333336</v>
      </c>
      <c r="J547" s="1" t="s">
        <v>86</v>
      </c>
      <c r="K547" s="1" t="s">
        <v>87</v>
      </c>
      <c r="L547" s="1" t="s">
        <v>88</v>
      </c>
      <c r="M547" s="1" t="s">
        <v>93</v>
      </c>
      <c r="N547" s="1" t="s">
        <v>48</v>
      </c>
      <c r="O547" s="1" t="s">
        <v>49</v>
      </c>
      <c r="P547">
        <v>234.273</v>
      </c>
      <c r="Q547" s="1" t="s">
        <v>50</v>
      </c>
      <c r="R547">
        <v>0.192</v>
      </c>
      <c r="S547" s="1" t="s">
        <v>51</v>
      </c>
      <c r="T547" s="1" t="s">
        <v>52</v>
      </c>
      <c r="U547">
        <v>44.980400000000003</v>
      </c>
      <c r="V547">
        <v>39.8264</v>
      </c>
      <c r="W547">
        <v>39.8264</v>
      </c>
      <c r="X547" s="1" t="s">
        <v>53</v>
      </c>
      <c r="Y547" s="1" t="s">
        <v>49</v>
      </c>
      <c r="Z547" s="1" t="s">
        <v>90</v>
      </c>
      <c r="AA547" s="1" t="s">
        <v>55</v>
      </c>
      <c r="AB547" s="1" t="s">
        <v>56</v>
      </c>
      <c r="AC547" s="1" t="s">
        <v>57</v>
      </c>
      <c r="AD547" s="1" t="s">
        <v>58</v>
      </c>
      <c r="AE547" s="1" t="s">
        <v>59</v>
      </c>
      <c r="AF547" s="1" t="s">
        <v>56</v>
      </c>
      <c r="AG547" s="1" t="s">
        <v>60</v>
      </c>
      <c r="AH547">
        <v>547</v>
      </c>
      <c r="AI547" s="1" t="s">
        <v>56</v>
      </c>
      <c r="AJ547" s="1" t="s">
        <v>56</v>
      </c>
      <c r="AK547" s="1" t="s">
        <v>61</v>
      </c>
      <c r="AL547">
        <v>1</v>
      </c>
      <c r="AM547" s="1" t="s">
        <v>1208</v>
      </c>
      <c r="AN547" s="2">
        <v>46113</v>
      </c>
      <c r="AO547" s="3">
        <v>46113</v>
      </c>
    </row>
    <row r="548" spans="1:41">
      <c r="A548" s="1" t="s">
        <v>1209</v>
      </c>
      <c r="B548" s="1" t="s">
        <v>42</v>
      </c>
      <c r="C548">
        <v>999999999999</v>
      </c>
      <c r="D548">
        <v>111111111111</v>
      </c>
      <c r="E548" s="1" t="s">
        <v>43</v>
      </c>
      <c r="F548">
        <v>46139.833333333336</v>
      </c>
      <c r="G548">
        <v>46140.833333333336</v>
      </c>
      <c r="H548">
        <v>46112.833333333336</v>
      </c>
      <c r="I548">
        <v>46142.833333333336</v>
      </c>
      <c r="J548" s="1" t="s">
        <v>96</v>
      </c>
      <c r="K548" s="1" t="s">
        <v>45</v>
      </c>
      <c r="L548" s="1" t="s">
        <v>97</v>
      </c>
      <c r="M548" s="1" t="s">
        <v>98</v>
      </c>
      <c r="N548" s="1" t="s">
        <v>48</v>
      </c>
      <c r="O548" s="1" t="s">
        <v>49</v>
      </c>
      <c r="P548">
        <v>4798594.6995999999</v>
      </c>
      <c r="Q548" s="1" t="s">
        <v>99</v>
      </c>
      <c r="R548">
        <v>1.6666700000000001E-5</v>
      </c>
      <c r="S548" s="1" t="s">
        <v>51</v>
      </c>
      <c r="T548" s="1" t="s">
        <v>52</v>
      </c>
      <c r="U548">
        <v>79.976699999999994</v>
      </c>
      <c r="V548">
        <v>74.378200000000007</v>
      </c>
      <c r="W548">
        <v>74.378200000000007</v>
      </c>
      <c r="X548" s="1" t="s">
        <v>53</v>
      </c>
      <c r="Y548" s="1" t="s">
        <v>49</v>
      </c>
      <c r="Z548" s="1" t="s">
        <v>100</v>
      </c>
      <c r="AA548" s="1" t="s">
        <v>65</v>
      </c>
      <c r="AB548" s="1" t="s">
        <v>66</v>
      </c>
      <c r="AC548" s="1" t="s">
        <v>67</v>
      </c>
      <c r="AD548" s="1" t="s">
        <v>68</v>
      </c>
      <c r="AE548" s="1" t="s">
        <v>69</v>
      </c>
      <c r="AF548" s="1" t="s">
        <v>70</v>
      </c>
      <c r="AG548" s="1" t="s">
        <v>60</v>
      </c>
      <c r="AH548">
        <v>548</v>
      </c>
      <c r="AI548" s="1" t="s">
        <v>70</v>
      </c>
      <c r="AJ548" s="1" t="s">
        <v>71</v>
      </c>
      <c r="AK548" s="1" t="s">
        <v>72</v>
      </c>
      <c r="AL548">
        <v>1</v>
      </c>
      <c r="AM548" s="1" t="s">
        <v>1210</v>
      </c>
      <c r="AN548" s="2">
        <v>46113</v>
      </c>
      <c r="AO548" s="3">
        <v>46113</v>
      </c>
    </row>
    <row r="549" spans="1:41">
      <c r="A549" s="1" t="s">
        <v>1211</v>
      </c>
      <c r="B549" s="1" t="s">
        <v>42</v>
      </c>
      <c r="C549">
        <v>999999999999</v>
      </c>
      <c r="D549">
        <v>111111111111</v>
      </c>
      <c r="E549" s="1" t="s">
        <v>43</v>
      </c>
      <c r="F549">
        <v>46139.833333333336</v>
      </c>
      <c r="G549">
        <v>46140.833333333336</v>
      </c>
      <c r="H549">
        <v>46112.833333333336</v>
      </c>
      <c r="I549">
        <v>46142.833333333336</v>
      </c>
      <c r="J549" s="1" t="s">
        <v>96</v>
      </c>
      <c r="K549" s="1" t="s">
        <v>45</v>
      </c>
      <c r="L549" s="1" t="s">
        <v>97</v>
      </c>
      <c r="M549" s="1" t="s">
        <v>103</v>
      </c>
      <c r="N549" s="1" t="s">
        <v>48</v>
      </c>
      <c r="O549" s="1" t="s">
        <v>49</v>
      </c>
      <c r="P549">
        <v>4136907.9893</v>
      </c>
      <c r="Q549" s="1" t="s">
        <v>99</v>
      </c>
      <c r="R549">
        <v>1.6666700000000001E-5</v>
      </c>
      <c r="S549" s="1" t="s">
        <v>51</v>
      </c>
      <c r="T549" s="1" t="s">
        <v>52</v>
      </c>
      <c r="U549">
        <v>68.948599999999999</v>
      </c>
      <c r="V549">
        <v>64.122100000000003</v>
      </c>
      <c r="W549">
        <v>64.122100000000003</v>
      </c>
      <c r="X549" s="1" t="s">
        <v>53</v>
      </c>
      <c r="Y549" s="1" t="s">
        <v>49</v>
      </c>
      <c r="Z549" s="1" t="s">
        <v>100</v>
      </c>
      <c r="AA549" s="1" t="s">
        <v>65</v>
      </c>
      <c r="AB549" s="1" t="s">
        <v>66</v>
      </c>
      <c r="AC549" s="1" t="s">
        <v>67</v>
      </c>
      <c r="AD549" s="1" t="s">
        <v>68</v>
      </c>
      <c r="AE549" s="1" t="s">
        <v>69</v>
      </c>
      <c r="AF549" s="1" t="s">
        <v>70</v>
      </c>
      <c r="AG549" s="1" t="s">
        <v>60</v>
      </c>
      <c r="AH549">
        <v>549</v>
      </c>
      <c r="AI549" s="1" t="s">
        <v>70</v>
      </c>
      <c r="AJ549" s="1" t="s">
        <v>71</v>
      </c>
      <c r="AK549" s="1" t="s">
        <v>72</v>
      </c>
      <c r="AL549">
        <v>1</v>
      </c>
      <c r="AM549" s="1" t="s">
        <v>1212</v>
      </c>
      <c r="AN549" s="2">
        <v>46113</v>
      </c>
      <c r="AO549" s="3">
        <v>46113</v>
      </c>
    </row>
    <row r="550" spans="1:41">
      <c r="A550" s="1" t="s">
        <v>1213</v>
      </c>
      <c r="B550" s="1" t="s">
        <v>42</v>
      </c>
      <c r="C550">
        <v>999999999999</v>
      </c>
      <c r="D550">
        <v>111111111111</v>
      </c>
      <c r="E550" s="1" t="s">
        <v>43</v>
      </c>
      <c r="F550">
        <v>46139.833333333336</v>
      </c>
      <c r="G550">
        <v>46140.833333333336</v>
      </c>
      <c r="H550">
        <v>46112.833333333336</v>
      </c>
      <c r="I550">
        <v>46142.833333333336</v>
      </c>
      <c r="J550" s="1" t="s">
        <v>106</v>
      </c>
      <c r="K550" s="1" t="s">
        <v>107</v>
      </c>
      <c r="L550" s="1" t="s">
        <v>108</v>
      </c>
      <c r="M550" s="1" t="s">
        <v>109</v>
      </c>
      <c r="N550" s="1" t="s">
        <v>48</v>
      </c>
      <c r="O550" s="1" t="s">
        <v>49</v>
      </c>
      <c r="P550">
        <v>239.02959999999999</v>
      </c>
      <c r="Q550" s="1" t="s">
        <v>110</v>
      </c>
      <c r="R550">
        <v>0.5</v>
      </c>
      <c r="S550" s="1" t="s">
        <v>51</v>
      </c>
      <c r="T550" s="1" t="s">
        <v>52</v>
      </c>
      <c r="U550">
        <v>119.51479999999999</v>
      </c>
      <c r="V550">
        <v>109.95359999999999</v>
      </c>
      <c r="W550">
        <v>109.95359999999999</v>
      </c>
      <c r="X550" s="1" t="s">
        <v>53</v>
      </c>
      <c r="Y550" s="1" t="s">
        <v>49</v>
      </c>
      <c r="Z550" s="1" t="s">
        <v>111</v>
      </c>
      <c r="AA550" s="1" t="s">
        <v>112</v>
      </c>
      <c r="AB550" s="1" t="s">
        <v>66</v>
      </c>
      <c r="AC550" s="1" t="s">
        <v>67</v>
      </c>
      <c r="AD550" s="1" t="s">
        <v>68</v>
      </c>
      <c r="AE550" s="1" t="s">
        <v>69</v>
      </c>
      <c r="AF550" s="1" t="s">
        <v>70</v>
      </c>
      <c r="AG550" s="1" t="s">
        <v>60</v>
      </c>
      <c r="AH550">
        <v>550</v>
      </c>
      <c r="AI550" s="1" t="s">
        <v>113</v>
      </c>
      <c r="AJ550" s="1" t="s">
        <v>114</v>
      </c>
      <c r="AK550" s="1" t="s">
        <v>115</v>
      </c>
      <c r="AL550">
        <v>1</v>
      </c>
      <c r="AM550" s="1" t="s">
        <v>1214</v>
      </c>
      <c r="AN550" s="2">
        <v>46113</v>
      </c>
      <c r="AO550" s="3">
        <v>46113</v>
      </c>
    </row>
    <row r="551" spans="1:41">
      <c r="A551" s="1" t="s">
        <v>1215</v>
      </c>
      <c r="B551" s="1" t="s">
        <v>42</v>
      </c>
      <c r="C551">
        <v>999999999999</v>
      </c>
      <c r="D551">
        <v>111111111111</v>
      </c>
      <c r="E551" s="1" t="s">
        <v>43</v>
      </c>
      <c r="F551">
        <v>46139.833333333336</v>
      </c>
      <c r="G551">
        <v>46140.833333333336</v>
      </c>
      <c r="H551">
        <v>46112.833333333336</v>
      </c>
      <c r="I551">
        <v>46142.833333333336</v>
      </c>
      <c r="J551" s="1" t="s">
        <v>106</v>
      </c>
      <c r="K551" s="1" t="s">
        <v>107</v>
      </c>
      <c r="L551" s="1" t="s">
        <v>108</v>
      </c>
      <c r="M551" s="1" t="s">
        <v>118</v>
      </c>
      <c r="N551" s="1" t="s">
        <v>48</v>
      </c>
      <c r="O551" s="1" t="s">
        <v>49</v>
      </c>
      <c r="P551">
        <v>228.89089999999999</v>
      </c>
      <c r="Q551" s="1" t="s">
        <v>110</v>
      </c>
      <c r="R551">
        <v>0.5</v>
      </c>
      <c r="S551" s="1" t="s">
        <v>51</v>
      </c>
      <c r="T551" s="1" t="s">
        <v>52</v>
      </c>
      <c r="U551">
        <v>114.4455</v>
      </c>
      <c r="V551">
        <v>105.2898</v>
      </c>
      <c r="W551">
        <v>105.2898</v>
      </c>
      <c r="X551" s="1" t="s">
        <v>53</v>
      </c>
      <c r="Y551" s="1" t="s">
        <v>49</v>
      </c>
      <c r="Z551" s="1" t="s">
        <v>111</v>
      </c>
      <c r="AA551" s="1" t="s">
        <v>112</v>
      </c>
      <c r="AB551" s="1" t="s">
        <v>66</v>
      </c>
      <c r="AC551" s="1" t="s">
        <v>67</v>
      </c>
      <c r="AD551" s="1" t="s">
        <v>68</v>
      </c>
      <c r="AE551" s="1" t="s">
        <v>69</v>
      </c>
      <c r="AF551" s="1" t="s">
        <v>70</v>
      </c>
      <c r="AG551" s="1" t="s">
        <v>60</v>
      </c>
      <c r="AH551">
        <v>551</v>
      </c>
      <c r="AI551" s="1" t="s">
        <v>113</v>
      </c>
      <c r="AJ551" s="1" t="s">
        <v>114</v>
      </c>
      <c r="AK551" s="1" t="s">
        <v>115</v>
      </c>
      <c r="AL551">
        <v>1</v>
      </c>
      <c r="AM551" s="1" t="s">
        <v>1216</v>
      </c>
      <c r="AN551" s="2">
        <v>46113</v>
      </c>
      <c r="AO551" s="3">
        <v>46113</v>
      </c>
    </row>
    <row r="552" spans="1:41">
      <c r="A552" s="1" t="s">
        <v>1217</v>
      </c>
      <c r="B552" s="1" t="s">
        <v>42</v>
      </c>
      <c r="C552">
        <v>999999999999</v>
      </c>
      <c r="D552">
        <v>222222222222</v>
      </c>
      <c r="E552" s="1" t="s">
        <v>121</v>
      </c>
      <c r="F552">
        <v>46139.833333333336</v>
      </c>
      <c r="G552">
        <v>46140.833333333336</v>
      </c>
      <c r="H552">
        <v>46112.833333333336</v>
      </c>
      <c r="I552">
        <v>46142.833333333336</v>
      </c>
      <c r="J552" s="1" t="s">
        <v>44</v>
      </c>
      <c r="K552" s="1" t="s">
        <v>45</v>
      </c>
      <c r="L552" s="1" t="s">
        <v>46</v>
      </c>
      <c r="M552" s="1" t="s">
        <v>122</v>
      </c>
      <c r="N552" s="1" t="s">
        <v>48</v>
      </c>
      <c r="O552" s="1" t="s">
        <v>49</v>
      </c>
      <c r="P552">
        <v>405.69029999999998</v>
      </c>
      <c r="Q552" s="1" t="s">
        <v>50</v>
      </c>
      <c r="R552">
        <v>9.6000000000000002E-2</v>
      </c>
      <c r="S552" s="1" t="s">
        <v>51</v>
      </c>
      <c r="T552" s="1" t="s">
        <v>52</v>
      </c>
      <c r="U552">
        <v>38.946300000000001</v>
      </c>
      <c r="V552">
        <v>34.078000000000003</v>
      </c>
      <c r="W552">
        <v>34.078000000000003</v>
      </c>
      <c r="X552" s="1" t="s">
        <v>53</v>
      </c>
      <c r="Y552" s="1" t="s">
        <v>49</v>
      </c>
      <c r="Z552" s="1" t="s">
        <v>54</v>
      </c>
      <c r="AA552" s="1" t="s">
        <v>123</v>
      </c>
      <c r="AB552" s="1" t="s">
        <v>124</v>
      </c>
      <c r="AC552" s="1" t="s">
        <v>125</v>
      </c>
      <c r="AD552" s="1" t="s">
        <v>126</v>
      </c>
      <c r="AE552" s="1" t="s">
        <v>127</v>
      </c>
      <c r="AF552" s="1" t="s">
        <v>70</v>
      </c>
      <c r="AG552" s="1" t="s">
        <v>60</v>
      </c>
      <c r="AH552">
        <v>552</v>
      </c>
      <c r="AI552" s="1" t="s">
        <v>70</v>
      </c>
      <c r="AJ552" s="1" t="s">
        <v>71</v>
      </c>
      <c r="AK552" s="1" t="s">
        <v>72</v>
      </c>
      <c r="AL552">
        <v>1</v>
      </c>
      <c r="AM552" s="1" t="s">
        <v>1218</v>
      </c>
      <c r="AN552" s="2">
        <v>46113</v>
      </c>
      <c r="AO552" s="3">
        <v>46113</v>
      </c>
    </row>
    <row r="553" spans="1:41">
      <c r="A553" s="1" t="s">
        <v>1219</v>
      </c>
      <c r="B553" s="1" t="s">
        <v>42</v>
      </c>
      <c r="C553">
        <v>999999999999</v>
      </c>
      <c r="D553">
        <v>222222222222</v>
      </c>
      <c r="E553" s="1" t="s">
        <v>121</v>
      </c>
      <c r="F553">
        <v>46139.833333333336</v>
      </c>
      <c r="G553">
        <v>46140.833333333336</v>
      </c>
      <c r="H553">
        <v>46112.833333333336</v>
      </c>
      <c r="I553">
        <v>46142.833333333336</v>
      </c>
      <c r="J553" s="1" t="s">
        <v>44</v>
      </c>
      <c r="K553" s="1" t="s">
        <v>45</v>
      </c>
      <c r="L553" s="1" t="s">
        <v>46</v>
      </c>
      <c r="M553" s="1" t="s">
        <v>130</v>
      </c>
      <c r="N553" s="1" t="s">
        <v>48</v>
      </c>
      <c r="O553" s="1" t="s">
        <v>49</v>
      </c>
      <c r="P553">
        <v>407.7022</v>
      </c>
      <c r="Q553" s="1" t="s">
        <v>50</v>
      </c>
      <c r="R553">
        <v>9.6000000000000002E-2</v>
      </c>
      <c r="S553" s="1" t="s">
        <v>51</v>
      </c>
      <c r="T553" s="1" t="s">
        <v>52</v>
      </c>
      <c r="U553">
        <v>39.139400000000002</v>
      </c>
      <c r="V553">
        <v>34.247</v>
      </c>
      <c r="W553">
        <v>34.247</v>
      </c>
      <c r="X553" s="1" t="s">
        <v>53</v>
      </c>
      <c r="Y553" s="1" t="s">
        <v>49</v>
      </c>
      <c r="Z553" s="1" t="s">
        <v>54</v>
      </c>
      <c r="AA553" s="1" t="s">
        <v>123</v>
      </c>
      <c r="AB553" s="1" t="s">
        <v>124</v>
      </c>
      <c r="AC553" s="1" t="s">
        <v>125</v>
      </c>
      <c r="AD553" s="1" t="s">
        <v>126</v>
      </c>
      <c r="AE553" s="1" t="s">
        <v>127</v>
      </c>
      <c r="AF553" s="1" t="s">
        <v>70</v>
      </c>
      <c r="AG553" s="1" t="s">
        <v>60</v>
      </c>
      <c r="AH553">
        <v>553</v>
      </c>
      <c r="AI553" s="1" t="s">
        <v>70</v>
      </c>
      <c r="AJ553" s="1" t="s">
        <v>71</v>
      </c>
      <c r="AK553" s="1" t="s">
        <v>72</v>
      </c>
      <c r="AL553">
        <v>1</v>
      </c>
      <c r="AM553" s="1" t="s">
        <v>1220</v>
      </c>
      <c r="AN553" s="2">
        <v>46113</v>
      </c>
      <c r="AO553" s="3">
        <v>46113</v>
      </c>
    </row>
    <row r="554" spans="1:41">
      <c r="A554" s="1" t="s">
        <v>1221</v>
      </c>
      <c r="B554" s="1" t="s">
        <v>42</v>
      </c>
      <c r="C554">
        <v>999999999999</v>
      </c>
      <c r="D554">
        <v>222222222222</v>
      </c>
      <c r="E554" s="1" t="s">
        <v>121</v>
      </c>
      <c r="F554">
        <v>46139.833333333336</v>
      </c>
      <c r="G554">
        <v>46140.833333333336</v>
      </c>
      <c r="H554">
        <v>46112.833333333336</v>
      </c>
      <c r="I554">
        <v>46142.833333333336</v>
      </c>
      <c r="J554" s="1" t="s">
        <v>75</v>
      </c>
      <c r="K554" s="1" t="s">
        <v>76</v>
      </c>
      <c r="L554" s="1" t="s">
        <v>77</v>
      </c>
      <c r="M554" s="1" t="s">
        <v>133</v>
      </c>
      <c r="N554" s="1" t="s">
        <v>48</v>
      </c>
      <c r="O554" s="1" t="s">
        <v>49</v>
      </c>
      <c r="P554">
        <v>95.555199999999999</v>
      </c>
      <c r="Q554" s="1" t="s">
        <v>79</v>
      </c>
      <c r="R554">
        <v>2.3E-2</v>
      </c>
      <c r="S554" s="1" t="s">
        <v>51</v>
      </c>
      <c r="T554" s="1" t="s">
        <v>52</v>
      </c>
      <c r="U554">
        <v>2.1978</v>
      </c>
      <c r="V554">
        <v>2.0543999999999998</v>
      </c>
      <c r="W554">
        <v>2.0543999999999998</v>
      </c>
      <c r="X554" s="1" t="s">
        <v>53</v>
      </c>
      <c r="Y554" s="1" t="s">
        <v>49</v>
      </c>
      <c r="Z554" s="1" t="s">
        <v>80</v>
      </c>
      <c r="AA554" s="1" t="s">
        <v>123</v>
      </c>
      <c r="AB554" s="1" t="s">
        <v>124</v>
      </c>
      <c r="AC554" s="1" t="s">
        <v>125</v>
      </c>
      <c r="AD554" s="1" t="s">
        <v>126</v>
      </c>
      <c r="AE554" s="1" t="s">
        <v>127</v>
      </c>
      <c r="AF554" s="1" t="s">
        <v>70</v>
      </c>
      <c r="AG554" s="1" t="s">
        <v>60</v>
      </c>
      <c r="AH554">
        <v>554</v>
      </c>
      <c r="AI554" s="1" t="s">
        <v>70</v>
      </c>
      <c r="AJ554" s="1" t="s">
        <v>71</v>
      </c>
      <c r="AK554" s="1" t="s">
        <v>72</v>
      </c>
      <c r="AL554">
        <v>1</v>
      </c>
      <c r="AM554" s="1" t="s">
        <v>1222</v>
      </c>
      <c r="AN554" s="2">
        <v>46113</v>
      </c>
      <c r="AO554" s="3">
        <v>46113</v>
      </c>
    </row>
    <row r="555" spans="1:41">
      <c r="A555" s="1" t="s">
        <v>1223</v>
      </c>
      <c r="B555" s="1" t="s">
        <v>42</v>
      </c>
      <c r="C555">
        <v>999999999999</v>
      </c>
      <c r="D555">
        <v>222222222222</v>
      </c>
      <c r="E555" s="1" t="s">
        <v>121</v>
      </c>
      <c r="F555">
        <v>46139.833333333336</v>
      </c>
      <c r="G555">
        <v>46140.833333333336</v>
      </c>
      <c r="H555">
        <v>46112.833333333336</v>
      </c>
      <c r="I555">
        <v>46142.833333333336</v>
      </c>
      <c r="J555" s="1" t="s">
        <v>75</v>
      </c>
      <c r="K555" s="1" t="s">
        <v>76</v>
      </c>
      <c r="L555" s="1" t="s">
        <v>77</v>
      </c>
      <c r="M555" s="1" t="s">
        <v>136</v>
      </c>
      <c r="N555" s="1" t="s">
        <v>48</v>
      </c>
      <c r="O555" s="1" t="s">
        <v>49</v>
      </c>
      <c r="P555">
        <v>95.023300000000006</v>
      </c>
      <c r="Q555" s="1" t="s">
        <v>79</v>
      </c>
      <c r="R555">
        <v>2.3E-2</v>
      </c>
      <c r="S555" s="1" t="s">
        <v>51</v>
      </c>
      <c r="T555" s="1" t="s">
        <v>52</v>
      </c>
      <c r="U555">
        <v>2.1855000000000002</v>
      </c>
      <c r="V555">
        <v>2.0430000000000001</v>
      </c>
      <c r="W555">
        <v>2.0430000000000001</v>
      </c>
      <c r="X555" s="1" t="s">
        <v>53</v>
      </c>
      <c r="Y555" s="1" t="s">
        <v>49</v>
      </c>
      <c r="Z555" s="1" t="s">
        <v>80</v>
      </c>
      <c r="AA555" s="1" t="s">
        <v>123</v>
      </c>
      <c r="AB555" s="1" t="s">
        <v>124</v>
      </c>
      <c r="AC555" s="1" t="s">
        <v>125</v>
      </c>
      <c r="AD555" s="1" t="s">
        <v>126</v>
      </c>
      <c r="AE555" s="1" t="s">
        <v>127</v>
      </c>
      <c r="AF555" s="1" t="s">
        <v>70</v>
      </c>
      <c r="AG555" s="1" t="s">
        <v>60</v>
      </c>
      <c r="AH555">
        <v>555</v>
      </c>
      <c r="AI555" s="1" t="s">
        <v>70</v>
      </c>
      <c r="AJ555" s="1" t="s">
        <v>71</v>
      </c>
      <c r="AK555" s="1" t="s">
        <v>72</v>
      </c>
      <c r="AL555">
        <v>1</v>
      </c>
      <c r="AM555" s="1" t="s">
        <v>1224</v>
      </c>
      <c r="AN555" s="2">
        <v>46113</v>
      </c>
      <c r="AO555" s="3">
        <v>46113</v>
      </c>
    </row>
    <row r="556" spans="1:41">
      <c r="A556" s="1" t="s">
        <v>1225</v>
      </c>
      <c r="B556" s="1" t="s">
        <v>42</v>
      </c>
      <c r="C556">
        <v>999999999999</v>
      </c>
      <c r="D556">
        <v>222222222222</v>
      </c>
      <c r="E556" s="1" t="s">
        <v>121</v>
      </c>
      <c r="F556">
        <v>46139.833333333336</v>
      </c>
      <c r="G556">
        <v>46140.833333333336</v>
      </c>
      <c r="H556">
        <v>46112.833333333336</v>
      </c>
      <c r="I556">
        <v>46142.833333333336</v>
      </c>
      <c r="J556" s="1" t="s">
        <v>86</v>
      </c>
      <c r="K556" s="1" t="s">
        <v>87</v>
      </c>
      <c r="L556" s="1" t="s">
        <v>88</v>
      </c>
      <c r="M556" s="1" t="s">
        <v>139</v>
      </c>
      <c r="N556" s="1" t="s">
        <v>48</v>
      </c>
      <c r="O556" s="1" t="s">
        <v>49</v>
      </c>
      <c r="P556">
        <v>85.686899999999994</v>
      </c>
      <c r="Q556" s="1" t="s">
        <v>50</v>
      </c>
      <c r="R556">
        <v>0.192</v>
      </c>
      <c r="S556" s="1" t="s">
        <v>51</v>
      </c>
      <c r="T556" s="1" t="s">
        <v>52</v>
      </c>
      <c r="U556">
        <v>16.451899999999998</v>
      </c>
      <c r="V556">
        <v>14.566800000000001</v>
      </c>
      <c r="W556">
        <v>14.566800000000001</v>
      </c>
      <c r="X556" s="1" t="s">
        <v>53</v>
      </c>
      <c r="Y556" s="1" t="s">
        <v>49</v>
      </c>
      <c r="Z556" s="1" t="s">
        <v>90</v>
      </c>
      <c r="AA556" s="1" t="s">
        <v>123</v>
      </c>
      <c r="AB556" s="1" t="s">
        <v>124</v>
      </c>
      <c r="AC556" s="1" t="s">
        <v>125</v>
      </c>
      <c r="AD556" s="1" t="s">
        <v>126</v>
      </c>
      <c r="AE556" s="1" t="s">
        <v>127</v>
      </c>
      <c r="AF556" s="1" t="s">
        <v>70</v>
      </c>
      <c r="AG556" s="1" t="s">
        <v>60</v>
      </c>
      <c r="AH556">
        <v>556</v>
      </c>
      <c r="AI556" s="1" t="s">
        <v>70</v>
      </c>
      <c r="AJ556" s="1" t="s">
        <v>71</v>
      </c>
      <c r="AK556" s="1" t="s">
        <v>72</v>
      </c>
      <c r="AL556">
        <v>1</v>
      </c>
      <c r="AM556" s="1" t="s">
        <v>1226</v>
      </c>
      <c r="AN556" s="2">
        <v>46113</v>
      </c>
      <c r="AO556" s="3">
        <v>46113</v>
      </c>
    </row>
    <row r="557" spans="1:41">
      <c r="A557" s="1" t="s">
        <v>1227</v>
      </c>
      <c r="B557" s="1" t="s">
        <v>42</v>
      </c>
      <c r="C557">
        <v>999999999999</v>
      </c>
      <c r="D557">
        <v>222222222222</v>
      </c>
      <c r="E557" s="1" t="s">
        <v>121</v>
      </c>
      <c r="F557">
        <v>46139.833333333336</v>
      </c>
      <c r="G557">
        <v>46140.833333333336</v>
      </c>
      <c r="H557">
        <v>46112.833333333336</v>
      </c>
      <c r="I557">
        <v>46142.833333333336</v>
      </c>
      <c r="J557" s="1" t="s">
        <v>86</v>
      </c>
      <c r="K557" s="1" t="s">
        <v>87</v>
      </c>
      <c r="L557" s="1" t="s">
        <v>88</v>
      </c>
      <c r="M557" s="1" t="s">
        <v>142</v>
      </c>
      <c r="N557" s="1" t="s">
        <v>48</v>
      </c>
      <c r="O557" s="1" t="s">
        <v>49</v>
      </c>
      <c r="P557">
        <v>85.308999999999997</v>
      </c>
      <c r="Q557" s="1" t="s">
        <v>50</v>
      </c>
      <c r="R557">
        <v>0.192</v>
      </c>
      <c r="S557" s="1" t="s">
        <v>51</v>
      </c>
      <c r="T557" s="1" t="s">
        <v>52</v>
      </c>
      <c r="U557">
        <v>16.379300000000001</v>
      </c>
      <c r="V557">
        <v>14.5025</v>
      </c>
      <c r="W557">
        <v>14.5025</v>
      </c>
      <c r="X557" s="1" t="s">
        <v>53</v>
      </c>
      <c r="Y557" s="1" t="s">
        <v>49</v>
      </c>
      <c r="Z557" s="1" t="s">
        <v>90</v>
      </c>
      <c r="AA557" s="1" t="s">
        <v>123</v>
      </c>
      <c r="AB557" s="1" t="s">
        <v>124</v>
      </c>
      <c r="AC557" s="1" t="s">
        <v>125</v>
      </c>
      <c r="AD557" s="1" t="s">
        <v>126</v>
      </c>
      <c r="AE557" s="1" t="s">
        <v>127</v>
      </c>
      <c r="AF557" s="1" t="s">
        <v>70</v>
      </c>
      <c r="AG557" s="1" t="s">
        <v>60</v>
      </c>
      <c r="AH557">
        <v>557</v>
      </c>
      <c r="AI557" s="1" t="s">
        <v>70</v>
      </c>
      <c r="AJ557" s="1" t="s">
        <v>71</v>
      </c>
      <c r="AK557" s="1" t="s">
        <v>72</v>
      </c>
      <c r="AL557">
        <v>1</v>
      </c>
      <c r="AM557" s="1" t="s">
        <v>1228</v>
      </c>
      <c r="AN557" s="2">
        <v>46113</v>
      </c>
      <c r="AO557" s="3">
        <v>46113</v>
      </c>
    </row>
    <row r="558" spans="1:41">
      <c r="A558" s="1" t="s">
        <v>1229</v>
      </c>
      <c r="B558" s="1" t="s">
        <v>42</v>
      </c>
      <c r="C558">
        <v>999999999999</v>
      </c>
      <c r="D558">
        <v>222222222222</v>
      </c>
      <c r="E558" s="1" t="s">
        <v>121</v>
      </c>
      <c r="F558">
        <v>46139.833333333336</v>
      </c>
      <c r="G558">
        <v>46140.833333333336</v>
      </c>
      <c r="H558">
        <v>46112.833333333336</v>
      </c>
      <c r="I558">
        <v>46142.833333333336</v>
      </c>
      <c r="J558" s="1" t="s">
        <v>96</v>
      </c>
      <c r="K558" s="1" t="s">
        <v>45</v>
      </c>
      <c r="L558" s="1" t="s">
        <v>97</v>
      </c>
      <c r="M558" s="1" t="s">
        <v>145</v>
      </c>
      <c r="N558" s="1" t="s">
        <v>48</v>
      </c>
      <c r="O558" s="1" t="s">
        <v>49</v>
      </c>
      <c r="P558">
        <v>1804857.706</v>
      </c>
      <c r="Q558" s="1" t="s">
        <v>99</v>
      </c>
      <c r="R558">
        <v>1.6666700000000001E-5</v>
      </c>
      <c r="S558" s="1" t="s">
        <v>51</v>
      </c>
      <c r="T558" s="1" t="s">
        <v>52</v>
      </c>
      <c r="U558">
        <v>30.081</v>
      </c>
      <c r="V558">
        <v>27.975300000000001</v>
      </c>
      <c r="W558">
        <v>27.975300000000001</v>
      </c>
      <c r="X558" s="1" t="s">
        <v>53</v>
      </c>
      <c r="Y558" s="1" t="s">
        <v>49</v>
      </c>
      <c r="Z558" s="1" t="s">
        <v>100</v>
      </c>
      <c r="AA558" s="1" t="s">
        <v>123</v>
      </c>
      <c r="AB558" s="1" t="s">
        <v>124</v>
      </c>
      <c r="AC558" s="1" t="s">
        <v>125</v>
      </c>
      <c r="AD558" s="1" t="s">
        <v>126</v>
      </c>
      <c r="AE558" s="1" t="s">
        <v>127</v>
      </c>
      <c r="AF558" s="1" t="s">
        <v>70</v>
      </c>
      <c r="AG558" s="1" t="s">
        <v>60</v>
      </c>
      <c r="AH558">
        <v>558</v>
      </c>
      <c r="AI558" s="1" t="s">
        <v>70</v>
      </c>
      <c r="AJ558" s="1" t="s">
        <v>71</v>
      </c>
      <c r="AK558" s="1" t="s">
        <v>72</v>
      </c>
      <c r="AL558">
        <v>1</v>
      </c>
      <c r="AM558" s="1" t="s">
        <v>1230</v>
      </c>
      <c r="AN558" s="2">
        <v>46113</v>
      </c>
      <c r="AO558" s="3">
        <v>46113</v>
      </c>
    </row>
    <row r="559" spans="1:41">
      <c r="A559" s="1" t="s">
        <v>1231</v>
      </c>
      <c r="B559" s="1" t="s">
        <v>42</v>
      </c>
      <c r="C559">
        <v>999999999999</v>
      </c>
      <c r="D559">
        <v>222222222222</v>
      </c>
      <c r="E559" s="1" t="s">
        <v>121</v>
      </c>
      <c r="F559">
        <v>46139.833333333336</v>
      </c>
      <c r="G559">
        <v>46140.833333333336</v>
      </c>
      <c r="H559">
        <v>46112.833333333336</v>
      </c>
      <c r="I559">
        <v>46142.833333333336</v>
      </c>
      <c r="J559" s="1" t="s">
        <v>96</v>
      </c>
      <c r="K559" s="1" t="s">
        <v>45</v>
      </c>
      <c r="L559" s="1" t="s">
        <v>97</v>
      </c>
      <c r="M559" s="1" t="s">
        <v>148</v>
      </c>
      <c r="N559" s="1" t="s">
        <v>48</v>
      </c>
      <c r="O559" s="1" t="s">
        <v>49</v>
      </c>
      <c r="P559">
        <v>1612876.4336999999</v>
      </c>
      <c r="Q559" s="1" t="s">
        <v>99</v>
      </c>
      <c r="R559">
        <v>1.6666700000000001E-5</v>
      </c>
      <c r="S559" s="1" t="s">
        <v>51</v>
      </c>
      <c r="T559" s="1" t="s">
        <v>52</v>
      </c>
      <c r="U559">
        <v>26.8813</v>
      </c>
      <c r="V559">
        <v>24.999600000000001</v>
      </c>
      <c r="W559">
        <v>24.999600000000001</v>
      </c>
      <c r="X559" s="1" t="s">
        <v>53</v>
      </c>
      <c r="Y559" s="1" t="s">
        <v>49</v>
      </c>
      <c r="Z559" s="1" t="s">
        <v>100</v>
      </c>
      <c r="AA559" s="1" t="s">
        <v>123</v>
      </c>
      <c r="AB559" s="1" t="s">
        <v>124</v>
      </c>
      <c r="AC559" s="1" t="s">
        <v>125</v>
      </c>
      <c r="AD559" s="1" t="s">
        <v>126</v>
      </c>
      <c r="AE559" s="1" t="s">
        <v>127</v>
      </c>
      <c r="AF559" s="1" t="s">
        <v>70</v>
      </c>
      <c r="AG559" s="1" t="s">
        <v>60</v>
      </c>
      <c r="AH559">
        <v>559</v>
      </c>
      <c r="AI559" s="1" t="s">
        <v>70</v>
      </c>
      <c r="AJ559" s="1" t="s">
        <v>71</v>
      </c>
      <c r="AK559" s="1" t="s">
        <v>72</v>
      </c>
      <c r="AL559">
        <v>1</v>
      </c>
      <c r="AM559" s="1" t="s">
        <v>1232</v>
      </c>
      <c r="AN559" s="2">
        <v>46113</v>
      </c>
      <c r="AO559" s="3">
        <v>46113</v>
      </c>
    </row>
    <row r="560" spans="1:41">
      <c r="A560" s="1" t="s">
        <v>1233</v>
      </c>
      <c r="B560" s="1" t="s">
        <v>42</v>
      </c>
      <c r="C560">
        <v>999999999999</v>
      </c>
      <c r="D560">
        <v>222222222222</v>
      </c>
      <c r="E560" s="1" t="s">
        <v>121</v>
      </c>
      <c r="F560">
        <v>46139.833333333336</v>
      </c>
      <c r="G560">
        <v>46140.833333333336</v>
      </c>
      <c r="H560">
        <v>46112.833333333336</v>
      </c>
      <c r="I560">
        <v>46142.833333333336</v>
      </c>
      <c r="J560" s="1" t="s">
        <v>106</v>
      </c>
      <c r="K560" s="1" t="s">
        <v>107</v>
      </c>
      <c r="L560" s="1" t="s">
        <v>108</v>
      </c>
      <c r="M560" s="1" t="s">
        <v>151</v>
      </c>
      <c r="N560" s="1" t="s">
        <v>48</v>
      </c>
      <c r="O560" s="1" t="s">
        <v>49</v>
      </c>
      <c r="P560">
        <v>85.182299999999998</v>
      </c>
      <c r="Q560" s="1" t="s">
        <v>110</v>
      </c>
      <c r="R560">
        <v>0.5</v>
      </c>
      <c r="S560" s="1" t="s">
        <v>51</v>
      </c>
      <c r="T560" s="1" t="s">
        <v>52</v>
      </c>
      <c r="U560">
        <v>42.591200000000001</v>
      </c>
      <c r="V560">
        <v>39.183900000000001</v>
      </c>
      <c r="W560">
        <v>39.183900000000001</v>
      </c>
      <c r="X560" s="1" t="s">
        <v>53</v>
      </c>
      <c r="Y560" s="1" t="s">
        <v>49</v>
      </c>
      <c r="Z560" s="1" t="s">
        <v>111</v>
      </c>
      <c r="AA560" s="1" t="s">
        <v>152</v>
      </c>
      <c r="AB560" s="1" t="s">
        <v>124</v>
      </c>
      <c r="AC560" s="1" t="s">
        <v>125</v>
      </c>
      <c r="AD560" s="1" t="s">
        <v>126</v>
      </c>
      <c r="AE560" s="1" t="s">
        <v>127</v>
      </c>
      <c r="AF560" s="1" t="s">
        <v>70</v>
      </c>
      <c r="AG560" s="1" t="s">
        <v>60</v>
      </c>
      <c r="AH560">
        <v>560</v>
      </c>
      <c r="AI560" s="1" t="s">
        <v>113</v>
      </c>
      <c r="AJ560" s="1" t="s">
        <v>114</v>
      </c>
      <c r="AK560" s="1" t="s">
        <v>115</v>
      </c>
      <c r="AL560">
        <v>1</v>
      </c>
      <c r="AM560" s="1" t="s">
        <v>1234</v>
      </c>
      <c r="AN560" s="2">
        <v>46113</v>
      </c>
      <c r="AO560" s="3">
        <v>46113</v>
      </c>
    </row>
    <row r="561" spans="1:41">
      <c r="A561" s="1" t="s">
        <v>1235</v>
      </c>
      <c r="B561" s="1" t="s">
        <v>42</v>
      </c>
      <c r="C561">
        <v>999999999999</v>
      </c>
      <c r="D561">
        <v>222222222222</v>
      </c>
      <c r="E561" s="1" t="s">
        <v>121</v>
      </c>
      <c r="F561">
        <v>46139.833333333336</v>
      </c>
      <c r="G561">
        <v>46140.833333333336</v>
      </c>
      <c r="H561">
        <v>46112.833333333336</v>
      </c>
      <c r="I561">
        <v>46142.833333333336</v>
      </c>
      <c r="J561" s="1" t="s">
        <v>106</v>
      </c>
      <c r="K561" s="1" t="s">
        <v>107</v>
      </c>
      <c r="L561" s="1" t="s">
        <v>108</v>
      </c>
      <c r="M561" s="1" t="s">
        <v>155</v>
      </c>
      <c r="N561" s="1" t="s">
        <v>48</v>
      </c>
      <c r="O561" s="1" t="s">
        <v>49</v>
      </c>
      <c r="P561">
        <v>88.796800000000005</v>
      </c>
      <c r="Q561" s="1" t="s">
        <v>110</v>
      </c>
      <c r="R561">
        <v>0.5</v>
      </c>
      <c r="S561" s="1" t="s">
        <v>51</v>
      </c>
      <c r="T561" s="1" t="s">
        <v>52</v>
      </c>
      <c r="U561">
        <v>44.398400000000002</v>
      </c>
      <c r="V561">
        <v>40.846499999999999</v>
      </c>
      <c r="W561">
        <v>40.846499999999999</v>
      </c>
      <c r="X561" s="1" t="s">
        <v>53</v>
      </c>
      <c r="Y561" s="1" t="s">
        <v>49</v>
      </c>
      <c r="Z561" s="1" t="s">
        <v>111</v>
      </c>
      <c r="AA561" s="1" t="s">
        <v>152</v>
      </c>
      <c r="AB561" s="1" t="s">
        <v>124</v>
      </c>
      <c r="AC561" s="1" t="s">
        <v>125</v>
      </c>
      <c r="AD561" s="1" t="s">
        <v>126</v>
      </c>
      <c r="AE561" s="1" t="s">
        <v>127</v>
      </c>
      <c r="AF561" s="1" t="s">
        <v>70</v>
      </c>
      <c r="AG561" s="1" t="s">
        <v>60</v>
      </c>
      <c r="AH561">
        <v>561</v>
      </c>
      <c r="AI561" s="1" t="s">
        <v>113</v>
      </c>
      <c r="AJ561" s="1" t="s">
        <v>114</v>
      </c>
      <c r="AK561" s="1" t="s">
        <v>115</v>
      </c>
      <c r="AL561">
        <v>1</v>
      </c>
      <c r="AM561" s="1" t="s">
        <v>1236</v>
      </c>
      <c r="AN561" s="2">
        <v>46113</v>
      </c>
      <c r="AO561" s="3">
        <v>46113</v>
      </c>
    </row>
    <row r="562" spans="1:41">
      <c r="A562" s="1" t="s">
        <v>1237</v>
      </c>
      <c r="B562" s="1" t="s">
        <v>42</v>
      </c>
      <c r="C562">
        <v>999999999999</v>
      </c>
      <c r="D562">
        <v>111111111111</v>
      </c>
      <c r="E562" s="1" t="s">
        <v>43</v>
      </c>
      <c r="F562">
        <v>46140.833333333336</v>
      </c>
      <c r="G562">
        <v>46141.833333333336</v>
      </c>
      <c r="H562">
        <v>46112.833333333336</v>
      </c>
      <c r="I562">
        <v>46142.833333333336</v>
      </c>
      <c r="J562" s="1" t="s">
        <v>44</v>
      </c>
      <c r="K562" s="1" t="s">
        <v>45</v>
      </c>
      <c r="L562" s="1" t="s">
        <v>46</v>
      </c>
      <c r="M562" s="1" t="s">
        <v>47</v>
      </c>
      <c r="N562" s="1" t="s">
        <v>48</v>
      </c>
      <c r="O562" s="1" t="s">
        <v>49</v>
      </c>
      <c r="P562">
        <v>1154.5535</v>
      </c>
      <c r="Q562" s="1" t="s">
        <v>50</v>
      </c>
      <c r="R562">
        <v>9.6000000000000002E-2</v>
      </c>
      <c r="S562" s="1" t="s">
        <v>51</v>
      </c>
      <c r="T562" s="1" t="s">
        <v>52</v>
      </c>
      <c r="U562">
        <v>110.83710000000001</v>
      </c>
      <c r="V562">
        <v>96.982500000000002</v>
      </c>
      <c r="W562">
        <v>96.982500000000002</v>
      </c>
      <c r="X562" s="1" t="s">
        <v>53</v>
      </c>
      <c r="Y562" s="1" t="s">
        <v>49</v>
      </c>
      <c r="Z562" s="1" t="s">
        <v>54</v>
      </c>
      <c r="AA562" s="1" t="s">
        <v>65</v>
      </c>
      <c r="AB562" s="1" t="s">
        <v>66</v>
      </c>
      <c r="AC562" s="1" t="s">
        <v>67</v>
      </c>
      <c r="AD562" s="1" t="s">
        <v>68</v>
      </c>
      <c r="AE562" s="1" t="s">
        <v>69</v>
      </c>
      <c r="AF562" s="1" t="s">
        <v>70</v>
      </c>
      <c r="AG562" s="1" t="s">
        <v>60</v>
      </c>
      <c r="AH562">
        <v>562</v>
      </c>
      <c r="AI562" s="1" t="s">
        <v>70</v>
      </c>
      <c r="AJ562" s="1" t="s">
        <v>71</v>
      </c>
      <c r="AK562" s="1" t="s">
        <v>72</v>
      </c>
      <c r="AL562">
        <v>1</v>
      </c>
      <c r="AM562" s="1" t="s">
        <v>1238</v>
      </c>
      <c r="AN562" s="2">
        <v>46113</v>
      </c>
      <c r="AO562" s="3">
        <v>46113</v>
      </c>
    </row>
    <row r="563" spans="1:41">
      <c r="A563" s="1" t="s">
        <v>1239</v>
      </c>
      <c r="B563" s="1" t="s">
        <v>42</v>
      </c>
      <c r="C563">
        <v>999999999999</v>
      </c>
      <c r="D563">
        <v>111111111111</v>
      </c>
      <c r="E563" s="1" t="s">
        <v>43</v>
      </c>
      <c r="F563">
        <v>46140.833333333336</v>
      </c>
      <c r="G563">
        <v>46141.833333333336</v>
      </c>
      <c r="H563">
        <v>46112.833333333336</v>
      </c>
      <c r="I563">
        <v>46142.833333333336</v>
      </c>
      <c r="J563" s="1" t="s">
        <v>44</v>
      </c>
      <c r="K563" s="1" t="s">
        <v>45</v>
      </c>
      <c r="L563" s="1" t="s">
        <v>46</v>
      </c>
      <c r="M563" s="1" t="s">
        <v>64</v>
      </c>
      <c r="N563" s="1" t="s">
        <v>48</v>
      </c>
      <c r="O563" s="1" t="s">
        <v>49</v>
      </c>
      <c r="P563">
        <v>1148.7801999999999</v>
      </c>
      <c r="Q563" s="1" t="s">
        <v>50</v>
      </c>
      <c r="R563">
        <v>9.6000000000000002E-2</v>
      </c>
      <c r="S563" s="1" t="s">
        <v>51</v>
      </c>
      <c r="T563" s="1" t="s">
        <v>52</v>
      </c>
      <c r="U563">
        <v>110.2829</v>
      </c>
      <c r="V563">
        <v>96.497500000000002</v>
      </c>
      <c r="W563">
        <v>96.497500000000002</v>
      </c>
      <c r="X563" s="1" t="s">
        <v>53</v>
      </c>
      <c r="Y563" s="1" t="s">
        <v>49</v>
      </c>
      <c r="Z563" s="1" t="s">
        <v>54</v>
      </c>
      <c r="AA563" s="1" t="s">
        <v>65</v>
      </c>
      <c r="AB563" s="1" t="s">
        <v>66</v>
      </c>
      <c r="AC563" s="1" t="s">
        <v>67</v>
      </c>
      <c r="AD563" s="1" t="s">
        <v>68</v>
      </c>
      <c r="AE563" s="1" t="s">
        <v>69</v>
      </c>
      <c r="AF563" s="1" t="s">
        <v>70</v>
      </c>
      <c r="AG563" s="1" t="s">
        <v>60</v>
      </c>
      <c r="AH563">
        <v>563</v>
      </c>
      <c r="AI563" s="1" t="s">
        <v>70</v>
      </c>
      <c r="AJ563" s="1" t="s">
        <v>71</v>
      </c>
      <c r="AK563" s="1" t="s">
        <v>72</v>
      </c>
      <c r="AL563">
        <v>1</v>
      </c>
      <c r="AM563" s="1" t="s">
        <v>1240</v>
      </c>
      <c r="AN563" s="2">
        <v>46113</v>
      </c>
      <c r="AO563" s="3">
        <v>46113</v>
      </c>
    </row>
    <row r="564" spans="1:41">
      <c r="A564" s="1" t="s">
        <v>1241</v>
      </c>
      <c r="B564" s="1" t="s">
        <v>42</v>
      </c>
      <c r="C564">
        <v>999999999999</v>
      </c>
      <c r="D564">
        <v>111111111111</v>
      </c>
      <c r="E564" s="1" t="s">
        <v>43</v>
      </c>
      <c r="F564">
        <v>46140.833333333336</v>
      </c>
      <c r="G564">
        <v>46141.833333333336</v>
      </c>
      <c r="H564">
        <v>46112.833333333336</v>
      </c>
      <c r="I564">
        <v>46142.833333333336</v>
      </c>
      <c r="J564" s="1" t="s">
        <v>75</v>
      </c>
      <c r="K564" s="1" t="s">
        <v>76</v>
      </c>
      <c r="L564" s="1" t="s">
        <v>77</v>
      </c>
      <c r="M564" s="1" t="s">
        <v>78</v>
      </c>
      <c r="N564" s="1" t="s">
        <v>48</v>
      </c>
      <c r="O564" s="1" t="s">
        <v>49</v>
      </c>
      <c r="P564">
        <v>240.67830000000001</v>
      </c>
      <c r="Q564" s="1" t="s">
        <v>79</v>
      </c>
      <c r="R564">
        <v>2.3E-2</v>
      </c>
      <c r="S564" s="1" t="s">
        <v>51</v>
      </c>
      <c r="T564" s="1" t="s">
        <v>52</v>
      </c>
      <c r="U564">
        <v>5.5355999999999996</v>
      </c>
      <c r="V564">
        <v>5.1745999999999999</v>
      </c>
      <c r="W564">
        <v>5.1745999999999999</v>
      </c>
      <c r="X564" s="1" t="s">
        <v>53</v>
      </c>
      <c r="Y564" s="1" t="s">
        <v>49</v>
      </c>
      <c r="Z564" s="1" t="s">
        <v>80</v>
      </c>
      <c r="AA564" s="1" t="s">
        <v>55</v>
      </c>
      <c r="AB564" s="1" t="s">
        <v>56</v>
      </c>
      <c r="AC564" s="1" t="s">
        <v>57</v>
      </c>
      <c r="AD564" s="1" t="s">
        <v>58</v>
      </c>
      <c r="AE564" s="1" t="s">
        <v>59</v>
      </c>
      <c r="AF564" s="1" t="s">
        <v>56</v>
      </c>
      <c r="AG564" s="1" t="s">
        <v>60</v>
      </c>
      <c r="AH564">
        <v>564</v>
      </c>
      <c r="AI564" s="1" t="s">
        <v>56</v>
      </c>
      <c r="AJ564" s="1" t="s">
        <v>56</v>
      </c>
      <c r="AK564" s="1" t="s">
        <v>61</v>
      </c>
      <c r="AL564">
        <v>1</v>
      </c>
      <c r="AM564" s="1" t="s">
        <v>1242</v>
      </c>
      <c r="AN564" s="2">
        <v>46113</v>
      </c>
      <c r="AO564" s="3">
        <v>46113</v>
      </c>
    </row>
    <row r="565" spans="1:41">
      <c r="A565" s="1" t="s">
        <v>1243</v>
      </c>
      <c r="B565" s="1" t="s">
        <v>42</v>
      </c>
      <c r="C565">
        <v>999999999999</v>
      </c>
      <c r="D565">
        <v>111111111111</v>
      </c>
      <c r="E565" s="1" t="s">
        <v>43</v>
      </c>
      <c r="F565">
        <v>46140.833333333336</v>
      </c>
      <c r="G565">
        <v>46141.833333333336</v>
      </c>
      <c r="H565">
        <v>46112.833333333336</v>
      </c>
      <c r="I565">
        <v>46142.833333333336</v>
      </c>
      <c r="J565" s="1" t="s">
        <v>75</v>
      </c>
      <c r="K565" s="1" t="s">
        <v>76</v>
      </c>
      <c r="L565" s="1" t="s">
        <v>77</v>
      </c>
      <c r="M565" s="1" t="s">
        <v>83</v>
      </c>
      <c r="N565" s="1" t="s">
        <v>48</v>
      </c>
      <c r="O565" s="1" t="s">
        <v>49</v>
      </c>
      <c r="P565">
        <v>254.08109999999999</v>
      </c>
      <c r="Q565" s="1" t="s">
        <v>79</v>
      </c>
      <c r="R565">
        <v>2.3E-2</v>
      </c>
      <c r="S565" s="1" t="s">
        <v>51</v>
      </c>
      <c r="T565" s="1" t="s">
        <v>52</v>
      </c>
      <c r="U565">
        <v>5.8438999999999997</v>
      </c>
      <c r="V565">
        <v>5.4626999999999999</v>
      </c>
      <c r="W565">
        <v>5.4626999999999999</v>
      </c>
      <c r="X565" s="1" t="s">
        <v>53</v>
      </c>
      <c r="Y565" s="1" t="s">
        <v>49</v>
      </c>
      <c r="Z565" s="1" t="s">
        <v>80</v>
      </c>
      <c r="AA565" s="1" t="s">
        <v>65</v>
      </c>
      <c r="AB565" s="1" t="s">
        <v>66</v>
      </c>
      <c r="AC565" s="1" t="s">
        <v>67</v>
      </c>
      <c r="AD565" s="1" t="s">
        <v>68</v>
      </c>
      <c r="AE565" s="1" t="s">
        <v>69</v>
      </c>
      <c r="AF565" s="1" t="s">
        <v>70</v>
      </c>
      <c r="AG565" s="1" t="s">
        <v>60</v>
      </c>
      <c r="AH565">
        <v>565</v>
      </c>
      <c r="AI565" s="1" t="s">
        <v>70</v>
      </c>
      <c r="AJ565" s="1" t="s">
        <v>71</v>
      </c>
      <c r="AK565" s="1" t="s">
        <v>72</v>
      </c>
      <c r="AL565">
        <v>1</v>
      </c>
      <c r="AM565" s="1" t="s">
        <v>1244</v>
      </c>
      <c r="AN565" s="2">
        <v>46113</v>
      </c>
      <c r="AO565" s="3">
        <v>46113</v>
      </c>
    </row>
    <row r="566" spans="1:41">
      <c r="A566" s="1" t="s">
        <v>1245</v>
      </c>
      <c r="B566" s="1" t="s">
        <v>42</v>
      </c>
      <c r="C566">
        <v>999999999999</v>
      </c>
      <c r="D566">
        <v>111111111111</v>
      </c>
      <c r="E566" s="1" t="s">
        <v>43</v>
      </c>
      <c r="F566">
        <v>46140.833333333336</v>
      </c>
      <c r="G566">
        <v>46141.833333333336</v>
      </c>
      <c r="H566">
        <v>46112.833333333336</v>
      </c>
      <c r="I566">
        <v>46142.833333333336</v>
      </c>
      <c r="J566" s="1" t="s">
        <v>86</v>
      </c>
      <c r="K566" s="1" t="s">
        <v>87</v>
      </c>
      <c r="L566" s="1" t="s">
        <v>88</v>
      </c>
      <c r="M566" s="1" t="s">
        <v>89</v>
      </c>
      <c r="N566" s="1" t="s">
        <v>48</v>
      </c>
      <c r="O566" s="1" t="s">
        <v>49</v>
      </c>
      <c r="P566">
        <v>205.9537</v>
      </c>
      <c r="Q566" s="1" t="s">
        <v>50</v>
      </c>
      <c r="R566">
        <v>0.192</v>
      </c>
      <c r="S566" s="1" t="s">
        <v>51</v>
      </c>
      <c r="T566" s="1" t="s">
        <v>52</v>
      </c>
      <c r="U566">
        <v>39.543100000000003</v>
      </c>
      <c r="V566">
        <v>35.012099999999997</v>
      </c>
      <c r="W566">
        <v>35.012099999999997</v>
      </c>
      <c r="X566" s="1" t="s">
        <v>53</v>
      </c>
      <c r="Y566" s="1" t="s">
        <v>49</v>
      </c>
      <c r="Z566" s="1" t="s">
        <v>90</v>
      </c>
      <c r="AA566" s="1" t="s">
        <v>65</v>
      </c>
      <c r="AB566" s="1" t="s">
        <v>66</v>
      </c>
      <c r="AC566" s="1" t="s">
        <v>67</v>
      </c>
      <c r="AD566" s="1" t="s">
        <v>68</v>
      </c>
      <c r="AE566" s="1" t="s">
        <v>69</v>
      </c>
      <c r="AF566" s="1" t="s">
        <v>70</v>
      </c>
      <c r="AG566" s="1" t="s">
        <v>60</v>
      </c>
      <c r="AH566">
        <v>566</v>
      </c>
      <c r="AI566" s="1" t="s">
        <v>70</v>
      </c>
      <c r="AJ566" s="1" t="s">
        <v>71</v>
      </c>
      <c r="AK566" s="1" t="s">
        <v>72</v>
      </c>
      <c r="AL566">
        <v>1</v>
      </c>
      <c r="AM566" s="1" t="s">
        <v>1246</v>
      </c>
      <c r="AN566" s="2">
        <v>46113</v>
      </c>
      <c r="AO566" s="3">
        <v>46113</v>
      </c>
    </row>
    <row r="567" spans="1:41">
      <c r="A567" s="1" t="s">
        <v>1247</v>
      </c>
      <c r="B567" s="1" t="s">
        <v>42</v>
      </c>
      <c r="C567">
        <v>999999999999</v>
      </c>
      <c r="D567">
        <v>111111111111</v>
      </c>
      <c r="E567" s="1" t="s">
        <v>43</v>
      </c>
      <c r="F567">
        <v>46140.833333333336</v>
      </c>
      <c r="G567">
        <v>46141.833333333336</v>
      </c>
      <c r="H567">
        <v>46112.833333333336</v>
      </c>
      <c r="I567">
        <v>46142.833333333336</v>
      </c>
      <c r="J567" s="1" t="s">
        <v>86</v>
      </c>
      <c r="K567" s="1" t="s">
        <v>87</v>
      </c>
      <c r="L567" s="1" t="s">
        <v>88</v>
      </c>
      <c r="M567" s="1" t="s">
        <v>93</v>
      </c>
      <c r="N567" s="1" t="s">
        <v>48</v>
      </c>
      <c r="O567" s="1" t="s">
        <v>49</v>
      </c>
      <c r="P567">
        <v>224.75659999999999</v>
      </c>
      <c r="Q567" s="1" t="s">
        <v>50</v>
      </c>
      <c r="R567">
        <v>0.192</v>
      </c>
      <c r="S567" s="1" t="s">
        <v>51</v>
      </c>
      <c r="T567" s="1" t="s">
        <v>52</v>
      </c>
      <c r="U567">
        <v>43.153300000000002</v>
      </c>
      <c r="V567">
        <v>38.208599999999997</v>
      </c>
      <c r="W567">
        <v>38.208599999999997</v>
      </c>
      <c r="X567" s="1" t="s">
        <v>53</v>
      </c>
      <c r="Y567" s="1" t="s">
        <v>49</v>
      </c>
      <c r="Z567" s="1" t="s">
        <v>90</v>
      </c>
      <c r="AA567" s="1" t="s">
        <v>65</v>
      </c>
      <c r="AB567" s="1" t="s">
        <v>66</v>
      </c>
      <c r="AC567" s="1" t="s">
        <v>67</v>
      </c>
      <c r="AD567" s="1" t="s">
        <v>68</v>
      </c>
      <c r="AE567" s="1" t="s">
        <v>69</v>
      </c>
      <c r="AF567" s="1" t="s">
        <v>70</v>
      </c>
      <c r="AG567" s="1" t="s">
        <v>60</v>
      </c>
      <c r="AH567">
        <v>567</v>
      </c>
      <c r="AI567" s="1" t="s">
        <v>70</v>
      </c>
      <c r="AJ567" s="1" t="s">
        <v>71</v>
      </c>
      <c r="AK567" s="1" t="s">
        <v>72</v>
      </c>
      <c r="AL567">
        <v>1</v>
      </c>
      <c r="AM567" s="1" t="s">
        <v>1248</v>
      </c>
      <c r="AN567" s="2">
        <v>46113</v>
      </c>
      <c r="AO567" s="3">
        <v>46113</v>
      </c>
    </row>
    <row r="568" spans="1:41">
      <c r="A568" s="1" t="s">
        <v>1249</v>
      </c>
      <c r="B568" s="1" t="s">
        <v>42</v>
      </c>
      <c r="C568">
        <v>999999999999</v>
      </c>
      <c r="D568">
        <v>111111111111</v>
      </c>
      <c r="E568" s="1" t="s">
        <v>43</v>
      </c>
      <c r="F568">
        <v>46140.833333333336</v>
      </c>
      <c r="G568">
        <v>46141.833333333336</v>
      </c>
      <c r="H568">
        <v>46112.833333333336</v>
      </c>
      <c r="I568">
        <v>46142.833333333336</v>
      </c>
      <c r="J568" s="1" t="s">
        <v>96</v>
      </c>
      <c r="K568" s="1" t="s">
        <v>45</v>
      </c>
      <c r="L568" s="1" t="s">
        <v>97</v>
      </c>
      <c r="M568" s="1" t="s">
        <v>98</v>
      </c>
      <c r="N568" s="1" t="s">
        <v>48</v>
      </c>
      <c r="O568" s="1" t="s">
        <v>49</v>
      </c>
      <c r="P568">
        <v>4355842.1911000004</v>
      </c>
      <c r="Q568" s="1" t="s">
        <v>99</v>
      </c>
      <c r="R568">
        <v>1.6666700000000001E-5</v>
      </c>
      <c r="S568" s="1" t="s">
        <v>51</v>
      </c>
      <c r="T568" s="1" t="s">
        <v>52</v>
      </c>
      <c r="U568">
        <v>72.597499999999997</v>
      </c>
      <c r="V568">
        <v>67.515600000000006</v>
      </c>
      <c r="W568">
        <v>67.515600000000006</v>
      </c>
      <c r="X568" s="1" t="s">
        <v>53</v>
      </c>
      <c r="Y568" s="1" t="s">
        <v>49</v>
      </c>
      <c r="Z568" s="1" t="s">
        <v>100</v>
      </c>
      <c r="AA568" s="1" t="s">
        <v>55</v>
      </c>
      <c r="AB568" s="1" t="s">
        <v>56</v>
      </c>
      <c r="AC568" s="1" t="s">
        <v>57</v>
      </c>
      <c r="AD568" s="1" t="s">
        <v>58</v>
      </c>
      <c r="AE568" s="1" t="s">
        <v>59</v>
      </c>
      <c r="AF568" s="1" t="s">
        <v>56</v>
      </c>
      <c r="AG568" s="1" t="s">
        <v>60</v>
      </c>
      <c r="AH568">
        <v>568</v>
      </c>
      <c r="AI568" s="1" t="s">
        <v>56</v>
      </c>
      <c r="AJ568" s="1" t="s">
        <v>56</v>
      </c>
      <c r="AK568" s="1" t="s">
        <v>61</v>
      </c>
      <c r="AL568">
        <v>1</v>
      </c>
      <c r="AM568" s="1" t="s">
        <v>1250</v>
      </c>
      <c r="AN568" s="2">
        <v>46113</v>
      </c>
      <c r="AO568" s="3">
        <v>46113</v>
      </c>
    </row>
    <row r="569" spans="1:41">
      <c r="A569" s="1" t="s">
        <v>1251</v>
      </c>
      <c r="B569" s="1" t="s">
        <v>42</v>
      </c>
      <c r="C569">
        <v>999999999999</v>
      </c>
      <c r="D569">
        <v>111111111111</v>
      </c>
      <c r="E569" s="1" t="s">
        <v>43</v>
      </c>
      <c r="F569">
        <v>46140.833333333336</v>
      </c>
      <c r="G569">
        <v>46141.833333333336</v>
      </c>
      <c r="H569">
        <v>46112.833333333336</v>
      </c>
      <c r="I569">
        <v>46142.833333333336</v>
      </c>
      <c r="J569" s="1" t="s">
        <v>96</v>
      </c>
      <c r="K569" s="1" t="s">
        <v>45</v>
      </c>
      <c r="L569" s="1" t="s">
        <v>97</v>
      </c>
      <c r="M569" s="1" t="s">
        <v>103</v>
      </c>
      <c r="N569" s="1" t="s">
        <v>48</v>
      </c>
      <c r="O569" s="1" t="s">
        <v>49</v>
      </c>
      <c r="P569">
        <v>4832876.4358999999</v>
      </c>
      <c r="Q569" s="1" t="s">
        <v>99</v>
      </c>
      <c r="R569">
        <v>1.6666700000000001E-5</v>
      </c>
      <c r="S569" s="1" t="s">
        <v>51</v>
      </c>
      <c r="T569" s="1" t="s">
        <v>52</v>
      </c>
      <c r="U569">
        <v>80.548100000000005</v>
      </c>
      <c r="V569">
        <v>74.909599999999998</v>
      </c>
      <c r="W569">
        <v>74.909599999999998</v>
      </c>
      <c r="X569" s="1" t="s">
        <v>53</v>
      </c>
      <c r="Y569" s="1" t="s">
        <v>49</v>
      </c>
      <c r="Z569" s="1" t="s">
        <v>100</v>
      </c>
      <c r="AA569" s="1" t="s">
        <v>65</v>
      </c>
      <c r="AB569" s="1" t="s">
        <v>66</v>
      </c>
      <c r="AC569" s="1" t="s">
        <v>67</v>
      </c>
      <c r="AD569" s="1" t="s">
        <v>68</v>
      </c>
      <c r="AE569" s="1" t="s">
        <v>69</v>
      </c>
      <c r="AF569" s="1" t="s">
        <v>70</v>
      </c>
      <c r="AG569" s="1" t="s">
        <v>60</v>
      </c>
      <c r="AH569">
        <v>569</v>
      </c>
      <c r="AI569" s="1" t="s">
        <v>70</v>
      </c>
      <c r="AJ569" s="1" t="s">
        <v>71</v>
      </c>
      <c r="AK569" s="1" t="s">
        <v>72</v>
      </c>
      <c r="AL569">
        <v>1</v>
      </c>
      <c r="AM569" s="1" t="s">
        <v>1252</v>
      </c>
      <c r="AN569" s="2">
        <v>46113</v>
      </c>
      <c r="AO569" s="3">
        <v>46113</v>
      </c>
    </row>
    <row r="570" spans="1:41">
      <c r="A570" s="1" t="s">
        <v>1253</v>
      </c>
      <c r="B570" s="1" t="s">
        <v>42</v>
      </c>
      <c r="C570">
        <v>999999999999</v>
      </c>
      <c r="D570">
        <v>111111111111</v>
      </c>
      <c r="E570" s="1" t="s">
        <v>43</v>
      </c>
      <c r="F570">
        <v>46140.833333333336</v>
      </c>
      <c r="G570">
        <v>46141.833333333336</v>
      </c>
      <c r="H570">
        <v>46112.833333333336</v>
      </c>
      <c r="I570">
        <v>46142.833333333336</v>
      </c>
      <c r="J570" s="1" t="s">
        <v>106</v>
      </c>
      <c r="K570" s="1" t="s">
        <v>107</v>
      </c>
      <c r="L570" s="1" t="s">
        <v>108</v>
      </c>
      <c r="M570" s="1" t="s">
        <v>109</v>
      </c>
      <c r="N570" s="1" t="s">
        <v>48</v>
      </c>
      <c r="O570" s="1" t="s">
        <v>49</v>
      </c>
      <c r="P570">
        <v>220.53530000000001</v>
      </c>
      <c r="Q570" s="1" t="s">
        <v>110</v>
      </c>
      <c r="R570">
        <v>0.5</v>
      </c>
      <c r="S570" s="1" t="s">
        <v>51</v>
      </c>
      <c r="T570" s="1" t="s">
        <v>52</v>
      </c>
      <c r="U570">
        <v>110.2676</v>
      </c>
      <c r="V570">
        <v>101.4462</v>
      </c>
      <c r="W570">
        <v>101.4462</v>
      </c>
      <c r="X570" s="1" t="s">
        <v>53</v>
      </c>
      <c r="Y570" s="1" t="s">
        <v>49</v>
      </c>
      <c r="Z570" s="1" t="s">
        <v>111</v>
      </c>
      <c r="AA570" s="1" t="s">
        <v>112</v>
      </c>
      <c r="AB570" s="1" t="s">
        <v>66</v>
      </c>
      <c r="AC570" s="1" t="s">
        <v>67</v>
      </c>
      <c r="AD570" s="1" t="s">
        <v>68</v>
      </c>
      <c r="AE570" s="1" t="s">
        <v>69</v>
      </c>
      <c r="AF570" s="1" t="s">
        <v>70</v>
      </c>
      <c r="AG570" s="1" t="s">
        <v>60</v>
      </c>
      <c r="AH570">
        <v>570</v>
      </c>
      <c r="AI570" s="1" t="s">
        <v>113</v>
      </c>
      <c r="AJ570" s="1" t="s">
        <v>114</v>
      </c>
      <c r="AK570" s="1" t="s">
        <v>115</v>
      </c>
      <c r="AL570">
        <v>1</v>
      </c>
      <c r="AM570" s="1" t="s">
        <v>1254</v>
      </c>
      <c r="AN570" s="2">
        <v>46113</v>
      </c>
      <c r="AO570" s="3">
        <v>46113</v>
      </c>
    </row>
    <row r="571" spans="1:41">
      <c r="A571" s="1" t="s">
        <v>1255</v>
      </c>
      <c r="B571" s="1" t="s">
        <v>42</v>
      </c>
      <c r="C571">
        <v>999999999999</v>
      </c>
      <c r="D571">
        <v>111111111111</v>
      </c>
      <c r="E571" s="1" t="s">
        <v>43</v>
      </c>
      <c r="F571">
        <v>46140.833333333336</v>
      </c>
      <c r="G571">
        <v>46141.833333333336</v>
      </c>
      <c r="H571">
        <v>46112.833333333336</v>
      </c>
      <c r="I571">
        <v>46142.833333333336</v>
      </c>
      <c r="J571" s="1" t="s">
        <v>106</v>
      </c>
      <c r="K571" s="1" t="s">
        <v>107</v>
      </c>
      <c r="L571" s="1" t="s">
        <v>108</v>
      </c>
      <c r="M571" s="1" t="s">
        <v>118</v>
      </c>
      <c r="N571" s="1" t="s">
        <v>48</v>
      </c>
      <c r="O571" s="1" t="s">
        <v>49</v>
      </c>
      <c r="P571">
        <v>230.99270000000001</v>
      </c>
      <c r="Q571" s="1" t="s">
        <v>110</v>
      </c>
      <c r="R571">
        <v>0.5</v>
      </c>
      <c r="S571" s="1" t="s">
        <v>51</v>
      </c>
      <c r="T571" s="1" t="s">
        <v>52</v>
      </c>
      <c r="U571">
        <v>115.49639999999999</v>
      </c>
      <c r="V571">
        <v>106.2567</v>
      </c>
      <c r="W571">
        <v>106.2567</v>
      </c>
      <c r="X571" s="1" t="s">
        <v>53</v>
      </c>
      <c r="Y571" s="1" t="s">
        <v>49</v>
      </c>
      <c r="Z571" s="1" t="s">
        <v>111</v>
      </c>
      <c r="AA571" s="1" t="s">
        <v>55</v>
      </c>
      <c r="AB571" s="1" t="s">
        <v>56</v>
      </c>
      <c r="AC571" s="1" t="s">
        <v>57</v>
      </c>
      <c r="AD571" s="1" t="s">
        <v>58</v>
      </c>
      <c r="AE571" s="1" t="s">
        <v>59</v>
      </c>
      <c r="AF571" s="1" t="s">
        <v>56</v>
      </c>
      <c r="AG571" s="1" t="s">
        <v>60</v>
      </c>
      <c r="AH571">
        <v>571</v>
      </c>
      <c r="AI571" s="1" t="s">
        <v>56</v>
      </c>
      <c r="AJ571" s="1" t="s">
        <v>56</v>
      </c>
      <c r="AK571" s="1" t="s">
        <v>61</v>
      </c>
      <c r="AL571">
        <v>1</v>
      </c>
      <c r="AM571" s="1" t="s">
        <v>1256</v>
      </c>
      <c r="AN571" s="2">
        <v>46113</v>
      </c>
      <c r="AO571" s="3">
        <v>46113</v>
      </c>
    </row>
    <row r="572" spans="1:41">
      <c r="A572" s="1" t="s">
        <v>1257</v>
      </c>
      <c r="B572" s="1" t="s">
        <v>42</v>
      </c>
      <c r="C572">
        <v>999999999999</v>
      </c>
      <c r="D572">
        <v>222222222222</v>
      </c>
      <c r="E572" s="1" t="s">
        <v>121</v>
      </c>
      <c r="F572">
        <v>46140.833333333336</v>
      </c>
      <c r="G572">
        <v>46141.833333333336</v>
      </c>
      <c r="H572">
        <v>46112.833333333336</v>
      </c>
      <c r="I572">
        <v>46142.833333333336</v>
      </c>
      <c r="J572" s="1" t="s">
        <v>44</v>
      </c>
      <c r="K572" s="1" t="s">
        <v>45</v>
      </c>
      <c r="L572" s="1" t="s">
        <v>46</v>
      </c>
      <c r="M572" s="1" t="s">
        <v>122</v>
      </c>
      <c r="N572" s="1" t="s">
        <v>48</v>
      </c>
      <c r="O572" s="1" t="s">
        <v>49</v>
      </c>
      <c r="P572">
        <v>440.67340000000002</v>
      </c>
      <c r="Q572" s="1" t="s">
        <v>50</v>
      </c>
      <c r="R572">
        <v>9.6000000000000002E-2</v>
      </c>
      <c r="S572" s="1" t="s">
        <v>51</v>
      </c>
      <c r="T572" s="1" t="s">
        <v>52</v>
      </c>
      <c r="U572">
        <v>42.304600000000001</v>
      </c>
      <c r="V572">
        <v>37.016599999999997</v>
      </c>
      <c r="W572">
        <v>37.016599999999997</v>
      </c>
      <c r="X572" s="1" t="s">
        <v>53</v>
      </c>
      <c r="Y572" s="1" t="s">
        <v>49</v>
      </c>
      <c r="Z572" s="1" t="s">
        <v>54</v>
      </c>
      <c r="AA572" s="1" t="s">
        <v>123</v>
      </c>
      <c r="AB572" s="1" t="s">
        <v>124</v>
      </c>
      <c r="AC572" s="1" t="s">
        <v>125</v>
      </c>
      <c r="AD572" s="1" t="s">
        <v>126</v>
      </c>
      <c r="AE572" s="1" t="s">
        <v>127</v>
      </c>
      <c r="AF572" s="1" t="s">
        <v>70</v>
      </c>
      <c r="AG572" s="1" t="s">
        <v>60</v>
      </c>
      <c r="AH572">
        <v>572</v>
      </c>
      <c r="AI572" s="1" t="s">
        <v>70</v>
      </c>
      <c r="AJ572" s="1" t="s">
        <v>71</v>
      </c>
      <c r="AK572" s="1" t="s">
        <v>72</v>
      </c>
      <c r="AL572">
        <v>1</v>
      </c>
      <c r="AM572" s="1" t="s">
        <v>1258</v>
      </c>
      <c r="AN572" s="2">
        <v>46113</v>
      </c>
      <c r="AO572" s="3">
        <v>46113</v>
      </c>
    </row>
    <row r="573" spans="1:41">
      <c r="A573" s="1" t="s">
        <v>1259</v>
      </c>
      <c r="B573" s="1" t="s">
        <v>42</v>
      </c>
      <c r="C573">
        <v>999999999999</v>
      </c>
      <c r="D573">
        <v>222222222222</v>
      </c>
      <c r="E573" s="1" t="s">
        <v>121</v>
      </c>
      <c r="F573">
        <v>46140.833333333336</v>
      </c>
      <c r="G573">
        <v>46141.833333333336</v>
      </c>
      <c r="H573">
        <v>46112.833333333336</v>
      </c>
      <c r="I573">
        <v>46142.833333333336</v>
      </c>
      <c r="J573" s="1" t="s">
        <v>44</v>
      </c>
      <c r="K573" s="1" t="s">
        <v>45</v>
      </c>
      <c r="L573" s="1" t="s">
        <v>46</v>
      </c>
      <c r="M573" s="1" t="s">
        <v>130</v>
      </c>
      <c r="N573" s="1" t="s">
        <v>48</v>
      </c>
      <c r="O573" s="1" t="s">
        <v>49</v>
      </c>
      <c r="P573">
        <v>413.26589999999999</v>
      </c>
      <c r="Q573" s="1" t="s">
        <v>50</v>
      </c>
      <c r="R573">
        <v>9.6000000000000002E-2</v>
      </c>
      <c r="S573" s="1" t="s">
        <v>51</v>
      </c>
      <c r="T573" s="1" t="s">
        <v>52</v>
      </c>
      <c r="U573">
        <v>39.673499999999997</v>
      </c>
      <c r="V573">
        <v>34.714300000000001</v>
      </c>
      <c r="W573">
        <v>34.714300000000001</v>
      </c>
      <c r="X573" s="1" t="s">
        <v>53</v>
      </c>
      <c r="Y573" s="1" t="s">
        <v>49</v>
      </c>
      <c r="Z573" s="1" t="s">
        <v>54</v>
      </c>
      <c r="AA573" s="1" t="s">
        <v>123</v>
      </c>
      <c r="AB573" s="1" t="s">
        <v>124</v>
      </c>
      <c r="AC573" s="1" t="s">
        <v>125</v>
      </c>
      <c r="AD573" s="1" t="s">
        <v>126</v>
      </c>
      <c r="AE573" s="1" t="s">
        <v>127</v>
      </c>
      <c r="AF573" s="1" t="s">
        <v>70</v>
      </c>
      <c r="AG573" s="1" t="s">
        <v>60</v>
      </c>
      <c r="AH573">
        <v>573</v>
      </c>
      <c r="AI573" s="1" t="s">
        <v>70</v>
      </c>
      <c r="AJ573" s="1" t="s">
        <v>71</v>
      </c>
      <c r="AK573" s="1" t="s">
        <v>72</v>
      </c>
      <c r="AL573">
        <v>1</v>
      </c>
      <c r="AM573" s="1" t="s">
        <v>1260</v>
      </c>
      <c r="AN573" s="2">
        <v>46113</v>
      </c>
      <c r="AO573" s="3">
        <v>46113</v>
      </c>
    </row>
    <row r="574" spans="1:41">
      <c r="A574" s="1" t="s">
        <v>1261</v>
      </c>
      <c r="B574" s="1" t="s">
        <v>42</v>
      </c>
      <c r="C574">
        <v>999999999999</v>
      </c>
      <c r="D574">
        <v>222222222222</v>
      </c>
      <c r="E574" s="1" t="s">
        <v>121</v>
      </c>
      <c r="F574">
        <v>46140.833333333336</v>
      </c>
      <c r="G574">
        <v>46141.833333333336</v>
      </c>
      <c r="H574">
        <v>46112.833333333336</v>
      </c>
      <c r="I574">
        <v>46142.833333333336</v>
      </c>
      <c r="J574" s="1" t="s">
        <v>75</v>
      </c>
      <c r="K574" s="1" t="s">
        <v>76</v>
      </c>
      <c r="L574" s="1" t="s">
        <v>77</v>
      </c>
      <c r="M574" s="1" t="s">
        <v>133</v>
      </c>
      <c r="N574" s="1" t="s">
        <v>48</v>
      </c>
      <c r="O574" s="1" t="s">
        <v>49</v>
      </c>
      <c r="P574">
        <v>88.635000000000005</v>
      </c>
      <c r="Q574" s="1" t="s">
        <v>79</v>
      </c>
      <c r="R574">
        <v>2.3E-2</v>
      </c>
      <c r="S574" s="1" t="s">
        <v>51</v>
      </c>
      <c r="T574" s="1" t="s">
        <v>52</v>
      </c>
      <c r="U574">
        <v>2.0386000000000002</v>
      </c>
      <c r="V574">
        <v>1.9056999999999999</v>
      </c>
      <c r="W574">
        <v>1.9056999999999999</v>
      </c>
      <c r="X574" s="1" t="s">
        <v>53</v>
      </c>
      <c r="Y574" s="1" t="s">
        <v>49</v>
      </c>
      <c r="Z574" s="1" t="s">
        <v>80</v>
      </c>
      <c r="AA574" s="1" t="s">
        <v>123</v>
      </c>
      <c r="AB574" s="1" t="s">
        <v>124</v>
      </c>
      <c r="AC574" s="1" t="s">
        <v>125</v>
      </c>
      <c r="AD574" s="1" t="s">
        <v>126</v>
      </c>
      <c r="AE574" s="1" t="s">
        <v>127</v>
      </c>
      <c r="AF574" s="1" t="s">
        <v>70</v>
      </c>
      <c r="AG574" s="1" t="s">
        <v>60</v>
      </c>
      <c r="AH574">
        <v>574</v>
      </c>
      <c r="AI574" s="1" t="s">
        <v>70</v>
      </c>
      <c r="AJ574" s="1" t="s">
        <v>71</v>
      </c>
      <c r="AK574" s="1" t="s">
        <v>72</v>
      </c>
      <c r="AL574">
        <v>1</v>
      </c>
      <c r="AM574" s="1" t="s">
        <v>1262</v>
      </c>
      <c r="AN574" s="2">
        <v>46113</v>
      </c>
      <c r="AO574" s="3">
        <v>46113</v>
      </c>
    </row>
    <row r="575" spans="1:41">
      <c r="A575" s="1" t="s">
        <v>1263</v>
      </c>
      <c r="B575" s="1" t="s">
        <v>42</v>
      </c>
      <c r="C575">
        <v>999999999999</v>
      </c>
      <c r="D575">
        <v>222222222222</v>
      </c>
      <c r="E575" s="1" t="s">
        <v>121</v>
      </c>
      <c r="F575">
        <v>46140.833333333336</v>
      </c>
      <c r="G575">
        <v>46141.833333333336</v>
      </c>
      <c r="H575">
        <v>46112.833333333336</v>
      </c>
      <c r="I575">
        <v>46142.833333333336</v>
      </c>
      <c r="J575" s="1" t="s">
        <v>75</v>
      </c>
      <c r="K575" s="1" t="s">
        <v>76</v>
      </c>
      <c r="L575" s="1" t="s">
        <v>77</v>
      </c>
      <c r="M575" s="1" t="s">
        <v>136</v>
      </c>
      <c r="N575" s="1" t="s">
        <v>48</v>
      </c>
      <c r="O575" s="1" t="s">
        <v>49</v>
      </c>
      <c r="P575">
        <v>96.038399999999996</v>
      </c>
      <c r="Q575" s="1" t="s">
        <v>79</v>
      </c>
      <c r="R575">
        <v>2.3E-2</v>
      </c>
      <c r="S575" s="1" t="s">
        <v>51</v>
      </c>
      <c r="T575" s="1" t="s">
        <v>52</v>
      </c>
      <c r="U575">
        <v>2.2088999999999999</v>
      </c>
      <c r="V575">
        <v>2.0648</v>
      </c>
      <c r="W575">
        <v>2.0648</v>
      </c>
      <c r="X575" s="1" t="s">
        <v>53</v>
      </c>
      <c r="Y575" s="1" t="s">
        <v>49</v>
      </c>
      <c r="Z575" s="1" t="s">
        <v>80</v>
      </c>
      <c r="AA575" s="1" t="s">
        <v>123</v>
      </c>
      <c r="AB575" s="1" t="s">
        <v>124</v>
      </c>
      <c r="AC575" s="1" t="s">
        <v>125</v>
      </c>
      <c r="AD575" s="1" t="s">
        <v>126</v>
      </c>
      <c r="AE575" s="1" t="s">
        <v>127</v>
      </c>
      <c r="AF575" s="1" t="s">
        <v>70</v>
      </c>
      <c r="AG575" s="1" t="s">
        <v>60</v>
      </c>
      <c r="AH575">
        <v>575</v>
      </c>
      <c r="AI575" s="1" t="s">
        <v>70</v>
      </c>
      <c r="AJ575" s="1" t="s">
        <v>71</v>
      </c>
      <c r="AK575" s="1" t="s">
        <v>72</v>
      </c>
      <c r="AL575">
        <v>1</v>
      </c>
      <c r="AM575" s="1" t="s">
        <v>1264</v>
      </c>
      <c r="AN575" s="2">
        <v>46113</v>
      </c>
      <c r="AO575" s="3">
        <v>46113</v>
      </c>
    </row>
    <row r="576" spans="1:41">
      <c r="A576" s="1" t="s">
        <v>1265</v>
      </c>
      <c r="B576" s="1" t="s">
        <v>42</v>
      </c>
      <c r="C576">
        <v>999999999999</v>
      </c>
      <c r="D576">
        <v>222222222222</v>
      </c>
      <c r="E576" s="1" t="s">
        <v>121</v>
      </c>
      <c r="F576">
        <v>46140.833333333336</v>
      </c>
      <c r="G576">
        <v>46141.833333333336</v>
      </c>
      <c r="H576">
        <v>46112.833333333336</v>
      </c>
      <c r="I576">
        <v>46142.833333333336</v>
      </c>
      <c r="J576" s="1" t="s">
        <v>86</v>
      </c>
      <c r="K576" s="1" t="s">
        <v>87</v>
      </c>
      <c r="L576" s="1" t="s">
        <v>88</v>
      </c>
      <c r="M576" s="1" t="s">
        <v>139</v>
      </c>
      <c r="N576" s="1" t="s">
        <v>48</v>
      </c>
      <c r="O576" s="1" t="s">
        <v>49</v>
      </c>
      <c r="P576">
        <v>77.027299999999997</v>
      </c>
      <c r="Q576" s="1" t="s">
        <v>50</v>
      </c>
      <c r="R576">
        <v>0.192</v>
      </c>
      <c r="S576" s="1" t="s">
        <v>51</v>
      </c>
      <c r="T576" s="1" t="s">
        <v>52</v>
      </c>
      <c r="U576">
        <v>14.789199999999999</v>
      </c>
      <c r="V576">
        <v>13.0946</v>
      </c>
      <c r="W576">
        <v>13.0946</v>
      </c>
      <c r="X576" s="1" t="s">
        <v>53</v>
      </c>
      <c r="Y576" s="1" t="s">
        <v>49</v>
      </c>
      <c r="Z576" s="1" t="s">
        <v>90</v>
      </c>
      <c r="AA576" s="1" t="s">
        <v>55</v>
      </c>
      <c r="AB576" s="1" t="s">
        <v>56</v>
      </c>
      <c r="AC576" s="1" t="s">
        <v>57</v>
      </c>
      <c r="AD576" s="1" t="s">
        <v>58</v>
      </c>
      <c r="AE576" s="1" t="s">
        <v>59</v>
      </c>
      <c r="AF576" s="1" t="s">
        <v>56</v>
      </c>
      <c r="AG576" s="1" t="s">
        <v>60</v>
      </c>
      <c r="AH576">
        <v>576</v>
      </c>
      <c r="AI576" s="1" t="s">
        <v>56</v>
      </c>
      <c r="AJ576" s="1" t="s">
        <v>56</v>
      </c>
      <c r="AK576" s="1" t="s">
        <v>61</v>
      </c>
      <c r="AL576">
        <v>1</v>
      </c>
      <c r="AM576" s="1" t="s">
        <v>1266</v>
      </c>
      <c r="AN576" s="2">
        <v>46113</v>
      </c>
      <c r="AO576" s="3">
        <v>46113</v>
      </c>
    </row>
    <row r="577" spans="1:41">
      <c r="A577" s="1" t="s">
        <v>1267</v>
      </c>
      <c r="B577" s="1" t="s">
        <v>42</v>
      </c>
      <c r="C577">
        <v>999999999999</v>
      </c>
      <c r="D577">
        <v>222222222222</v>
      </c>
      <c r="E577" s="1" t="s">
        <v>121</v>
      </c>
      <c r="F577">
        <v>46140.833333333336</v>
      </c>
      <c r="G577">
        <v>46141.833333333336</v>
      </c>
      <c r="H577">
        <v>46112.833333333336</v>
      </c>
      <c r="I577">
        <v>46142.833333333336</v>
      </c>
      <c r="J577" s="1" t="s">
        <v>86</v>
      </c>
      <c r="K577" s="1" t="s">
        <v>87</v>
      </c>
      <c r="L577" s="1" t="s">
        <v>88</v>
      </c>
      <c r="M577" s="1" t="s">
        <v>142</v>
      </c>
      <c r="N577" s="1" t="s">
        <v>48</v>
      </c>
      <c r="O577" s="1" t="s">
        <v>49</v>
      </c>
      <c r="P577">
        <v>78.244500000000002</v>
      </c>
      <c r="Q577" s="1" t="s">
        <v>50</v>
      </c>
      <c r="R577">
        <v>0.192</v>
      </c>
      <c r="S577" s="1" t="s">
        <v>51</v>
      </c>
      <c r="T577" s="1" t="s">
        <v>52</v>
      </c>
      <c r="U577">
        <v>15.0229</v>
      </c>
      <c r="V577">
        <v>13.301600000000001</v>
      </c>
      <c r="W577">
        <v>13.301600000000001</v>
      </c>
      <c r="X577" s="1" t="s">
        <v>53</v>
      </c>
      <c r="Y577" s="1" t="s">
        <v>49</v>
      </c>
      <c r="Z577" s="1" t="s">
        <v>90</v>
      </c>
      <c r="AA577" s="1" t="s">
        <v>123</v>
      </c>
      <c r="AB577" s="1" t="s">
        <v>124</v>
      </c>
      <c r="AC577" s="1" t="s">
        <v>125</v>
      </c>
      <c r="AD577" s="1" t="s">
        <v>126</v>
      </c>
      <c r="AE577" s="1" t="s">
        <v>127</v>
      </c>
      <c r="AF577" s="1" t="s">
        <v>70</v>
      </c>
      <c r="AG577" s="1" t="s">
        <v>60</v>
      </c>
      <c r="AH577">
        <v>577</v>
      </c>
      <c r="AI577" s="1" t="s">
        <v>70</v>
      </c>
      <c r="AJ577" s="1" t="s">
        <v>71</v>
      </c>
      <c r="AK577" s="1" t="s">
        <v>72</v>
      </c>
      <c r="AL577">
        <v>1</v>
      </c>
      <c r="AM577" s="1" t="s">
        <v>1268</v>
      </c>
      <c r="AN577" s="2">
        <v>46113</v>
      </c>
      <c r="AO577" s="3">
        <v>46113</v>
      </c>
    </row>
    <row r="578" spans="1:41">
      <c r="A578" s="1" t="s">
        <v>1269</v>
      </c>
      <c r="B578" s="1" t="s">
        <v>42</v>
      </c>
      <c r="C578">
        <v>999999999999</v>
      </c>
      <c r="D578">
        <v>222222222222</v>
      </c>
      <c r="E578" s="1" t="s">
        <v>121</v>
      </c>
      <c r="F578">
        <v>46140.833333333336</v>
      </c>
      <c r="G578">
        <v>46141.833333333336</v>
      </c>
      <c r="H578">
        <v>46112.833333333336</v>
      </c>
      <c r="I578">
        <v>46142.833333333336</v>
      </c>
      <c r="J578" s="1" t="s">
        <v>96</v>
      </c>
      <c r="K578" s="1" t="s">
        <v>45</v>
      </c>
      <c r="L578" s="1" t="s">
        <v>97</v>
      </c>
      <c r="M578" s="1" t="s">
        <v>145</v>
      </c>
      <c r="N578" s="1" t="s">
        <v>48</v>
      </c>
      <c r="O578" s="1" t="s">
        <v>49</v>
      </c>
      <c r="P578">
        <v>1810889.0486999999</v>
      </c>
      <c r="Q578" s="1" t="s">
        <v>99</v>
      </c>
      <c r="R578">
        <v>1.6666700000000001E-5</v>
      </c>
      <c r="S578" s="1" t="s">
        <v>51</v>
      </c>
      <c r="T578" s="1" t="s">
        <v>52</v>
      </c>
      <c r="U578">
        <v>30.1815</v>
      </c>
      <c r="V578">
        <v>28.0688</v>
      </c>
      <c r="W578">
        <v>28.0688</v>
      </c>
      <c r="X578" s="1" t="s">
        <v>53</v>
      </c>
      <c r="Y578" s="1" t="s">
        <v>49</v>
      </c>
      <c r="Z578" s="1" t="s">
        <v>100</v>
      </c>
      <c r="AA578" s="1" t="s">
        <v>123</v>
      </c>
      <c r="AB578" s="1" t="s">
        <v>124</v>
      </c>
      <c r="AC578" s="1" t="s">
        <v>125</v>
      </c>
      <c r="AD578" s="1" t="s">
        <v>126</v>
      </c>
      <c r="AE578" s="1" t="s">
        <v>127</v>
      </c>
      <c r="AF578" s="1" t="s">
        <v>70</v>
      </c>
      <c r="AG578" s="1" t="s">
        <v>60</v>
      </c>
      <c r="AH578">
        <v>578</v>
      </c>
      <c r="AI578" s="1" t="s">
        <v>70</v>
      </c>
      <c r="AJ578" s="1" t="s">
        <v>71</v>
      </c>
      <c r="AK578" s="1" t="s">
        <v>72</v>
      </c>
      <c r="AL578">
        <v>1</v>
      </c>
      <c r="AM578" s="1" t="s">
        <v>1270</v>
      </c>
      <c r="AN578" s="2">
        <v>46113</v>
      </c>
      <c r="AO578" s="3">
        <v>46113</v>
      </c>
    </row>
    <row r="579" spans="1:41">
      <c r="A579" s="1" t="s">
        <v>1271</v>
      </c>
      <c r="B579" s="1" t="s">
        <v>42</v>
      </c>
      <c r="C579">
        <v>999999999999</v>
      </c>
      <c r="D579">
        <v>222222222222</v>
      </c>
      <c r="E579" s="1" t="s">
        <v>121</v>
      </c>
      <c r="F579">
        <v>46140.833333333336</v>
      </c>
      <c r="G579">
        <v>46141.833333333336</v>
      </c>
      <c r="H579">
        <v>46112.833333333336</v>
      </c>
      <c r="I579">
        <v>46142.833333333336</v>
      </c>
      <c r="J579" s="1" t="s">
        <v>96</v>
      </c>
      <c r="K579" s="1" t="s">
        <v>45</v>
      </c>
      <c r="L579" s="1" t="s">
        <v>97</v>
      </c>
      <c r="M579" s="1" t="s">
        <v>148</v>
      </c>
      <c r="N579" s="1" t="s">
        <v>48</v>
      </c>
      <c r="O579" s="1" t="s">
        <v>49</v>
      </c>
      <c r="P579">
        <v>1806678.5425</v>
      </c>
      <c r="Q579" s="1" t="s">
        <v>99</v>
      </c>
      <c r="R579">
        <v>1.6666700000000001E-5</v>
      </c>
      <c r="S579" s="1" t="s">
        <v>51</v>
      </c>
      <c r="T579" s="1" t="s">
        <v>52</v>
      </c>
      <c r="U579">
        <v>30.1114</v>
      </c>
      <c r="V579">
        <v>28.003499999999999</v>
      </c>
      <c r="W579">
        <v>28.003499999999999</v>
      </c>
      <c r="X579" s="1" t="s">
        <v>53</v>
      </c>
      <c r="Y579" s="1" t="s">
        <v>49</v>
      </c>
      <c r="Z579" s="1" t="s">
        <v>100</v>
      </c>
      <c r="AA579" s="1" t="s">
        <v>123</v>
      </c>
      <c r="AB579" s="1" t="s">
        <v>124</v>
      </c>
      <c r="AC579" s="1" t="s">
        <v>125</v>
      </c>
      <c r="AD579" s="1" t="s">
        <v>126</v>
      </c>
      <c r="AE579" s="1" t="s">
        <v>127</v>
      </c>
      <c r="AF579" s="1" t="s">
        <v>70</v>
      </c>
      <c r="AG579" s="1" t="s">
        <v>60</v>
      </c>
      <c r="AH579">
        <v>579</v>
      </c>
      <c r="AI579" s="1" t="s">
        <v>70</v>
      </c>
      <c r="AJ579" s="1" t="s">
        <v>71</v>
      </c>
      <c r="AK579" s="1" t="s">
        <v>72</v>
      </c>
      <c r="AL579">
        <v>1</v>
      </c>
      <c r="AM579" s="1" t="s">
        <v>1272</v>
      </c>
      <c r="AN579" s="2">
        <v>46113</v>
      </c>
      <c r="AO579" s="3">
        <v>46113</v>
      </c>
    </row>
    <row r="580" spans="1:41">
      <c r="A580" s="1" t="s">
        <v>1273</v>
      </c>
      <c r="B580" s="1" t="s">
        <v>42</v>
      </c>
      <c r="C580">
        <v>999999999999</v>
      </c>
      <c r="D580">
        <v>222222222222</v>
      </c>
      <c r="E580" s="1" t="s">
        <v>121</v>
      </c>
      <c r="F580">
        <v>46140.833333333336</v>
      </c>
      <c r="G580">
        <v>46141.833333333336</v>
      </c>
      <c r="H580">
        <v>46112.833333333336</v>
      </c>
      <c r="I580">
        <v>46142.833333333336</v>
      </c>
      <c r="J580" s="1" t="s">
        <v>106</v>
      </c>
      <c r="K580" s="1" t="s">
        <v>107</v>
      </c>
      <c r="L580" s="1" t="s">
        <v>108</v>
      </c>
      <c r="M580" s="1" t="s">
        <v>151</v>
      </c>
      <c r="N580" s="1" t="s">
        <v>48</v>
      </c>
      <c r="O580" s="1" t="s">
        <v>49</v>
      </c>
      <c r="P580">
        <v>86.485799999999998</v>
      </c>
      <c r="Q580" s="1" t="s">
        <v>110</v>
      </c>
      <c r="R580">
        <v>0.5</v>
      </c>
      <c r="S580" s="1" t="s">
        <v>51</v>
      </c>
      <c r="T580" s="1" t="s">
        <v>52</v>
      </c>
      <c r="U580">
        <v>43.242899999999999</v>
      </c>
      <c r="V580">
        <v>39.783499999999997</v>
      </c>
      <c r="W580">
        <v>39.783499999999997</v>
      </c>
      <c r="X580" s="1" t="s">
        <v>53</v>
      </c>
      <c r="Y580" s="1" t="s">
        <v>49</v>
      </c>
      <c r="Z580" s="1" t="s">
        <v>111</v>
      </c>
      <c r="AA580" s="1" t="s">
        <v>152</v>
      </c>
      <c r="AB580" s="1" t="s">
        <v>124</v>
      </c>
      <c r="AC580" s="1" t="s">
        <v>125</v>
      </c>
      <c r="AD580" s="1" t="s">
        <v>126</v>
      </c>
      <c r="AE580" s="1" t="s">
        <v>127</v>
      </c>
      <c r="AF580" s="1" t="s">
        <v>70</v>
      </c>
      <c r="AG580" s="1" t="s">
        <v>60</v>
      </c>
      <c r="AH580">
        <v>580</v>
      </c>
      <c r="AI580" s="1" t="s">
        <v>113</v>
      </c>
      <c r="AJ580" s="1" t="s">
        <v>114</v>
      </c>
      <c r="AK580" s="1" t="s">
        <v>115</v>
      </c>
      <c r="AL580">
        <v>1</v>
      </c>
      <c r="AM580" s="1" t="s">
        <v>1274</v>
      </c>
      <c r="AN580" s="2">
        <v>46113</v>
      </c>
      <c r="AO580" s="3">
        <v>46113</v>
      </c>
    </row>
    <row r="581" spans="1:41">
      <c r="A581" s="1" t="s">
        <v>1275</v>
      </c>
      <c r="B581" s="1" t="s">
        <v>42</v>
      </c>
      <c r="C581">
        <v>999999999999</v>
      </c>
      <c r="D581">
        <v>222222222222</v>
      </c>
      <c r="E581" s="1" t="s">
        <v>121</v>
      </c>
      <c r="F581">
        <v>46140.833333333336</v>
      </c>
      <c r="G581">
        <v>46141.833333333336</v>
      </c>
      <c r="H581">
        <v>46112.833333333336</v>
      </c>
      <c r="I581">
        <v>46142.833333333336</v>
      </c>
      <c r="J581" s="1" t="s">
        <v>106</v>
      </c>
      <c r="K581" s="1" t="s">
        <v>107</v>
      </c>
      <c r="L581" s="1" t="s">
        <v>108</v>
      </c>
      <c r="M581" s="1" t="s">
        <v>155</v>
      </c>
      <c r="N581" s="1" t="s">
        <v>48</v>
      </c>
      <c r="O581" s="1" t="s">
        <v>49</v>
      </c>
      <c r="P581">
        <v>91.961500000000001</v>
      </c>
      <c r="Q581" s="1" t="s">
        <v>110</v>
      </c>
      <c r="R581">
        <v>0.5</v>
      </c>
      <c r="S581" s="1" t="s">
        <v>51</v>
      </c>
      <c r="T581" s="1" t="s">
        <v>52</v>
      </c>
      <c r="U581">
        <v>45.980800000000002</v>
      </c>
      <c r="V581">
        <v>42.302300000000002</v>
      </c>
      <c r="W581">
        <v>42.302300000000002</v>
      </c>
      <c r="X581" s="1" t="s">
        <v>53</v>
      </c>
      <c r="Y581" s="1" t="s">
        <v>49</v>
      </c>
      <c r="Z581" s="1" t="s">
        <v>111</v>
      </c>
      <c r="AA581" s="1" t="s">
        <v>152</v>
      </c>
      <c r="AB581" s="1" t="s">
        <v>124</v>
      </c>
      <c r="AC581" s="1" t="s">
        <v>125</v>
      </c>
      <c r="AD581" s="1" t="s">
        <v>126</v>
      </c>
      <c r="AE581" s="1" t="s">
        <v>127</v>
      </c>
      <c r="AF581" s="1" t="s">
        <v>70</v>
      </c>
      <c r="AG581" s="1" t="s">
        <v>60</v>
      </c>
      <c r="AH581">
        <v>581</v>
      </c>
      <c r="AI581" s="1" t="s">
        <v>113</v>
      </c>
      <c r="AJ581" s="1" t="s">
        <v>114</v>
      </c>
      <c r="AK581" s="1" t="s">
        <v>115</v>
      </c>
      <c r="AL581">
        <v>1</v>
      </c>
      <c r="AM581" s="1" t="s">
        <v>1276</v>
      </c>
      <c r="AN581" s="2">
        <v>46113</v>
      </c>
      <c r="AO581" s="3">
        <v>46113</v>
      </c>
    </row>
    <row r="582" spans="1:41">
      <c r="A582" s="1" t="s">
        <v>1277</v>
      </c>
      <c r="B582" s="1" t="s">
        <v>42</v>
      </c>
      <c r="C582">
        <v>999999999999</v>
      </c>
      <c r="D582">
        <v>111111111111</v>
      </c>
      <c r="E582" s="1" t="s">
        <v>43</v>
      </c>
      <c r="F582">
        <v>46141.833333333336</v>
      </c>
      <c r="G582">
        <v>46142.833333333336</v>
      </c>
      <c r="H582">
        <v>46112.833333333336</v>
      </c>
      <c r="I582">
        <v>46142.833333333336</v>
      </c>
      <c r="J582" s="1" t="s">
        <v>44</v>
      </c>
      <c r="K582" s="1" t="s">
        <v>45</v>
      </c>
      <c r="L582" s="1" t="s">
        <v>46</v>
      </c>
      <c r="M582" s="1" t="s">
        <v>47</v>
      </c>
      <c r="N582" s="1" t="s">
        <v>48</v>
      </c>
      <c r="O582" s="1" t="s">
        <v>49</v>
      </c>
      <c r="P582">
        <v>1064.8613</v>
      </c>
      <c r="Q582" s="1" t="s">
        <v>50</v>
      </c>
      <c r="R582">
        <v>9.6000000000000002E-2</v>
      </c>
      <c r="S582" s="1" t="s">
        <v>51</v>
      </c>
      <c r="T582" s="1" t="s">
        <v>52</v>
      </c>
      <c r="U582">
        <v>102.22669999999999</v>
      </c>
      <c r="V582">
        <v>89.448400000000007</v>
      </c>
      <c r="W582">
        <v>89.448400000000007</v>
      </c>
      <c r="X582" s="1" t="s">
        <v>53</v>
      </c>
      <c r="Y582" s="1" t="s">
        <v>49</v>
      </c>
      <c r="Z582" s="1" t="s">
        <v>54</v>
      </c>
      <c r="AA582" s="1" t="s">
        <v>65</v>
      </c>
      <c r="AB582" s="1" t="s">
        <v>66</v>
      </c>
      <c r="AC582" s="1" t="s">
        <v>67</v>
      </c>
      <c r="AD582" s="1" t="s">
        <v>68</v>
      </c>
      <c r="AE582" s="1" t="s">
        <v>69</v>
      </c>
      <c r="AF582" s="1" t="s">
        <v>70</v>
      </c>
      <c r="AG582" s="1" t="s">
        <v>60</v>
      </c>
      <c r="AH582">
        <v>582</v>
      </c>
      <c r="AI582" s="1" t="s">
        <v>70</v>
      </c>
      <c r="AJ582" s="1" t="s">
        <v>71</v>
      </c>
      <c r="AK582" s="1" t="s">
        <v>72</v>
      </c>
      <c r="AL582">
        <v>1</v>
      </c>
      <c r="AM582" s="1" t="s">
        <v>1278</v>
      </c>
      <c r="AN582" s="2">
        <v>46113</v>
      </c>
      <c r="AO582" s="3">
        <v>46113</v>
      </c>
    </row>
    <row r="583" spans="1:41">
      <c r="A583" s="1" t="s">
        <v>1279</v>
      </c>
      <c r="B583" s="1" t="s">
        <v>42</v>
      </c>
      <c r="C583">
        <v>999999999999</v>
      </c>
      <c r="D583">
        <v>111111111111</v>
      </c>
      <c r="E583" s="1" t="s">
        <v>43</v>
      </c>
      <c r="F583">
        <v>46141.833333333336</v>
      </c>
      <c r="G583">
        <v>46142.833333333336</v>
      </c>
      <c r="H583">
        <v>46112.833333333336</v>
      </c>
      <c r="I583">
        <v>46142.833333333336</v>
      </c>
      <c r="J583" s="1" t="s">
        <v>44</v>
      </c>
      <c r="K583" s="1" t="s">
        <v>45</v>
      </c>
      <c r="L583" s="1" t="s">
        <v>46</v>
      </c>
      <c r="M583" s="1" t="s">
        <v>64</v>
      </c>
      <c r="N583" s="1" t="s">
        <v>48</v>
      </c>
      <c r="O583" s="1" t="s">
        <v>49</v>
      </c>
      <c r="P583">
        <v>1118.5530000000001</v>
      </c>
      <c r="Q583" s="1" t="s">
        <v>50</v>
      </c>
      <c r="R583">
        <v>9.6000000000000002E-2</v>
      </c>
      <c r="S583" s="1" t="s">
        <v>51</v>
      </c>
      <c r="T583" s="1" t="s">
        <v>52</v>
      </c>
      <c r="U583">
        <v>107.3811</v>
      </c>
      <c r="V583">
        <v>93.958500000000001</v>
      </c>
      <c r="W583">
        <v>93.958500000000001</v>
      </c>
      <c r="X583" s="1" t="s">
        <v>53</v>
      </c>
      <c r="Y583" s="1" t="s">
        <v>49</v>
      </c>
      <c r="Z583" s="1" t="s">
        <v>54</v>
      </c>
      <c r="AA583" s="1" t="s">
        <v>65</v>
      </c>
      <c r="AB583" s="1" t="s">
        <v>66</v>
      </c>
      <c r="AC583" s="1" t="s">
        <v>67</v>
      </c>
      <c r="AD583" s="1" t="s">
        <v>68</v>
      </c>
      <c r="AE583" s="1" t="s">
        <v>69</v>
      </c>
      <c r="AF583" s="1" t="s">
        <v>70</v>
      </c>
      <c r="AG583" s="1" t="s">
        <v>60</v>
      </c>
      <c r="AH583">
        <v>583</v>
      </c>
      <c r="AI583" s="1" t="s">
        <v>70</v>
      </c>
      <c r="AJ583" s="1" t="s">
        <v>71</v>
      </c>
      <c r="AK583" s="1" t="s">
        <v>72</v>
      </c>
      <c r="AL583">
        <v>1</v>
      </c>
      <c r="AM583" s="1" t="s">
        <v>1280</v>
      </c>
      <c r="AN583" s="2">
        <v>46113</v>
      </c>
      <c r="AO583" s="3">
        <v>46113</v>
      </c>
    </row>
    <row r="584" spans="1:41">
      <c r="A584" s="1" t="s">
        <v>1281</v>
      </c>
      <c r="B584" s="1" t="s">
        <v>42</v>
      </c>
      <c r="C584">
        <v>999999999999</v>
      </c>
      <c r="D584">
        <v>111111111111</v>
      </c>
      <c r="E584" s="1" t="s">
        <v>43</v>
      </c>
      <c r="F584">
        <v>46141.833333333336</v>
      </c>
      <c r="G584">
        <v>46142.833333333336</v>
      </c>
      <c r="H584">
        <v>46112.833333333336</v>
      </c>
      <c r="I584">
        <v>46142.833333333336</v>
      </c>
      <c r="J584" s="1" t="s">
        <v>75</v>
      </c>
      <c r="K584" s="1" t="s">
        <v>76</v>
      </c>
      <c r="L584" s="1" t="s">
        <v>77</v>
      </c>
      <c r="M584" s="1" t="s">
        <v>78</v>
      </c>
      <c r="N584" s="1" t="s">
        <v>48</v>
      </c>
      <c r="O584" s="1" t="s">
        <v>49</v>
      </c>
      <c r="P584">
        <v>241.8218</v>
      </c>
      <c r="Q584" s="1" t="s">
        <v>79</v>
      </c>
      <c r="R584">
        <v>2.3E-2</v>
      </c>
      <c r="S584" s="1" t="s">
        <v>51</v>
      </c>
      <c r="T584" s="1" t="s">
        <v>52</v>
      </c>
      <c r="U584">
        <v>5.5618999999999996</v>
      </c>
      <c r="V584">
        <v>5.1992000000000003</v>
      </c>
      <c r="W584">
        <v>5.1992000000000003</v>
      </c>
      <c r="X584" s="1" t="s">
        <v>53</v>
      </c>
      <c r="Y584" s="1" t="s">
        <v>49</v>
      </c>
      <c r="Z584" s="1" t="s">
        <v>80</v>
      </c>
      <c r="AA584" s="1" t="s">
        <v>55</v>
      </c>
      <c r="AB584" s="1" t="s">
        <v>56</v>
      </c>
      <c r="AC584" s="1" t="s">
        <v>57</v>
      </c>
      <c r="AD584" s="1" t="s">
        <v>58</v>
      </c>
      <c r="AE584" s="1" t="s">
        <v>59</v>
      </c>
      <c r="AF584" s="1" t="s">
        <v>56</v>
      </c>
      <c r="AG584" s="1" t="s">
        <v>60</v>
      </c>
      <c r="AH584">
        <v>584</v>
      </c>
      <c r="AI584" s="1" t="s">
        <v>56</v>
      </c>
      <c r="AJ584" s="1" t="s">
        <v>56</v>
      </c>
      <c r="AK584" s="1" t="s">
        <v>61</v>
      </c>
      <c r="AL584">
        <v>1</v>
      </c>
      <c r="AM584" s="1" t="s">
        <v>1282</v>
      </c>
      <c r="AN584" s="2">
        <v>46113</v>
      </c>
      <c r="AO584" s="3">
        <v>46113</v>
      </c>
    </row>
    <row r="585" spans="1:41">
      <c r="A585" s="1" t="s">
        <v>1283</v>
      </c>
      <c r="B585" s="1" t="s">
        <v>42</v>
      </c>
      <c r="C585">
        <v>999999999999</v>
      </c>
      <c r="D585">
        <v>111111111111</v>
      </c>
      <c r="E585" s="1" t="s">
        <v>43</v>
      </c>
      <c r="F585">
        <v>46141.833333333336</v>
      </c>
      <c r="G585">
        <v>46142.833333333336</v>
      </c>
      <c r="H585">
        <v>46112.833333333336</v>
      </c>
      <c r="I585">
        <v>46142.833333333336</v>
      </c>
      <c r="J585" s="1" t="s">
        <v>75</v>
      </c>
      <c r="K585" s="1" t="s">
        <v>76</v>
      </c>
      <c r="L585" s="1" t="s">
        <v>77</v>
      </c>
      <c r="M585" s="1" t="s">
        <v>83</v>
      </c>
      <c r="N585" s="1" t="s">
        <v>48</v>
      </c>
      <c r="O585" s="1" t="s">
        <v>49</v>
      </c>
      <c r="P585">
        <v>229.09829999999999</v>
      </c>
      <c r="Q585" s="1" t="s">
        <v>79</v>
      </c>
      <c r="R585">
        <v>2.3E-2</v>
      </c>
      <c r="S585" s="1" t="s">
        <v>51</v>
      </c>
      <c r="T585" s="1" t="s">
        <v>52</v>
      </c>
      <c r="U585">
        <v>5.2693000000000003</v>
      </c>
      <c r="V585">
        <v>4.9256000000000002</v>
      </c>
      <c r="W585">
        <v>4.9256000000000002</v>
      </c>
      <c r="X585" s="1" t="s">
        <v>53</v>
      </c>
      <c r="Y585" s="1" t="s">
        <v>49</v>
      </c>
      <c r="Z585" s="1" t="s">
        <v>80</v>
      </c>
      <c r="AA585" s="1" t="s">
        <v>65</v>
      </c>
      <c r="AB585" s="1" t="s">
        <v>66</v>
      </c>
      <c r="AC585" s="1" t="s">
        <v>67</v>
      </c>
      <c r="AD585" s="1" t="s">
        <v>68</v>
      </c>
      <c r="AE585" s="1" t="s">
        <v>69</v>
      </c>
      <c r="AF585" s="1" t="s">
        <v>70</v>
      </c>
      <c r="AG585" s="1" t="s">
        <v>60</v>
      </c>
      <c r="AH585">
        <v>585</v>
      </c>
      <c r="AI585" s="1" t="s">
        <v>70</v>
      </c>
      <c r="AJ585" s="1" t="s">
        <v>71</v>
      </c>
      <c r="AK585" s="1" t="s">
        <v>72</v>
      </c>
      <c r="AL585">
        <v>1</v>
      </c>
      <c r="AM585" s="1" t="s">
        <v>1284</v>
      </c>
      <c r="AN585" s="2">
        <v>46113</v>
      </c>
      <c r="AO585" s="3">
        <v>46113</v>
      </c>
    </row>
    <row r="586" spans="1:41">
      <c r="A586" s="1" t="s">
        <v>1285</v>
      </c>
      <c r="B586" s="1" t="s">
        <v>42</v>
      </c>
      <c r="C586">
        <v>999999999999</v>
      </c>
      <c r="D586">
        <v>111111111111</v>
      </c>
      <c r="E586" s="1" t="s">
        <v>43</v>
      </c>
      <c r="F586">
        <v>46141.833333333336</v>
      </c>
      <c r="G586">
        <v>46142.833333333336</v>
      </c>
      <c r="H586">
        <v>46112.833333333336</v>
      </c>
      <c r="I586">
        <v>46142.833333333336</v>
      </c>
      <c r="J586" s="1" t="s">
        <v>86</v>
      </c>
      <c r="K586" s="1" t="s">
        <v>87</v>
      </c>
      <c r="L586" s="1" t="s">
        <v>88</v>
      </c>
      <c r="M586" s="1" t="s">
        <v>89</v>
      </c>
      <c r="N586" s="1" t="s">
        <v>48</v>
      </c>
      <c r="O586" s="1" t="s">
        <v>49</v>
      </c>
      <c r="P586">
        <v>194.7321</v>
      </c>
      <c r="Q586" s="1" t="s">
        <v>50</v>
      </c>
      <c r="R586">
        <v>0.192</v>
      </c>
      <c r="S586" s="1" t="s">
        <v>51</v>
      </c>
      <c r="T586" s="1" t="s">
        <v>52</v>
      </c>
      <c r="U586">
        <v>37.388599999999997</v>
      </c>
      <c r="V586">
        <v>33.104500000000002</v>
      </c>
      <c r="W586">
        <v>33.104500000000002</v>
      </c>
      <c r="X586" s="1" t="s">
        <v>53</v>
      </c>
      <c r="Y586" s="1" t="s">
        <v>49</v>
      </c>
      <c r="Z586" s="1" t="s">
        <v>90</v>
      </c>
      <c r="AA586" s="1" t="s">
        <v>65</v>
      </c>
      <c r="AB586" s="1" t="s">
        <v>66</v>
      </c>
      <c r="AC586" s="1" t="s">
        <v>67</v>
      </c>
      <c r="AD586" s="1" t="s">
        <v>68</v>
      </c>
      <c r="AE586" s="1" t="s">
        <v>69</v>
      </c>
      <c r="AF586" s="1" t="s">
        <v>70</v>
      </c>
      <c r="AG586" s="1" t="s">
        <v>60</v>
      </c>
      <c r="AH586">
        <v>586</v>
      </c>
      <c r="AI586" s="1" t="s">
        <v>70</v>
      </c>
      <c r="AJ586" s="1" t="s">
        <v>71</v>
      </c>
      <c r="AK586" s="1" t="s">
        <v>72</v>
      </c>
      <c r="AL586">
        <v>1</v>
      </c>
      <c r="AM586" s="1" t="s">
        <v>1286</v>
      </c>
      <c r="AN586" s="2">
        <v>46113</v>
      </c>
      <c r="AO586" s="3">
        <v>46113</v>
      </c>
    </row>
    <row r="587" spans="1:41">
      <c r="A587" s="1" t="s">
        <v>1287</v>
      </c>
      <c r="B587" s="1" t="s">
        <v>42</v>
      </c>
      <c r="C587">
        <v>999999999999</v>
      </c>
      <c r="D587">
        <v>111111111111</v>
      </c>
      <c r="E587" s="1" t="s">
        <v>43</v>
      </c>
      <c r="F587">
        <v>46141.833333333336</v>
      </c>
      <c r="G587">
        <v>46142.833333333336</v>
      </c>
      <c r="H587">
        <v>46112.833333333336</v>
      </c>
      <c r="I587">
        <v>46142.833333333336</v>
      </c>
      <c r="J587" s="1" t="s">
        <v>86</v>
      </c>
      <c r="K587" s="1" t="s">
        <v>87</v>
      </c>
      <c r="L587" s="1" t="s">
        <v>88</v>
      </c>
      <c r="M587" s="1" t="s">
        <v>93</v>
      </c>
      <c r="N587" s="1" t="s">
        <v>48</v>
      </c>
      <c r="O587" s="1" t="s">
        <v>49</v>
      </c>
      <c r="P587">
        <v>203.52529999999999</v>
      </c>
      <c r="Q587" s="1" t="s">
        <v>50</v>
      </c>
      <c r="R587">
        <v>0.192</v>
      </c>
      <c r="S587" s="1" t="s">
        <v>51</v>
      </c>
      <c r="T587" s="1" t="s">
        <v>52</v>
      </c>
      <c r="U587">
        <v>39.076900000000002</v>
      </c>
      <c r="V587">
        <v>34.599299999999999</v>
      </c>
      <c r="W587">
        <v>34.599299999999999</v>
      </c>
      <c r="X587" s="1" t="s">
        <v>53</v>
      </c>
      <c r="Y587" s="1" t="s">
        <v>49</v>
      </c>
      <c r="Z587" s="1" t="s">
        <v>90</v>
      </c>
      <c r="AA587" s="1" t="s">
        <v>65</v>
      </c>
      <c r="AB587" s="1" t="s">
        <v>66</v>
      </c>
      <c r="AC587" s="1" t="s">
        <v>67</v>
      </c>
      <c r="AD587" s="1" t="s">
        <v>68</v>
      </c>
      <c r="AE587" s="1" t="s">
        <v>69</v>
      </c>
      <c r="AF587" s="1" t="s">
        <v>70</v>
      </c>
      <c r="AG587" s="1" t="s">
        <v>60</v>
      </c>
      <c r="AH587">
        <v>587</v>
      </c>
      <c r="AI587" s="1" t="s">
        <v>70</v>
      </c>
      <c r="AJ587" s="1" t="s">
        <v>71</v>
      </c>
      <c r="AK587" s="1" t="s">
        <v>72</v>
      </c>
      <c r="AL587">
        <v>1</v>
      </c>
      <c r="AM587" s="1" t="s">
        <v>1288</v>
      </c>
      <c r="AN587" s="2">
        <v>46113</v>
      </c>
      <c r="AO587" s="3">
        <v>46113</v>
      </c>
    </row>
    <row r="588" spans="1:41">
      <c r="A588" s="1" t="s">
        <v>1289</v>
      </c>
      <c r="B588" s="1" t="s">
        <v>42</v>
      </c>
      <c r="C588">
        <v>999999999999</v>
      </c>
      <c r="D588">
        <v>111111111111</v>
      </c>
      <c r="E588" s="1" t="s">
        <v>43</v>
      </c>
      <c r="F588">
        <v>46141.833333333336</v>
      </c>
      <c r="G588">
        <v>46142.833333333336</v>
      </c>
      <c r="H588">
        <v>46112.833333333336</v>
      </c>
      <c r="I588">
        <v>46142.833333333336</v>
      </c>
      <c r="J588" s="1" t="s">
        <v>96</v>
      </c>
      <c r="K588" s="1" t="s">
        <v>45</v>
      </c>
      <c r="L588" s="1" t="s">
        <v>97</v>
      </c>
      <c r="M588" s="1" t="s">
        <v>98</v>
      </c>
      <c r="N588" s="1" t="s">
        <v>48</v>
      </c>
      <c r="O588" s="1" t="s">
        <v>49</v>
      </c>
      <c r="P588">
        <v>4279967.5536000002</v>
      </c>
      <c r="Q588" s="1" t="s">
        <v>99</v>
      </c>
      <c r="R588">
        <v>1.6666700000000001E-5</v>
      </c>
      <c r="S588" s="1" t="s">
        <v>51</v>
      </c>
      <c r="T588" s="1" t="s">
        <v>52</v>
      </c>
      <c r="U588">
        <v>71.332899999999995</v>
      </c>
      <c r="V588">
        <v>66.339500000000001</v>
      </c>
      <c r="W588">
        <v>66.339500000000001</v>
      </c>
      <c r="X588" s="1" t="s">
        <v>53</v>
      </c>
      <c r="Y588" s="1" t="s">
        <v>49</v>
      </c>
      <c r="Z588" s="1" t="s">
        <v>100</v>
      </c>
      <c r="AA588" s="1" t="s">
        <v>65</v>
      </c>
      <c r="AB588" s="1" t="s">
        <v>66</v>
      </c>
      <c r="AC588" s="1" t="s">
        <v>67</v>
      </c>
      <c r="AD588" s="1" t="s">
        <v>68</v>
      </c>
      <c r="AE588" s="1" t="s">
        <v>69</v>
      </c>
      <c r="AF588" s="1" t="s">
        <v>70</v>
      </c>
      <c r="AG588" s="1" t="s">
        <v>60</v>
      </c>
      <c r="AH588">
        <v>588</v>
      </c>
      <c r="AI588" s="1" t="s">
        <v>70</v>
      </c>
      <c r="AJ588" s="1" t="s">
        <v>71</v>
      </c>
      <c r="AK588" s="1" t="s">
        <v>72</v>
      </c>
      <c r="AL588">
        <v>1</v>
      </c>
      <c r="AM588" s="1" t="s">
        <v>1290</v>
      </c>
      <c r="AN588" s="2">
        <v>46113</v>
      </c>
      <c r="AO588" s="3">
        <v>46113</v>
      </c>
    </row>
    <row r="589" spans="1:41">
      <c r="A589" s="1" t="s">
        <v>1291</v>
      </c>
      <c r="B589" s="1" t="s">
        <v>42</v>
      </c>
      <c r="C589">
        <v>999999999999</v>
      </c>
      <c r="D589">
        <v>111111111111</v>
      </c>
      <c r="E589" s="1" t="s">
        <v>43</v>
      </c>
      <c r="F589">
        <v>46141.833333333336</v>
      </c>
      <c r="G589">
        <v>46142.833333333336</v>
      </c>
      <c r="H589">
        <v>46112.833333333336</v>
      </c>
      <c r="I589">
        <v>46142.833333333336</v>
      </c>
      <c r="J589" s="1" t="s">
        <v>96</v>
      </c>
      <c r="K589" s="1" t="s">
        <v>45</v>
      </c>
      <c r="L589" s="1" t="s">
        <v>97</v>
      </c>
      <c r="M589" s="1" t="s">
        <v>103</v>
      </c>
      <c r="N589" s="1" t="s">
        <v>48</v>
      </c>
      <c r="O589" s="1" t="s">
        <v>49</v>
      </c>
      <c r="P589">
        <v>4056956.9158999999</v>
      </c>
      <c r="Q589" s="1" t="s">
        <v>99</v>
      </c>
      <c r="R589">
        <v>1.6666700000000001E-5</v>
      </c>
      <c r="S589" s="1" t="s">
        <v>51</v>
      </c>
      <c r="T589" s="1" t="s">
        <v>52</v>
      </c>
      <c r="U589">
        <v>67.616100000000003</v>
      </c>
      <c r="V589">
        <v>62.882800000000003</v>
      </c>
      <c r="W589">
        <v>62.882800000000003</v>
      </c>
      <c r="X589" s="1" t="s">
        <v>53</v>
      </c>
      <c r="Y589" s="1" t="s">
        <v>49</v>
      </c>
      <c r="Z589" s="1" t="s">
        <v>100</v>
      </c>
      <c r="AA589" s="1" t="s">
        <v>65</v>
      </c>
      <c r="AB589" s="1" t="s">
        <v>66</v>
      </c>
      <c r="AC589" s="1" t="s">
        <v>67</v>
      </c>
      <c r="AD589" s="1" t="s">
        <v>68</v>
      </c>
      <c r="AE589" s="1" t="s">
        <v>69</v>
      </c>
      <c r="AF589" s="1" t="s">
        <v>70</v>
      </c>
      <c r="AG589" s="1" t="s">
        <v>60</v>
      </c>
      <c r="AH589">
        <v>589</v>
      </c>
      <c r="AI589" s="1" t="s">
        <v>70</v>
      </c>
      <c r="AJ589" s="1" t="s">
        <v>71</v>
      </c>
      <c r="AK589" s="1" t="s">
        <v>72</v>
      </c>
      <c r="AL589">
        <v>1</v>
      </c>
      <c r="AM589" s="1" t="s">
        <v>1292</v>
      </c>
      <c r="AN589" s="2">
        <v>46113</v>
      </c>
      <c r="AO589" s="3">
        <v>46113</v>
      </c>
    </row>
    <row r="590" spans="1:41">
      <c r="A590" s="1" t="s">
        <v>1293</v>
      </c>
      <c r="B590" s="1" t="s">
        <v>42</v>
      </c>
      <c r="C590">
        <v>999999999999</v>
      </c>
      <c r="D590">
        <v>111111111111</v>
      </c>
      <c r="E590" s="1" t="s">
        <v>43</v>
      </c>
      <c r="F590">
        <v>46141.833333333336</v>
      </c>
      <c r="G590">
        <v>46142.833333333336</v>
      </c>
      <c r="H590">
        <v>46112.833333333336</v>
      </c>
      <c r="I590">
        <v>46142.833333333336</v>
      </c>
      <c r="J590" s="1" t="s">
        <v>106</v>
      </c>
      <c r="K590" s="1" t="s">
        <v>107</v>
      </c>
      <c r="L590" s="1" t="s">
        <v>108</v>
      </c>
      <c r="M590" s="1" t="s">
        <v>109</v>
      </c>
      <c r="N590" s="1" t="s">
        <v>48</v>
      </c>
      <c r="O590" s="1" t="s">
        <v>49</v>
      </c>
      <c r="P590">
        <v>210.40629999999999</v>
      </c>
      <c r="Q590" s="1" t="s">
        <v>110</v>
      </c>
      <c r="R590">
        <v>0.5</v>
      </c>
      <c r="S590" s="1" t="s">
        <v>51</v>
      </c>
      <c r="T590" s="1" t="s">
        <v>52</v>
      </c>
      <c r="U590">
        <v>105.20310000000001</v>
      </c>
      <c r="V590">
        <v>96.786900000000003</v>
      </c>
      <c r="W590">
        <v>96.786900000000003</v>
      </c>
      <c r="X590" s="1" t="s">
        <v>53</v>
      </c>
      <c r="Y590" s="1" t="s">
        <v>49</v>
      </c>
      <c r="Z590" s="1" t="s">
        <v>111</v>
      </c>
      <c r="AA590" s="1" t="s">
        <v>112</v>
      </c>
      <c r="AB590" s="1" t="s">
        <v>66</v>
      </c>
      <c r="AC590" s="1" t="s">
        <v>67</v>
      </c>
      <c r="AD590" s="1" t="s">
        <v>68</v>
      </c>
      <c r="AE590" s="1" t="s">
        <v>69</v>
      </c>
      <c r="AF590" s="1" t="s">
        <v>70</v>
      </c>
      <c r="AG590" s="1" t="s">
        <v>60</v>
      </c>
      <c r="AH590">
        <v>590</v>
      </c>
      <c r="AI590" s="1" t="s">
        <v>113</v>
      </c>
      <c r="AJ590" s="1" t="s">
        <v>114</v>
      </c>
      <c r="AK590" s="1" t="s">
        <v>115</v>
      </c>
      <c r="AL590">
        <v>1</v>
      </c>
      <c r="AM590" s="1" t="s">
        <v>1294</v>
      </c>
      <c r="AN590" s="2">
        <v>46113</v>
      </c>
      <c r="AO590" s="3">
        <v>46113</v>
      </c>
    </row>
    <row r="591" spans="1:41">
      <c r="A591" s="1" t="s">
        <v>1295</v>
      </c>
      <c r="B591" s="1" t="s">
        <v>42</v>
      </c>
      <c r="C591">
        <v>999999999999</v>
      </c>
      <c r="D591">
        <v>111111111111</v>
      </c>
      <c r="E591" s="1" t="s">
        <v>43</v>
      </c>
      <c r="F591">
        <v>46141.833333333336</v>
      </c>
      <c r="G591">
        <v>46142.833333333336</v>
      </c>
      <c r="H591">
        <v>46112.833333333336</v>
      </c>
      <c r="I591">
        <v>46142.833333333336</v>
      </c>
      <c r="J591" s="1" t="s">
        <v>106</v>
      </c>
      <c r="K591" s="1" t="s">
        <v>107</v>
      </c>
      <c r="L591" s="1" t="s">
        <v>108</v>
      </c>
      <c r="M591" s="1" t="s">
        <v>118</v>
      </c>
      <c r="N591" s="1" t="s">
        <v>48</v>
      </c>
      <c r="O591" s="1" t="s">
        <v>49</v>
      </c>
      <c r="P591">
        <v>234.1652</v>
      </c>
      <c r="Q591" s="1" t="s">
        <v>110</v>
      </c>
      <c r="R591">
        <v>0.5</v>
      </c>
      <c r="S591" s="1" t="s">
        <v>51</v>
      </c>
      <c r="T591" s="1" t="s">
        <v>52</v>
      </c>
      <c r="U591">
        <v>117.0826</v>
      </c>
      <c r="V591">
        <v>107.71599999999999</v>
      </c>
      <c r="W591">
        <v>107.71599999999999</v>
      </c>
      <c r="X591" s="1" t="s">
        <v>53</v>
      </c>
      <c r="Y591" s="1" t="s">
        <v>49</v>
      </c>
      <c r="Z591" s="1" t="s">
        <v>111</v>
      </c>
      <c r="AA591" s="1" t="s">
        <v>112</v>
      </c>
      <c r="AB591" s="1" t="s">
        <v>66</v>
      </c>
      <c r="AC591" s="1" t="s">
        <v>67</v>
      </c>
      <c r="AD591" s="1" t="s">
        <v>68</v>
      </c>
      <c r="AE591" s="1" t="s">
        <v>69</v>
      </c>
      <c r="AF591" s="1" t="s">
        <v>70</v>
      </c>
      <c r="AG591" s="1" t="s">
        <v>60</v>
      </c>
      <c r="AH591">
        <v>591</v>
      </c>
      <c r="AI591" s="1" t="s">
        <v>113</v>
      </c>
      <c r="AJ591" s="1" t="s">
        <v>114</v>
      </c>
      <c r="AK591" s="1" t="s">
        <v>115</v>
      </c>
      <c r="AL591">
        <v>1</v>
      </c>
      <c r="AM591" s="1" t="s">
        <v>1296</v>
      </c>
      <c r="AN591" s="2">
        <v>46113</v>
      </c>
      <c r="AO591" s="3">
        <v>46113</v>
      </c>
    </row>
    <row r="592" spans="1:41">
      <c r="A592" s="1" t="s">
        <v>1297</v>
      </c>
      <c r="B592" s="1" t="s">
        <v>42</v>
      </c>
      <c r="C592">
        <v>999999999999</v>
      </c>
      <c r="D592">
        <v>222222222222</v>
      </c>
      <c r="E592" s="1" t="s">
        <v>121</v>
      </c>
      <c r="F592">
        <v>46141.833333333336</v>
      </c>
      <c r="G592">
        <v>46142.833333333336</v>
      </c>
      <c r="H592">
        <v>46112.833333333336</v>
      </c>
      <c r="I592">
        <v>46142.833333333336</v>
      </c>
      <c r="J592" s="1" t="s">
        <v>44</v>
      </c>
      <c r="K592" s="1" t="s">
        <v>45</v>
      </c>
      <c r="L592" s="1" t="s">
        <v>46</v>
      </c>
      <c r="M592" s="1" t="s">
        <v>122</v>
      </c>
      <c r="N592" s="1" t="s">
        <v>48</v>
      </c>
      <c r="O592" s="1" t="s">
        <v>49</v>
      </c>
      <c r="P592">
        <v>448.0018</v>
      </c>
      <c r="Q592" s="1" t="s">
        <v>50</v>
      </c>
      <c r="R592">
        <v>9.6000000000000002E-2</v>
      </c>
      <c r="S592" s="1" t="s">
        <v>51</v>
      </c>
      <c r="T592" s="1" t="s">
        <v>52</v>
      </c>
      <c r="U592">
        <v>43.008200000000002</v>
      </c>
      <c r="V592">
        <v>37.632100000000001</v>
      </c>
      <c r="W592">
        <v>37.632100000000001</v>
      </c>
      <c r="X592" s="1" t="s">
        <v>53</v>
      </c>
      <c r="Y592" s="1" t="s">
        <v>49</v>
      </c>
      <c r="Z592" s="1" t="s">
        <v>54</v>
      </c>
      <c r="AA592" s="1" t="s">
        <v>123</v>
      </c>
      <c r="AB592" s="1" t="s">
        <v>124</v>
      </c>
      <c r="AC592" s="1" t="s">
        <v>125</v>
      </c>
      <c r="AD592" s="1" t="s">
        <v>126</v>
      </c>
      <c r="AE592" s="1" t="s">
        <v>127</v>
      </c>
      <c r="AF592" s="1" t="s">
        <v>70</v>
      </c>
      <c r="AG592" s="1" t="s">
        <v>60</v>
      </c>
      <c r="AH592">
        <v>592</v>
      </c>
      <c r="AI592" s="1" t="s">
        <v>70</v>
      </c>
      <c r="AJ592" s="1" t="s">
        <v>71</v>
      </c>
      <c r="AK592" s="1" t="s">
        <v>72</v>
      </c>
      <c r="AL592">
        <v>1</v>
      </c>
      <c r="AM592" s="1" t="s">
        <v>1298</v>
      </c>
      <c r="AN592" s="2">
        <v>46113</v>
      </c>
      <c r="AO592" s="3">
        <v>46113</v>
      </c>
    </row>
    <row r="593" spans="1:41">
      <c r="A593" s="1" t="s">
        <v>1299</v>
      </c>
      <c r="B593" s="1" t="s">
        <v>42</v>
      </c>
      <c r="C593">
        <v>999999999999</v>
      </c>
      <c r="D593">
        <v>222222222222</v>
      </c>
      <c r="E593" s="1" t="s">
        <v>121</v>
      </c>
      <c r="F593">
        <v>46141.833333333336</v>
      </c>
      <c r="G593">
        <v>46142.833333333336</v>
      </c>
      <c r="H593">
        <v>46112.833333333336</v>
      </c>
      <c r="I593">
        <v>46142.833333333336</v>
      </c>
      <c r="J593" s="1" t="s">
        <v>44</v>
      </c>
      <c r="K593" s="1" t="s">
        <v>45</v>
      </c>
      <c r="L593" s="1" t="s">
        <v>46</v>
      </c>
      <c r="M593" s="1" t="s">
        <v>130</v>
      </c>
      <c r="N593" s="1" t="s">
        <v>48</v>
      </c>
      <c r="O593" s="1" t="s">
        <v>49</v>
      </c>
      <c r="P593">
        <v>384.05430000000001</v>
      </c>
      <c r="Q593" s="1" t="s">
        <v>50</v>
      </c>
      <c r="R593">
        <v>9.6000000000000002E-2</v>
      </c>
      <c r="S593" s="1" t="s">
        <v>51</v>
      </c>
      <c r="T593" s="1" t="s">
        <v>52</v>
      </c>
      <c r="U593">
        <v>36.869199999999999</v>
      </c>
      <c r="V593">
        <v>32.260599999999997</v>
      </c>
      <c r="W593">
        <v>32.260599999999997</v>
      </c>
      <c r="X593" s="1" t="s">
        <v>53</v>
      </c>
      <c r="Y593" s="1" t="s">
        <v>49</v>
      </c>
      <c r="Z593" s="1" t="s">
        <v>54</v>
      </c>
      <c r="AA593" s="1" t="s">
        <v>123</v>
      </c>
      <c r="AB593" s="1" t="s">
        <v>124</v>
      </c>
      <c r="AC593" s="1" t="s">
        <v>125</v>
      </c>
      <c r="AD593" s="1" t="s">
        <v>126</v>
      </c>
      <c r="AE593" s="1" t="s">
        <v>127</v>
      </c>
      <c r="AF593" s="1" t="s">
        <v>70</v>
      </c>
      <c r="AG593" s="1" t="s">
        <v>60</v>
      </c>
      <c r="AH593">
        <v>593</v>
      </c>
      <c r="AI593" s="1" t="s">
        <v>70</v>
      </c>
      <c r="AJ593" s="1" t="s">
        <v>71</v>
      </c>
      <c r="AK593" s="1" t="s">
        <v>72</v>
      </c>
      <c r="AL593">
        <v>1</v>
      </c>
      <c r="AM593" s="1" t="s">
        <v>1300</v>
      </c>
      <c r="AN593" s="2">
        <v>46113</v>
      </c>
      <c r="AO593" s="3">
        <v>46113</v>
      </c>
    </row>
    <row r="594" spans="1:41">
      <c r="A594" s="1" t="s">
        <v>1301</v>
      </c>
      <c r="B594" s="1" t="s">
        <v>42</v>
      </c>
      <c r="C594">
        <v>999999999999</v>
      </c>
      <c r="D594">
        <v>222222222222</v>
      </c>
      <c r="E594" s="1" t="s">
        <v>121</v>
      </c>
      <c r="F594">
        <v>46141.833333333336</v>
      </c>
      <c r="G594">
        <v>46142.833333333336</v>
      </c>
      <c r="H594">
        <v>46112.833333333336</v>
      </c>
      <c r="I594">
        <v>46142.833333333336</v>
      </c>
      <c r="J594" s="1" t="s">
        <v>75</v>
      </c>
      <c r="K594" s="1" t="s">
        <v>76</v>
      </c>
      <c r="L594" s="1" t="s">
        <v>77</v>
      </c>
      <c r="M594" s="1" t="s">
        <v>133</v>
      </c>
      <c r="N594" s="1" t="s">
        <v>48</v>
      </c>
      <c r="O594" s="1" t="s">
        <v>49</v>
      </c>
      <c r="P594">
        <v>82.669899999999998</v>
      </c>
      <c r="Q594" s="1" t="s">
        <v>79</v>
      </c>
      <c r="R594">
        <v>2.3E-2</v>
      </c>
      <c r="S594" s="1" t="s">
        <v>51</v>
      </c>
      <c r="T594" s="1" t="s">
        <v>52</v>
      </c>
      <c r="U594">
        <v>1.9014</v>
      </c>
      <c r="V594">
        <v>1.7774000000000001</v>
      </c>
      <c r="W594">
        <v>1.7774000000000001</v>
      </c>
      <c r="X594" s="1" t="s">
        <v>53</v>
      </c>
      <c r="Y594" s="1" t="s">
        <v>49</v>
      </c>
      <c r="Z594" s="1" t="s">
        <v>80</v>
      </c>
      <c r="AA594" s="1" t="s">
        <v>55</v>
      </c>
      <c r="AB594" s="1" t="s">
        <v>56</v>
      </c>
      <c r="AC594" s="1" t="s">
        <v>57</v>
      </c>
      <c r="AD594" s="1" t="s">
        <v>58</v>
      </c>
      <c r="AE594" s="1" t="s">
        <v>59</v>
      </c>
      <c r="AF594" s="1" t="s">
        <v>56</v>
      </c>
      <c r="AG594" s="1" t="s">
        <v>60</v>
      </c>
      <c r="AH594">
        <v>594</v>
      </c>
      <c r="AI594" s="1" t="s">
        <v>56</v>
      </c>
      <c r="AJ594" s="1" t="s">
        <v>56</v>
      </c>
      <c r="AK594" s="1" t="s">
        <v>61</v>
      </c>
      <c r="AL594">
        <v>1</v>
      </c>
      <c r="AM594" s="1" t="s">
        <v>1302</v>
      </c>
      <c r="AN594" s="2">
        <v>46113</v>
      </c>
      <c r="AO594" s="3">
        <v>46113</v>
      </c>
    </row>
    <row r="595" spans="1:41">
      <c r="A595" s="1" t="s">
        <v>1303</v>
      </c>
      <c r="B595" s="1" t="s">
        <v>42</v>
      </c>
      <c r="C595">
        <v>999999999999</v>
      </c>
      <c r="D595">
        <v>222222222222</v>
      </c>
      <c r="E595" s="1" t="s">
        <v>121</v>
      </c>
      <c r="F595">
        <v>46141.833333333336</v>
      </c>
      <c r="G595">
        <v>46142.833333333336</v>
      </c>
      <c r="H595">
        <v>46112.833333333336</v>
      </c>
      <c r="I595">
        <v>46142.833333333336</v>
      </c>
      <c r="J595" s="1" t="s">
        <v>75</v>
      </c>
      <c r="K595" s="1" t="s">
        <v>76</v>
      </c>
      <c r="L595" s="1" t="s">
        <v>77</v>
      </c>
      <c r="M595" s="1" t="s">
        <v>136</v>
      </c>
      <c r="N595" s="1" t="s">
        <v>48</v>
      </c>
      <c r="O595" s="1" t="s">
        <v>49</v>
      </c>
      <c r="P595">
        <v>98.665199999999999</v>
      </c>
      <c r="Q595" s="1" t="s">
        <v>79</v>
      </c>
      <c r="R595">
        <v>2.3E-2</v>
      </c>
      <c r="S595" s="1" t="s">
        <v>51</v>
      </c>
      <c r="T595" s="1" t="s">
        <v>52</v>
      </c>
      <c r="U595">
        <v>2.2692999999999999</v>
      </c>
      <c r="V595">
        <v>2.1213000000000002</v>
      </c>
      <c r="W595">
        <v>2.1213000000000002</v>
      </c>
      <c r="X595" s="1" t="s">
        <v>53</v>
      </c>
      <c r="Y595" s="1" t="s">
        <v>49</v>
      </c>
      <c r="Z595" s="1" t="s">
        <v>80</v>
      </c>
      <c r="AA595" s="1" t="s">
        <v>123</v>
      </c>
      <c r="AB595" s="1" t="s">
        <v>124</v>
      </c>
      <c r="AC595" s="1" t="s">
        <v>125</v>
      </c>
      <c r="AD595" s="1" t="s">
        <v>126</v>
      </c>
      <c r="AE595" s="1" t="s">
        <v>127</v>
      </c>
      <c r="AF595" s="1" t="s">
        <v>70</v>
      </c>
      <c r="AG595" s="1" t="s">
        <v>60</v>
      </c>
      <c r="AH595">
        <v>595</v>
      </c>
      <c r="AI595" s="1" t="s">
        <v>70</v>
      </c>
      <c r="AJ595" s="1" t="s">
        <v>71</v>
      </c>
      <c r="AK595" s="1" t="s">
        <v>72</v>
      </c>
      <c r="AL595">
        <v>1</v>
      </c>
      <c r="AM595" s="1" t="s">
        <v>1304</v>
      </c>
      <c r="AN595" s="2">
        <v>46113</v>
      </c>
      <c r="AO595" s="3">
        <v>46113</v>
      </c>
    </row>
    <row r="596" spans="1:41">
      <c r="A596" s="1" t="s">
        <v>1305</v>
      </c>
      <c r="B596" s="1" t="s">
        <v>42</v>
      </c>
      <c r="C596">
        <v>999999999999</v>
      </c>
      <c r="D596">
        <v>222222222222</v>
      </c>
      <c r="E596" s="1" t="s">
        <v>121</v>
      </c>
      <c r="F596">
        <v>46141.833333333336</v>
      </c>
      <c r="G596">
        <v>46142.833333333336</v>
      </c>
      <c r="H596">
        <v>46112.833333333336</v>
      </c>
      <c r="I596">
        <v>46142.833333333336</v>
      </c>
      <c r="J596" s="1" t="s">
        <v>86</v>
      </c>
      <c r="K596" s="1" t="s">
        <v>87</v>
      </c>
      <c r="L596" s="1" t="s">
        <v>88</v>
      </c>
      <c r="M596" s="1" t="s">
        <v>139</v>
      </c>
      <c r="N596" s="1" t="s">
        <v>48</v>
      </c>
      <c r="O596" s="1" t="s">
        <v>49</v>
      </c>
      <c r="P596">
        <v>85.272800000000004</v>
      </c>
      <c r="Q596" s="1" t="s">
        <v>50</v>
      </c>
      <c r="R596">
        <v>0.192</v>
      </c>
      <c r="S596" s="1" t="s">
        <v>51</v>
      </c>
      <c r="T596" s="1" t="s">
        <v>52</v>
      </c>
      <c r="U596">
        <v>16.372399999999999</v>
      </c>
      <c r="V596">
        <v>14.4964</v>
      </c>
      <c r="W596">
        <v>14.4964</v>
      </c>
      <c r="X596" s="1" t="s">
        <v>53</v>
      </c>
      <c r="Y596" s="1" t="s">
        <v>49</v>
      </c>
      <c r="Z596" s="1" t="s">
        <v>90</v>
      </c>
      <c r="AA596" s="1" t="s">
        <v>123</v>
      </c>
      <c r="AB596" s="1" t="s">
        <v>124</v>
      </c>
      <c r="AC596" s="1" t="s">
        <v>125</v>
      </c>
      <c r="AD596" s="1" t="s">
        <v>126</v>
      </c>
      <c r="AE596" s="1" t="s">
        <v>127</v>
      </c>
      <c r="AF596" s="1" t="s">
        <v>70</v>
      </c>
      <c r="AG596" s="1" t="s">
        <v>60</v>
      </c>
      <c r="AH596">
        <v>596</v>
      </c>
      <c r="AI596" s="1" t="s">
        <v>70</v>
      </c>
      <c r="AJ596" s="1" t="s">
        <v>71</v>
      </c>
      <c r="AK596" s="1" t="s">
        <v>72</v>
      </c>
      <c r="AL596">
        <v>1</v>
      </c>
      <c r="AM596" s="1" t="s">
        <v>1306</v>
      </c>
      <c r="AN596" s="2">
        <v>46113</v>
      </c>
      <c r="AO596" s="3">
        <v>46113</v>
      </c>
    </row>
    <row r="597" spans="1:41">
      <c r="A597" s="1" t="s">
        <v>1307</v>
      </c>
      <c r="B597" s="1" t="s">
        <v>42</v>
      </c>
      <c r="C597">
        <v>999999999999</v>
      </c>
      <c r="D597">
        <v>222222222222</v>
      </c>
      <c r="E597" s="1" t="s">
        <v>121</v>
      </c>
      <c r="F597">
        <v>46141.833333333336</v>
      </c>
      <c r="G597">
        <v>46142.833333333336</v>
      </c>
      <c r="H597">
        <v>46112.833333333336</v>
      </c>
      <c r="I597">
        <v>46142.833333333336</v>
      </c>
      <c r="J597" s="1" t="s">
        <v>86</v>
      </c>
      <c r="K597" s="1" t="s">
        <v>87</v>
      </c>
      <c r="L597" s="1" t="s">
        <v>88</v>
      </c>
      <c r="M597" s="1" t="s">
        <v>142</v>
      </c>
      <c r="N597" s="1" t="s">
        <v>48</v>
      </c>
      <c r="O597" s="1" t="s">
        <v>49</v>
      </c>
      <c r="P597">
        <v>87.519599999999997</v>
      </c>
      <c r="Q597" s="1" t="s">
        <v>50</v>
      </c>
      <c r="R597">
        <v>0.192</v>
      </c>
      <c r="S597" s="1" t="s">
        <v>51</v>
      </c>
      <c r="T597" s="1" t="s">
        <v>52</v>
      </c>
      <c r="U597">
        <v>16.803799999999999</v>
      </c>
      <c r="V597">
        <v>14.878299999999999</v>
      </c>
      <c r="W597">
        <v>14.878299999999999</v>
      </c>
      <c r="X597" s="1" t="s">
        <v>53</v>
      </c>
      <c r="Y597" s="1" t="s">
        <v>49</v>
      </c>
      <c r="Z597" s="1" t="s">
        <v>90</v>
      </c>
      <c r="AA597" s="1" t="s">
        <v>123</v>
      </c>
      <c r="AB597" s="1" t="s">
        <v>124</v>
      </c>
      <c r="AC597" s="1" t="s">
        <v>125</v>
      </c>
      <c r="AD597" s="1" t="s">
        <v>126</v>
      </c>
      <c r="AE597" s="1" t="s">
        <v>127</v>
      </c>
      <c r="AF597" s="1" t="s">
        <v>70</v>
      </c>
      <c r="AG597" s="1" t="s">
        <v>60</v>
      </c>
      <c r="AH597">
        <v>597</v>
      </c>
      <c r="AI597" s="1" t="s">
        <v>70</v>
      </c>
      <c r="AJ597" s="1" t="s">
        <v>71</v>
      </c>
      <c r="AK597" s="1" t="s">
        <v>72</v>
      </c>
      <c r="AL597">
        <v>1</v>
      </c>
      <c r="AM597" s="1" t="s">
        <v>1308</v>
      </c>
      <c r="AN597" s="2">
        <v>46113</v>
      </c>
      <c r="AO597" s="3">
        <v>46113</v>
      </c>
    </row>
    <row r="598" spans="1:41">
      <c r="A598" s="1" t="s">
        <v>1309</v>
      </c>
      <c r="B598" s="1" t="s">
        <v>42</v>
      </c>
      <c r="C598">
        <v>999999999999</v>
      </c>
      <c r="D598">
        <v>222222222222</v>
      </c>
      <c r="E598" s="1" t="s">
        <v>121</v>
      </c>
      <c r="F598">
        <v>46141.833333333336</v>
      </c>
      <c r="G598">
        <v>46142.833333333336</v>
      </c>
      <c r="H598">
        <v>46112.833333333336</v>
      </c>
      <c r="I598">
        <v>46142.833333333336</v>
      </c>
      <c r="J598" s="1" t="s">
        <v>96</v>
      </c>
      <c r="K598" s="1" t="s">
        <v>45</v>
      </c>
      <c r="L598" s="1" t="s">
        <v>97</v>
      </c>
      <c r="M598" s="1" t="s">
        <v>145</v>
      </c>
      <c r="N598" s="1" t="s">
        <v>48</v>
      </c>
      <c r="O598" s="1" t="s">
        <v>49</v>
      </c>
      <c r="P598">
        <v>1615310.6804</v>
      </c>
      <c r="Q598" s="1" t="s">
        <v>99</v>
      </c>
      <c r="R598">
        <v>1.6666700000000001E-5</v>
      </c>
      <c r="S598" s="1" t="s">
        <v>51</v>
      </c>
      <c r="T598" s="1" t="s">
        <v>52</v>
      </c>
      <c r="U598">
        <v>26.921900000000001</v>
      </c>
      <c r="V598">
        <v>25.037299999999998</v>
      </c>
      <c r="W598">
        <v>25.037299999999998</v>
      </c>
      <c r="X598" s="1" t="s">
        <v>53</v>
      </c>
      <c r="Y598" s="1" t="s">
        <v>49</v>
      </c>
      <c r="Z598" s="1" t="s">
        <v>100</v>
      </c>
      <c r="AA598" s="1" t="s">
        <v>55</v>
      </c>
      <c r="AB598" s="1" t="s">
        <v>56</v>
      </c>
      <c r="AC598" s="1" t="s">
        <v>57</v>
      </c>
      <c r="AD598" s="1" t="s">
        <v>58</v>
      </c>
      <c r="AE598" s="1" t="s">
        <v>59</v>
      </c>
      <c r="AF598" s="1" t="s">
        <v>56</v>
      </c>
      <c r="AG598" s="1" t="s">
        <v>60</v>
      </c>
      <c r="AH598">
        <v>598</v>
      </c>
      <c r="AI598" s="1" t="s">
        <v>56</v>
      </c>
      <c r="AJ598" s="1" t="s">
        <v>56</v>
      </c>
      <c r="AK598" s="1" t="s">
        <v>61</v>
      </c>
      <c r="AL598">
        <v>1</v>
      </c>
      <c r="AM598" s="1" t="s">
        <v>1310</v>
      </c>
      <c r="AN598" s="2">
        <v>46113</v>
      </c>
      <c r="AO598" s="3">
        <v>46113</v>
      </c>
    </row>
    <row r="599" spans="1:41">
      <c r="A599" s="1" t="s">
        <v>1311</v>
      </c>
      <c r="B599" s="1" t="s">
        <v>42</v>
      </c>
      <c r="C599">
        <v>999999999999</v>
      </c>
      <c r="D599">
        <v>222222222222</v>
      </c>
      <c r="E599" s="1" t="s">
        <v>121</v>
      </c>
      <c r="F599">
        <v>46141.833333333336</v>
      </c>
      <c r="G599">
        <v>46142.833333333336</v>
      </c>
      <c r="H599">
        <v>46112.833333333336</v>
      </c>
      <c r="I599">
        <v>46142.833333333336</v>
      </c>
      <c r="J599" s="1" t="s">
        <v>96</v>
      </c>
      <c r="K599" s="1" t="s">
        <v>45</v>
      </c>
      <c r="L599" s="1" t="s">
        <v>97</v>
      </c>
      <c r="M599" s="1" t="s">
        <v>148</v>
      </c>
      <c r="N599" s="1" t="s">
        <v>48</v>
      </c>
      <c r="O599" s="1" t="s">
        <v>49</v>
      </c>
      <c r="P599">
        <v>1688668.8628</v>
      </c>
      <c r="Q599" s="1" t="s">
        <v>99</v>
      </c>
      <c r="R599">
        <v>1.6666700000000001E-5</v>
      </c>
      <c r="S599" s="1" t="s">
        <v>51</v>
      </c>
      <c r="T599" s="1" t="s">
        <v>52</v>
      </c>
      <c r="U599">
        <v>28.144500000000001</v>
      </c>
      <c r="V599">
        <v>26.174399999999999</v>
      </c>
      <c r="W599">
        <v>26.174399999999999</v>
      </c>
      <c r="X599" s="1" t="s">
        <v>53</v>
      </c>
      <c r="Y599" s="1" t="s">
        <v>49</v>
      </c>
      <c r="Z599" s="1" t="s">
        <v>100</v>
      </c>
      <c r="AA599" s="1" t="s">
        <v>123</v>
      </c>
      <c r="AB599" s="1" t="s">
        <v>124</v>
      </c>
      <c r="AC599" s="1" t="s">
        <v>125</v>
      </c>
      <c r="AD599" s="1" t="s">
        <v>126</v>
      </c>
      <c r="AE599" s="1" t="s">
        <v>127</v>
      </c>
      <c r="AF599" s="1" t="s">
        <v>70</v>
      </c>
      <c r="AG599" s="1" t="s">
        <v>60</v>
      </c>
      <c r="AH599">
        <v>599</v>
      </c>
      <c r="AI599" s="1" t="s">
        <v>70</v>
      </c>
      <c r="AJ599" s="1" t="s">
        <v>71</v>
      </c>
      <c r="AK599" s="1" t="s">
        <v>72</v>
      </c>
      <c r="AL599">
        <v>1</v>
      </c>
      <c r="AM599" s="1" t="s">
        <v>1312</v>
      </c>
      <c r="AN599" s="2">
        <v>46113</v>
      </c>
      <c r="AO599" s="3">
        <v>46113</v>
      </c>
    </row>
    <row r="600" spans="1:41">
      <c r="A600" s="1" t="s">
        <v>1313</v>
      </c>
      <c r="B600" s="1" t="s">
        <v>42</v>
      </c>
      <c r="C600">
        <v>999999999999</v>
      </c>
      <c r="D600">
        <v>222222222222</v>
      </c>
      <c r="E600" s="1" t="s">
        <v>121</v>
      </c>
      <c r="F600">
        <v>46141.833333333336</v>
      </c>
      <c r="G600">
        <v>46142.833333333336</v>
      </c>
      <c r="H600">
        <v>46112.833333333336</v>
      </c>
      <c r="I600">
        <v>46142.833333333336</v>
      </c>
      <c r="J600" s="1" t="s">
        <v>106</v>
      </c>
      <c r="K600" s="1" t="s">
        <v>107</v>
      </c>
      <c r="L600" s="1" t="s">
        <v>108</v>
      </c>
      <c r="M600" s="1" t="s">
        <v>151</v>
      </c>
      <c r="N600" s="1" t="s">
        <v>48</v>
      </c>
      <c r="O600" s="1" t="s">
        <v>49</v>
      </c>
      <c r="P600">
        <v>89.5672</v>
      </c>
      <c r="Q600" s="1" t="s">
        <v>110</v>
      </c>
      <c r="R600">
        <v>0.5</v>
      </c>
      <c r="S600" s="1" t="s">
        <v>51</v>
      </c>
      <c r="T600" s="1" t="s">
        <v>52</v>
      </c>
      <c r="U600">
        <v>44.7836</v>
      </c>
      <c r="V600">
        <v>41.200899999999997</v>
      </c>
      <c r="W600">
        <v>41.200899999999997</v>
      </c>
      <c r="X600" s="1" t="s">
        <v>53</v>
      </c>
      <c r="Y600" s="1" t="s">
        <v>49</v>
      </c>
      <c r="Z600" s="1" t="s">
        <v>111</v>
      </c>
      <c r="AA600" s="1" t="s">
        <v>152</v>
      </c>
      <c r="AB600" s="1" t="s">
        <v>124</v>
      </c>
      <c r="AC600" s="1" t="s">
        <v>125</v>
      </c>
      <c r="AD600" s="1" t="s">
        <v>126</v>
      </c>
      <c r="AE600" s="1" t="s">
        <v>127</v>
      </c>
      <c r="AF600" s="1" t="s">
        <v>70</v>
      </c>
      <c r="AG600" s="1" t="s">
        <v>60</v>
      </c>
      <c r="AH600">
        <v>600</v>
      </c>
      <c r="AI600" s="1" t="s">
        <v>113</v>
      </c>
      <c r="AJ600" s="1" t="s">
        <v>114</v>
      </c>
      <c r="AK600" s="1" t="s">
        <v>115</v>
      </c>
      <c r="AL600">
        <v>1</v>
      </c>
      <c r="AM600" s="1" t="s">
        <v>1314</v>
      </c>
      <c r="AN600" s="2">
        <v>46113</v>
      </c>
      <c r="AO600" s="3">
        <v>46113</v>
      </c>
    </row>
    <row r="601" spans="1:41">
      <c r="A601" s="1" t="s">
        <v>1315</v>
      </c>
      <c r="B601" s="1" t="s">
        <v>42</v>
      </c>
      <c r="C601">
        <v>999999999999</v>
      </c>
      <c r="D601">
        <v>222222222222</v>
      </c>
      <c r="E601" s="1" t="s">
        <v>121</v>
      </c>
      <c r="F601">
        <v>46141.833333333336</v>
      </c>
      <c r="G601">
        <v>46142.833333333336</v>
      </c>
      <c r="H601">
        <v>46112.833333333336</v>
      </c>
      <c r="I601">
        <v>46142.833333333336</v>
      </c>
      <c r="J601" s="1" t="s">
        <v>106</v>
      </c>
      <c r="K601" s="1" t="s">
        <v>107</v>
      </c>
      <c r="L601" s="1" t="s">
        <v>108</v>
      </c>
      <c r="M601" s="1" t="s">
        <v>155</v>
      </c>
      <c r="N601" s="1" t="s">
        <v>48</v>
      </c>
      <c r="O601" s="1" t="s">
        <v>49</v>
      </c>
      <c r="P601">
        <v>94.846000000000004</v>
      </c>
      <c r="Q601" s="1" t="s">
        <v>110</v>
      </c>
      <c r="R601">
        <v>0.5</v>
      </c>
      <c r="S601" s="1" t="s">
        <v>51</v>
      </c>
      <c r="T601" s="1" t="s">
        <v>52</v>
      </c>
      <c r="U601">
        <v>47.423000000000002</v>
      </c>
      <c r="V601">
        <v>43.629100000000001</v>
      </c>
      <c r="W601">
        <v>43.629100000000001</v>
      </c>
      <c r="X601" s="1" t="s">
        <v>53</v>
      </c>
      <c r="Y601" s="1" t="s">
        <v>49</v>
      </c>
      <c r="Z601" s="1" t="s">
        <v>111</v>
      </c>
      <c r="AA601" s="1" t="s">
        <v>152</v>
      </c>
      <c r="AB601" s="1" t="s">
        <v>124</v>
      </c>
      <c r="AC601" s="1" t="s">
        <v>125</v>
      </c>
      <c r="AD601" s="1" t="s">
        <v>126</v>
      </c>
      <c r="AE601" s="1" t="s">
        <v>127</v>
      </c>
      <c r="AF601" s="1" t="s">
        <v>70</v>
      </c>
      <c r="AG601" s="1" t="s">
        <v>60</v>
      </c>
      <c r="AH601">
        <v>601</v>
      </c>
      <c r="AI601" s="1" t="s">
        <v>113</v>
      </c>
      <c r="AJ601" s="1" t="s">
        <v>114</v>
      </c>
      <c r="AK601" s="1" t="s">
        <v>115</v>
      </c>
      <c r="AL601">
        <v>1</v>
      </c>
      <c r="AM601" s="1" t="s">
        <v>1316</v>
      </c>
      <c r="AN601" s="2">
        <v>46113</v>
      </c>
      <c r="AO601" s="3">
        <v>46113</v>
      </c>
    </row>
    <row r="602" spans="1:41">
      <c r="A602" s="1" t="s">
        <v>1317</v>
      </c>
      <c r="B602" s="1" t="s">
        <v>42</v>
      </c>
      <c r="C602">
        <v>999999999999</v>
      </c>
      <c r="D602">
        <v>111111111111</v>
      </c>
      <c r="E602" s="1" t="s">
        <v>43</v>
      </c>
      <c r="F602">
        <v>46142.833333333336</v>
      </c>
      <c r="G602">
        <v>46143.833333333336</v>
      </c>
      <c r="H602">
        <v>46142.833333333336</v>
      </c>
      <c r="I602">
        <v>46173.833333333336</v>
      </c>
      <c r="J602" s="1" t="s">
        <v>44</v>
      </c>
      <c r="K602" s="1" t="s">
        <v>45</v>
      </c>
      <c r="L602" s="1" t="s">
        <v>46</v>
      </c>
      <c r="M602" s="1" t="s">
        <v>47</v>
      </c>
      <c r="N602" s="1" t="s">
        <v>48</v>
      </c>
      <c r="O602" s="1" t="s">
        <v>49</v>
      </c>
      <c r="P602">
        <v>1154.4086</v>
      </c>
      <c r="Q602" s="1" t="s">
        <v>50</v>
      </c>
      <c r="R602">
        <v>9.6000000000000002E-2</v>
      </c>
      <c r="S602" s="1" t="s">
        <v>51</v>
      </c>
      <c r="T602" s="1" t="s">
        <v>52</v>
      </c>
      <c r="U602">
        <v>110.8232</v>
      </c>
      <c r="V602">
        <v>96.970299999999995</v>
      </c>
      <c r="W602">
        <v>96.970299999999995</v>
      </c>
      <c r="X602" s="1" t="s">
        <v>53</v>
      </c>
      <c r="Y602" s="1" t="s">
        <v>49</v>
      </c>
      <c r="Z602" s="1" t="s">
        <v>54</v>
      </c>
      <c r="AA602" s="1" t="s">
        <v>65</v>
      </c>
      <c r="AB602" s="1" t="s">
        <v>66</v>
      </c>
      <c r="AC602" s="1" t="s">
        <v>67</v>
      </c>
      <c r="AD602" s="1" t="s">
        <v>68</v>
      </c>
      <c r="AE602" s="1" t="s">
        <v>69</v>
      </c>
      <c r="AF602" s="1" t="s">
        <v>70</v>
      </c>
      <c r="AG602" s="1" t="s">
        <v>60</v>
      </c>
      <c r="AH602">
        <v>602</v>
      </c>
      <c r="AI602" s="1" t="s">
        <v>70</v>
      </c>
      <c r="AJ602" s="1" t="s">
        <v>71</v>
      </c>
      <c r="AK602" s="1" t="s">
        <v>72</v>
      </c>
      <c r="AL602">
        <v>1</v>
      </c>
      <c r="AM602" s="1" t="s">
        <v>1318</v>
      </c>
      <c r="AN602" s="2">
        <v>46113</v>
      </c>
      <c r="AO602" s="3">
        <v>46113</v>
      </c>
    </row>
    <row r="603" spans="1:41">
      <c r="A603" s="1" t="s">
        <v>1319</v>
      </c>
      <c r="B603" s="1" t="s">
        <v>42</v>
      </c>
      <c r="C603">
        <v>999999999999</v>
      </c>
      <c r="D603">
        <v>111111111111</v>
      </c>
      <c r="E603" s="1" t="s">
        <v>43</v>
      </c>
      <c r="F603">
        <v>46142.833333333336</v>
      </c>
      <c r="G603">
        <v>46143.833333333336</v>
      </c>
      <c r="H603">
        <v>46142.833333333336</v>
      </c>
      <c r="I603">
        <v>46173.833333333336</v>
      </c>
      <c r="J603" s="1" t="s">
        <v>44</v>
      </c>
      <c r="K603" s="1" t="s">
        <v>45</v>
      </c>
      <c r="L603" s="1" t="s">
        <v>46</v>
      </c>
      <c r="M603" s="1" t="s">
        <v>64</v>
      </c>
      <c r="N603" s="1" t="s">
        <v>48</v>
      </c>
      <c r="O603" s="1" t="s">
        <v>49</v>
      </c>
      <c r="P603">
        <v>1099.1962000000001</v>
      </c>
      <c r="Q603" s="1" t="s">
        <v>50</v>
      </c>
      <c r="R603">
        <v>9.6000000000000002E-2</v>
      </c>
      <c r="S603" s="1" t="s">
        <v>51</v>
      </c>
      <c r="T603" s="1" t="s">
        <v>52</v>
      </c>
      <c r="U603">
        <v>105.5228</v>
      </c>
      <c r="V603">
        <v>92.332499999999996</v>
      </c>
      <c r="W603">
        <v>92.332499999999996</v>
      </c>
      <c r="X603" s="1" t="s">
        <v>53</v>
      </c>
      <c r="Y603" s="1" t="s">
        <v>49</v>
      </c>
      <c r="Z603" s="1" t="s">
        <v>54</v>
      </c>
      <c r="AA603" s="1" t="s">
        <v>65</v>
      </c>
      <c r="AB603" s="1" t="s">
        <v>66</v>
      </c>
      <c r="AC603" s="1" t="s">
        <v>67</v>
      </c>
      <c r="AD603" s="1" t="s">
        <v>68</v>
      </c>
      <c r="AE603" s="1" t="s">
        <v>69</v>
      </c>
      <c r="AF603" s="1" t="s">
        <v>70</v>
      </c>
      <c r="AG603" s="1" t="s">
        <v>60</v>
      </c>
      <c r="AH603">
        <v>603</v>
      </c>
      <c r="AI603" s="1" t="s">
        <v>70</v>
      </c>
      <c r="AJ603" s="1" t="s">
        <v>71</v>
      </c>
      <c r="AK603" s="1" t="s">
        <v>72</v>
      </c>
      <c r="AL603">
        <v>1</v>
      </c>
      <c r="AM603" s="1" t="s">
        <v>1320</v>
      </c>
      <c r="AN603" s="2">
        <v>46113</v>
      </c>
      <c r="AO603" s="3">
        <v>46113</v>
      </c>
    </row>
    <row r="604" spans="1:41">
      <c r="A604" s="1" t="s">
        <v>1321</v>
      </c>
      <c r="B604" s="1" t="s">
        <v>42</v>
      </c>
      <c r="C604">
        <v>999999999999</v>
      </c>
      <c r="D604">
        <v>111111111111</v>
      </c>
      <c r="E604" s="1" t="s">
        <v>43</v>
      </c>
      <c r="F604">
        <v>46142.833333333336</v>
      </c>
      <c r="G604">
        <v>46143.833333333336</v>
      </c>
      <c r="H604">
        <v>46142.833333333336</v>
      </c>
      <c r="I604">
        <v>46173.833333333336</v>
      </c>
      <c r="J604" s="1" t="s">
        <v>75</v>
      </c>
      <c r="K604" s="1" t="s">
        <v>76</v>
      </c>
      <c r="L604" s="1" t="s">
        <v>77</v>
      </c>
      <c r="M604" s="1" t="s">
        <v>78</v>
      </c>
      <c r="N604" s="1" t="s">
        <v>48</v>
      </c>
      <c r="O604" s="1" t="s">
        <v>49</v>
      </c>
      <c r="P604">
        <v>229.12190000000001</v>
      </c>
      <c r="Q604" s="1" t="s">
        <v>79</v>
      </c>
      <c r="R604">
        <v>2.3E-2</v>
      </c>
      <c r="S604" s="1" t="s">
        <v>51</v>
      </c>
      <c r="T604" s="1" t="s">
        <v>52</v>
      </c>
      <c r="U604">
        <v>5.2698</v>
      </c>
      <c r="V604">
        <v>4.9260999999999999</v>
      </c>
      <c r="W604">
        <v>4.9260999999999999</v>
      </c>
      <c r="X604" s="1" t="s">
        <v>53</v>
      </c>
      <c r="Y604" s="1" t="s">
        <v>49</v>
      </c>
      <c r="Z604" s="1" t="s">
        <v>80</v>
      </c>
      <c r="AA604" s="1" t="s">
        <v>65</v>
      </c>
      <c r="AB604" s="1" t="s">
        <v>66</v>
      </c>
      <c r="AC604" s="1" t="s">
        <v>67</v>
      </c>
      <c r="AD604" s="1" t="s">
        <v>68</v>
      </c>
      <c r="AE604" s="1" t="s">
        <v>69</v>
      </c>
      <c r="AF604" s="1" t="s">
        <v>70</v>
      </c>
      <c r="AG604" s="1" t="s">
        <v>60</v>
      </c>
      <c r="AH604">
        <v>604</v>
      </c>
      <c r="AI604" s="1" t="s">
        <v>70</v>
      </c>
      <c r="AJ604" s="1" t="s">
        <v>71</v>
      </c>
      <c r="AK604" s="1" t="s">
        <v>72</v>
      </c>
      <c r="AL604">
        <v>1</v>
      </c>
      <c r="AM604" s="1" t="s">
        <v>1322</v>
      </c>
      <c r="AN604" s="2">
        <v>46113</v>
      </c>
      <c r="AO604" s="3">
        <v>46113</v>
      </c>
    </row>
    <row r="605" spans="1:41">
      <c r="A605" s="1" t="s">
        <v>1323</v>
      </c>
      <c r="B605" s="1" t="s">
        <v>42</v>
      </c>
      <c r="C605">
        <v>999999999999</v>
      </c>
      <c r="D605">
        <v>111111111111</v>
      </c>
      <c r="E605" s="1" t="s">
        <v>43</v>
      </c>
      <c r="F605">
        <v>46142.833333333336</v>
      </c>
      <c r="G605">
        <v>46143.833333333336</v>
      </c>
      <c r="H605">
        <v>46142.833333333336</v>
      </c>
      <c r="I605">
        <v>46173.833333333336</v>
      </c>
      <c r="J605" s="1" t="s">
        <v>75</v>
      </c>
      <c r="K605" s="1" t="s">
        <v>76</v>
      </c>
      <c r="L605" s="1" t="s">
        <v>77</v>
      </c>
      <c r="M605" s="1" t="s">
        <v>83</v>
      </c>
      <c r="N605" s="1" t="s">
        <v>48</v>
      </c>
      <c r="O605" s="1" t="s">
        <v>49</v>
      </c>
      <c r="P605">
        <v>226.48920000000001</v>
      </c>
      <c r="Q605" s="1" t="s">
        <v>79</v>
      </c>
      <c r="R605">
        <v>2.3E-2</v>
      </c>
      <c r="S605" s="1" t="s">
        <v>51</v>
      </c>
      <c r="T605" s="1" t="s">
        <v>52</v>
      </c>
      <c r="U605">
        <v>5.2092999999999998</v>
      </c>
      <c r="V605">
        <v>4.8695000000000004</v>
      </c>
      <c r="W605">
        <v>4.8695000000000004</v>
      </c>
      <c r="X605" s="1" t="s">
        <v>53</v>
      </c>
      <c r="Y605" s="1" t="s">
        <v>49</v>
      </c>
      <c r="Z605" s="1" t="s">
        <v>80</v>
      </c>
      <c r="AA605" s="1" t="s">
        <v>65</v>
      </c>
      <c r="AB605" s="1" t="s">
        <v>66</v>
      </c>
      <c r="AC605" s="1" t="s">
        <v>67</v>
      </c>
      <c r="AD605" s="1" t="s">
        <v>68</v>
      </c>
      <c r="AE605" s="1" t="s">
        <v>69</v>
      </c>
      <c r="AF605" s="1" t="s">
        <v>70</v>
      </c>
      <c r="AG605" s="1" t="s">
        <v>60</v>
      </c>
      <c r="AH605">
        <v>605</v>
      </c>
      <c r="AI605" s="1" t="s">
        <v>70</v>
      </c>
      <c r="AJ605" s="1" t="s">
        <v>71</v>
      </c>
      <c r="AK605" s="1" t="s">
        <v>72</v>
      </c>
      <c r="AL605">
        <v>1</v>
      </c>
      <c r="AM605" s="1" t="s">
        <v>1324</v>
      </c>
      <c r="AN605" s="2">
        <v>46113</v>
      </c>
      <c r="AO605" s="3">
        <v>46113</v>
      </c>
    </row>
    <row r="606" spans="1:41">
      <c r="A606" s="1" t="s">
        <v>1325</v>
      </c>
      <c r="B606" s="1" t="s">
        <v>42</v>
      </c>
      <c r="C606">
        <v>999999999999</v>
      </c>
      <c r="D606">
        <v>111111111111</v>
      </c>
      <c r="E606" s="1" t="s">
        <v>43</v>
      </c>
      <c r="F606">
        <v>46142.833333333336</v>
      </c>
      <c r="G606">
        <v>46143.833333333336</v>
      </c>
      <c r="H606">
        <v>46142.833333333336</v>
      </c>
      <c r="I606">
        <v>46173.833333333336</v>
      </c>
      <c r="J606" s="1" t="s">
        <v>86</v>
      </c>
      <c r="K606" s="1" t="s">
        <v>87</v>
      </c>
      <c r="L606" s="1" t="s">
        <v>88</v>
      </c>
      <c r="M606" s="1" t="s">
        <v>89</v>
      </c>
      <c r="N606" s="1" t="s">
        <v>48</v>
      </c>
      <c r="O606" s="1" t="s">
        <v>49</v>
      </c>
      <c r="P606">
        <v>201.66329999999999</v>
      </c>
      <c r="Q606" s="1" t="s">
        <v>50</v>
      </c>
      <c r="R606">
        <v>0.192</v>
      </c>
      <c r="S606" s="1" t="s">
        <v>51</v>
      </c>
      <c r="T606" s="1" t="s">
        <v>52</v>
      </c>
      <c r="U606">
        <v>38.7194</v>
      </c>
      <c r="V606">
        <v>34.282800000000002</v>
      </c>
      <c r="W606">
        <v>34.282800000000002</v>
      </c>
      <c r="X606" s="1" t="s">
        <v>53</v>
      </c>
      <c r="Y606" s="1" t="s">
        <v>49</v>
      </c>
      <c r="Z606" s="1" t="s">
        <v>90</v>
      </c>
      <c r="AA606" s="1" t="s">
        <v>65</v>
      </c>
      <c r="AB606" s="1" t="s">
        <v>66</v>
      </c>
      <c r="AC606" s="1" t="s">
        <v>67</v>
      </c>
      <c r="AD606" s="1" t="s">
        <v>68</v>
      </c>
      <c r="AE606" s="1" t="s">
        <v>69</v>
      </c>
      <c r="AF606" s="1" t="s">
        <v>70</v>
      </c>
      <c r="AG606" s="1" t="s">
        <v>60</v>
      </c>
      <c r="AH606">
        <v>606</v>
      </c>
      <c r="AI606" s="1" t="s">
        <v>70</v>
      </c>
      <c r="AJ606" s="1" t="s">
        <v>71</v>
      </c>
      <c r="AK606" s="1" t="s">
        <v>72</v>
      </c>
      <c r="AL606">
        <v>1</v>
      </c>
      <c r="AM606" s="1" t="s">
        <v>1326</v>
      </c>
      <c r="AN606" s="2">
        <v>46113</v>
      </c>
      <c r="AO606" s="3">
        <v>46113</v>
      </c>
    </row>
    <row r="607" spans="1:41">
      <c r="A607" s="1" t="s">
        <v>1327</v>
      </c>
      <c r="B607" s="1" t="s">
        <v>42</v>
      </c>
      <c r="C607">
        <v>999999999999</v>
      </c>
      <c r="D607">
        <v>111111111111</v>
      </c>
      <c r="E607" s="1" t="s">
        <v>43</v>
      </c>
      <c r="F607">
        <v>46142.833333333336</v>
      </c>
      <c r="G607">
        <v>46143.833333333336</v>
      </c>
      <c r="H607">
        <v>46142.833333333336</v>
      </c>
      <c r="I607">
        <v>46173.833333333336</v>
      </c>
      <c r="J607" s="1" t="s">
        <v>86</v>
      </c>
      <c r="K607" s="1" t="s">
        <v>87</v>
      </c>
      <c r="L607" s="1" t="s">
        <v>88</v>
      </c>
      <c r="M607" s="1" t="s">
        <v>93</v>
      </c>
      <c r="N607" s="1" t="s">
        <v>48</v>
      </c>
      <c r="O607" s="1" t="s">
        <v>49</v>
      </c>
      <c r="P607">
        <v>199.32599999999999</v>
      </c>
      <c r="Q607" s="1" t="s">
        <v>50</v>
      </c>
      <c r="R607">
        <v>0.192</v>
      </c>
      <c r="S607" s="1" t="s">
        <v>51</v>
      </c>
      <c r="T607" s="1" t="s">
        <v>52</v>
      </c>
      <c r="U607">
        <v>38.270600000000002</v>
      </c>
      <c r="V607">
        <v>33.885399999999997</v>
      </c>
      <c r="W607">
        <v>33.885399999999997</v>
      </c>
      <c r="X607" s="1" t="s">
        <v>53</v>
      </c>
      <c r="Y607" s="1" t="s">
        <v>49</v>
      </c>
      <c r="Z607" s="1" t="s">
        <v>90</v>
      </c>
      <c r="AA607" s="1" t="s">
        <v>65</v>
      </c>
      <c r="AB607" s="1" t="s">
        <v>66</v>
      </c>
      <c r="AC607" s="1" t="s">
        <v>67</v>
      </c>
      <c r="AD607" s="1" t="s">
        <v>68</v>
      </c>
      <c r="AE607" s="1" t="s">
        <v>69</v>
      </c>
      <c r="AF607" s="1" t="s">
        <v>70</v>
      </c>
      <c r="AG607" s="1" t="s">
        <v>60</v>
      </c>
      <c r="AH607">
        <v>607</v>
      </c>
      <c r="AI607" s="1" t="s">
        <v>70</v>
      </c>
      <c r="AJ607" s="1" t="s">
        <v>71</v>
      </c>
      <c r="AK607" s="1" t="s">
        <v>72</v>
      </c>
      <c r="AL607">
        <v>1</v>
      </c>
      <c r="AM607" s="1" t="s">
        <v>1328</v>
      </c>
      <c r="AN607" s="2">
        <v>46113</v>
      </c>
      <c r="AO607" s="3">
        <v>46113</v>
      </c>
    </row>
    <row r="608" spans="1:41">
      <c r="A608" s="1" t="s">
        <v>1329</v>
      </c>
      <c r="B608" s="1" t="s">
        <v>42</v>
      </c>
      <c r="C608">
        <v>999999999999</v>
      </c>
      <c r="D608">
        <v>111111111111</v>
      </c>
      <c r="E608" s="1" t="s">
        <v>43</v>
      </c>
      <c r="F608">
        <v>46142.833333333336</v>
      </c>
      <c r="G608">
        <v>46143.833333333336</v>
      </c>
      <c r="H608">
        <v>46142.833333333336</v>
      </c>
      <c r="I608">
        <v>46173.833333333336</v>
      </c>
      <c r="J608" s="1" t="s">
        <v>96</v>
      </c>
      <c r="K608" s="1" t="s">
        <v>45</v>
      </c>
      <c r="L608" s="1" t="s">
        <v>97</v>
      </c>
      <c r="M608" s="1" t="s">
        <v>98</v>
      </c>
      <c r="N608" s="1" t="s">
        <v>48</v>
      </c>
      <c r="O608" s="1" t="s">
        <v>49</v>
      </c>
      <c r="P608">
        <v>4865330.4583999999</v>
      </c>
      <c r="Q608" s="1" t="s">
        <v>99</v>
      </c>
      <c r="R608">
        <v>1.6666700000000001E-5</v>
      </c>
      <c r="S608" s="1" t="s">
        <v>51</v>
      </c>
      <c r="T608" s="1" t="s">
        <v>52</v>
      </c>
      <c r="U608">
        <v>81.088999999999999</v>
      </c>
      <c r="V608">
        <v>75.412599999999998</v>
      </c>
      <c r="W608">
        <v>75.412599999999998</v>
      </c>
      <c r="X608" s="1" t="s">
        <v>53</v>
      </c>
      <c r="Y608" s="1" t="s">
        <v>49</v>
      </c>
      <c r="Z608" s="1" t="s">
        <v>100</v>
      </c>
      <c r="AA608" s="1" t="s">
        <v>65</v>
      </c>
      <c r="AB608" s="1" t="s">
        <v>66</v>
      </c>
      <c r="AC608" s="1" t="s">
        <v>67</v>
      </c>
      <c r="AD608" s="1" t="s">
        <v>68</v>
      </c>
      <c r="AE608" s="1" t="s">
        <v>69</v>
      </c>
      <c r="AF608" s="1" t="s">
        <v>70</v>
      </c>
      <c r="AG608" s="1" t="s">
        <v>60</v>
      </c>
      <c r="AH608">
        <v>608</v>
      </c>
      <c r="AI608" s="1" t="s">
        <v>70</v>
      </c>
      <c r="AJ608" s="1" t="s">
        <v>71</v>
      </c>
      <c r="AK608" s="1" t="s">
        <v>72</v>
      </c>
      <c r="AL608">
        <v>1</v>
      </c>
      <c r="AM608" s="1" t="s">
        <v>1330</v>
      </c>
      <c r="AN608" s="2">
        <v>46113</v>
      </c>
      <c r="AO608" s="3">
        <v>46113</v>
      </c>
    </row>
    <row r="609" spans="1:41">
      <c r="A609" s="1" t="s">
        <v>1331</v>
      </c>
      <c r="B609" s="1" t="s">
        <v>42</v>
      </c>
      <c r="C609">
        <v>999999999999</v>
      </c>
      <c r="D609">
        <v>111111111111</v>
      </c>
      <c r="E609" s="1" t="s">
        <v>43</v>
      </c>
      <c r="F609">
        <v>46142.833333333336</v>
      </c>
      <c r="G609">
        <v>46143.833333333336</v>
      </c>
      <c r="H609">
        <v>46142.833333333336</v>
      </c>
      <c r="I609">
        <v>46173.833333333336</v>
      </c>
      <c r="J609" s="1" t="s">
        <v>96</v>
      </c>
      <c r="K609" s="1" t="s">
        <v>45</v>
      </c>
      <c r="L609" s="1" t="s">
        <v>97</v>
      </c>
      <c r="M609" s="1" t="s">
        <v>103</v>
      </c>
      <c r="N609" s="1" t="s">
        <v>48</v>
      </c>
      <c r="O609" s="1" t="s">
        <v>49</v>
      </c>
      <c r="P609">
        <v>4704641.1951000001</v>
      </c>
      <c r="Q609" s="1" t="s">
        <v>99</v>
      </c>
      <c r="R609">
        <v>1.6666700000000001E-5</v>
      </c>
      <c r="S609" s="1" t="s">
        <v>51</v>
      </c>
      <c r="T609" s="1" t="s">
        <v>52</v>
      </c>
      <c r="U609">
        <v>78.410799999999995</v>
      </c>
      <c r="V609">
        <v>72.921899999999994</v>
      </c>
      <c r="W609">
        <v>72.921899999999994</v>
      </c>
      <c r="X609" s="1" t="s">
        <v>53</v>
      </c>
      <c r="Y609" s="1" t="s">
        <v>49</v>
      </c>
      <c r="Z609" s="1" t="s">
        <v>100</v>
      </c>
      <c r="AA609" s="1" t="s">
        <v>65</v>
      </c>
      <c r="AB609" s="1" t="s">
        <v>66</v>
      </c>
      <c r="AC609" s="1" t="s">
        <v>67</v>
      </c>
      <c r="AD609" s="1" t="s">
        <v>68</v>
      </c>
      <c r="AE609" s="1" t="s">
        <v>69</v>
      </c>
      <c r="AF609" s="1" t="s">
        <v>70</v>
      </c>
      <c r="AG609" s="1" t="s">
        <v>60</v>
      </c>
      <c r="AH609">
        <v>609</v>
      </c>
      <c r="AI609" s="1" t="s">
        <v>70</v>
      </c>
      <c r="AJ609" s="1" t="s">
        <v>71</v>
      </c>
      <c r="AK609" s="1" t="s">
        <v>72</v>
      </c>
      <c r="AL609">
        <v>1</v>
      </c>
      <c r="AM609" s="1" t="s">
        <v>1332</v>
      </c>
      <c r="AN609" s="2">
        <v>46113</v>
      </c>
      <c r="AO609" s="3">
        <v>46113</v>
      </c>
    </row>
    <row r="610" spans="1:41">
      <c r="A610" s="1" t="s">
        <v>1333</v>
      </c>
      <c r="B610" s="1" t="s">
        <v>42</v>
      </c>
      <c r="C610">
        <v>999999999999</v>
      </c>
      <c r="D610">
        <v>111111111111</v>
      </c>
      <c r="E610" s="1" t="s">
        <v>43</v>
      </c>
      <c r="F610">
        <v>46142.833333333336</v>
      </c>
      <c r="G610">
        <v>46143.833333333336</v>
      </c>
      <c r="H610">
        <v>46142.833333333336</v>
      </c>
      <c r="I610">
        <v>46173.833333333336</v>
      </c>
      <c r="J610" s="1" t="s">
        <v>106</v>
      </c>
      <c r="K610" s="1" t="s">
        <v>107</v>
      </c>
      <c r="L610" s="1" t="s">
        <v>108</v>
      </c>
      <c r="M610" s="1" t="s">
        <v>109</v>
      </c>
      <c r="N610" s="1" t="s">
        <v>48</v>
      </c>
      <c r="O610" s="1" t="s">
        <v>49</v>
      </c>
      <c r="P610">
        <v>239.17670000000001</v>
      </c>
      <c r="Q610" s="1" t="s">
        <v>110</v>
      </c>
      <c r="R610">
        <v>0.5</v>
      </c>
      <c r="S610" s="1" t="s">
        <v>51</v>
      </c>
      <c r="T610" s="1" t="s">
        <v>52</v>
      </c>
      <c r="U610">
        <v>119.5883</v>
      </c>
      <c r="V610">
        <v>110.0213</v>
      </c>
      <c r="W610">
        <v>110.0213</v>
      </c>
      <c r="X610" s="1" t="s">
        <v>53</v>
      </c>
      <c r="Y610" s="1" t="s">
        <v>49</v>
      </c>
      <c r="Z610" s="1" t="s">
        <v>111</v>
      </c>
      <c r="AA610" s="1" t="s">
        <v>112</v>
      </c>
      <c r="AB610" s="1" t="s">
        <v>66</v>
      </c>
      <c r="AC610" s="1" t="s">
        <v>67</v>
      </c>
      <c r="AD610" s="1" t="s">
        <v>68</v>
      </c>
      <c r="AE610" s="1" t="s">
        <v>69</v>
      </c>
      <c r="AF610" s="1" t="s">
        <v>70</v>
      </c>
      <c r="AG610" s="1" t="s">
        <v>60</v>
      </c>
      <c r="AH610">
        <v>610</v>
      </c>
      <c r="AI610" s="1" t="s">
        <v>113</v>
      </c>
      <c r="AJ610" s="1" t="s">
        <v>114</v>
      </c>
      <c r="AK610" s="1" t="s">
        <v>115</v>
      </c>
      <c r="AL610">
        <v>1</v>
      </c>
      <c r="AM610" s="1" t="s">
        <v>1334</v>
      </c>
      <c r="AN610" s="2">
        <v>46113</v>
      </c>
      <c r="AO610" s="3">
        <v>46113</v>
      </c>
    </row>
    <row r="611" spans="1:41">
      <c r="A611" s="1" t="s">
        <v>1335</v>
      </c>
      <c r="B611" s="1" t="s">
        <v>42</v>
      </c>
      <c r="C611">
        <v>999999999999</v>
      </c>
      <c r="D611">
        <v>111111111111</v>
      </c>
      <c r="E611" s="1" t="s">
        <v>43</v>
      </c>
      <c r="F611">
        <v>46142.833333333336</v>
      </c>
      <c r="G611">
        <v>46143.833333333336</v>
      </c>
      <c r="H611">
        <v>46142.833333333336</v>
      </c>
      <c r="I611">
        <v>46173.833333333336</v>
      </c>
      <c r="J611" s="1" t="s">
        <v>106</v>
      </c>
      <c r="K611" s="1" t="s">
        <v>107</v>
      </c>
      <c r="L611" s="1" t="s">
        <v>108</v>
      </c>
      <c r="M611" s="1" t="s">
        <v>118</v>
      </c>
      <c r="N611" s="1" t="s">
        <v>48</v>
      </c>
      <c r="O611" s="1" t="s">
        <v>49</v>
      </c>
      <c r="P611">
        <v>209.09</v>
      </c>
      <c r="Q611" s="1" t="s">
        <v>110</v>
      </c>
      <c r="R611">
        <v>0.5</v>
      </c>
      <c r="S611" s="1" t="s">
        <v>51</v>
      </c>
      <c r="T611" s="1" t="s">
        <v>52</v>
      </c>
      <c r="U611">
        <v>104.545</v>
      </c>
      <c r="V611">
        <v>96.181399999999996</v>
      </c>
      <c r="W611">
        <v>96.181399999999996</v>
      </c>
      <c r="X611" s="1" t="s">
        <v>53</v>
      </c>
      <c r="Y611" s="1" t="s">
        <v>49</v>
      </c>
      <c r="Z611" s="1" t="s">
        <v>111</v>
      </c>
      <c r="AA611" s="1" t="s">
        <v>112</v>
      </c>
      <c r="AB611" s="1" t="s">
        <v>66</v>
      </c>
      <c r="AC611" s="1" t="s">
        <v>67</v>
      </c>
      <c r="AD611" s="1" t="s">
        <v>68</v>
      </c>
      <c r="AE611" s="1" t="s">
        <v>69</v>
      </c>
      <c r="AF611" s="1" t="s">
        <v>70</v>
      </c>
      <c r="AG611" s="1" t="s">
        <v>60</v>
      </c>
      <c r="AH611">
        <v>611</v>
      </c>
      <c r="AI611" s="1" t="s">
        <v>113</v>
      </c>
      <c r="AJ611" s="1" t="s">
        <v>114</v>
      </c>
      <c r="AK611" s="1" t="s">
        <v>115</v>
      </c>
      <c r="AL611">
        <v>1</v>
      </c>
      <c r="AM611" s="1" t="s">
        <v>1336</v>
      </c>
      <c r="AN611" s="2">
        <v>46113</v>
      </c>
      <c r="AO611" s="3">
        <v>46113</v>
      </c>
    </row>
    <row r="612" spans="1:41">
      <c r="A612" s="1" t="s">
        <v>1337</v>
      </c>
      <c r="B612" s="1" t="s">
        <v>42</v>
      </c>
      <c r="C612">
        <v>999999999999</v>
      </c>
      <c r="D612">
        <v>222222222222</v>
      </c>
      <c r="E612" s="1" t="s">
        <v>121</v>
      </c>
      <c r="F612">
        <v>46142.833333333336</v>
      </c>
      <c r="G612">
        <v>46143.833333333336</v>
      </c>
      <c r="H612">
        <v>46142.833333333336</v>
      </c>
      <c r="I612">
        <v>46173.833333333336</v>
      </c>
      <c r="J612" s="1" t="s">
        <v>44</v>
      </c>
      <c r="K612" s="1" t="s">
        <v>45</v>
      </c>
      <c r="L612" s="1" t="s">
        <v>46</v>
      </c>
      <c r="M612" s="1" t="s">
        <v>122</v>
      </c>
      <c r="N612" s="1" t="s">
        <v>48</v>
      </c>
      <c r="O612" s="1" t="s">
        <v>49</v>
      </c>
      <c r="P612">
        <v>428.60149999999999</v>
      </c>
      <c r="Q612" s="1" t="s">
        <v>50</v>
      </c>
      <c r="R612">
        <v>9.6000000000000002E-2</v>
      </c>
      <c r="S612" s="1" t="s">
        <v>51</v>
      </c>
      <c r="T612" s="1" t="s">
        <v>52</v>
      </c>
      <c r="U612">
        <v>41.145699999999998</v>
      </c>
      <c r="V612">
        <v>36.002499999999998</v>
      </c>
      <c r="W612">
        <v>36.002499999999998</v>
      </c>
      <c r="X612" s="1" t="s">
        <v>53</v>
      </c>
      <c r="Y612" s="1" t="s">
        <v>49</v>
      </c>
      <c r="Z612" s="1" t="s">
        <v>54</v>
      </c>
      <c r="AA612" s="1" t="s">
        <v>123</v>
      </c>
      <c r="AB612" s="1" t="s">
        <v>124</v>
      </c>
      <c r="AC612" s="1" t="s">
        <v>125</v>
      </c>
      <c r="AD612" s="1" t="s">
        <v>126</v>
      </c>
      <c r="AE612" s="1" t="s">
        <v>127</v>
      </c>
      <c r="AF612" s="1" t="s">
        <v>70</v>
      </c>
      <c r="AG612" s="1" t="s">
        <v>60</v>
      </c>
      <c r="AH612">
        <v>612</v>
      </c>
      <c r="AI612" s="1" t="s">
        <v>70</v>
      </c>
      <c r="AJ612" s="1" t="s">
        <v>71</v>
      </c>
      <c r="AK612" s="1" t="s">
        <v>72</v>
      </c>
      <c r="AL612">
        <v>1</v>
      </c>
      <c r="AM612" s="1" t="s">
        <v>1338</v>
      </c>
      <c r="AN612" s="2">
        <v>46113</v>
      </c>
      <c r="AO612" s="3">
        <v>46113</v>
      </c>
    </row>
    <row r="613" spans="1:41">
      <c r="A613" s="1" t="s">
        <v>1339</v>
      </c>
      <c r="B613" s="1" t="s">
        <v>42</v>
      </c>
      <c r="C613">
        <v>999999999999</v>
      </c>
      <c r="D613">
        <v>222222222222</v>
      </c>
      <c r="E613" s="1" t="s">
        <v>121</v>
      </c>
      <c r="F613">
        <v>46142.833333333336</v>
      </c>
      <c r="G613">
        <v>46143.833333333336</v>
      </c>
      <c r="H613">
        <v>46142.833333333336</v>
      </c>
      <c r="I613">
        <v>46173.833333333336</v>
      </c>
      <c r="J613" s="1" t="s">
        <v>44</v>
      </c>
      <c r="K613" s="1" t="s">
        <v>45</v>
      </c>
      <c r="L613" s="1" t="s">
        <v>46</v>
      </c>
      <c r="M613" s="1" t="s">
        <v>130</v>
      </c>
      <c r="N613" s="1" t="s">
        <v>48</v>
      </c>
      <c r="O613" s="1" t="s">
        <v>49</v>
      </c>
      <c r="P613">
        <v>433.06279999999998</v>
      </c>
      <c r="Q613" s="1" t="s">
        <v>50</v>
      </c>
      <c r="R613">
        <v>9.6000000000000002E-2</v>
      </c>
      <c r="S613" s="1" t="s">
        <v>51</v>
      </c>
      <c r="T613" s="1" t="s">
        <v>52</v>
      </c>
      <c r="U613">
        <v>41.573999999999998</v>
      </c>
      <c r="V613">
        <v>36.377299999999998</v>
      </c>
      <c r="W613">
        <v>36.377299999999998</v>
      </c>
      <c r="X613" s="1" t="s">
        <v>53</v>
      </c>
      <c r="Y613" s="1" t="s">
        <v>49</v>
      </c>
      <c r="Z613" s="1" t="s">
        <v>54</v>
      </c>
      <c r="AA613" s="1" t="s">
        <v>123</v>
      </c>
      <c r="AB613" s="1" t="s">
        <v>124</v>
      </c>
      <c r="AC613" s="1" t="s">
        <v>125</v>
      </c>
      <c r="AD613" s="1" t="s">
        <v>126</v>
      </c>
      <c r="AE613" s="1" t="s">
        <v>127</v>
      </c>
      <c r="AF613" s="1" t="s">
        <v>70</v>
      </c>
      <c r="AG613" s="1" t="s">
        <v>60</v>
      </c>
      <c r="AH613">
        <v>613</v>
      </c>
      <c r="AI613" s="1" t="s">
        <v>70</v>
      </c>
      <c r="AJ613" s="1" t="s">
        <v>71</v>
      </c>
      <c r="AK613" s="1" t="s">
        <v>72</v>
      </c>
      <c r="AL613">
        <v>1</v>
      </c>
      <c r="AM613" s="1" t="s">
        <v>1340</v>
      </c>
      <c r="AN613" s="2">
        <v>46113</v>
      </c>
      <c r="AO613" s="3">
        <v>46113</v>
      </c>
    </row>
    <row r="614" spans="1:41">
      <c r="A614" s="1" t="s">
        <v>1341</v>
      </c>
      <c r="B614" s="1" t="s">
        <v>42</v>
      </c>
      <c r="C614">
        <v>999999999999</v>
      </c>
      <c r="D614">
        <v>222222222222</v>
      </c>
      <c r="E614" s="1" t="s">
        <v>121</v>
      </c>
      <c r="F614">
        <v>46142.833333333336</v>
      </c>
      <c r="G614">
        <v>46143.833333333336</v>
      </c>
      <c r="H614">
        <v>46142.833333333336</v>
      </c>
      <c r="I614">
        <v>46173.833333333336</v>
      </c>
      <c r="J614" s="1" t="s">
        <v>75</v>
      </c>
      <c r="K614" s="1" t="s">
        <v>76</v>
      </c>
      <c r="L614" s="1" t="s">
        <v>77</v>
      </c>
      <c r="M614" s="1" t="s">
        <v>133</v>
      </c>
      <c r="N614" s="1" t="s">
        <v>48</v>
      </c>
      <c r="O614" s="1" t="s">
        <v>49</v>
      </c>
      <c r="P614">
        <v>95.965800000000002</v>
      </c>
      <c r="Q614" s="1" t="s">
        <v>79</v>
      </c>
      <c r="R614">
        <v>2.3E-2</v>
      </c>
      <c r="S614" s="1" t="s">
        <v>51</v>
      </c>
      <c r="T614" s="1" t="s">
        <v>52</v>
      </c>
      <c r="U614">
        <v>2.2071999999999998</v>
      </c>
      <c r="V614">
        <v>2.0632999999999999</v>
      </c>
      <c r="W614">
        <v>2.0632999999999999</v>
      </c>
      <c r="X614" s="1" t="s">
        <v>53</v>
      </c>
      <c r="Y614" s="1" t="s">
        <v>49</v>
      </c>
      <c r="Z614" s="1" t="s">
        <v>80</v>
      </c>
      <c r="AA614" s="1" t="s">
        <v>123</v>
      </c>
      <c r="AB614" s="1" t="s">
        <v>124</v>
      </c>
      <c r="AC614" s="1" t="s">
        <v>125</v>
      </c>
      <c r="AD614" s="1" t="s">
        <v>126</v>
      </c>
      <c r="AE614" s="1" t="s">
        <v>127</v>
      </c>
      <c r="AF614" s="1" t="s">
        <v>70</v>
      </c>
      <c r="AG614" s="1" t="s">
        <v>60</v>
      </c>
      <c r="AH614">
        <v>614</v>
      </c>
      <c r="AI614" s="1" t="s">
        <v>70</v>
      </c>
      <c r="AJ614" s="1" t="s">
        <v>71</v>
      </c>
      <c r="AK614" s="1" t="s">
        <v>72</v>
      </c>
      <c r="AL614">
        <v>1</v>
      </c>
      <c r="AM614" s="1" t="s">
        <v>1342</v>
      </c>
      <c r="AN614" s="2">
        <v>46113</v>
      </c>
      <c r="AO614" s="3">
        <v>46113</v>
      </c>
    </row>
    <row r="615" spans="1:41">
      <c r="A615" s="1" t="s">
        <v>1343</v>
      </c>
      <c r="B615" s="1" t="s">
        <v>42</v>
      </c>
      <c r="C615">
        <v>999999999999</v>
      </c>
      <c r="D615">
        <v>222222222222</v>
      </c>
      <c r="E615" s="1" t="s">
        <v>121</v>
      </c>
      <c r="F615">
        <v>46142.833333333336</v>
      </c>
      <c r="G615">
        <v>46143.833333333336</v>
      </c>
      <c r="H615">
        <v>46142.833333333336</v>
      </c>
      <c r="I615">
        <v>46173.833333333336</v>
      </c>
      <c r="J615" s="1" t="s">
        <v>75</v>
      </c>
      <c r="K615" s="1" t="s">
        <v>76</v>
      </c>
      <c r="L615" s="1" t="s">
        <v>77</v>
      </c>
      <c r="M615" s="1" t="s">
        <v>136</v>
      </c>
      <c r="N615" s="1" t="s">
        <v>48</v>
      </c>
      <c r="O615" s="1" t="s">
        <v>49</v>
      </c>
      <c r="P615">
        <v>95.630899999999997</v>
      </c>
      <c r="Q615" s="1" t="s">
        <v>79</v>
      </c>
      <c r="R615">
        <v>2.3E-2</v>
      </c>
      <c r="S615" s="1" t="s">
        <v>51</v>
      </c>
      <c r="T615" s="1" t="s">
        <v>52</v>
      </c>
      <c r="U615">
        <v>2.1995</v>
      </c>
      <c r="V615">
        <v>2.0560999999999998</v>
      </c>
      <c r="W615">
        <v>2.0560999999999998</v>
      </c>
      <c r="X615" s="1" t="s">
        <v>53</v>
      </c>
      <c r="Y615" s="1" t="s">
        <v>49</v>
      </c>
      <c r="Z615" s="1" t="s">
        <v>80</v>
      </c>
      <c r="AA615" s="1" t="s">
        <v>123</v>
      </c>
      <c r="AB615" s="1" t="s">
        <v>124</v>
      </c>
      <c r="AC615" s="1" t="s">
        <v>125</v>
      </c>
      <c r="AD615" s="1" t="s">
        <v>126</v>
      </c>
      <c r="AE615" s="1" t="s">
        <v>127</v>
      </c>
      <c r="AF615" s="1" t="s">
        <v>70</v>
      </c>
      <c r="AG615" s="1" t="s">
        <v>60</v>
      </c>
      <c r="AH615">
        <v>615</v>
      </c>
      <c r="AI615" s="1" t="s">
        <v>70</v>
      </c>
      <c r="AJ615" s="1" t="s">
        <v>71</v>
      </c>
      <c r="AK615" s="1" t="s">
        <v>72</v>
      </c>
      <c r="AL615">
        <v>1</v>
      </c>
      <c r="AM615" s="1" t="s">
        <v>1344</v>
      </c>
      <c r="AN615" s="2">
        <v>46113</v>
      </c>
      <c r="AO615" s="3">
        <v>46113</v>
      </c>
    </row>
    <row r="616" spans="1:41">
      <c r="A616" s="1" t="s">
        <v>1345</v>
      </c>
      <c r="B616" s="1" t="s">
        <v>42</v>
      </c>
      <c r="C616">
        <v>999999999999</v>
      </c>
      <c r="D616">
        <v>222222222222</v>
      </c>
      <c r="E616" s="1" t="s">
        <v>121</v>
      </c>
      <c r="F616">
        <v>46142.833333333336</v>
      </c>
      <c r="G616">
        <v>46143.833333333336</v>
      </c>
      <c r="H616">
        <v>46142.833333333336</v>
      </c>
      <c r="I616">
        <v>46173.833333333336</v>
      </c>
      <c r="J616" s="1" t="s">
        <v>86</v>
      </c>
      <c r="K616" s="1" t="s">
        <v>87</v>
      </c>
      <c r="L616" s="1" t="s">
        <v>88</v>
      </c>
      <c r="M616" s="1" t="s">
        <v>139</v>
      </c>
      <c r="N616" s="1" t="s">
        <v>48</v>
      </c>
      <c r="O616" s="1" t="s">
        <v>49</v>
      </c>
      <c r="P616">
        <v>83.141599999999997</v>
      </c>
      <c r="Q616" s="1" t="s">
        <v>50</v>
      </c>
      <c r="R616">
        <v>0.192</v>
      </c>
      <c r="S616" s="1" t="s">
        <v>51</v>
      </c>
      <c r="T616" s="1" t="s">
        <v>52</v>
      </c>
      <c r="U616">
        <v>15.963200000000001</v>
      </c>
      <c r="V616">
        <v>14.1341</v>
      </c>
      <c r="W616">
        <v>14.1341</v>
      </c>
      <c r="X616" s="1" t="s">
        <v>53</v>
      </c>
      <c r="Y616" s="1" t="s">
        <v>49</v>
      </c>
      <c r="Z616" s="1" t="s">
        <v>90</v>
      </c>
      <c r="AA616" s="1" t="s">
        <v>123</v>
      </c>
      <c r="AB616" s="1" t="s">
        <v>124</v>
      </c>
      <c r="AC616" s="1" t="s">
        <v>125</v>
      </c>
      <c r="AD616" s="1" t="s">
        <v>126</v>
      </c>
      <c r="AE616" s="1" t="s">
        <v>127</v>
      </c>
      <c r="AF616" s="1" t="s">
        <v>70</v>
      </c>
      <c r="AG616" s="1" t="s">
        <v>60</v>
      </c>
      <c r="AH616">
        <v>616</v>
      </c>
      <c r="AI616" s="1" t="s">
        <v>70</v>
      </c>
      <c r="AJ616" s="1" t="s">
        <v>71</v>
      </c>
      <c r="AK616" s="1" t="s">
        <v>72</v>
      </c>
      <c r="AL616">
        <v>1</v>
      </c>
      <c r="AM616" s="1" t="s">
        <v>1346</v>
      </c>
      <c r="AN616" s="2">
        <v>46113</v>
      </c>
      <c r="AO616" s="3">
        <v>46113</v>
      </c>
    </row>
    <row r="617" spans="1:41">
      <c r="A617" s="1" t="s">
        <v>1347</v>
      </c>
      <c r="B617" s="1" t="s">
        <v>42</v>
      </c>
      <c r="C617">
        <v>999999999999</v>
      </c>
      <c r="D617">
        <v>222222222222</v>
      </c>
      <c r="E617" s="1" t="s">
        <v>121</v>
      </c>
      <c r="F617">
        <v>46142.833333333336</v>
      </c>
      <c r="G617">
        <v>46143.833333333336</v>
      </c>
      <c r="H617">
        <v>46142.833333333336</v>
      </c>
      <c r="I617">
        <v>46173.833333333336</v>
      </c>
      <c r="J617" s="1" t="s">
        <v>86</v>
      </c>
      <c r="K617" s="1" t="s">
        <v>87</v>
      </c>
      <c r="L617" s="1" t="s">
        <v>88</v>
      </c>
      <c r="M617" s="1" t="s">
        <v>142</v>
      </c>
      <c r="N617" s="1" t="s">
        <v>48</v>
      </c>
      <c r="O617" s="1" t="s">
        <v>49</v>
      </c>
      <c r="P617">
        <v>85.083500000000001</v>
      </c>
      <c r="Q617" s="1" t="s">
        <v>50</v>
      </c>
      <c r="R617">
        <v>0.192</v>
      </c>
      <c r="S617" s="1" t="s">
        <v>51</v>
      </c>
      <c r="T617" s="1" t="s">
        <v>52</v>
      </c>
      <c r="U617">
        <v>16.335999999999999</v>
      </c>
      <c r="V617">
        <v>14.4642</v>
      </c>
      <c r="W617">
        <v>14.4642</v>
      </c>
      <c r="X617" s="1" t="s">
        <v>53</v>
      </c>
      <c r="Y617" s="1" t="s">
        <v>49</v>
      </c>
      <c r="Z617" s="1" t="s">
        <v>90</v>
      </c>
      <c r="AA617" s="1" t="s">
        <v>123</v>
      </c>
      <c r="AB617" s="1" t="s">
        <v>124</v>
      </c>
      <c r="AC617" s="1" t="s">
        <v>125</v>
      </c>
      <c r="AD617" s="1" t="s">
        <v>126</v>
      </c>
      <c r="AE617" s="1" t="s">
        <v>127</v>
      </c>
      <c r="AF617" s="1" t="s">
        <v>70</v>
      </c>
      <c r="AG617" s="1" t="s">
        <v>60</v>
      </c>
      <c r="AH617">
        <v>617</v>
      </c>
      <c r="AI617" s="1" t="s">
        <v>70</v>
      </c>
      <c r="AJ617" s="1" t="s">
        <v>71</v>
      </c>
      <c r="AK617" s="1" t="s">
        <v>72</v>
      </c>
      <c r="AL617">
        <v>1</v>
      </c>
      <c r="AM617" s="1" t="s">
        <v>1348</v>
      </c>
      <c r="AN617" s="2">
        <v>46113</v>
      </c>
      <c r="AO617" s="3">
        <v>46113</v>
      </c>
    </row>
    <row r="618" spans="1:41">
      <c r="A618" s="1" t="s">
        <v>1349</v>
      </c>
      <c r="B618" s="1" t="s">
        <v>42</v>
      </c>
      <c r="C618">
        <v>999999999999</v>
      </c>
      <c r="D618">
        <v>222222222222</v>
      </c>
      <c r="E618" s="1" t="s">
        <v>121</v>
      </c>
      <c r="F618">
        <v>46142.833333333336</v>
      </c>
      <c r="G618">
        <v>46143.833333333336</v>
      </c>
      <c r="H618">
        <v>46142.833333333336</v>
      </c>
      <c r="I618">
        <v>46173.833333333336</v>
      </c>
      <c r="J618" s="1" t="s">
        <v>96</v>
      </c>
      <c r="K618" s="1" t="s">
        <v>45</v>
      </c>
      <c r="L618" s="1" t="s">
        <v>97</v>
      </c>
      <c r="M618" s="1" t="s">
        <v>145</v>
      </c>
      <c r="N618" s="1" t="s">
        <v>48</v>
      </c>
      <c r="O618" s="1" t="s">
        <v>49</v>
      </c>
      <c r="P618">
        <v>1793582.6228</v>
      </c>
      <c r="Q618" s="1" t="s">
        <v>99</v>
      </c>
      <c r="R618">
        <v>1.6666700000000001E-5</v>
      </c>
      <c r="S618" s="1" t="s">
        <v>51</v>
      </c>
      <c r="T618" s="1" t="s">
        <v>52</v>
      </c>
      <c r="U618">
        <v>29.8931</v>
      </c>
      <c r="V618">
        <v>27.8005</v>
      </c>
      <c r="W618">
        <v>27.8005</v>
      </c>
      <c r="X618" s="1" t="s">
        <v>53</v>
      </c>
      <c r="Y618" s="1" t="s">
        <v>49</v>
      </c>
      <c r="Z618" s="1" t="s">
        <v>100</v>
      </c>
      <c r="AA618" s="1" t="s">
        <v>123</v>
      </c>
      <c r="AB618" s="1" t="s">
        <v>124</v>
      </c>
      <c r="AC618" s="1" t="s">
        <v>125</v>
      </c>
      <c r="AD618" s="1" t="s">
        <v>126</v>
      </c>
      <c r="AE618" s="1" t="s">
        <v>127</v>
      </c>
      <c r="AF618" s="1" t="s">
        <v>70</v>
      </c>
      <c r="AG618" s="1" t="s">
        <v>60</v>
      </c>
      <c r="AH618">
        <v>618</v>
      </c>
      <c r="AI618" s="1" t="s">
        <v>70</v>
      </c>
      <c r="AJ618" s="1" t="s">
        <v>71</v>
      </c>
      <c r="AK618" s="1" t="s">
        <v>72</v>
      </c>
      <c r="AL618">
        <v>1</v>
      </c>
      <c r="AM618" s="1" t="s">
        <v>1350</v>
      </c>
      <c r="AN618" s="2">
        <v>46113</v>
      </c>
      <c r="AO618" s="3">
        <v>46113</v>
      </c>
    </row>
    <row r="619" spans="1:41">
      <c r="A619" s="1" t="s">
        <v>1351</v>
      </c>
      <c r="B619" s="1" t="s">
        <v>42</v>
      </c>
      <c r="C619">
        <v>999999999999</v>
      </c>
      <c r="D619">
        <v>222222222222</v>
      </c>
      <c r="E619" s="1" t="s">
        <v>121</v>
      </c>
      <c r="F619">
        <v>46142.833333333336</v>
      </c>
      <c r="G619">
        <v>46143.833333333336</v>
      </c>
      <c r="H619">
        <v>46142.833333333336</v>
      </c>
      <c r="I619">
        <v>46173.833333333336</v>
      </c>
      <c r="J619" s="1" t="s">
        <v>96</v>
      </c>
      <c r="K619" s="1" t="s">
        <v>45</v>
      </c>
      <c r="L619" s="1" t="s">
        <v>97</v>
      </c>
      <c r="M619" s="1" t="s">
        <v>148</v>
      </c>
      <c r="N619" s="1" t="s">
        <v>48</v>
      </c>
      <c r="O619" s="1" t="s">
        <v>49</v>
      </c>
      <c r="P619">
        <v>1794526.0924</v>
      </c>
      <c r="Q619" s="1" t="s">
        <v>99</v>
      </c>
      <c r="R619">
        <v>1.6666700000000001E-5</v>
      </c>
      <c r="S619" s="1" t="s">
        <v>51</v>
      </c>
      <c r="T619" s="1" t="s">
        <v>52</v>
      </c>
      <c r="U619">
        <v>29.908799999999999</v>
      </c>
      <c r="V619">
        <v>27.815200000000001</v>
      </c>
      <c r="W619">
        <v>27.815200000000001</v>
      </c>
      <c r="X619" s="1" t="s">
        <v>53</v>
      </c>
      <c r="Y619" s="1" t="s">
        <v>49</v>
      </c>
      <c r="Z619" s="1" t="s">
        <v>100</v>
      </c>
      <c r="AA619" s="1" t="s">
        <v>123</v>
      </c>
      <c r="AB619" s="1" t="s">
        <v>124</v>
      </c>
      <c r="AC619" s="1" t="s">
        <v>125</v>
      </c>
      <c r="AD619" s="1" t="s">
        <v>126</v>
      </c>
      <c r="AE619" s="1" t="s">
        <v>127</v>
      </c>
      <c r="AF619" s="1" t="s">
        <v>70</v>
      </c>
      <c r="AG619" s="1" t="s">
        <v>60</v>
      </c>
      <c r="AH619">
        <v>619</v>
      </c>
      <c r="AI619" s="1" t="s">
        <v>70</v>
      </c>
      <c r="AJ619" s="1" t="s">
        <v>71</v>
      </c>
      <c r="AK619" s="1" t="s">
        <v>72</v>
      </c>
      <c r="AL619">
        <v>1</v>
      </c>
      <c r="AM619" s="1" t="s">
        <v>1352</v>
      </c>
      <c r="AN619" s="2">
        <v>46113</v>
      </c>
      <c r="AO619" s="3">
        <v>46113</v>
      </c>
    </row>
    <row r="620" spans="1:41">
      <c r="A620" s="1" t="s">
        <v>1353</v>
      </c>
      <c r="B620" s="1" t="s">
        <v>42</v>
      </c>
      <c r="C620">
        <v>999999999999</v>
      </c>
      <c r="D620">
        <v>222222222222</v>
      </c>
      <c r="E620" s="1" t="s">
        <v>121</v>
      </c>
      <c r="F620">
        <v>46142.833333333336</v>
      </c>
      <c r="G620">
        <v>46143.833333333336</v>
      </c>
      <c r="H620">
        <v>46142.833333333336</v>
      </c>
      <c r="I620">
        <v>46173.833333333336</v>
      </c>
      <c r="J620" s="1" t="s">
        <v>106</v>
      </c>
      <c r="K620" s="1" t="s">
        <v>107</v>
      </c>
      <c r="L620" s="1" t="s">
        <v>108</v>
      </c>
      <c r="M620" s="1" t="s">
        <v>151</v>
      </c>
      <c r="N620" s="1" t="s">
        <v>48</v>
      </c>
      <c r="O620" s="1" t="s">
        <v>49</v>
      </c>
      <c r="P620">
        <v>79.944999999999993</v>
      </c>
      <c r="Q620" s="1" t="s">
        <v>110</v>
      </c>
      <c r="R620">
        <v>0.5</v>
      </c>
      <c r="S620" s="1" t="s">
        <v>51</v>
      </c>
      <c r="T620" s="1" t="s">
        <v>52</v>
      </c>
      <c r="U620">
        <v>39.972499999999997</v>
      </c>
      <c r="V620">
        <v>36.774700000000003</v>
      </c>
      <c r="W620">
        <v>36.774700000000003</v>
      </c>
      <c r="X620" s="1" t="s">
        <v>53</v>
      </c>
      <c r="Y620" s="1" t="s">
        <v>49</v>
      </c>
      <c r="Z620" s="1" t="s">
        <v>111</v>
      </c>
      <c r="AA620" s="1" t="s">
        <v>152</v>
      </c>
      <c r="AB620" s="1" t="s">
        <v>124</v>
      </c>
      <c r="AC620" s="1" t="s">
        <v>125</v>
      </c>
      <c r="AD620" s="1" t="s">
        <v>126</v>
      </c>
      <c r="AE620" s="1" t="s">
        <v>127</v>
      </c>
      <c r="AF620" s="1" t="s">
        <v>70</v>
      </c>
      <c r="AG620" s="1" t="s">
        <v>60</v>
      </c>
      <c r="AH620">
        <v>620</v>
      </c>
      <c r="AI620" s="1" t="s">
        <v>113</v>
      </c>
      <c r="AJ620" s="1" t="s">
        <v>114</v>
      </c>
      <c r="AK620" s="1" t="s">
        <v>115</v>
      </c>
      <c r="AL620">
        <v>1</v>
      </c>
      <c r="AM620" s="1" t="s">
        <v>1354</v>
      </c>
      <c r="AN620" s="2">
        <v>46113</v>
      </c>
      <c r="AO620" s="3">
        <v>46113</v>
      </c>
    </row>
    <row r="621" spans="1:41">
      <c r="A621" s="1" t="s">
        <v>1355</v>
      </c>
      <c r="B621" s="1" t="s">
        <v>42</v>
      </c>
      <c r="C621">
        <v>999999999999</v>
      </c>
      <c r="D621">
        <v>222222222222</v>
      </c>
      <c r="E621" s="1" t="s">
        <v>121</v>
      </c>
      <c r="F621">
        <v>46142.833333333336</v>
      </c>
      <c r="G621">
        <v>46143.833333333336</v>
      </c>
      <c r="H621">
        <v>46142.833333333336</v>
      </c>
      <c r="I621">
        <v>46173.833333333336</v>
      </c>
      <c r="J621" s="1" t="s">
        <v>106</v>
      </c>
      <c r="K621" s="1" t="s">
        <v>107</v>
      </c>
      <c r="L621" s="1" t="s">
        <v>108</v>
      </c>
      <c r="M621" s="1" t="s">
        <v>155</v>
      </c>
      <c r="N621" s="1" t="s">
        <v>48</v>
      </c>
      <c r="O621" s="1" t="s">
        <v>49</v>
      </c>
      <c r="P621">
        <v>84.049400000000006</v>
      </c>
      <c r="Q621" s="1" t="s">
        <v>110</v>
      </c>
      <c r="R621">
        <v>0.5</v>
      </c>
      <c r="S621" s="1" t="s">
        <v>51</v>
      </c>
      <c r="T621" s="1" t="s">
        <v>52</v>
      </c>
      <c r="U621">
        <v>42.024700000000003</v>
      </c>
      <c r="V621">
        <v>38.662700000000001</v>
      </c>
      <c r="W621">
        <v>38.662700000000001</v>
      </c>
      <c r="X621" s="1" t="s">
        <v>53</v>
      </c>
      <c r="Y621" s="1" t="s">
        <v>49</v>
      </c>
      <c r="Z621" s="1" t="s">
        <v>111</v>
      </c>
      <c r="AA621" s="1" t="s">
        <v>152</v>
      </c>
      <c r="AB621" s="1" t="s">
        <v>124</v>
      </c>
      <c r="AC621" s="1" t="s">
        <v>125</v>
      </c>
      <c r="AD621" s="1" t="s">
        <v>126</v>
      </c>
      <c r="AE621" s="1" t="s">
        <v>127</v>
      </c>
      <c r="AF621" s="1" t="s">
        <v>70</v>
      </c>
      <c r="AG621" s="1" t="s">
        <v>60</v>
      </c>
      <c r="AH621">
        <v>621</v>
      </c>
      <c r="AI621" s="1" t="s">
        <v>113</v>
      </c>
      <c r="AJ621" s="1" t="s">
        <v>114</v>
      </c>
      <c r="AK621" s="1" t="s">
        <v>115</v>
      </c>
      <c r="AL621">
        <v>1</v>
      </c>
      <c r="AM621" s="1" t="s">
        <v>1356</v>
      </c>
      <c r="AN621" s="2">
        <v>46113</v>
      </c>
      <c r="AO621" s="3">
        <v>46113</v>
      </c>
    </row>
    <row r="622" spans="1:41">
      <c r="A622" s="1" t="s">
        <v>1357</v>
      </c>
      <c r="B622" s="1" t="s">
        <v>42</v>
      </c>
      <c r="C622">
        <v>999999999999</v>
      </c>
      <c r="D622">
        <v>111111111111</v>
      </c>
      <c r="E622" s="1" t="s">
        <v>43</v>
      </c>
      <c r="F622">
        <v>46143.833333333336</v>
      </c>
      <c r="G622">
        <v>46144.833333333336</v>
      </c>
      <c r="H622">
        <v>46142.833333333336</v>
      </c>
      <c r="I622">
        <v>46173.833333333336</v>
      </c>
      <c r="J622" s="1" t="s">
        <v>44</v>
      </c>
      <c r="K622" s="1" t="s">
        <v>45</v>
      </c>
      <c r="L622" s="1" t="s">
        <v>46</v>
      </c>
      <c r="M622" s="1" t="s">
        <v>47</v>
      </c>
      <c r="N622" s="1" t="s">
        <v>48</v>
      </c>
      <c r="O622" s="1" t="s">
        <v>49</v>
      </c>
      <c r="P622">
        <v>984.13319999999999</v>
      </c>
      <c r="Q622" s="1" t="s">
        <v>50</v>
      </c>
      <c r="R622">
        <v>9.6000000000000002E-2</v>
      </c>
      <c r="S622" s="1" t="s">
        <v>51</v>
      </c>
      <c r="T622" s="1" t="s">
        <v>52</v>
      </c>
      <c r="U622">
        <v>94.476799999999997</v>
      </c>
      <c r="V622">
        <v>82.667199999999994</v>
      </c>
      <c r="W622">
        <v>82.667199999999994</v>
      </c>
      <c r="X622" s="1" t="s">
        <v>53</v>
      </c>
      <c r="Y622" s="1" t="s">
        <v>49</v>
      </c>
      <c r="Z622" s="1" t="s">
        <v>54</v>
      </c>
      <c r="AA622" s="1" t="s">
        <v>65</v>
      </c>
      <c r="AB622" s="1" t="s">
        <v>66</v>
      </c>
      <c r="AC622" s="1" t="s">
        <v>67</v>
      </c>
      <c r="AD622" s="1" t="s">
        <v>68</v>
      </c>
      <c r="AE622" s="1" t="s">
        <v>69</v>
      </c>
      <c r="AF622" s="1" t="s">
        <v>70</v>
      </c>
      <c r="AG622" s="1" t="s">
        <v>60</v>
      </c>
      <c r="AH622">
        <v>622</v>
      </c>
      <c r="AI622" s="1" t="s">
        <v>70</v>
      </c>
      <c r="AJ622" s="1" t="s">
        <v>71</v>
      </c>
      <c r="AK622" s="1" t="s">
        <v>72</v>
      </c>
      <c r="AL622">
        <v>1</v>
      </c>
      <c r="AM622" s="1" t="s">
        <v>1358</v>
      </c>
      <c r="AN622" s="2">
        <v>46143</v>
      </c>
      <c r="AO622" s="3">
        <v>46143</v>
      </c>
    </row>
    <row r="623" spans="1:41">
      <c r="A623" s="1" t="s">
        <v>1359</v>
      </c>
      <c r="B623" s="1" t="s">
        <v>42</v>
      </c>
      <c r="C623">
        <v>999999999999</v>
      </c>
      <c r="D623">
        <v>111111111111</v>
      </c>
      <c r="E623" s="1" t="s">
        <v>43</v>
      </c>
      <c r="F623">
        <v>46143.833333333336</v>
      </c>
      <c r="G623">
        <v>46144.833333333336</v>
      </c>
      <c r="H623">
        <v>46142.833333333336</v>
      </c>
      <c r="I623">
        <v>46173.833333333336</v>
      </c>
      <c r="J623" s="1" t="s">
        <v>44</v>
      </c>
      <c r="K623" s="1" t="s">
        <v>45</v>
      </c>
      <c r="L623" s="1" t="s">
        <v>46</v>
      </c>
      <c r="M623" s="1" t="s">
        <v>64</v>
      </c>
      <c r="N623" s="1" t="s">
        <v>48</v>
      </c>
      <c r="O623" s="1" t="s">
        <v>49</v>
      </c>
      <c r="P623">
        <v>1039.0481</v>
      </c>
      <c r="Q623" s="1" t="s">
        <v>50</v>
      </c>
      <c r="R623">
        <v>9.6000000000000002E-2</v>
      </c>
      <c r="S623" s="1" t="s">
        <v>51</v>
      </c>
      <c r="T623" s="1" t="s">
        <v>52</v>
      </c>
      <c r="U623">
        <v>99.748599999999996</v>
      </c>
      <c r="V623">
        <v>87.28</v>
      </c>
      <c r="W623">
        <v>87.28</v>
      </c>
      <c r="X623" s="1" t="s">
        <v>53</v>
      </c>
      <c r="Y623" s="1" t="s">
        <v>49</v>
      </c>
      <c r="Z623" s="1" t="s">
        <v>54</v>
      </c>
      <c r="AA623" s="1" t="s">
        <v>65</v>
      </c>
      <c r="AB623" s="1" t="s">
        <v>66</v>
      </c>
      <c r="AC623" s="1" t="s">
        <v>67</v>
      </c>
      <c r="AD623" s="1" t="s">
        <v>68</v>
      </c>
      <c r="AE623" s="1" t="s">
        <v>69</v>
      </c>
      <c r="AF623" s="1" t="s">
        <v>70</v>
      </c>
      <c r="AG623" s="1" t="s">
        <v>60</v>
      </c>
      <c r="AH623">
        <v>623</v>
      </c>
      <c r="AI623" s="1" t="s">
        <v>70</v>
      </c>
      <c r="AJ623" s="1" t="s">
        <v>71</v>
      </c>
      <c r="AK623" s="1" t="s">
        <v>72</v>
      </c>
      <c r="AL623">
        <v>1</v>
      </c>
      <c r="AM623" s="1" t="s">
        <v>1360</v>
      </c>
      <c r="AN623" s="2">
        <v>46143</v>
      </c>
      <c r="AO623" s="3">
        <v>46143</v>
      </c>
    </row>
    <row r="624" spans="1:41">
      <c r="A624" s="1" t="s">
        <v>1361</v>
      </c>
      <c r="B624" s="1" t="s">
        <v>42</v>
      </c>
      <c r="C624">
        <v>999999999999</v>
      </c>
      <c r="D624">
        <v>111111111111</v>
      </c>
      <c r="E624" s="1" t="s">
        <v>43</v>
      </c>
      <c r="F624">
        <v>46143.833333333336</v>
      </c>
      <c r="G624">
        <v>46144.833333333336</v>
      </c>
      <c r="H624">
        <v>46142.833333333336</v>
      </c>
      <c r="I624">
        <v>46173.833333333336</v>
      </c>
      <c r="J624" s="1" t="s">
        <v>75</v>
      </c>
      <c r="K624" s="1" t="s">
        <v>76</v>
      </c>
      <c r="L624" s="1" t="s">
        <v>77</v>
      </c>
      <c r="M624" s="1" t="s">
        <v>78</v>
      </c>
      <c r="N624" s="1" t="s">
        <v>48</v>
      </c>
      <c r="O624" s="1" t="s">
        <v>49</v>
      </c>
      <c r="P624">
        <v>213.26249999999999</v>
      </c>
      <c r="Q624" s="1" t="s">
        <v>79</v>
      </c>
      <c r="R624">
        <v>2.3E-2</v>
      </c>
      <c r="S624" s="1" t="s">
        <v>51</v>
      </c>
      <c r="T624" s="1" t="s">
        <v>52</v>
      </c>
      <c r="U624">
        <v>4.9050000000000002</v>
      </c>
      <c r="V624">
        <v>4.5850999999999997</v>
      </c>
      <c r="W624">
        <v>4.5850999999999997</v>
      </c>
      <c r="X624" s="1" t="s">
        <v>53</v>
      </c>
      <c r="Y624" s="1" t="s">
        <v>49</v>
      </c>
      <c r="Z624" s="1" t="s">
        <v>80</v>
      </c>
      <c r="AA624" s="1" t="s">
        <v>65</v>
      </c>
      <c r="AB624" s="1" t="s">
        <v>66</v>
      </c>
      <c r="AC624" s="1" t="s">
        <v>67</v>
      </c>
      <c r="AD624" s="1" t="s">
        <v>68</v>
      </c>
      <c r="AE624" s="1" t="s">
        <v>69</v>
      </c>
      <c r="AF624" s="1" t="s">
        <v>70</v>
      </c>
      <c r="AG624" s="1" t="s">
        <v>60</v>
      </c>
      <c r="AH624">
        <v>624</v>
      </c>
      <c r="AI624" s="1" t="s">
        <v>70</v>
      </c>
      <c r="AJ624" s="1" t="s">
        <v>71</v>
      </c>
      <c r="AK624" s="1" t="s">
        <v>72</v>
      </c>
      <c r="AL624">
        <v>1</v>
      </c>
      <c r="AM624" s="1" t="s">
        <v>1362</v>
      </c>
      <c r="AN624" s="2">
        <v>46143</v>
      </c>
      <c r="AO624" s="3">
        <v>46143</v>
      </c>
    </row>
    <row r="625" spans="1:41">
      <c r="A625" s="1" t="s">
        <v>1363</v>
      </c>
      <c r="B625" s="1" t="s">
        <v>42</v>
      </c>
      <c r="C625">
        <v>999999999999</v>
      </c>
      <c r="D625">
        <v>111111111111</v>
      </c>
      <c r="E625" s="1" t="s">
        <v>43</v>
      </c>
      <c r="F625">
        <v>46143.833333333336</v>
      </c>
      <c r="G625">
        <v>46144.833333333336</v>
      </c>
      <c r="H625">
        <v>46142.833333333336</v>
      </c>
      <c r="I625">
        <v>46173.833333333336</v>
      </c>
      <c r="J625" s="1" t="s">
        <v>75</v>
      </c>
      <c r="K625" s="1" t="s">
        <v>76</v>
      </c>
      <c r="L625" s="1" t="s">
        <v>77</v>
      </c>
      <c r="M625" s="1" t="s">
        <v>83</v>
      </c>
      <c r="N625" s="1" t="s">
        <v>48</v>
      </c>
      <c r="O625" s="1" t="s">
        <v>49</v>
      </c>
      <c r="P625">
        <v>214.191</v>
      </c>
      <c r="Q625" s="1" t="s">
        <v>79</v>
      </c>
      <c r="R625">
        <v>2.3E-2</v>
      </c>
      <c r="S625" s="1" t="s">
        <v>51</v>
      </c>
      <c r="T625" s="1" t="s">
        <v>52</v>
      </c>
      <c r="U625">
        <v>4.9264000000000001</v>
      </c>
      <c r="V625">
        <v>4.6051000000000002</v>
      </c>
      <c r="W625">
        <v>4.6051000000000002</v>
      </c>
      <c r="X625" s="1" t="s">
        <v>53</v>
      </c>
      <c r="Y625" s="1" t="s">
        <v>49</v>
      </c>
      <c r="Z625" s="1" t="s">
        <v>80</v>
      </c>
      <c r="AA625" s="1" t="s">
        <v>65</v>
      </c>
      <c r="AB625" s="1" t="s">
        <v>66</v>
      </c>
      <c r="AC625" s="1" t="s">
        <v>67</v>
      </c>
      <c r="AD625" s="1" t="s">
        <v>68</v>
      </c>
      <c r="AE625" s="1" t="s">
        <v>69</v>
      </c>
      <c r="AF625" s="1" t="s">
        <v>70</v>
      </c>
      <c r="AG625" s="1" t="s">
        <v>60</v>
      </c>
      <c r="AH625">
        <v>625</v>
      </c>
      <c r="AI625" s="1" t="s">
        <v>70</v>
      </c>
      <c r="AJ625" s="1" t="s">
        <v>71</v>
      </c>
      <c r="AK625" s="1" t="s">
        <v>72</v>
      </c>
      <c r="AL625">
        <v>1</v>
      </c>
      <c r="AM625" s="1" t="s">
        <v>1364</v>
      </c>
      <c r="AN625" s="2">
        <v>46143</v>
      </c>
      <c r="AO625" s="3">
        <v>46143</v>
      </c>
    </row>
    <row r="626" spans="1:41">
      <c r="A626" s="1" t="s">
        <v>1365</v>
      </c>
      <c r="B626" s="1" t="s">
        <v>42</v>
      </c>
      <c r="C626">
        <v>999999999999</v>
      </c>
      <c r="D626">
        <v>111111111111</v>
      </c>
      <c r="E626" s="1" t="s">
        <v>43</v>
      </c>
      <c r="F626">
        <v>46143.833333333336</v>
      </c>
      <c r="G626">
        <v>46144.833333333336</v>
      </c>
      <c r="H626">
        <v>46142.833333333336</v>
      </c>
      <c r="I626">
        <v>46173.833333333336</v>
      </c>
      <c r="J626" s="1" t="s">
        <v>86</v>
      </c>
      <c r="K626" s="1" t="s">
        <v>87</v>
      </c>
      <c r="L626" s="1" t="s">
        <v>88</v>
      </c>
      <c r="M626" s="1" t="s">
        <v>89</v>
      </c>
      <c r="N626" s="1" t="s">
        <v>48</v>
      </c>
      <c r="O626" s="1" t="s">
        <v>49</v>
      </c>
      <c r="P626">
        <v>231.34870000000001</v>
      </c>
      <c r="Q626" s="1" t="s">
        <v>50</v>
      </c>
      <c r="R626">
        <v>0.192</v>
      </c>
      <c r="S626" s="1" t="s">
        <v>51</v>
      </c>
      <c r="T626" s="1" t="s">
        <v>52</v>
      </c>
      <c r="U626">
        <v>44.418900000000001</v>
      </c>
      <c r="V626">
        <v>39.329300000000003</v>
      </c>
      <c r="W626">
        <v>39.329300000000003</v>
      </c>
      <c r="X626" s="1" t="s">
        <v>53</v>
      </c>
      <c r="Y626" s="1" t="s">
        <v>49</v>
      </c>
      <c r="Z626" s="1" t="s">
        <v>90</v>
      </c>
      <c r="AA626" s="1" t="s">
        <v>65</v>
      </c>
      <c r="AB626" s="1" t="s">
        <v>66</v>
      </c>
      <c r="AC626" s="1" t="s">
        <v>67</v>
      </c>
      <c r="AD626" s="1" t="s">
        <v>68</v>
      </c>
      <c r="AE626" s="1" t="s">
        <v>69</v>
      </c>
      <c r="AF626" s="1" t="s">
        <v>70</v>
      </c>
      <c r="AG626" s="1" t="s">
        <v>60</v>
      </c>
      <c r="AH626">
        <v>626</v>
      </c>
      <c r="AI626" s="1" t="s">
        <v>70</v>
      </c>
      <c r="AJ626" s="1" t="s">
        <v>71</v>
      </c>
      <c r="AK626" s="1" t="s">
        <v>72</v>
      </c>
      <c r="AL626">
        <v>1</v>
      </c>
      <c r="AM626" s="1" t="s">
        <v>1366</v>
      </c>
      <c r="AN626" s="2">
        <v>46143</v>
      </c>
      <c r="AO626" s="3">
        <v>46143</v>
      </c>
    </row>
    <row r="627" spans="1:41">
      <c r="A627" s="1" t="s">
        <v>1367</v>
      </c>
      <c r="B627" s="1" t="s">
        <v>42</v>
      </c>
      <c r="C627">
        <v>999999999999</v>
      </c>
      <c r="D627">
        <v>111111111111</v>
      </c>
      <c r="E627" s="1" t="s">
        <v>43</v>
      </c>
      <c r="F627">
        <v>46143.833333333336</v>
      </c>
      <c r="G627">
        <v>46144.833333333336</v>
      </c>
      <c r="H627">
        <v>46142.833333333336</v>
      </c>
      <c r="I627">
        <v>46173.833333333336</v>
      </c>
      <c r="J627" s="1" t="s">
        <v>86</v>
      </c>
      <c r="K627" s="1" t="s">
        <v>87</v>
      </c>
      <c r="L627" s="1" t="s">
        <v>88</v>
      </c>
      <c r="M627" s="1" t="s">
        <v>93</v>
      </c>
      <c r="N627" s="1" t="s">
        <v>48</v>
      </c>
      <c r="O627" s="1" t="s">
        <v>49</v>
      </c>
      <c r="P627">
        <v>216.30529999999999</v>
      </c>
      <c r="Q627" s="1" t="s">
        <v>50</v>
      </c>
      <c r="R627">
        <v>0.192</v>
      </c>
      <c r="S627" s="1" t="s">
        <v>51</v>
      </c>
      <c r="T627" s="1" t="s">
        <v>52</v>
      </c>
      <c r="U627">
        <v>41.5306</v>
      </c>
      <c r="V627">
        <v>36.771900000000002</v>
      </c>
      <c r="W627">
        <v>36.771900000000002</v>
      </c>
      <c r="X627" s="1" t="s">
        <v>53</v>
      </c>
      <c r="Y627" s="1" t="s">
        <v>49</v>
      </c>
      <c r="Z627" s="1" t="s">
        <v>90</v>
      </c>
      <c r="AA627" s="1" t="s">
        <v>65</v>
      </c>
      <c r="AB627" s="1" t="s">
        <v>66</v>
      </c>
      <c r="AC627" s="1" t="s">
        <v>67</v>
      </c>
      <c r="AD627" s="1" t="s">
        <v>68</v>
      </c>
      <c r="AE627" s="1" t="s">
        <v>69</v>
      </c>
      <c r="AF627" s="1" t="s">
        <v>70</v>
      </c>
      <c r="AG627" s="1" t="s">
        <v>60</v>
      </c>
      <c r="AH627">
        <v>627</v>
      </c>
      <c r="AI627" s="1" t="s">
        <v>70</v>
      </c>
      <c r="AJ627" s="1" t="s">
        <v>71</v>
      </c>
      <c r="AK627" s="1" t="s">
        <v>72</v>
      </c>
      <c r="AL627">
        <v>1</v>
      </c>
      <c r="AM627" s="1" t="s">
        <v>1368</v>
      </c>
      <c r="AN627" s="2">
        <v>46143</v>
      </c>
      <c r="AO627" s="3">
        <v>46143</v>
      </c>
    </row>
    <row r="628" spans="1:41">
      <c r="A628" s="1" t="s">
        <v>1369</v>
      </c>
      <c r="B628" s="1" t="s">
        <v>42</v>
      </c>
      <c r="C628">
        <v>999999999999</v>
      </c>
      <c r="D628">
        <v>111111111111</v>
      </c>
      <c r="E628" s="1" t="s">
        <v>43</v>
      </c>
      <c r="F628">
        <v>46143.833333333336</v>
      </c>
      <c r="G628">
        <v>46144.833333333336</v>
      </c>
      <c r="H628">
        <v>46142.833333333336</v>
      </c>
      <c r="I628">
        <v>46173.833333333336</v>
      </c>
      <c r="J628" s="1" t="s">
        <v>96</v>
      </c>
      <c r="K628" s="1" t="s">
        <v>45</v>
      </c>
      <c r="L628" s="1" t="s">
        <v>97</v>
      </c>
      <c r="M628" s="1" t="s">
        <v>98</v>
      </c>
      <c r="N628" s="1" t="s">
        <v>48</v>
      </c>
      <c r="O628" s="1" t="s">
        <v>49</v>
      </c>
      <c r="P628">
        <v>4548884.7341999998</v>
      </c>
      <c r="Q628" s="1" t="s">
        <v>99</v>
      </c>
      <c r="R628">
        <v>1.6666700000000001E-5</v>
      </c>
      <c r="S628" s="1" t="s">
        <v>51</v>
      </c>
      <c r="T628" s="1" t="s">
        <v>52</v>
      </c>
      <c r="U628">
        <v>75.814899999999994</v>
      </c>
      <c r="V628">
        <v>70.5077</v>
      </c>
      <c r="W628">
        <v>70.5077</v>
      </c>
      <c r="X628" s="1" t="s">
        <v>53</v>
      </c>
      <c r="Y628" s="1" t="s">
        <v>49</v>
      </c>
      <c r="Z628" s="1" t="s">
        <v>100</v>
      </c>
      <c r="AA628" s="1" t="s">
        <v>65</v>
      </c>
      <c r="AB628" s="1" t="s">
        <v>66</v>
      </c>
      <c r="AC628" s="1" t="s">
        <v>67</v>
      </c>
      <c r="AD628" s="1" t="s">
        <v>68</v>
      </c>
      <c r="AE628" s="1" t="s">
        <v>69</v>
      </c>
      <c r="AF628" s="1" t="s">
        <v>70</v>
      </c>
      <c r="AG628" s="1" t="s">
        <v>60</v>
      </c>
      <c r="AH628">
        <v>628</v>
      </c>
      <c r="AI628" s="1" t="s">
        <v>70</v>
      </c>
      <c r="AJ628" s="1" t="s">
        <v>71</v>
      </c>
      <c r="AK628" s="1" t="s">
        <v>72</v>
      </c>
      <c r="AL628">
        <v>1</v>
      </c>
      <c r="AM628" s="1" t="s">
        <v>1370</v>
      </c>
      <c r="AN628" s="2">
        <v>46143</v>
      </c>
      <c r="AO628" s="3">
        <v>46143</v>
      </c>
    </row>
    <row r="629" spans="1:41">
      <c r="A629" s="1" t="s">
        <v>1371</v>
      </c>
      <c r="B629" s="1" t="s">
        <v>42</v>
      </c>
      <c r="C629">
        <v>999999999999</v>
      </c>
      <c r="D629">
        <v>111111111111</v>
      </c>
      <c r="E629" s="1" t="s">
        <v>43</v>
      </c>
      <c r="F629">
        <v>46143.833333333336</v>
      </c>
      <c r="G629">
        <v>46144.833333333336</v>
      </c>
      <c r="H629">
        <v>46142.833333333336</v>
      </c>
      <c r="I629">
        <v>46173.833333333336</v>
      </c>
      <c r="J629" s="1" t="s">
        <v>96</v>
      </c>
      <c r="K629" s="1" t="s">
        <v>45</v>
      </c>
      <c r="L629" s="1" t="s">
        <v>97</v>
      </c>
      <c r="M629" s="1" t="s">
        <v>103</v>
      </c>
      <c r="N629" s="1" t="s">
        <v>48</v>
      </c>
      <c r="O629" s="1" t="s">
        <v>49</v>
      </c>
      <c r="P629">
        <v>4856289.0889999997</v>
      </c>
      <c r="Q629" s="1" t="s">
        <v>99</v>
      </c>
      <c r="R629">
        <v>1.6666700000000001E-5</v>
      </c>
      <c r="S629" s="1" t="s">
        <v>51</v>
      </c>
      <c r="T629" s="1" t="s">
        <v>52</v>
      </c>
      <c r="U629">
        <v>80.938299999999998</v>
      </c>
      <c r="V629">
        <v>75.272499999999994</v>
      </c>
      <c r="W629">
        <v>75.272499999999994</v>
      </c>
      <c r="X629" s="1" t="s">
        <v>53</v>
      </c>
      <c r="Y629" s="1" t="s">
        <v>49</v>
      </c>
      <c r="Z629" s="1" t="s">
        <v>100</v>
      </c>
      <c r="AA629" s="1" t="s">
        <v>65</v>
      </c>
      <c r="AB629" s="1" t="s">
        <v>66</v>
      </c>
      <c r="AC629" s="1" t="s">
        <v>67</v>
      </c>
      <c r="AD629" s="1" t="s">
        <v>68</v>
      </c>
      <c r="AE629" s="1" t="s">
        <v>69</v>
      </c>
      <c r="AF629" s="1" t="s">
        <v>70</v>
      </c>
      <c r="AG629" s="1" t="s">
        <v>60</v>
      </c>
      <c r="AH629">
        <v>629</v>
      </c>
      <c r="AI629" s="1" t="s">
        <v>70</v>
      </c>
      <c r="AJ629" s="1" t="s">
        <v>71</v>
      </c>
      <c r="AK629" s="1" t="s">
        <v>72</v>
      </c>
      <c r="AL629">
        <v>1</v>
      </c>
      <c r="AM629" s="1" t="s">
        <v>1372</v>
      </c>
      <c r="AN629" s="2">
        <v>46143</v>
      </c>
      <c r="AO629" s="3">
        <v>46143</v>
      </c>
    </row>
    <row r="630" spans="1:41">
      <c r="A630" s="1" t="s">
        <v>1373</v>
      </c>
      <c r="B630" s="1" t="s">
        <v>42</v>
      </c>
      <c r="C630">
        <v>999999999999</v>
      </c>
      <c r="D630">
        <v>111111111111</v>
      </c>
      <c r="E630" s="1" t="s">
        <v>43</v>
      </c>
      <c r="F630">
        <v>46143.833333333336</v>
      </c>
      <c r="G630">
        <v>46144.833333333336</v>
      </c>
      <c r="H630">
        <v>46142.833333333336</v>
      </c>
      <c r="I630">
        <v>46173.833333333336</v>
      </c>
      <c r="J630" s="1" t="s">
        <v>106</v>
      </c>
      <c r="K630" s="1" t="s">
        <v>107</v>
      </c>
      <c r="L630" s="1" t="s">
        <v>108</v>
      </c>
      <c r="M630" s="1" t="s">
        <v>109</v>
      </c>
      <c r="N630" s="1" t="s">
        <v>48</v>
      </c>
      <c r="O630" s="1" t="s">
        <v>49</v>
      </c>
      <c r="P630">
        <v>238.9417</v>
      </c>
      <c r="Q630" s="1" t="s">
        <v>110</v>
      </c>
      <c r="R630">
        <v>0.5</v>
      </c>
      <c r="S630" s="1" t="s">
        <v>51</v>
      </c>
      <c r="T630" s="1" t="s">
        <v>52</v>
      </c>
      <c r="U630">
        <v>119.4709</v>
      </c>
      <c r="V630">
        <v>109.9132</v>
      </c>
      <c r="W630">
        <v>109.9132</v>
      </c>
      <c r="X630" s="1" t="s">
        <v>53</v>
      </c>
      <c r="Y630" s="1" t="s">
        <v>49</v>
      </c>
      <c r="Z630" s="1" t="s">
        <v>111</v>
      </c>
      <c r="AA630" s="1" t="s">
        <v>112</v>
      </c>
      <c r="AB630" s="1" t="s">
        <v>66</v>
      </c>
      <c r="AC630" s="1" t="s">
        <v>67</v>
      </c>
      <c r="AD630" s="1" t="s">
        <v>68</v>
      </c>
      <c r="AE630" s="1" t="s">
        <v>69</v>
      </c>
      <c r="AF630" s="1" t="s">
        <v>70</v>
      </c>
      <c r="AG630" s="1" t="s">
        <v>60</v>
      </c>
      <c r="AH630">
        <v>630</v>
      </c>
      <c r="AI630" s="1" t="s">
        <v>113</v>
      </c>
      <c r="AJ630" s="1" t="s">
        <v>114</v>
      </c>
      <c r="AK630" s="1" t="s">
        <v>115</v>
      </c>
      <c r="AL630">
        <v>1</v>
      </c>
      <c r="AM630" s="1" t="s">
        <v>1374</v>
      </c>
      <c r="AN630" s="2">
        <v>46143</v>
      </c>
      <c r="AO630" s="3">
        <v>46143</v>
      </c>
    </row>
    <row r="631" spans="1:41">
      <c r="A631" s="1" t="s">
        <v>1375</v>
      </c>
      <c r="B631" s="1" t="s">
        <v>42</v>
      </c>
      <c r="C631">
        <v>999999999999</v>
      </c>
      <c r="D631">
        <v>111111111111</v>
      </c>
      <c r="E631" s="1" t="s">
        <v>43</v>
      </c>
      <c r="F631">
        <v>46143.833333333336</v>
      </c>
      <c r="G631">
        <v>46144.833333333336</v>
      </c>
      <c r="H631">
        <v>46142.833333333336</v>
      </c>
      <c r="I631">
        <v>46173.833333333336</v>
      </c>
      <c r="J631" s="1" t="s">
        <v>106</v>
      </c>
      <c r="K631" s="1" t="s">
        <v>107</v>
      </c>
      <c r="L631" s="1" t="s">
        <v>108</v>
      </c>
      <c r="M631" s="1" t="s">
        <v>118</v>
      </c>
      <c r="N631" s="1" t="s">
        <v>48</v>
      </c>
      <c r="O631" s="1" t="s">
        <v>49</v>
      </c>
      <c r="P631">
        <v>216.96870000000001</v>
      </c>
      <c r="Q631" s="1" t="s">
        <v>110</v>
      </c>
      <c r="R631">
        <v>0.5</v>
      </c>
      <c r="S631" s="1" t="s">
        <v>51</v>
      </c>
      <c r="T631" s="1" t="s">
        <v>52</v>
      </c>
      <c r="U631">
        <v>108.48439999999999</v>
      </c>
      <c r="V631">
        <v>99.805599999999998</v>
      </c>
      <c r="W631">
        <v>99.805599999999998</v>
      </c>
      <c r="X631" s="1" t="s">
        <v>53</v>
      </c>
      <c r="Y631" s="1" t="s">
        <v>49</v>
      </c>
      <c r="Z631" s="1" t="s">
        <v>111</v>
      </c>
      <c r="AA631" s="1" t="s">
        <v>112</v>
      </c>
      <c r="AB631" s="1" t="s">
        <v>66</v>
      </c>
      <c r="AC631" s="1" t="s">
        <v>67</v>
      </c>
      <c r="AD631" s="1" t="s">
        <v>68</v>
      </c>
      <c r="AE631" s="1" t="s">
        <v>69</v>
      </c>
      <c r="AF631" s="1" t="s">
        <v>70</v>
      </c>
      <c r="AG631" s="1" t="s">
        <v>60</v>
      </c>
      <c r="AH631">
        <v>631</v>
      </c>
      <c r="AI631" s="1" t="s">
        <v>113</v>
      </c>
      <c r="AJ631" s="1" t="s">
        <v>114</v>
      </c>
      <c r="AK631" s="1" t="s">
        <v>115</v>
      </c>
      <c r="AL631">
        <v>1</v>
      </c>
      <c r="AM631" s="1" t="s">
        <v>1376</v>
      </c>
      <c r="AN631" s="2">
        <v>46143</v>
      </c>
      <c r="AO631" s="3">
        <v>46143</v>
      </c>
    </row>
    <row r="632" spans="1:41">
      <c r="A632" s="1" t="s">
        <v>1377</v>
      </c>
      <c r="B632" s="1" t="s">
        <v>42</v>
      </c>
      <c r="C632">
        <v>999999999999</v>
      </c>
      <c r="D632">
        <v>222222222222</v>
      </c>
      <c r="E632" s="1" t="s">
        <v>121</v>
      </c>
      <c r="F632">
        <v>46143.833333333336</v>
      </c>
      <c r="G632">
        <v>46144.833333333336</v>
      </c>
      <c r="H632">
        <v>46142.833333333336</v>
      </c>
      <c r="I632">
        <v>46173.833333333336</v>
      </c>
      <c r="J632" s="1" t="s">
        <v>44</v>
      </c>
      <c r="K632" s="1" t="s">
        <v>45</v>
      </c>
      <c r="L632" s="1" t="s">
        <v>46</v>
      </c>
      <c r="M632" s="1" t="s">
        <v>122</v>
      </c>
      <c r="N632" s="1" t="s">
        <v>48</v>
      </c>
      <c r="O632" s="1" t="s">
        <v>49</v>
      </c>
      <c r="P632">
        <v>390.67230000000001</v>
      </c>
      <c r="Q632" s="1" t="s">
        <v>50</v>
      </c>
      <c r="R632">
        <v>9.6000000000000002E-2</v>
      </c>
      <c r="S632" s="1" t="s">
        <v>51</v>
      </c>
      <c r="T632" s="1" t="s">
        <v>52</v>
      </c>
      <c r="U632">
        <v>37.5045</v>
      </c>
      <c r="V632">
        <v>32.816499999999998</v>
      </c>
      <c r="W632">
        <v>32.816499999999998</v>
      </c>
      <c r="X632" s="1" t="s">
        <v>53</v>
      </c>
      <c r="Y632" s="1" t="s">
        <v>49</v>
      </c>
      <c r="Z632" s="1" t="s">
        <v>54</v>
      </c>
      <c r="AA632" s="1" t="s">
        <v>55</v>
      </c>
      <c r="AB632" s="1" t="s">
        <v>56</v>
      </c>
      <c r="AC632" s="1" t="s">
        <v>57</v>
      </c>
      <c r="AD632" s="1" t="s">
        <v>58</v>
      </c>
      <c r="AE632" s="1" t="s">
        <v>59</v>
      </c>
      <c r="AF632" s="1" t="s">
        <v>56</v>
      </c>
      <c r="AG632" s="1" t="s">
        <v>60</v>
      </c>
      <c r="AH632">
        <v>632</v>
      </c>
      <c r="AI632" s="1" t="s">
        <v>56</v>
      </c>
      <c r="AJ632" s="1" t="s">
        <v>56</v>
      </c>
      <c r="AK632" s="1" t="s">
        <v>61</v>
      </c>
      <c r="AL632">
        <v>1</v>
      </c>
      <c r="AM632" s="1" t="s">
        <v>1378</v>
      </c>
      <c r="AN632" s="2">
        <v>46143</v>
      </c>
      <c r="AO632" s="3">
        <v>46143</v>
      </c>
    </row>
    <row r="633" spans="1:41">
      <c r="A633" s="1" t="s">
        <v>1379</v>
      </c>
      <c r="B633" s="1" t="s">
        <v>42</v>
      </c>
      <c r="C633">
        <v>999999999999</v>
      </c>
      <c r="D633">
        <v>222222222222</v>
      </c>
      <c r="E633" s="1" t="s">
        <v>121</v>
      </c>
      <c r="F633">
        <v>46143.833333333336</v>
      </c>
      <c r="G633">
        <v>46144.833333333336</v>
      </c>
      <c r="H633">
        <v>46142.833333333336</v>
      </c>
      <c r="I633">
        <v>46173.833333333336</v>
      </c>
      <c r="J633" s="1" t="s">
        <v>44</v>
      </c>
      <c r="K633" s="1" t="s">
        <v>45</v>
      </c>
      <c r="L633" s="1" t="s">
        <v>46</v>
      </c>
      <c r="M633" s="1" t="s">
        <v>130</v>
      </c>
      <c r="N633" s="1" t="s">
        <v>48</v>
      </c>
      <c r="O633" s="1" t="s">
        <v>49</v>
      </c>
      <c r="P633">
        <v>386.69420000000002</v>
      </c>
      <c r="Q633" s="1" t="s">
        <v>50</v>
      </c>
      <c r="R633">
        <v>9.6000000000000002E-2</v>
      </c>
      <c r="S633" s="1" t="s">
        <v>51</v>
      </c>
      <c r="T633" s="1" t="s">
        <v>52</v>
      </c>
      <c r="U633">
        <v>37.122599999999998</v>
      </c>
      <c r="V633">
        <v>32.482300000000002</v>
      </c>
      <c r="W633">
        <v>32.482300000000002</v>
      </c>
      <c r="X633" s="1" t="s">
        <v>53</v>
      </c>
      <c r="Y633" s="1" t="s">
        <v>49</v>
      </c>
      <c r="Z633" s="1" t="s">
        <v>54</v>
      </c>
      <c r="AA633" s="1" t="s">
        <v>123</v>
      </c>
      <c r="AB633" s="1" t="s">
        <v>124</v>
      </c>
      <c r="AC633" s="1" t="s">
        <v>125</v>
      </c>
      <c r="AD633" s="1" t="s">
        <v>126</v>
      </c>
      <c r="AE633" s="1" t="s">
        <v>127</v>
      </c>
      <c r="AF633" s="1" t="s">
        <v>70</v>
      </c>
      <c r="AG633" s="1" t="s">
        <v>60</v>
      </c>
      <c r="AH633">
        <v>633</v>
      </c>
      <c r="AI633" s="1" t="s">
        <v>70</v>
      </c>
      <c r="AJ633" s="1" t="s">
        <v>71</v>
      </c>
      <c r="AK633" s="1" t="s">
        <v>72</v>
      </c>
      <c r="AL633">
        <v>1</v>
      </c>
      <c r="AM633" s="1" t="s">
        <v>1380</v>
      </c>
      <c r="AN633" s="2">
        <v>46143</v>
      </c>
      <c r="AO633" s="3">
        <v>46143</v>
      </c>
    </row>
    <row r="634" spans="1:41">
      <c r="A634" s="1" t="s">
        <v>1381</v>
      </c>
      <c r="B634" s="1" t="s">
        <v>42</v>
      </c>
      <c r="C634">
        <v>999999999999</v>
      </c>
      <c r="D634">
        <v>222222222222</v>
      </c>
      <c r="E634" s="1" t="s">
        <v>121</v>
      </c>
      <c r="F634">
        <v>46143.833333333336</v>
      </c>
      <c r="G634">
        <v>46144.833333333336</v>
      </c>
      <c r="H634">
        <v>46142.833333333336</v>
      </c>
      <c r="I634">
        <v>46173.833333333336</v>
      </c>
      <c r="J634" s="1" t="s">
        <v>75</v>
      </c>
      <c r="K634" s="1" t="s">
        <v>76</v>
      </c>
      <c r="L634" s="1" t="s">
        <v>77</v>
      </c>
      <c r="M634" s="1" t="s">
        <v>133</v>
      </c>
      <c r="N634" s="1" t="s">
        <v>48</v>
      </c>
      <c r="O634" s="1" t="s">
        <v>49</v>
      </c>
      <c r="P634">
        <v>88.150599999999997</v>
      </c>
      <c r="Q634" s="1" t="s">
        <v>79</v>
      </c>
      <c r="R634">
        <v>2.3E-2</v>
      </c>
      <c r="S634" s="1" t="s">
        <v>51</v>
      </c>
      <c r="T634" s="1" t="s">
        <v>52</v>
      </c>
      <c r="U634">
        <v>2.0274999999999999</v>
      </c>
      <c r="V634">
        <v>1.8952</v>
      </c>
      <c r="W634">
        <v>1.8952</v>
      </c>
      <c r="X634" s="1" t="s">
        <v>53</v>
      </c>
      <c r="Y634" s="1" t="s">
        <v>49</v>
      </c>
      <c r="Z634" s="1" t="s">
        <v>80</v>
      </c>
      <c r="AA634" s="1" t="s">
        <v>123</v>
      </c>
      <c r="AB634" s="1" t="s">
        <v>124</v>
      </c>
      <c r="AC634" s="1" t="s">
        <v>125</v>
      </c>
      <c r="AD634" s="1" t="s">
        <v>126</v>
      </c>
      <c r="AE634" s="1" t="s">
        <v>127</v>
      </c>
      <c r="AF634" s="1" t="s">
        <v>70</v>
      </c>
      <c r="AG634" s="1" t="s">
        <v>60</v>
      </c>
      <c r="AH634">
        <v>634</v>
      </c>
      <c r="AI634" s="1" t="s">
        <v>70</v>
      </c>
      <c r="AJ634" s="1" t="s">
        <v>71</v>
      </c>
      <c r="AK634" s="1" t="s">
        <v>72</v>
      </c>
      <c r="AL634">
        <v>1</v>
      </c>
      <c r="AM634" s="1" t="s">
        <v>1382</v>
      </c>
      <c r="AN634" s="2">
        <v>46143</v>
      </c>
      <c r="AO634" s="3">
        <v>46143</v>
      </c>
    </row>
    <row r="635" spans="1:41">
      <c r="A635" s="1" t="s">
        <v>1383</v>
      </c>
      <c r="B635" s="1" t="s">
        <v>42</v>
      </c>
      <c r="C635">
        <v>999999999999</v>
      </c>
      <c r="D635">
        <v>222222222222</v>
      </c>
      <c r="E635" s="1" t="s">
        <v>121</v>
      </c>
      <c r="F635">
        <v>46143.833333333336</v>
      </c>
      <c r="G635">
        <v>46144.833333333336</v>
      </c>
      <c r="H635">
        <v>46142.833333333336</v>
      </c>
      <c r="I635">
        <v>46173.833333333336</v>
      </c>
      <c r="J635" s="1" t="s">
        <v>75</v>
      </c>
      <c r="K635" s="1" t="s">
        <v>76</v>
      </c>
      <c r="L635" s="1" t="s">
        <v>77</v>
      </c>
      <c r="M635" s="1" t="s">
        <v>136</v>
      </c>
      <c r="N635" s="1" t="s">
        <v>48</v>
      </c>
      <c r="O635" s="1" t="s">
        <v>49</v>
      </c>
      <c r="P635">
        <v>91.082800000000006</v>
      </c>
      <c r="Q635" s="1" t="s">
        <v>79</v>
      </c>
      <c r="R635">
        <v>2.3E-2</v>
      </c>
      <c r="S635" s="1" t="s">
        <v>51</v>
      </c>
      <c r="T635" s="1" t="s">
        <v>52</v>
      </c>
      <c r="U635">
        <v>2.0949</v>
      </c>
      <c r="V635">
        <v>1.9582999999999999</v>
      </c>
      <c r="W635">
        <v>1.9582999999999999</v>
      </c>
      <c r="X635" s="1" t="s">
        <v>53</v>
      </c>
      <c r="Y635" s="1" t="s">
        <v>49</v>
      </c>
      <c r="Z635" s="1" t="s">
        <v>80</v>
      </c>
      <c r="AA635" s="1" t="s">
        <v>123</v>
      </c>
      <c r="AB635" s="1" t="s">
        <v>124</v>
      </c>
      <c r="AC635" s="1" t="s">
        <v>125</v>
      </c>
      <c r="AD635" s="1" t="s">
        <v>126</v>
      </c>
      <c r="AE635" s="1" t="s">
        <v>127</v>
      </c>
      <c r="AF635" s="1" t="s">
        <v>70</v>
      </c>
      <c r="AG635" s="1" t="s">
        <v>60</v>
      </c>
      <c r="AH635">
        <v>635</v>
      </c>
      <c r="AI635" s="1" t="s">
        <v>70</v>
      </c>
      <c r="AJ635" s="1" t="s">
        <v>71</v>
      </c>
      <c r="AK635" s="1" t="s">
        <v>72</v>
      </c>
      <c r="AL635">
        <v>1</v>
      </c>
      <c r="AM635" s="1" t="s">
        <v>1384</v>
      </c>
      <c r="AN635" s="2">
        <v>46143</v>
      </c>
      <c r="AO635" s="3">
        <v>46143</v>
      </c>
    </row>
    <row r="636" spans="1:41">
      <c r="A636" s="1" t="s">
        <v>1385</v>
      </c>
      <c r="B636" s="1" t="s">
        <v>42</v>
      </c>
      <c r="C636">
        <v>999999999999</v>
      </c>
      <c r="D636">
        <v>222222222222</v>
      </c>
      <c r="E636" s="1" t="s">
        <v>121</v>
      </c>
      <c r="F636">
        <v>46143.833333333336</v>
      </c>
      <c r="G636">
        <v>46144.833333333336</v>
      </c>
      <c r="H636">
        <v>46142.833333333336</v>
      </c>
      <c r="I636">
        <v>46173.833333333336</v>
      </c>
      <c r="J636" s="1" t="s">
        <v>86</v>
      </c>
      <c r="K636" s="1" t="s">
        <v>87</v>
      </c>
      <c r="L636" s="1" t="s">
        <v>88</v>
      </c>
      <c r="M636" s="1" t="s">
        <v>139</v>
      </c>
      <c r="N636" s="1" t="s">
        <v>48</v>
      </c>
      <c r="O636" s="1" t="s">
        <v>49</v>
      </c>
      <c r="P636">
        <v>79.762100000000004</v>
      </c>
      <c r="Q636" s="1" t="s">
        <v>50</v>
      </c>
      <c r="R636">
        <v>0.192</v>
      </c>
      <c r="S636" s="1" t="s">
        <v>51</v>
      </c>
      <c r="T636" s="1" t="s">
        <v>52</v>
      </c>
      <c r="U636">
        <v>15.314299999999999</v>
      </c>
      <c r="V636">
        <v>13.5596</v>
      </c>
      <c r="W636">
        <v>13.5596</v>
      </c>
      <c r="X636" s="1" t="s">
        <v>53</v>
      </c>
      <c r="Y636" s="1" t="s">
        <v>49</v>
      </c>
      <c r="Z636" s="1" t="s">
        <v>90</v>
      </c>
      <c r="AA636" s="1" t="s">
        <v>123</v>
      </c>
      <c r="AB636" s="1" t="s">
        <v>124</v>
      </c>
      <c r="AC636" s="1" t="s">
        <v>125</v>
      </c>
      <c r="AD636" s="1" t="s">
        <v>126</v>
      </c>
      <c r="AE636" s="1" t="s">
        <v>127</v>
      </c>
      <c r="AF636" s="1" t="s">
        <v>70</v>
      </c>
      <c r="AG636" s="1" t="s">
        <v>60</v>
      </c>
      <c r="AH636">
        <v>636</v>
      </c>
      <c r="AI636" s="1" t="s">
        <v>70</v>
      </c>
      <c r="AJ636" s="1" t="s">
        <v>71</v>
      </c>
      <c r="AK636" s="1" t="s">
        <v>72</v>
      </c>
      <c r="AL636">
        <v>1</v>
      </c>
      <c r="AM636" s="1" t="s">
        <v>1386</v>
      </c>
      <c r="AN636" s="2">
        <v>46143</v>
      </c>
      <c r="AO636" s="3">
        <v>46143</v>
      </c>
    </row>
    <row r="637" spans="1:41">
      <c r="A637" s="1" t="s">
        <v>1387</v>
      </c>
      <c r="B637" s="1" t="s">
        <v>42</v>
      </c>
      <c r="C637">
        <v>999999999999</v>
      </c>
      <c r="D637">
        <v>222222222222</v>
      </c>
      <c r="E637" s="1" t="s">
        <v>121</v>
      </c>
      <c r="F637">
        <v>46143.833333333336</v>
      </c>
      <c r="G637">
        <v>46144.833333333336</v>
      </c>
      <c r="H637">
        <v>46142.833333333336</v>
      </c>
      <c r="I637">
        <v>46173.833333333336</v>
      </c>
      <c r="J637" s="1" t="s">
        <v>86</v>
      </c>
      <c r="K637" s="1" t="s">
        <v>87</v>
      </c>
      <c r="L637" s="1" t="s">
        <v>88</v>
      </c>
      <c r="M637" s="1" t="s">
        <v>142</v>
      </c>
      <c r="N637" s="1" t="s">
        <v>48</v>
      </c>
      <c r="O637" s="1" t="s">
        <v>49</v>
      </c>
      <c r="P637">
        <v>82.982299999999995</v>
      </c>
      <c r="Q637" s="1" t="s">
        <v>50</v>
      </c>
      <c r="R637">
        <v>0.192</v>
      </c>
      <c r="S637" s="1" t="s">
        <v>51</v>
      </c>
      <c r="T637" s="1" t="s">
        <v>52</v>
      </c>
      <c r="U637">
        <v>15.932600000000001</v>
      </c>
      <c r="V637">
        <v>14.106999999999999</v>
      </c>
      <c r="W637">
        <v>14.106999999999999</v>
      </c>
      <c r="X637" s="1" t="s">
        <v>53</v>
      </c>
      <c r="Y637" s="1" t="s">
        <v>49</v>
      </c>
      <c r="Z637" s="1" t="s">
        <v>90</v>
      </c>
      <c r="AA637" s="1" t="s">
        <v>123</v>
      </c>
      <c r="AB637" s="1" t="s">
        <v>124</v>
      </c>
      <c r="AC637" s="1" t="s">
        <v>125</v>
      </c>
      <c r="AD637" s="1" t="s">
        <v>126</v>
      </c>
      <c r="AE637" s="1" t="s">
        <v>127</v>
      </c>
      <c r="AF637" s="1" t="s">
        <v>70</v>
      </c>
      <c r="AG637" s="1" t="s">
        <v>60</v>
      </c>
      <c r="AH637">
        <v>637</v>
      </c>
      <c r="AI637" s="1" t="s">
        <v>70</v>
      </c>
      <c r="AJ637" s="1" t="s">
        <v>71</v>
      </c>
      <c r="AK637" s="1" t="s">
        <v>72</v>
      </c>
      <c r="AL637">
        <v>1</v>
      </c>
      <c r="AM637" s="1" t="s">
        <v>1388</v>
      </c>
      <c r="AN637" s="2">
        <v>46143</v>
      </c>
      <c r="AO637" s="3">
        <v>46143</v>
      </c>
    </row>
    <row r="638" spans="1:41">
      <c r="A638" s="1" t="s">
        <v>1389</v>
      </c>
      <c r="B638" s="1" t="s">
        <v>42</v>
      </c>
      <c r="C638">
        <v>999999999999</v>
      </c>
      <c r="D638">
        <v>222222222222</v>
      </c>
      <c r="E638" s="1" t="s">
        <v>121</v>
      </c>
      <c r="F638">
        <v>46143.833333333336</v>
      </c>
      <c r="G638">
        <v>46144.833333333336</v>
      </c>
      <c r="H638">
        <v>46142.833333333336</v>
      </c>
      <c r="I638">
        <v>46173.833333333336</v>
      </c>
      <c r="J638" s="1" t="s">
        <v>96</v>
      </c>
      <c r="K638" s="1" t="s">
        <v>45</v>
      </c>
      <c r="L638" s="1" t="s">
        <v>97</v>
      </c>
      <c r="M638" s="1" t="s">
        <v>145</v>
      </c>
      <c r="N638" s="1" t="s">
        <v>48</v>
      </c>
      <c r="O638" s="1" t="s">
        <v>49</v>
      </c>
      <c r="P638">
        <v>1630561.1728000001</v>
      </c>
      <c r="Q638" s="1" t="s">
        <v>99</v>
      </c>
      <c r="R638">
        <v>1.6666700000000001E-5</v>
      </c>
      <c r="S638" s="1" t="s">
        <v>51</v>
      </c>
      <c r="T638" s="1" t="s">
        <v>52</v>
      </c>
      <c r="U638">
        <v>27.176100000000002</v>
      </c>
      <c r="V638">
        <v>25.273700000000002</v>
      </c>
      <c r="W638">
        <v>25.273700000000002</v>
      </c>
      <c r="X638" s="1" t="s">
        <v>53</v>
      </c>
      <c r="Y638" s="1" t="s">
        <v>49</v>
      </c>
      <c r="Z638" s="1" t="s">
        <v>100</v>
      </c>
      <c r="AA638" s="1" t="s">
        <v>123</v>
      </c>
      <c r="AB638" s="1" t="s">
        <v>124</v>
      </c>
      <c r="AC638" s="1" t="s">
        <v>125</v>
      </c>
      <c r="AD638" s="1" t="s">
        <v>126</v>
      </c>
      <c r="AE638" s="1" t="s">
        <v>127</v>
      </c>
      <c r="AF638" s="1" t="s">
        <v>70</v>
      </c>
      <c r="AG638" s="1" t="s">
        <v>60</v>
      </c>
      <c r="AH638">
        <v>638</v>
      </c>
      <c r="AI638" s="1" t="s">
        <v>70</v>
      </c>
      <c r="AJ638" s="1" t="s">
        <v>71</v>
      </c>
      <c r="AK638" s="1" t="s">
        <v>72</v>
      </c>
      <c r="AL638">
        <v>1</v>
      </c>
      <c r="AM638" s="1" t="s">
        <v>1390</v>
      </c>
      <c r="AN638" s="2">
        <v>46143</v>
      </c>
      <c r="AO638" s="3">
        <v>46143</v>
      </c>
    </row>
    <row r="639" spans="1:41">
      <c r="A639" s="1" t="s">
        <v>1391</v>
      </c>
      <c r="B639" s="1" t="s">
        <v>42</v>
      </c>
      <c r="C639">
        <v>999999999999</v>
      </c>
      <c r="D639">
        <v>222222222222</v>
      </c>
      <c r="E639" s="1" t="s">
        <v>121</v>
      </c>
      <c r="F639">
        <v>46143.833333333336</v>
      </c>
      <c r="G639">
        <v>46144.833333333336</v>
      </c>
      <c r="H639">
        <v>46142.833333333336</v>
      </c>
      <c r="I639">
        <v>46173.833333333336</v>
      </c>
      <c r="J639" s="1" t="s">
        <v>96</v>
      </c>
      <c r="K639" s="1" t="s">
        <v>45</v>
      </c>
      <c r="L639" s="1" t="s">
        <v>97</v>
      </c>
      <c r="M639" s="1" t="s">
        <v>148</v>
      </c>
      <c r="N639" s="1" t="s">
        <v>48</v>
      </c>
      <c r="O639" s="1" t="s">
        <v>49</v>
      </c>
      <c r="P639">
        <v>1674012.7524999999</v>
      </c>
      <c r="Q639" s="1" t="s">
        <v>99</v>
      </c>
      <c r="R639">
        <v>1.6666700000000001E-5</v>
      </c>
      <c r="S639" s="1" t="s">
        <v>51</v>
      </c>
      <c r="T639" s="1" t="s">
        <v>52</v>
      </c>
      <c r="U639">
        <v>27.900300000000001</v>
      </c>
      <c r="V639">
        <v>25.947199999999999</v>
      </c>
      <c r="W639">
        <v>25.947199999999999</v>
      </c>
      <c r="X639" s="1" t="s">
        <v>53</v>
      </c>
      <c r="Y639" s="1" t="s">
        <v>49</v>
      </c>
      <c r="Z639" s="1" t="s">
        <v>100</v>
      </c>
      <c r="AA639" s="1" t="s">
        <v>123</v>
      </c>
      <c r="AB639" s="1" t="s">
        <v>124</v>
      </c>
      <c r="AC639" s="1" t="s">
        <v>125</v>
      </c>
      <c r="AD639" s="1" t="s">
        <v>126</v>
      </c>
      <c r="AE639" s="1" t="s">
        <v>127</v>
      </c>
      <c r="AF639" s="1" t="s">
        <v>70</v>
      </c>
      <c r="AG639" s="1" t="s">
        <v>60</v>
      </c>
      <c r="AH639">
        <v>639</v>
      </c>
      <c r="AI639" s="1" t="s">
        <v>70</v>
      </c>
      <c r="AJ639" s="1" t="s">
        <v>71</v>
      </c>
      <c r="AK639" s="1" t="s">
        <v>72</v>
      </c>
      <c r="AL639">
        <v>1</v>
      </c>
      <c r="AM639" s="1" t="s">
        <v>1392</v>
      </c>
      <c r="AN639" s="2">
        <v>46143</v>
      </c>
      <c r="AO639" s="3">
        <v>46143</v>
      </c>
    </row>
    <row r="640" spans="1:41">
      <c r="A640" s="1" t="s">
        <v>1393</v>
      </c>
      <c r="B640" s="1" t="s">
        <v>42</v>
      </c>
      <c r="C640">
        <v>999999999999</v>
      </c>
      <c r="D640">
        <v>222222222222</v>
      </c>
      <c r="E640" s="1" t="s">
        <v>121</v>
      </c>
      <c r="F640">
        <v>46143.833333333336</v>
      </c>
      <c r="G640">
        <v>46144.833333333336</v>
      </c>
      <c r="H640">
        <v>46142.833333333336</v>
      </c>
      <c r="I640">
        <v>46173.833333333336</v>
      </c>
      <c r="J640" s="1" t="s">
        <v>106</v>
      </c>
      <c r="K640" s="1" t="s">
        <v>107</v>
      </c>
      <c r="L640" s="1" t="s">
        <v>108</v>
      </c>
      <c r="M640" s="1" t="s">
        <v>151</v>
      </c>
      <c r="N640" s="1" t="s">
        <v>48</v>
      </c>
      <c r="O640" s="1" t="s">
        <v>49</v>
      </c>
      <c r="P640">
        <v>84.671400000000006</v>
      </c>
      <c r="Q640" s="1" t="s">
        <v>110</v>
      </c>
      <c r="R640">
        <v>0.5</v>
      </c>
      <c r="S640" s="1" t="s">
        <v>51</v>
      </c>
      <c r="T640" s="1" t="s">
        <v>52</v>
      </c>
      <c r="U640">
        <v>42.335700000000003</v>
      </c>
      <c r="V640">
        <v>38.948900000000002</v>
      </c>
      <c r="W640">
        <v>38.948900000000002</v>
      </c>
      <c r="X640" s="1" t="s">
        <v>53</v>
      </c>
      <c r="Y640" s="1" t="s">
        <v>49</v>
      </c>
      <c r="Z640" s="1" t="s">
        <v>111</v>
      </c>
      <c r="AA640" s="1" t="s">
        <v>152</v>
      </c>
      <c r="AB640" s="1" t="s">
        <v>124</v>
      </c>
      <c r="AC640" s="1" t="s">
        <v>125</v>
      </c>
      <c r="AD640" s="1" t="s">
        <v>126</v>
      </c>
      <c r="AE640" s="1" t="s">
        <v>127</v>
      </c>
      <c r="AF640" s="1" t="s">
        <v>70</v>
      </c>
      <c r="AG640" s="1" t="s">
        <v>60</v>
      </c>
      <c r="AH640">
        <v>640</v>
      </c>
      <c r="AI640" s="1" t="s">
        <v>113</v>
      </c>
      <c r="AJ640" s="1" t="s">
        <v>114</v>
      </c>
      <c r="AK640" s="1" t="s">
        <v>115</v>
      </c>
      <c r="AL640">
        <v>1</v>
      </c>
      <c r="AM640" s="1" t="s">
        <v>1394</v>
      </c>
      <c r="AN640" s="2">
        <v>46143</v>
      </c>
      <c r="AO640" s="3">
        <v>46143</v>
      </c>
    </row>
    <row r="641" spans="1:41">
      <c r="A641" s="1" t="s">
        <v>1395</v>
      </c>
      <c r="B641" s="1" t="s">
        <v>42</v>
      </c>
      <c r="C641">
        <v>999999999999</v>
      </c>
      <c r="D641">
        <v>222222222222</v>
      </c>
      <c r="E641" s="1" t="s">
        <v>121</v>
      </c>
      <c r="F641">
        <v>46143.833333333336</v>
      </c>
      <c r="G641">
        <v>46144.833333333336</v>
      </c>
      <c r="H641">
        <v>46142.833333333336</v>
      </c>
      <c r="I641">
        <v>46173.833333333336</v>
      </c>
      <c r="J641" s="1" t="s">
        <v>106</v>
      </c>
      <c r="K641" s="1" t="s">
        <v>107</v>
      </c>
      <c r="L641" s="1" t="s">
        <v>108</v>
      </c>
      <c r="M641" s="1" t="s">
        <v>155</v>
      </c>
      <c r="N641" s="1" t="s">
        <v>48</v>
      </c>
      <c r="O641" s="1" t="s">
        <v>49</v>
      </c>
      <c r="P641">
        <v>92.561499999999995</v>
      </c>
      <c r="Q641" s="1" t="s">
        <v>110</v>
      </c>
      <c r="R641">
        <v>0.5</v>
      </c>
      <c r="S641" s="1" t="s">
        <v>51</v>
      </c>
      <c r="T641" s="1" t="s">
        <v>52</v>
      </c>
      <c r="U641">
        <v>46.280700000000003</v>
      </c>
      <c r="V641">
        <v>42.578299999999999</v>
      </c>
      <c r="W641">
        <v>42.578299999999999</v>
      </c>
      <c r="X641" s="1" t="s">
        <v>53</v>
      </c>
      <c r="Y641" s="1" t="s">
        <v>49</v>
      </c>
      <c r="Z641" s="1" t="s">
        <v>111</v>
      </c>
      <c r="AA641" s="1" t="s">
        <v>152</v>
      </c>
      <c r="AB641" s="1" t="s">
        <v>124</v>
      </c>
      <c r="AC641" s="1" t="s">
        <v>125</v>
      </c>
      <c r="AD641" s="1" t="s">
        <v>126</v>
      </c>
      <c r="AE641" s="1" t="s">
        <v>127</v>
      </c>
      <c r="AF641" s="1" t="s">
        <v>70</v>
      </c>
      <c r="AG641" s="1" t="s">
        <v>60</v>
      </c>
      <c r="AH641">
        <v>641</v>
      </c>
      <c r="AI641" s="1" t="s">
        <v>113</v>
      </c>
      <c r="AJ641" s="1" t="s">
        <v>114</v>
      </c>
      <c r="AK641" s="1" t="s">
        <v>115</v>
      </c>
      <c r="AL641">
        <v>1</v>
      </c>
      <c r="AM641" s="1" t="s">
        <v>1396</v>
      </c>
      <c r="AN641" s="2">
        <v>46143</v>
      </c>
      <c r="AO641" s="3">
        <v>46143</v>
      </c>
    </row>
    <row r="642" spans="1:41">
      <c r="A642" s="1" t="s">
        <v>1397</v>
      </c>
      <c r="B642" s="1" t="s">
        <v>42</v>
      </c>
      <c r="C642">
        <v>999999999999</v>
      </c>
      <c r="D642">
        <v>111111111111</v>
      </c>
      <c r="E642" s="1" t="s">
        <v>43</v>
      </c>
      <c r="F642">
        <v>46144.833333333336</v>
      </c>
      <c r="G642">
        <v>46145.833333333336</v>
      </c>
      <c r="H642">
        <v>46142.833333333336</v>
      </c>
      <c r="I642">
        <v>46173.833333333336</v>
      </c>
      <c r="J642" s="1" t="s">
        <v>44</v>
      </c>
      <c r="K642" s="1" t="s">
        <v>45</v>
      </c>
      <c r="L642" s="1" t="s">
        <v>46</v>
      </c>
      <c r="M642" s="1" t="s">
        <v>47</v>
      </c>
      <c r="N642" s="1" t="s">
        <v>48</v>
      </c>
      <c r="O642" s="1" t="s">
        <v>49</v>
      </c>
      <c r="P642">
        <v>986.23699999999997</v>
      </c>
      <c r="Q642" s="1" t="s">
        <v>50</v>
      </c>
      <c r="R642">
        <v>9.6000000000000002E-2</v>
      </c>
      <c r="S642" s="1" t="s">
        <v>51</v>
      </c>
      <c r="T642" s="1" t="s">
        <v>52</v>
      </c>
      <c r="U642">
        <v>94.678700000000006</v>
      </c>
      <c r="V642">
        <v>82.843900000000005</v>
      </c>
      <c r="W642">
        <v>82.843900000000005</v>
      </c>
      <c r="X642" s="1" t="s">
        <v>53</v>
      </c>
      <c r="Y642" s="1" t="s">
        <v>49</v>
      </c>
      <c r="Z642" s="1" t="s">
        <v>54</v>
      </c>
      <c r="AA642" s="1" t="s">
        <v>65</v>
      </c>
      <c r="AB642" s="1" t="s">
        <v>66</v>
      </c>
      <c r="AC642" s="1" t="s">
        <v>67</v>
      </c>
      <c r="AD642" s="1" t="s">
        <v>68</v>
      </c>
      <c r="AE642" s="1" t="s">
        <v>69</v>
      </c>
      <c r="AF642" s="1" t="s">
        <v>70</v>
      </c>
      <c r="AG642" s="1" t="s">
        <v>60</v>
      </c>
      <c r="AH642">
        <v>642</v>
      </c>
      <c r="AI642" s="1" t="s">
        <v>70</v>
      </c>
      <c r="AJ642" s="1" t="s">
        <v>71</v>
      </c>
      <c r="AK642" s="1" t="s">
        <v>72</v>
      </c>
      <c r="AL642">
        <v>1</v>
      </c>
      <c r="AM642" s="1" t="s">
        <v>1398</v>
      </c>
      <c r="AN642" s="2">
        <v>46143</v>
      </c>
      <c r="AO642" s="3">
        <v>46143</v>
      </c>
    </row>
    <row r="643" spans="1:41">
      <c r="A643" s="1" t="s">
        <v>1399</v>
      </c>
      <c r="B643" s="1" t="s">
        <v>42</v>
      </c>
      <c r="C643">
        <v>999999999999</v>
      </c>
      <c r="D643">
        <v>111111111111</v>
      </c>
      <c r="E643" s="1" t="s">
        <v>43</v>
      </c>
      <c r="F643">
        <v>46144.833333333336</v>
      </c>
      <c r="G643">
        <v>46145.833333333336</v>
      </c>
      <c r="H643">
        <v>46142.833333333336</v>
      </c>
      <c r="I643">
        <v>46173.833333333336</v>
      </c>
      <c r="J643" s="1" t="s">
        <v>44</v>
      </c>
      <c r="K643" s="1" t="s">
        <v>45</v>
      </c>
      <c r="L643" s="1" t="s">
        <v>46</v>
      </c>
      <c r="M643" s="1" t="s">
        <v>64</v>
      </c>
      <c r="N643" s="1" t="s">
        <v>48</v>
      </c>
      <c r="O643" s="1" t="s">
        <v>49</v>
      </c>
      <c r="P643">
        <v>1118.5299</v>
      </c>
      <c r="Q643" s="1" t="s">
        <v>50</v>
      </c>
      <c r="R643">
        <v>9.6000000000000002E-2</v>
      </c>
      <c r="S643" s="1" t="s">
        <v>51</v>
      </c>
      <c r="T643" s="1" t="s">
        <v>52</v>
      </c>
      <c r="U643">
        <v>107.3789</v>
      </c>
      <c r="V643">
        <v>93.956500000000005</v>
      </c>
      <c r="W643">
        <v>93.956500000000005</v>
      </c>
      <c r="X643" s="1" t="s">
        <v>53</v>
      </c>
      <c r="Y643" s="1" t="s">
        <v>49</v>
      </c>
      <c r="Z643" s="1" t="s">
        <v>54</v>
      </c>
      <c r="AA643" s="1" t="s">
        <v>65</v>
      </c>
      <c r="AB643" s="1" t="s">
        <v>66</v>
      </c>
      <c r="AC643" s="1" t="s">
        <v>67</v>
      </c>
      <c r="AD643" s="1" t="s">
        <v>68</v>
      </c>
      <c r="AE643" s="1" t="s">
        <v>69</v>
      </c>
      <c r="AF643" s="1" t="s">
        <v>70</v>
      </c>
      <c r="AG643" s="1" t="s">
        <v>60</v>
      </c>
      <c r="AH643">
        <v>643</v>
      </c>
      <c r="AI643" s="1" t="s">
        <v>70</v>
      </c>
      <c r="AJ643" s="1" t="s">
        <v>71</v>
      </c>
      <c r="AK643" s="1" t="s">
        <v>72</v>
      </c>
      <c r="AL643">
        <v>1</v>
      </c>
      <c r="AM643" s="1" t="s">
        <v>1400</v>
      </c>
      <c r="AN643" s="2">
        <v>46143</v>
      </c>
      <c r="AO643" s="3">
        <v>46143</v>
      </c>
    </row>
    <row r="644" spans="1:41">
      <c r="A644" s="1" t="s">
        <v>1401</v>
      </c>
      <c r="B644" s="1" t="s">
        <v>42</v>
      </c>
      <c r="C644">
        <v>999999999999</v>
      </c>
      <c r="D644">
        <v>111111111111</v>
      </c>
      <c r="E644" s="1" t="s">
        <v>43</v>
      </c>
      <c r="F644">
        <v>46144.833333333336</v>
      </c>
      <c r="G644">
        <v>46145.833333333336</v>
      </c>
      <c r="H644">
        <v>46142.833333333336</v>
      </c>
      <c r="I644">
        <v>46173.833333333336</v>
      </c>
      <c r="J644" s="1" t="s">
        <v>75</v>
      </c>
      <c r="K644" s="1" t="s">
        <v>76</v>
      </c>
      <c r="L644" s="1" t="s">
        <v>77</v>
      </c>
      <c r="M644" s="1" t="s">
        <v>78</v>
      </c>
      <c r="N644" s="1" t="s">
        <v>48</v>
      </c>
      <c r="O644" s="1" t="s">
        <v>49</v>
      </c>
      <c r="P644">
        <v>244.47069999999999</v>
      </c>
      <c r="Q644" s="1" t="s">
        <v>79</v>
      </c>
      <c r="R644">
        <v>2.3E-2</v>
      </c>
      <c r="S644" s="1" t="s">
        <v>51</v>
      </c>
      <c r="T644" s="1" t="s">
        <v>52</v>
      </c>
      <c r="U644">
        <v>5.6227999999999998</v>
      </c>
      <c r="V644">
        <v>5.2561</v>
      </c>
      <c r="W644">
        <v>5.2561</v>
      </c>
      <c r="X644" s="1" t="s">
        <v>53</v>
      </c>
      <c r="Y644" s="1" t="s">
        <v>49</v>
      </c>
      <c r="Z644" s="1" t="s">
        <v>80</v>
      </c>
      <c r="AA644" s="1" t="s">
        <v>65</v>
      </c>
      <c r="AB644" s="1" t="s">
        <v>66</v>
      </c>
      <c r="AC644" s="1" t="s">
        <v>67</v>
      </c>
      <c r="AD644" s="1" t="s">
        <v>68</v>
      </c>
      <c r="AE644" s="1" t="s">
        <v>69</v>
      </c>
      <c r="AF644" s="1" t="s">
        <v>70</v>
      </c>
      <c r="AG644" s="1" t="s">
        <v>60</v>
      </c>
      <c r="AH644">
        <v>644</v>
      </c>
      <c r="AI644" s="1" t="s">
        <v>70</v>
      </c>
      <c r="AJ644" s="1" t="s">
        <v>71</v>
      </c>
      <c r="AK644" s="1" t="s">
        <v>72</v>
      </c>
      <c r="AL644">
        <v>1</v>
      </c>
      <c r="AM644" s="1" t="s">
        <v>1402</v>
      </c>
      <c r="AN644" s="2">
        <v>46143</v>
      </c>
      <c r="AO644" s="3">
        <v>46143</v>
      </c>
    </row>
    <row r="645" spans="1:41">
      <c r="A645" s="1" t="s">
        <v>1403</v>
      </c>
      <c r="B645" s="1" t="s">
        <v>42</v>
      </c>
      <c r="C645">
        <v>999999999999</v>
      </c>
      <c r="D645">
        <v>111111111111</v>
      </c>
      <c r="E645" s="1" t="s">
        <v>43</v>
      </c>
      <c r="F645">
        <v>46144.833333333336</v>
      </c>
      <c r="G645">
        <v>46145.833333333336</v>
      </c>
      <c r="H645">
        <v>46142.833333333336</v>
      </c>
      <c r="I645">
        <v>46173.833333333336</v>
      </c>
      <c r="J645" s="1" t="s">
        <v>75</v>
      </c>
      <c r="K645" s="1" t="s">
        <v>76</v>
      </c>
      <c r="L645" s="1" t="s">
        <v>77</v>
      </c>
      <c r="M645" s="1" t="s">
        <v>83</v>
      </c>
      <c r="N645" s="1" t="s">
        <v>48</v>
      </c>
      <c r="O645" s="1" t="s">
        <v>49</v>
      </c>
      <c r="P645">
        <v>253.01679999999999</v>
      </c>
      <c r="Q645" s="1" t="s">
        <v>79</v>
      </c>
      <c r="R645">
        <v>2.3E-2</v>
      </c>
      <c r="S645" s="1" t="s">
        <v>51</v>
      </c>
      <c r="T645" s="1" t="s">
        <v>52</v>
      </c>
      <c r="U645">
        <v>5.8193999999999999</v>
      </c>
      <c r="V645">
        <v>5.4398999999999997</v>
      </c>
      <c r="W645">
        <v>5.4398999999999997</v>
      </c>
      <c r="X645" s="1" t="s">
        <v>53</v>
      </c>
      <c r="Y645" s="1" t="s">
        <v>49</v>
      </c>
      <c r="Z645" s="1" t="s">
        <v>80</v>
      </c>
      <c r="AA645" s="1" t="s">
        <v>65</v>
      </c>
      <c r="AB645" s="1" t="s">
        <v>66</v>
      </c>
      <c r="AC645" s="1" t="s">
        <v>67</v>
      </c>
      <c r="AD645" s="1" t="s">
        <v>68</v>
      </c>
      <c r="AE645" s="1" t="s">
        <v>69</v>
      </c>
      <c r="AF645" s="1" t="s">
        <v>70</v>
      </c>
      <c r="AG645" s="1" t="s">
        <v>60</v>
      </c>
      <c r="AH645">
        <v>645</v>
      </c>
      <c r="AI645" s="1" t="s">
        <v>70</v>
      </c>
      <c r="AJ645" s="1" t="s">
        <v>71</v>
      </c>
      <c r="AK645" s="1" t="s">
        <v>72</v>
      </c>
      <c r="AL645">
        <v>1</v>
      </c>
      <c r="AM645" s="1" t="s">
        <v>1404</v>
      </c>
      <c r="AN645" s="2">
        <v>46143</v>
      </c>
      <c r="AO645" s="3">
        <v>46143</v>
      </c>
    </row>
    <row r="646" spans="1:41">
      <c r="A646" s="1" t="s">
        <v>1405</v>
      </c>
      <c r="B646" s="1" t="s">
        <v>42</v>
      </c>
      <c r="C646">
        <v>999999999999</v>
      </c>
      <c r="D646">
        <v>111111111111</v>
      </c>
      <c r="E646" s="1" t="s">
        <v>43</v>
      </c>
      <c r="F646">
        <v>46144.833333333336</v>
      </c>
      <c r="G646">
        <v>46145.833333333336</v>
      </c>
      <c r="H646">
        <v>46142.833333333336</v>
      </c>
      <c r="I646">
        <v>46173.833333333336</v>
      </c>
      <c r="J646" s="1" t="s">
        <v>86</v>
      </c>
      <c r="K646" s="1" t="s">
        <v>87</v>
      </c>
      <c r="L646" s="1" t="s">
        <v>88</v>
      </c>
      <c r="M646" s="1" t="s">
        <v>89</v>
      </c>
      <c r="N646" s="1" t="s">
        <v>48</v>
      </c>
      <c r="O646" s="1" t="s">
        <v>49</v>
      </c>
      <c r="P646">
        <v>208.80119999999999</v>
      </c>
      <c r="Q646" s="1" t="s">
        <v>50</v>
      </c>
      <c r="R646">
        <v>0.192</v>
      </c>
      <c r="S646" s="1" t="s">
        <v>51</v>
      </c>
      <c r="T646" s="1" t="s">
        <v>52</v>
      </c>
      <c r="U646">
        <v>40.089799999999997</v>
      </c>
      <c r="V646">
        <v>35.496200000000002</v>
      </c>
      <c r="W646">
        <v>35.496200000000002</v>
      </c>
      <c r="X646" s="1" t="s">
        <v>53</v>
      </c>
      <c r="Y646" s="1" t="s">
        <v>49</v>
      </c>
      <c r="Z646" s="1" t="s">
        <v>90</v>
      </c>
      <c r="AA646" s="1" t="s">
        <v>65</v>
      </c>
      <c r="AB646" s="1" t="s">
        <v>66</v>
      </c>
      <c r="AC646" s="1" t="s">
        <v>67</v>
      </c>
      <c r="AD646" s="1" t="s">
        <v>68</v>
      </c>
      <c r="AE646" s="1" t="s">
        <v>69</v>
      </c>
      <c r="AF646" s="1" t="s">
        <v>70</v>
      </c>
      <c r="AG646" s="1" t="s">
        <v>60</v>
      </c>
      <c r="AH646">
        <v>646</v>
      </c>
      <c r="AI646" s="1" t="s">
        <v>70</v>
      </c>
      <c r="AJ646" s="1" t="s">
        <v>71</v>
      </c>
      <c r="AK646" s="1" t="s">
        <v>72</v>
      </c>
      <c r="AL646">
        <v>1</v>
      </c>
      <c r="AM646" s="1" t="s">
        <v>1406</v>
      </c>
      <c r="AN646" s="2">
        <v>46143</v>
      </c>
      <c r="AO646" s="3">
        <v>46143</v>
      </c>
    </row>
    <row r="647" spans="1:41">
      <c r="A647" s="1" t="s">
        <v>1407</v>
      </c>
      <c r="B647" s="1" t="s">
        <v>42</v>
      </c>
      <c r="C647">
        <v>999999999999</v>
      </c>
      <c r="D647">
        <v>111111111111</v>
      </c>
      <c r="E647" s="1" t="s">
        <v>43</v>
      </c>
      <c r="F647">
        <v>46144.833333333336</v>
      </c>
      <c r="G647">
        <v>46145.833333333336</v>
      </c>
      <c r="H647">
        <v>46142.833333333336</v>
      </c>
      <c r="I647">
        <v>46173.833333333336</v>
      </c>
      <c r="J647" s="1" t="s">
        <v>86</v>
      </c>
      <c r="K647" s="1" t="s">
        <v>87</v>
      </c>
      <c r="L647" s="1" t="s">
        <v>88</v>
      </c>
      <c r="M647" s="1" t="s">
        <v>93</v>
      </c>
      <c r="N647" s="1" t="s">
        <v>48</v>
      </c>
      <c r="O647" s="1" t="s">
        <v>49</v>
      </c>
      <c r="P647">
        <v>200.50970000000001</v>
      </c>
      <c r="Q647" s="1" t="s">
        <v>50</v>
      </c>
      <c r="R647">
        <v>0.192</v>
      </c>
      <c r="S647" s="1" t="s">
        <v>51</v>
      </c>
      <c r="T647" s="1" t="s">
        <v>52</v>
      </c>
      <c r="U647">
        <v>38.497900000000001</v>
      </c>
      <c r="V647">
        <v>34.0867</v>
      </c>
      <c r="W647">
        <v>34.0867</v>
      </c>
      <c r="X647" s="1" t="s">
        <v>53</v>
      </c>
      <c r="Y647" s="1" t="s">
        <v>49</v>
      </c>
      <c r="Z647" s="1" t="s">
        <v>90</v>
      </c>
      <c r="AA647" s="1" t="s">
        <v>65</v>
      </c>
      <c r="AB647" s="1" t="s">
        <v>66</v>
      </c>
      <c r="AC647" s="1" t="s">
        <v>67</v>
      </c>
      <c r="AD647" s="1" t="s">
        <v>68</v>
      </c>
      <c r="AE647" s="1" t="s">
        <v>69</v>
      </c>
      <c r="AF647" s="1" t="s">
        <v>70</v>
      </c>
      <c r="AG647" s="1" t="s">
        <v>60</v>
      </c>
      <c r="AH647">
        <v>647</v>
      </c>
      <c r="AI647" s="1" t="s">
        <v>70</v>
      </c>
      <c r="AJ647" s="1" t="s">
        <v>71</v>
      </c>
      <c r="AK647" s="1" t="s">
        <v>72</v>
      </c>
      <c r="AL647">
        <v>1</v>
      </c>
      <c r="AM647" s="1" t="s">
        <v>1408</v>
      </c>
      <c r="AN647" s="2">
        <v>46143</v>
      </c>
      <c r="AO647" s="3">
        <v>46143</v>
      </c>
    </row>
    <row r="648" spans="1:41">
      <c r="A648" s="1" t="s">
        <v>1409</v>
      </c>
      <c r="B648" s="1" t="s">
        <v>42</v>
      </c>
      <c r="C648">
        <v>999999999999</v>
      </c>
      <c r="D648">
        <v>111111111111</v>
      </c>
      <c r="E648" s="1" t="s">
        <v>43</v>
      </c>
      <c r="F648">
        <v>46144.833333333336</v>
      </c>
      <c r="G648">
        <v>46145.833333333336</v>
      </c>
      <c r="H648">
        <v>46142.833333333336</v>
      </c>
      <c r="I648">
        <v>46173.833333333336</v>
      </c>
      <c r="J648" s="1" t="s">
        <v>96</v>
      </c>
      <c r="K648" s="1" t="s">
        <v>45</v>
      </c>
      <c r="L648" s="1" t="s">
        <v>97</v>
      </c>
      <c r="M648" s="1" t="s">
        <v>98</v>
      </c>
      <c r="N648" s="1" t="s">
        <v>48</v>
      </c>
      <c r="O648" s="1" t="s">
        <v>49</v>
      </c>
      <c r="P648">
        <v>4920926.8569</v>
      </c>
      <c r="Q648" s="1" t="s">
        <v>99</v>
      </c>
      <c r="R648">
        <v>1.6666700000000001E-5</v>
      </c>
      <c r="S648" s="1" t="s">
        <v>51</v>
      </c>
      <c r="T648" s="1" t="s">
        <v>52</v>
      </c>
      <c r="U648">
        <v>82.015600000000006</v>
      </c>
      <c r="V648">
        <v>76.2744</v>
      </c>
      <c r="W648">
        <v>76.2744</v>
      </c>
      <c r="X648" s="1" t="s">
        <v>53</v>
      </c>
      <c r="Y648" s="1" t="s">
        <v>49</v>
      </c>
      <c r="Z648" s="1" t="s">
        <v>100</v>
      </c>
      <c r="AA648" s="1" t="s">
        <v>65</v>
      </c>
      <c r="AB648" s="1" t="s">
        <v>66</v>
      </c>
      <c r="AC648" s="1" t="s">
        <v>67</v>
      </c>
      <c r="AD648" s="1" t="s">
        <v>68</v>
      </c>
      <c r="AE648" s="1" t="s">
        <v>69</v>
      </c>
      <c r="AF648" s="1" t="s">
        <v>70</v>
      </c>
      <c r="AG648" s="1" t="s">
        <v>60</v>
      </c>
      <c r="AH648">
        <v>648</v>
      </c>
      <c r="AI648" s="1" t="s">
        <v>70</v>
      </c>
      <c r="AJ648" s="1" t="s">
        <v>71</v>
      </c>
      <c r="AK648" s="1" t="s">
        <v>72</v>
      </c>
      <c r="AL648">
        <v>1</v>
      </c>
      <c r="AM648" s="1" t="s">
        <v>1410</v>
      </c>
      <c r="AN648" s="2">
        <v>46143</v>
      </c>
      <c r="AO648" s="3">
        <v>46143</v>
      </c>
    </row>
    <row r="649" spans="1:41">
      <c r="A649" s="1" t="s">
        <v>1411</v>
      </c>
      <c r="B649" s="1" t="s">
        <v>42</v>
      </c>
      <c r="C649">
        <v>999999999999</v>
      </c>
      <c r="D649">
        <v>111111111111</v>
      </c>
      <c r="E649" s="1" t="s">
        <v>43</v>
      </c>
      <c r="F649">
        <v>46144.833333333336</v>
      </c>
      <c r="G649">
        <v>46145.833333333336</v>
      </c>
      <c r="H649">
        <v>46142.833333333336</v>
      </c>
      <c r="I649">
        <v>46173.833333333336</v>
      </c>
      <c r="J649" s="1" t="s">
        <v>96</v>
      </c>
      <c r="K649" s="1" t="s">
        <v>45</v>
      </c>
      <c r="L649" s="1" t="s">
        <v>97</v>
      </c>
      <c r="M649" s="1" t="s">
        <v>103</v>
      </c>
      <c r="N649" s="1" t="s">
        <v>48</v>
      </c>
      <c r="O649" s="1" t="s">
        <v>49</v>
      </c>
      <c r="P649">
        <v>4402762.1858999999</v>
      </c>
      <c r="Q649" s="1" t="s">
        <v>99</v>
      </c>
      <c r="R649">
        <v>1.6666700000000001E-5</v>
      </c>
      <c r="S649" s="1" t="s">
        <v>51</v>
      </c>
      <c r="T649" s="1" t="s">
        <v>52</v>
      </c>
      <c r="U649">
        <v>73.379499999999993</v>
      </c>
      <c r="V649">
        <v>68.242800000000003</v>
      </c>
      <c r="W649">
        <v>68.242800000000003</v>
      </c>
      <c r="X649" s="1" t="s">
        <v>53</v>
      </c>
      <c r="Y649" s="1" t="s">
        <v>49</v>
      </c>
      <c r="Z649" s="1" t="s">
        <v>100</v>
      </c>
      <c r="AA649" s="1" t="s">
        <v>65</v>
      </c>
      <c r="AB649" s="1" t="s">
        <v>66</v>
      </c>
      <c r="AC649" s="1" t="s">
        <v>67</v>
      </c>
      <c r="AD649" s="1" t="s">
        <v>68</v>
      </c>
      <c r="AE649" s="1" t="s">
        <v>69</v>
      </c>
      <c r="AF649" s="1" t="s">
        <v>70</v>
      </c>
      <c r="AG649" s="1" t="s">
        <v>60</v>
      </c>
      <c r="AH649">
        <v>649</v>
      </c>
      <c r="AI649" s="1" t="s">
        <v>70</v>
      </c>
      <c r="AJ649" s="1" t="s">
        <v>71</v>
      </c>
      <c r="AK649" s="1" t="s">
        <v>72</v>
      </c>
      <c r="AL649">
        <v>1</v>
      </c>
      <c r="AM649" s="1" t="s">
        <v>1412</v>
      </c>
      <c r="AN649" s="2">
        <v>46143</v>
      </c>
      <c r="AO649" s="3">
        <v>46143</v>
      </c>
    </row>
    <row r="650" spans="1:41">
      <c r="A650" s="1" t="s">
        <v>1413</v>
      </c>
      <c r="B650" s="1" t="s">
        <v>42</v>
      </c>
      <c r="C650">
        <v>999999999999</v>
      </c>
      <c r="D650">
        <v>111111111111</v>
      </c>
      <c r="E650" s="1" t="s">
        <v>43</v>
      </c>
      <c r="F650">
        <v>46144.833333333336</v>
      </c>
      <c r="G650">
        <v>46145.833333333336</v>
      </c>
      <c r="H650">
        <v>46142.833333333336</v>
      </c>
      <c r="I650">
        <v>46173.833333333336</v>
      </c>
      <c r="J650" s="1" t="s">
        <v>106</v>
      </c>
      <c r="K650" s="1" t="s">
        <v>107</v>
      </c>
      <c r="L650" s="1" t="s">
        <v>108</v>
      </c>
      <c r="M650" s="1" t="s">
        <v>109</v>
      </c>
      <c r="N650" s="1" t="s">
        <v>48</v>
      </c>
      <c r="O650" s="1" t="s">
        <v>49</v>
      </c>
      <c r="P650">
        <v>244.71010000000001</v>
      </c>
      <c r="Q650" s="1" t="s">
        <v>110</v>
      </c>
      <c r="R650">
        <v>0.5</v>
      </c>
      <c r="S650" s="1" t="s">
        <v>51</v>
      </c>
      <c r="T650" s="1" t="s">
        <v>52</v>
      </c>
      <c r="U650">
        <v>122.355</v>
      </c>
      <c r="V650">
        <v>112.56659999999999</v>
      </c>
      <c r="W650">
        <v>112.56659999999999</v>
      </c>
      <c r="X650" s="1" t="s">
        <v>53</v>
      </c>
      <c r="Y650" s="1" t="s">
        <v>49</v>
      </c>
      <c r="Z650" s="1" t="s">
        <v>111</v>
      </c>
      <c r="AA650" s="1" t="s">
        <v>112</v>
      </c>
      <c r="AB650" s="1" t="s">
        <v>66</v>
      </c>
      <c r="AC650" s="1" t="s">
        <v>67</v>
      </c>
      <c r="AD650" s="1" t="s">
        <v>68</v>
      </c>
      <c r="AE650" s="1" t="s">
        <v>69</v>
      </c>
      <c r="AF650" s="1" t="s">
        <v>70</v>
      </c>
      <c r="AG650" s="1" t="s">
        <v>60</v>
      </c>
      <c r="AH650">
        <v>650</v>
      </c>
      <c r="AI650" s="1" t="s">
        <v>113</v>
      </c>
      <c r="AJ650" s="1" t="s">
        <v>114</v>
      </c>
      <c r="AK650" s="1" t="s">
        <v>115</v>
      </c>
      <c r="AL650">
        <v>1</v>
      </c>
      <c r="AM650" s="1" t="s">
        <v>1414</v>
      </c>
      <c r="AN650" s="2">
        <v>46143</v>
      </c>
      <c r="AO650" s="3">
        <v>46143</v>
      </c>
    </row>
    <row r="651" spans="1:41">
      <c r="A651" s="1" t="s">
        <v>1415</v>
      </c>
      <c r="B651" s="1" t="s">
        <v>42</v>
      </c>
      <c r="C651">
        <v>999999999999</v>
      </c>
      <c r="D651">
        <v>111111111111</v>
      </c>
      <c r="E651" s="1" t="s">
        <v>43</v>
      </c>
      <c r="F651">
        <v>46144.833333333336</v>
      </c>
      <c r="G651">
        <v>46145.833333333336</v>
      </c>
      <c r="H651">
        <v>46142.833333333336</v>
      </c>
      <c r="I651">
        <v>46173.833333333336</v>
      </c>
      <c r="J651" s="1" t="s">
        <v>106</v>
      </c>
      <c r="K651" s="1" t="s">
        <v>107</v>
      </c>
      <c r="L651" s="1" t="s">
        <v>108</v>
      </c>
      <c r="M651" s="1" t="s">
        <v>118</v>
      </c>
      <c r="N651" s="1" t="s">
        <v>48</v>
      </c>
      <c r="O651" s="1" t="s">
        <v>49</v>
      </c>
      <c r="P651">
        <v>219.45060000000001</v>
      </c>
      <c r="Q651" s="1" t="s">
        <v>110</v>
      </c>
      <c r="R651">
        <v>0.5</v>
      </c>
      <c r="S651" s="1" t="s">
        <v>51</v>
      </c>
      <c r="T651" s="1" t="s">
        <v>52</v>
      </c>
      <c r="U651">
        <v>109.7253</v>
      </c>
      <c r="V651">
        <v>100.9473</v>
      </c>
      <c r="W651">
        <v>100.9473</v>
      </c>
      <c r="X651" s="1" t="s">
        <v>53</v>
      </c>
      <c r="Y651" s="1" t="s">
        <v>49</v>
      </c>
      <c r="Z651" s="1" t="s">
        <v>111</v>
      </c>
      <c r="AA651" s="1" t="s">
        <v>112</v>
      </c>
      <c r="AB651" s="1" t="s">
        <v>66</v>
      </c>
      <c r="AC651" s="1" t="s">
        <v>67</v>
      </c>
      <c r="AD651" s="1" t="s">
        <v>68</v>
      </c>
      <c r="AE651" s="1" t="s">
        <v>69</v>
      </c>
      <c r="AF651" s="1" t="s">
        <v>70</v>
      </c>
      <c r="AG651" s="1" t="s">
        <v>60</v>
      </c>
      <c r="AH651">
        <v>651</v>
      </c>
      <c r="AI651" s="1" t="s">
        <v>113</v>
      </c>
      <c r="AJ651" s="1" t="s">
        <v>114</v>
      </c>
      <c r="AK651" s="1" t="s">
        <v>115</v>
      </c>
      <c r="AL651">
        <v>1</v>
      </c>
      <c r="AM651" s="1" t="s">
        <v>1416</v>
      </c>
      <c r="AN651" s="2">
        <v>46143</v>
      </c>
      <c r="AO651" s="3">
        <v>46143</v>
      </c>
    </row>
    <row r="652" spans="1:41">
      <c r="A652" s="1" t="s">
        <v>1417</v>
      </c>
      <c r="B652" s="1" t="s">
        <v>42</v>
      </c>
      <c r="C652">
        <v>999999999999</v>
      </c>
      <c r="D652">
        <v>222222222222</v>
      </c>
      <c r="E652" s="1" t="s">
        <v>121</v>
      </c>
      <c r="F652">
        <v>46144.833333333336</v>
      </c>
      <c r="G652">
        <v>46145.833333333336</v>
      </c>
      <c r="H652">
        <v>46142.833333333336</v>
      </c>
      <c r="I652">
        <v>46173.833333333336</v>
      </c>
      <c r="J652" s="1" t="s">
        <v>44</v>
      </c>
      <c r="K652" s="1" t="s">
        <v>45</v>
      </c>
      <c r="L652" s="1" t="s">
        <v>46</v>
      </c>
      <c r="M652" s="1" t="s">
        <v>122</v>
      </c>
      <c r="N652" s="1" t="s">
        <v>48</v>
      </c>
      <c r="O652" s="1" t="s">
        <v>49</v>
      </c>
      <c r="P652">
        <v>446.3075</v>
      </c>
      <c r="Q652" s="1" t="s">
        <v>50</v>
      </c>
      <c r="R652">
        <v>9.6000000000000002E-2</v>
      </c>
      <c r="S652" s="1" t="s">
        <v>51</v>
      </c>
      <c r="T652" s="1" t="s">
        <v>52</v>
      </c>
      <c r="U652">
        <v>42.845500000000001</v>
      </c>
      <c r="V652">
        <v>37.489800000000002</v>
      </c>
      <c r="W652">
        <v>37.489800000000002</v>
      </c>
      <c r="X652" s="1" t="s">
        <v>53</v>
      </c>
      <c r="Y652" s="1" t="s">
        <v>49</v>
      </c>
      <c r="Z652" s="1" t="s">
        <v>54</v>
      </c>
      <c r="AA652" s="1" t="s">
        <v>123</v>
      </c>
      <c r="AB652" s="1" t="s">
        <v>124</v>
      </c>
      <c r="AC652" s="1" t="s">
        <v>125</v>
      </c>
      <c r="AD652" s="1" t="s">
        <v>126</v>
      </c>
      <c r="AE652" s="1" t="s">
        <v>127</v>
      </c>
      <c r="AF652" s="1" t="s">
        <v>70</v>
      </c>
      <c r="AG652" s="1" t="s">
        <v>60</v>
      </c>
      <c r="AH652">
        <v>652</v>
      </c>
      <c r="AI652" s="1" t="s">
        <v>70</v>
      </c>
      <c r="AJ652" s="1" t="s">
        <v>71</v>
      </c>
      <c r="AK652" s="1" t="s">
        <v>72</v>
      </c>
      <c r="AL652">
        <v>1</v>
      </c>
      <c r="AM652" s="1" t="s">
        <v>1418</v>
      </c>
      <c r="AN652" s="2">
        <v>46143</v>
      </c>
      <c r="AO652" s="3">
        <v>46143</v>
      </c>
    </row>
    <row r="653" spans="1:41">
      <c r="A653" s="1" t="s">
        <v>1419</v>
      </c>
      <c r="B653" s="1" t="s">
        <v>42</v>
      </c>
      <c r="C653">
        <v>999999999999</v>
      </c>
      <c r="D653">
        <v>222222222222</v>
      </c>
      <c r="E653" s="1" t="s">
        <v>121</v>
      </c>
      <c r="F653">
        <v>46144.833333333336</v>
      </c>
      <c r="G653">
        <v>46145.833333333336</v>
      </c>
      <c r="H653">
        <v>46142.833333333336</v>
      </c>
      <c r="I653">
        <v>46173.833333333336</v>
      </c>
      <c r="J653" s="1" t="s">
        <v>44</v>
      </c>
      <c r="K653" s="1" t="s">
        <v>45</v>
      </c>
      <c r="L653" s="1" t="s">
        <v>46</v>
      </c>
      <c r="M653" s="1" t="s">
        <v>130</v>
      </c>
      <c r="N653" s="1" t="s">
        <v>48</v>
      </c>
      <c r="O653" s="1" t="s">
        <v>49</v>
      </c>
      <c r="P653">
        <v>447.63260000000002</v>
      </c>
      <c r="Q653" s="1" t="s">
        <v>50</v>
      </c>
      <c r="R653">
        <v>9.6000000000000002E-2</v>
      </c>
      <c r="S653" s="1" t="s">
        <v>51</v>
      </c>
      <c r="T653" s="1" t="s">
        <v>52</v>
      </c>
      <c r="U653">
        <v>42.972700000000003</v>
      </c>
      <c r="V653">
        <v>37.601100000000002</v>
      </c>
      <c r="W653">
        <v>37.601100000000002</v>
      </c>
      <c r="X653" s="1" t="s">
        <v>53</v>
      </c>
      <c r="Y653" s="1" t="s">
        <v>49</v>
      </c>
      <c r="Z653" s="1" t="s">
        <v>54</v>
      </c>
      <c r="AA653" s="1" t="s">
        <v>123</v>
      </c>
      <c r="AB653" s="1" t="s">
        <v>124</v>
      </c>
      <c r="AC653" s="1" t="s">
        <v>125</v>
      </c>
      <c r="AD653" s="1" t="s">
        <v>126</v>
      </c>
      <c r="AE653" s="1" t="s">
        <v>127</v>
      </c>
      <c r="AF653" s="1" t="s">
        <v>70</v>
      </c>
      <c r="AG653" s="1" t="s">
        <v>60</v>
      </c>
      <c r="AH653">
        <v>653</v>
      </c>
      <c r="AI653" s="1" t="s">
        <v>70</v>
      </c>
      <c r="AJ653" s="1" t="s">
        <v>71</v>
      </c>
      <c r="AK653" s="1" t="s">
        <v>72</v>
      </c>
      <c r="AL653">
        <v>1</v>
      </c>
      <c r="AM653" s="1" t="s">
        <v>1420</v>
      </c>
      <c r="AN653" s="2">
        <v>46143</v>
      </c>
      <c r="AO653" s="3">
        <v>46143</v>
      </c>
    </row>
    <row r="654" spans="1:41">
      <c r="A654" s="1" t="s">
        <v>1421</v>
      </c>
      <c r="B654" s="1" t="s">
        <v>42</v>
      </c>
      <c r="C654">
        <v>999999999999</v>
      </c>
      <c r="D654">
        <v>222222222222</v>
      </c>
      <c r="E654" s="1" t="s">
        <v>121</v>
      </c>
      <c r="F654">
        <v>46144.833333333336</v>
      </c>
      <c r="G654">
        <v>46145.833333333336</v>
      </c>
      <c r="H654">
        <v>46142.833333333336</v>
      </c>
      <c r="I654">
        <v>46173.833333333336</v>
      </c>
      <c r="J654" s="1" t="s">
        <v>75</v>
      </c>
      <c r="K654" s="1" t="s">
        <v>76</v>
      </c>
      <c r="L654" s="1" t="s">
        <v>77</v>
      </c>
      <c r="M654" s="1" t="s">
        <v>133</v>
      </c>
      <c r="N654" s="1" t="s">
        <v>48</v>
      </c>
      <c r="O654" s="1" t="s">
        <v>49</v>
      </c>
      <c r="P654">
        <v>94.374499999999998</v>
      </c>
      <c r="Q654" s="1" t="s">
        <v>79</v>
      </c>
      <c r="R654">
        <v>2.3E-2</v>
      </c>
      <c r="S654" s="1" t="s">
        <v>51</v>
      </c>
      <c r="T654" s="1" t="s">
        <v>52</v>
      </c>
      <c r="U654">
        <v>2.1705999999999999</v>
      </c>
      <c r="V654">
        <v>2.0291000000000001</v>
      </c>
      <c r="W654">
        <v>2.0291000000000001</v>
      </c>
      <c r="X654" s="1" t="s">
        <v>53</v>
      </c>
      <c r="Y654" s="1" t="s">
        <v>49</v>
      </c>
      <c r="Z654" s="1" t="s">
        <v>80</v>
      </c>
      <c r="AA654" s="1" t="s">
        <v>123</v>
      </c>
      <c r="AB654" s="1" t="s">
        <v>124</v>
      </c>
      <c r="AC654" s="1" t="s">
        <v>125</v>
      </c>
      <c r="AD654" s="1" t="s">
        <v>126</v>
      </c>
      <c r="AE654" s="1" t="s">
        <v>127</v>
      </c>
      <c r="AF654" s="1" t="s">
        <v>70</v>
      </c>
      <c r="AG654" s="1" t="s">
        <v>60</v>
      </c>
      <c r="AH654">
        <v>654</v>
      </c>
      <c r="AI654" s="1" t="s">
        <v>70</v>
      </c>
      <c r="AJ654" s="1" t="s">
        <v>71</v>
      </c>
      <c r="AK654" s="1" t="s">
        <v>72</v>
      </c>
      <c r="AL654">
        <v>1</v>
      </c>
      <c r="AM654" s="1" t="s">
        <v>1422</v>
      </c>
      <c r="AN654" s="2">
        <v>46143</v>
      </c>
      <c r="AO654" s="3">
        <v>46143</v>
      </c>
    </row>
    <row r="655" spans="1:41">
      <c r="A655" s="1" t="s">
        <v>1423</v>
      </c>
      <c r="B655" s="1" t="s">
        <v>42</v>
      </c>
      <c r="C655">
        <v>999999999999</v>
      </c>
      <c r="D655">
        <v>222222222222</v>
      </c>
      <c r="E655" s="1" t="s">
        <v>121</v>
      </c>
      <c r="F655">
        <v>46144.833333333336</v>
      </c>
      <c r="G655">
        <v>46145.833333333336</v>
      </c>
      <c r="H655">
        <v>46142.833333333336</v>
      </c>
      <c r="I655">
        <v>46173.833333333336</v>
      </c>
      <c r="J655" s="1" t="s">
        <v>75</v>
      </c>
      <c r="K655" s="1" t="s">
        <v>76</v>
      </c>
      <c r="L655" s="1" t="s">
        <v>77</v>
      </c>
      <c r="M655" s="1" t="s">
        <v>136</v>
      </c>
      <c r="N655" s="1" t="s">
        <v>48</v>
      </c>
      <c r="O655" s="1" t="s">
        <v>49</v>
      </c>
      <c r="P655">
        <v>93.657700000000006</v>
      </c>
      <c r="Q655" s="1" t="s">
        <v>79</v>
      </c>
      <c r="R655">
        <v>2.3E-2</v>
      </c>
      <c r="S655" s="1" t="s">
        <v>51</v>
      </c>
      <c r="T655" s="1" t="s">
        <v>52</v>
      </c>
      <c r="U655">
        <v>2.1541000000000001</v>
      </c>
      <c r="V655">
        <v>2.0135999999999998</v>
      </c>
      <c r="W655">
        <v>2.0135999999999998</v>
      </c>
      <c r="X655" s="1" t="s">
        <v>53</v>
      </c>
      <c r="Y655" s="1" t="s">
        <v>49</v>
      </c>
      <c r="Z655" s="1" t="s">
        <v>80</v>
      </c>
      <c r="AA655" s="1" t="s">
        <v>123</v>
      </c>
      <c r="AB655" s="1" t="s">
        <v>124</v>
      </c>
      <c r="AC655" s="1" t="s">
        <v>125</v>
      </c>
      <c r="AD655" s="1" t="s">
        <v>126</v>
      </c>
      <c r="AE655" s="1" t="s">
        <v>127</v>
      </c>
      <c r="AF655" s="1" t="s">
        <v>70</v>
      </c>
      <c r="AG655" s="1" t="s">
        <v>60</v>
      </c>
      <c r="AH655">
        <v>655</v>
      </c>
      <c r="AI655" s="1" t="s">
        <v>70</v>
      </c>
      <c r="AJ655" s="1" t="s">
        <v>71</v>
      </c>
      <c r="AK655" s="1" t="s">
        <v>72</v>
      </c>
      <c r="AL655">
        <v>1</v>
      </c>
      <c r="AM655" s="1" t="s">
        <v>1424</v>
      </c>
      <c r="AN655" s="2">
        <v>46143</v>
      </c>
      <c r="AO655" s="3">
        <v>46143</v>
      </c>
    </row>
    <row r="656" spans="1:41">
      <c r="A656" s="1" t="s">
        <v>1425</v>
      </c>
      <c r="B656" s="1" t="s">
        <v>42</v>
      </c>
      <c r="C656">
        <v>999999999999</v>
      </c>
      <c r="D656">
        <v>222222222222</v>
      </c>
      <c r="E656" s="1" t="s">
        <v>121</v>
      </c>
      <c r="F656">
        <v>46144.833333333336</v>
      </c>
      <c r="G656">
        <v>46145.833333333336</v>
      </c>
      <c r="H656">
        <v>46142.833333333336</v>
      </c>
      <c r="I656">
        <v>46173.833333333336</v>
      </c>
      <c r="J656" s="1" t="s">
        <v>86</v>
      </c>
      <c r="K656" s="1" t="s">
        <v>87</v>
      </c>
      <c r="L656" s="1" t="s">
        <v>88</v>
      </c>
      <c r="M656" s="1" t="s">
        <v>139</v>
      </c>
      <c r="N656" s="1" t="s">
        <v>48</v>
      </c>
      <c r="O656" s="1" t="s">
        <v>49</v>
      </c>
      <c r="P656">
        <v>81.678700000000006</v>
      </c>
      <c r="Q656" s="1" t="s">
        <v>50</v>
      </c>
      <c r="R656">
        <v>0.192</v>
      </c>
      <c r="S656" s="1" t="s">
        <v>51</v>
      </c>
      <c r="T656" s="1" t="s">
        <v>52</v>
      </c>
      <c r="U656">
        <v>15.6823</v>
      </c>
      <c r="V656">
        <v>13.885400000000001</v>
      </c>
      <c r="W656">
        <v>13.885400000000001</v>
      </c>
      <c r="X656" s="1" t="s">
        <v>53</v>
      </c>
      <c r="Y656" s="1" t="s">
        <v>49</v>
      </c>
      <c r="Z656" s="1" t="s">
        <v>90</v>
      </c>
      <c r="AA656" s="1" t="s">
        <v>123</v>
      </c>
      <c r="AB656" s="1" t="s">
        <v>124</v>
      </c>
      <c r="AC656" s="1" t="s">
        <v>125</v>
      </c>
      <c r="AD656" s="1" t="s">
        <v>126</v>
      </c>
      <c r="AE656" s="1" t="s">
        <v>127</v>
      </c>
      <c r="AF656" s="1" t="s">
        <v>70</v>
      </c>
      <c r="AG656" s="1" t="s">
        <v>60</v>
      </c>
      <c r="AH656">
        <v>656</v>
      </c>
      <c r="AI656" s="1" t="s">
        <v>70</v>
      </c>
      <c r="AJ656" s="1" t="s">
        <v>71</v>
      </c>
      <c r="AK656" s="1" t="s">
        <v>72</v>
      </c>
      <c r="AL656">
        <v>1</v>
      </c>
      <c r="AM656" s="1" t="s">
        <v>1426</v>
      </c>
      <c r="AN656" s="2">
        <v>46143</v>
      </c>
      <c r="AO656" s="3">
        <v>46143</v>
      </c>
    </row>
    <row r="657" spans="1:41">
      <c r="A657" s="1" t="s">
        <v>1427</v>
      </c>
      <c r="B657" s="1" t="s">
        <v>42</v>
      </c>
      <c r="C657">
        <v>999999999999</v>
      </c>
      <c r="D657">
        <v>222222222222</v>
      </c>
      <c r="E657" s="1" t="s">
        <v>121</v>
      </c>
      <c r="F657">
        <v>46144.833333333336</v>
      </c>
      <c r="G657">
        <v>46145.833333333336</v>
      </c>
      <c r="H657">
        <v>46142.833333333336</v>
      </c>
      <c r="I657">
        <v>46173.833333333336</v>
      </c>
      <c r="J657" s="1" t="s">
        <v>86</v>
      </c>
      <c r="K657" s="1" t="s">
        <v>87</v>
      </c>
      <c r="L657" s="1" t="s">
        <v>88</v>
      </c>
      <c r="M657" s="1" t="s">
        <v>142</v>
      </c>
      <c r="N657" s="1" t="s">
        <v>48</v>
      </c>
      <c r="O657" s="1" t="s">
        <v>49</v>
      </c>
      <c r="P657">
        <v>78.628399999999999</v>
      </c>
      <c r="Q657" s="1" t="s">
        <v>50</v>
      </c>
      <c r="R657">
        <v>0.192</v>
      </c>
      <c r="S657" s="1" t="s">
        <v>51</v>
      </c>
      <c r="T657" s="1" t="s">
        <v>52</v>
      </c>
      <c r="U657">
        <v>15.0967</v>
      </c>
      <c r="V657">
        <v>13.3668</v>
      </c>
      <c r="W657">
        <v>13.3668</v>
      </c>
      <c r="X657" s="1" t="s">
        <v>53</v>
      </c>
      <c r="Y657" s="1" t="s">
        <v>49</v>
      </c>
      <c r="Z657" s="1" t="s">
        <v>90</v>
      </c>
      <c r="AA657" s="1" t="s">
        <v>123</v>
      </c>
      <c r="AB657" s="1" t="s">
        <v>124</v>
      </c>
      <c r="AC657" s="1" t="s">
        <v>125</v>
      </c>
      <c r="AD657" s="1" t="s">
        <v>126</v>
      </c>
      <c r="AE657" s="1" t="s">
        <v>127</v>
      </c>
      <c r="AF657" s="1" t="s">
        <v>70</v>
      </c>
      <c r="AG657" s="1" t="s">
        <v>60</v>
      </c>
      <c r="AH657">
        <v>657</v>
      </c>
      <c r="AI657" s="1" t="s">
        <v>70</v>
      </c>
      <c r="AJ657" s="1" t="s">
        <v>71</v>
      </c>
      <c r="AK657" s="1" t="s">
        <v>72</v>
      </c>
      <c r="AL657">
        <v>1</v>
      </c>
      <c r="AM657" s="1" t="s">
        <v>1428</v>
      </c>
      <c r="AN657" s="2">
        <v>46143</v>
      </c>
      <c r="AO657" s="3">
        <v>46143</v>
      </c>
    </row>
    <row r="658" spans="1:41">
      <c r="A658" s="1" t="s">
        <v>1429</v>
      </c>
      <c r="B658" s="1" t="s">
        <v>42</v>
      </c>
      <c r="C658">
        <v>999999999999</v>
      </c>
      <c r="D658">
        <v>222222222222</v>
      </c>
      <c r="E658" s="1" t="s">
        <v>121</v>
      </c>
      <c r="F658">
        <v>46144.833333333336</v>
      </c>
      <c r="G658">
        <v>46145.833333333336</v>
      </c>
      <c r="H658">
        <v>46142.833333333336</v>
      </c>
      <c r="I658">
        <v>46173.833333333336</v>
      </c>
      <c r="J658" s="1" t="s">
        <v>96</v>
      </c>
      <c r="K658" s="1" t="s">
        <v>45</v>
      </c>
      <c r="L658" s="1" t="s">
        <v>97</v>
      </c>
      <c r="M658" s="1" t="s">
        <v>145</v>
      </c>
      <c r="N658" s="1" t="s">
        <v>48</v>
      </c>
      <c r="O658" s="1" t="s">
        <v>49</v>
      </c>
      <c r="P658">
        <v>1906683.8936000001</v>
      </c>
      <c r="Q658" s="1" t="s">
        <v>99</v>
      </c>
      <c r="R658">
        <v>1.6666700000000001E-5</v>
      </c>
      <c r="S658" s="1" t="s">
        <v>51</v>
      </c>
      <c r="T658" s="1" t="s">
        <v>52</v>
      </c>
      <c r="U658">
        <v>31.778099999999998</v>
      </c>
      <c r="V658">
        <v>29.553599999999999</v>
      </c>
      <c r="W658">
        <v>29.553599999999999</v>
      </c>
      <c r="X658" s="1" t="s">
        <v>53</v>
      </c>
      <c r="Y658" s="1" t="s">
        <v>49</v>
      </c>
      <c r="Z658" s="1" t="s">
        <v>100</v>
      </c>
      <c r="AA658" s="1" t="s">
        <v>123</v>
      </c>
      <c r="AB658" s="1" t="s">
        <v>124</v>
      </c>
      <c r="AC658" s="1" t="s">
        <v>125</v>
      </c>
      <c r="AD658" s="1" t="s">
        <v>126</v>
      </c>
      <c r="AE658" s="1" t="s">
        <v>127</v>
      </c>
      <c r="AF658" s="1" t="s">
        <v>70</v>
      </c>
      <c r="AG658" s="1" t="s">
        <v>60</v>
      </c>
      <c r="AH658">
        <v>658</v>
      </c>
      <c r="AI658" s="1" t="s">
        <v>70</v>
      </c>
      <c r="AJ658" s="1" t="s">
        <v>71</v>
      </c>
      <c r="AK658" s="1" t="s">
        <v>72</v>
      </c>
      <c r="AL658">
        <v>1</v>
      </c>
      <c r="AM658" s="1" t="s">
        <v>1430</v>
      </c>
      <c r="AN658" s="2">
        <v>46143</v>
      </c>
      <c r="AO658" s="3">
        <v>46143</v>
      </c>
    </row>
    <row r="659" spans="1:41">
      <c r="A659" s="1" t="s">
        <v>1431</v>
      </c>
      <c r="B659" s="1" t="s">
        <v>42</v>
      </c>
      <c r="C659">
        <v>999999999999</v>
      </c>
      <c r="D659">
        <v>222222222222</v>
      </c>
      <c r="E659" s="1" t="s">
        <v>121</v>
      </c>
      <c r="F659">
        <v>46144.833333333336</v>
      </c>
      <c r="G659">
        <v>46145.833333333336</v>
      </c>
      <c r="H659">
        <v>46142.833333333336</v>
      </c>
      <c r="I659">
        <v>46173.833333333336</v>
      </c>
      <c r="J659" s="1" t="s">
        <v>96</v>
      </c>
      <c r="K659" s="1" t="s">
        <v>45</v>
      </c>
      <c r="L659" s="1" t="s">
        <v>97</v>
      </c>
      <c r="M659" s="1" t="s">
        <v>148</v>
      </c>
      <c r="N659" s="1" t="s">
        <v>48</v>
      </c>
      <c r="O659" s="1" t="s">
        <v>49</v>
      </c>
      <c r="P659">
        <v>1654290.0663000001</v>
      </c>
      <c r="Q659" s="1" t="s">
        <v>99</v>
      </c>
      <c r="R659">
        <v>1.6666700000000001E-5</v>
      </c>
      <c r="S659" s="1" t="s">
        <v>51</v>
      </c>
      <c r="T659" s="1" t="s">
        <v>52</v>
      </c>
      <c r="U659">
        <v>27.5716</v>
      </c>
      <c r="V659">
        <v>25.641500000000001</v>
      </c>
      <c r="W659">
        <v>25.641500000000001</v>
      </c>
      <c r="X659" s="1" t="s">
        <v>53</v>
      </c>
      <c r="Y659" s="1" t="s">
        <v>49</v>
      </c>
      <c r="Z659" s="1" t="s">
        <v>100</v>
      </c>
      <c r="AA659" s="1" t="s">
        <v>123</v>
      </c>
      <c r="AB659" s="1" t="s">
        <v>124</v>
      </c>
      <c r="AC659" s="1" t="s">
        <v>125</v>
      </c>
      <c r="AD659" s="1" t="s">
        <v>126</v>
      </c>
      <c r="AE659" s="1" t="s">
        <v>127</v>
      </c>
      <c r="AF659" s="1" t="s">
        <v>70</v>
      </c>
      <c r="AG659" s="1" t="s">
        <v>60</v>
      </c>
      <c r="AH659">
        <v>659</v>
      </c>
      <c r="AI659" s="1" t="s">
        <v>70</v>
      </c>
      <c r="AJ659" s="1" t="s">
        <v>71</v>
      </c>
      <c r="AK659" s="1" t="s">
        <v>72</v>
      </c>
      <c r="AL659">
        <v>1</v>
      </c>
      <c r="AM659" s="1" t="s">
        <v>1432</v>
      </c>
      <c r="AN659" s="2">
        <v>46143</v>
      </c>
      <c r="AO659" s="3">
        <v>46143</v>
      </c>
    </row>
    <row r="660" spans="1:41">
      <c r="A660" s="1" t="s">
        <v>1433</v>
      </c>
      <c r="B660" s="1" t="s">
        <v>42</v>
      </c>
      <c r="C660">
        <v>999999999999</v>
      </c>
      <c r="D660">
        <v>222222222222</v>
      </c>
      <c r="E660" s="1" t="s">
        <v>121</v>
      </c>
      <c r="F660">
        <v>46144.833333333336</v>
      </c>
      <c r="G660">
        <v>46145.833333333336</v>
      </c>
      <c r="H660">
        <v>46142.833333333336</v>
      </c>
      <c r="I660">
        <v>46173.833333333336</v>
      </c>
      <c r="J660" s="1" t="s">
        <v>106</v>
      </c>
      <c r="K660" s="1" t="s">
        <v>107</v>
      </c>
      <c r="L660" s="1" t="s">
        <v>108</v>
      </c>
      <c r="M660" s="1" t="s">
        <v>151</v>
      </c>
      <c r="N660" s="1" t="s">
        <v>48</v>
      </c>
      <c r="O660" s="1" t="s">
        <v>49</v>
      </c>
      <c r="P660">
        <v>80.100399999999993</v>
      </c>
      <c r="Q660" s="1" t="s">
        <v>110</v>
      </c>
      <c r="R660">
        <v>0.5</v>
      </c>
      <c r="S660" s="1" t="s">
        <v>51</v>
      </c>
      <c r="T660" s="1" t="s">
        <v>52</v>
      </c>
      <c r="U660">
        <v>40.050199999999997</v>
      </c>
      <c r="V660">
        <v>36.846200000000003</v>
      </c>
      <c r="W660">
        <v>36.846200000000003</v>
      </c>
      <c r="X660" s="1" t="s">
        <v>53</v>
      </c>
      <c r="Y660" s="1" t="s">
        <v>49</v>
      </c>
      <c r="Z660" s="1" t="s">
        <v>111</v>
      </c>
      <c r="AA660" s="1" t="s">
        <v>152</v>
      </c>
      <c r="AB660" s="1" t="s">
        <v>124</v>
      </c>
      <c r="AC660" s="1" t="s">
        <v>125</v>
      </c>
      <c r="AD660" s="1" t="s">
        <v>126</v>
      </c>
      <c r="AE660" s="1" t="s">
        <v>127</v>
      </c>
      <c r="AF660" s="1" t="s">
        <v>70</v>
      </c>
      <c r="AG660" s="1" t="s">
        <v>60</v>
      </c>
      <c r="AH660">
        <v>660</v>
      </c>
      <c r="AI660" s="1" t="s">
        <v>113</v>
      </c>
      <c r="AJ660" s="1" t="s">
        <v>114</v>
      </c>
      <c r="AK660" s="1" t="s">
        <v>115</v>
      </c>
      <c r="AL660">
        <v>1</v>
      </c>
      <c r="AM660" s="1" t="s">
        <v>1434</v>
      </c>
      <c r="AN660" s="2">
        <v>46143</v>
      </c>
      <c r="AO660" s="3">
        <v>46143</v>
      </c>
    </row>
    <row r="661" spans="1:41">
      <c r="A661" s="1" t="s">
        <v>1435</v>
      </c>
      <c r="B661" s="1" t="s">
        <v>42</v>
      </c>
      <c r="C661">
        <v>999999999999</v>
      </c>
      <c r="D661">
        <v>222222222222</v>
      </c>
      <c r="E661" s="1" t="s">
        <v>121</v>
      </c>
      <c r="F661">
        <v>46144.833333333336</v>
      </c>
      <c r="G661">
        <v>46145.833333333336</v>
      </c>
      <c r="H661">
        <v>46142.833333333336</v>
      </c>
      <c r="I661">
        <v>46173.833333333336</v>
      </c>
      <c r="J661" s="1" t="s">
        <v>106</v>
      </c>
      <c r="K661" s="1" t="s">
        <v>107</v>
      </c>
      <c r="L661" s="1" t="s">
        <v>108</v>
      </c>
      <c r="M661" s="1" t="s">
        <v>155</v>
      </c>
      <c r="N661" s="1" t="s">
        <v>48</v>
      </c>
      <c r="O661" s="1" t="s">
        <v>49</v>
      </c>
      <c r="P661">
        <v>80.52</v>
      </c>
      <c r="Q661" s="1" t="s">
        <v>110</v>
      </c>
      <c r="R661">
        <v>0.5</v>
      </c>
      <c r="S661" s="1" t="s">
        <v>51</v>
      </c>
      <c r="T661" s="1" t="s">
        <v>52</v>
      </c>
      <c r="U661">
        <v>40.26</v>
      </c>
      <c r="V661">
        <v>37.039200000000001</v>
      </c>
      <c r="W661">
        <v>37.039200000000001</v>
      </c>
      <c r="X661" s="1" t="s">
        <v>53</v>
      </c>
      <c r="Y661" s="1" t="s">
        <v>49</v>
      </c>
      <c r="Z661" s="1" t="s">
        <v>111</v>
      </c>
      <c r="AA661" s="1" t="s">
        <v>152</v>
      </c>
      <c r="AB661" s="1" t="s">
        <v>124</v>
      </c>
      <c r="AC661" s="1" t="s">
        <v>125</v>
      </c>
      <c r="AD661" s="1" t="s">
        <v>126</v>
      </c>
      <c r="AE661" s="1" t="s">
        <v>127</v>
      </c>
      <c r="AF661" s="1" t="s">
        <v>70</v>
      </c>
      <c r="AG661" s="1" t="s">
        <v>60</v>
      </c>
      <c r="AH661">
        <v>661</v>
      </c>
      <c r="AI661" s="1" t="s">
        <v>113</v>
      </c>
      <c r="AJ661" s="1" t="s">
        <v>114</v>
      </c>
      <c r="AK661" s="1" t="s">
        <v>115</v>
      </c>
      <c r="AL661">
        <v>1</v>
      </c>
      <c r="AM661" s="1" t="s">
        <v>1436</v>
      </c>
      <c r="AN661" s="2">
        <v>46143</v>
      </c>
      <c r="AO661" s="3">
        <v>46143</v>
      </c>
    </row>
    <row r="662" spans="1:41">
      <c r="A662" s="1" t="s">
        <v>1437</v>
      </c>
      <c r="B662" s="1" t="s">
        <v>42</v>
      </c>
      <c r="C662">
        <v>999999999999</v>
      </c>
      <c r="D662">
        <v>111111111111</v>
      </c>
      <c r="E662" s="1" t="s">
        <v>43</v>
      </c>
      <c r="F662">
        <v>46145.833333333336</v>
      </c>
      <c r="G662">
        <v>46146.833333333336</v>
      </c>
      <c r="H662">
        <v>46142.833333333336</v>
      </c>
      <c r="I662">
        <v>46173.833333333336</v>
      </c>
      <c r="J662" s="1" t="s">
        <v>44</v>
      </c>
      <c r="K662" s="1" t="s">
        <v>45</v>
      </c>
      <c r="L662" s="1" t="s">
        <v>46</v>
      </c>
      <c r="M662" s="1" t="s">
        <v>47</v>
      </c>
      <c r="N662" s="1" t="s">
        <v>48</v>
      </c>
      <c r="O662" s="1" t="s">
        <v>49</v>
      </c>
      <c r="P662">
        <v>1152.3859</v>
      </c>
      <c r="Q662" s="1" t="s">
        <v>50</v>
      </c>
      <c r="R662">
        <v>9.6000000000000002E-2</v>
      </c>
      <c r="S662" s="1" t="s">
        <v>51</v>
      </c>
      <c r="T662" s="1" t="s">
        <v>52</v>
      </c>
      <c r="U662">
        <v>110.629</v>
      </c>
      <c r="V662">
        <v>96.800399999999996</v>
      </c>
      <c r="W662">
        <v>96.800399999999996</v>
      </c>
      <c r="X662" s="1" t="s">
        <v>53</v>
      </c>
      <c r="Y662" s="1" t="s">
        <v>49</v>
      </c>
      <c r="Z662" s="1" t="s">
        <v>54</v>
      </c>
      <c r="AA662" s="1" t="s">
        <v>65</v>
      </c>
      <c r="AB662" s="1" t="s">
        <v>66</v>
      </c>
      <c r="AC662" s="1" t="s">
        <v>67</v>
      </c>
      <c r="AD662" s="1" t="s">
        <v>68</v>
      </c>
      <c r="AE662" s="1" t="s">
        <v>69</v>
      </c>
      <c r="AF662" s="1" t="s">
        <v>70</v>
      </c>
      <c r="AG662" s="1" t="s">
        <v>60</v>
      </c>
      <c r="AH662">
        <v>662</v>
      </c>
      <c r="AI662" s="1" t="s">
        <v>70</v>
      </c>
      <c r="AJ662" s="1" t="s">
        <v>71</v>
      </c>
      <c r="AK662" s="1" t="s">
        <v>72</v>
      </c>
      <c r="AL662">
        <v>1</v>
      </c>
      <c r="AM662" s="1" t="s">
        <v>1438</v>
      </c>
      <c r="AN662" s="2">
        <v>46143</v>
      </c>
      <c r="AO662" s="3">
        <v>46143</v>
      </c>
    </row>
    <row r="663" spans="1:41">
      <c r="A663" s="1" t="s">
        <v>1439</v>
      </c>
      <c r="B663" s="1" t="s">
        <v>42</v>
      </c>
      <c r="C663">
        <v>999999999999</v>
      </c>
      <c r="D663">
        <v>111111111111</v>
      </c>
      <c r="E663" s="1" t="s">
        <v>43</v>
      </c>
      <c r="F663">
        <v>46145.833333333336</v>
      </c>
      <c r="G663">
        <v>46146.833333333336</v>
      </c>
      <c r="H663">
        <v>46142.833333333336</v>
      </c>
      <c r="I663">
        <v>46173.833333333336</v>
      </c>
      <c r="J663" s="1" t="s">
        <v>44</v>
      </c>
      <c r="K663" s="1" t="s">
        <v>45</v>
      </c>
      <c r="L663" s="1" t="s">
        <v>46</v>
      </c>
      <c r="M663" s="1" t="s">
        <v>64</v>
      </c>
      <c r="N663" s="1" t="s">
        <v>48</v>
      </c>
      <c r="O663" s="1" t="s">
        <v>49</v>
      </c>
      <c r="P663">
        <v>980.15350000000001</v>
      </c>
      <c r="Q663" s="1" t="s">
        <v>50</v>
      </c>
      <c r="R663">
        <v>9.6000000000000002E-2</v>
      </c>
      <c r="S663" s="1" t="s">
        <v>51</v>
      </c>
      <c r="T663" s="1" t="s">
        <v>52</v>
      </c>
      <c r="U663">
        <v>94.094700000000003</v>
      </c>
      <c r="V663">
        <v>82.332899999999995</v>
      </c>
      <c r="W663">
        <v>82.332899999999995</v>
      </c>
      <c r="X663" s="1" t="s">
        <v>53</v>
      </c>
      <c r="Y663" s="1" t="s">
        <v>49</v>
      </c>
      <c r="Z663" s="1" t="s">
        <v>54</v>
      </c>
      <c r="AA663" s="1" t="s">
        <v>65</v>
      </c>
      <c r="AB663" s="1" t="s">
        <v>66</v>
      </c>
      <c r="AC663" s="1" t="s">
        <v>67</v>
      </c>
      <c r="AD663" s="1" t="s">
        <v>68</v>
      </c>
      <c r="AE663" s="1" t="s">
        <v>69</v>
      </c>
      <c r="AF663" s="1" t="s">
        <v>70</v>
      </c>
      <c r="AG663" s="1" t="s">
        <v>60</v>
      </c>
      <c r="AH663">
        <v>663</v>
      </c>
      <c r="AI663" s="1" t="s">
        <v>70</v>
      </c>
      <c r="AJ663" s="1" t="s">
        <v>71</v>
      </c>
      <c r="AK663" s="1" t="s">
        <v>72</v>
      </c>
      <c r="AL663">
        <v>1</v>
      </c>
      <c r="AM663" s="1" t="s">
        <v>1440</v>
      </c>
      <c r="AN663" s="2">
        <v>46143</v>
      </c>
      <c r="AO663" s="3">
        <v>46143</v>
      </c>
    </row>
    <row r="664" spans="1:41">
      <c r="A664" s="1" t="s">
        <v>1441</v>
      </c>
      <c r="B664" s="1" t="s">
        <v>42</v>
      </c>
      <c r="C664">
        <v>999999999999</v>
      </c>
      <c r="D664">
        <v>111111111111</v>
      </c>
      <c r="E664" s="1" t="s">
        <v>43</v>
      </c>
      <c r="F664">
        <v>46145.833333333336</v>
      </c>
      <c r="G664">
        <v>46146.833333333336</v>
      </c>
      <c r="H664">
        <v>46142.833333333336</v>
      </c>
      <c r="I664">
        <v>46173.833333333336</v>
      </c>
      <c r="J664" s="1" t="s">
        <v>75</v>
      </c>
      <c r="K664" s="1" t="s">
        <v>76</v>
      </c>
      <c r="L664" s="1" t="s">
        <v>77</v>
      </c>
      <c r="M664" s="1" t="s">
        <v>78</v>
      </c>
      <c r="N664" s="1" t="s">
        <v>48</v>
      </c>
      <c r="O664" s="1" t="s">
        <v>49</v>
      </c>
      <c r="P664">
        <v>246.4632</v>
      </c>
      <c r="Q664" s="1" t="s">
        <v>79</v>
      </c>
      <c r="R664">
        <v>2.3E-2</v>
      </c>
      <c r="S664" s="1" t="s">
        <v>51</v>
      </c>
      <c r="T664" s="1" t="s">
        <v>52</v>
      </c>
      <c r="U664">
        <v>5.6687000000000003</v>
      </c>
      <c r="V664">
        <v>5.2990000000000004</v>
      </c>
      <c r="W664">
        <v>5.2990000000000004</v>
      </c>
      <c r="X664" s="1" t="s">
        <v>53</v>
      </c>
      <c r="Y664" s="1" t="s">
        <v>49</v>
      </c>
      <c r="Z664" s="1" t="s">
        <v>80</v>
      </c>
      <c r="AA664" s="1" t="s">
        <v>65</v>
      </c>
      <c r="AB664" s="1" t="s">
        <v>66</v>
      </c>
      <c r="AC664" s="1" t="s">
        <v>67</v>
      </c>
      <c r="AD664" s="1" t="s">
        <v>68</v>
      </c>
      <c r="AE664" s="1" t="s">
        <v>69</v>
      </c>
      <c r="AF664" s="1" t="s">
        <v>70</v>
      </c>
      <c r="AG664" s="1" t="s">
        <v>60</v>
      </c>
      <c r="AH664">
        <v>664</v>
      </c>
      <c r="AI664" s="1" t="s">
        <v>70</v>
      </c>
      <c r="AJ664" s="1" t="s">
        <v>71</v>
      </c>
      <c r="AK664" s="1" t="s">
        <v>72</v>
      </c>
      <c r="AL664">
        <v>1</v>
      </c>
      <c r="AM664" s="1" t="s">
        <v>1442</v>
      </c>
      <c r="AN664" s="2">
        <v>46143</v>
      </c>
      <c r="AO664" s="3">
        <v>46143</v>
      </c>
    </row>
    <row r="665" spans="1:41">
      <c r="A665" s="1" t="s">
        <v>1443</v>
      </c>
      <c r="B665" s="1" t="s">
        <v>42</v>
      </c>
      <c r="C665">
        <v>999999999999</v>
      </c>
      <c r="D665">
        <v>111111111111</v>
      </c>
      <c r="E665" s="1" t="s">
        <v>43</v>
      </c>
      <c r="F665">
        <v>46145.833333333336</v>
      </c>
      <c r="G665">
        <v>46146.833333333336</v>
      </c>
      <c r="H665">
        <v>46142.833333333336</v>
      </c>
      <c r="I665">
        <v>46173.833333333336</v>
      </c>
      <c r="J665" s="1" t="s">
        <v>75</v>
      </c>
      <c r="K665" s="1" t="s">
        <v>76</v>
      </c>
      <c r="L665" s="1" t="s">
        <v>77</v>
      </c>
      <c r="M665" s="1" t="s">
        <v>83</v>
      </c>
      <c r="N665" s="1" t="s">
        <v>48</v>
      </c>
      <c r="O665" s="1" t="s">
        <v>49</v>
      </c>
      <c r="P665">
        <v>228.23050000000001</v>
      </c>
      <c r="Q665" s="1" t="s">
        <v>79</v>
      </c>
      <c r="R665">
        <v>2.3E-2</v>
      </c>
      <c r="S665" s="1" t="s">
        <v>51</v>
      </c>
      <c r="T665" s="1" t="s">
        <v>52</v>
      </c>
      <c r="U665">
        <v>5.2492999999999999</v>
      </c>
      <c r="V665">
        <v>4.907</v>
      </c>
      <c r="W665">
        <v>4.907</v>
      </c>
      <c r="X665" s="1" t="s">
        <v>53</v>
      </c>
      <c r="Y665" s="1" t="s">
        <v>49</v>
      </c>
      <c r="Z665" s="1" t="s">
        <v>80</v>
      </c>
      <c r="AA665" s="1" t="s">
        <v>65</v>
      </c>
      <c r="AB665" s="1" t="s">
        <v>66</v>
      </c>
      <c r="AC665" s="1" t="s">
        <v>67</v>
      </c>
      <c r="AD665" s="1" t="s">
        <v>68</v>
      </c>
      <c r="AE665" s="1" t="s">
        <v>69</v>
      </c>
      <c r="AF665" s="1" t="s">
        <v>70</v>
      </c>
      <c r="AG665" s="1" t="s">
        <v>60</v>
      </c>
      <c r="AH665">
        <v>665</v>
      </c>
      <c r="AI665" s="1" t="s">
        <v>70</v>
      </c>
      <c r="AJ665" s="1" t="s">
        <v>71</v>
      </c>
      <c r="AK665" s="1" t="s">
        <v>72</v>
      </c>
      <c r="AL665">
        <v>1</v>
      </c>
      <c r="AM665" s="1" t="s">
        <v>1444</v>
      </c>
      <c r="AN665" s="2">
        <v>46143</v>
      </c>
      <c r="AO665" s="3">
        <v>46143</v>
      </c>
    </row>
    <row r="666" spans="1:41">
      <c r="A666" s="1" t="s">
        <v>1445</v>
      </c>
      <c r="B666" s="1" t="s">
        <v>42</v>
      </c>
      <c r="C666">
        <v>999999999999</v>
      </c>
      <c r="D666">
        <v>111111111111</v>
      </c>
      <c r="E666" s="1" t="s">
        <v>43</v>
      </c>
      <c r="F666">
        <v>46145.833333333336</v>
      </c>
      <c r="G666">
        <v>46146.833333333336</v>
      </c>
      <c r="H666">
        <v>46142.833333333336</v>
      </c>
      <c r="I666">
        <v>46173.833333333336</v>
      </c>
      <c r="J666" s="1" t="s">
        <v>86</v>
      </c>
      <c r="K666" s="1" t="s">
        <v>87</v>
      </c>
      <c r="L666" s="1" t="s">
        <v>88</v>
      </c>
      <c r="M666" s="1" t="s">
        <v>89</v>
      </c>
      <c r="N666" s="1" t="s">
        <v>48</v>
      </c>
      <c r="O666" s="1" t="s">
        <v>49</v>
      </c>
      <c r="P666">
        <v>230.3141</v>
      </c>
      <c r="Q666" s="1" t="s">
        <v>50</v>
      </c>
      <c r="R666">
        <v>0.192</v>
      </c>
      <c r="S666" s="1" t="s">
        <v>51</v>
      </c>
      <c r="T666" s="1" t="s">
        <v>52</v>
      </c>
      <c r="U666">
        <v>44.220300000000002</v>
      </c>
      <c r="V666">
        <v>39.153399999999998</v>
      </c>
      <c r="W666">
        <v>39.153399999999998</v>
      </c>
      <c r="X666" s="1" t="s">
        <v>53</v>
      </c>
      <c r="Y666" s="1" t="s">
        <v>49</v>
      </c>
      <c r="Z666" s="1" t="s">
        <v>90</v>
      </c>
      <c r="AA666" s="1" t="s">
        <v>65</v>
      </c>
      <c r="AB666" s="1" t="s">
        <v>66</v>
      </c>
      <c r="AC666" s="1" t="s">
        <v>67</v>
      </c>
      <c r="AD666" s="1" t="s">
        <v>68</v>
      </c>
      <c r="AE666" s="1" t="s">
        <v>69</v>
      </c>
      <c r="AF666" s="1" t="s">
        <v>70</v>
      </c>
      <c r="AG666" s="1" t="s">
        <v>60</v>
      </c>
      <c r="AH666">
        <v>666</v>
      </c>
      <c r="AI666" s="1" t="s">
        <v>70</v>
      </c>
      <c r="AJ666" s="1" t="s">
        <v>71</v>
      </c>
      <c r="AK666" s="1" t="s">
        <v>72</v>
      </c>
      <c r="AL666">
        <v>1</v>
      </c>
      <c r="AM666" s="1" t="s">
        <v>1446</v>
      </c>
      <c r="AN666" s="2">
        <v>46143</v>
      </c>
      <c r="AO666" s="3">
        <v>46143</v>
      </c>
    </row>
    <row r="667" spans="1:41">
      <c r="A667" s="1" t="s">
        <v>1447</v>
      </c>
      <c r="B667" s="1" t="s">
        <v>42</v>
      </c>
      <c r="C667">
        <v>999999999999</v>
      </c>
      <c r="D667">
        <v>111111111111</v>
      </c>
      <c r="E667" s="1" t="s">
        <v>43</v>
      </c>
      <c r="F667">
        <v>46145.833333333336</v>
      </c>
      <c r="G667">
        <v>46146.833333333336</v>
      </c>
      <c r="H667">
        <v>46142.833333333336</v>
      </c>
      <c r="I667">
        <v>46173.833333333336</v>
      </c>
      <c r="J667" s="1" t="s">
        <v>86</v>
      </c>
      <c r="K667" s="1" t="s">
        <v>87</v>
      </c>
      <c r="L667" s="1" t="s">
        <v>88</v>
      </c>
      <c r="M667" s="1" t="s">
        <v>93</v>
      </c>
      <c r="N667" s="1" t="s">
        <v>48</v>
      </c>
      <c r="O667" s="1" t="s">
        <v>49</v>
      </c>
      <c r="P667">
        <v>229.35069999999999</v>
      </c>
      <c r="Q667" s="1" t="s">
        <v>50</v>
      </c>
      <c r="R667">
        <v>0.192</v>
      </c>
      <c r="S667" s="1" t="s">
        <v>51</v>
      </c>
      <c r="T667" s="1" t="s">
        <v>52</v>
      </c>
      <c r="U667">
        <v>44.035299999999999</v>
      </c>
      <c r="V667">
        <v>38.989600000000003</v>
      </c>
      <c r="W667">
        <v>38.989600000000003</v>
      </c>
      <c r="X667" s="1" t="s">
        <v>53</v>
      </c>
      <c r="Y667" s="1" t="s">
        <v>49</v>
      </c>
      <c r="Z667" s="1" t="s">
        <v>90</v>
      </c>
      <c r="AA667" s="1" t="s">
        <v>65</v>
      </c>
      <c r="AB667" s="1" t="s">
        <v>66</v>
      </c>
      <c r="AC667" s="1" t="s">
        <v>67</v>
      </c>
      <c r="AD667" s="1" t="s">
        <v>68</v>
      </c>
      <c r="AE667" s="1" t="s">
        <v>69</v>
      </c>
      <c r="AF667" s="1" t="s">
        <v>70</v>
      </c>
      <c r="AG667" s="1" t="s">
        <v>60</v>
      </c>
      <c r="AH667">
        <v>667</v>
      </c>
      <c r="AI667" s="1" t="s">
        <v>70</v>
      </c>
      <c r="AJ667" s="1" t="s">
        <v>71</v>
      </c>
      <c r="AK667" s="1" t="s">
        <v>72</v>
      </c>
      <c r="AL667">
        <v>1</v>
      </c>
      <c r="AM667" s="1" t="s">
        <v>1448</v>
      </c>
      <c r="AN667" s="2">
        <v>46143</v>
      </c>
      <c r="AO667" s="3">
        <v>46143</v>
      </c>
    </row>
    <row r="668" spans="1:41">
      <c r="A668" s="1" t="s">
        <v>1449</v>
      </c>
      <c r="B668" s="1" t="s">
        <v>42</v>
      </c>
      <c r="C668">
        <v>999999999999</v>
      </c>
      <c r="D668">
        <v>111111111111</v>
      </c>
      <c r="E668" s="1" t="s">
        <v>43</v>
      </c>
      <c r="F668">
        <v>46145.833333333336</v>
      </c>
      <c r="G668">
        <v>46146.833333333336</v>
      </c>
      <c r="H668">
        <v>46142.833333333336</v>
      </c>
      <c r="I668">
        <v>46173.833333333336</v>
      </c>
      <c r="J668" s="1" t="s">
        <v>96</v>
      </c>
      <c r="K668" s="1" t="s">
        <v>45</v>
      </c>
      <c r="L668" s="1" t="s">
        <v>97</v>
      </c>
      <c r="M668" s="1" t="s">
        <v>98</v>
      </c>
      <c r="N668" s="1" t="s">
        <v>48</v>
      </c>
      <c r="O668" s="1" t="s">
        <v>49</v>
      </c>
      <c r="P668">
        <v>4443906.0646000002</v>
      </c>
      <c r="Q668" s="1" t="s">
        <v>99</v>
      </c>
      <c r="R668">
        <v>1.6666700000000001E-5</v>
      </c>
      <c r="S668" s="1" t="s">
        <v>51</v>
      </c>
      <c r="T668" s="1" t="s">
        <v>52</v>
      </c>
      <c r="U668">
        <v>74.065200000000004</v>
      </c>
      <c r="V668">
        <v>68.880499999999998</v>
      </c>
      <c r="W668">
        <v>68.880499999999998</v>
      </c>
      <c r="X668" s="1" t="s">
        <v>53</v>
      </c>
      <c r="Y668" s="1" t="s">
        <v>49</v>
      </c>
      <c r="Z668" s="1" t="s">
        <v>100</v>
      </c>
      <c r="AA668" s="1" t="s">
        <v>65</v>
      </c>
      <c r="AB668" s="1" t="s">
        <v>66</v>
      </c>
      <c r="AC668" s="1" t="s">
        <v>67</v>
      </c>
      <c r="AD668" s="1" t="s">
        <v>68</v>
      </c>
      <c r="AE668" s="1" t="s">
        <v>69</v>
      </c>
      <c r="AF668" s="1" t="s">
        <v>70</v>
      </c>
      <c r="AG668" s="1" t="s">
        <v>60</v>
      </c>
      <c r="AH668">
        <v>668</v>
      </c>
      <c r="AI668" s="1" t="s">
        <v>70</v>
      </c>
      <c r="AJ668" s="1" t="s">
        <v>71</v>
      </c>
      <c r="AK668" s="1" t="s">
        <v>72</v>
      </c>
      <c r="AL668">
        <v>1</v>
      </c>
      <c r="AM668" s="1" t="s">
        <v>1450</v>
      </c>
      <c r="AN668" s="2">
        <v>46143</v>
      </c>
      <c r="AO668" s="3">
        <v>46143</v>
      </c>
    </row>
    <row r="669" spans="1:41">
      <c r="A669" s="1" t="s">
        <v>1451</v>
      </c>
      <c r="B669" s="1" t="s">
        <v>42</v>
      </c>
      <c r="C669">
        <v>999999999999</v>
      </c>
      <c r="D669">
        <v>111111111111</v>
      </c>
      <c r="E669" s="1" t="s">
        <v>43</v>
      </c>
      <c r="F669">
        <v>46145.833333333336</v>
      </c>
      <c r="G669">
        <v>46146.833333333336</v>
      </c>
      <c r="H669">
        <v>46142.833333333336</v>
      </c>
      <c r="I669">
        <v>46173.833333333336</v>
      </c>
      <c r="J669" s="1" t="s">
        <v>96</v>
      </c>
      <c r="K669" s="1" t="s">
        <v>45</v>
      </c>
      <c r="L669" s="1" t="s">
        <v>97</v>
      </c>
      <c r="M669" s="1" t="s">
        <v>103</v>
      </c>
      <c r="N669" s="1" t="s">
        <v>48</v>
      </c>
      <c r="O669" s="1" t="s">
        <v>49</v>
      </c>
      <c r="P669">
        <v>4658726.63</v>
      </c>
      <c r="Q669" s="1" t="s">
        <v>99</v>
      </c>
      <c r="R669">
        <v>1.6666700000000001E-5</v>
      </c>
      <c r="S669" s="1" t="s">
        <v>51</v>
      </c>
      <c r="T669" s="1" t="s">
        <v>52</v>
      </c>
      <c r="U669">
        <v>77.645600000000002</v>
      </c>
      <c r="V669">
        <v>72.210300000000004</v>
      </c>
      <c r="W669">
        <v>72.210300000000004</v>
      </c>
      <c r="X669" s="1" t="s">
        <v>53</v>
      </c>
      <c r="Y669" s="1" t="s">
        <v>49</v>
      </c>
      <c r="Z669" s="1" t="s">
        <v>100</v>
      </c>
      <c r="AA669" s="1" t="s">
        <v>65</v>
      </c>
      <c r="AB669" s="1" t="s">
        <v>66</v>
      </c>
      <c r="AC669" s="1" t="s">
        <v>67</v>
      </c>
      <c r="AD669" s="1" t="s">
        <v>68</v>
      </c>
      <c r="AE669" s="1" t="s">
        <v>69</v>
      </c>
      <c r="AF669" s="1" t="s">
        <v>70</v>
      </c>
      <c r="AG669" s="1" t="s">
        <v>60</v>
      </c>
      <c r="AH669">
        <v>669</v>
      </c>
      <c r="AI669" s="1" t="s">
        <v>70</v>
      </c>
      <c r="AJ669" s="1" t="s">
        <v>71</v>
      </c>
      <c r="AK669" s="1" t="s">
        <v>72</v>
      </c>
      <c r="AL669">
        <v>1</v>
      </c>
      <c r="AM669" s="1" t="s">
        <v>1452</v>
      </c>
      <c r="AN669" s="2">
        <v>46143</v>
      </c>
      <c r="AO669" s="3">
        <v>46143</v>
      </c>
    </row>
    <row r="670" spans="1:41">
      <c r="A670" s="1" t="s">
        <v>1453</v>
      </c>
      <c r="B670" s="1" t="s">
        <v>42</v>
      </c>
      <c r="C670">
        <v>999999999999</v>
      </c>
      <c r="D670">
        <v>111111111111</v>
      </c>
      <c r="E670" s="1" t="s">
        <v>43</v>
      </c>
      <c r="F670">
        <v>46145.833333333336</v>
      </c>
      <c r="G670">
        <v>46146.833333333336</v>
      </c>
      <c r="H670">
        <v>46142.833333333336</v>
      </c>
      <c r="I670">
        <v>46173.833333333336</v>
      </c>
      <c r="J670" s="1" t="s">
        <v>106</v>
      </c>
      <c r="K670" s="1" t="s">
        <v>107</v>
      </c>
      <c r="L670" s="1" t="s">
        <v>108</v>
      </c>
      <c r="M670" s="1" t="s">
        <v>109</v>
      </c>
      <c r="N670" s="1" t="s">
        <v>48</v>
      </c>
      <c r="O670" s="1" t="s">
        <v>49</v>
      </c>
      <c r="P670">
        <v>222.4889</v>
      </c>
      <c r="Q670" s="1" t="s">
        <v>110</v>
      </c>
      <c r="R670">
        <v>0.5</v>
      </c>
      <c r="S670" s="1" t="s">
        <v>51</v>
      </c>
      <c r="T670" s="1" t="s">
        <v>52</v>
      </c>
      <c r="U670">
        <v>111.2445</v>
      </c>
      <c r="V670">
        <v>102.3449</v>
      </c>
      <c r="W670">
        <v>102.3449</v>
      </c>
      <c r="X670" s="1" t="s">
        <v>53</v>
      </c>
      <c r="Y670" s="1" t="s">
        <v>49</v>
      </c>
      <c r="Z670" s="1" t="s">
        <v>111</v>
      </c>
      <c r="AA670" s="1" t="s">
        <v>112</v>
      </c>
      <c r="AB670" s="1" t="s">
        <v>66</v>
      </c>
      <c r="AC670" s="1" t="s">
        <v>67</v>
      </c>
      <c r="AD670" s="1" t="s">
        <v>68</v>
      </c>
      <c r="AE670" s="1" t="s">
        <v>69</v>
      </c>
      <c r="AF670" s="1" t="s">
        <v>70</v>
      </c>
      <c r="AG670" s="1" t="s">
        <v>60</v>
      </c>
      <c r="AH670">
        <v>670</v>
      </c>
      <c r="AI670" s="1" t="s">
        <v>113</v>
      </c>
      <c r="AJ670" s="1" t="s">
        <v>114</v>
      </c>
      <c r="AK670" s="1" t="s">
        <v>115</v>
      </c>
      <c r="AL670">
        <v>1</v>
      </c>
      <c r="AM670" s="1" t="s">
        <v>1454</v>
      </c>
      <c r="AN670" s="2">
        <v>46143</v>
      </c>
      <c r="AO670" s="3">
        <v>46143</v>
      </c>
    </row>
    <row r="671" spans="1:41">
      <c r="A671" s="1" t="s">
        <v>1455</v>
      </c>
      <c r="B671" s="1" t="s">
        <v>42</v>
      </c>
      <c r="C671">
        <v>999999999999</v>
      </c>
      <c r="D671">
        <v>111111111111</v>
      </c>
      <c r="E671" s="1" t="s">
        <v>43</v>
      </c>
      <c r="F671">
        <v>46145.833333333336</v>
      </c>
      <c r="G671">
        <v>46146.833333333336</v>
      </c>
      <c r="H671">
        <v>46142.833333333336</v>
      </c>
      <c r="I671">
        <v>46173.833333333336</v>
      </c>
      <c r="J671" s="1" t="s">
        <v>106</v>
      </c>
      <c r="K671" s="1" t="s">
        <v>107</v>
      </c>
      <c r="L671" s="1" t="s">
        <v>108</v>
      </c>
      <c r="M671" s="1" t="s">
        <v>118</v>
      </c>
      <c r="N671" s="1" t="s">
        <v>48</v>
      </c>
      <c r="O671" s="1" t="s">
        <v>49</v>
      </c>
      <c r="P671">
        <v>236.1841</v>
      </c>
      <c r="Q671" s="1" t="s">
        <v>110</v>
      </c>
      <c r="R671">
        <v>0.5</v>
      </c>
      <c r="S671" s="1" t="s">
        <v>51</v>
      </c>
      <c r="T671" s="1" t="s">
        <v>52</v>
      </c>
      <c r="U671">
        <v>118.0921</v>
      </c>
      <c r="V671">
        <v>108.6447</v>
      </c>
      <c r="W671">
        <v>108.6447</v>
      </c>
      <c r="X671" s="1" t="s">
        <v>53</v>
      </c>
      <c r="Y671" s="1" t="s">
        <v>49</v>
      </c>
      <c r="Z671" s="1" t="s">
        <v>111</v>
      </c>
      <c r="AA671" s="1" t="s">
        <v>112</v>
      </c>
      <c r="AB671" s="1" t="s">
        <v>66</v>
      </c>
      <c r="AC671" s="1" t="s">
        <v>67</v>
      </c>
      <c r="AD671" s="1" t="s">
        <v>68</v>
      </c>
      <c r="AE671" s="1" t="s">
        <v>69</v>
      </c>
      <c r="AF671" s="1" t="s">
        <v>70</v>
      </c>
      <c r="AG671" s="1" t="s">
        <v>60</v>
      </c>
      <c r="AH671">
        <v>671</v>
      </c>
      <c r="AI671" s="1" t="s">
        <v>113</v>
      </c>
      <c r="AJ671" s="1" t="s">
        <v>114</v>
      </c>
      <c r="AK671" s="1" t="s">
        <v>115</v>
      </c>
      <c r="AL671">
        <v>1</v>
      </c>
      <c r="AM671" s="1" t="s">
        <v>1456</v>
      </c>
      <c r="AN671" s="2">
        <v>46143</v>
      </c>
      <c r="AO671" s="3">
        <v>46143</v>
      </c>
    </row>
    <row r="672" spans="1:41">
      <c r="A672" s="1" t="s">
        <v>1457</v>
      </c>
      <c r="B672" s="1" t="s">
        <v>42</v>
      </c>
      <c r="C672">
        <v>999999999999</v>
      </c>
      <c r="D672">
        <v>222222222222</v>
      </c>
      <c r="E672" s="1" t="s">
        <v>121</v>
      </c>
      <c r="F672">
        <v>46145.833333333336</v>
      </c>
      <c r="G672">
        <v>46146.833333333336</v>
      </c>
      <c r="H672">
        <v>46142.833333333336</v>
      </c>
      <c r="I672">
        <v>46173.833333333336</v>
      </c>
      <c r="J672" s="1" t="s">
        <v>44</v>
      </c>
      <c r="K672" s="1" t="s">
        <v>45</v>
      </c>
      <c r="L672" s="1" t="s">
        <v>46</v>
      </c>
      <c r="M672" s="1" t="s">
        <v>122</v>
      </c>
      <c r="N672" s="1" t="s">
        <v>48</v>
      </c>
      <c r="O672" s="1" t="s">
        <v>49</v>
      </c>
      <c r="P672">
        <v>422.8569</v>
      </c>
      <c r="Q672" s="1" t="s">
        <v>50</v>
      </c>
      <c r="R672">
        <v>9.6000000000000002E-2</v>
      </c>
      <c r="S672" s="1" t="s">
        <v>51</v>
      </c>
      <c r="T672" s="1" t="s">
        <v>52</v>
      </c>
      <c r="U672">
        <v>40.594299999999997</v>
      </c>
      <c r="V672">
        <v>35.520000000000003</v>
      </c>
      <c r="W672">
        <v>35.520000000000003</v>
      </c>
      <c r="X672" s="1" t="s">
        <v>53</v>
      </c>
      <c r="Y672" s="1" t="s">
        <v>49</v>
      </c>
      <c r="Z672" s="1" t="s">
        <v>54</v>
      </c>
      <c r="AA672" s="1" t="s">
        <v>123</v>
      </c>
      <c r="AB672" s="1" t="s">
        <v>124</v>
      </c>
      <c r="AC672" s="1" t="s">
        <v>125</v>
      </c>
      <c r="AD672" s="1" t="s">
        <v>126</v>
      </c>
      <c r="AE672" s="1" t="s">
        <v>127</v>
      </c>
      <c r="AF672" s="1" t="s">
        <v>70</v>
      </c>
      <c r="AG672" s="1" t="s">
        <v>60</v>
      </c>
      <c r="AH672">
        <v>672</v>
      </c>
      <c r="AI672" s="1" t="s">
        <v>70</v>
      </c>
      <c r="AJ672" s="1" t="s">
        <v>71</v>
      </c>
      <c r="AK672" s="1" t="s">
        <v>72</v>
      </c>
      <c r="AL672">
        <v>1</v>
      </c>
      <c r="AM672" s="1" t="s">
        <v>1458</v>
      </c>
      <c r="AN672" s="2">
        <v>46143</v>
      </c>
      <c r="AO672" s="3">
        <v>46143</v>
      </c>
    </row>
    <row r="673" spans="1:41">
      <c r="A673" s="1" t="s">
        <v>1459</v>
      </c>
      <c r="B673" s="1" t="s">
        <v>42</v>
      </c>
      <c r="C673">
        <v>999999999999</v>
      </c>
      <c r="D673">
        <v>222222222222</v>
      </c>
      <c r="E673" s="1" t="s">
        <v>121</v>
      </c>
      <c r="F673">
        <v>46145.833333333336</v>
      </c>
      <c r="G673">
        <v>46146.833333333336</v>
      </c>
      <c r="H673">
        <v>46142.833333333336</v>
      </c>
      <c r="I673">
        <v>46173.833333333336</v>
      </c>
      <c r="J673" s="1" t="s">
        <v>44</v>
      </c>
      <c r="K673" s="1" t="s">
        <v>45</v>
      </c>
      <c r="L673" s="1" t="s">
        <v>46</v>
      </c>
      <c r="M673" s="1" t="s">
        <v>130</v>
      </c>
      <c r="N673" s="1" t="s">
        <v>48</v>
      </c>
      <c r="O673" s="1" t="s">
        <v>49</v>
      </c>
      <c r="P673">
        <v>445.92439999999999</v>
      </c>
      <c r="Q673" s="1" t="s">
        <v>50</v>
      </c>
      <c r="R673">
        <v>9.6000000000000002E-2</v>
      </c>
      <c r="S673" s="1" t="s">
        <v>51</v>
      </c>
      <c r="T673" s="1" t="s">
        <v>52</v>
      </c>
      <c r="U673">
        <v>42.808700000000002</v>
      </c>
      <c r="V673">
        <v>37.457700000000003</v>
      </c>
      <c r="W673">
        <v>37.457700000000003</v>
      </c>
      <c r="X673" s="1" t="s">
        <v>53</v>
      </c>
      <c r="Y673" s="1" t="s">
        <v>49</v>
      </c>
      <c r="Z673" s="1" t="s">
        <v>54</v>
      </c>
      <c r="AA673" s="1" t="s">
        <v>123</v>
      </c>
      <c r="AB673" s="1" t="s">
        <v>124</v>
      </c>
      <c r="AC673" s="1" t="s">
        <v>125</v>
      </c>
      <c r="AD673" s="1" t="s">
        <v>126</v>
      </c>
      <c r="AE673" s="1" t="s">
        <v>127</v>
      </c>
      <c r="AF673" s="1" t="s">
        <v>70</v>
      </c>
      <c r="AG673" s="1" t="s">
        <v>60</v>
      </c>
      <c r="AH673">
        <v>673</v>
      </c>
      <c r="AI673" s="1" t="s">
        <v>70</v>
      </c>
      <c r="AJ673" s="1" t="s">
        <v>71</v>
      </c>
      <c r="AK673" s="1" t="s">
        <v>72</v>
      </c>
      <c r="AL673">
        <v>1</v>
      </c>
      <c r="AM673" s="1" t="s">
        <v>1460</v>
      </c>
      <c r="AN673" s="2">
        <v>46143</v>
      </c>
      <c r="AO673" s="3">
        <v>46143</v>
      </c>
    </row>
    <row r="674" spans="1:41">
      <c r="A674" s="1" t="s">
        <v>1461</v>
      </c>
      <c r="B674" s="1" t="s">
        <v>42</v>
      </c>
      <c r="C674">
        <v>999999999999</v>
      </c>
      <c r="D674">
        <v>222222222222</v>
      </c>
      <c r="E674" s="1" t="s">
        <v>121</v>
      </c>
      <c r="F674">
        <v>46145.833333333336</v>
      </c>
      <c r="G674">
        <v>46146.833333333336</v>
      </c>
      <c r="H674">
        <v>46142.833333333336</v>
      </c>
      <c r="I674">
        <v>46173.833333333336</v>
      </c>
      <c r="J674" s="1" t="s">
        <v>75</v>
      </c>
      <c r="K674" s="1" t="s">
        <v>76</v>
      </c>
      <c r="L674" s="1" t="s">
        <v>77</v>
      </c>
      <c r="M674" s="1" t="s">
        <v>133</v>
      </c>
      <c r="N674" s="1" t="s">
        <v>48</v>
      </c>
      <c r="O674" s="1" t="s">
        <v>49</v>
      </c>
      <c r="P674">
        <v>97.099100000000007</v>
      </c>
      <c r="Q674" s="1" t="s">
        <v>79</v>
      </c>
      <c r="R674">
        <v>2.3E-2</v>
      </c>
      <c r="S674" s="1" t="s">
        <v>51</v>
      </c>
      <c r="T674" s="1" t="s">
        <v>52</v>
      </c>
      <c r="U674">
        <v>2.2332999999999998</v>
      </c>
      <c r="V674">
        <v>2.0876000000000001</v>
      </c>
      <c r="W674">
        <v>2.0876000000000001</v>
      </c>
      <c r="X674" s="1" t="s">
        <v>53</v>
      </c>
      <c r="Y674" s="1" t="s">
        <v>49</v>
      </c>
      <c r="Z674" s="1" t="s">
        <v>80</v>
      </c>
      <c r="AA674" s="1" t="s">
        <v>123</v>
      </c>
      <c r="AB674" s="1" t="s">
        <v>124</v>
      </c>
      <c r="AC674" s="1" t="s">
        <v>125</v>
      </c>
      <c r="AD674" s="1" t="s">
        <v>126</v>
      </c>
      <c r="AE674" s="1" t="s">
        <v>127</v>
      </c>
      <c r="AF674" s="1" t="s">
        <v>70</v>
      </c>
      <c r="AG674" s="1" t="s">
        <v>60</v>
      </c>
      <c r="AH674">
        <v>674</v>
      </c>
      <c r="AI674" s="1" t="s">
        <v>70</v>
      </c>
      <c r="AJ674" s="1" t="s">
        <v>71</v>
      </c>
      <c r="AK674" s="1" t="s">
        <v>72</v>
      </c>
      <c r="AL674">
        <v>1</v>
      </c>
      <c r="AM674" s="1" t="s">
        <v>1462</v>
      </c>
      <c r="AN674" s="2">
        <v>46143</v>
      </c>
      <c r="AO674" s="3">
        <v>46143</v>
      </c>
    </row>
    <row r="675" spans="1:41">
      <c r="A675" s="1" t="s">
        <v>1463</v>
      </c>
      <c r="B675" s="1" t="s">
        <v>42</v>
      </c>
      <c r="C675">
        <v>999999999999</v>
      </c>
      <c r="D675">
        <v>222222222222</v>
      </c>
      <c r="E675" s="1" t="s">
        <v>121</v>
      </c>
      <c r="F675">
        <v>46145.833333333336</v>
      </c>
      <c r="G675">
        <v>46146.833333333336</v>
      </c>
      <c r="H675">
        <v>46142.833333333336</v>
      </c>
      <c r="I675">
        <v>46173.833333333336</v>
      </c>
      <c r="J675" s="1" t="s">
        <v>75</v>
      </c>
      <c r="K675" s="1" t="s">
        <v>76</v>
      </c>
      <c r="L675" s="1" t="s">
        <v>77</v>
      </c>
      <c r="M675" s="1" t="s">
        <v>136</v>
      </c>
      <c r="N675" s="1" t="s">
        <v>48</v>
      </c>
      <c r="O675" s="1" t="s">
        <v>49</v>
      </c>
      <c r="P675">
        <v>99.137799999999999</v>
      </c>
      <c r="Q675" s="1" t="s">
        <v>79</v>
      </c>
      <c r="R675">
        <v>2.3E-2</v>
      </c>
      <c r="S675" s="1" t="s">
        <v>51</v>
      </c>
      <c r="T675" s="1" t="s">
        <v>52</v>
      </c>
      <c r="U675">
        <v>2.2801999999999998</v>
      </c>
      <c r="V675">
        <v>2.1315</v>
      </c>
      <c r="W675">
        <v>2.1315</v>
      </c>
      <c r="X675" s="1" t="s">
        <v>53</v>
      </c>
      <c r="Y675" s="1" t="s">
        <v>49</v>
      </c>
      <c r="Z675" s="1" t="s">
        <v>80</v>
      </c>
      <c r="AA675" s="1" t="s">
        <v>123</v>
      </c>
      <c r="AB675" s="1" t="s">
        <v>124</v>
      </c>
      <c r="AC675" s="1" t="s">
        <v>125</v>
      </c>
      <c r="AD675" s="1" t="s">
        <v>126</v>
      </c>
      <c r="AE675" s="1" t="s">
        <v>127</v>
      </c>
      <c r="AF675" s="1" t="s">
        <v>70</v>
      </c>
      <c r="AG675" s="1" t="s">
        <v>60</v>
      </c>
      <c r="AH675">
        <v>675</v>
      </c>
      <c r="AI675" s="1" t="s">
        <v>70</v>
      </c>
      <c r="AJ675" s="1" t="s">
        <v>71</v>
      </c>
      <c r="AK675" s="1" t="s">
        <v>72</v>
      </c>
      <c r="AL675">
        <v>1</v>
      </c>
      <c r="AM675" s="1" t="s">
        <v>1464</v>
      </c>
      <c r="AN675" s="2">
        <v>46143</v>
      </c>
      <c r="AO675" s="3">
        <v>46143</v>
      </c>
    </row>
    <row r="676" spans="1:41">
      <c r="A676" s="1" t="s">
        <v>1465</v>
      </c>
      <c r="B676" s="1" t="s">
        <v>42</v>
      </c>
      <c r="C676">
        <v>999999999999</v>
      </c>
      <c r="D676">
        <v>222222222222</v>
      </c>
      <c r="E676" s="1" t="s">
        <v>121</v>
      </c>
      <c r="F676">
        <v>46145.833333333336</v>
      </c>
      <c r="G676">
        <v>46146.833333333336</v>
      </c>
      <c r="H676">
        <v>46142.833333333336</v>
      </c>
      <c r="I676">
        <v>46173.833333333336</v>
      </c>
      <c r="J676" s="1" t="s">
        <v>86</v>
      </c>
      <c r="K676" s="1" t="s">
        <v>87</v>
      </c>
      <c r="L676" s="1" t="s">
        <v>88</v>
      </c>
      <c r="M676" s="1" t="s">
        <v>139</v>
      </c>
      <c r="N676" s="1" t="s">
        <v>48</v>
      </c>
      <c r="O676" s="1" t="s">
        <v>49</v>
      </c>
      <c r="P676">
        <v>83.356200000000001</v>
      </c>
      <c r="Q676" s="1" t="s">
        <v>50</v>
      </c>
      <c r="R676">
        <v>0.192</v>
      </c>
      <c r="S676" s="1" t="s">
        <v>51</v>
      </c>
      <c r="T676" s="1" t="s">
        <v>52</v>
      </c>
      <c r="U676">
        <v>16.0044</v>
      </c>
      <c r="V676">
        <v>14.1706</v>
      </c>
      <c r="W676">
        <v>14.1706</v>
      </c>
      <c r="X676" s="1" t="s">
        <v>53</v>
      </c>
      <c r="Y676" s="1" t="s">
        <v>49</v>
      </c>
      <c r="Z676" s="1" t="s">
        <v>90</v>
      </c>
      <c r="AA676" s="1" t="s">
        <v>123</v>
      </c>
      <c r="AB676" s="1" t="s">
        <v>124</v>
      </c>
      <c r="AC676" s="1" t="s">
        <v>125</v>
      </c>
      <c r="AD676" s="1" t="s">
        <v>126</v>
      </c>
      <c r="AE676" s="1" t="s">
        <v>127</v>
      </c>
      <c r="AF676" s="1" t="s">
        <v>70</v>
      </c>
      <c r="AG676" s="1" t="s">
        <v>60</v>
      </c>
      <c r="AH676">
        <v>676</v>
      </c>
      <c r="AI676" s="1" t="s">
        <v>70</v>
      </c>
      <c r="AJ676" s="1" t="s">
        <v>71</v>
      </c>
      <c r="AK676" s="1" t="s">
        <v>72</v>
      </c>
      <c r="AL676">
        <v>1</v>
      </c>
      <c r="AM676" s="1" t="s">
        <v>1466</v>
      </c>
      <c r="AN676" s="2">
        <v>46143</v>
      </c>
      <c r="AO676" s="3">
        <v>46143</v>
      </c>
    </row>
    <row r="677" spans="1:41">
      <c r="A677" s="1" t="s">
        <v>1467</v>
      </c>
      <c r="B677" s="1" t="s">
        <v>42</v>
      </c>
      <c r="C677">
        <v>999999999999</v>
      </c>
      <c r="D677">
        <v>222222222222</v>
      </c>
      <c r="E677" s="1" t="s">
        <v>121</v>
      </c>
      <c r="F677">
        <v>46145.833333333336</v>
      </c>
      <c r="G677">
        <v>46146.833333333336</v>
      </c>
      <c r="H677">
        <v>46142.833333333336</v>
      </c>
      <c r="I677">
        <v>46173.833333333336</v>
      </c>
      <c r="J677" s="1" t="s">
        <v>86</v>
      </c>
      <c r="K677" s="1" t="s">
        <v>87</v>
      </c>
      <c r="L677" s="1" t="s">
        <v>88</v>
      </c>
      <c r="M677" s="1" t="s">
        <v>142</v>
      </c>
      <c r="N677" s="1" t="s">
        <v>48</v>
      </c>
      <c r="O677" s="1" t="s">
        <v>49</v>
      </c>
      <c r="P677">
        <v>82.015500000000003</v>
      </c>
      <c r="Q677" s="1" t="s">
        <v>50</v>
      </c>
      <c r="R677">
        <v>0.192</v>
      </c>
      <c r="S677" s="1" t="s">
        <v>51</v>
      </c>
      <c r="T677" s="1" t="s">
        <v>52</v>
      </c>
      <c r="U677">
        <v>15.747</v>
      </c>
      <c r="V677">
        <v>13.942600000000001</v>
      </c>
      <c r="W677">
        <v>13.942600000000001</v>
      </c>
      <c r="X677" s="1" t="s">
        <v>53</v>
      </c>
      <c r="Y677" s="1" t="s">
        <v>49</v>
      </c>
      <c r="Z677" s="1" t="s">
        <v>90</v>
      </c>
      <c r="AA677" s="1" t="s">
        <v>123</v>
      </c>
      <c r="AB677" s="1" t="s">
        <v>124</v>
      </c>
      <c r="AC677" s="1" t="s">
        <v>125</v>
      </c>
      <c r="AD677" s="1" t="s">
        <v>126</v>
      </c>
      <c r="AE677" s="1" t="s">
        <v>127</v>
      </c>
      <c r="AF677" s="1" t="s">
        <v>70</v>
      </c>
      <c r="AG677" s="1" t="s">
        <v>60</v>
      </c>
      <c r="AH677">
        <v>677</v>
      </c>
      <c r="AI677" s="1" t="s">
        <v>70</v>
      </c>
      <c r="AJ677" s="1" t="s">
        <v>71</v>
      </c>
      <c r="AK677" s="1" t="s">
        <v>72</v>
      </c>
      <c r="AL677">
        <v>1</v>
      </c>
      <c r="AM677" s="1" t="s">
        <v>1468</v>
      </c>
      <c r="AN677" s="2">
        <v>46143</v>
      </c>
      <c r="AO677" s="3">
        <v>46143</v>
      </c>
    </row>
    <row r="678" spans="1:41">
      <c r="A678" s="1" t="s">
        <v>1469</v>
      </c>
      <c r="B678" s="1" t="s">
        <v>42</v>
      </c>
      <c r="C678">
        <v>999999999999</v>
      </c>
      <c r="D678">
        <v>222222222222</v>
      </c>
      <c r="E678" s="1" t="s">
        <v>121</v>
      </c>
      <c r="F678">
        <v>46145.833333333336</v>
      </c>
      <c r="G678">
        <v>46146.833333333336</v>
      </c>
      <c r="H678">
        <v>46142.833333333336</v>
      </c>
      <c r="I678">
        <v>46173.833333333336</v>
      </c>
      <c r="J678" s="1" t="s">
        <v>96</v>
      </c>
      <c r="K678" s="1" t="s">
        <v>45</v>
      </c>
      <c r="L678" s="1" t="s">
        <v>97</v>
      </c>
      <c r="M678" s="1" t="s">
        <v>145</v>
      </c>
      <c r="N678" s="1" t="s">
        <v>48</v>
      </c>
      <c r="O678" s="1" t="s">
        <v>49</v>
      </c>
      <c r="P678">
        <v>1913193.8536</v>
      </c>
      <c r="Q678" s="1" t="s">
        <v>99</v>
      </c>
      <c r="R678">
        <v>1.6666700000000001E-5</v>
      </c>
      <c r="S678" s="1" t="s">
        <v>51</v>
      </c>
      <c r="T678" s="1" t="s">
        <v>52</v>
      </c>
      <c r="U678">
        <v>31.886600000000001</v>
      </c>
      <c r="V678">
        <v>29.654499999999999</v>
      </c>
      <c r="W678">
        <v>29.654499999999999</v>
      </c>
      <c r="X678" s="1" t="s">
        <v>53</v>
      </c>
      <c r="Y678" s="1" t="s">
        <v>49</v>
      </c>
      <c r="Z678" s="1" t="s">
        <v>100</v>
      </c>
      <c r="AA678" s="1" t="s">
        <v>123</v>
      </c>
      <c r="AB678" s="1" t="s">
        <v>124</v>
      </c>
      <c r="AC678" s="1" t="s">
        <v>125</v>
      </c>
      <c r="AD678" s="1" t="s">
        <v>126</v>
      </c>
      <c r="AE678" s="1" t="s">
        <v>127</v>
      </c>
      <c r="AF678" s="1" t="s">
        <v>70</v>
      </c>
      <c r="AG678" s="1" t="s">
        <v>60</v>
      </c>
      <c r="AH678">
        <v>678</v>
      </c>
      <c r="AI678" s="1" t="s">
        <v>70</v>
      </c>
      <c r="AJ678" s="1" t="s">
        <v>71</v>
      </c>
      <c r="AK678" s="1" t="s">
        <v>72</v>
      </c>
      <c r="AL678">
        <v>1</v>
      </c>
      <c r="AM678" s="1" t="s">
        <v>1470</v>
      </c>
      <c r="AN678" s="2">
        <v>46143</v>
      </c>
      <c r="AO678" s="3">
        <v>46143</v>
      </c>
    </row>
    <row r="679" spans="1:41">
      <c r="A679" s="1" t="s">
        <v>1471</v>
      </c>
      <c r="B679" s="1" t="s">
        <v>42</v>
      </c>
      <c r="C679">
        <v>999999999999</v>
      </c>
      <c r="D679">
        <v>222222222222</v>
      </c>
      <c r="E679" s="1" t="s">
        <v>121</v>
      </c>
      <c r="F679">
        <v>46145.833333333336</v>
      </c>
      <c r="G679">
        <v>46146.833333333336</v>
      </c>
      <c r="H679">
        <v>46142.833333333336</v>
      </c>
      <c r="I679">
        <v>46173.833333333336</v>
      </c>
      <c r="J679" s="1" t="s">
        <v>96</v>
      </c>
      <c r="K679" s="1" t="s">
        <v>45</v>
      </c>
      <c r="L679" s="1" t="s">
        <v>97</v>
      </c>
      <c r="M679" s="1" t="s">
        <v>148</v>
      </c>
      <c r="N679" s="1" t="s">
        <v>48</v>
      </c>
      <c r="O679" s="1" t="s">
        <v>49</v>
      </c>
      <c r="P679">
        <v>1855440.7285</v>
      </c>
      <c r="Q679" s="1" t="s">
        <v>99</v>
      </c>
      <c r="R679">
        <v>1.6666700000000001E-5</v>
      </c>
      <c r="S679" s="1" t="s">
        <v>51</v>
      </c>
      <c r="T679" s="1" t="s">
        <v>52</v>
      </c>
      <c r="U679">
        <v>30.924099999999999</v>
      </c>
      <c r="V679">
        <v>28.7593</v>
      </c>
      <c r="W679">
        <v>28.7593</v>
      </c>
      <c r="X679" s="1" t="s">
        <v>53</v>
      </c>
      <c r="Y679" s="1" t="s">
        <v>49</v>
      </c>
      <c r="Z679" s="1" t="s">
        <v>100</v>
      </c>
      <c r="AA679" s="1" t="s">
        <v>123</v>
      </c>
      <c r="AB679" s="1" t="s">
        <v>124</v>
      </c>
      <c r="AC679" s="1" t="s">
        <v>125</v>
      </c>
      <c r="AD679" s="1" t="s">
        <v>126</v>
      </c>
      <c r="AE679" s="1" t="s">
        <v>127</v>
      </c>
      <c r="AF679" s="1" t="s">
        <v>70</v>
      </c>
      <c r="AG679" s="1" t="s">
        <v>60</v>
      </c>
      <c r="AH679">
        <v>679</v>
      </c>
      <c r="AI679" s="1" t="s">
        <v>70</v>
      </c>
      <c r="AJ679" s="1" t="s">
        <v>71</v>
      </c>
      <c r="AK679" s="1" t="s">
        <v>72</v>
      </c>
      <c r="AL679">
        <v>1</v>
      </c>
      <c r="AM679" s="1" t="s">
        <v>1472</v>
      </c>
      <c r="AN679" s="2">
        <v>46143</v>
      </c>
      <c r="AO679" s="3">
        <v>46143</v>
      </c>
    </row>
    <row r="680" spans="1:41">
      <c r="A680" s="1" t="s">
        <v>1473</v>
      </c>
      <c r="B680" s="1" t="s">
        <v>42</v>
      </c>
      <c r="C680">
        <v>999999999999</v>
      </c>
      <c r="D680">
        <v>222222222222</v>
      </c>
      <c r="E680" s="1" t="s">
        <v>121</v>
      </c>
      <c r="F680">
        <v>46145.833333333336</v>
      </c>
      <c r="G680">
        <v>46146.833333333336</v>
      </c>
      <c r="H680">
        <v>46142.833333333336</v>
      </c>
      <c r="I680">
        <v>46173.833333333336</v>
      </c>
      <c r="J680" s="1" t="s">
        <v>106</v>
      </c>
      <c r="K680" s="1" t="s">
        <v>107</v>
      </c>
      <c r="L680" s="1" t="s">
        <v>108</v>
      </c>
      <c r="M680" s="1" t="s">
        <v>151</v>
      </c>
      <c r="N680" s="1" t="s">
        <v>48</v>
      </c>
      <c r="O680" s="1" t="s">
        <v>49</v>
      </c>
      <c r="P680">
        <v>83.125100000000003</v>
      </c>
      <c r="Q680" s="1" t="s">
        <v>110</v>
      </c>
      <c r="R680">
        <v>0.5</v>
      </c>
      <c r="S680" s="1" t="s">
        <v>51</v>
      </c>
      <c r="T680" s="1" t="s">
        <v>52</v>
      </c>
      <c r="U680">
        <v>41.5625</v>
      </c>
      <c r="V680">
        <v>38.237499999999997</v>
      </c>
      <c r="W680">
        <v>38.237499999999997</v>
      </c>
      <c r="X680" s="1" t="s">
        <v>53</v>
      </c>
      <c r="Y680" s="1" t="s">
        <v>49</v>
      </c>
      <c r="Z680" s="1" t="s">
        <v>111</v>
      </c>
      <c r="AA680" s="1" t="s">
        <v>152</v>
      </c>
      <c r="AB680" s="1" t="s">
        <v>124</v>
      </c>
      <c r="AC680" s="1" t="s">
        <v>125</v>
      </c>
      <c r="AD680" s="1" t="s">
        <v>126</v>
      </c>
      <c r="AE680" s="1" t="s">
        <v>127</v>
      </c>
      <c r="AF680" s="1" t="s">
        <v>70</v>
      </c>
      <c r="AG680" s="1" t="s">
        <v>60</v>
      </c>
      <c r="AH680">
        <v>680</v>
      </c>
      <c r="AI680" s="1" t="s">
        <v>113</v>
      </c>
      <c r="AJ680" s="1" t="s">
        <v>114</v>
      </c>
      <c r="AK680" s="1" t="s">
        <v>115</v>
      </c>
      <c r="AL680">
        <v>1</v>
      </c>
      <c r="AM680" s="1" t="s">
        <v>1474</v>
      </c>
      <c r="AN680" s="2">
        <v>46143</v>
      </c>
      <c r="AO680" s="3">
        <v>46143</v>
      </c>
    </row>
    <row r="681" spans="1:41">
      <c r="A681" s="1" t="s">
        <v>1475</v>
      </c>
      <c r="B681" s="1" t="s">
        <v>42</v>
      </c>
      <c r="C681">
        <v>999999999999</v>
      </c>
      <c r="D681">
        <v>222222222222</v>
      </c>
      <c r="E681" s="1" t="s">
        <v>121</v>
      </c>
      <c r="F681">
        <v>46145.833333333336</v>
      </c>
      <c r="G681">
        <v>46146.833333333336</v>
      </c>
      <c r="H681">
        <v>46142.833333333336</v>
      </c>
      <c r="I681">
        <v>46173.833333333336</v>
      </c>
      <c r="J681" s="1" t="s">
        <v>106</v>
      </c>
      <c r="K681" s="1" t="s">
        <v>107</v>
      </c>
      <c r="L681" s="1" t="s">
        <v>108</v>
      </c>
      <c r="M681" s="1" t="s">
        <v>155</v>
      </c>
      <c r="N681" s="1" t="s">
        <v>48</v>
      </c>
      <c r="O681" s="1" t="s">
        <v>49</v>
      </c>
      <c r="P681">
        <v>94.046999999999997</v>
      </c>
      <c r="Q681" s="1" t="s">
        <v>110</v>
      </c>
      <c r="R681">
        <v>0.5</v>
      </c>
      <c r="S681" s="1" t="s">
        <v>51</v>
      </c>
      <c r="T681" s="1" t="s">
        <v>52</v>
      </c>
      <c r="U681">
        <v>47.023499999999999</v>
      </c>
      <c r="V681">
        <v>43.261600000000001</v>
      </c>
      <c r="W681">
        <v>43.261600000000001</v>
      </c>
      <c r="X681" s="1" t="s">
        <v>53</v>
      </c>
      <c r="Y681" s="1" t="s">
        <v>49</v>
      </c>
      <c r="Z681" s="1" t="s">
        <v>111</v>
      </c>
      <c r="AA681" s="1" t="s">
        <v>152</v>
      </c>
      <c r="AB681" s="1" t="s">
        <v>124</v>
      </c>
      <c r="AC681" s="1" t="s">
        <v>125</v>
      </c>
      <c r="AD681" s="1" t="s">
        <v>126</v>
      </c>
      <c r="AE681" s="1" t="s">
        <v>127</v>
      </c>
      <c r="AF681" s="1" t="s">
        <v>70</v>
      </c>
      <c r="AG681" s="1" t="s">
        <v>60</v>
      </c>
      <c r="AH681">
        <v>681</v>
      </c>
      <c r="AI681" s="1" t="s">
        <v>113</v>
      </c>
      <c r="AJ681" s="1" t="s">
        <v>114</v>
      </c>
      <c r="AK681" s="1" t="s">
        <v>115</v>
      </c>
      <c r="AL681">
        <v>1</v>
      </c>
      <c r="AM681" s="1" t="s">
        <v>1476</v>
      </c>
      <c r="AN681" s="2">
        <v>46143</v>
      </c>
      <c r="AO681" s="3">
        <v>46143</v>
      </c>
    </row>
    <row r="682" spans="1:41">
      <c r="A682" s="1" t="s">
        <v>1477</v>
      </c>
      <c r="B682" s="1" t="s">
        <v>42</v>
      </c>
      <c r="C682">
        <v>999999999999</v>
      </c>
      <c r="D682">
        <v>111111111111</v>
      </c>
      <c r="E682" s="1" t="s">
        <v>43</v>
      </c>
      <c r="F682">
        <v>46146.833333333336</v>
      </c>
      <c r="G682">
        <v>46147.833333333336</v>
      </c>
      <c r="H682">
        <v>46142.833333333336</v>
      </c>
      <c r="I682">
        <v>46173.833333333336</v>
      </c>
      <c r="J682" s="1" t="s">
        <v>44</v>
      </c>
      <c r="K682" s="1" t="s">
        <v>45</v>
      </c>
      <c r="L682" s="1" t="s">
        <v>46</v>
      </c>
      <c r="M682" s="1" t="s">
        <v>47</v>
      </c>
      <c r="N682" s="1" t="s">
        <v>48</v>
      </c>
      <c r="O682" s="1" t="s">
        <v>49</v>
      </c>
      <c r="P682">
        <v>994.15940000000001</v>
      </c>
      <c r="Q682" s="1" t="s">
        <v>50</v>
      </c>
      <c r="R682">
        <v>9.6000000000000002E-2</v>
      </c>
      <c r="S682" s="1" t="s">
        <v>51</v>
      </c>
      <c r="T682" s="1" t="s">
        <v>52</v>
      </c>
      <c r="U682">
        <v>95.439300000000003</v>
      </c>
      <c r="V682">
        <v>83.509399999999999</v>
      </c>
      <c r="W682">
        <v>83.509399999999999</v>
      </c>
      <c r="X682" s="1" t="s">
        <v>53</v>
      </c>
      <c r="Y682" s="1" t="s">
        <v>49</v>
      </c>
      <c r="Z682" s="1" t="s">
        <v>54</v>
      </c>
      <c r="AA682" s="1" t="s">
        <v>65</v>
      </c>
      <c r="AB682" s="1" t="s">
        <v>66</v>
      </c>
      <c r="AC682" s="1" t="s">
        <v>67</v>
      </c>
      <c r="AD682" s="1" t="s">
        <v>68</v>
      </c>
      <c r="AE682" s="1" t="s">
        <v>69</v>
      </c>
      <c r="AF682" s="1" t="s">
        <v>70</v>
      </c>
      <c r="AG682" s="1" t="s">
        <v>60</v>
      </c>
      <c r="AH682">
        <v>682</v>
      </c>
      <c r="AI682" s="1" t="s">
        <v>70</v>
      </c>
      <c r="AJ682" s="1" t="s">
        <v>71</v>
      </c>
      <c r="AK682" s="1" t="s">
        <v>72</v>
      </c>
      <c r="AL682">
        <v>1</v>
      </c>
      <c r="AM682" s="1" t="s">
        <v>1478</v>
      </c>
      <c r="AN682" s="2">
        <v>46143</v>
      </c>
      <c r="AO682" s="3">
        <v>46143</v>
      </c>
    </row>
    <row r="683" spans="1:41">
      <c r="A683" s="1" t="s">
        <v>1479</v>
      </c>
      <c r="B683" s="1" t="s">
        <v>42</v>
      </c>
      <c r="C683">
        <v>999999999999</v>
      </c>
      <c r="D683">
        <v>111111111111</v>
      </c>
      <c r="E683" s="1" t="s">
        <v>43</v>
      </c>
      <c r="F683">
        <v>46146.833333333336</v>
      </c>
      <c r="G683">
        <v>46147.833333333336</v>
      </c>
      <c r="H683">
        <v>46142.833333333336</v>
      </c>
      <c r="I683">
        <v>46173.833333333336</v>
      </c>
      <c r="J683" s="1" t="s">
        <v>44</v>
      </c>
      <c r="K683" s="1" t="s">
        <v>45</v>
      </c>
      <c r="L683" s="1" t="s">
        <v>46</v>
      </c>
      <c r="M683" s="1" t="s">
        <v>64</v>
      </c>
      <c r="N683" s="1" t="s">
        <v>48</v>
      </c>
      <c r="O683" s="1" t="s">
        <v>49</v>
      </c>
      <c r="P683">
        <v>1155.8518999999999</v>
      </c>
      <c r="Q683" s="1" t="s">
        <v>50</v>
      </c>
      <c r="R683">
        <v>9.6000000000000002E-2</v>
      </c>
      <c r="S683" s="1" t="s">
        <v>51</v>
      </c>
      <c r="T683" s="1" t="s">
        <v>52</v>
      </c>
      <c r="U683">
        <v>110.9618</v>
      </c>
      <c r="V683">
        <v>97.0916</v>
      </c>
      <c r="W683">
        <v>97.0916</v>
      </c>
      <c r="X683" s="1" t="s">
        <v>53</v>
      </c>
      <c r="Y683" s="1" t="s">
        <v>49</v>
      </c>
      <c r="Z683" s="1" t="s">
        <v>54</v>
      </c>
      <c r="AA683" s="1" t="s">
        <v>65</v>
      </c>
      <c r="AB683" s="1" t="s">
        <v>66</v>
      </c>
      <c r="AC683" s="1" t="s">
        <v>67</v>
      </c>
      <c r="AD683" s="1" t="s">
        <v>68</v>
      </c>
      <c r="AE683" s="1" t="s">
        <v>69</v>
      </c>
      <c r="AF683" s="1" t="s">
        <v>70</v>
      </c>
      <c r="AG683" s="1" t="s">
        <v>60</v>
      </c>
      <c r="AH683">
        <v>683</v>
      </c>
      <c r="AI683" s="1" t="s">
        <v>70</v>
      </c>
      <c r="AJ683" s="1" t="s">
        <v>71</v>
      </c>
      <c r="AK683" s="1" t="s">
        <v>72</v>
      </c>
      <c r="AL683">
        <v>1</v>
      </c>
      <c r="AM683" s="1" t="s">
        <v>1480</v>
      </c>
      <c r="AN683" s="2">
        <v>46143</v>
      </c>
      <c r="AO683" s="3">
        <v>46143</v>
      </c>
    </row>
    <row r="684" spans="1:41">
      <c r="A684" s="1" t="s">
        <v>1481</v>
      </c>
      <c r="B684" s="1" t="s">
        <v>42</v>
      </c>
      <c r="C684">
        <v>999999999999</v>
      </c>
      <c r="D684">
        <v>111111111111</v>
      </c>
      <c r="E684" s="1" t="s">
        <v>43</v>
      </c>
      <c r="F684">
        <v>46146.833333333336</v>
      </c>
      <c r="G684">
        <v>46147.833333333336</v>
      </c>
      <c r="H684">
        <v>46142.833333333336</v>
      </c>
      <c r="I684">
        <v>46173.833333333336</v>
      </c>
      <c r="J684" s="1" t="s">
        <v>75</v>
      </c>
      <c r="K684" s="1" t="s">
        <v>76</v>
      </c>
      <c r="L684" s="1" t="s">
        <v>77</v>
      </c>
      <c r="M684" s="1" t="s">
        <v>78</v>
      </c>
      <c r="N684" s="1" t="s">
        <v>48</v>
      </c>
      <c r="O684" s="1" t="s">
        <v>49</v>
      </c>
      <c r="P684">
        <v>246.31389999999999</v>
      </c>
      <c r="Q684" s="1" t="s">
        <v>79</v>
      </c>
      <c r="R684">
        <v>2.3E-2</v>
      </c>
      <c r="S684" s="1" t="s">
        <v>51</v>
      </c>
      <c r="T684" s="1" t="s">
        <v>52</v>
      </c>
      <c r="U684">
        <v>5.6651999999999996</v>
      </c>
      <c r="V684">
        <v>5.2957000000000001</v>
      </c>
      <c r="W684">
        <v>5.2957000000000001</v>
      </c>
      <c r="X684" s="1" t="s">
        <v>53</v>
      </c>
      <c r="Y684" s="1" t="s">
        <v>49</v>
      </c>
      <c r="Z684" s="1" t="s">
        <v>80</v>
      </c>
      <c r="AA684" s="1" t="s">
        <v>65</v>
      </c>
      <c r="AB684" s="1" t="s">
        <v>66</v>
      </c>
      <c r="AC684" s="1" t="s">
        <v>67</v>
      </c>
      <c r="AD684" s="1" t="s">
        <v>68</v>
      </c>
      <c r="AE684" s="1" t="s">
        <v>69</v>
      </c>
      <c r="AF684" s="1" t="s">
        <v>70</v>
      </c>
      <c r="AG684" s="1" t="s">
        <v>60</v>
      </c>
      <c r="AH684">
        <v>684</v>
      </c>
      <c r="AI684" s="1" t="s">
        <v>70</v>
      </c>
      <c r="AJ684" s="1" t="s">
        <v>71</v>
      </c>
      <c r="AK684" s="1" t="s">
        <v>72</v>
      </c>
      <c r="AL684">
        <v>1</v>
      </c>
      <c r="AM684" s="1" t="s">
        <v>1482</v>
      </c>
      <c r="AN684" s="2">
        <v>46143</v>
      </c>
      <c r="AO684" s="3">
        <v>46143</v>
      </c>
    </row>
    <row r="685" spans="1:41">
      <c r="A685" s="1" t="s">
        <v>1483</v>
      </c>
      <c r="B685" s="1" t="s">
        <v>42</v>
      </c>
      <c r="C685">
        <v>999999999999</v>
      </c>
      <c r="D685">
        <v>111111111111</v>
      </c>
      <c r="E685" s="1" t="s">
        <v>43</v>
      </c>
      <c r="F685">
        <v>46146.833333333336</v>
      </c>
      <c r="G685">
        <v>46147.833333333336</v>
      </c>
      <c r="H685">
        <v>46142.833333333336</v>
      </c>
      <c r="I685">
        <v>46173.833333333336</v>
      </c>
      <c r="J685" s="1" t="s">
        <v>75</v>
      </c>
      <c r="K685" s="1" t="s">
        <v>76</v>
      </c>
      <c r="L685" s="1" t="s">
        <v>77</v>
      </c>
      <c r="M685" s="1" t="s">
        <v>83</v>
      </c>
      <c r="N685" s="1" t="s">
        <v>48</v>
      </c>
      <c r="O685" s="1" t="s">
        <v>49</v>
      </c>
      <c r="P685">
        <v>252.9683</v>
      </c>
      <c r="Q685" s="1" t="s">
        <v>79</v>
      </c>
      <c r="R685">
        <v>2.3E-2</v>
      </c>
      <c r="S685" s="1" t="s">
        <v>51</v>
      </c>
      <c r="T685" s="1" t="s">
        <v>52</v>
      </c>
      <c r="U685">
        <v>5.8182999999999998</v>
      </c>
      <c r="V685">
        <v>5.4387999999999996</v>
      </c>
      <c r="W685">
        <v>5.4387999999999996</v>
      </c>
      <c r="X685" s="1" t="s">
        <v>53</v>
      </c>
      <c r="Y685" s="1" t="s">
        <v>49</v>
      </c>
      <c r="Z685" s="1" t="s">
        <v>80</v>
      </c>
      <c r="AA685" s="1" t="s">
        <v>65</v>
      </c>
      <c r="AB685" s="1" t="s">
        <v>66</v>
      </c>
      <c r="AC685" s="1" t="s">
        <v>67</v>
      </c>
      <c r="AD685" s="1" t="s">
        <v>68</v>
      </c>
      <c r="AE685" s="1" t="s">
        <v>69</v>
      </c>
      <c r="AF685" s="1" t="s">
        <v>70</v>
      </c>
      <c r="AG685" s="1" t="s">
        <v>60</v>
      </c>
      <c r="AH685">
        <v>685</v>
      </c>
      <c r="AI685" s="1" t="s">
        <v>70</v>
      </c>
      <c r="AJ685" s="1" t="s">
        <v>71</v>
      </c>
      <c r="AK685" s="1" t="s">
        <v>72</v>
      </c>
      <c r="AL685">
        <v>1</v>
      </c>
      <c r="AM685" s="1" t="s">
        <v>1484</v>
      </c>
      <c r="AN685" s="2">
        <v>46143</v>
      </c>
      <c r="AO685" s="3">
        <v>46143</v>
      </c>
    </row>
    <row r="686" spans="1:41">
      <c r="A686" s="1" t="s">
        <v>1485</v>
      </c>
      <c r="B686" s="1" t="s">
        <v>42</v>
      </c>
      <c r="C686">
        <v>999999999999</v>
      </c>
      <c r="D686">
        <v>111111111111</v>
      </c>
      <c r="E686" s="1" t="s">
        <v>43</v>
      </c>
      <c r="F686">
        <v>46146.833333333336</v>
      </c>
      <c r="G686">
        <v>46147.833333333336</v>
      </c>
      <c r="H686">
        <v>46142.833333333336</v>
      </c>
      <c r="I686">
        <v>46173.833333333336</v>
      </c>
      <c r="J686" s="1" t="s">
        <v>86</v>
      </c>
      <c r="K686" s="1" t="s">
        <v>87</v>
      </c>
      <c r="L686" s="1" t="s">
        <v>88</v>
      </c>
      <c r="M686" s="1" t="s">
        <v>89</v>
      </c>
      <c r="N686" s="1" t="s">
        <v>48</v>
      </c>
      <c r="O686" s="1" t="s">
        <v>49</v>
      </c>
      <c r="P686">
        <v>213.2988</v>
      </c>
      <c r="Q686" s="1" t="s">
        <v>50</v>
      </c>
      <c r="R686">
        <v>0.192</v>
      </c>
      <c r="S686" s="1" t="s">
        <v>51</v>
      </c>
      <c r="T686" s="1" t="s">
        <v>52</v>
      </c>
      <c r="U686">
        <v>40.953400000000002</v>
      </c>
      <c r="V686">
        <v>36.260800000000003</v>
      </c>
      <c r="W686">
        <v>36.260800000000003</v>
      </c>
      <c r="X686" s="1" t="s">
        <v>53</v>
      </c>
      <c r="Y686" s="1" t="s">
        <v>49</v>
      </c>
      <c r="Z686" s="1" t="s">
        <v>90</v>
      </c>
      <c r="AA686" s="1" t="s">
        <v>65</v>
      </c>
      <c r="AB686" s="1" t="s">
        <v>66</v>
      </c>
      <c r="AC686" s="1" t="s">
        <v>67</v>
      </c>
      <c r="AD686" s="1" t="s">
        <v>68</v>
      </c>
      <c r="AE686" s="1" t="s">
        <v>69</v>
      </c>
      <c r="AF686" s="1" t="s">
        <v>70</v>
      </c>
      <c r="AG686" s="1" t="s">
        <v>60</v>
      </c>
      <c r="AH686">
        <v>686</v>
      </c>
      <c r="AI686" s="1" t="s">
        <v>70</v>
      </c>
      <c r="AJ686" s="1" t="s">
        <v>71</v>
      </c>
      <c r="AK686" s="1" t="s">
        <v>72</v>
      </c>
      <c r="AL686">
        <v>1</v>
      </c>
      <c r="AM686" s="1" t="s">
        <v>1486</v>
      </c>
      <c r="AN686" s="2">
        <v>46143</v>
      </c>
      <c r="AO686" s="3">
        <v>46143</v>
      </c>
    </row>
    <row r="687" spans="1:41">
      <c r="A687" s="1" t="s">
        <v>1487</v>
      </c>
      <c r="B687" s="1" t="s">
        <v>42</v>
      </c>
      <c r="C687">
        <v>999999999999</v>
      </c>
      <c r="D687">
        <v>111111111111</v>
      </c>
      <c r="E687" s="1" t="s">
        <v>43</v>
      </c>
      <c r="F687">
        <v>46146.833333333336</v>
      </c>
      <c r="G687">
        <v>46147.833333333336</v>
      </c>
      <c r="H687">
        <v>46142.833333333336</v>
      </c>
      <c r="I687">
        <v>46173.833333333336</v>
      </c>
      <c r="J687" s="1" t="s">
        <v>86</v>
      </c>
      <c r="K687" s="1" t="s">
        <v>87</v>
      </c>
      <c r="L687" s="1" t="s">
        <v>88</v>
      </c>
      <c r="M687" s="1" t="s">
        <v>93</v>
      </c>
      <c r="N687" s="1" t="s">
        <v>48</v>
      </c>
      <c r="O687" s="1" t="s">
        <v>49</v>
      </c>
      <c r="P687">
        <v>203.99199999999999</v>
      </c>
      <c r="Q687" s="1" t="s">
        <v>50</v>
      </c>
      <c r="R687">
        <v>0.192</v>
      </c>
      <c r="S687" s="1" t="s">
        <v>51</v>
      </c>
      <c r="T687" s="1" t="s">
        <v>52</v>
      </c>
      <c r="U687">
        <v>39.166499999999999</v>
      </c>
      <c r="V687">
        <v>34.678600000000003</v>
      </c>
      <c r="W687">
        <v>34.678600000000003</v>
      </c>
      <c r="X687" s="1" t="s">
        <v>53</v>
      </c>
      <c r="Y687" s="1" t="s">
        <v>49</v>
      </c>
      <c r="Z687" s="1" t="s">
        <v>90</v>
      </c>
      <c r="AA687" s="1" t="s">
        <v>65</v>
      </c>
      <c r="AB687" s="1" t="s">
        <v>66</v>
      </c>
      <c r="AC687" s="1" t="s">
        <v>67</v>
      </c>
      <c r="AD687" s="1" t="s">
        <v>68</v>
      </c>
      <c r="AE687" s="1" t="s">
        <v>69</v>
      </c>
      <c r="AF687" s="1" t="s">
        <v>70</v>
      </c>
      <c r="AG687" s="1" t="s">
        <v>60</v>
      </c>
      <c r="AH687">
        <v>687</v>
      </c>
      <c r="AI687" s="1" t="s">
        <v>70</v>
      </c>
      <c r="AJ687" s="1" t="s">
        <v>71</v>
      </c>
      <c r="AK687" s="1" t="s">
        <v>72</v>
      </c>
      <c r="AL687">
        <v>1</v>
      </c>
      <c r="AM687" s="1" t="s">
        <v>1488</v>
      </c>
      <c r="AN687" s="2">
        <v>46143</v>
      </c>
      <c r="AO687" s="3">
        <v>46143</v>
      </c>
    </row>
    <row r="688" spans="1:41">
      <c r="A688" s="1" t="s">
        <v>1489</v>
      </c>
      <c r="B688" s="1" t="s">
        <v>42</v>
      </c>
      <c r="C688">
        <v>999999999999</v>
      </c>
      <c r="D688">
        <v>111111111111</v>
      </c>
      <c r="E688" s="1" t="s">
        <v>43</v>
      </c>
      <c r="F688">
        <v>46146.833333333336</v>
      </c>
      <c r="G688">
        <v>46147.833333333336</v>
      </c>
      <c r="H688">
        <v>46142.833333333336</v>
      </c>
      <c r="I688">
        <v>46173.833333333336</v>
      </c>
      <c r="J688" s="1" t="s">
        <v>96</v>
      </c>
      <c r="K688" s="1" t="s">
        <v>45</v>
      </c>
      <c r="L688" s="1" t="s">
        <v>97</v>
      </c>
      <c r="M688" s="1" t="s">
        <v>98</v>
      </c>
      <c r="N688" s="1" t="s">
        <v>48</v>
      </c>
      <c r="O688" s="1" t="s">
        <v>49</v>
      </c>
      <c r="P688">
        <v>4364626.5702999998</v>
      </c>
      <c r="Q688" s="1" t="s">
        <v>99</v>
      </c>
      <c r="R688">
        <v>1.6666700000000001E-5</v>
      </c>
      <c r="S688" s="1" t="s">
        <v>51</v>
      </c>
      <c r="T688" s="1" t="s">
        <v>52</v>
      </c>
      <c r="U688">
        <v>72.743899999999996</v>
      </c>
      <c r="V688">
        <v>67.651700000000005</v>
      </c>
      <c r="W688">
        <v>67.651700000000005</v>
      </c>
      <c r="X688" s="1" t="s">
        <v>53</v>
      </c>
      <c r="Y688" s="1" t="s">
        <v>49</v>
      </c>
      <c r="Z688" s="1" t="s">
        <v>100</v>
      </c>
      <c r="AA688" s="1" t="s">
        <v>55</v>
      </c>
      <c r="AB688" s="1" t="s">
        <v>56</v>
      </c>
      <c r="AC688" s="1" t="s">
        <v>57</v>
      </c>
      <c r="AD688" s="1" t="s">
        <v>58</v>
      </c>
      <c r="AE688" s="1" t="s">
        <v>59</v>
      </c>
      <c r="AF688" s="1" t="s">
        <v>56</v>
      </c>
      <c r="AG688" s="1" t="s">
        <v>60</v>
      </c>
      <c r="AH688">
        <v>688</v>
      </c>
      <c r="AI688" s="1" t="s">
        <v>56</v>
      </c>
      <c r="AJ688" s="1" t="s">
        <v>56</v>
      </c>
      <c r="AK688" s="1" t="s">
        <v>61</v>
      </c>
      <c r="AL688">
        <v>1</v>
      </c>
      <c r="AM688" s="1" t="s">
        <v>1490</v>
      </c>
      <c r="AN688" s="2">
        <v>46143</v>
      </c>
      <c r="AO688" s="3">
        <v>46143</v>
      </c>
    </row>
    <row r="689" spans="1:41">
      <c r="A689" s="1" t="s">
        <v>1491</v>
      </c>
      <c r="B689" s="1" t="s">
        <v>42</v>
      </c>
      <c r="C689">
        <v>999999999999</v>
      </c>
      <c r="D689">
        <v>111111111111</v>
      </c>
      <c r="E689" s="1" t="s">
        <v>43</v>
      </c>
      <c r="F689">
        <v>46146.833333333336</v>
      </c>
      <c r="G689">
        <v>46147.833333333336</v>
      </c>
      <c r="H689">
        <v>46142.833333333336</v>
      </c>
      <c r="I689">
        <v>46173.833333333336</v>
      </c>
      <c r="J689" s="1" t="s">
        <v>96</v>
      </c>
      <c r="K689" s="1" t="s">
        <v>45</v>
      </c>
      <c r="L689" s="1" t="s">
        <v>97</v>
      </c>
      <c r="M689" s="1" t="s">
        <v>103</v>
      </c>
      <c r="N689" s="1" t="s">
        <v>48</v>
      </c>
      <c r="O689" s="1" t="s">
        <v>49</v>
      </c>
      <c r="P689">
        <v>4097931.1984999999</v>
      </c>
      <c r="Q689" s="1" t="s">
        <v>99</v>
      </c>
      <c r="R689">
        <v>1.6666700000000001E-5</v>
      </c>
      <c r="S689" s="1" t="s">
        <v>51</v>
      </c>
      <c r="T689" s="1" t="s">
        <v>52</v>
      </c>
      <c r="U689">
        <v>68.299000000000007</v>
      </c>
      <c r="V689">
        <v>63.517899999999997</v>
      </c>
      <c r="W689">
        <v>63.517899999999997</v>
      </c>
      <c r="X689" s="1" t="s">
        <v>53</v>
      </c>
      <c r="Y689" s="1" t="s">
        <v>49</v>
      </c>
      <c r="Z689" s="1" t="s">
        <v>100</v>
      </c>
      <c r="AA689" s="1" t="s">
        <v>65</v>
      </c>
      <c r="AB689" s="1" t="s">
        <v>66</v>
      </c>
      <c r="AC689" s="1" t="s">
        <v>67</v>
      </c>
      <c r="AD689" s="1" t="s">
        <v>68</v>
      </c>
      <c r="AE689" s="1" t="s">
        <v>69</v>
      </c>
      <c r="AF689" s="1" t="s">
        <v>70</v>
      </c>
      <c r="AG689" s="1" t="s">
        <v>60</v>
      </c>
      <c r="AH689">
        <v>689</v>
      </c>
      <c r="AI689" s="1" t="s">
        <v>70</v>
      </c>
      <c r="AJ689" s="1" t="s">
        <v>71</v>
      </c>
      <c r="AK689" s="1" t="s">
        <v>72</v>
      </c>
      <c r="AL689">
        <v>1</v>
      </c>
      <c r="AM689" s="1" t="s">
        <v>1492</v>
      </c>
      <c r="AN689" s="2">
        <v>46143</v>
      </c>
      <c r="AO689" s="3">
        <v>46143</v>
      </c>
    </row>
    <row r="690" spans="1:41">
      <c r="A690" s="1" t="s">
        <v>1493</v>
      </c>
      <c r="B690" s="1" t="s">
        <v>42</v>
      </c>
      <c r="C690">
        <v>999999999999</v>
      </c>
      <c r="D690">
        <v>111111111111</v>
      </c>
      <c r="E690" s="1" t="s">
        <v>43</v>
      </c>
      <c r="F690">
        <v>46146.833333333336</v>
      </c>
      <c r="G690">
        <v>46147.833333333336</v>
      </c>
      <c r="H690">
        <v>46142.833333333336</v>
      </c>
      <c r="I690">
        <v>46173.833333333336</v>
      </c>
      <c r="J690" s="1" t="s">
        <v>106</v>
      </c>
      <c r="K690" s="1" t="s">
        <v>107</v>
      </c>
      <c r="L690" s="1" t="s">
        <v>108</v>
      </c>
      <c r="M690" s="1" t="s">
        <v>109</v>
      </c>
      <c r="N690" s="1" t="s">
        <v>48</v>
      </c>
      <c r="O690" s="1" t="s">
        <v>49</v>
      </c>
      <c r="P690">
        <v>213.11</v>
      </c>
      <c r="Q690" s="1" t="s">
        <v>110</v>
      </c>
      <c r="R690">
        <v>0.5</v>
      </c>
      <c r="S690" s="1" t="s">
        <v>51</v>
      </c>
      <c r="T690" s="1" t="s">
        <v>52</v>
      </c>
      <c r="U690">
        <v>106.55500000000001</v>
      </c>
      <c r="V690">
        <v>98.030600000000007</v>
      </c>
      <c r="W690">
        <v>98.030600000000007</v>
      </c>
      <c r="X690" s="1" t="s">
        <v>53</v>
      </c>
      <c r="Y690" s="1" t="s">
        <v>49</v>
      </c>
      <c r="Z690" s="1" t="s">
        <v>111</v>
      </c>
      <c r="AA690" s="1" t="s">
        <v>112</v>
      </c>
      <c r="AB690" s="1" t="s">
        <v>66</v>
      </c>
      <c r="AC690" s="1" t="s">
        <v>67</v>
      </c>
      <c r="AD690" s="1" t="s">
        <v>68</v>
      </c>
      <c r="AE690" s="1" t="s">
        <v>69</v>
      </c>
      <c r="AF690" s="1" t="s">
        <v>70</v>
      </c>
      <c r="AG690" s="1" t="s">
        <v>60</v>
      </c>
      <c r="AH690">
        <v>690</v>
      </c>
      <c r="AI690" s="1" t="s">
        <v>113</v>
      </c>
      <c r="AJ690" s="1" t="s">
        <v>114</v>
      </c>
      <c r="AK690" s="1" t="s">
        <v>115</v>
      </c>
      <c r="AL690">
        <v>1</v>
      </c>
      <c r="AM690" s="1" t="s">
        <v>1494</v>
      </c>
      <c r="AN690" s="2">
        <v>46143</v>
      </c>
      <c r="AO690" s="3">
        <v>46143</v>
      </c>
    </row>
    <row r="691" spans="1:41">
      <c r="A691" s="1" t="s">
        <v>1495</v>
      </c>
      <c r="B691" s="1" t="s">
        <v>42</v>
      </c>
      <c r="C691">
        <v>999999999999</v>
      </c>
      <c r="D691">
        <v>111111111111</v>
      </c>
      <c r="E691" s="1" t="s">
        <v>43</v>
      </c>
      <c r="F691">
        <v>46146.833333333336</v>
      </c>
      <c r="G691">
        <v>46147.833333333336</v>
      </c>
      <c r="H691">
        <v>46142.833333333336</v>
      </c>
      <c r="I691">
        <v>46173.833333333336</v>
      </c>
      <c r="J691" s="1" t="s">
        <v>106</v>
      </c>
      <c r="K691" s="1" t="s">
        <v>107</v>
      </c>
      <c r="L691" s="1" t="s">
        <v>108</v>
      </c>
      <c r="M691" s="1" t="s">
        <v>118</v>
      </c>
      <c r="N691" s="1" t="s">
        <v>48</v>
      </c>
      <c r="O691" s="1" t="s">
        <v>49</v>
      </c>
      <c r="P691">
        <v>219.37110000000001</v>
      </c>
      <c r="Q691" s="1" t="s">
        <v>110</v>
      </c>
      <c r="R691">
        <v>0.5</v>
      </c>
      <c r="S691" s="1" t="s">
        <v>51</v>
      </c>
      <c r="T691" s="1" t="s">
        <v>52</v>
      </c>
      <c r="U691">
        <v>109.6855</v>
      </c>
      <c r="V691">
        <v>100.91070000000001</v>
      </c>
      <c r="W691">
        <v>100.91070000000001</v>
      </c>
      <c r="X691" s="1" t="s">
        <v>53</v>
      </c>
      <c r="Y691" s="1" t="s">
        <v>49</v>
      </c>
      <c r="Z691" s="1" t="s">
        <v>111</v>
      </c>
      <c r="AA691" s="1" t="s">
        <v>55</v>
      </c>
      <c r="AB691" s="1" t="s">
        <v>56</v>
      </c>
      <c r="AC691" s="1" t="s">
        <v>57</v>
      </c>
      <c r="AD691" s="1" t="s">
        <v>58</v>
      </c>
      <c r="AE691" s="1" t="s">
        <v>59</v>
      </c>
      <c r="AF691" s="1" t="s">
        <v>56</v>
      </c>
      <c r="AG691" s="1" t="s">
        <v>60</v>
      </c>
      <c r="AH691">
        <v>691</v>
      </c>
      <c r="AI691" s="1" t="s">
        <v>56</v>
      </c>
      <c r="AJ691" s="1" t="s">
        <v>56</v>
      </c>
      <c r="AK691" s="1" t="s">
        <v>61</v>
      </c>
      <c r="AL691">
        <v>1</v>
      </c>
      <c r="AM691" s="1" t="s">
        <v>1496</v>
      </c>
      <c r="AN691" s="2">
        <v>46143</v>
      </c>
      <c r="AO691" s="3">
        <v>46143</v>
      </c>
    </row>
    <row r="692" spans="1:41">
      <c r="A692" s="1" t="s">
        <v>1497</v>
      </c>
      <c r="B692" s="1" t="s">
        <v>42</v>
      </c>
      <c r="C692">
        <v>999999999999</v>
      </c>
      <c r="D692">
        <v>222222222222</v>
      </c>
      <c r="E692" s="1" t="s">
        <v>121</v>
      </c>
      <c r="F692">
        <v>46146.833333333336</v>
      </c>
      <c r="G692">
        <v>46147.833333333336</v>
      </c>
      <c r="H692">
        <v>46142.833333333336</v>
      </c>
      <c r="I692">
        <v>46173.833333333336</v>
      </c>
      <c r="J692" s="1" t="s">
        <v>44</v>
      </c>
      <c r="K692" s="1" t="s">
        <v>45</v>
      </c>
      <c r="L692" s="1" t="s">
        <v>46</v>
      </c>
      <c r="M692" s="1" t="s">
        <v>122</v>
      </c>
      <c r="N692" s="1" t="s">
        <v>48</v>
      </c>
      <c r="O692" s="1" t="s">
        <v>49</v>
      </c>
      <c r="P692">
        <v>456.18939999999998</v>
      </c>
      <c r="Q692" s="1" t="s">
        <v>50</v>
      </c>
      <c r="R692">
        <v>9.6000000000000002E-2</v>
      </c>
      <c r="S692" s="1" t="s">
        <v>51</v>
      </c>
      <c r="T692" s="1" t="s">
        <v>52</v>
      </c>
      <c r="U692">
        <v>43.794199999999996</v>
      </c>
      <c r="V692">
        <v>38.319899999999997</v>
      </c>
      <c r="W692">
        <v>38.319899999999997</v>
      </c>
      <c r="X692" s="1" t="s">
        <v>53</v>
      </c>
      <c r="Y692" s="1" t="s">
        <v>49</v>
      </c>
      <c r="Z692" s="1" t="s">
        <v>54</v>
      </c>
      <c r="AA692" s="1" t="s">
        <v>123</v>
      </c>
      <c r="AB692" s="1" t="s">
        <v>124</v>
      </c>
      <c r="AC692" s="1" t="s">
        <v>125</v>
      </c>
      <c r="AD692" s="1" t="s">
        <v>126</v>
      </c>
      <c r="AE692" s="1" t="s">
        <v>127</v>
      </c>
      <c r="AF692" s="1" t="s">
        <v>70</v>
      </c>
      <c r="AG692" s="1" t="s">
        <v>60</v>
      </c>
      <c r="AH692">
        <v>692</v>
      </c>
      <c r="AI692" s="1" t="s">
        <v>70</v>
      </c>
      <c r="AJ692" s="1" t="s">
        <v>71</v>
      </c>
      <c r="AK692" s="1" t="s">
        <v>72</v>
      </c>
      <c r="AL692">
        <v>1</v>
      </c>
      <c r="AM692" s="1" t="s">
        <v>1498</v>
      </c>
      <c r="AN692" s="2">
        <v>46143</v>
      </c>
      <c r="AO692" s="3">
        <v>46143</v>
      </c>
    </row>
    <row r="693" spans="1:41">
      <c r="A693" s="1" t="s">
        <v>1499</v>
      </c>
      <c r="B693" s="1" t="s">
        <v>42</v>
      </c>
      <c r="C693">
        <v>999999999999</v>
      </c>
      <c r="D693">
        <v>222222222222</v>
      </c>
      <c r="E693" s="1" t="s">
        <v>121</v>
      </c>
      <c r="F693">
        <v>46146.833333333336</v>
      </c>
      <c r="G693">
        <v>46147.833333333336</v>
      </c>
      <c r="H693">
        <v>46142.833333333336</v>
      </c>
      <c r="I693">
        <v>46173.833333333336</v>
      </c>
      <c r="J693" s="1" t="s">
        <v>44</v>
      </c>
      <c r="K693" s="1" t="s">
        <v>45</v>
      </c>
      <c r="L693" s="1" t="s">
        <v>46</v>
      </c>
      <c r="M693" s="1" t="s">
        <v>130</v>
      </c>
      <c r="N693" s="1" t="s">
        <v>48</v>
      </c>
      <c r="O693" s="1" t="s">
        <v>49</v>
      </c>
      <c r="P693">
        <v>432.5967</v>
      </c>
      <c r="Q693" s="1" t="s">
        <v>50</v>
      </c>
      <c r="R693">
        <v>9.6000000000000002E-2</v>
      </c>
      <c r="S693" s="1" t="s">
        <v>51</v>
      </c>
      <c r="T693" s="1" t="s">
        <v>52</v>
      </c>
      <c r="U693">
        <v>41.529299999999999</v>
      </c>
      <c r="V693">
        <v>36.338099999999997</v>
      </c>
      <c r="W693">
        <v>36.338099999999997</v>
      </c>
      <c r="X693" s="1" t="s">
        <v>53</v>
      </c>
      <c r="Y693" s="1" t="s">
        <v>49</v>
      </c>
      <c r="Z693" s="1" t="s">
        <v>54</v>
      </c>
      <c r="AA693" s="1" t="s">
        <v>123</v>
      </c>
      <c r="AB693" s="1" t="s">
        <v>124</v>
      </c>
      <c r="AC693" s="1" t="s">
        <v>125</v>
      </c>
      <c r="AD693" s="1" t="s">
        <v>126</v>
      </c>
      <c r="AE693" s="1" t="s">
        <v>127</v>
      </c>
      <c r="AF693" s="1" t="s">
        <v>70</v>
      </c>
      <c r="AG693" s="1" t="s">
        <v>60</v>
      </c>
      <c r="AH693">
        <v>693</v>
      </c>
      <c r="AI693" s="1" t="s">
        <v>70</v>
      </c>
      <c r="AJ693" s="1" t="s">
        <v>71</v>
      </c>
      <c r="AK693" s="1" t="s">
        <v>72</v>
      </c>
      <c r="AL693">
        <v>1</v>
      </c>
      <c r="AM693" s="1" t="s">
        <v>1500</v>
      </c>
      <c r="AN693" s="2">
        <v>46143</v>
      </c>
      <c r="AO693" s="3">
        <v>46143</v>
      </c>
    </row>
    <row r="694" spans="1:41">
      <c r="A694" s="1" t="s">
        <v>1501</v>
      </c>
      <c r="B694" s="1" t="s">
        <v>42</v>
      </c>
      <c r="C694">
        <v>999999999999</v>
      </c>
      <c r="D694">
        <v>222222222222</v>
      </c>
      <c r="E694" s="1" t="s">
        <v>121</v>
      </c>
      <c r="F694">
        <v>46146.833333333336</v>
      </c>
      <c r="G694">
        <v>46147.833333333336</v>
      </c>
      <c r="H694">
        <v>46142.833333333336</v>
      </c>
      <c r="I694">
        <v>46173.833333333336</v>
      </c>
      <c r="J694" s="1" t="s">
        <v>75</v>
      </c>
      <c r="K694" s="1" t="s">
        <v>76</v>
      </c>
      <c r="L694" s="1" t="s">
        <v>77</v>
      </c>
      <c r="M694" s="1" t="s">
        <v>133</v>
      </c>
      <c r="N694" s="1" t="s">
        <v>48</v>
      </c>
      <c r="O694" s="1" t="s">
        <v>49</v>
      </c>
      <c r="P694">
        <v>84.404300000000006</v>
      </c>
      <c r="Q694" s="1" t="s">
        <v>79</v>
      </c>
      <c r="R694">
        <v>2.3E-2</v>
      </c>
      <c r="S694" s="1" t="s">
        <v>51</v>
      </c>
      <c r="T694" s="1" t="s">
        <v>52</v>
      </c>
      <c r="U694">
        <v>1.9413</v>
      </c>
      <c r="V694">
        <v>1.8147</v>
      </c>
      <c r="W694">
        <v>1.8147</v>
      </c>
      <c r="X694" s="1" t="s">
        <v>53</v>
      </c>
      <c r="Y694" s="1" t="s">
        <v>49</v>
      </c>
      <c r="Z694" s="1" t="s">
        <v>80</v>
      </c>
      <c r="AA694" s="1" t="s">
        <v>123</v>
      </c>
      <c r="AB694" s="1" t="s">
        <v>124</v>
      </c>
      <c r="AC694" s="1" t="s">
        <v>125</v>
      </c>
      <c r="AD694" s="1" t="s">
        <v>126</v>
      </c>
      <c r="AE694" s="1" t="s">
        <v>127</v>
      </c>
      <c r="AF694" s="1" t="s">
        <v>70</v>
      </c>
      <c r="AG694" s="1" t="s">
        <v>60</v>
      </c>
      <c r="AH694">
        <v>694</v>
      </c>
      <c r="AI694" s="1" t="s">
        <v>70</v>
      </c>
      <c r="AJ694" s="1" t="s">
        <v>71</v>
      </c>
      <c r="AK694" s="1" t="s">
        <v>72</v>
      </c>
      <c r="AL694">
        <v>1</v>
      </c>
      <c r="AM694" s="1" t="s">
        <v>1502</v>
      </c>
      <c r="AN694" s="2">
        <v>46143</v>
      </c>
      <c r="AO694" s="3">
        <v>46143</v>
      </c>
    </row>
    <row r="695" spans="1:41">
      <c r="A695" s="1" t="s">
        <v>1503</v>
      </c>
      <c r="B695" s="1" t="s">
        <v>42</v>
      </c>
      <c r="C695">
        <v>999999999999</v>
      </c>
      <c r="D695">
        <v>222222222222</v>
      </c>
      <c r="E695" s="1" t="s">
        <v>121</v>
      </c>
      <c r="F695">
        <v>46146.833333333336</v>
      </c>
      <c r="G695">
        <v>46147.833333333336</v>
      </c>
      <c r="H695">
        <v>46142.833333333336</v>
      </c>
      <c r="I695">
        <v>46173.833333333336</v>
      </c>
      <c r="J695" s="1" t="s">
        <v>75</v>
      </c>
      <c r="K695" s="1" t="s">
        <v>76</v>
      </c>
      <c r="L695" s="1" t="s">
        <v>77</v>
      </c>
      <c r="M695" s="1" t="s">
        <v>136</v>
      </c>
      <c r="N695" s="1" t="s">
        <v>48</v>
      </c>
      <c r="O695" s="1" t="s">
        <v>49</v>
      </c>
      <c r="P695">
        <v>97.0017</v>
      </c>
      <c r="Q695" s="1" t="s">
        <v>79</v>
      </c>
      <c r="R695">
        <v>2.3E-2</v>
      </c>
      <c r="S695" s="1" t="s">
        <v>51</v>
      </c>
      <c r="T695" s="1" t="s">
        <v>52</v>
      </c>
      <c r="U695">
        <v>2.2309999999999999</v>
      </c>
      <c r="V695">
        <v>2.0855000000000001</v>
      </c>
      <c r="W695">
        <v>2.0855000000000001</v>
      </c>
      <c r="X695" s="1" t="s">
        <v>53</v>
      </c>
      <c r="Y695" s="1" t="s">
        <v>49</v>
      </c>
      <c r="Z695" s="1" t="s">
        <v>80</v>
      </c>
      <c r="AA695" s="1" t="s">
        <v>123</v>
      </c>
      <c r="AB695" s="1" t="s">
        <v>124</v>
      </c>
      <c r="AC695" s="1" t="s">
        <v>125</v>
      </c>
      <c r="AD695" s="1" t="s">
        <v>126</v>
      </c>
      <c r="AE695" s="1" t="s">
        <v>127</v>
      </c>
      <c r="AF695" s="1" t="s">
        <v>70</v>
      </c>
      <c r="AG695" s="1" t="s">
        <v>60</v>
      </c>
      <c r="AH695">
        <v>695</v>
      </c>
      <c r="AI695" s="1" t="s">
        <v>70</v>
      </c>
      <c r="AJ695" s="1" t="s">
        <v>71</v>
      </c>
      <c r="AK695" s="1" t="s">
        <v>72</v>
      </c>
      <c r="AL695">
        <v>1</v>
      </c>
      <c r="AM695" s="1" t="s">
        <v>1504</v>
      </c>
      <c r="AN695" s="2">
        <v>46143</v>
      </c>
      <c r="AO695" s="3">
        <v>46143</v>
      </c>
    </row>
    <row r="696" spans="1:41">
      <c r="A696" s="1" t="s">
        <v>1505</v>
      </c>
      <c r="B696" s="1" t="s">
        <v>42</v>
      </c>
      <c r="C696">
        <v>999999999999</v>
      </c>
      <c r="D696">
        <v>222222222222</v>
      </c>
      <c r="E696" s="1" t="s">
        <v>121</v>
      </c>
      <c r="F696">
        <v>46146.833333333336</v>
      </c>
      <c r="G696">
        <v>46147.833333333336</v>
      </c>
      <c r="H696">
        <v>46142.833333333336</v>
      </c>
      <c r="I696">
        <v>46173.833333333336</v>
      </c>
      <c r="J696" s="1" t="s">
        <v>86</v>
      </c>
      <c r="K696" s="1" t="s">
        <v>87</v>
      </c>
      <c r="L696" s="1" t="s">
        <v>88</v>
      </c>
      <c r="M696" s="1" t="s">
        <v>139</v>
      </c>
      <c r="N696" s="1" t="s">
        <v>48</v>
      </c>
      <c r="O696" s="1" t="s">
        <v>49</v>
      </c>
      <c r="P696">
        <v>77.931700000000006</v>
      </c>
      <c r="Q696" s="1" t="s">
        <v>50</v>
      </c>
      <c r="R696">
        <v>0.192</v>
      </c>
      <c r="S696" s="1" t="s">
        <v>51</v>
      </c>
      <c r="T696" s="1" t="s">
        <v>52</v>
      </c>
      <c r="U696">
        <v>14.962899999999999</v>
      </c>
      <c r="V696">
        <v>13.2484</v>
      </c>
      <c r="W696">
        <v>13.2484</v>
      </c>
      <c r="X696" s="1" t="s">
        <v>53</v>
      </c>
      <c r="Y696" s="1" t="s">
        <v>49</v>
      </c>
      <c r="Z696" s="1" t="s">
        <v>90</v>
      </c>
      <c r="AA696" s="1" t="s">
        <v>123</v>
      </c>
      <c r="AB696" s="1" t="s">
        <v>124</v>
      </c>
      <c r="AC696" s="1" t="s">
        <v>125</v>
      </c>
      <c r="AD696" s="1" t="s">
        <v>126</v>
      </c>
      <c r="AE696" s="1" t="s">
        <v>127</v>
      </c>
      <c r="AF696" s="1" t="s">
        <v>70</v>
      </c>
      <c r="AG696" s="1" t="s">
        <v>60</v>
      </c>
      <c r="AH696">
        <v>696</v>
      </c>
      <c r="AI696" s="1" t="s">
        <v>70</v>
      </c>
      <c r="AJ696" s="1" t="s">
        <v>71</v>
      </c>
      <c r="AK696" s="1" t="s">
        <v>72</v>
      </c>
      <c r="AL696">
        <v>1</v>
      </c>
      <c r="AM696" s="1" t="s">
        <v>1506</v>
      </c>
      <c r="AN696" s="2">
        <v>46143</v>
      </c>
      <c r="AO696" s="3">
        <v>46143</v>
      </c>
    </row>
    <row r="697" spans="1:41">
      <c r="A697" s="1" t="s">
        <v>1507</v>
      </c>
      <c r="B697" s="1" t="s">
        <v>42</v>
      </c>
      <c r="C697">
        <v>999999999999</v>
      </c>
      <c r="D697">
        <v>222222222222</v>
      </c>
      <c r="E697" s="1" t="s">
        <v>121</v>
      </c>
      <c r="F697">
        <v>46146.833333333336</v>
      </c>
      <c r="G697">
        <v>46147.833333333336</v>
      </c>
      <c r="H697">
        <v>46142.833333333336</v>
      </c>
      <c r="I697">
        <v>46173.833333333336</v>
      </c>
      <c r="J697" s="1" t="s">
        <v>86</v>
      </c>
      <c r="K697" s="1" t="s">
        <v>87</v>
      </c>
      <c r="L697" s="1" t="s">
        <v>88</v>
      </c>
      <c r="M697" s="1" t="s">
        <v>142</v>
      </c>
      <c r="N697" s="1" t="s">
        <v>48</v>
      </c>
      <c r="O697" s="1" t="s">
        <v>49</v>
      </c>
      <c r="P697">
        <v>83.136499999999998</v>
      </c>
      <c r="Q697" s="1" t="s">
        <v>50</v>
      </c>
      <c r="R697">
        <v>0.192</v>
      </c>
      <c r="S697" s="1" t="s">
        <v>51</v>
      </c>
      <c r="T697" s="1" t="s">
        <v>52</v>
      </c>
      <c r="U697">
        <v>15.962199999999999</v>
      </c>
      <c r="V697">
        <v>14.1332</v>
      </c>
      <c r="W697">
        <v>14.1332</v>
      </c>
      <c r="X697" s="1" t="s">
        <v>53</v>
      </c>
      <c r="Y697" s="1" t="s">
        <v>49</v>
      </c>
      <c r="Z697" s="1" t="s">
        <v>90</v>
      </c>
      <c r="AA697" s="1" t="s">
        <v>55</v>
      </c>
      <c r="AB697" s="1" t="s">
        <v>56</v>
      </c>
      <c r="AC697" s="1" t="s">
        <v>57</v>
      </c>
      <c r="AD697" s="1" t="s">
        <v>58</v>
      </c>
      <c r="AE697" s="1" t="s">
        <v>59</v>
      </c>
      <c r="AF697" s="1" t="s">
        <v>56</v>
      </c>
      <c r="AG697" s="1" t="s">
        <v>60</v>
      </c>
      <c r="AH697">
        <v>697</v>
      </c>
      <c r="AI697" s="1" t="s">
        <v>56</v>
      </c>
      <c r="AJ697" s="1" t="s">
        <v>56</v>
      </c>
      <c r="AK697" s="1" t="s">
        <v>61</v>
      </c>
      <c r="AL697">
        <v>1</v>
      </c>
      <c r="AM697" s="1" t="s">
        <v>1508</v>
      </c>
      <c r="AN697" s="2">
        <v>46143</v>
      </c>
      <c r="AO697" s="3">
        <v>46143</v>
      </c>
    </row>
    <row r="698" spans="1:41">
      <c r="A698" s="1" t="s">
        <v>1509</v>
      </c>
      <c r="B698" s="1" t="s">
        <v>42</v>
      </c>
      <c r="C698">
        <v>999999999999</v>
      </c>
      <c r="D698">
        <v>222222222222</v>
      </c>
      <c r="E698" s="1" t="s">
        <v>121</v>
      </c>
      <c r="F698">
        <v>46146.833333333336</v>
      </c>
      <c r="G698">
        <v>46147.833333333336</v>
      </c>
      <c r="H698">
        <v>46142.833333333336</v>
      </c>
      <c r="I698">
        <v>46173.833333333336</v>
      </c>
      <c r="J698" s="1" t="s">
        <v>96</v>
      </c>
      <c r="K698" s="1" t="s">
        <v>45</v>
      </c>
      <c r="L698" s="1" t="s">
        <v>97</v>
      </c>
      <c r="M698" s="1" t="s">
        <v>145</v>
      </c>
      <c r="N698" s="1" t="s">
        <v>48</v>
      </c>
      <c r="O698" s="1" t="s">
        <v>49</v>
      </c>
      <c r="P698">
        <v>1602729.0199</v>
      </c>
      <c r="Q698" s="1" t="s">
        <v>99</v>
      </c>
      <c r="R698">
        <v>1.6666700000000001E-5</v>
      </c>
      <c r="S698" s="1" t="s">
        <v>51</v>
      </c>
      <c r="T698" s="1" t="s">
        <v>52</v>
      </c>
      <c r="U698">
        <v>26.712199999999999</v>
      </c>
      <c r="V698">
        <v>24.842300000000002</v>
      </c>
      <c r="W698">
        <v>24.842300000000002</v>
      </c>
      <c r="X698" s="1" t="s">
        <v>53</v>
      </c>
      <c r="Y698" s="1" t="s">
        <v>49</v>
      </c>
      <c r="Z698" s="1" t="s">
        <v>100</v>
      </c>
      <c r="AA698" s="1" t="s">
        <v>123</v>
      </c>
      <c r="AB698" s="1" t="s">
        <v>124</v>
      </c>
      <c r="AC698" s="1" t="s">
        <v>125</v>
      </c>
      <c r="AD698" s="1" t="s">
        <v>126</v>
      </c>
      <c r="AE698" s="1" t="s">
        <v>127</v>
      </c>
      <c r="AF698" s="1" t="s">
        <v>70</v>
      </c>
      <c r="AG698" s="1" t="s">
        <v>60</v>
      </c>
      <c r="AH698">
        <v>698</v>
      </c>
      <c r="AI698" s="1" t="s">
        <v>70</v>
      </c>
      <c r="AJ698" s="1" t="s">
        <v>71</v>
      </c>
      <c r="AK698" s="1" t="s">
        <v>72</v>
      </c>
      <c r="AL698">
        <v>1</v>
      </c>
      <c r="AM698" s="1" t="s">
        <v>1510</v>
      </c>
      <c r="AN698" s="2">
        <v>46143</v>
      </c>
      <c r="AO698" s="3">
        <v>46143</v>
      </c>
    </row>
    <row r="699" spans="1:41">
      <c r="A699" s="1" t="s">
        <v>1511</v>
      </c>
      <c r="B699" s="1" t="s">
        <v>42</v>
      </c>
      <c r="C699">
        <v>999999999999</v>
      </c>
      <c r="D699">
        <v>222222222222</v>
      </c>
      <c r="E699" s="1" t="s">
        <v>121</v>
      </c>
      <c r="F699">
        <v>46146.833333333336</v>
      </c>
      <c r="G699">
        <v>46147.833333333336</v>
      </c>
      <c r="H699">
        <v>46142.833333333336</v>
      </c>
      <c r="I699">
        <v>46173.833333333336</v>
      </c>
      <c r="J699" s="1" t="s">
        <v>96</v>
      </c>
      <c r="K699" s="1" t="s">
        <v>45</v>
      </c>
      <c r="L699" s="1" t="s">
        <v>97</v>
      </c>
      <c r="M699" s="1" t="s">
        <v>148</v>
      </c>
      <c r="N699" s="1" t="s">
        <v>48</v>
      </c>
      <c r="O699" s="1" t="s">
        <v>49</v>
      </c>
      <c r="P699">
        <v>1867237.0847</v>
      </c>
      <c r="Q699" s="1" t="s">
        <v>99</v>
      </c>
      <c r="R699">
        <v>1.6666700000000001E-5</v>
      </c>
      <c r="S699" s="1" t="s">
        <v>51</v>
      </c>
      <c r="T699" s="1" t="s">
        <v>52</v>
      </c>
      <c r="U699">
        <v>31.120699999999999</v>
      </c>
      <c r="V699">
        <v>28.9422</v>
      </c>
      <c r="W699">
        <v>28.9422</v>
      </c>
      <c r="X699" s="1" t="s">
        <v>53</v>
      </c>
      <c r="Y699" s="1" t="s">
        <v>49</v>
      </c>
      <c r="Z699" s="1" t="s">
        <v>100</v>
      </c>
      <c r="AA699" s="1" t="s">
        <v>123</v>
      </c>
      <c r="AB699" s="1" t="s">
        <v>124</v>
      </c>
      <c r="AC699" s="1" t="s">
        <v>125</v>
      </c>
      <c r="AD699" s="1" t="s">
        <v>126</v>
      </c>
      <c r="AE699" s="1" t="s">
        <v>127</v>
      </c>
      <c r="AF699" s="1" t="s">
        <v>70</v>
      </c>
      <c r="AG699" s="1" t="s">
        <v>60</v>
      </c>
      <c r="AH699">
        <v>699</v>
      </c>
      <c r="AI699" s="1" t="s">
        <v>70</v>
      </c>
      <c r="AJ699" s="1" t="s">
        <v>71</v>
      </c>
      <c r="AK699" s="1" t="s">
        <v>72</v>
      </c>
      <c r="AL699">
        <v>1</v>
      </c>
      <c r="AM699" s="1" t="s">
        <v>1512</v>
      </c>
      <c r="AN699" s="2">
        <v>46143</v>
      </c>
      <c r="AO699" s="3">
        <v>46143</v>
      </c>
    </row>
    <row r="700" spans="1:41">
      <c r="A700" s="1" t="s">
        <v>1513</v>
      </c>
      <c r="B700" s="1" t="s">
        <v>42</v>
      </c>
      <c r="C700">
        <v>999999999999</v>
      </c>
      <c r="D700">
        <v>222222222222</v>
      </c>
      <c r="E700" s="1" t="s">
        <v>121</v>
      </c>
      <c r="F700">
        <v>46146.833333333336</v>
      </c>
      <c r="G700">
        <v>46147.833333333336</v>
      </c>
      <c r="H700">
        <v>46142.833333333336</v>
      </c>
      <c r="I700">
        <v>46173.833333333336</v>
      </c>
      <c r="J700" s="1" t="s">
        <v>106</v>
      </c>
      <c r="K700" s="1" t="s">
        <v>107</v>
      </c>
      <c r="L700" s="1" t="s">
        <v>108</v>
      </c>
      <c r="M700" s="1" t="s">
        <v>151</v>
      </c>
      <c r="N700" s="1" t="s">
        <v>48</v>
      </c>
      <c r="O700" s="1" t="s">
        <v>49</v>
      </c>
      <c r="P700">
        <v>91.476600000000005</v>
      </c>
      <c r="Q700" s="1" t="s">
        <v>110</v>
      </c>
      <c r="R700">
        <v>0.5</v>
      </c>
      <c r="S700" s="1" t="s">
        <v>51</v>
      </c>
      <c r="T700" s="1" t="s">
        <v>52</v>
      </c>
      <c r="U700">
        <v>45.738300000000002</v>
      </c>
      <c r="V700">
        <v>42.0792</v>
      </c>
      <c r="W700">
        <v>42.0792</v>
      </c>
      <c r="X700" s="1" t="s">
        <v>53</v>
      </c>
      <c r="Y700" s="1" t="s">
        <v>49</v>
      </c>
      <c r="Z700" s="1" t="s">
        <v>111</v>
      </c>
      <c r="AA700" s="1" t="s">
        <v>152</v>
      </c>
      <c r="AB700" s="1" t="s">
        <v>124</v>
      </c>
      <c r="AC700" s="1" t="s">
        <v>125</v>
      </c>
      <c r="AD700" s="1" t="s">
        <v>126</v>
      </c>
      <c r="AE700" s="1" t="s">
        <v>127</v>
      </c>
      <c r="AF700" s="1" t="s">
        <v>70</v>
      </c>
      <c r="AG700" s="1" t="s">
        <v>60</v>
      </c>
      <c r="AH700">
        <v>700</v>
      </c>
      <c r="AI700" s="1" t="s">
        <v>113</v>
      </c>
      <c r="AJ700" s="1" t="s">
        <v>114</v>
      </c>
      <c r="AK700" s="1" t="s">
        <v>115</v>
      </c>
      <c r="AL700">
        <v>1</v>
      </c>
      <c r="AM700" s="1" t="s">
        <v>1514</v>
      </c>
      <c r="AN700" s="2">
        <v>46143</v>
      </c>
      <c r="AO700" s="3">
        <v>46143</v>
      </c>
    </row>
    <row r="701" spans="1:41">
      <c r="A701" s="1" t="s">
        <v>1515</v>
      </c>
      <c r="B701" s="1" t="s">
        <v>42</v>
      </c>
      <c r="C701">
        <v>999999999999</v>
      </c>
      <c r="D701">
        <v>222222222222</v>
      </c>
      <c r="E701" s="1" t="s">
        <v>121</v>
      </c>
      <c r="F701">
        <v>46146.833333333336</v>
      </c>
      <c r="G701">
        <v>46147.833333333336</v>
      </c>
      <c r="H701">
        <v>46142.833333333336</v>
      </c>
      <c r="I701">
        <v>46173.833333333336</v>
      </c>
      <c r="J701" s="1" t="s">
        <v>106</v>
      </c>
      <c r="K701" s="1" t="s">
        <v>107</v>
      </c>
      <c r="L701" s="1" t="s">
        <v>108</v>
      </c>
      <c r="M701" s="1" t="s">
        <v>155</v>
      </c>
      <c r="N701" s="1" t="s">
        <v>48</v>
      </c>
      <c r="O701" s="1" t="s">
        <v>49</v>
      </c>
      <c r="P701">
        <v>80.695800000000006</v>
      </c>
      <c r="Q701" s="1" t="s">
        <v>110</v>
      </c>
      <c r="R701">
        <v>0.5</v>
      </c>
      <c r="S701" s="1" t="s">
        <v>51</v>
      </c>
      <c r="T701" s="1" t="s">
        <v>52</v>
      </c>
      <c r="U701">
        <v>40.347900000000003</v>
      </c>
      <c r="V701">
        <v>37.120100000000001</v>
      </c>
      <c r="W701">
        <v>37.120100000000001</v>
      </c>
      <c r="X701" s="1" t="s">
        <v>53</v>
      </c>
      <c r="Y701" s="1" t="s">
        <v>49</v>
      </c>
      <c r="Z701" s="1" t="s">
        <v>111</v>
      </c>
      <c r="AA701" s="1" t="s">
        <v>152</v>
      </c>
      <c r="AB701" s="1" t="s">
        <v>124</v>
      </c>
      <c r="AC701" s="1" t="s">
        <v>125</v>
      </c>
      <c r="AD701" s="1" t="s">
        <v>126</v>
      </c>
      <c r="AE701" s="1" t="s">
        <v>127</v>
      </c>
      <c r="AF701" s="1" t="s">
        <v>70</v>
      </c>
      <c r="AG701" s="1" t="s">
        <v>60</v>
      </c>
      <c r="AH701">
        <v>701</v>
      </c>
      <c r="AI701" s="1" t="s">
        <v>113</v>
      </c>
      <c r="AJ701" s="1" t="s">
        <v>114</v>
      </c>
      <c r="AK701" s="1" t="s">
        <v>115</v>
      </c>
      <c r="AL701">
        <v>1</v>
      </c>
      <c r="AM701" s="1" t="s">
        <v>1516</v>
      </c>
      <c r="AN701" s="2">
        <v>46143</v>
      </c>
      <c r="AO701" s="3">
        <v>46143</v>
      </c>
    </row>
    <row r="702" spans="1:41">
      <c r="A702" s="1" t="s">
        <v>1517</v>
      </c>
      <c r="B702" s="1" t="s">
        <v>42</v>
      </c>
      <c r="C702">
        <v>999999999999</v>
      </c>
      <c r="D702">
        <v>111111111111</v>
      </c>
      <c r="E702" s="1" t="s">
        <v>43</v>
      </c>
      <c r="F702">
        <v>46147.833333333336</v>
      </c>
      <c r="G702">
        <v>46148.833333333336</v>
      </c>
      <c r="H702">
        <v>46142.833333333336</v>
      </c>
      <c r="I702">
        <v>46173.833333333336</v>
      </c>
      <c r="J702" s="1" t="s">
        <v>44</v>
      </c>
      <c r="K702" s="1" t="s">
        <v>45</v>
      </c>
      <c r="L702" s="1" t="s">
        <v>46</v>
      </c>
      <c r="M702" s="1" t="s">
        <v>47</v>
      </c>
      <c r="N702" s="1" t="s">
        <v>48</v>
      </c>
      <c r="O702" s="1" t="s">
        <v>49</v>
      </c>
      <c r="P702">
        <v>1037.0487000000001</v>
      </c>
      <c r="Q702" s="1" t="s">
        <v>50</v>
      </c>
      <c r="R702">
        <v>9.6000000000000002E-2</v>
      </c>
      <c r="S702" s="1" t="s">
        <v>51</v>
      </c>
      <c r="T702" s="1" t="s">
        <v>52</v>
      </c>
      <c r="U702">
        <v>99.556700000000006</v>
      </c>
      <c r="V702">
        <v>87.112099999999998</v>
      </c>
      <c r="W702">
        <v>87.112099999999998</v>
      </c>
      <c r="X702" s="1" t="s">
        <v>53</v>
      </c>
      <c r="Y702" s="1" t="s">
        <v>49</v>
      </c>
      <c r="Z702" s="1" t="s">
        <v>54</v>
      </c>
      <c r="AA702" s="1" t="s">
        <v>55</v>
      </c>
      <c r="AB702" s="1" t="s">
        <v>56</v>
      </c>
      <c r="AC702" s="1" t="s">
        <v>57</v>
      </c>
      <c r="AD702" s="1" t="s">
        <v>58</v>
      </c>
      <c r="AE702" s="1" t="s">
        <v>59</v>
      </c>
      <c r="AF702" s="1" t="s">
        <v>56</v>
      </c>
      <c r="AG702" s="1" t="s">
        <v>60</v>
      </c>
      <c r="AH702">
        <v>702</v>
      </c>
      <c r="AI702" s="1" t="s">
        <v>56</v>
      </c>
      <c r="AJ702" s="1" t="s">
        <v>56</v>
      </c>
      <c r="AK702" s="1" t="s">
        <v>61</v>
      </c>
      <c r="AL702">
        <v>1</v>
      </c>
      <c r="AM702" s="1" t="s">
        <v>1518</v>
      </c>
      <c r="AN702" s="2">
        <v>46143</v>
      </c>
      <c r="AO702" s="3">
        <v>46143</v>
      </c>
    </row>
    <row r="703" spans="1:41">
      <c r="A703" s="1" t="s">
        <v>1519</v>
      </c>
      <c r="B703" s="1" t="s">
        <v>42</v>
      </c>
      <c r="C703">
        <v>999999999999</v>
      </c>
      <c r="D703">
        <v>111111111111</v>
      </c>
      <c r="E703" s="1" t="s">
        <v>43</v>
      </c>
      <c r="F703">
        <v>46147.833333333336</v>
      </c>
      <c r="G703">
        <v>46148.833333333336</v>
      </c>
      <c r="H703">
        <v>46142.833333333336</v>
      </c>
      <c r="I703">
        <v>46173.833333333336</v>
      </c>
      <c r="J703" s="1" t="s">
        <v>44</v>
      </c>
      <c r="K703" s="1" t="s">
        <v>45</v>
      </c>
      <c r="L703" s="1" t="s">
        <v>46</v>
      </c>
      <c r="M703" s="1" t="s">
        <v>64</v>
      </c>
      <c r="N703" s="1" t="s">
        <v>48</v>
      </c>
      <c r="O703" s="1" t="s">
        <v>49</v>
      </c>
      <c r="P703">
        <v>1062.6822999999999</v>
      </c>
      <c r="Q703" s="1" t="s">
        <v>50</v>
      </c>
      <c r="R703">
        <v>9.6000000000000002E-2</v>
      </c>
      <c r="S703" s="1" t="s">
        <v>51</v>
      </c>
      <c r="T703" s="1" t="s">
        <v>52</v>
      </c>
      <c r="U703">
        <v>102.0175</v>
      </c>
      <c r="V703">
        <v>89.265299999999996</v>
      </c>
      <c r="W703">
        <v>89.265299999999996</v>
      </c>
      <c r="X703" s="1" t="s">
        <v>53</v>
      </c>
      <c r="Y703" s="1" t="s">
        <v>49</v>
      </c>
      <c r="Z703" s="1" t="s">
        <v>54</v>
      </c>
      <c r="AA703" s="1" t="s">
        <v>65</v>
      </c>
      <c r="AB703" s="1" t="s">
        <v>66</v>
      </c>
      <c r="AC703" s="1" t="s">
        <v>67</v>
      </c>
      <c r="AD703" s="1" t="s">
        <v>68</v>
      </c>
      <c r="AE703" s="1" t="s">
        <v>69</v>
      </c>
      <c r="AF703" s="1" t="s">
        <v>70</v>
      </c>
      <c r="AG703" s="1" t="s">
        <v>60</v>
      </c>
      <c r="AH703">
        <v>703</v>
      </c>
      <c r="AI703" s="1" t="s">
        <v>70</v>
      </c>
      <c r="AJ703" s="1" t="s">
        <v>71</v>
      </c>
      <c r="AK703" s="1" t="s">
        <v>72</v>
      </c>
      <c r="AL703">
        <v>1</v>
      </c>
      <c r="AM703" s="1" t="s">
        <v>1520</v>
      </c>
      <c r="AN703" s="2">
        <v>46143</v>
      </c>
      <c r="AO703" s="3">
        <v>46143</v>
      </c>
    </row>
    <row r="704" spans="1:41">
      <c r="A704" s="1" t="s">
        <v>1521</v>
      </c>
      <c r="B704" s="1" t="s">
        <v>42</v>
      </c>
      <c r="C704">
        <v>999999999999</v>
      </c>
      <c r="D704">
        <v>111111111111</v>
      </c>
      <c r="E704" s="1" t="s">
        <v>43</v>
      </c>
      <c r="F704">
        <v>46147.833333333336</v>
      </c>
      <c r="G704">
        <v>46148.833333333336</v>
      </c>
      <c r="H704">
        <v>46142.833333333336</v>
      </c>
      <c r="I704">
        <v>46173.833333333336</v>
      </c>
      <c r="J704" s="1" t="s">
        <v>75</v>
      </c>
      <c r="K704" s="1" t="s">
        <v>76</v>
      </c>
      <c r="L704" s="1" t="s">
        <v>77</v>
      </c>
      <c r="M704" s="1" t="s">
        <v>78</v>
      </c>
      <c r="N704" s="1" t="s">
        <v>48</v>
      </c>
      <c r="O704" s="1" t="s">
        <v>49</v>
      </c>
      <c r="P704">
        <v>231.99289999999999</v>
      </c>
      <c r="Q704" s="1" t="s">
        <v>79</v>
      </c>
      <c r="R704">
        <v>2.3E-2</v>
      </c>
      <c r="S704" s="1" t="s">
        <v>51</v>
      </c>
      <c r="T704" s="1" t="s">
        <v>52</v>
      </c>
      <c r="U704">
        <v>5.3357999999999999</v>
      </c>
      <c r="V704">
        <v>4.9878</v>
      </c>
      <c r="W704">
        <v>4.9878</v>
      </c>
      <c r="X704" s="1" t="s">
        <v>53</v>
      </c>
      <c r="Y704" s="1" t="s">
        <v>49</v>
      </c>
      <c r="Z704" s="1" t="s">
        <v>80</v>
      </c>
      <c r="AA704" s="1" t="s">
        <v>65</v>
      </c>
      <c r="AB704" s="1" t="s">
        <v>66</v>
      </c>
      <c r="AC704" s="1" t="s">
        <v>67</v>
      </c>
      <c r="AD704" s="1" t="s">
        <v>68</v>
      </c>
      <c r="AE704" s="1" t="s">
        <v>69</v>
      </c>
      <c r="AF704" s="1" t="s">
        <v>70</v>
      </c>
      <c r="AG704" s="1" t="s">
        <v>60</v>
      </c>
      <c r="AH704">
        <v>704</v>
      </c>
      <c r="AI704" s="1" t="s">
        <v>70</v>
      </c>
      <c r="AJ704" s="1" t="s">
        <v>71</v>
      </c>
      <c r="AK704" s="1" t="s">
        <v>72</v>
      </c>
      <c r="AL704">
        <v>1</v>
      </c>
      <c r="AM704" s="1" t="s">
        <v>1522</v>
      </c>
      <c r="AN704" s="2">
        <v>46143</v>
      </c>
      <c r="AO704" s="3">
        <v>46143</v>
      </c>
    </row>
    <row r="705" spans="1:41">
      <c r="A705" s="1" t="s">
        <v>1523</v>
      </c>
      <c r="B705" s="1" t="s">
        <v>42</v>
      </c>
      <c r="C705">
        <v>999999999999</v>
      </c>
      <c r="D705">
        <v>111111111111</v>
      </c>
      <c r="E705" s="1" t="s">
        <v>43</v>
      </c>
      <c r="F705">
        <v>46147.833333333336</v>
      </c>
      <c r="G705">
        <v>46148.833333333336</v>
      </c>
      <c r="H705">
        <v>46142.833333333336</v>
      </c>
      <c r="I705">
        <v>46173.833333333336</v>
      </c>
      <c r="J705" s="1" t="s">
        <v>75</v>
      </c>
      <c r="K705" s="1" t="s">
        <v>76</v>
      </c>
      <c r="L705" s="1" t="s">
        <v>77</v>
      </c>
      <c r="M705" s="1" t="s">
        <v>83</v>
      </c>
      <c r="N705" s="1" t="s">
        <v>48</v>
      </c>
      <c r="O705" s="1" t="s">
        <v>49</v>
      </c>
      <c r="P705">
        <v>252.96090000000001</v>
      </c>
      <c r="Q705" s="1" t="s">
        <v>79</v>
      </c>
      <c r="R705">
        <v>2.3E-2</v>
      </c>
      <c r="S705" s="1" t="s">
        <v>51</v>
      </c>
      <c r="T705" s="1" t="s">
        <v>52</v>
      </c>
      <c r="U705">
        <v>5.8181000000000003</v>
      </c>
      <c r="V705">
        <v>5.4386999999999999</v>
      </c>
      <c r="W705">
        <v>5.4386999999999999</v>
      </c>
      <c r="X705" s="1" t="s">
        <v>53</v>
      </c>
      <c r="Y705" s="1" t="s">
        <v>49</v>
      </c>
      <c r="Z705" s="1" t="s">
        <v>80</v>
      </c>
      <c r="AA705" s="1" t="s">
        <v>65</v>
      </c>
      <c r="AB705" s="1" t="s">
        <v>66</v>
      </c>
      <c r="AC705" s="1" t="s">
        <v>67</v>
      </c>
      <c r="AD705" s="1" t="s">
        <v>68</v>
      </c>
      <c r="AE705" s="1" t="s">
        <v>69</v>
      </c>
      <c r="AF705" s="1" t="s">
        <v>70</v>
      </c>
      <c r="AG705" s="1" t="s">
        <v>60</v>
      </c>
      <c r="AH705">
        <v>705</v>
      </c>
      <c r="AI705" s="1" t="s">
        <v>70</v>
      </c>
      <c r="AJ705" s="1" t="s">
        <v>71</v>
      </c>
      <c r="AK705" s="1" t="s">
        <v>72</v>
      </c>
      <c r="AL705">
        <v>1</v>
      </c>
      <c r="AM705" s="1" t="s">
        <v>1524</v>
      </c>
      <c r="AN705" s="2">
        <v>46143</v>
      </c>
      <c r="AO705" s="3">
        <v>46143</v>
      </c>
    </row>
    <row r="706" spans="1:41">
      <c r="A706" s="1" t="s">
        <v>1525</v>
      </c>
      <c r="B706" s="1" t="s">
        <v>42</v>
      </c>
      <c r="C706">
        <v>999999999999</v>
      </c>
      <c r="D706">
        <v>111111111111</v>
      </c>
      <c r="E706" s="1" t="s">
        <v>43</v>
      </c>
      <c r="F706">
        <v>46147.833333333336</v>
      </c>
      <c r="G706">
        <v>46148.833333333336</v>
      </c>
      <c r="H706">
        <v>46142.833333333336</v>
      </c>
      <c r="I706">
        <v>46173.833333333336</v>
      </c>
      <c r="J706" s="1" t="s">
        <v>86</v>
      </c>
      <c r="K706" s="1" t="s">
        <v>87</v>
      </c>
      <c r="L706" s="1" t="s">
        <v>88</v>
      </c>
      <c r="M706" s="1" t="s">
        <v>89</v>
      </c>
      <c r="N706" s="1" t="s">
        <v>48</v>
      </c>
      <c r="O706" s="1" t="s">
        <v>49</v>
      </c>
      <c r="P706">
        <v>195.11</v>
      </c>
      <c r="Q706" s="1" t="s">
        <v>50</v>
      </c>
      <c r="R706">
        <v>0.192</v>
      </c>
      <c r="S706" s="1" t="s">
        <v>51</v>
      </c>
      <c r="T706" s="1" t="s">
        <v>52</v>
      </c>
      <c r="U706">
        <v>37.461100000000002</v>
      </c>
      <c r="V706">
        <v>33.168700000000001</v>
      </c>
      <c r="W706">
        <v>33.168700000000001</v>
      </c>
      <c r="X706" s="1" t="s">
        <v>53</v>
      </c>
      <c r="Y706" s="1" t="s">
        <v>49</v>
      </c>
      <c r="Z706" s="1" t="s">
        <v>90</v>
      </c>
      <c r="AA706" s="1" t="s">
        <v>65</v>
      </c>
      <c r="AB706" s="1" t="s">
        <v>66</v>
      </c>
      <c r="AC706" s="1" t="s">
        <v>67</v>
      </c>
      <c r="AD706" s="1" t="s">
        <v>68</v>
      </c>
      <c r="AE706" s="1" t="s">
        <v>69</v>
      </c>
      <c r="AF706" s="1" t="s">
        <v>70</v>
      </c>
      <c r="AG706" s="1" t="s">
        <v>60</v>
      </c>
      <c r="AH706">
        <v>706</v>
      </c>
      <c r="AI706" s="1" t="s">
        <v>70</v>
      </c>
      <c r="AJ706" s="1" t="s">
        <v>71</v>
      </c>
      <c r="AK706" s="1" t="s">
        <v>72</v>
      </c>
      <c r="AL706">
        <v>1</v>
      </c>
      <c r="AM706" s="1" t="s">
        <v>1526</v>
      </c>
      <c r="AN706" s="2">
        <v>46143</v>
      </c>
      <c r="AO706" s="3">
        <v>46143</v>
      </c>
    </row>
    <row r="707" spans="1:41">
      <c r="A707" s="1" t="s">
        <v>1527</v>
      </c>
      <c r="B707" s="1" t="s">
        <v>42</v>
      </c>
      <c r="C707">
        <v>999999999999</v>
      </c>
      <c r="D707">
        <v>111111111111</v>
      </c>
      <c r="E707" s="1" t="s">
        <v>43</v>
      </c>
      <c r="F707">
        <v>46147.833333333336</v>
      </c>
      <c r="G707">
        <v>46148.833333333336</v>
      </c>
      <c r="H707">
        <v>46142.833333333336</v>
      </c>
      <c r="I707">
        <v>46173.833333333336</v>
      </c>
      <c r="J707" s="1" t="s">
        <v>86</v>
      </c>
      <c r="K707" s="1" t="s">
        <v>87</v>
      </c>
      <c r="L707" s="1" t="s">
        <v>88</v>
      </c>
      <c r="M707" s="1" t="s">
        <v>93</v>
      </c>
      <c r="N707" s="1" t="s">
        <v>48</v>
      </c>
      <c r="O707" s="1" t="s">
        <v>49</v>
      </c>
      <c r="P707">
        <v>204.85169999999999</v>
      </c>
      <c r="Q707" s="1" t="s">
        <v>50</v>
      </c>
      <c r="R707">
        <v>0.192</v>
      </c>
      <c r="S707" s="1" t="s">
        <v>51</v>
      </c>
      <c r="T707" s="1" t="s">
        <v>52</v>
      </c>
      <c r="U707">
        <v>39.331499999999998</v>
      </c>
      <c r="V707">
        <v>34.824800000000003</v>
      </c>
      <c r="W707">
        <v>34.824800000000003</v>
      </c>
      <c r="X707" s="1" t="s">
        <v>53</v>
      </c>
      <c r="Y707" s="1" t="s">
        <v>49</v>
      </c>
      <c r="Z707" s="1" t="s">
        <v>90</v>
      </c>
      <c r="AA707" s="1" t="s">
        <v>65</v>
      </c>
      <c r="AB707" s="1" t="s">
        <v>66</v>
      </c>
      <c r="AC707" s="1" t="s">
        <v>67</v>
      </c>
      <c r="AD707" s="1" t="s">
        <v>68</v>
      </c>
      <c r="AE707" s="1" t="s">
        <v>69</v>
      </c>
      <c r="AF707" s="1" t="s">
        <v>70</v>
      </c>
      <c r="AG707" s="1" t="s">
        <v>60</v>
      </c>
      <c r="AH707">
        <v>707</v>
      </c>
      <c r="AI707" s="1" t="s">
        <v>70</v>
      </c>
      <c r="AJ707" s="1" t="s">
        <v>71</v>
      </c>
      <c r="AK707" s="1" t="s">
        <v>72</v>
      </c>
      <c r="AL707">
        <v>1</v>
      </c>
      <c r="AM707" s="1" t="s">
        <v>1528</v>
      </c>
      <c r="AN707" s="2">
        <v>46143</v>
      </c>
      <c r="AO707" s="3">
        <v>46143</v>
      </c>
    </row>
    <row r="708" spans="1:41">
      <c r="A708" s="1" t="s">
        <v>1529</v>
      </c>
      <c r="B708" s="1" t="s">
        <v>42</v>
      </c>
      <c r="C708">
        <v>999999999999</v>
      </c>
      <c r="D708">
        <v>111111111111</v>
      </c>
      <c r="E708" s="1" t="s">
        <v>43</v>
      </c>
      <c r="F708">
        <v>46147.833333333336</v>
      </c>
      <c r="G708">
        <v>46148.833333333336</v>
      </c>
      <c r="H708">
        <v>46142.833333333336</v>
      </c>
      <c r="I708">
        <v>46173.833333333336</v>
      </c>
      <c r="J708" s="1" t="s">
        <v>96</v>
      </c>
      <c r="K708" s="1" t="s">
        <v>45</v>
      </c>
      <c r="L708" s="1" t="s">
        <v>97</v>
      </c>
      <c r="M708" s="1" t="s">
        <v>98</v>
      </c>
      <c r="N708" s="1" t="s">
        <v>48</v>
      </c>
      <c r="O708" s="1" t="s">
        <v>49</v>
      </c>
      <c r="P708">
        <v>4436315.0038000001</v>
      </c>
      <c r="Q708" s="1" t="s">
        <v>99</v>
      </c>
      <c r="R708">
        <v>1.6666700000000001E-5</v>
      </c>
      <c r="S708" s="1" t="s">
        <v>51</v>
      </c>
      <c r="T708" s="1" t="s">
        <v>52</v>
      </c>
      <c r="U708">
        <v>73.938699999999997</v>
      </c>
      <c r="V708">
        <v>68.762900000000002</v>
      </c>
      <c r="W708">
        <v>68.762900000000002</v>
      </c>
      <c r="X708" s="1" t="s">
        <v>53</v>
      </c>
      <c r="Y708" s="1" t="s">
        <v>49</v>
      </c>
      <c r="Z708" s="1" t="s">
        <v>100</v>
      </c>
      <c r="AA708" s="1" t="s">
        <v>65</v>
      </c>
      <c r="AB708" s="1" t="s">
        <v>66</v>
      </c>
      <c r="AC708" s="1" t="s">
        <v>67</v>
      </c>
      <c r="AD708" s="1" t="s">
        <v>68</v>
      </c>
      <c r="AE708" s="1" t="s">
        <v>69</v>
      </c>
      <c r="AF708" s="1" t="s">
        <v>70</v>
      </c>
      <c r="AG708" s="1" t="s">
        <v>60</v>
      </c>
      <c r="AH708">
        <v>708</v>
      </c>
      <c r="AI708" s="1" t="s">
        <v>70</v>
      </c>
      <c r="AJ708" s="1" t="s">
        <v>71</v>
      </c>
      <c r="AK708" s="1" t="s">
        <v>72</v>
      </c>
      <c r="AL708">
        <v>1</v>
      </c>
      <c r="AM708" s="1" t="s">
        <v>1530</v>
      </c>
      <c r="AN708" s="2">
        <v>46143</v>
      </c>
      <c r="AO708" s="3">
        <v>46143</v>
      </c>
    </row>
    <row r="709" spans="1:41">
      <c r="A709" s="1" t="s">
        <v>1531</v>
      </c>
      <c r="B709" s="1" t="s">
        <v>42</v>
      </c>
      <c r="C709">
        <v>999999999999</v>
      </c>
      <c r="D709">
        <v>111111111111</v>
      </c>
      <c r="E709" s="1" t="s">
        <v>43</v>
      </c>
      <c r="F709">
        <v>46147.833333333336</v>
      </c>
      <c r="G709">
        <v>46148.833333333336</v>
      </c>
      <c r="H709">
        <v>46142.833333333336</v>
      </c>
      <c r="I709">
        <v>46173.833333333336</v>
      </c>
      <c r="J709" s="1" t="s">
        <v>96</v>
      </c>
      <c r="K709" s="1" t="s">
        <v>45</v>
      </c>
      <c r="L709" s="1" t="s">
        <v>97</v>
      </c>
      <c r="M709" s="1" t="s">
        <v>103</v>
      </c>
      <c r="N709" s="1" t="s">
        <v>48</v>
      </c>
      <c r="O709" s="1" t="s">
        <v>49</v>
      </c>
      <c r="P709">
        <v>4266507.8148999996</v>
      </c>
      <c r="Q709" s="1" t="s">
        <v>99</v>
      </c>
      <c r="R709">
        <v>1.6666700000000001E-5</v>
      </c>
      <c r="S709" s="1" t="s">
        <v>51</v>
      </c>
      <c r="T709" s="1" t="s">
        <v>52</v>
      </c>
      <c r="U709">
        <v>71.108599999999996</v>
      </c>
      <c r="V709">
        <v>66.130899999999997</v>
      </c>
      <c r="W709">
        <v>66.130899999999997</v>
      </c>
      <c r="X709" s="1" t="s">
        <v>53</v>
      </c>
      <c r="Y709" s="1" t="s">
        <v>49</v>
      </c>
      <c r="Z709" s="1" t="s">
        <v>100</v>
      </c>
      <c r="AA709" s="1" t="s">
        <v>65</v>
      </c>
      <c r="AB709" s="1" t="s">
        <v>66</v>
      </c>
      <c r="AC709" s="1" t="s">
        <v>67</v>
      </c>
      <c r="AD709" s="1" t="s">
        <v>68</v>
      </c>
      <c r="AE709" s="1" t="s">
        <v>69</v>
      </c>
      <c r="AF709" s="1" t="s">
        <v>70</v>
      </c>
      <c r="AG709" s="1" t="s">
        <v>60</v>
      </c>
      <c r="AH709">
        <v>709</v>
      </c>
      <c r="AI709" s="1" t="s">
        <v>70</v>
      </c>
      <c r="AJ709" s="1" t="s">
        <v>71</v>
      </c>
      <c r="AK709" s="1" t="s">
        <v>72</v>
      </c>
      <c r="AL709">
        <v>1</v>
      </c>
      <c r="AM709" s="1" t="s">
        <v>1532</v>
      </c>
      <c r="AN709" s="2">
        <v>46143</v>
      </c>
      <c r="AO709" s="3">
        <v>46143</v>
      </c>
    </row>
    <row r="710" spans="1:41">
      <c r="A710" s="1" t="s">
        <v>1533</v>
      </c>
      <c r="B710" s="1" t="s">
        <v>42</v>
      </c>
      <c r="C710">
        <v>999999999999</v>
      </c>
      <c r="D710">
        <v>111111111111</v>
      </c>
      <c r="E710" s="1" t="s">
        <v>43</v>
      </c>
      <c r="F710">
        <v>46147.833333333336</v>
      </c>
      <c r="G710">
        <v>46148.833333333336</v>
      </c>
      <c r="H710">
        <v>46142.833333333336</v>
      </c>
      <c r="I710">
        <v>46173.833333333336</v>
      </c>
      <c r="J710" s="1" t="s">
        <v>106</v>
      </c>
      <c r="K710" s="1" t="s">
        <v>107</v>
      </c>
      <c r="L710" s="1" t="s">
        <v>108</v>
      </c>
      <c r="M710" s="1" t="s">
        <v>109</v>
      </c>
      <c r="N710" s="1" t="s">
        <v>48</v>
      </c>
      <c r="O710" s="1" t="s">
        <v>49</v>
      </c>
      <c r="P710">
        <v>232.39670000000001</v>
      </c>
      <c r="Q710" s="1" t="s">
        <v>110</v>
      </c>
      <c r="R710">
        <v>0.5</v>
      </c>
      <c r="S710" s="1" t="s">
        <v>51</v>
      </c>
      <c r="T710" s="1" t="s">
        <v>52</v>
      </c>
      <c r="U710">
        <v>116.19840000000001</v>
      </c>
      <c r="V710">
        <v>106.9025</v>
      </c>
      <c r="W710">
        <v>106.9025</v>
      </c>
      <c r="X710" s="1" t="s">
        <v>53</v>
      </c>
      <c r="Y710" s="1" t="s">
        <v>49</v>
      </c>
      <c r="Z710" s="1" t="s">
        <v>111</v>
      </c>
      <c r="AA710" s="1" t="s">
        <v>112</v>
      </c>
      <c r="AB710" s="1" t="s">
        <v>66</v>
      </c>
      <c r="AC710" s="1" t="s">
        <v>67</v>
      </c>
      <c r="AD710" s="1" t="s">
        <v>68</v>
      </c>
      <c r="AE710" s="1" t="s">
        <v>69</v>
      </c>
      <c r="AF710" s="1" t="s">
        <v>70</v>
      </c>
      <c r="AG710" s="1" t="s">
        <v>60</v>
      </c>
      <c r="AH710">
        <v>710</v>
      </c>
      <c r="AI710" s="1" t="s">
        <v>113</v>
      </c>
      <c r="AJ710" s="1" t="s">
        <v>114</v>
      </c>
      <c r="AK710" s="1" t="s">
        <v>115</v>
      </c>
      <c r="AL710">
        <v>1</v>
      </c>
      <c r="AM710" s="1" t="s">
        <v>1534</v>
      </c>
      <c r="AN710" s="2">
        <v>46143</v>
      </c>
      <c r="AO710" s="3">
        <v>46143</v>
      </c>
    </row>
    <row r="711" spans="1:41">
      <c r="A711" s="1" t="s">
        <v>1535</v>
      </c>
      <c r="B711" s="1" t="s">
        <v>42</v>
      </c>
      <c r="C711">
        <v>999999999999</v>
      </c>
      <c r="D711">
        <v>111111111111</v>
      </c>
      <c r="E711" s="1" t="s">
        <v>43</v>
      </c>
      <c r="F711">
        <v>46147.833333333336</v>
      </c>
      <c r="G711">
        <v>46148.833333333336</v>
      </c>
      <c r="H711">
        <v>46142.833333333336</v>
      </c>
      <c r="I711">
        <v>46173.833333333336</v>
      </c>
      <c r="J711" s="1" t="s">
        <v>106</v>
      </c>
      <c r="K711" s="1" t="s">
        <v>107</v>
      </c>
      <c r="L711" s="1" t="s">
        <v>108</v>
      </c>
      <c r="M711" s="1" t="s">
        <v>118</v>
      </c>
      <c r="N711" s="1" t="s">
        <v>48</v>
      </c>
      <c r="O711" s="1" t="s">
        <v>49</v>
      </c>
      <c r="P711">
        <v>246.3595</v>
      </c>
      <c r="Q711" s="1" t="s">
        <v>110</v>
      </c>
      <c r="R711">
        <v>0.5</v>
      </c>
      <c r="S711" s="1" t="s">
        <v>51</v>
      </c>
      <c r="T711" s="1" t="s">
        <v>52</v>
      </c>
      <c r="U711">
        <v>123.1797</v>
      </c>
      <c r="V711">
        <v>113.3253</v>
      </c>
      <c r="W711">
        <v>113.3253</v>
      </c>
      <c r="X711" s="1" t="s">
        <v>53</v>
      </c>
      <c r="Y711" s="1" t="s">
        <v>49</v>
      </c>
      <c r="Z711" s="1" t="s">
        <v>111</v>
      </c>
      <c r="AA711" s="1" t="s">
        <v>55</v>
      </c>
      <c r="AB711" s="1" t="s">
        <v>56</v>
      </c>
      <c r="AC711" s="1" t="s">
        <v>57</v>
      </c>
      <c r="AD711" s="1" t="s">
        <v>58</v>
      </c>
      <c r="AE711" s="1" t="s">
        <v>59</v>
      </c>
      <c r="AF711" s="1" t="s">
        <v>56</v>
      </c>
      <c r="AG711" s="1" t="s">
        <v>60</v>
      </c>
      <c r="AH711">
        <v>711</v>
      </c>
      <c r="AI711" s="1" t="s">
        <v>56</v>
      </c>
      <c r="AJ711" s="1" t="s">
        <v>56</v>
      </c>
      <c r="AK711" s="1" t="s">
        <v>61</v>
      </c>
      <c r="AL711">
        <v>1</v>
      </c>
      <c r="AM711" s="1" t="s">
        <v>1536</v>
      </c>
      <c r="AN711" s="2">
        <v>46143</v>
      </c>
      <c r="AO711" s="3">
        <v>46143</v>
      </c>
    </row>
    <row r="712" spans="1:41">
      <c r="A712" s="1" t="s">
        <v>1537</v>
      </c>
      <c r="B712" s="1" t="s">
        <v>42</v>
      </c>
      <c r="C712">
        <v>999999999999</v>
      </c>
      <c r="D712">
        <v>222222222222</v>
      </c>
      <c r="E712" s="1" t="s">
        <v>121</v>
      </c>
      <c r="F712">
        <v>46147.833333333336</v>
      </c>
      <c r="G712">
        <v>46148.833333333336</v>
      </c>
      <c r="H712">
        <v>46142.833333333336</v>
      </c>
      <c r="I712">
        <v>46173.833333333336</v>
      </c>
      <c r="J712" s="1" t="s">
        <v>44</v>
      </c>
      <c r="K712" s="1" t="s">
        <v>45</v>
      </c>
      <c r="L712" s="1" t="s">
        <v>46</v>
      </c>
      <c r="M712" s="1" t="s">
        <v>122</v>
      </c>
      <c r="N712" s="1" t="s">
        <v>48</v>
      </c>
      <c r="O712" s="1" t="s">
        <v>49</v>
      </c>
      <c r="P712">
        <v>422.18900000000002</v>
      </c>
      <c r="Q712" s="1" t="s">
        <v>50</v>
      </c>
      <c r="R712">
        <v>9.6000000000000002E-2</v>
      </c>
      <c r="S712" s="1" t="s">
        <v>51</v>
      </c>
      <c r="T712" s="1" t="s">
        <v>52</v>
      </c>
      <c r="U712">
        <v>40.530099999999997</v>
      </c>
      <c r="V712">
        <v>35.463900000000002</v>
      </c>
      <c r="W712">
        <v>35.463900000000002</v>
      </c>
      <c r="X712" s="1" t="s">
        <v>53</v>
      </c>
      <c r="Y712" s="1" t="s">
        <v>49</v>
      </c>
      <c r="Z712" s="1" t="s">
        <v>54</v>
      </c>
      <c r="AA712" s="1" t="s">
        <v>123</v>
      </c>
      <c r="AB712" s="1" t="s">
        <v>124</v>
      </c>
      <c r="AC712" s="1" t="s">
        <v>125</v>
      </c>
      <c r="AD712" s="1" t="s">
        <v>126</v>
      </c>
      <c r="AE712" s="1" t="s">
        <v>127</v>
      </c>
      <c r="AF712" s="1" t="s">
        <v>70</v>
      </c>
      <c r="AG712" s="1" t="s">
        <v>60</v>
      </c>
      <c r="AH712">
        <v>712</v>
      </c>
      <c r="AI712" s="1" t="s">
        <v>70</v>
      </c>
      <c r="AJ712" s="1" t="s">
        <v>71</v>
      </c>
      <c r="AK712" s="1" t="s">
        <v>72</v>
      </c>
      <c r="AL712">
        <v>1</v>
      </c>
      <c r="AM712" s="1" t="s">
        <v>1538</v>
      </c>
      <c r="AN712" s="2">
        <v>46143</v>
      </c>
      <c r="AO712" s="3">
        <v>46143</v>
      </c>
    </row>
    <row r="713" spans="1:41">
      <c r="A713" s="1" t="s">
        <v>1539</v>
      </c>
      <c r="B713" s="1" t="s">
        <v>42</v>
      </c>
      <c r="C713">
        <v>999999999999</v>
      </c>
      <c r="D713">
        <v>222222222222</v>
      </c>
      <c r="E713" s="1" t="s">
        <v>121</v>
      </c>
      <c r="F713">
        <v>46147.833333333336</v>
      </c>
      <c r="G713">
        <v>46148.833333333336</v>
      </c>
      <c r="H713">
        <v>46142.833333333336</v>
      </c>
      <c r="I713">
        <v>46173.833333333336</v>
      </c>
      <c r="J713" s="1" t="s">
        <v>44</v>
      </c>
      <c r="K713" s="1" t="s">
        <v>45</v>
      </c>
      <c r="L713" s="1" t="s">
        <v>46</v>
      </c>
      <c r="M713" s="1" t="s">
        <v>130</v>
      </c>
      <c r="N713" s="1" t="s">
        <v>48</v>
      </c>
      <c r="O713" s="1" t="s">
        <v>49</v>
      </c>
      <c r="P713">
        <v>461.01979999999998</v>
      </c>
      <c r="Q713" s="1" t="s">
        <v>50</v>
      </c>
      <c r="R713">
        <v>9.6000000000000002E-2</v>
      </c>
      <c r="S713" s="1" t="s">
        <v>51</v>
      </c>
      <c r="T713" s="1" t="s">
        <v>52</v>
      </c>
      <c r="U713">
        <v>44.257899999999999</v>
      </c>
      <c r="V713">
        <v>38.725700000000003</v>
      </c>
      <c r="W713">
        <v>38.725700000000003</v>
      </c>
      <c r="X713" s="1" t="s">
        <v>53</v>
      </c>
      <c r="Y713" s="1" t="s">
        <v>49</v>
      </c>
      <c r="Z713" s="1" t="s">
        <v>54</v>
      </c>
      <c r="AA713" s="1" t="s">
        <v>123</v>
      </c>
      <c r="AB713" s="1" t="s">
        <v>124</v>
      </c>
      <c r="AC713" s="1" t="s">
        <v>125</v>
      </c>
      <c r="AD713" s="1" t="s">
        <v>126</v>
      </c>
      <c r="AE713" s="1" t="s">
        <v>127</v>
      </c>
      <c r="AF713" s="1" t="s">
        <v>70</v>
      </c>
      <c r="AG713" s="1" t="s">
        <v>60</v>
      </c>
      <c r="AH713">
        <v>713</v>
      </c>
      <c r="AI713" s="1" t="s">
        <v>70</v>
      </c>
      <c r="AJ713" s="1" t="s">
        <v>71</v>
      </c>
      <c r="AK713" s="1" t="s">
        <v>72</v>
      </c>
      <c r="AL713">
        <v>1</v>
      </c>
      <c r="AM713" s="1" t="s">
        <v>1540</v>
      </c>
      <c r="AN713" s="2">
        <v>46143</v>
      </c>
      <c r="AO713" s="3">
        <v>46143</v>
      </c>
    </row>
    <row r="714" spans="1:41">
      <c r="A714" s="1" t="s">
        <v>1541</v>
      </c>
      <c r="B714" s="1" t="s">
        <v>42</v>
      </c>
      <c r="C714">
        <v>999999999999</v>
      </c>
      <c r="D714">
        <v>222222222222</v>
      </c>
      <c r="E714" s="1" t="s">
        <v>121</v>
      </c>
      <c r="F714">
        <v>46147.833333333336</v>
      </c>
      <c r="G714">
        <v>46148.833333333336</v>
      </c>
      <c r="H714">
        <v>46142.833333333336</v>
      </c>
      <c r="I714">
        <v>46173.833333333336</v>
      </c>
      <c r="J714" s="1" t="s">
        <v>75</v>
      </c>
      <c r="K714" s="1" t="s">
        <v>76</v>
      </c>
      <c r="L714" s="1" t="s">
        <v>77</v>
      </c>
      <c r="M714" s="1" t="s">
        <v>133</v>
      </c>
      <c r="N714" s="1" t="s">
        <v>48</v>
      </c>
      <c r="O714" s="1" t="s">
        <v>49</v>
      </c>
      <c r="P714">
        <v>89.006299999999996</v>
      </c>
      <c r="Q714" s="1" t="s">
        <v>79</v>
      </c>
      <c r="R714">
        <v>2.3E-2</v>
      </c>
      <c r="S714" s="1" t="s">
        <v>51</v>
      </c>
      <c r="T714" s="1" t="s">
        <v>52</v>
      </c>
      <c r="U714">
        <v>2.0470999999999999</v>
      </c>
      <c r="V714">
        <v>1.9136</v>
      </c>
      <c r="W714">
        <v>1.9136</v>
      </c>
      <c r="X714" s="1" t="s">
        <v>53</v>
      </c>
      <c r="Y714" s="1" t="s">
        <v>49</v>
      </c>
      <c r="Z714" s="1" t="s">
        <v>80</v>
      </c>
      <c r="AA714" s="1" t="s">
        <v>123</v>
      </c>
      <c r="AB714" s="1" t="s">
        <v>124</v>
      </c>
      <c r="AC714" s="1" t="s">
        <v>125</v>
      </c>
      <c r="AD714" s="1" t="s">
        <v>126</v>
      </c>
      <c r="AE714" s="1" t="s">
        <v>127</v>
      </c>
      <c r="AF714" s="1" t="s">
        <v>70</v>
      </c>
      <c r="AG714" s="1" t="s">
        <v>60</v>
      </c>
      <c r="AH714">
        <v>714</v>
      </c>
      <c r="AI714" s="1" t="s">
        <v>70</v>
      </c>
      <c r="AJ714" s="1" t="s">
        <v>71</v>
      </c>
      <c r="AK714" s="1" t="s">
        <v>72</v>
      </c>
      <c r="AL714">
        <v>1</v>
      </c>
      <c r="AM714" s="1" t="s">
        <v>1542</v>
      </c>
      <c r="AN714" s="2">
        <v>46143</v>
      </c>
      <c r="AO714" s="3">
        <v>46143</v>
      </c>
    </row>
    <row r="715" spans="1:41">
      <c r="A715" s="1" t="s">
        <v>1543</v>
      </c>
      <c r="B715" s="1" t="s">
        <v>42</v>
      </c>
      <c r="C715">
        <v>999999999999</v>
      </c>
      <c r="D715">
        <v>222222222222</v>
      </c>
      <c r="E715" s="1" t="s">
        <v>121</v>
      </c>
      <c r="F715">
        <v>46147.833333333336</v>
      </c>
      <c r="G715">
        <v>46148.833333333336</v>
      </c>
      <c r="H715">
        <v>46142.833333333336</v>
      </c>
      <c r="I715">
        <v>46173.833333333336</v>
      </c>
      <c r="J715" s="1" t="s">
        <v>75</v>
      </c>
      <c r="K715" s="1" t="s">
        <v>76</v>
      </c>
      <c r="L715" s="1" t="s">
        <v>77</v>
      </c>
      <c r="M715" s="1" t="s">
        <v>136</v>
      </c>
      <c r="N715" s="1" t="s">
        <v>48</v>
      </c>
      <c r="O715" s="1" t="s">
        <v>49</v>
      </c>
      <c r="P715">
        <v>93.469200000000001</v>
      </c>
      <c r="Q715" s="1" t="s">
        <v>79</v>
      </c>
      <c r="R715">
        <v>2.3E-2</v>
      </c>
      <c r="S715" s="1" t="s">
        <v>51</v>
      </c>
      <c r="T715" s="1" t="s">
        <v>52</v>
      </c>
      <c r="U715">
        <v>2.1497999999999999</v>
      </c>
      <c r="V715">
        <v>2.0095999999999998</v>
      </c>
      <c r="W715">
        <v>2.0095999999999998</v>
      </c>
      <c r="X715" s="1" t="s">
        <v>53</v>
      </c>
      <c r="Y715" s="1" t="s">
        <v>49</v>
      </c>
      <c r="Z715" s="1" t="s">
        <v>80</v>
      </c>
      <c r="AA715" s="1" t="s">
        <v>123</v>
      </c>
      <c r="AB715" s="1" t="s">
        <v>124</v>
      </c>
      <c r="AC715" s="1" t="s">
        <v>125</v>
      </c>
      <c r="AD715" s="1" t="s">
        <v>126</v>
      </c>
      <c r="AE715" s="1" t="s">
        <v>127</v>
      </c>
      <c r="AF715" s="1" t="s">
        <v>70</v>
      </c>
      <c r="AG715" s="1" t="s">
        <v>60</v>
      </c>
      <c r="AH715">
        <v>715</v>
      </c>
      <c r="AI715" s="1" t="s">
        <v>70</v>
      </c>
      <c r="AJ715" s="1" t="s">
        <v>71</v>
      </c>
      <c r="AK715" s="1" t="s">
        <v>72</v>
      </c>
      <c r="AL715">
        <v>1</v>
      </c>
      <c r="AM715" s="1" t="s">
        <v>1544</v>
      </c>
      <c r="AN715" s="2">
        <v>46143</v>
      </c>
      <c r="AO715" s="3">
        <v>46143</v>
      </c>
    </row>
    <row r="716" spans="1:41">
      <c r="A716" s="1" t="s">
        <v>1545</v>
      </c>
      <c r="B716" s="1" t="s">
        <v>42</v>
      </c>
      <c r="C716">
        <v>999999999999</v>
      </c>
      <c r="D716">
        <v>222222222222</v>
      </c>
      <c r="E716" s="1" t="s">
        <v>121</v>
      </c>
      <c r="F716">
        <v>46147.833333333336</v>
      </c>
      <c r="G716">
        <v>46148.833333333336</v>
      </c>
      <c r="H716">
        <v>46142.833333333336</v>
      </c>
      <c r="I716">
        <v>46173.833333333336</v>
      </c>
      <c r="J716" s="1" t="s">
        <v>86</v>
      </c>
      <c r="K716" s="1" t="s">
        <v>87</v>
      </c>
      <c r="L716" s="1" t="s">
        <v>88</v>
      </c>
      <c r="M716" s="1" t="s">
        <v>139</v>
      </c>
      <c r="N716" s="1" t="s">
        <v>48</v>
      </c>
      <c r="O716" s="1" t="s">
        <v>49</v>
      </c>
      <c r="P716">
        <v>79.8613</v>
      </c>
      <c r="Q716" s="1" t="s">
        <v>50</v>
      </c>
      <c r="R716">
        <v>0.192</v>
      </c>
      <c r="S716" s="1" t="s">
        <v>51</v>
      </c>
      <c r="T716" s="1" t="s">
        <v>52</v>
      </c>
      <c r="U716">
        <v>15.333399999999999</v>
      </c>
      <c r="V716">
        <v>13.5764</v>
      </c>
      <c r="W716">
        <v>13.5764</v>
      </c>
      <c r="X716" s="1" t="s">
        <v>53</v>
      </c>
      <c r="Y716" s="1" t="s">
        <v>49</v>
      </c>
      <c r="Z716" s="1" t="s">
        <v>90</v>
      </c>
      <c r="AA716" s="1" t="s">
        <v>55</v>
      </c>
      <c r="AB716" s="1" t="s">
        <v>56</v>
      </c>
      <c r="AC716" s="1" t="s">
        <v>57</v>
      </c>
      <c r="AD716" s="1" t="s">
        <v>58</v>
      </c>
      <c r="AE716" s="1" t="s">
        <v>59</v>
      </c>
      <c r="AF716" s="1" t="s">
        <v>56</v>
      </c>
      <c r="AG716" s="1" t="s">
        <v>60</v>
      </c>
      <c r="AH716">
        <v>716</v>
      </c>
      <c r="AI716" s="1" t="s">
        <v>56</v>
      </c>
      <c r="AJ716" s="1" t="s">
        <v>56</v>
      </c>
      <c r="AK716" s="1" t="s">
        <v>61</v>
      </c>
      <c r="AL716">
        <v>1</v>
      </c>
      <c r="AM716" s="1" t="s">
        <v>1546</v>
      </c>
      <c r="AN716" s="2">
        <v>46143</v>
      </c>
      <c r="AO716" s="3">
        <v>46143</v>
      </c>
    </row>
    <row r="717" spans="1:41">
      <c r="A717" s="1" t="s">
        <v>1547</v>
      </c>
      <c r="B717" s="1" t="s">
        <v>42</v>
      </c>
      <c r="C717">
        <v>999999999999</v>
      </c>
      <c r="D717">
        <v>222222222222</v>
      </c>
      <c r="E717" s="1" t="s">
        <v>121</v>
      </c>
      <c r="F717">
        <v>46147.833333333336</v>
      </c>
      <c r="G717">
        <v>46148.833333333336</v>
      </c>
      <c r="H717">
        <v>46142.833333333336</v>
      </c>
      <c r="I717">
        <v>46173.833333333336</v>
      </c>
      <c r="J717" s="1" t="s">
        <v>86</v>
      </c>
      <c r="K717" s="1" t="s">
        <v>87</v>
      </c>
      <c r="L717" s="1" t="s">
        <v>88</v>
      </c>
      <c r="M717" s="1" t="s">
        <v>142</v>
      </c>
      <c r="N717" s="1" t="s">
        <v>48</v>
      </c>
      <c r="O717" s="1" t="s">
        <v>49</v>
      </c>
      <c r="P717">
        <v>88.847099999999998</v>
      </c>
      <c r="Q717" s="1" t="s">
        <v>50</v>
      </c>
      <c r="R717">
        <v>0.192</v>
      </c>
      <c r="S717" s="1" t="s">
        <v>51</v>
      </c>
      <c r="T717" s="1" t="s">
        <v>52</v>
      </c>
      <c r="U717">
        <v>17.058700000000002</v>
      </c>
      <c r="V717">
        <v>15.103999999999999</v>
      </c>
      <c r="W717">
        <v>15.103999999999999</v>
      </c>
      <c r="X717" s="1" t="s">
        <v>53</v>
      </c>
      <c r="Y717" s="1" t="s">
        <v>49</v>
      </c>
      <c r="Z717" s="1" t="s">
        <v>90</v>
      </c>
      <c r="AA717" s="1" t="s">
        <v>123</v>
      </c>
      <c r="AB717" s="1" t="s">
        <v>124</v>
      </c>
      <c r="AC717" s="1" t="s">
        <v>125</v>
      </c>
      <c r="AD717" s="1" t="s">
        <v>126</v>
      </c>
      <c r="AE717" s="1" t="s">
        <v>127</v>
      </c>
      <c r="AF717" s="1" t="s">
        <v>70</v>
      </c>
      <c r="AG717" s="1" t="s">
        <v>60</v>
      </c>
      <c r="AH717">
        <v>717</v>
      </c>
      <c r="AI717" s="1" t="s">
        <v>70</v>
      </c>
      <c r="AJ717" s="1" t="s">
        <v>71</v>
      </c>
      <c r="AK717" s="1" t="s">
        <v>72</v>
      </c>
      <c r="AL717">
        <v>1</v>
      </c>
      <c r="AM717" s="1" t="s">
        <v>1548</v>
      </c>
      <c r="AN717" s="2">
        <v>46143</v>
      </c>
      <c r="AO717" s="3">
        <v>46143</v>
      </c>
    </row>
    <row r="718" spans="1:41">
      <c r="A718" s="1" t="s">
        <v>1549</v>
      </c>
      <c r="B718" s="1" t="s">
        <v>42</v>
      </c>
      <c r="C718">
        <v>999999999999</v>
      </c>
      <c r="D718">
        <v>222222222222</v>
      </c>
      <c r="E718" s="1" t="s">
        <v>121</v>
      </c>
      <c r="F718">
        <v>46147.833333333336</v>
      </c>
      <c r="G718">
        <v>46148.833333333336</v>
      </c>
      <c r="H718">
        <v>46142.833333333336</v>
      </c>
      <c r="I718">
        <v>46173.833333333336</v>
      </c>
      <c r="J718" s="1" t="s">
        <v>96</v>
      </c>
      <c r="K718" s="1" t="s">
        <v>45</v>
      </c>
      <c r="L718" s="1" t="s">
        <v>97</v>
      </c>
      <c r="M718" s="1" t="s">
        <v>145</v>
      </c>
      <c r="N718" s="1" t="s">
        <v>48</v>
      </c>
      <c r="O718" s="1" t="s">
        <v>49</v>
      </c>
      <c r="P718">
        <v>1831529.3574999999</v>
      </c>
      <c r="Q718" s="1" t="s">
        <v>99</v>
      </c>
      <c r="R718">
        <v>1.6666700000000001E-5</v>
      </c>
      <c r="S718" s="1" t="s">
        <v>51</v>
      </c>
      <c r="T718" s="1" t="s">
        <v>52</v>
      </c>
      <c r="U718">
        <v>30.525600000000001</v>
      </c>
      <c r="V718">
        <v>28.3887</v>
      </c>
      <c r="W718">
        <v>28.3887</v>
      </c>
      <c r="X718" s="1" t="s">
        <v>53</v>
      </c>
      <c r="Y718" s="1" t="s">
        <v>49</v>
      </c>
      <c r="Z718" s="1" t="s">
        <v>100</v>
      </c>
      <c r="AA718" s="1" t="s">
        <v>123</v>
      </c>
      <c r="AB718" s="1" t="s">
        <v>124</v>
      </c>
      <c r="AC718" s="1" t="s">
        <v>125</v>
      </c>
      <c r="AD718" s="1" t="s">
        <v>126</v>
      </c>
      <c r="AE718" s="1" t="s">
        <v>127</v>
      </c>
      <c r="AF718" s="1" t="s">
        <v>70</v>
      </c>
      <c r="AG718" s="1" t="s">
        <v>60</v>
      </c>
      <c r="AH718">
        <v>718</v>
      </c>
      <c r="AI718" s="1" t="s">
        <v>70</v>
      </c>
      <c r="AJ718" s="1" t="s">
        <v>71</v>
      </c>
      <c r="AK718" s="1" t="s">
        <v>72</v>
      </c>
      <c r="AL718">
        <v>1</v>
      </c>
      <c r="AM718" s="1" t="s">
        <v>1550</v>
      </c>
      <c r="AN718" s="2">
        <v>46143</v>
      </c>
      <c r="AO718" s="3">
        <v>46143</v>
      </c>
    </row>
    <row r="719" spans="1:41">
      <c r="A719" s="1" t="s">
        <v>1551</v>
      </c>
      <c r="B719" s="1" t="s">
        <v>42</v>
      </c>
      <c r="C719">
        <v>999999999999</v>
      </c>
      <c r="D719">
        <v>222222222222</v>
      </c>
      <c r="E719" s="1" t="s">
        <v>121</v>
      </c>
      <c r="F719">
        <v>46147.833333333336</v>
      </c>
      <c r="G719">
        <v>46148.833333333336</v>
      </c>
      <c r="H719">
        <v>46142.833333333336</v>
      </c>
      <c r="I719">
        <v>46173.833333333336</v>
      </c>
      <c r="J719" s="1" t="s">
        <v>96</v>
      </c>
      <c r="K719" s="1" t="s">
        <v>45</v>
      </c>
      <c r="L719" s="1" t="s">
        <v>97</v>
      </c>
      <c r="M719" s="1" t="s">
        <v>148</v>
      </c>
      <c r="N719" s="1" t="s">
        <v>48</v>
      </c>
      <c r="O719" s="1" t="s">
        <v>49</v>
      </c>
      <c r="P719">
        <v>1845025.4809000001</v>
      </c>
      <c r="Q719" s="1" t="s">
        <v>99</v>
      </c>
      <c r="R719">
        <v>1.6666700000000001E-5</v>
      </c>
      <c r="S719" s="1" t="s">
        <v>51</v>
      </c>
      <c r="T719" s="1" t="s">
        <v>52</v>
      </c>
      <c r="U719">
        <v>30.750499999999999</v>
      </c>
      <c r="V719">
        <v>28.597899999999999</v>
      </c>
      <c r="W719">
        <v>28.597899999999999</v>
      </c>
      <c r="X719" s="1" t="s">
        <v>53</v>
      </c>
      <c r="Y719" s="1" t="s">
        <v>49</v>
      </c>
      <c r="Z719" s="1" t="s">
        <v>100</v>
      </c>
      <c r="AA719" s="1" t="s">
        <v>123</v>
      </c>
      <c r="AB719" s="1" t="s">
        <v>124</v>
      </c>
      <c r="AC719" s="1" t="s">
        <v>125</v>
      </c>
      <c r="AD719" s="1" t="s">
        <v>126</v>
      </c>
      <c r="AE719" s="1" t="s">
        <v>127</v>
      </c>
      <c r="AF719" s="1" t="s">
        <v>70</v>
      </c>
      <c r="AG719" s="1" t="s">
        <v>60</v>
      </c>
      <c r="AH719">
        <v>719</v>
      </c>
      <c r="AI719" s="1" t="s">
        <v>70</v>
      </c>
      <c r="AJ719" s="1" t="s">
        <v>71</v>
      </c>
      <c r="AK719" s="1" t="s">
        <v>72</v>
      </c>
      <c r="AL719">
        <v>1</v>
      </c>
      <c r="AM719" s="1" t="s">
        <v>1552</v>
      </c>
      <c r="AN719" s="2">
        <v>46143</v>
      </c>
      <c r="AO719" s="3">
        <v>46143</v>
      </c>
    </row>
    <row r="720" spans="1:41">
      <c r="A720" s="1" t="s">
        <v>1553</v>
      </c>
      <c r="B720" s="1" t="s">
        <v>42</v>
      </c>
      <c r="C720">
        <v>999999999999</v>
      </c>
      <c r="D720">
        <v>222222222222</v>
      </c>
      <c r="E720" s="1" t="s">
        <v>121</v>
      </c>
      <c r="F720">
        <v>46147.833333333336</v>
      </c>
      <c r="G720">
        <v>46148.833333333336</v>
      </c>
      <c r="H720">
        <v>46142.833333333336</v>
      </c>
      <c r="I720">
        <v>46173.833333333336</v>
      </c>
      <c r="J720" s="1" t="s">
        <v>106</v>
      </c>
      <c r="K720" s="1" t="s">
        <v>107</v>
      </c>
      <c r="L720" s="1" t="s">
        <v>108</v>
      </c>
      <c r="M720" s="1" t="s">
        <v>151</v>
      </c>
      <c r="N720" s="1" t="s">
        <v>48</v>
      </c>
      <c r="O720" s="1" t="s">
        <v>49</v>
      </c>
      <c r="P720">
        <v>84.569100000000006</v>
      </c>
      <c r="Q720" s="1" t="s">
        <v>110</v>
      </c>
      <c r="R720">
        <v>0.5</v>
      </c>
      <c r="S720" s="1" t="s">
        <v>51</v>
      </c>
      <c r="T720" s="1" t="s">
        <v>52</v>
      </c>
      <c r="U720">
        <v>42.284500000000001</v>
      </c>
      <c r="V720">
        <v>38.901800000000001</v>
      </c>
      <c r="W720">
        <v>38.901800000000001</v>
      </c>
      <c r="X720" s="1" t="s">
        <v>53</v>
      </c>
      <c r="Y720" s="1" t="s">
        <v>49</v>
      </c>
      <c r="Z720" s="1" t="s">
        <v>111</v>
      </c>
      <c r="AA720" s="1" t="s">
        <v>55</v>
      </c>
      <c r="AB720" s="1" t="s">
        <v>56</v>
      </c>
      <c r="AC720" s="1" t="s">
        <v>57</v>
      </c>
      <c r="AD720" s="1" t="s">
        <v>58</v>
      </c>
      <c r="AE720" s="1" t="s">
        <v>59</v>
      </c>
      <c r="AF720" s="1" t="s">
        <v>56</v>
      </c>
      <c r="AG720" s="1" t="s">
        <v>60</v>
      </c>
      <c r="AH720">
        <v>720</v>
      </c>
      <c r="AI720" s="1" t="s">
        <v>56</v>
      </c>
      <c r="AJ720" s="1" t="s">
        <v>56</v>
      </c>
      <c r="AK720" s="1" t="s">
        <v>61</v>
      </c>
      <c r="AL720">
        <v>1</v>
      </c>
      <c r="AM720" s="1" t="s">
        <v>1554</v>
      </c>
      <c r="AN720" s="2">
        <v>46143</v>
      </c>
      <c r="AO720" s="3">
        <v>46143</v>
      </c>
    </row>
    <row r="721" spans="1:41">
      <c r="A721" s="1" t="s">
        <v>1555</v>
      </c>
      <c r="B721" s="1" t="s">
        <v>42</v>
      </c>
      <c r="C721">
        <v>999999999999</v>
      </c>
      <c r="D721">
        <v>222222222222</v>
      </c>
      <c r="E721" s="1" t="s">
        <v>121</v>
      </c>
      <c r="F721">
        <v>46147.833333333336</v>
      </c>
      <c r="G721">
        <v>46148.833333333336</v>
      </c>
      <c r="H721">
        <v>46142.833333333336</v>
      </c>
      <c r="I721">
        <v>46173.833333333336</v>
      </c>
      <c r="J721" s="1" t="s">
        <v>106</v>
      </c>
      <c r="K721" s="1" t="s">
        <v>107</v>
      </c>
      <c r="L721" s="1" t="s">
        <v>108</v>
      </c>
      <c r="M721" s="1" t="s">
        <v>155</v>
      </c>
      <c r="N721" s="1" t="s">
        <v>48</v>
      </c>
      <c r="O721" s="1" t="s">
        <v>49</v>
      </c>
      <c r="P721">
        <v>88.305199999999999</v>
      </c>
      <c r="Q721" s="1" t="s">
        <v>110</v>
      </c>
      <c r="R721">
        <v>0.5</v>
      </c>
      <c r="S721" s="1" t="s">
        <v>51</v>
      </c>
      <c r="T721" s="1" t="s">
        <v>52</v>
      </c>
      <c r="U721">
        <v>44.1526</v>
      </c>
      <c r="V721">
        <v>40.620399999999997</v>
      </c>
      <c r="W721">
        <v>40.620399999999997</v>
      </c>
      <c r="X721" s="1" t="s">
        <v>53</v>
      </c>
      <c r="Y721" s="1" t="s">
        <v>49</v>
      </c>
      <c r="Z721" s="1" t="s">
        <v>111</v>
      </c>
      <c r="AA721" s="1" t="s">
        <v>152</v>
      </c>
      <c r="AB721" s="1" t="s">
        <v>124</v>
      </c>
      <c r="AC721" s="1" t="s">
        <v>125</v>
      </c>
      <c r="AD721" s="1" t="s">
        <v>126</v>
      </c>
      <c r="AE721" s="1" t="s">
        <v>127</v>
      </c>
      <c r="AF721" s="1" t="s">
        <v>70</v>
      </c>
      <c r="AG721" s="1" t="s">
        <v>60</v>
      </c>
      <c r="AH721">
        <v>721</v>
      </c>
      <c r="AI721" s="1" t="s">
        <v>113</v>
      </c>
      <c r="AJ721" s="1" t="s">
        <v>114</v>
      </c>
      <c r="AK721" s="1" t="s">
        <v>115</v>
      </c>
      <c r="AL721">
        <v>1</v>
      </c>
      <c r="AM721" s="1" t="s">
        <v>1556</v>
      </c>
      <c r="AN721" s="2">
        <v>46143</v>
      </c>
      <c r="AO721" s="3">
        <v>46143</v>
      </c>
    </row>
    <row r="722" spans="1:41">
      <c r="A722" s="1" t="s">
        <v>1557</v>
      </c>
      <c r="B722" s="1" t="s">
        <v>42</v>
      </c>
      <c r="C722">
        <v>999999999999</v>
      </c>
      <c r="D722">
        <v>111111111111</v>
      </c>
      <c r="E722" s="1" t="s">
        <v>43</v>
      </c>
      <c r="F722">
        <v>46148.833333333336</v>
      </c>
      <c r="G722">
        <v>46149.833333333336</v>
      </c>
      <c r="H722">
        <v>46142.833333333336</v>
      </c>
      <c r="I722">
        <v>46173.833333333336</v>
      </c>
      <c r="J722" s="1" t="s">
        <v>44</v>
      </c>
      <c r="K722" s="1" t="s">
        <v>45</v>
      </c>
      <c r="L722" s="1" t="s">
        <v>46</v>
      </c>
      <c r="M722" s="1" t="s">
        <v>47</v>
      </c>
      <c r="N722" s="1" t="s">
        <v>48</v>
      </c>
      <c r="O722" s="1" t="s">
        <v>49</v>
      </c>
      <c r="P722">
        <v>1009.8193</v>
      </c>
      <c r="Q722" s="1" t="s">
        <v>50</v>
      </c>
      <c r="R722">
        <v>9.6000000000000002E-2</v>
      </c>
      <c r="S722" s="1" t="s">
        <v>51</v>
      </c>
      <c r="T722" s="1" t="s">
        <v>52</v>
      </c>
      <c r="U722">
        <v>96.942599999999999</v>
      </c>
      <c r="V722">
        <v>84.824799999999996</v>
      </c>
      <c r="W722">
        <v>84.824799999999996</v>
      </c>
      <c r="X722" s="1" t="s">
        <v>53</v>
      </c>
      <c r="Y722" s="1" t="s">
        <v>49</v>
      </c>
      <c r="Z722" s="1" t="s">
        <v>54</v>
      </c>
      <c r="AA722" s="1" t="s">
        <v>65</v>
      </c>
      <c r="AB722" s="1" t="s">
        <v>66</v>
      </c>
      <c r="AC722" s="1" t="s">
        <v>67</v>
      </c>
      <c r="AD722" s="1" t="s">
        <v>68</v>
      </c>
      <c r="AE722" s="1" t="s">
        <v>69</v>
      </c>
      <c r="AF722" s="1" t="s">
        <v>70</v>
      </c>
      <c r="AG722" s="1" t="s">
        <v>60</v>
      </c>
      <c r="AH722">
        <v>722</v>
      </c>
      <c r="AI722" s="1" t="s">
        <v>70</v>
      </c>
      <c r="AJ722" s="1" t="s">
        <v>71</v>
      </c>
      <c r="AK722" s="1" t="s">
        <v>72</v>
      </c>
      <c r="AL722">
        <v>1</v>
      </c>
      <c r="AM722" s="1" t="s">
        <v>1558</v>
      </c>
      <c r="AN722" s="2">
        <v>46143</v>
      </c>
      <c r="AO722" s="3">
        <v>46143</v>
      </c>
    </row>
    <row r="723" spans="1:41">
      <c r="A723" s="1" t="s">
        <v>1559</v>
      </c>
      <c r="B723" s="1" t="s">
        <v>42</v>
      </c>
      <c r="C723">
        <v>999999999999</v>
      </c>
      <c r="D723">
        <v>111111111111</v>
      </c>
      <c r="E723" s="1" t="s">
        <v>43</v>
      </c>
      <c r="F723">
        <v>46148.833333333336</v>
      </c>
      <c r="G723">
        <v>46149.833333333336</v>
      </c>
      <c r="H723">
        <v>46142.833333333336</v>
      </c>
      <c r="I723">
        <v>46173.833333333336</v>
      </c>
      <c r="J723" s="1" t="s">
        <v>44</v>
      </c>
      <c r="K723" s="1" t="s">
        <v>45</v>
      </c>
      <c r="L723" s="1" t="s">
        <v>46</v>
      </c>
      <c r="M723" s="1" t="s">
        <v>64</v>
      </c>
      <c r="N723" s="1" t="s">
        <v>48</v>
      </c>
      <c r="O723" s="1" t="s">
        <v>49</v>
      </c>
      <c r="P723">
        <v>1072.3585</v>
      </c>
      <c r="Q723" s="1" t="s">
        <v>50</v>
      </c>
      <c r="R723">
        <v>9.6000000000000002E-2</v>
      </c>
      <c r="S723" s="1" t="s">
        <v>51</v>
      </c>
      <c r="T723" s="1" t="s">
        <v>52</v>
      </c>
      <c r="U723">
        <v>102.9464</v>
      </c>
      <c r="V723">
        <v>90.078100000000006</v>
      </c>
      <c r="W723">
        <v>90.078100000000006</v>
      </c>
      <c r="X723" s="1" t="s">
        <v>53</v>
      </c>
      <c r="Y723" s="1" t="s">
        <v>49</v>
      </c>
      <c r="Z723" s="1" t="s">
        <v>54</v>
      </c>
      <c r="AA723" s="1" t="s">
        <v>65</v>
      </c>
      <c r="AB723" s="1" t="s">
        <v>66</v>
      </c>
      <c r="AC723" s="1" t="s">
        <v>67</v>
      </c>
      <c r="AD723" s="1" t="s">
        <v>68</v>
      </c>
      <c r="AE723" s="1" t="s">
        <v>69</v>
      </c>
      <c r="AF723" s="1" t="s">
        <v>70</v>
      </c>
      <c r="AG723" s="1" t="s">
        <v>60</v>
      </c>
      <c r="AH723">
        <v>723</v>
      </c>
      <c r="AI723" s="1" t="s">
        <v>70</v>
      </c>
      <c r="AJ723" s="1" t="s">
        <v>71</v>
      </c>
      <c r="AK723" s="1" t="s">
        <v>72</v>
      </c>
      <c r="AL723">
        <v>1</v>
      </c>
      <c r="AM723" s="1" t="s">
        <v>1560</v>
      </c>
      <c r="AN723" s="2">
        <v>46143</v>
      </c>
      <c r="AO723" s="3">
        <v>46143</v>
      </c>
    </row>
    <row r="724" spans="1:41">
      <c r="A724" s="1" t="s">
        <v>1561</v>
      </c>
      <c r="B724" s="1" t="s">
        <v>42</v>
      </c>
      <c r="C724">
        <v>999999999999</v>
      </c>
      <c r="D724">
        <v>111111111111</v>
      </c>
      <c r="E724" s="1" t="s">
        <v>43</v>
      </c>
      <c r="F724">
        <v>46148.833333333336</v>
      </c>
      <c r="G724">
        <v>46149.833333333336</v>
      </c>
      <c r="H724">
        <v>46142.833333333336</v>
      </c>
      <c r="I724">
        <v>46173.833333333336</v>
      </c>
      <c r="J724" s="1" t="s">
        <v>75</v>
      </c>
      <c r="K724" s="1" t="s">
        <v>76</v>
      </c>
      <c r="L724" s="1" t="s">
        <v>77</v>
      </c>
      <c r="M724" s="1" t="s">
        <v>78</v>
      </c>
      <c r="N724" s="1" t="s">
        <v>48</v>
      </c>
      <c r="O724" s="1" t="s">
        <v>49</v>
      </c>
      <c r="P724">
        <v>240.1652</v>
      </c>
      <c r="Q724" s="1" t="s">
        <v>79</v>
      </c>
      <c r="R724">
        <v>2.3E-2</v>
      </c>
      <c r="S724" s="1" t="s">
        <v>51</v>
      </c>
      <c r="T724" s="1" t="s">
        <v>52</v>
      </c>
      <c r="U724">
        <v>5.5237999999999996</v>
      </c>
      <c r="V724">
        <v>5.1635999999999997</v>
      </c>
      <c r="W724">
        <v>5.1635999999999997</v>
      </c>
      <c r="X724" s="1" t="s">
        <v>53</v>
      </c>
      <c r="Y724" s="1" t="s">
        <v>49</v>
      </c>
      <c r="Z724" s="1" t="s">
        <v>80</v>
      </c>
      <c r="AA724" s="1" t="s">
        <v>65</v>
      </c>
      <c r="AB724" s="1" t="s">
        <v>66</v>
      </c>
      <c r="AC724" s="1" t="s">
        <v>67</v>
      </c>
      <c r="AD724" s="1" t="s">
        <v>68</v>
      </c>
      <c r="AE724" s="1" t="s">
        <v>69</v>
      </c>
      <c r="AF724" s="1" t="s">
        <v>70</v>
      </c>
      <c r="AG724" s="1" t="s">
        <v>60</v>
      </c>
      <c r="AH724">
        <v>724</v>
      </c>
      <c r="AI724" s="1" t="s">
        <v>70</v>
      </c>
      <c r="AJ724" s="1" t="s">
        <v>71</v>
      </c>
      <c r="AK724" s="1" t="s">
        <v>72</v>
      </c>
      <c r="AL724">
        <v>1</v>
      </c>
      <c r="AM724" s="1" t="s">
        <v>1562</v>
      </c>
      <c r="AN724" s="2">
        <v>46143</v>
      </c>
      <c r="AO724" s="3">
        <v>46143</v>
      </c>
    </row>
    <row r="725" spans="1:41">
      <c r="A725" s="1" t="s">
        <v>1563</v>
      </c>
      <c r="B725" s="1" t="s">
        <v>42</v>
      </c>
      <c r="C725">
        <v>999999999999</v>
      </c>
      <c r="D725">
        <v>111111111111</v>
      </c>
      <c r="E725" s="1" t="s">
        <v>43</v>
      </c>
      <c r="F725">
        <v>46148.833333333336</v>
      </c>
      <c r="G725">
        <v>46149.833333333336</v>
      </c>
      <c r="H725">
        <v>46142.833333333336</v>
      </c>
      <c r="I725">
        <v>46173.833333333336</v>
      </c>
      <c r="J725" s="1" t="s">
        <v>75</v>
      </c>
      <c r="K725" s="1" t="s">
        <v>76</v>
      </c>
      <c r="L725" s="1" t="s">
        <v>77</v>
      </c>
      <c r="M725" s="1" t="s">
        <v>83</v>
      </c>
      <c r="N725" s="1" t="s">
        <v>48</v>
      </c>
      <c r="O725" s="1" t="s">
        <v>49</v>
      </c>
      <c r="P725">
        <v>213.5531</v>
      </c>
      <c r="Q725" s="1" t="s">
        <v>79</v>
      </c>
      <c r="R725">
        <v>2.3E-2</v>
      </c>
      <c r="S725" s="1" t="s">
        <v>51</v>
      </c>
      <c r="T725" s="1" t="s">
        <v>52</v>
      </c>
      <c r="U725">
        <v>4.9116999999999997</v>
      </c>
      <c r="V725">
        <v>4.5914000000000001</v>
      </c>
      <c r="W725">
        <v>4.5914000000000001</v>
      </c>
      <c r="X725" s="1" t="s">
        <v>53</v>
      </c>
      <c r="Y725" s="1" t="s">
        <v>49</v>
      </c>
      <c r="Z725" s="1" t="s">
        <v>80</v>
      </c>
      <c r="AA725" s="1" t="s">
        <v>65</v>
      </c>
      <c r="AB725" s="1" t="s">
        <v>66</v>
      </c>
      <c r="AC725" s="1" t="s">
        <v>67</v>
      </c>
      <c r="AD725" s="1" t="s">
        <v>68</v>
      </c>
      <c r="AE725" s="1" t="s">
        <v>69</v>
      </c>
      <c r="AF725" s="1" t="s">
        <v>70</v>
      </c>
      <c r="AG725" s="1" t="s">
        <v>60</v>
      </c>
      <c r="AH725">
        <v>725</v>
      </c>
      <c r="AI725" s="1" t="s">
        <v>70</v>
      </c>
      <c r="AJ725" s="1" t="s">
        <v>71</v>
      </c>
      <c r="AK725" s="1" t="s">
        <v>72</v>
      </c>
      <c r="AL725">
        <v>1</v>
      </c>
      <c r="AM725" s="1" t="s">
        <v>1564</v>
      </c>
      <c r="AN725" s="2">
        <v>46143</v>
      </c>
      <c r="AO725" s="3">
        <v>46143</v>
      </c>
    </row>
    <row r="726" spans="1:41">
      <c r="A726" s="1" t="s">
        <v>1565</v>
      </c>
      <c r="B726" s="1" t="s">
        <v>42</v>
      </c>
      <c r="C726">
        <v>999999999999</v>
      </c>
      <c r="D726">
        <v>111111111111</v>
      </c>
      <c r="E726" s="1" t="s">
        <v>43</v>
      </c>
      <c r="F726">
        <v>46148.833333333336</v>
      </c>
      <c r="G726">
        <v>46149.833333333336</v>
      </c>
      <c r="H726">
        <v>46142.833333333336</v>
      </c>
      <c r="I726">
        <v>46173.833333333336</v>
      </c>
      <c r="J726" s="1" t="s">
        <v>86</v>
      </c>
      <c r="K726" s="1" t="s">
        <v>87</v>
      </c>
      <c r="L726" s="1" t="s">
        <v>88</v>
      </c>
      <c r="M726" s="1" t="s">
        <v>89</v>
      </c>
      <c r="N726" s="1" t="s">
        <v>48</v>
      </c>
      <c r="O726" s="1" t="s">
        <v>49</v>
      </c>
      <c r="P726">
        <v>214.17179999999999</v>
      </c>
      <c r="Q726" s="1" t="s">
        <v>50</v>
      </c>
      <c r="R726">
        <v>0.192</v>
      </c>
      <c r="S726" s="1" t="s">
        <v>51</v>
      </c>
      <c r="T726" s="1" t="s">
        <v>52</v>
      </c>
      <c r="U726">
        <v>41.121000000000002</v>
      </c>
      <c r="V726">
        <v>36.409199999999998</v>
      </c>
      <c r="W726">
        <v>36.409199999999998</v>
      </c>
      <c r="X726" s="1" t="s">
        <v>53</v>
      </c>
      <c r="Y726" s="1" t="s">
        <v>49</v>
      </c>
      <c r="Z726" s="1" t="s">
        <v>90</v>
      </c>
      <c r="AA726" s="1" t="s">
        <v>65</v>
      </c>
      <c r="AB726" s="1" t="s">
        <v>66</v>
      </c>
      <c r="AC726" s="1" t="s">
        <v>67</v>
      </c>
      <c r="AD726" s="1" t="s">
        <v>68</v>
      </c>
      <c r="AE726" s="1" t="s">
        <v>69</v>
      </c>
      <c r="AF726" s="1" t="s">
        <v>70</v>
      </c>
      <c r="AG726" s="1" t="s">
        <v>60</v>
      </c>
      <c r="AH726">
        <v>726</v>
      </c>
      <c r="AI726" s="1" t="s">
        <v>70</v>
      </c>
      <c r="AJ726" s="1" t="s">
        <v>71</v>
      </c>
      <c r="AK726" s="1" t="s">
        <v>72</v>
      </c>
      <c r="AL726">
        <v>1</v>
      </c>
      <c r="AM726" s="1" t="s">
        <v>1566</v>
      </c>
      <c r="AN726" s="2">
        <v>46143</v>
      </c>
      <c r="AO726" s="3">
        <v>46143</v>
      </c>
    </row>
    <row r="727" spans="1:41">
      <c r="A727" s="1" t="s">
        <v>1567</v>
      </c>
      <c r="B727" s="1" t="s">
        <v>42</v>
      </c>
      <c r="C727">
        <v>999999999999</v>
      </c>
      <c r="D727">
        <v>111111111111</v>
      </c>
      <c r="E727" s="1" t="s">
        <v>43</v>
      </c>
      <c r="F727">
        <v>46148.833333333336</v>
      </c>
      <c r="G727">
        <v>46149.833333333336</v>
      </c>
      <c r="H727">
        <v>46142.833333333336</v>
      </c>
      <c r="I727">
        <v>46173.833333333336</v>
      </c>
      <c r="J727" s="1" t="s">
        <v>86</v>
      </c>
      <c r="K727" s="1" t="s">
        <v>87</v>
      </c>
      <c r="L727" s="1" t="s">
        <v>88</v>
      </c>
      <c r="M727" s="1" t="s">
        <v>93</v>
      </c>
      <c r="N727" s="1" t="s">
        <v>48</v>
      </c>
      <c r="O727" s="1" t="s">
        <v>49</v>
      </c>
      <c r="P727">
        <v>196.29239999999999</v>
      </c>
      <c r="Q727" s="1" t="s">
        <v>50</v>
      </c>
      <c r="R727">
        <v>0.192</v>
      </c>
      <c r="S727" s="1" t="s">
        <v>51</v>
      </c>
      <c r="T727" s="1" t="s">
        <v>52</v>
      </c>
      <c r="U727">
        <v>37.688099999999999</v>
      </c>
      <c r="V727">
        <v>33.369700000000002</v>
      </c>
      <c r="W727">
        <v>33.369700000000002</v>
      </c>
      <c r="X727" s="1" t="s">
        <v>53</v>
      </c>
      <c r="Y727" s="1" t="s">
        <v>49</v>
      </c>
      <c r="Z727" s="1" t="s">
        <v>90</v>
      </c>
      <c r="AA727" s="1" t="s">
        <v>65</v>
      </c>
      <c r="AB727" s="1" t="s">
        <v>66</v>
      </c>
      <c r="AC727" s="1" t="s">
        <v>67</v>
      </c>
      <c r="AD727" s="1" t="s">
        <v>68</v>
      </c>
      <c r="AE727" s="1" t="s">
        <v>69</v>
      </c>
      <c r="AF727" s="1" t="s">
        <v>70</v>
      </c>
      <c r="AG727" s="1" t="s">
        <v>60</v>
      </c>
      <c r="AH727">
        <v>727</v>
      </c>
      <c r="AI727" s="1" t="s">
        <v>70</v>
      </c>
      <c r="AJ727" s="1" t="s">
        <v>71</v>
      </c>
      <c r="AK727" s="1" t="s">
        <v>72</v>
      </c>
      <c r="AL727">
        <v>1</v>
      </c>
      <c r="AM727" s="1" t="s">
        <v>1568</v>
      </c>
      <c r="AN727" s="2">
        <v>46143</v>
      </c>
      <c r="AO727" s="3">
        <v>46143</v>
      </c>
    </row>
    <row r="728" spans="1:41">
      <c r="A728" s="1" t="s">
        <v>1569</v>
      </c>
      <c r="B728" s="1" t="s">
        <v>42</v>
      </c>
      <c r="C728">
        <v>999999999999</v>
      </c>
      <c r="D728">
        <v>111111111111</v>
      </c>
      <c r="E728" s="1" t="s">
        <v>43</v>
      </c>
      <c r="F728">
        <v>46148.833333333336</v>
      </c>
      <c r="G728">
        <v>46149.833333333336</v>
      </c>
      <c r="H728">
        <v>46142.833333333336</v>
      </c>
      <c r="I728">
        <v>46173.833333333336</v>
      </c>
      <c r="J728" s="1" t="s">
        <v>96</v>
      </c>
      <c r="K728" s="1" t="s">
        <v>45</v>
      </c>
      <c r="L728" s="1" t="s">
        <v>97</v>
      </c>
      <c r="M728" s="1" t="s">
        <v>98</v>
      </c>
      <c r="N728" s="1" t="s">
        <v>48</v>
      </c>
      <c r="O728" s="1" t="s">
        <v>49</v>
      </c>
      <c r="P728">
        <v>4087715.3476999998</v>
      </c>
      <c r="Q728" s="1" t="s">
        <v>99</v>
      </c>
      <c r="R728">
        <v>1.6666700000000001E-5</v>
      </c>
      <c r="S728" s="1" t="s">
        <v>51</v>
      </c>
      <c r="T728" s="1" t="s">
        <v>52</v>
      </c>
      <c r="U728">
        <v>68.128699999999995</v>
      </c>
      <c r="V728">
        <v>63.3596</v>
      </c>
      <c r="W728">
        <v>63.3596</v>
      </c>
      <c r="X728" s="1" t="s">
        <v>53</v>
      </c>
      <c r="Y728" s="1" t="s">
        <v>49</v>
      </c>
      <c r="Z728" s="1" t="s">
        <v>100</v>
      </c>
      <c r="AA728" s="1" t="s">
        <v>65</v>
      </c>
      <c r="AB728" s="1" t="s">
        <v>66</v>
      </c>
      <c r="AC728" s="1" t="s">
        <v>67</v>
      </c>
      <c r="AD728" s="1" t="s">
        <v>68</v>
      </c>
      <c r="AE728" s="1" t="s">
        <v>69</v>
      </c>
      <c r="AF728" s="1" t="s">
        <v>70</v>
      </c>
      <c r="AG728" s="1" t="s">
        <v>60</v>
      </c>
      <c r="AH728">
        <v>728</v>
      </c>
      <c r="AI728" s="1" t="s">
        <v>70</v>
      </c>
      <c r="AJ728" s="1" t="s">
        <v>71</v>
      </c>
      <c r="AK728" s="1" t="s">
        <v>72</v>
      </c>
      <c r="AL728">
        <v>1</v>
      </c>
      <c r="AM728" s="1" t="s">
        <v>1570</v>
      </c>
      <c r="AN728" s="2">
        <v>46143</v>
      </c>
      <c r="AO728" s="3">
        <v>46143</v>
      </c>
    </row>
    <row r="729" spans="1:41">
      <c r="A729" s="1" t="s">
        <v>1571</v>
      </c>
      <c r="B729" s="1" t="s">
        <v>42</v>
      </c>
      <c r="C729">
        <v>999999999999</v>
      </c>
      <c r="D729">
        <v>111111111111</v>
      </c>
      <c r="E729" s="1" t="s">
        <v>43</v>
      </c>
      <c r="F729">
        <v>46148.833333333336</v>
      </c>
      <c r="G729">
        <v>46149.833333333336</v>
      </c>
      <c r="H729">
        <v>46142.833333333336</v>
      </c>
      <c r="I729">
        <v>46173.833333333336</v>
      </c>
      <c r="J729" s="1" t="s">
        <v>96</v>
      </c>
      <c r="K729" s="1" t="s">
        <v>45</v>
      </c>
      <c r="L729" s="1" t="s">
        <v>97</v>
      </c>
      <c r="M729" s="1" t="s">
        <v>103</v>
      </c>
      <c r="N729" s="1" t="s">
        <v>48</v>
      </c>
      <c r="O729" s="1" t="s">
        <v>49</v>
      </c>
      <c r="P729">
        <v>4513845.2302999999</v>
      </c>
      <c r="Q729" s="1" t="s">
        <v>99</v>
      </c>
      <c r="R729">
        <v>1.6666700000000001E-5</v>
      </c>
      <c r="S729" s="1" t="s">
        <v>51</v>
      </c>
      <c r="T729" s="1" t="s">
        <v>52</v>
      </c>
      <c r="U729">
        <v>75.230900000000005</v>
      </c>
      <c r="V729">
        <v>69.964600000000004</v>
      </c>
      <c r="W729">
        <v>69.964600000000004</v>
      </c>
      <c r="X729" s="1" t="s">
        <v>53</v>
      </c>
      <c r="Y729" s="1" t="s">
        <v>49</v>
      </c>
      <c r="Z729" s="1" t="s">
        <v>100</v>
      </c>
      <c r="AA729" s="1" t="s">
        <v>65</v>
      </c>
      <c r="AB729" s="1" t="s">
        <v>66</v>
      </c>
      <c r="AC729" s="1" t="s">
        <v>67</v>
      </c>
      <c r="AD729" s="1" t="s">
        <v>68</v>
      </c>
      <c r="AE729" s="1" t="s">
        <v>69</v>
      </c>
      <c r="AF729" s="1" t="s">
        <v>70</v>
      </c>
      <c r="AG729" s="1" t="s">
        <v>60</v>
      </c>
      <c r="AH729">
        <v>729</v>
      </c>
      <c r="AI729" s="1" t="s">
        <v>70</v>
      </c>
      <c r="AJ729" s="1" t="s">
        <v>71</v>
      </c>
      <c r="AK729" s="1" t="s">
        <v>72</v>
      </c>
      <c r="AL729">
        <v>1</v>
      </c>
      <c r="AM729" s="1" t="s">
        <v>1572</v>
      </c>
      <c r="AN729" s="2">
        <v>46143</v>
      </c>
      <c r="AO729" s="3">
        <v>46143</v>
      </c>
    </row>
    <row r="730" spans="1:41">
      <c r="A730" s="1" t="s">
        <v>1573</v>
      </c>
      <c r="B730" s="1" t="s">
        <v>42</v>
      </c>
      <c r="C730">
        <v>999999999999</v>
      </c>
      <c r="D730">
        <v>111111111111</v>
      </c>
      <c r="E730" s="1" t="s">
        <v>43</v>
      </c>
      <c r="F730">
        <v>46148.833333333336</v>
      </c>
      <c r="G730">
        <v>46149.833333333336</v>
      </c>
      <c r="H730">
        <v>46142.833333333336</v>
      </c>
      <c r="I730">
        <v>46173.833333333336</v>
      </c>
      <c r="J730" s="1" t="s">
        <v>106</v>
      </c>
      <c r="K730" s="1" t="s">
        <v>107</v>
      </c>
      <c r="L730" s="1" t="s">
        <v>108</v>
      </c>
      <c r="M730" s="1" t="s">
        <v>109</v>
      </c>
      <c r="N730" s="1" t="s">
        <v>48</v>
      </c>
      <c r="O730" s="1" t="s">
        <v>49</v>
      </c>
      <c r="P730">
        <v>226.93639999999999</v>
      </c>
      <c r="Q730" s="1" t="s">
        <v>110</v>
      </c>
      <c r="R730">
        <v>0.5</v>
      </c>
      <c r="S730" s="1" t="s">
        <v>51</v>
      </c>
      <c r="T730" s="1" t="s">
        <v>52</v>
      </c>
      <c r="U730">
        <v>113.4682</v>
      </c>
      <c r="V730">
        <v>104.3907</v>
      </c>
      <c r="W730">
        <v>104.3907</v>
      </c>
      <c r="X730" s="1" t="s">
        <v>53</v>
      </c>
      <c r="Y730" s="1" t="s">
        <v>49</v>
      </c>
      <c r="Z730" s="1" t="s">
        <v>111</v>
      </c>
      <c r="AA730" s="1" t="s">
        <v>112</v>
      </c>
      <c r="AB730" s="1" t="s">
        <v>66</v>
      </c>
      <c r="AC730" s="1" t="s">
        <v>67</v>
      </c>
      <c r="AD730" s="1" t="s">
        <v>68</v>
      </c>
      <c r="AE730" s="1" t="s">
        <v>69</v>
      </c>
      <c r="AF730" s="1" t="s">
        <v>70</v>
      </c>
      <c r="AG730" s="1" t="s">
        <v>60</v>
      </c>
      <c r="AH730">
        <v>730</v>
      </c>
      <c r="AI730" s="1" t="s">
        <v>113</v>
      </c>
      <c r="AJ730" s="1" t="s">
        <v>114</v>
      </c>
      <c r="AK730" s="1" t="s">
        <v>115</v>
      </c>
      <c r="AL730">
        <v>1</v>
      </c>
      <c r="AM730" s="1" t="s">
        <v>1574</v>
      </c>
      <c r="AN730" s="2">
        <v>46143</v>
      </c>
      <c r="AO730" s="3">
        <v>46143</v>
      </c>
    </row>
    <row r="731" spans="1:41">
      <c r="A731" s="1" t="s">
        <v>1575</v>
      </c>
      <c r="B731" s="1" t="s">
        <v>42</v>
      </c>
      <c r="C731">
        <v>999999999999</v>
      </c>
      <c r="D731">
        <v>111111111111</v>
      </c>
      <c r="E731" s="1" t="s">
        <v>43</v>
      </c>
      <c r="F731">
        <v>46148.833333333336</v>
      </c>
      <c r="G731">
        <v>46149.833333333336</v>
      </c>
      <c r="H731">
        <v>46142.833333333336</v>
      </c>
      <c r="I731">
        <v>46173.833333333336</v>
      </c>
      <c r="J731" s="1" t="s">
        <v>106</v>
      </c>
      <c r="K731" s="1" t="s">
        <v>107</v>
      </c>
      <c r="L731" s="1" t="s">
        <v>108</v>
      </c>
      <c r="M731" s="1" t="s">
        <v>118</v>
      </c>
      <c r="N731" s="1" t="s">
        <v>48</v>
      </c>
      <c r="O731" s="1" t="s">
        <v>49</v>
      </c>
      <c r="P731">
        <v>236.3981</v>
      </c>
      <c r="Q731" s="1" t="s">
        <v>110</v>
      </c>
      <c r="R731">
        <v>0.5</v>
      </c>
      <c r="S731" s="1" t="s">
        <v>51</v>
      </c>
      <c r="T731" s="1" t="s">
        <v>52</v>
      </c>
      <c r="U731">
        <v>118.199</v>
      </c>
      <c r="V731">
        <v>108.7431</v>
      </c>
      <c r="W731">
        <v>108.7431</v>
      </c>
      <c r="X731" s="1" t="s">
        <v>53</v>
      </c>
      <c r="Y731" s="1" t="s">
        <v>49</v>
      </c>
      <c r="Z731" s="1" t="s">
        <v>111</v>
      </c>
      <c r="AA731" s="1" t="s">
        <v>112</v>
      </c>
      <c r="AB731" s="1" t="s">
        <v>66</v>
      </c>
      <c r="AC731" s="1" t="s">
        <v>67</v>
      </c>
      <c r="AD731" s="1" t="s">
        <v>68</v>
      </c>
      <c r="AE731" s="1" t="s">
        <v>69</v>
      </c>
      <c r="AF731" s="1" t="s">
        <v>70</v>
      </c>
      <c r="AG731" s="1" t="s">
        <v>60</v>
      </c>
      <c r="AH731">
        <v>731</v>
      </c>
      <c r="AI731" s="1" t="s">
        <v>113</v>
      </c>
      <c r="AJ731" s="1" t="s">
        <v>114</v>
      </c>
      <c r="AK731" s="1" t="s">
        <v>115</v>
      </c>
      <c r="AL731">
        <v>1</v>
      </c>
      <c r="AM731" s="1" t="s">
        <v>1576</v>
      </c>
      <c r="AN731" s="2">
        <v>46143</v>
      </c>
      <c r="AO731" s="3">
        <v>46143</v>
      </c>
    </row>
    <row r="732" spans="1:41">
      <c r="A732" s="1" t="s">
        <v>1577</v>
      </c>
      <c r="B732" s="1" t="s">
        <v>42</v>
      </c>
      <c r="C732">
        <v>999999999999</v>
      </c>
      <c r="D732">
        <v>222222222222</v>
      </c>
      <c r="E732" s="1" t="s">
        <v>121</v>
      </c>
      <c r="F732">
        <v>46148.833333333336</v>
      </c>
      <c r="G732">
        <v>46149.833333333336</v>
      </c>
      <c r="H732">
        <v>46142.833333333336</v>
      </c>
      <c r="I732">
        <v>46173.833333333336</v>
      </c>
      <c r="J732" s="1" t="s">
        <v>44</v>
      </c>
      <c r="K732" s="1" t="s">
        <v>45</v>
      </c>
      <c r="L732" s="1" t="s">
        <v>46</v>
      </c>
      <c r="M732" s="1" t="s">
        <v>122</v>
      </c>
      <c r="N732" s="1" t="s">
        <v>48</v>
      </c>
      <c r="O732" s="1" t="s">
        <v>49</v>
      </c>
      <c r="P732">
        <v>407.98579999999998</v>
      </c>
      <c r="Q732" s="1" t="s">
        <v>50</v>
      </c>
      <c r="R732">
        <v>9.6000000000000002E-2</v>
      </c>
      <c r="S732" s="1" t="s">
        <v>51</v>
      </c>
      <c r="T732" s="1" t="s">
        <v>52</v>
      </c>
      <c r="U732">
        <v>39.166600000000003</v>
      </c>
      <c r="V732">
        <v>34.270800000000001</v>
      </c>
      <c r="W732">
        <v>34.270800000000001</v>
      </c>
      <c r="X732" s="1" t="s">
        <v>53</v>
      </c>
      <c r="Y732" s="1" t="s">
        <v>49</v>
      </c>
      <c r="Z732" s="1" t="s">
        <v>54</v>
      </c>
      <c r="AA732" s="1" t="s">
        <v>123</v>
      </c>
      <c r="AB732" s="1" t="s">
        <v>124</v>
      </c>
      <c r="AC732" s="1" t="s">
        <v>125</v>
      </c>
      <c r="AD732" s="1" t="s">
        <v>126</v>
      </c>
      <c r="AE732" s="1" t="s">
        <v>127</v>
      </c>
      <c r="AF732" s="1" t="s">
        <v>70</v>
      </c>
      <c r="AG732" s="1" t="s">
        <v>60</v>
      </c>
      <c r="AH732">
        <v>732</v>
      </c>
      <c r="AI732" s="1" t="s">
        <v>70</v>
      </c>
      <c r="AJ732" s="1" t="s">
        <v>71</v>
      </c>
      <c r="AK732" s="1" t="s">
        <v>72</v>
      </c>
      <c r="AL732">
        <v>1</v>
      </c>
      <c r="AM732" s="1" t="s">
        <v>1578</v>
      </c>
      <c r="AN732" s="2">
        <v>46143</v>
      </c>
      <c r="AO732" s="3">
        <v>46143</v>
      </c>
    </row>
    <row r="733" spans="1:41">
      <c r="A733" s="1" t="s">
        <v>1579</v>
      </c>
      <c r="B733" s="1" t="s">
        <v>42</v>
      </c>
      <c r="C733">
        <v>999999999999</v>
      </c>
      <c r="D733">
        <v>222222222222</v>
      </c>
      <c r="E733" s="1" t="s">
        <v>121</v>
      </c>
      <c r="F733">
        <v>46148.833333333336</v>
      </c>
      <c r="G733">
        <v>46149.833333333336</v>
      </c>
      <c r="H733">
        <v>46142.833333333336</v>
      </c>
      <c r="I733">
        <v>46173.833333333336</v>
      </c>
      <c r="J733" s="1" t="s">
        <v>44</v>
      </c>
      <c r="K733" s="1" t="s">
        <v>45</v>
      </c>
      <c r="L733" s="1" t="s">
        <v>46</v>
      </c>
      <c r="M733" s="1" t="s">
        <v>130</v>
      </c>
      <c r="N733" s="1" t="s">
        <v>48</v>
      </c>
      <c r="O733" s="1" t="s">
        <v>49</v>
      </c>
      <c r="P733">
        <v>450.72710000000001</v>
      </c>
      <c r="Q733" s="1" t="s">
        <v>50</v>
      </c>
      <c r="R733">
        <v>9.6000000000000002E-2</v>
      </c>
      <c r="S733" s="1" t="s">
        <v>51</v>
      </c>
      <c r="T733" s="1" t="s">
        <v>52</v>
      </c>
      <c r="U733">
        <v>43.269799999999996</v>
      </c>
      <c r="V733">
        <v>37.8611</v>
      </c>
      <c r="W733">
        <v>37.8611</v>
      </c>
      <c r="X733" s="1" t="s">
        <v>53</v>
      </c>
      <c r="Y733" s="1" t="s">
        <v>49</v>
      </c>
      <c r="Z733" s="1" t="s">
        <v>54</v>
      </c>
      <c r="AA733" s="1" t="s">
        <v>123</v>
      </c>
      <c r="AB733" s="1" t="s">
        <v>124</v>
      </c>
      <c r="AC733" s="1" t="s">
        <v>125</v>
      </c>
      <c r="AD733" s="1" t="s">
        <v>126</v>
      </c>
      <c r="AE733" s="1" t="s">
        <v>127</v>
      </c>
      <c r="AF733" s="1" t="s">
        <v>70</v>
      </c>
      <c r="AG733" s="1" t="s">
        <v>60</v>
      </c>
      <c r="AH733">
        <v>733</v>
      </c>
      <c r="AI733" s="1" t="s">
        <v>70</v>
      </c>
      <c r="AJ733" s="1" t="s">
        <v>71</v>
      </c>
      <c r="AK733" s="1" t="s">
        <v>72</v>
      </c>
      <c r="AL733">
        <v>1</v>
      </c>
      <c r="AM733" s="1" t="s">
        <v>1580</v>
      </c>
      <c r="AN733" s="2">
        <v>46143</v>
      </c>
      <c r="AO733" s="3">
        <v>46143</v>
      </c>
    </row>
    <row r="734" spans="1:41">
      <c r="A734" s="1" t="s">
        <v>1581</v>
      </c>
      <c r="B734" s="1" t="s">
        <v>42</v>
      </c>
      <c r="C734">
        <v>999999999999</v>
      </c>
      <c r="D734">
        <v>222222222222</v>
      </c>
      <c r="E734" s="1" t="s">
        <v>121</v>
      </c>
      <c r="F734">
        <v>46148.833333333336</v>
      </c>
      <c r="G734">
        <v>46149.833333333336</v>
      </c>
      <c r="H734">
        <v>46142.833333333336</v>
      </c>
      <c r="I734">
        <v>46173.833333333336</v>
      </c>
      <c r="J734" s="1" t="s">
        <v>75</v>
      </c>
      <c r="K734" s="1" t="s">
        <v>76</v>
      </c>
      <c r="L734" s="1" t="s">
        <v>77</v>
      </c>
      <c r="M734" s="1" t="s">
        <v>133</v>
      </c>
      <c r="N734" s="1" t="s">
        <v>48</v>
      </c>
      <c r="O734" s="1" t="s">
        <v>49</v>
      </c>
      <c r="P734">
        <v>84.165400000000005</v>
      </c>
      <c r="Q734" s="1" t="s">
        <v>79</v>
      </c>
      <c r="R734">
        <v>2.3E-2</v>
      </c>
      <c r="S734" s="1" t="s">
        <v>51</v>
      </c>
      <c r="T734" s="1" t="s">
        <v>52</v>
      </c>
      <c r="U734">
        <v>1.9358</v>
      </c>
      <c r="V734">
        <v>1.8096000000000001</v>
      </c>
      <c r="W734">
        <v>1.8096000000000001</v>
      </c>
      <c r="X734" s="1" t="s">
        <v>53</v>
      </c>
      <c r="Y734" s="1" t="s">
        <v>49</v>
      </c>
      <c r="Z734" s="1" t="s">
        <v>80</v>
      </c>
      <c r="AA734" s="1" t="s">
        <v>123</v>
      </c>
      <c r="AB734" s="1" t="s">
        <v>124</v>
      </c>
      <c r="AC734" s="1" t="s">
        <v>125</v>
      </c>
      <c r="AD734" s="1" t="s">
        <v>126</v>
      </c>
      <c r="AE734" s="1" t="s">
        <v>127</v>
      </c>
      <c r="AF734" s="1" t="s">
        <v>70</v>
      </c>
      <c r="AG734" s="1" t="s">
        <v>60</v>
      </c>
      <c r="AH734">
        <v>734</v>
      </c>
      <c r="AI734" s="1" t="s">
        <v>70</v>
      </c>
      <c r="AJ734" s="1" t="s">
        <v>71</v>
      </c>
      <c r="AK734" s="1" t="s">
        <v>72</v>
      </c>
      <c r="AL734">
        <v>1</v>
      </c>
      <c r="AM734" s="1" t="s">
        <v>1582</v>
      </c>
      <c r="AN734" s="2">
        <v>46143</v>
      </c>
      <c r="AO734" s="3">
        <v>46143</v>
      </c>
    </row>
    <row r="735" spans="1:41">
      <c r="A735" s="1" t="s">
        <v>1583</v>
      </c>
      <c r="B735" s="1" t="s">
        <v>42</v>
      </c>
      <c r="C735">
        <v>999999999999</v>
      </c>
      <c r="D735">
        <v>222222222222</v>
      </c>
      <c r="E735" s="1" t="s">
        <v>121</v>
      </c>
      <c r="F735">
        <v>46148.833333333336</v>
      </c>
      <c r="G735">
        <v>46149.833333333336</v>
      </c>
      <c r="H735">
        <v>46142.833333333336</v>
      </c>
      <c r="I735">
        <v>46173.833333333336</v>
      </c>
      <c r="J735" s="1" t="s">
        <v>75</v>
      </c>
      <c r="K735" s="1" t="s">
        <v>76</v>
      </c>
      <c r="L735" s="1" t="s">
        <v>77</v>
      </c>
      <c r="M735" s="1" t="s">
        <v>136</v>
      </c>
      <c r="N735" s="1" t="s">
        <v>48</v>
      </c>
      <c r="O735" s="1" t="s">
        <v>49</v>
      </c>
      <c r="P735">
        <v>98.088700000000003</v>
      </c>
      <c r="Q735" s="1" t="s">
        <v>79</v>
      </c>
      <c r="R735">
        <v>2.3E-2</v>
      </c>
      <c r="S735" s="1" t="s">
        <v>51</v>
      </c>
      <c r="T735" s="1" t="s">
        <v>52</v>
      </c>
      <c r="U735">
        <v>2.2559999999999998</v>
      </c>
      <c r="V735">
        <v>2.1089000000000002</v>
      </c>
      <c r="W735">
        <v>2.1089000000000002</v>
      </c>
      <c r="X735" s="1" t="s">
        <v>53</v>
      </c>
      <c r="Y735" s="1" t="s">
        <v>49</v>
      </c>
      <c r="Z735" s="1" t="s">
        <v>80</v>
      </c>
      <c r="AA735" s="1" t="s">
        <v>123</v>
      </c>
      <c r="AB735" s="1" t="s">
        <v>124</v>
      </c>
      <c r="AC735" s="1" t="s">
        <v>125</v>
      </c>
      <c r="AD735" s="1" t="s">
        <v>126</v>
      </c>
      <c r="AE735" s="1" t="s">
        <v>127</v>
      </c>
      <c r="AF735" s="1" t="s">
        <v>70</v>
      </c>
      <c r="AG735" s="1" t="s">
        <v>60</v>
      </c>
      <c r="AH735">
        <v>735</v>
      </c>
      <c r="AI735" s="1" t="s">
        <v>70</v>
      </c>
      <c r="AJ735" s="1" t="s">
        <v>71</v>
      </c>
      <c r="AK735" s="1" t="s">
        <v>72</v>
      </c>
      <c r="AL735">
        <v>1</v>
      </c>
      <c r="AM735" s="1" t="s">
        <v>1584</v>
      </c>
      <c r="AN735" s="2">
        <v>46143</v>
      </c>
      <c r="AO735" s="3">
        <v>46143</v>
      </c>
    </row>
    <row r="736" spans="1:41">
      <c r="A736" s="1" t="s">
        <v>1585</v>
      </c>
      <c r="B736" s="1" t="s">
        <v>42</v>
      </c>
      <c r="C736">
        <v>999999999999</v>
      </c>
      <c r="D736">
        <v>222222222222</v>
      </c>
      <c r="E736" s="1" t="s">
        <v>121</v>
      </c>
      <c r="F736">
        <v>46148.833333333336</v>
      </c>
      <c r="G736">
        <v>46149.833333333336</v>
      </c>
      <c r="H736">
        <v>46142.833333333336</v>
      </c>
      <c r="I736">
        <v>46173.833333333336</v>
      </c>
      <c r="J736" s="1" t="s">
        <v>86</v>
      </c>
      <c r="K736" s="1" t="s">
        <v>87</v>
      </c>
      <c r="L736" s="1" t="s">
        <v>88</v>
      </c>
      <c r="M736" s="1" t="s">
        <v>139</v>
      </c>
      <c r="N736" s="1" t="s">
        <v>48</v>
      </c>
      <c r="O736" s="1" t="s">
        <v>49</v>
      </c>
      <c r="P736">
        <v>90.629900000000006</v>
      </c>
      <c r="Q736" s="1" t="s">
        <v>50</v>
      </c>
      <c r="R736">
        <v>0.192</v>
      </c>
      <c r="S736" s="1" t="s">
        <v>51</v>
      </c>
      <c r="T736" s="1" t="s">
        <v>52</v>
      </c>
      <c r="U736">
        <v>17.4009</v>
      </c>
      <c r="V736">
        <v>15.4071</v>
      </c>
      <c r="W736">
        <v>15.4071</v>
      </c>
      <c r="X736" s="1" t="s">
        <v>53</v>
      </c>
      <c r="Y736" s="1" t="s">
        <v>49</v>
      </c>
      <c r="Z736" s="1" t="s">
        <v>90</v>
      </c>
      <c r="AA736" s="1" t="s">
        <v>123</v>
      </c>
      <c r="AB736" s="1" t="s">
        <v>124</v>
      </c>
      <c r="AC736" s="1" t="s">
        <v>125</v>
      </c>
      <c r="AD736" s="1" t="s">
        <v>126</v>
      </c>
      <c r="AE736" s="1" t="s">
        <v>127</v>
      </c>
      <c r="AF736" s="1" t="s">
        <v>70</v>
      </c>
      <c r="AG736" s="1" t="s">
        <v>60</v>
      </c>
      <c r="AH736">
        <v>736</v>
      </c>
      <c r="AI736" s="1" t="s">
        <v>70</v>
      </c>
      <c r="AJ736" s="1" t="s">
        <v>71</v>
      </c>
      <c r="AK736" s="1" t="s">
        <v>72</v>
      </c>
      <c r="AL736">
        <v>1</v>
      </c>
      <c r="AM736" s="1" t="s">
        <v>1586</v>
      </c>
      <c r="AN736" s="2">
        <v>46143</v>
      </c>
      <c r="AO736" s="3">
        <v>46143</v>
      </c>
    </row>
    <row r="737" spans="1:41">
      <c r="A737" s="1" t="s">
        <v>1587</v>
      </c>
      <c r="B737" s="1" t="s">
        <v>42</v>
      </c>
      <c r="C737">
        <v>999999999999</v>
      </c>
      <c r="D737">
        <v>222222222222</v>
      </c>
      <c r="E737" s="1" t="s">
        <v>121</v>
      </c>
      <c r="F737">
        <v>46148.833333333336</v>
      </c>
      <c r="G737">
        <v>46149.833333333336</v>
      </c>
      <c r="H737">
        <v>46142.833333333336</v>
      </c>
      <c r="I737">
        <v>46173.833333333336</v>
      </c>
      <c r="J737" s="1" t="s">
        <v>86</v>
      </c>
      <c r="K737" s="1" t="s">
        <v>87</v>
      </c>
      <c r="L737" s="1" t="s">
        <v>88</v>
      </c>
      <c r="M737" s="1" t="s">
        <v>142</v>
      </c>
      <c r="N737" s="1" t="s">
        <v>48</v>
      </c>
      <c r="O737" s="1" t="s">
        <v>49</v>
      </c>
      <c r="P737">
        <v>91.958600000000004</v>
      </c>
      <c r="Q737" s="1" t="s">
        <v>50</v>
      </c>
      <c r="R737">
        <v>0.192</v>
      </c>
      <c r="S737" s="1" t="s">
        <v>51</v>
      </c>
      <c r="T737" s="1" t="s">
        <v>52</v>
      </c>
      <c r="U737">
        <v>17.655999999999999</v>
      </c>
      <c r="V737">
        <v>15.632999999999999</v>
      </c>
      <c r="W737">
        <v>15.632999999999999</v>
      </c>
      <c r="X737" s="1" t="s">
        <v>53</v>
      </c>
      <c r="Y737" s="1" t="s">
        <v>49</v>
      </c>
      <c r="Z737" s="1" t="s">
        <v>90</v>
      </c>
      <c r="AA737" s="1" t="s">
        <v>123</v>
      </c>
      <c r="AB737" s="1" t="s">
        <v>124</v>
      </c>
      <c r="AC737" s="1" t="s">
        <v>125</v>
      </c>
      <c r="AD737" s="1" t="s">
        <v>126</v>
      </c>
      <c r="AE737" s="1" t="s">
        <v>127</v>
      </c>
      <c r="AF737" s="1" t="s">
        <v>70</v>
      </c>
      <c r="AG737" s="1" t="s">
        <v>60</v>
      </c>
      <c r="AH737">
        <v>737</v>
      </c>
      <c r="AI737" s="1" t="s">
        <v>70</v>
      </c>
      <c r="AJ737" s="1" t="s">
        <v>71</v>
      </c>
      <c r="AK737" s="1" t="s">
        <v>72</v>
      </c>
      <c r="AL737">
        <v>1</v>
      </c>
      <c r="AM737" s="1" t="s">
        <v>1588</v>
      </c>
      <c r="AN737" s="2">
        <v>46143</v>
      </c>
      <c r="AO737" s="3">
        <v>46143</v>
      </c>
    </row>
    <row r="738" spans="1:41">
      <c r="A738" s="1" t="s">
        <v>1589</v>
      </c>
      <c r="B738" s="1" t="s">
        <v>42</v>
      </c>
      <c r="C738">
        <v>999999999999</v>
      </c>
      <c r="D738">
        <v>222222222222</v>
      </c>
      <c r="E738" s="1" t="s">
        <v>121</v>
      </c>
      <c r="F738">
        <v>46148.833333333336</v>
      </c>
      <c r="G738">
        <v>46149.833333333336</v>
      </c>
      <c r="H738">
        <v>46142.833333333336</v>
      </c>
      <c r="I738">
        <v>46173.833333333336</v>
      </c>
      <c r="J738" s="1" t="s">
        <v>96</v>
      </c>
      <c r="K738" s="1" t="s">
        <v>45</v>
      </c>
      <c r="L738" s="1" t="s">
        <v>97</v>
      </c>
      <c r="M738" s="1" t="s">
        <v>145</v>
      </c>
      <c r="N738" s="1" t="s">
        <v>48</v>
      </c>
      <c r="O738" s="1" t="s">
        <v>49</v>
      </c>
      <c r="P738">
        <v>1749133.1873999999</v>
      </c>
      <c r="Q738" s="1" t="s">
        <v>99</v>
      </c>
      <c r="R738">
        <v>1.6666700000000001E-5</v>
      </c>
      <c r="S738" s="1" t="s">
        <v>51</v>
      </c>
      <c r="T738" s="1" t="s">
        <v>52</v>
      </c>
      <c r="U738">
        <v>29.1523</v>
      </c>
      <c r="V738">
        <v>27.111599999999999</v>
      </c>
      <c r="W738">
        <v>27.111599999999999</v>
      </c>
      <c r="X738" s="1" t="s">
        <v>53</v>
      </c>
      <c r="Y738" s="1" t="s">
        <v>49</v>
      </c>
      <c r="Z738" s="1" t="s">
        <v>100</v>
      </c>
      <c r="AA738" s="1" t="s">
        <v>123</v>
      </c>
      <c r="AB738" s="1" t="s">
        <v>124</v>
      </c>
      <c r="AC738" s="1" t="s">
        <v>125</v>
      </c>
      <c r="AD738" s="1" t="s">
        <v>126</v>
      </c>
      <c r="AE738" s="1" t="s">
        <v>127</v>
      </c>
      <c r="AF738" s="1" t="s">
        <v>70</v>
      </c>
      <c r="AG738" s="1" t="s">
        <v>60</v>
      </c>
      <c r="AH738">
        <v>738</v>
      </c>
      <c r="AI738" s="1" t="s">
        <v>70</v>
      </c>
      <c r="AJ738" s="1" t="s">
        <v>71</v>
      </c>
      <c r="AK738" s="1" t="s">
        <v>72</v>
      </c>
      <c r="AL738">
        <v>1</v>
      </c>
      <c r="AM738" s="1" t="s">
        <v>1590</v>
      </c>
      <c r="AN738" s="2">
        <v>46143</v>
      </c>
      <c r="AO738" s="3">
        <v>46143</v>
      </c>
    </row>
    <row r="739" spans="1:41">
      <c r="A739" s="1" t="s">
        <v>1591</v>
      </c>
      <c r="B739" s="1" t="s">
        <v>42</v>
      </c>
      <c r="C739">
        <v>999999999999</v>
      </c>
      <c r="D739">
        <v>222222222222</v>
      </c>
      <c r="E739" s="1" t="s">
        <v>121</v>
      </c>
      <c r="F739">
        <v>46148.833333333336</v>
      </c>
      <c r="G739">
        <v>46149.833333333336</v>
      </c>
      <c r="H739">
        <v>46142.833333333336</v>
      </c>
      <c r="I739">
        <v>46173.833333333336</v>
      </c>
      <c r="J739" s="1" t="s">
        <v>96</v>
      </c>
      <c r="K739" s="1" t="s">
        <v>45</v>
      </c>
      <c r="L739" s="1" t="s">
        <v>97</v>
      </c>
      <c r="M739" s="1" t="s">
        <v>148</v>
      </c>
      <c r="N739" s="1" t="s">
        <v>48</v>
      </c>
      <c r="O739" s="1" t="s">
        <v>49</v>
      </c>
      <c r="P739">
        <v>1756746.5486999999</v>
      </c>
      <c r="Q739" s="1" t="s">
        <v>99</v>
      </c>
      <c r="R739">
        <v>1.6666700000000001E-5</v>
      </c>
      <c r="S739" s="1" t="s">
        <v>51</v>
      </c>
      <c r="T739" s="1" t="s">
        <v>52</v>
      </c>
      <c r="U739">
        <v>29.279199999999999</v>
      </c>
      <c r="V739">
        <v>27.229600000000001</v>
      </c>
      <c r="W739">
        <v>27.229600000000001</v>
      </c>
      <c r="X739" s="1" t="s">
        <v>53</v>
      </c>
      <c r="Y739" s="1" t="s">
        <v>49</v>
      </c>
      <c r="Z739" s="1" t="s">
        <v>100</v>
      </c>
      <c r="AA739" s="1" t="s">
        <v>123</v>
      </c>
      <c r="AB739" s="1" t="s">
        <v>124</v>
      </c>
      <c r="AC739" s="1" t="s">
        <v>125</v>
      </c>
      <c r="AD739" s="1" t="s">
        <v>126</v>
      </c>
      <c r="AE739" s="1" t="s">
        <v>127</v>
      </c>
      <c r="AF739" s="1" t="s">
        <v>70</v>
      </c>
      <c r="AG739" s="1" t="s">
        <v>60</v>
      </c>
      <c r="AH739">
        <v>739</v>
      </c>
      <c r="AI739" s="1" t="s">
        <v>70</v>
      </c>
      <c r="AJ739" s="1" t="s">
        <v>71</v>
      </c>
      <c r="AK739" s="1" t="s">
        <v>72</v>
      </c>
      <c r="AL739">
        <v>1</v>
      </c>
      <c r="AM739" s="1" t="s">
        <v>1592</v>
      </c>
      <c r="AN739" s="2">
        <v>46143</v>
      </c>
      <c r="AO739" s="3">
        <v>46143</v>
      </c>
    </row>
    <row r="740" spans="1:41">
      <c r="A740" s="1" t="s">
        <v>1593</v>
      </c>
      <c r="B740" s="1" t="s">
        <v>42</v>
      </c>
      <c r="C740">
        <v>999999999999</v>
      </c>
      <c r="D740">
        <v>222222222222</v>
      </c>
      <c r="E740" s="1" t="s">
        <v>121</v>
      </c>
      <c r="F740">
        <v>46148.833333333336</v>
      </c>
      <c r="G740">
        <v>46149.833333333336</v>
      </c>
      <c r="H740">
        <v>46142.833333333336</v>
      </c>
      <c r="I740">
        <v>46173.833333333336</v>
      </c>
      <c r="J740" s="1" t="s">
        <v>106</v>
      </c>
      <c r="K740" s="1" t="s">
        <v>107</v>
      </c>
      <c r="L740" s="1" t="s">
        <v>108</v>
      </c>
      <c r="M740" s="1" t="s">
        <v>151</v>
      </c>
      <c r="N740" s="1" t="s">
        <v>48</v>
      </c>
      <c r="O740" s="1" t="s">
        <v>49</v>
      </c>
      <c r="P740">
        <v>91.4739</v>
      </c>
      <c r="Q740" s="1" t="s">
        <v>110</v>
      </c>
      <c r="R740">
        <v>0.5</v>
      </c>
      <c r="S740" s="1" t="s">
        <v>51</v>
      </c>
      <c r="T740" s="1" t="s">
        <v>52</v>
      </c>
      <c r="U740">
        <v>45.737000000000002</v>
      </c>
      <c r="V740">
        <v>42.078000000000003</v>
      </c>
      <c r="W740">
        <v>42.078000000000003</v>
      </c>
      <c r="X740" s="1" t="s">
        <v>53</v>
      </c>
      <c r="Y740" s="1" t="s">
        <v>49</v>
      </c>
      <c r="Z740" s="1" t="s">
        <v>111</v>
      </c>
      <c r="AA740" s="1" t="s">
        <v>55</v>
      </c>
      <c r="AB740" s="1" t="s">
        <v>56</v>
      </c>
      <c r="AC740" s="1" t="s">
        <v>57</v>
      </c>
      <c r="AD740" s="1" t="s">
        <v>58</v>
      </c>
      <c r="AE740" s="1" t="s">
        <v>59</v>
      </c>
      <c r="AF740" s="1" t="s">
        <v>56</v>
      </c>
      <c r="AG740" s="1" t="s">
        <v>60</v>
      </c>
      <c r="AH740">
        <v>740</v>
      </c>
      <c r="AI740" s="1" t="s">
        <v>56</v>
      </c>
      <c r="AJ740" s="1" t="s">
        <v>56</v>
      </c>
      <c r="AK740" s="1" t="s">
        <v>61</v>
      </c>
      <c r="AL740">
        <v>1</v>
      </c>
      <c r="AM740" s="1" t="s">
        <v>1594</v>
      </c>
      <c r="AN740" s="2">
        <v>46143</v>
      </c>
      <c r="AO740" s="3">
        <v>46143</v>
      </c>
    </row>
    <row r="741" spans="1:41">
      <c r="A741" s="1" t="s">
        <v>1595</v>
      </c>
      <c r="B741" s="1" t="s">
        <v>42</v>
      </c>
      <c r="C741">
        <v>999999999999</v>
      </c>
      <c r="D741">
        <v>222222222222</v>
      </c>
      <c r="E741" s="1" t="s">
        <v>121</v>
      </c>
      <c r="F741">
        <v>46148.833333333336</v>
      </c>
      <c r="G741">
        <v>46149.833333333336</v>
      </c>
      <c r="H741">
        <v>46142.833333333336</v>
      </c>
      <c r="I741">
        <v>46173.833333333336</v>
      </c>
      <c r="J741" s="1" t="s">
        <v>106</v>
      </c>
      <c r="K741" s="1" t="s">
        <v>107</v>
      </c>
      <c r="L741" s="1" t="s">
        <v>108</v>
      </c>
      <c r="M741" s="1" t="s">
        <v>155</v>
      </c>
      <c r="N741" s="1" t="s">
        <v>48</v>
      </c>
      <c r="O741" s="1" t="s">
        <v>49</v>
      </c>
      <c r="P741">
        <v>89.292900000000003</v>
      </c>
      <c r="Q741" s="1" t="s">
        <v>110</v>
      </c>
      <c r="R741">
        <v>0.5</v>
      </c>
      <c r="S741" s="1" t="s">
        <v>51</v>
      </c>
      <c r="T741" s="1" t="s">
        <v>52</v>
      </c>
      <c r="U741">
        <v>44.646500000000003</v>
      </c>
      <c r="V741">
        <v>41.0747</v>
      </c>
      <c r="W741">
        <v>41.0747</v>
      </c>
      <c r="X741" s="1" t="s">
        <v>53</v>
      </c>
      <c r="Y741" s="1" t="s">
        <v>49</v>
      </c>
      <c r="Z741" s="1" t="s">
        <v>111</v>
      </c>
      <c r="AA741" s="1" t="s">
        <v>152</v>
      </c>
      <c r="AB741" s="1" t="s">
        <v>124</v>
      </c>
      <c r="AC741" s="1" t="s">
        <v>125</v>
      </c>
      <c r="AD741" s="1" t="s">
        <v>126</v>
      </c>
      <c r="AE741" s="1" t="s">
        <v>127</v>
      </c>
      <c r="AF741" s="1" t="s">
        <v>70</v>
      </c>
      <c r="AG741" s="1" t="s">
        <v>60</v>
      </c>
      <c r="AH741">
        <v>741</v>
      </c>
      <c r="AI741" s="1" t="s">
        <v>113</v>
      </c>
      <c r="AJ741" s="1" t="s">
        <v>114</v>
      </c>
      <c r="AK741" s="1" t="s">
        <v>115</v>
      </c>
      <c r="AL741">
        <v>1</v>
      </c>
      <c r="AM741" s="1" t="s">
        <v>1596</v>
      </c>
      <c r="AN741" s="2">
        <v>46143</v>
      </c>
      <c r="AO741" s="3">
        <v>46143</v>
      </c>
    </row>
    <row r="742" spans="1:41">
      <c r="A742" s="1" t="s">
        <v>1597</v>
      </c>
      <c r="B742" s="1" t="s">
        <v>42</v>
      </c>
      <c r="C742">
        <v>999999999999</v>
      </c>
      <c r="D742">
        <v>111111111111</v>
      </c>
      <c r="E742" s="1" t="s">
        <v>43</v>
      </c>
      <c r="F742">
        <v>46149.833333333336</v>
      </c>
      <c r="G742">
        <v>46150.833333333336</v>
      </c>
      <c r="H742">
        <v>46142.833333333336</v>
      </c>
      <c r="I742">
        <v>46173.833333333336</v>
      </c>
      <c r="J742" s="1" t="s">
        <v>44</v>
      </c>
      <c r="K742" s="1" t="s">
        <v>45</v>
      </c>
      <c r="L742" s="1" t="s">
        <v>46</v>
      </c>
      <c r="M742" s="1" t="s">
        <v>47</v>
      </c>
      <c r="N742" s="1" t="s">
        <v>48</v>
      </c>
      <c r="O742" s="1" t="s">
        <v>49</v>
      </c>
      <c r="P742">
        <v>1089.8225</v>
      </c>
      <c r="Q742" s="1" t="s">
        <v>50</v>
      </c>
      <c r="R742">
        <v>9.6000000000000002E-2</v>
      </c>
      <c r="S742" s="1" t="s">
        <v>51</v>
      </c>
      <c r="T742" s="1" t="s">
        <v>52</v>
      </c>
      <c r="U742">
        <v>104.623</v>
      </c>
      <c r="V742">
        <v>91.545100000000005</v>
      </c>
      <c r="W742">
        <v>91.545100000000005</v>
      </c>
      <c r="X742" s="1" t="s">
        <v>53</v>
      </c>
      <c r="Y742" s="1" t="s">
        <v>49</v>
      </c>
      <c r="Z742" s="1" t="s">
        <v>54</v>
      </c>
      <c r="AA742" s="1" t="s">
        <v>65</v>
      </c>
      <c r="AB742" s="1" t="s">
        <v>66</v>
      </c>
      <c r="AC742" s="1" t="s">
        <v>67</v>
      </c>
      <c r="AD742" s="1" t="s">
        <v>68</v>
      </c>
      <c r="AE742" s="1" t="s">
        <v>69</v>
      </c>
      <c r="AF742" s="1" t="s">
        <v>70</v>
      </c>
      <c r="AG742" s="1" t="s">
        <v>60</v>
      </c>
      <c r="AH742">
        <v>742</v>
      </c>
      <c r="AI742" s="1" t="s">
        <v>70</v>
      </c>
      <c r="AJ742" s="1" t="s">
        <v>71</v>
      </c>
      <c r="AK742" s="1" t="s">
        <v>72</v>
      </c>
      <c r="AL742">
        <v>1</v>
      </c>
      <c r="AM742" s="1" t="s">
        <v>1598</v>
      </c>
      <c r="AN742" s="2">
        <v>46143</v>
      </c>
      <c r="AO742" s="3">
        <v>46143</v>
      </c>
    </row>
    <row r="743" spans="1:41">
      <c r="A743" s="1" t="s">
        <v>1599</v>
      </c>
      <c r="B743" s="1" t="s">
        <v>42</v>
      </c>
      <c r="C743">
        <v>999999999999</v>
      </c>
      <c r="D743">
        <v>111111111111</v>
      </c>
      <c r="E743" s="1" t="s">
        <v>43</v>
      </c>
      <c r="F743">
        <v>46149.833333333336</v>
      </c>
      <c r="G743">
        <v>46150.833333333336</v>
      </c>
      <c r="H743">
        <v>46142.833333333336</v>
      </c>
      <c r="I743">
        <v>46173.833333333336</v>
      </c>
      <c r="J743" s="1" t="s">
        <v>44</v>
      </c>
      <c r="K743" s="1" t="s">
        <v>45</v>
      </c>
      <c r="L743" s="1" t="s">
        <v>46</v>
      </c>
      <c r="M743" s="1" t="s">
        <v>64</v>
      </c>
      <c r="N743" s="1" t="s">
        <v>48</v>
      </c>
      <c r="O743" s="1" t="s">
        <v>49</v>
      </c>
      <c r="P743">
        <v>989.29489999999998</v>
      </c>
      <c r="Q743" s="1" t="s">
        <v>50</v>
      </c>
      <c r="R743">
        <v>9.6000000000000002E-2</v>
      </c>
      <c r="S743" s="1" t="s">
        <v>51</v>
      </c>
      <c r="T743" s="1" t="s">
        <v>52</v>
      </c>
      <c r="U743">
        <v>94.972300000000004</v>
      </c>
      <c r="V743">
        <v>83.100800000000007</v>
      </c>
      <c r="W743">
        <v>83.100800000000007</v>
      </c>
      <c r="X743" s="1" t="s">
        <v>53</v>
      </c>
      <c r="Y743" s="1" t="s">
        <v>49</v>
      </c>
      <c r="Z743" s="1" t="s">
        <v>54</v>
      </c>
      <c r="AA743" s="1" t="s">
        <v>65</v>
      </c>
      <c r="AB743" s="1" t="s">
        <v>66</v>
      </c>
      <c r="AC743" s="1" t="s">
        <v>67</v>
      </c>
      <c r="AD743" s="1" t="s">
        <v>68</v>
      </c>
      <c r="AE743" s="1" t="s">
        <v>69</v>
      </c>
      <c r="AF743" s="1" t="s">
        <v>70</v>
      </c>
      <c r="AG743" s="1" t="s">
        <v>60</v>
      </c>
      <c r="AH743">
        <v>743</v>
      </c>
      <c r="AI743" s="1" t="s">
        <v>70</v>
      </c>
      <c r="AJ743" s="1" t="s">
        <v>71</v>
      </c>
      <c r="AK743" s="1" t="s">
        <v>72</v>
      </c>
      <c r="AL743">
        <v>1</v>
      </c>
      <c r="AM743" s="1" t="s">
        <v>1600</v>
      </c>
      <c r="AN743" s="2">
        <v>46143</v>
      </c>
      <c r="AO743" s="3">
        <v>46143</v>
      </c>
    </row>
    <row r="744" spans="1:41">
      <c r="A744" s="1" t="s">
        <v>1601</v>
      </c>
      <c r="B744" s="1" t="s">
        <v>42</v>
      </c>
      <c r="C744">
        <v>999999999999</v>
      </c>
      <c r="D744">
        <v>111111111111</v>
      </c>
      <c r="E744" s="1" t="s">
        <v>43</v>
      </c>
      <c r="F744">
        <v>46149.833333333336</v>
      </c>
      <c r="G744">
        <v>46150.833333333336</v>
      </c>
      <c r="H744">
        <v>46142.833333333336</v>
      </c>
      <c r="I744">
        <v>46173.833333333336</v>
      </c>
      <c r="J744" s="1" t="s">
        <v>75</v>
      </c>
      <c r="K744" s="1" t="s">
        <v>76</v>
      </c>
      <c r="L744" s="1" t="s">
        <v>77</v>
      </c>
      <c r="M744" s="1" t="s">
        <v>78</v>
      </c>
      <c r="N744" s="1" t="s">
        <v>48</v>
      </c>
      <c r="O744" s="1" t="s">
        <v>49</v>
      </c>
      <c r="P744">
        <v>224.94399999999999</v>
      </c>
      <c r="Q744" s="1" t="s">
        <v>79</v>
      </c>
      <c r="R744">
        <v>2.3E-2</v>
      </c>
      <c r="S744" s="1" t="s">
        <v>51</v>
      </c>
      <c r="T744" s="1" t="s">
        <v>52</v>
      </c>
      <c r="U744">
        <v>5.1737000000000002</v>
      </c>
      <c r="V744">
        <v>4.8362999999999996</v>
      </c>
      <c r="W744">
        <v>4.8362999999999996</v>
      </c>
      <c r="X744" s="1" t="s">
        <v>53</v>
      </c>
      <c r="Y744" s="1" t="s">
        <v>49</v>
      </c>
      <c r="Z744" s="1" t="s">
        <v>80</v>
      </c>
      <c r="AA744" s="1" t="s">
        <v>65</v>
      </c>
      <c r="AB744" s="1" t="s">
        <v>66</v>
      </c>
      <c r="AC744" s="1" t="s">
        <v>67</v>
      </c>
      <c r="AD744" s="1" t="s">
        <v>68</v>
      </c>
      <c r="AE744" s="1" t="s">
        <v>69</v>
      </c>
      <c r="AF744" s="1" t="s">
        <v>70</v>
      </c>
      <c r="AG744" s="1" t="s">
        <v>60</v>
      </c>
      <c r="AH744">
        <v>744</v>
      </c>
      <c r="AI744" s="1" t="s">
        <v>70</v>
      </c>
      <c r="AJ744" s="1" t="s">
        <v>71</v>
      </c>
      <c r="AK744" s="1" t="s">
        <v>72</v>
      </c>
      <c r="AL744">
        <v>1</v>
      </c>
      <c r="AM744" s="1" t="s">
        <v>1602</v>
      </c>
      <c r="AN744" s="2">
        <v>46143</v>
      </c>
      <c r="AO744" s="3">
        <v>46143</v>
      </c>
    </row>
    <row r="745" spans="1:41">
      <c r="A745" s="1" t="s">
        <v>1603</v>
      </c>
      <c r="B745" s="1" t="s">
        <v>42</v>
      </c>
      <c r="C745">
        <v>999999999999</v>
      </c>
      <c r="D745">
        <v>111111111111</v>
      </c>
      <c r="E745" s="1" t="s">
        <v>43</v>
      </c>
      <c r="F745">
        <v>46149.833333333336</v>
      </c>
      <c r="G745">
        <v>46150.833333333336</v>
      </c>
      <c r="H745">
        <v>46142.833333333336</v>
      </c>
      <c r="I745">
        <v>46173.833333333336</v>
      </c>
      <c r="J745" s="1" t="s">
        <v>75</v>
      </c>
      <c r="K745" s="1" t="s">
        <v>76</v>
      </c>
      <c r="L745" s="1" t="s">
        <v>77</v>
      </c>
      <c r="M745" s="1" t="s">
        <v>83</v>
      </c>
      <c r="N745" s="1" t="s">
        <v>48</v>
      </c>
      <c r="O745" s="1" t="s">
        <v>49</v>
      </c>
      <c r="P745">
        <v>230.54220000000001</v>
      </c>
      <c r="Q745" s="1" t="s">
        <v>79</v>
      </c>
      <c r="R745">
        <v>2.3E-2</v>
      </c>
      <c r="S745" s="1" t="s">
        <v>51</v>
      </c>
      <c r="T745" s="1" t="s">
        <v>52</v>
      </c>
      <c r="U745">
        <v>5.3025000000000002</v>
      </c>
      <c r="V745">
        <v>4.9566999999999997</v>
      </c>
      <c r="W745">
        <v>4.9566999999999997</v>
      </c>
      <c r="X745" s="1" t="s">
        <v>53</v>
      </c>
      <c r="Y745" s="1" t="s">
        <v>49</v>
      </c>
      <c r="Z745" s="1" t="s">
        <v>80</v>
      </c>
      <c r="AA745" s="1" t="s">
        <v>65</v>
      </c>
      <c r="AB745" s="1" t="s">
        <v>66</v>
      </c>
      <c r="AC745" s="1" t="s">
        <v>67</v>
      </c>
      <c r="AD745" s="1" t="s">
        <v>68</v>
      </c>
      <c r="AE745" s="1" t="s">
        <v>69</v>
      </c>
      <c r="AF745" s="1" t="s">
        <v>70</v>
      </c>
      <c r="AG745" s="1" t="s">
        <v>60</v>
      </c>
      <c r="AH745">
        <v>745</v>
      </c>
      <c r="AI745" s="1" t="s">
        <v>70</v>
      </c>
      <c r="AJ745" s="1" t="s">
        <v>71</v>
      </c>
      <c r="AK745" s="1" t="s">
        <v>72</v>
      </c>
      <c r="AL745">
        <v>1</v>
      </c>
      <c r="AM745" s="1" t="s">
        <v>1604</v>
      </c>
      <c r="AN745" s="2">
        <v>46143</v>
      </c>
      <c r="AO745" s="3">
        <v>46143</v>
      </c>
    </row>
    <row r="746" spans="1:41">
      <c r="A746" s="1" t="s">
        <v>1605</v>
      </c>
      <c r="B746" s="1" t="s">
        <v>42</v>
      </c>
      <c r="C746">
        <v>999999999999</v>
      </c>
      <c r="D746">
        <v>111111111111</v>
      </c>
      <c r="E746" s="1" t="s">
        <v>43</v>
      </c>
      <c r="F746">
        <v>46149.833333333336</v>
      </c>
      <c r="G746">
        <v>46150.833333333336</v>
      </c>
      <c r="H746">
        <v>46142.833333333336</v>
      </c>
      <c r="I746">
        <v>46173.833333333336</v>
      </c>
      <c r="J746" s="1" t="s">
        <v>86</v>
      </c>
      <c r="K746" s="1" t="s">
        <v>87</v>
      </c>
      <c r="L746" s="1" t="s">
        <v>88</v>
      </c>
      <c r="M746" s="1" t="s">
        <v>89</v>
      </c>
      <c r="N746" s="1" t="s">
        <v>48</v>
      </c>
      <c r="O746" s="1" t="s">
        <v>49</v>
      </c>
      <c r="P746">
        <v>209.58680000000001</v>
      </c>
      <c r="Q746" s="1" t="s">
        <v>50</v>
      </c>
      <c r="R746">
        <v>0.192</v>
      </c>
      <c r="S746" s="1" t="s">
        <v>51</v>
      </c>
      <c r="T746" s="1" t="s">
        <v>52</v>
      </c>
      <c r="U746">
        <v>40.240699999999997</v>
      </c>
      <c r="V746">
        <v>35.629800000000003</v>
      </c>
      <c r="W746">
        <v>35.629800000000003</v>
      </c>
      <c r="X746" s="1" t="s">
        <v>53</v>
      </c>
      <c r="Y746" s="1" t="s">
        <v>49</v>
      </c>
      <c r="Z746" s="1" t="s">
        <v>90</v>
      </c>
      <c r="AA746" s="1" t="s">
        <v>55</v>
      </c>
      <c r="AB746" s="1" t="s">
        <v>56</v>
      </c>
      <c r="AC746" s="1" t="s">
        <v>57</v>
      </c>
      <c r="AD746" s="1" t="s">
        <v>58</v>
      </c>
      <c r="AE746" s="1" t="s">
        <v>59</v>
      </c>
      <c r="AF746" s="1" t="s">
        <v>56</v>
      </c>
      <c r="AG746" s="1" t="s">
        <v>60</v>
      </c>
      <c r="AH746">
        <v>746</v>
      </c>
      <c r="AI746" s="1" t="s">
        <v>56</v>
      </c>
      <c r="AJ746" s="1" t="s">
        <v>56</v>
      </c>
      <c r="AK746" s="1" t="s">
        <v>61</v>
      </c>
      <c r="AL746">
        <v>1</v>
      </c>
      <c r="AM746" s="1" t="s">
        <v>1606</v>
      </c>
      <c r="AN746" s="2">
        <v>46143</v>
      </c>
      <c r="AO746" s="3">
        <v>46143</v>
      </c>
    </row>
    <row r="747" spans="1:41">
      <c r="A747" s="1" t="s">
        <v>1607</v>
      </c>
      <c r="B747" s="1" t="s">
        <v>42</v>
      </c>
      <c r="C747">
        <v>999999999999</v>
      </c>
      <c r="D747">
        <v>111111111111</v>
      </c>
      <c r="E747" s="1" t="s">
        <v>43</v>
      </c>
      <c r="F747">
        <v>46149.833333333336</v>
      </c>
      <c r="G747">
        <v>46150.833333333336</v>
      </c>
      <c r="H747">
        <v>46142.833333333336</v>
      </c>
      <c r="I747">
        <v>46173.833333333336</v>
      </c>
      <c r="J747" s="1" t="s">
        <v>86</v>
      </c>
      <c r="K747" s="1" t="s">
        <v>87</v>
      </c>
      <c r="L747" s="1" t="s">
        <v>88</v>
      </c>
      <c r="M747" s="1" t="s">
        <v>93</v>
      </c>
      <c r="N747" s="1" t="s">
        <v>48</v>
      </c>
      <c r="O747" s="1" t="s">
        <v>49</v>
      </c>
      <c r="P747">
        <v>231.98560000000001</v>
      </c>
      <c r="Q747" s="1" t="s">
        <v>50</v>
      </c>
      <c r="R747">
        <v>0.192</v>
      </c>
      <c r="S747" s="1" t="s">
        <v>51</v>
      </c>
      <c r="T747" s="1" t="s">
        <v>52</v>
      </c>
      <c r="U747">
        <v>44.541200000000003</v>
      </c>
      <c r="V747">
        <v>39.437600000000003</v>
      </c>
      <c r="W747">
        <v>39.437600000000003</v>
      </c>
      <c r="X747" s="1" t="s">
        <v>53</v>
      </c>
      <c r="Y747" s="1" t="s">
        <v>49</v>
      </c>
      <c r="Z747" s="1" t="s">
        <v>90</v>
      </c>
      <c r="AA747" s="1" t="s">
        <v>65</v>
      </c>
      <c r="AB747" s="1" t="s">
        <v>66</v>
      </c>
      <c r="AC747" s="1" t="s">
        <v>67</v>
      </c>
      <c r="AD747" s="1" t="s">
        <v>68</v>
      </c>
      <c r="AE747" s="1" t="s">
        <v>69</v>
      </c>
      <c r="AF747" s="1" t="s">
        <v>70</v>
      </c>
      <c r="AG747" s="1" t="s">
        <v>60</v>
      </c>
      <c r="AH747">
        <v>747</v>
      </c>
      <c r="AI747" s="1" t="s">
        <v>70</v>
      </c>
      <c r="AJ747" s="1" t="s">
        <v>71</v>
      </c>
      <c r="AK747" s="1" t="s">
        <v>72</v>
      </c>
      <c r="AL747">
        <v>1</v>
      </c>
      <c r="AM747" s="1" t="s">
        <v>1608</v>
      </c>
      <c r="AN747" s="2">
        <v>46143</v>
      </c>
      <c r="AO747" s="3">
        <v>46143</v>
      </c>
    </row>
    <row r="748" spans="1:41">
      <c r="A748" s="1" t="s">
        <v>1609</v>
      </c>
      <c r="B748" s="1" t="s">
        <v>42</v>
      </c>
      <c r="C748">
        <v>999999999999</v>
      </c>
      <c r="D748">
        <v>111111111111</v>
      </c>
      <c r="E748" s="1" t="s">
        <v>43</v>
      </c>
      <c r="F748">
        <v>46149.833333333336</v>
      </c>
      <c r="G748">
        <v>46150.833333333336</v>
      </c>
      <c r="H748">
        <v>46142.833333333336</v>
      </c>
      <c r="I748">
        <v>46173.833333333336</v>
      </c>
      <c r="J748" s="1" t="s">
        <v>96</v>
      </c>
      <c r="K748" s="1" t="s">
        <v>45</v>
      </c>
      <c r="L748" s="1" t="s">
        <v>97</v>
      </c>
      <c r="M748" s="1" t="s">
        <v>98</v>
      </c>
      <c r="N748" s="1" t="s">
        <v>48</v>
      </c>
      <c r="O748" s="1" t="s">
        <v>49</v>
      </c>
      <c r="P748">
        <v>4948335.5379999997</v>
      </c>
      <c r="Q748" s="1" t="s">
        <v>99</v>
      </c>
      <c r="R748">
        <v>1.6666700000000001E-5</v>
      </c>
      <c r="S748" s="1" t="s">
        <v>51</v>
      </c>
      <c r="T748" s="1" t="s">
        <v>52</v>
      </c>
      <c r="U748">
        <v>82.472399999999993</v>
      </c>
      <c r="V748">
        <v>76.699200000000005</v>
      </c>
      <c r="W748">
        <v>76.699200000000005</v>
      </c>
      <c r="X748" s="1" t="s">
        <v>53</v>
      </c>
      <c r="Y748" s="1" t="s">
        <v>49</v>
      </c>
      <c r="Z748" s="1" t="s">
        <v>100</v>
      </c>
      <c r="AA748" s="1" t="s">
        <v>65</v>
      </c>
      <c r="AB748" s="1" t="s">
        <v>66</v>
      </c>
      <c r="AC748" s="1" t="s">
        <v>67</v>
      </c>
      <c r="AD748" s="1" t="s">
        <v>68</v>
      </c>
      <c r="AE748" s="1" t="s">
        <v>69</v>
      </c>
      <c r="AF748" s="1" t="s">
        <v>70</v>
      </c>
      <c r="AG748" s="1" t="s">
        <v>60</v>
      </c>
      <c r="AH748">
        <v>748</v>
      </c>
      <c r="AI748" s="1" t="s">
        <v>70</v>
      </c>
      <c r="AJ748" s="1" t="s">
        <v>71</v>
      </c>
      <c r="AK748" s="1" t="s">
        <v>72</v>
      </c>
      <c r="AL748">
        <v>1</v>
      </c>
      <c r="AM748" s="1" t="s">
        <v>1610</v>
      </c>
      <c r="AN748" s="2">
        <v>46143</v>
      </c>
      <c r="AO748" s="3">
        <v>46143</v>
      </c>
    </row>
    <row r="749" spans="1:41">
      <c r="A749" s="1" t="s">
        <v>1611</v>
      </c>
      <c r="B749" s="1" t="s">
        <v>42</v>
      </c>
      <c r="C749">
        <v>999999999999</v>
      </c>
      <c r="D749">
        <v>111111111111</v>
      </c>
      <c r="E749" s="1" t="s">
        <v>43</v>
      </c>
      <c r="F749">
        <v>46149.833333333336</v>
      </c>
      <c r="G749">
        <v>46150.833333333336</v>
      </c>
      <c r="H749">
        <v>46142.833333333336</v>
      </c>
      <c r="I749">
        <v>46173.833333333336</v>
      </c>
      <c r="J749" s="1" t="s">
        <v>96</v>
      </c>
      <c r="K749" s="1" t="s">
        <v>45</v>
      </c>
      <c r="L749" s="1" t="s">
        <v>97</v>
      </c>
      <c r="M749" s="1" t="s">
        <v>103</v>
      </c>
      <c r="N749" s="1" t="s">
        <v>48</v>
      </c>
      <c r="O749" s="1" t="s">
        <v>49</v>
      </c>
      <c r="P749">
        <v>4932024.5513000004</v>
      </c>
      <c r="Q749" s="1" t="s">
        <v>99</v>
      </c>
      <c r="R749">
        <v>1.6666700000000001E-5</v>
      </c>
      <c r="S749" s="1" t="s">
        <v>51</v>
      </c>
      <c r="T749" s="1" t="s">
        <v>52</v>
      </c>
      <c r="U749">
        <v>82.200599999999994</v>
      </c>
      <c r="V749">
        <v>76.446399999999997</v>
      </c>
      <c r="W749">
        <v>76.446399999999997</v>
      </c>
      <c r="X749" s="1" t="s">
        <v>53</v>
      </c>
      <c r="Y749" s="1" t="s">
        <v>49</v>
      </c>
      <c r="Z749" s="1" t="s">
        <v>100</v>
      </c>
      <c r="AA749" s="1" t="s">
        <v>65</v>
      </c>
      <c r="AB749" s="1" t="s">
        <v>66</v>
      </c>
      <c r="AC749" s="1" t="s">
        <v>67</v>
      </c>
      <c r="AD749" s="1" t="s">
        <v>68</v>
      </c>
      <c r="AE749" s="1" t="s">
        <v>69</v>
      </c>
      <c r="AF749" s="1" t="s">
        <v>70</v>
      </c>
      <c r="AG749" s="1" t="s">
        <v>60</v>
      </c>
      <c r="AH749">
        <v>749</v>
      </c>
      <c r="AI749" s="1" t="s">
        <v>70</v>
      </c>
      <c r="AJ749" s="1" t="s">
        <v>71</v>
      </c>
      <c r="AK749" s="1" t="s">
        <v>72</v>
      </c>
      <c r="AL749">
        <v>1</v>
      </c>
      <c r="AM749" s="1" t="s">
        <v>1612</v>
      </c>
      <c r="AN749" s="2">
        <v>46143</v>
      </c>
      <c r="AO749" s="3">
        <v>46143</v>
      </c>
    </row>
    <row r="750" spans="1:41">
      <c r="A750" s="1" t="s">
        <v>1613</v>
      </c>
      <c r="B750" s="1" t="s">
        <v>42</v>
      </c>
      <c r="C750">
        <v>999999999999</v>
      </c>
      <c r="D750">
        <v>111111111111</v>
      </c>
      <c r="E750" s="1" t="s">
        <v>43</v>
      </c>
      <c r="F750">
        <v>46149.833333333336</v>
      </c>
      <c r="G750">
        <v>46150.833333333336</v>
      </c>
      <c r="H750">
        <v>46142.833333333336</v>
      </c>
      <c r="I750">
        <v>46173.833333333336</v>
      </c>
      <c r="J750" s="1" t="s">
        <v>106</v>
      </c>
      <c r="K750" s="1" t="s">
        <v>107</v>
      </c>
      <c r="L750" s="1" t="s">
        <v>108</v>
      </c>
      <c r="M750" s="1" t="s">
        <v>109</v>
      </c>
      <c r="N750" s="1" t="s">
        <v>48</v>
      </c>
      <c r="O750" s="1" t="s">
        <v>49</v>
      </c>
      <c r="P750">
        <v>205.87690000000001</v>
      </c>
      <c r="Q750" s="1" t="s">
        <v>110</v>
      </c>
      <c r="R750">
        <v>0.5</v>
      </c>
      <c r="S750" s="1" t="s">
        <v>51</v>
      </c>
      <c r="T750" s="1" t="s">
        <v>52</v>
      </c>
      <c r="U750">
        <v>102.9384</v>
      </c>
      <c r="V750">
        <v>94.703400000000002</v>
      </c>
      <c r="W750">
        <v>94.703400000000002</v>
      </c>
      <c r="X750" s="1" t="s">
        <v>53</v>
      </c>
      <c r="Y750" s="1" t="s">
        <v>49</v>
      </c>
      <c r="Z750" s="1" t="s">
        <v>111</v>
      </c>
      <c r="AA750" s="1" t="s">
        <v>112</v>
      </c>
      <c r="AB750" s="1" t="s">
        <v>66</v>
      </c>
      <c r="AC750" s="1" t="s">
        <v>67</v>
      </c>
      <c r="AD750" s="1" t="s">
        <v>68</v>
      </c>
      <c r="AE750" s="1" t="s">
        <v>69</v>
      </c>
      <c r="AF750" s="1" t="s">
        <v>70</v>
      </c>
      <c r="AG750" s="1" t="s">
        <v>60</v>
      </c>
      <c r="AH750">
        <v>750</v>
      </c>
      <c r="AI750" s="1" t="s">
        <v>113</v>
      </c>
      <c r="AJ750" s="1" t="s">
        <v>114</v>
      </c>
      <c r="AK750" s="1" t="s">
        <v>115</v>
      </c>
      <c r="AL750">
        <v>1</v>
      </c>
      <c r="AM750" s="1" t="s">
        <v>1614</v>
      </c>
      <c r="AN750" s="2">
        <v>46143</v>
      </c>
      <c r="AO750" s="3">
        <v>46143</v>
      </c>
    </row>
    <row r="751" spans="1:41">
      <c r="A751" s="1" t="s">
        <v>1615</v>
      </c>
      <c r="B751" s="1" t="s">
        <v>42</v>
      </c>
      <c r="C751">
        <v>999999999999</v>
      </c>
      <c r="D751">
        <v>111111111111</v>
      </c>
      <c r="E751" s="1" t="s">
        <v>43</v>
      </c>
      <c r="F751">
        <v>46149.833333333336</v>
      </c>
      <c r="G751">
        <v>46150.833333333336</v>
      </c>
      <c r="H751">
        <v>46142.833333333336</v>
      </c>
      <c r="I751">
        <v>46173.833333333336</v>
      </c>
      <c r="J751" s="1" t="s">
        <v>106</v>
      </c>
      <c r="K751" s="1" t="s">
        <v>107</v>
      </c>
      <c r="L751" s="1" t="s">
        <v>108</v>
      </c>
      <c r="M751" s="1" t="s">
        <v>118</v>
      </c>
      <c r="N751" s="1" t="s">
        <v>48</v>
      </c>
      <c r="O751" s="1" t="s">
        <v>49</v>
      </c>
      <c r="P751">
        <v>218.84899999999999</v>
      </c>
      <c r="Q751" s="1" t="s">
        <v>110</v>
      </c>
      <c r="R751">
        <v>0.5</v>
      </c>
      <c r="S751" s="1" t="s">
        <v>51</v>
      </c>
      <c r="T751" s="1" t="s">
        <v>52</v>
      </c>
      <c r="U751">
        <v>109.42449999999999</v>
      </c>
      <c r="V751">
        <v>100.6705</v>
      </c>
      <c r="W751">
        <v>100.6705</v>
      </c>
      <c r="X751" s="1" t="s">
        <v>53</v>
      </c>
      <c r="Y751" s="1" t="s">
        <v>49</v>
      </c>
      <c r="Z751" s="1" t="s">
        <v>111</v>
      </c>
      <c r="AA751" s="1" t="s">
        <v>112</v>
      </c>
      <c r="AB751" s="1" t="s">
        <v>66</v>
      </c>
      <c r="AC751" s="1" t="s">
        <v>67</v>
      </c>
      <c r="AD751" s="1" t="s">
        <v>68</v>
      </c>
      <c r="AE751" s="1" t="s">
        <v>69</v>
      </c>
      <c r="AF751" s="1" t="s">
        <v>70</v>
      </c>
      <c r="AG751" s="1" t="s">
        <v>60</v>
      </c>
      <c r="AH751">
        <v>751</v>
      </c>
      <c r="AI751" s="1" t="s">
        <v>113</v>
      </c>
      <c r="AJ751" s="1" t="s">
        <v>114</v>
      </c>
      <c r="AK751" s="1" t="s">
        <v>115</v>
      </c>
      <c r="AL751">
        <v>1</v>
      </c>
      <c r="AM751" s="1" t="s">
        <v>1616</v>
      </c>
      <c r="AN751" s="2">
        <v>46143</v>
      </c>
      <c r="AO751" s="3">
        <v>46143</v>
      </c>
    </row>
    <row r="752" spans="1:41">
      <c r="A752" s="1" t="s">
        <v>1617</v>
      </c>
      <c r="B752" s="1" t="s">
        <v>42</v>
      </c>
      <c r="C752">
        <v>999999999999</v>
      </c>
      <c r="D752">
        <v>222222222222</v>
      </c>
      <c r="E752" s="1" t="s">
        <v>121</v>
      </c>
      <c r="F752">
        <v>46149.833333333336</v>
      </c>
      <c r="G752">
        <v>46150.833333333336</v>
      </c>
      <c r="H752">
        <v>46142.833333333336</v>
      </c>
      <c r="I752">
        <v>46173.833333333336</v>
      </c>
      <c r="J752" s="1" t="s">
        <v>44</v>
      </c>
      <c r="K752" s="1" t="s">
        <v>45</v>
      </c>
      <c r="L752" s="1" t="s">
        <v>46</v>
      </c>
      <c r="M752" s="1" t="s">
        <v>122</v>
      </c>
      <c r="N752" s="1" t="s">
        <v>48</v>
      </c>
      <c r="O752" s="1" t="s">
        <v>49</v>
      </c>
      <c r="P752">
        <v>435.07049999999998</v>
      </c>
      <c r="Q752" s="1" t="s">
        <v>50</v>
      </c>
      <c r="R752">
        <v>9.6000000000000002E-2</v>
      </c>
      <c r="S752" s="1" t="s">
        <v>51</v>
      </c>
      <c r="T752" s="1" t="s">
        <v>52</v>
      </c>
      <c r="U752">
        <v>41.766800000000003</v>
      </c>
      <c r="V752">
        <v>36.545900000000003</v>
      </c>
      <c r="W752">
        <v>36.545900000000003</v>
      </c>
      <c r="X752" s="1" t="s">
        <v>53</v>
      </c>
      <c r="Y752" s="1" t="s">
        <v>49</v>
      </c>
      <c r="Z752" s="1" t="s">
        <v>54</v>
      </c>
      <c r="AA752" s="1" t="s">
        <v>123</v>
      </c>
      <c r="AB752" s="1" t="s">
        <v>124</v>
      </c>
      <c r="AC752" s="1" t="s">
        <v>125</v>
      </c>
      <c r="AD752" s="1" t="s">
        <v>126</v>
      </c>
      <c r="AE752" s="1" t="s">
        <v>127</v>
      </c>
      <c r="AF752" s="1" t="s">
        <v>70</v>
      </c>
      <c r="AG752" s="1" t="s">
        <v>60</v>
      </c>
      <c r="AH752">
        <v>752</v>
      </c>
      <c r="AI752" s="1" t="s">
        <v>70</v>
      </c>
      <c r="AJ752" s="1" t="s">
        <v>71</v>
      </c>
      <c r="AK752" s="1" t="s">
        <v>72</v>
      </c>
      <c r="AL752">
        <v>1</v>
      </c>
      <c r="AM752" s="1" t="s">
        <v>1618</v>
      </c>
      <c r="AN752" s="2">
        <v>46143</v>
      </c>
      <c r="AO752" s="3">
        <v>46143</v>
      </c>
    </row>
    <row r="753" spans="1:41">
      <c r="A753" s="1" t="s">
        <v>1619</v>
      </c>
      <c r="B753" s="1" t="s">
        <v>42</v>
      </c>
      <c r="C753">
        <v>999999999999</v>
      </c>
      <c r="D753">
        <v>222222222222</v>
      </c>
      <c r="E753" s="1" t="s">
        <v>121</v>
      </c>
      <c r="F753">
        <v>46149.833333333336</v>
      </c>
      <c r="G753">
        <v>46150.833333333336</v>
      </c>
      <c r="H753">
        <v>46142.833333333336</v>
      </c>
      <c r="I753">
        <v>46173.833333333336</v>
      </c>
      <c r="J753" s="1" t="s">
        <v>44</v>
      </c>
      <c r="K753" s="1" t="s">
        <v>45</v>
      </c>
      <c r="L753" s="1" t="s">
        <v>46</v>
      </c>
      <c r="M753" s="1" t="s">
        <v>130</v>
      </c>
      <c r="N753" s="1" t="s">
        <v>48</v>
      </c>
      <c r="O753" s="1" t="s">
        <v>49</v>
      </c>
      <c r="P753">
        <v>389.99349999999998</v>
      </c>
      <c r="Q753" s="1" t="s">
        <v>50</v>
      </c>
      <c r="R753">
        <v>9.6000000000000002E-2</v>
      </c>
      <c r="S753" s="1" t="s">
        <v>51</v>
      </c>
      <c r="T753" s="1" t="s">
        <v>52</v>
      </c>
      <c r="U753">
        <v>37.439399999999999</v>
      </c>
      <c r="V753">
        <v>32.759500000000003</v>
      </c>
      <c r="W753">
        <v>32.759500000000003</v>
      </c>
      <c r="X753" s="1" t="s">
        <v>53</v>
      </c>
      <c r="Y753" s="1" t="s">
        <v>49</v>
      </c>
      <c r="Z753" s="1" t="s">
        <v>54</v>
      </c>
      <c r="AA753" s="1" t="s">
        <v>123</v>
      </c>
      <c r="AB753" s="1" t="s">
        <v>124</v>
      </c>
      <c r="AC753" s="1" t="s">
        <v>125</v>
      </c>
      <c r="AD753" s="1" t="s">
        <v>126</v>
      </c>
      <c r="AE753" s="1" t="s">
        <v>127</v>
      </c>
      <c r="AF753" s="1" t="s">
        <v>70</v>
      </c>
      <c r="AG753" s="1" t="s">
        <v>60</v>
      </c>
      <c r="AH753">
        <v>753</v>
      </c>
      <c r="AI753" s="1" t="s">
        <v>70</v>
      </c>
      <c r="AJ753" s="1" t="s">
        <v>71</v>
      </c>
      <c r="AK753" s="1" t="s">
        <v>72</v>
      </c>
      <c r="AL753">
        <v>1</v>
      </c>
      <c r="AM753" s="1" t="s">
        <v>1620</v>
      </c>
      <c r="AN753" s="2">
        <v>46143</v>
      </c>
      <c r="AO753" s="3">
        <v>46143</v>
      </c>
    </row>
    <row r="754" spans="1:41">
      <c r="A754" s="1" t="s">
        <v>1621</v>
      </c>
      <c r="B754" s="1" t="s">
        <v>42</v>
      </c>
      <c r="C754">
        <v>999999999999</v>
      </c>
      <c r="D754">
        <v>222222222222</v>
      </c>
      <c r="E754" s="1" t="s">
        <v>121</v>
      </c>
      <c r="F754">
        <v>46149.833333333336</v>
      </c>
      <c r="G754">
        <v>46150.833333333336</v>
      </c>
      <c r="H754">
        <v>46142.833333333336</v>
      </c>
      <c r="I754">
        <v>46173.833333333336</v>
      </c>
      <c r="J754" s="1" t="s">
        <v>75</v>
      </c>
      <c r="K754" s="1" t="s">
        <v>76</v>
      </c>
      <c r="L754" s="1" t="s">
        <v>77</v>
      </c>
      <c r="M754" s="1" t="s">
        <v>133</v>
      </c>
      <c r="N754" s="1" t="s">
        <v>48</v>
      </c>
      <c r="O754" s="1" t="s">
        <v>49</v>
      </c>
      <c r="P754">
        <v>96.119900000000001</v>
      </c>
      <c r="Q754" s="1" t="s">
        <v>79</v>
      </c>
      <c r="R754">
        <v>2.3E-2</v>
      </c>
      <c r="S754" s="1" t="s">
        <v>51</v>
      </c>
      <c r="T754" s="1" t="s">
        <v>52</v>
      </c>
      <c r="U754">
        <v>2.2107999999999999</v>
      </c>
      <c r="V754">
        <v>2.0666000000000002</v>
      </c>
      <c r="W754">
        <v>2.0666000000000002</v>
      </c>
      <c r="X754" s="1" t="s">
        <v>53</v>
      </c>
      <c r="Y754" s="1" t="s">
        <v>49</v>
      </c>
      <c r="Z754" s="1" t="s">
        <v>80</v>
      </c>
      <c r="AA754" s="1" t="s">
        <v>55</v>
      </c>
      <c r="AB754" s="1" t="s">
        <v>56</v>
      </c>
      <c r="AC754" s="1" t="s">
        <v>57</v>
      </c>
      <c r="AD754" s="1" t="s">
        <v>58</v>
      </c>
      <c r="AE754" s="1" t="s">
        <v>59</v>
      </c>
      <c r="AF754" s="1" t="s">
        <v>56</v>
      </c>
      <c r="AG754" s="1" t="s">
        <v>60</v>
      </c>
      <c r="AH754">
        <v>754</v>
      </c>
      <c r="AI754" s="1" t="s">
        <v>56</v>
      </c>
      <c r="AJ754" s="1" t="s">
        <v>56</v>
      </c>
      <c r="AK754" s="1" t="s">
        <v>61</v>
      </c>
      <c r="AL754">
        <v>1</v>
      </c>
      <c r="AM754" s="1" t="s">
        <v>1622</v>
      </c>
      <c r="AN754" s="2">
        <v>46143</v>
      </c>
      <c r="AO754" s="3">
        <v>46143</v>
      </c>
    </row>
    <row r="755" spans="1:41">
      <c r="A755" s="1" t="s">
        <v>1623</v>
      </c>
      <c r="B755" s="1" t="s">
        <v>42</v>
      </c>
      <c r="C755">
        <v>999999999999</v>
      </c>
      <c r="D755">
        <v>222222222222</v>
      </c>
      <c r="E755" s="1" t="s">
        <v>121</v>
      </c>
      <c r="F755">
        <v>46149.833333333336</v>
      </c>
      <c r="G755">
        <v>46150.833333333336</v>
      </c>
      <c r="H755">
        <v>46142.833333333336</v>
      </c>
      <c r="I755">
        <v>46173.833333333336</v>
      </c>
      <c r="J755" s="1" t="s">
        <v>75</v>
      </c>
      <c r="K755" s="1" t="s">
        <v>76</v>
      </c>
      <c r="L755" s="1" t="s">
        <v>77</v>
      </c>
      <c r="M755" s="1" t="s">
        <v>136</v>
      </c>
      <c r="N755" s="1" t="s">
        <v>48</v>
      </c>
      <c r="O755" s="1" t="s">
        <v>49</v>
      </c>
      <c r="P755">
        <v>83.123599999999996</v>
      </c>
      <c r="Q755" s="1" t="s">
        <v>79</v>
      </c>
      <c r="R755">
        <v>2.3E-2</v>
      </c>
      <c r="S755" s="1" t="s">
        <v>51</v>
      </c>
      <c r="T755" s="1" t="s">
        <v>52</v>
      </c>
      <c r="U755">
        <v>1.9117999999999999</v>
      </c>
      <c r="V755">
        <v>1.7871999999999999</v>
      </c>
      <c r="W755">
        <v>1.7871999999999999</v>
      </c>
      <c r="X755" s="1" t="s">
        <v>53</v>
      </c>
      <c r="Y755" s="1" t="s">
        <v>49</v>
      </c>
      <c r="Z755" s="1" t="s">
        <v>80</v>
      </c>
      <c r="AA755" s="1" t="s">
        <v>123</v>
      </c>
      <c r="AB755" s="1" t="s">
        <v>124</v>
      </c>
      <c r="AC755" s="1" t="s">
        <v>125</v>
      </c>
      <c r="AD755" s="1" t="s">
        <v>126</v>
      </c>
      <c r="AE755" s="1" t="s">
        <v>127</v>
      </c>
      <c r="AF755" s="1" t="s">
        <v>70</v>
      </c>
      <c r="AG755" s="1" t="s">
        <v>60</v>
      </c>
      <c r="AH755">
        <v>755</v>
      </c>
      <c r="AI755" s="1" t="s">
        <v>70</v>
      </c>
      <c r="AJ755" s="1" t="s">
        <v>71</v>
      </c>
      <c r="AK755" s="1" t="s">
        <v>72</v>
      </c>
      <c r="AL755">
        <v>1</v>
      </c>
      <c r="AM755" s="1" t="s">
        <v>1624</v>
      </c>
      <c r="AN755" s="2">
        <v>46143</v>
      </c>
      <c r="AO755" s="3">
        <v>46143</v>
      </c>
    </row>
    <row r="756" spans="1:41">
      <c r="A756" s="1" t="s">
        <v>1625</v>
      </c>
      <c r="B756" s="1" t="s">
        <v>42</v>
      </c>
      <c r="C756">
        <v>999999999999</v>
      </c>
      <c r="D756">
        <v>222222222222</v>
      </c>
      <c r="E756" s="1" t="s">
        <v>121</v>
      </c>
      <c r="F756">
        <v>46149.833333333336</v>
      </c>
      <c r="G756">
        <v>46150.833333333336</v>
      </c>
      <c r="H756">
        <v>46142.833333333336</v>
      </c>
      <c r="I756">
        <v>46173.833333333336</v>
      </c>
      <c r="J756" s="1" t="s">
        <v>86</v>
      </c>
      <c r="K756" s="1" t="s">
        <v>87</v>
      </c>
      <c r="L756" s="1" t="s">
        <v>88</v>
      </c>
      <c r="M756" s="1" t="s">
        <v>139</v>
      </c>
      <c r="N756" s="1" t="s">
        <v>48</v>
      </c>
      <c r="O756" s="1" t="s">
        <v>49</v>
      </c>
      <c r="P756">
        <v>81.754300000000001</v>
      </c>
      <c r="Q756" s="1" t="s">
        <v>50</v>
      </c>
      <c r="R756">
        <v>0.192</v>
      </c>
      <c r="S756" s="1" t="s">
        <v>51</v>
      </c>
      <c r="T756" s="1" t="s">
        <v>52</v>
      </c>
      <c r="U756">
        <v>15.6968</v>
      </c>
      <c r="V756">
        <v>13.898199999999999</v>
      </c>
      <c r="W756">
        <v>13.898199999999999</v>
      </c>
      <c r="X756" s="1" t="s">
        <v>53</v>
      </c>
      <c r="Y756" s="1" t="s">
        <v>49</v>
      </c>
      <c r="Z756" s="1" t="s">
        <v>90</v>
      </c>
      <c r="AA756" s="1" t="s">
        <v>123</v>
      </c>
      <c r="AB756" s="1" t="s">
        <v>124</v>
      </c>
      <c r="AC756" s="1" t="s">
        <v>125</v>
      </c>
      <c r="AD756" s="1" t="s">
        <v>126</v>
      </c>
      <c r="AE756" s="1" t="s">
        <v>127</v>
      </c>
      <c r="AF756" s="1" t="s">
        <v>70</v>
      </c>
      <c r="AG756" s="1" t="s">
        <v>60</v>
      </c>
      <c r="AH756">
        <v>756</v>
      </c>
      <c r="AI756" s="1" t="s">
        <v>70</v>
      </c>
      <c r="AJ756" s="1" t="s">
        <v>71</v>
      </c>
      <c r="AK756" s="1" t="s">
        <v>72</v>
      </c>
      <c r="AL756">
        <v>1</v>
      </c>
      <c r="AM756" s="1" t="s">
        <v>1626</v>
      </c>
      <c r="AN756" s="2">
        <v>46143</v>
      </c>
      <c r="AO756" s="3">
        <v>46143</v>
      </c>
    </row>
    <row r="757" spans="1:41">
      <c r="A757" s="1" t="s">
        <v>1627</v>
      </c>
      <c r="B757" s="1" t="s">
        <v>42</v>
      </c>
      <c r="C757">
        <v>999999999999</v>
      </c>
      <c r="D757">
        <v>222222222222</v>
      </c>
      <c r="E757" s="1" t="s">
        <v>121</v>
      </c>
      <c r="F757">
        <v>46149.833333333336</v>
      </c>
      <c r="G757">
        <v>46150.833333333336</v>
      </c>
      <c r="H757">
        <v>46142.833333333336</v>
      </c>
      <c r="I757">
        <v>46173.833333333336</v>
      </c>
      <c r="J757" s="1" t="s">
        <v>86</v>
      </c>
      <c r="K757" s="1" t="s">
        <v>87</v>
      </c>
      <c r="L757" s="1" t="s">
        <v>88</v>
      </c>
      <c r="M757" s="1" t="s">
        <v>142</v>
      </c>
      <c r="N757" s="1" t="s">
        <v>48</v>
      </c>
      <c r="O757" s="1" t="s">
        <v>49</v>
      </c>
      <c r="P757">
        <v>85.1297</v>
      </c>
      <c r="Q757" s="1" t="s">
        <v>50</v>
      </c>
      <c r="R757">
        <v>0.192</v>
      </c>
      <c r="S757" s="1" t="s">
        <v>51</v>
      </c>
      <c r="T757" s="1" t="s">
        <v>52</v>
      </c>
      <c r="U757">
        <v>16.344899999999999</v>
      </c>
      <c r="V757">
        <v>14.472099999999999</v>
      </c>
      <c r="W757">
        <v>14.472099999999999</v>
      </c>
      <c r="X757" s="1" t="s">
        <v>53</v>
      </c>
      <c r="Y757" s="1" t="s">
        <v>49</v>
      </c>
      <c r="Z757" s="1" t="s">
        <v>90</v>
      </c>
      <c r="AA757" s="1" t="s">
        <v>123</v>
      </c>
      <c r="AB757" s="1" t="s">
        <v>124</v>
      </c>
      <c r="AC757" s="1" t="s">
        <v>125</v>
      </c>
      <c r="AD757" s="1" t="s">
        <v>126</v>
      </c>
      <c r="AE757" s="1" t="s">
        <v>127</v>
      </c>
      <c r="AF757" s="1" t="s">
        <v>70</v>
      </c>
      <c r="AG757" s="1" t="s">
        <v>60</v>
      </c>
      <c r="AH757">
        <v>757</v>
      </c>
      <c r="AI757" s="1" t="s">
        <v>70</v>
      </c>
      <c r="AJ757" s="1" t="s">
        <v>71</v>
      </c>
      <c r="AK757" s="1" t="s">
        <v>72</v>
      </c>
      <c r="AL757">
        <v>1</v>
      </c>
      <c r="AM757" s="1" t="s">
        <v>1628</v>
      </c>
      <c r="AN757" s="2">
        <v>46143</v>
      </c>
      <c r="AO757" s="3">
        <v>46143</v>
      </c>
    </row>
    <row r="758" spans="1:41">
      <c r="A758" s="1" t="s">
        <v>1629</v>
      </c>
      <c r="B758" s="1" t="s">
        <v>42</v>
      </c>
      <c r="C758">
        <v>999999999999</v>
      </c>
      <c r="D758">
        <v>222222222222</v>
      </c>
      <c r="E758" s="1" t="s">
        <v>121</v>
      </c>
      <c r="F758">
        <v>46149.833333333336</v>
      </c>
      <c r="G758">
        <v>46150.833333333336</v>
      </c>
      <c r="H758">
        <v>46142.833333333336</v>
      </c>
      <c r="I758">
        <v>46173.833333333336</v>
      </c>
      <c r="J758" s="1" t="s">
        <v>96</v>
      </c>
      <c r="K758" s="1" t="s">
        <v>45</v>
      </c>
      <c r="L758" s="1" t="s">
        <v>97</v>
      </c>
      <c r="M758" s="1" t="s">
        <v>145</v>
      </c>
      <c r="N758" s="1" t="s">
        <v>48</v>
      </c>
      <c r="O758" s="1" t="s">
        <v>49</v>
      </c>
      <c r="P758">
        <v>1812671.7198999999</v>
      </c>
      <c r="Q758" s="1" t="s">
        <v>99</v>
      </c>
      <c r="R758">
        <v>1.6666700000000001E-5</v>
      </c>
      <c r="S758" s="1" t="s">
        <v>51</v>
      </c>
      <c r="T758" s="1" t="s">
        <v>52</v>
      </c>
      <c r="U758">
        <v>30.211300000000001</v>
      </c>
      <c r="V758">
        <v>28.096399999999999</v>
      </c>
      <c r="W758">
        <v>28.096399999999999</v>
      </c>
      <c r="X758" s="1" t="s">
        <v>53</v>
      </c>
      <c r="Y758" s="1" t="s">
        <v>49</v>
      </c>
      <c r="Z758" s="1" t="s">
        <v>100</v>
      </c>
      <c r="AA758" s="1" t="s">
        <v>123</v>
      </c>
      <c r="AB758" s="1" t="s">
        <v>124</v>
      </c>
      <c r="AC758" s="1" t="s">
        <v>125</v>
      </c>
      <c r="AD758" s="1" t="s">
        <v>126</v>
      </c>
      <c r="AE758" s="1" t="s">
        <v>127</v>
      </c>
      <c r="AF758" s="1" t="s">
        <v>70</v>
      </c>
      <c r="AG758" s="1" t="s">
        <v>60</v>
      </c>
      <c r="AH758">
        <v>758</v>
      </c>
      <c r="AI758" s="1" t="s">
        <v>70</v>
      </c>
      <c r="AJ758" s="1" t="s">
        <v>71</v>
      </c>
      <c r="AK758" s="1" t="s">
        <v>72</v>
      </c>
      <c r="AL758">
        <v>1</v>
      </c>
      <c r="AM758" s="1" t="s">
        <v>1630</v>
      </c>
      <c r="AN758" s="2">
        <v>46143</v>
      </c>
      <c r="AO758" s="3">
        <v>46143</v>
      </c>
    </row>
    <row r="759" spans="1:41">
      <c r="A759" s="1" t="s">
        <v>1631</v>
      </c>
      <c r="B759" s="1" t="s">
        <v>42</v>
      </c>
      <c r="C759">
        <v>999999999999</v>
      </c>
      <c r="D759">
        <v>222222222222</v>
      </c>
      <c r="E759" s="1" t="s">
        <v>121</v>
      </c>
      <c r="F759">
        <v>46149.833333333336</v>
      </c>
      <c r="G759">
        <v>46150.833333333336</v>
      </c>
      <c r="H759">
        <v>46142.833333333336</v>
      </c>
      <c r="I759">
        <v>46173.833333333336</v>
      </c>
      <c r="J759" s="1" t="s">
        <v>96</v>
      </c>
      <c r="K759" s="1" t="s">
        <v>45</v>
      </c>
      <c r="L759" s="1" t="s">
        <v>97</v>
      </c>
      <c r="M759" s="1" t="s">
        <v>148</v>
      </c>
      <c r="N759" s="1" t="s">
        <v>48</v>
      </c>
      <c r="O759" s="1" t="s">
        <v>49</v>
      </c>
      <c r="P759">
        <v>1705204.6825000001</v>
      </c>
      <c r="Q759" s="1" t="s">
        <v>99</v>
      </c>
      <c r="R759">
        <v>1.6666700000000001E-5</v>
      </c>
      <c r="S759" s="1" t="s">
        <v>51</v>
      </c>
      <c r="T759" s="1" t="s">
        <v>52</v>
      </c>
      <c r="U759">
        <v>28.420100000000001</v>
      </c>
      <c r="V759">
        <v>26.430700000000002</v>
      </c>
      <c r="W759">
        <v>26.430700000000002</v>
      </c>
      <c r="X759" s="1" t="s">
        <v>53</v>
      </c>
      <c r="Y759" s="1" t="s">
        <v>49</v>
      </c>
      <c r="Z759" s="1" t="s">
        <v>100</v>
      </c>
      <c r="AA759" s="1" t="s">
        <v>123</v>
      </c>
      <c r="AB759" s="1" t="s">
        <v>124</v>
      </c>
      <c r="AC759" s="1" t="s">
        <v>125</v>
      </c>
      <c r="AD759" s="1" t="s">
        <v>126</v>
      </c>
      <c r="AE759" s="1" t="s">
        <v>127</v>
      </c>
      <c r="AF759" s="1" t="s">
        <v>70</v>
      </c>
      <c r="AG759" s="1" t="s">
        <v>60</v>
      </c>
      <c r="AH759">
        <v>759</v>
      </c>
      <c r="AI759" s="1" t="s">
        <v>70</v>
      </c>
      <c r="AJ759" s="1" t="s">
        <v>71</v>
      </c>
      <c r="AK759" s="1" t="s">
        <v>72</v>
      </c>
      <c r="AL759">
        <v>1</v>
      </c>
      <c r="AM759" s="1" t="s">
        <v>1632</v>
      </c>
      <c r="AN759" s="2">
        <v>46143</v>
      </c>
      <c r="AO759" s="3">
        <v>46143</v>
      </c>
    </row>
    <row r="760" spans="1:41">
      <c r="A760" s="1" t="s">
        <v>1633</v>
      </c>
      <c r="B760" s="1" t="s">
        <v>42</v>
      </c>
      <c r="C760">
        <v>999999999999</v>
      </c>
      <c r="D760">
        <v>222222222222</v>
      </c>
      <c r="E760" s="1" t="s">
        <v>121</v>
      </c>
      <c r="F760">
        <v>46149.833333333336</v>
      </c>
      <c r="G760">
        <v>46150.833333333336</v>
      </c>
      <c r="H760">
        <v>46142.833333333336</v>
      </c>
      <c r="I760">
        <v>46173.833333333336</v>
      </c>
      <c r="J760" s="1" t="s">
        <v>106</v>
      </c>
      <c r="K760" s="1" t="s">
        <v>107</v>
      </c>
      <c r="L760" s="1" t="s">
        <v>108</v>
      </c>
      <c r="M760" s="1" t="s">
        <v>151</v>
      </c>
      <c r="N760" s="1" t="s">
        <v>48</v>
      </c>
      <c r="O760" s="1" t="s">
        <v>49</v>
      </c>
      <c r="P760">
        <v>88.793599999999998</v>
      </c>
      <c r="Q760" s="1" t="s">
        <v>110</v>
      </c>
      <c r="R760">
        <v>0.5</v>
      </c>
      <c r="S760" s="1" t="s">
        <v>51</v>
      </c>
      <c r="T760" s="1" t="s">
        <v>52</v>
      </c>
      <c r="U760">
        <v>44.396799999999999</v>
      </c>
      <c r="V760">
        <v>40.845100000000002</v>
      </c>
      <c r="W760">
        <v>40.845100000000002</v>
      </c>
      <c r="X760" s="1" t="s">
        <v>53</v>
      </c>
      <c r="Y760" s="1" t="s">
        <v>49</v>
      </c>
      <c r="Z760" s="1" t="s">
        <v>111</v>
      </c>
      <c r="AA760" s="1" t="s">
        <v>152</v>
      </c>
      <c r="AB760" s="1" t="s">
        <v>124</v>
      </c>
      <c r="AC760" s="1" t="s">
        <v>125</v>
      </c>
      <c r="AD760" s="1" t="s">
        <v>126</v>
      </c>
      <c r="AE760" s="1" t="s">
        <v>127</v>
      </c>
      <c r="AF760" s="1" t="s">
        <v>70</v>
      </c>
      <c r="AG760" s="1" t="s">
        <v>60</v>
      </c>
      <c r="AH760">
        <v>760</v>
      </c>
      <c r="AI760" s="1" t="s">
        <v>113</v>
      </c>
      <c r="AJ760" s="1" t="s">
        <v>114</v>
      </c>
      <c r="AK760" s="1" t="s">
        <v>115</v>
      </c>
      <c r="AL760">
        <v>1</v>
      </c>
      <c r="AM760" s="1" t="s">
        <v>1634</v>
      </c>
      <c r="AN760" s="2">
        <v>46143</v>
      </c>
      <c r="AO760" s="3">
        <v>46143</v>
      </c>
    </row>
    <row r="761" spans="1:41">
      <c r="A761" s="1" t="s">
        <v>1635</v>
      </c>
      <c r="B761" s="1" t="s">
        <v>42</v>
      </c>
      <c r="C761">
        <v>999999999999</v>
      </c>
      <c r="D761">
        <v>222222222222</v>
      </c>
      <c r="E761" s="1" t="s">
        <v>121</v>
      </c>
      <c r="F761">
        <v>46149.833333333336</v>
      </c>
      <c r="G761">
        <v>46150.833333333336</v>
      </c>
      <c r="H761">
        <v>46142.833333333336</v>
      </c>
      <c r="I761">
        <v>46173.833333333336</v>
      </c>
      <c r="J761" s="1" t="s">
        <v>106</v>
      </c>
      <c r="K761" s="1" t="s">
        <v>107</v>
      </c>
      <c r="L761" s="1" t="s">
        <v>108</v>
      </c>
      <c r="M761" s="1" t="s">
        <v>155</v>
      </c>
      <c r="N761" s="1" t="s">
        <v>48</v>
      </c>
      <c r="O761" s="1" t="s">
        <v>49</v>
      </c>
      <c r="P761">
        <v>85.715599999999995</v>
      </c>
      <c r="Q761" s="1" t="s">
        <v>110</v>
      </c>
      <c r="R761">
        <v>0.5</v>
      </c>
      <c r="S761" s="1" t="s">
        <v>51</v>
      </c>
      <c r="T761" s="1" t="s">
        <v>52</v>
      </c>
      <c r="U761">
        <v>42.857799999999997</v>
      </c>
      <c r="V761">
        <v>39.429200000000002</v>
      </c>
      <c r="W761">
        <v>39.429200000000002</v>
      </c>
      <c r="X761" s="1" t="s">
        <v>53</v>
      </c>
      <c r="Y761" s="1" t="s">
        <v>49</v>
      </c>
      <c r="Z761" s="1" t="s">
        <v>111</v>
      </c>
      <c r="AA761" s="1" t="s">
        <v>152</v>
      </c>
      <c r="AB761" s="1" t="s">
        <v>124</v>
      </c>
      <c r="AC761" s="1" t="s">
        <v>125</v>
      </c>
      <c r="AD761" s="1" t="s">
        <v>126</v>
      </c>
      <c r="AE761" s="1" t="s">
        <v>127</v>
      </c>
      <c r="AF761" s="1" t="s">
        <v>70</v>
      </c>
      <c r="AG761" s="1" t="s">
        <v>60</v>
      </c>
      <c r="AH761">
        <v>761</v>
      </c>
      <c r="AI761" s="1" t="s">
        <v>113</v>
      </c>
      <c r="AJ761" s="1" t="s">
        <v>114</v>
      </c>
      <c r="AK761" s="1" t="s">
        <v>115</v>
      </c>
      <c r="AL761">
        <v>1</v>
      </c>
      <c r="AM761" s="1" t="s">
        <v>1636</v>
      </c>
      <c r="AN761" s="2">
        <v>46143</v>
      </c>
      <c r="AO761" s="3">
        <v>46143</v>
      </c>
    </row>
    <row r="762" spans="1:41">
      <c r="A762" s="1" t="s">
        <v>1637</v>
      </c>
      <c r="B762" s="1" t="s">
        <v>42</v>
      </c>
      <c r="C762">
        <v>999999999999</v>
      </c>
      <c r="D762">
        <v>111111111111</v>
      </c>
      <c r="E762" s="1" t="s">
        <v>43</v>
      </c>
      <c r="F762">
        <v>46150.833333333336</v>
      </c>
      <c r="G762">
        <v>46151.833333333336</v>
      </c>
      <c r="H762">
        <v>46142.833333333336</v>
      </c>
      <c r="I762">
        <v>46173.833333333336</v>
      </c>
      <c r="J762" s="1" t="s">
        <v>44</v>
      </c>
      <c r="K762" s="1" t="s">
        <v>45</v>
      </c>
      <c r="L762" s="1" t="s">
        <v>46</v>
      </c>
      <c r="M762" s="1" t="s">
        <v>47</v>
      </c>
      <c r="N762" s="1" t="s">
        <v>48</v>
      </c>
      <c r="O762" s="1" t="s">
        <v>49</v>
      </c>
      <c r="P762">
        <v>1025.9160999999999</v>
      </c>
      <c r="Q762" s="1" t="s">
        <v>50</v>
      </c>
      <c r="R762">
        <v>9.6000000000000002E-2</v>
      </c>
      <c r="S762" s="1" t="s">
        <v>51</v>
      </c>
      <c r="T762" s="1" t="s">
        <v>52</v>
      </c>
      <c r="U762">
        <v>98.487899999999996</v>
      </c>
      <c r="V762">
        <v>86.177000000000007</v>
      </c>
      <c r="W762">
        <v>86.177000000000007</v>
      </c>
      <c r="X762" s="1" t="s">
        <v>53</v>
      </c>
      <c r="Y762" s="1" t="s">
        <v>49</v>
      </c>
      <c r="Z762" s="1" t="s">
        <v>54</v>
      </c>
      <c r="AA762" s="1" t="s">
        <v>65</v>
      </c>
      <c r="AB762" s="1" t="s">
        <v>66</v>
      </c>
      <c r="AC762" s="1" t="s">
        <v>67</v>
      </c>
      <c r="AD762" s="1" t="s">
        <v>68</v>
      </c>
      <c r="AE762" s="1" t="s">
        <v>69</v>
      </c>
      <c r="AF762" s="1" t="s">
        <v>70</v>
      </c>
      <c r="AG762" s="1" t="s">
        <v>60</v>
      </c>
      <c r="AH762">
        <v>762</v>
      </c>
      <c r="AI762" s="1" t="s">
        <v>70</v>
      </c>
      <c r="AJ762" s="1" t="s">
        <v>71</v>
      </c>
      <c r="AK762" s="1" t="s">
        <v>72</v>
      </c>
      <c r="AL762">
        <v>1</v>
      </c>
      <c r="AM762" s="1" t="s">
        <v>1638</v>
      </c>
      <c r="AN762" s="2">
        <v>46143</v>
      </c>
      <c r="AO762" s="3">
        <v>46143</v>
      </c>
    </row>
    <row r="763" spans="1:41">
      <c r="A763" s="1" t="s">
        <v>1639</v>
      </c>
      <c r="B763" s="1" t="s">
        <v>42</v>
      </c>
      <c r="C763">
        <v>999999999999</v>
      </c>
      <c r="D763">
        <v>111111111111</v>
      </c>
      <c r="E763" s="1" t="s">
        <v>43</v>
      </c>
      <c r="F763">
        <v>46150.833333333336</v>
      </c>
      <c r="G763">
        <v>46151.833333333336</v>
      </c>
      <c r="H763">
        <v>46142.833333333336</v>
      </c>
      <c r="I763">
        <v>46173.833333333336</v>
      </c>
      <c r="J763" s="1" t="s">
        <v>44</v>
      </c>
      <c r="K763" s="1" t="s">
        <v>45</v>
      </c>
      <c r="L763" s="1" t="s">
        <v>46</v>
      </c>
      <c r="M763" s="1" t="s">
        <v>64</v>
      </c>
      <c r="N763" s="1" t="s">
        <v>48</v>
      </c>
      <c r="O763" s="1" t="s">
        <v>49</v>
      </c>
      <c r="P763">
        <v>1130.9058</v>
      </c>
      <c r="Q763" s="1" t="s">
        <v>50</v>
      </c>
      <c r="R763">
        <v>9.6000000000000002E-2</v>
      </c>
      <c r="S763" s="1" t="s">
        <v>51</v>
      </c>
      <c r="T763" s="1" t="s">
        <v>52</v>
      </c>
      <c r="U763">
        <v>108.56699999999999</v>
      </c>
      <c r="V763">
        <v>94.996099999999998</v>
      </c>
      <c r="W763">
        <v>94.996099999999998</v>
      </c>
      <c r="X763" s="1" t="s">
        <v>53</v>
      </c>
      <c r="Y763" s="1" t="s">
        <v>49</v>
      </c>
      <c r="Z763" s="1" t="s">
        <v>54</v>
      </c>
      <c r="AA763" s="1" t="s">
        <v>65</v>
      </c>
      <c r="AB763" s="1" t="s">
        <v>66</v>
      </c>
      <c r="AC763" s="1" t="s">
        <v>67</v>
      </c>
      <c r="AD763" s="1" t="s">
        <v>68</v>
      </c>
      <c r="AE763" s="1" t="s">
        <v>69</v>
      </c>
      <c r="AF763" s="1" t="s">
        <v>70</v>
      </c>
      <c r="AG763" s="1" t="s">
        <v>60</v>
      </c>
      <c r="AH763">
        <v>763</v>
      </c>
      <c r="AI763" s="1" t="s">
        <v>70</v>
      </c>
      <c r="AJ763" s="1" t="s">
        <v>71</v>
      </c>
      <c r="AK763" s="1" t="s">
        <v>72</v>
      </c>
      <c r="AL763">
        <v>1</v>
      </c>
      <c r="AM763" s="1" t="s">
        <v>1640</v>
      </c>
      <c r="AN763" s="2">
        <v>46143</v>
      </c>
      <c r="AO763" s="3">
        <v>46143</v>
      </c>
    </row>
    <row r="764" spans="1:41">
      <c r="A764" s="1" t="s">
        <v>1641</v>
      </c>
      <c r="B764" s="1" t="s">
        <v>42</v>
      </c>
      <c r="C764">
        <v>999999999999</v>
      </c>
      <c r="D764">
        <v>111111111111</v>
      </c>
      <c r="E764" s="1" t="s">
        <v>43</v>
      </c>
      <c r="F764">
        <v>46150.833333333336</v>
      </c>
      <c r="G764">
        <v>46151.833333333336</v>
      </c>
      <c r="H764">
        <v>46142.833333333336</v>
      </c>
      <c r="I764">
        <v>46173.833333333336</v>
      </c>
      <c r="J764" s="1" t="s">
        <v>75</v>
      </c>
      <c r="K764" s="1" t="s">
        <v>76</v>
      </c>
      <c r="L764" s="1" t="s">
        <v>77</v>
      </c>
      <c r="M764" s="1" t="s">
        <v>78</v>
      </c>
      <c r="N764" s="1" t="s">
        <v>48</v>
      </c>
      <c r="O764" s="1" t="s">
        <v>49</v>
      </c>
      <c r="P764">
        <v>228.71100000000001</v>
      </c>
      <c r="Q764" s="1" t="s">
        <v>79</v>
      </c>
      <c r="R764">
        <v>2.3E-2</v>
      </c>
      <c r="S764" s="1" t="s">
        <v>51</v>
      </c>
      <c r="T764" s="1" t="s">
        <v>52</v>
      </c>
      <c r="U764">
        <v>5.2603999999999997</v>
      </c>
      <c r="V764">
        <v>4.9173</v>
      </c>
      <c r="W764">
        <v>4.9173</v>
      </c>
      <c r="X764" s="1" t="s">
        <v>53</v>
      </c>
      <c r="Y764" s="1" t="s">
        <v>49</v>
      </c>
      <c r="Z764" s="1" t="s">
        <v>80</v>
      </c>
      <c r="AA764" s="1" t="s">
        <v>65</v>
      </c>
      <c r="AB764" s="1" t="s">
        <v>66</v>
      </c>
      <c r="AC764" s="1" t="s">
        <v>67</v>
      </c>
      <c r="AD764" s="1" t="s">
        <v>68</v>
      </c>
      <c r="AE764" s="1" t="s">
        <v>69</v>
      </c>
      <c r="AF764" s="1" t="s">
        <v>70</v>
      </c>
      <c r="AG764" s="1" t="s">
        <v>60</v>
      </c>
      <c r="AH764">
        <v>764</v>
      </c>
      <c r="AI764" s="1" t="s">
        <v>70</v>
      </c>
      <c r="AJ764" s="1" t="s">
        <v>71</v>
      </c>
      <c r="AK764" s="1" t="s">
        <v>72</v>
      </c>
      <c r="AL764">
        <v>1</v>
      </c>
      <c r="AM764" s="1" t="s">
        <v>1642</v>
      </c>
      <c r="AN764" s="2">
        <v>46143</v>
      </c>
      <c r="AO764" s="3">
        <v>46143</v>
      </c>
    </row>
    <row r="765" spans="1:41">
      <c r="A765" s="1" t="s">
        <v>1643</v>
      </c>
      <c r="B765" s="1" t="s">
        <v>42</v>
      </c>
      <c r="C765">
        <v>999999999999</v>
      </c>
      <c r="D765">
        <v>111111111111</v>
      </c>
      <c r="E765" s="1" t="s">
        <v>43</v>
      </c>
      <c r="F765">
        <v>46150.833333333336</v>
      </c>
      <c r="G765">
        <v>46151.833333333336</v>
      </c>
      <c r="H765">
        <v>46142.833333333336</v>
      </c>
      <c r="I765">
        <v>46173.833333333336</v>
      </c>
      <c r="J765" s="1" t="s">
        <v>75</v>
      </c>
      <c r="K765" s="1" t="s">
        <v>76</v>
      </c>
      <c r="L765" s="1" t="s">
        <v>77</v>
      </c>
      <c r="M765" s="1" t="s">
        <v>83</v>
      </c>
      <c r="N765" s="1" t="s">
        <v>48</v>
      </c>
      <c r="O765" s="1" t="s">
        <v>49</v>
      </c>
      <c r="P765">
        <v>222.8511</v>
      </c>
      <c r="Q765" s="1" t="s">
        <v>79</v>
      </c>
      <c r="R765">
        <v>2.3E-2</v>
      </c>
      <c r="S765" s="1" t="s">
        <v>51</v>
      </c>
      <c r="T765" s="1" t="s">
        <v>52</v>
      </c>
      <c r="U765">
        <v>5.1256000000000004</v>
      </c>
      <c r="V765">
        <v>4.7912999999999997</v>
      </c>
      <c r="W765">
        <v>4.7912999999999997</v>
      </c>
      <c r="X765" s="1" t="s">
        <v>53</v>
      </c>
      <c r="Y765" s="1" t="s">
        <v>49</v>
      </c>
      <c r="Z765" s="1" t="s">
        <v>80</v>
      </c>
      <c r="AA765" s="1" t="s">
        <v>65</v>
      </c>
      <c r="AB765" s="1" t="s">
        <v>66</v>
      </c>
      <c r="AC765" s="1" t="s">
        <v>67</v>
      </c>
      <c r="AD765" s="1" t="s">
        <v>68</v>
      </c>
      <c r="AE765" s="1" t="s">
        <v>69</v>
      </c>
      <c r="AF765" s="1" t="s">
        <v>70</v>
      </c>
      <c r="AG765" s="1" t="s">
        <v>60</v>
      </c>
      <c r="AH765">
        <v>765</v>
      </c>
      <c r="AI765" s="1" t="s">
        <v>70</v>
      </c>
      <c r="AJ765" s="1" t="s">
        <v>71</v>
      </c>
      <c r="AK765" s="1" t="s">
        <v>72</v>
      </c>
      <c r="AL765">
        <v>1</v>
      </c>
      <c r="AM765" s="1" t="s">
        <v>1644</v>
      </c>
      <c r="AN765" s="2">
        <v>46143</v>
      </c>
      <c r="AO765" s="3">
        <v>46143</v>
      </c>
    </row>
    <row r="766" spans="1:41">
      <c r="A766" s="1" t="s">
        <v>1645</v>
      </c>
      <c r="B766" s="1" t="s">
        <v>42</v>
      </c>
      <c r="C766">
        <v>999999999999</v>
      </c>
      <c r="D766">
        <v>111111111111</v>
      </c>
      <c r="E766" s="1" t="s">
        <v>43</v>
      </c>
      <c r="F766">
        <v>46150.833333333336</v>
      </c>
      <c r="G766">
        <v>46151.833333333336</v>
      </c>
      <c r="H766">
        <v>46142.833333333336</v>
      </c>
      <c r="I766">
        <v>46173.833333333336</v>
      </c>
      <c r="J766" s="1" t="s">
        <v>86</v>
      </c>
      <c r="K766" s="1" t="s">
        <v>87</v>
      </c>
      <c r="L766" s="1" t="s">
        <v>88</v>
      </c>
      <c r="M766" s="1" t="s">
        <v>89</v>
      </c>
      <c r="N766" s="1" t="s">
        <v>48</v>
      </c>
      <c r="O766" s="1" t="s">
        <v>49</v>
      </c>
      <c r="P766">
        <v>213.679</v>
      </c>
      <c r="Q766" s="1" t="s">
        <v>50</v>
      </c>
      <c r="R766">
        <v>0.192</v>
      </c>
      <c r="S766" s="1" t="s">
        <v>51</v>
      </c>
      <c r="T766" s="1" t="s">
        <v>52</v>
      </c>
      <c r="U766">
        <v>41.026400000000002</v>
      </c>
      <c r="V766">
        <v>36.325400000000002</v>
      </c>
      <c r="W766">
        <v>36.325400000000002</v>
      </c>
      <c r="X766" s="1" t="s">
        <v>53</v>
      </c>
      <c r="Y766" s="1" t="s">
        <v>49</v>
      </c>
      <c r="Z766" s="1" t="s">
        <v>90</v>
      </c>
      <c r="AA766" s="1" t="s">
        <v>65</v>
      </c>
      <c r="AB766" s="1" t="s">
        <v>66</v>
      </c>
      <c r="AC766" s="1" t="s">
        <v>67</v>
      </c>
      <c r="AD766" s="1" t="s">
        <v>68</v>
      </c>
      <c r="AE766" s="1" t="s">
        <v>69</v>
      </c>
      <c r="AF766" s="1" t="s">
        <v>70</v>
      </c>
      <c r="AG766" s="1" t="s">
        <v>60</v>
      </c>
      <c r="AH766">
        <v>766</v>
      </c>
      <c r="AI766" s="1" t="s">
        <v>70</v>
      </c>
      <c r="AJ766" s="1" t="s">
        <v>71</v>
      </c>
      <c r="AK766" s="1" t="s">
        <v>72</v>
      </c>
      <c r="AL766">
        <v>1</v>
      </c>
      <c r="AM766" s="1" t="s">
        <v>1646</v>
      </c>
      <c r="AN766" s="2">
        <v>46143</v>
      </c>
      <c r="AO766" s="3">
        <v>46143</v>
      </c>
    </row>
    <row r="767" spans="1:41">
      <c r="A767" s="1" t="s">
        <v>1647</v>
      </c>
      <c r="B767" s="1" t="s">
        <v>42</v>
      </c>
      <c r="C767">
        <v>999999999999</v>
      </c>
      <c r="D767">
        <v>111111111111</v>
      </c>
      <c r="E767" s="1" t="s">
        <v>43</v>
      </c>
      <c r="F767">
        <v>46150.833333333336</v>
      </c>
      <c r="G767">
        <v>46151.833333333336</v>
      </c>
      <c r="H767">
        <v>46142.833333333336</v>
      </c>
      <c r="I767">
        <v>46173.833333333336</v>
      </c>
      <c r="J767" s="1" t="s">
        <v>86</v>
      </c>
      <c r="K767" s="1" t="s">
        <v>87</v>
      </c>
      <c r="L767" s="1" t="s">
        <v>88</v>
      </c>
      <c r="M767" s="1" t="s">
        <v>93</v>
      </c>
      <c r="N767" s="1" t="s">
        <v>48</v>
      </c>
      <c r="O767" s="1" t="s">
        <v>49</v>
      </c>
      <c r="P767">
        <v>206.73689999999999</v>
      </c>
      <c r="Q767" s="1" t="s">
        <v>50</v>
      </c>
      <c r="R767">
        <v>0.192</v>
      </c>
      <c r="S767" s="1" t="s">
        <v>51</v>
      </c>
      <c r="T767" s="1" t="s">
        <v>52</v>
      </c>
      <c r="U767">
        <v>39.6935</v>
      </c>
      <c r="V767">
        <v>35.145299999999999</v>
      </c>
      <c r="W767">
        <v>35.145299999999999</v>
      </c>
      <c r="X767" s="1" t="s">
        <v>53</v>
      </c>
      <c r="Y767" s="1" t="s">
        <v>49</v>
      </c>
      <c r="Z767" s="1" t="s">
        <v>90</v>
      </c>
      <c r="AA767" s="1" t="s">
        <v>65</v>
      </c>
      <c r="AB767" s="1" t="s">
        <v>66</v>
      </c>
      <c r="AC767" s="1" t="s">
        <v>67</v>
      </c>
      <c r="AD767" s="1" t="s">
        <v>68</v>
      </c>
      <c r="AE767" s="1" t="s">
        <v>69</v>
      </c>
      <c r="AF767" s="1" t="s">
        <v>70</v>
      </c>
      <c r="AG767" s="1" t="s">
        <v>60</v>
      </c>
      <c r="AH767">
        <v>767</v>
      </c>
      <c r="AI767" s="1" t="s">
        <v>70</v>
      </c>
      <c r="AJ767" s="1" t="s">
        <v>71</v>
      </c>
      <c r="AK767" s="1" t="s">
        <v>72</v>
      </c>
      <c r="AL767">
        <v>1</v>
      </c>
      <c r="AM767" s="1" t="s">
        <v>1648</v>
      </c>
      <c r="AN767" s="2">
        <v>46143</v>
      </c>
      <c r="AO767" s="3">
        <v>46143</v>
      </c>
    </row>
    <row r="768" spans="1:41">
      <c r="A768" s="1" t="s">
        <v>1649</v>
      </c>
      <c r="B768" s="1" t="s">
        <v>42</v>
      </c>
      <c r="C768">
        <v>999999999999</v>
      </c>
      <c r="D768">
        <v>111111111111</v>
      </c>
      <c r="E768" s="1" t="s">
        <v>43</v>
      </c>
      <c r="F768">
        <v>46150.833333333336</v>
      </c>
      <c r="G768">
        <v>46151.833333333336</v>
      </c>
      <c r="H768">
        <v>46142.833333333336</v>
      </c>
      <c r="I768">
        <v>46173.833333333336</v>
      </c>
      <c r="J768" s="1" t="s">
        <v>96</v>
      </c>
      <c r="K768" s="1" t="s">
        <v>45</v>
      </c>
      <c r="L768" s="1" t="s">
        <v>97</v>
      </c>
      <c r="M768" s="1" t="s">
        <v>98</v>
      </c>
      <c r="N768" s="1" t="s">
        <v>48</v>
      </c>
      <c r="O768" s="1" t="s">
        <v>49</v>
      </c>
      <c r="P768">
        <v>4492080.1756999996</v>
      </c>
      <c r="Q768" s="1" t="s">
        <v>99</v>
      </c>
      <c r="R768">
        <v>1.6666700000000001E-5</v>
      </c>
      <c r="S768" s="1" t="s">
        <v>51</v>
      </c>
      <c r="T768" s="1" t="s">
        <v>52</v>
      </c>
      <c r="U768">
        <v>74.868200000000002</v>
      </c>
      <c r="V768">
        <v>69.627200000000002</v>
      </c>
      <c r="W768">
        <v>69.627200000000002</v>
      </c>
      <c r="X768" s="1" t="s">
        <v>53</v>
      </c>
      <c r="Y768" s="1" t="s">
        <v>49</v>
      </c>
      <c r="Z768" s="1" t="s">
        <v>100</v>
      </c>
      <c r="AA768" s="1" t="s">
        <v>65</v>
      </c>
      <c r="AB768" s="1" t="s">
        <v>66</v>
      </c>
      <c r="AC768" s="1" t="s">
        <v>67</v>
      </c>
      <c r="AD768" s="1" t="s">
        <v>68</v>
      </c>
      <c r="AE768" s="1" t="s">
        <v>69</v>
      </c>
      <c r="AF768" s="1" t="s">
        <v>70</v>
      </c>
      <c r="AG768" s="1" t="s">
        <v>60</v>
      </c>
      <c r="AH768">
        <v>768</v>
      </c>
      <c r="AI768" s="1" t="s">
        <v>70</v>
      </c>
      <c r="AJ768" s="1" t="s">
        <v>71</v>
      </c>
      <c r="AK768" s="1" t="s">
        <v>72</v>
      </c>
      <c r="AL768">
        <v>1</v>
      </c>
      <c r="AM768" s="1" t="s">
        <v>1650</v>
      </c>
      <c r="AN768" s="2">
        <v>46143</v>
      </c>
      <c r="AO768" s="3">
        <v>46143</v>
      </c>
    </row>
    <row r="769" spans="1:41">
      <c r="A769" s="1" t="s">
        <v>1651</v>
      </c>
      <c r="B769" s="1" t="s">
        <v>42</v>
      </c>
      <c r="C769">
        <v>999999999999</v>
      </c>
      <c r="D769">
        <v>111111111111</v>
      </c>
      <c r="E769" s="1" t="s">
        <v>43</v>
      </c>
      <c r="F769">
        <v>46150.833333333336</v>
      </c>
      <c r="G769">
        <v>46151.833333333336</v>
      </c>
      <c r="H769">
        <v>46142.833333333336</v>
      </c>
      <c r="I769">
        <v>46173.833333333336</v>
      </c>
      <c r="J769" s="1" t="s">
        <v>96</v>
      </c>
      <c r="K769" s="1" t="s">
        <v>45</v>
      </c>
      <c r="L769" s="1" t="s">
        <v>97</v>
      </c>
      <c r="M769" s="1" t="s">
        <v>103</v>
      </c>
      <c r="N769" s="1" t="s">
        <v>48</v>
      </c>
      <c r="O769" s="1" t="s">
        <v>49</v>
      </c>
      <c r="P769">
        <v>4817543.6612999998</v>
      </c>
      <c r="Q769" s="1" t="s">
        <v>99</v>
      </c>
      <c r="R769">
        <v>1.6666700000000001E-5</v>
      </c>
      <c r="S769" s="1" t="s">
        <v>51</v>
      </c>
      <c r="T769" s="1" t="s">
        <v>52</v>
      </c>
      <c r="U769">
        <v>80.292599999999993</v>
      </c>
      <c r="V769">
        <v>74.671899999999994</v>
      </c>
      <c r="W769">
        <v>74.671899999999994</v>
      </c>
      <c r="X769" s="1" t="s">
        <v>53</v>
      </c>
      <c r="Y769" s="1" t="s">
        <v>49</v>
      </c>
      <c r="Z769" s="1" t="s">
        <v>100</v>
      </c>
      <c r="AA769" s="1" t="s">
        <v>65</v>
      </c>
      <c r="AB769" s="1" t="s">
        <v>66</v>
      </c>
      <c r="AC769" s="1" t="s">
        <v>67</v>
      </c>
      <c r="AD769" s="1" t="s">
        <v>68</v>
      </c>
      <c r="AE769" s="1" t="s">
        <v>69</v>
      </c>
      <c r="AF769" s="1" t="s">
        <v>70</v>
      </c>
      <c r="AG769" s="1" t="s">
        <v>60</v>
      </c>
      <c r="AH769">
        <v>769</v>
      </c>
      <c r="AI769" s="1" t="s">
        <v>70</v>
      </c>
      <c r="AJ769" s="1" t="s">
        <v>71</v>
      </c>
      <c r="AK769" s="1" t="s">
        <v>72</v>
      </c>
      <c r="AL769">
        <v>1</v>
      </c>
      <c r="AM769" s="1" t="s">
        <v>1652</v>
      </c>
      <c r="AN769" s="2">
        <v>46143</v>
      </c>
      <c r="AO769" s="3">
        <v>46143</v>
      </c>
    </row>
    <row r="770" spans="1:41">
      <c r="A770" s="1" t="s">
        <v>1653</v>
      </c>
      <c r="B770" s="1" t="s">
        <v>42</v>
      </c>
      <c r="C770">
        <v>999999999999</v>
      </c>
      <c r="D770">
        <v>111111111111</v>
      </c>
      <c r="E770" s="1" t="s">
        <v>43</v>
      </c>
      <c r="F770">
        <v>46150.833333333336</v>
      </c>
      <c r="G770">
        <v>46151.833333333336</v>
      </c>
      <c r="H770">
        <v>46142.833333333336</v>
      </c>
      <c r="I770">
        <v>46173.833333333336</v>
      </c>
      <c r="J770" s="1" t="s">
        <v>106</v>
      </c>
      <c r="K770" s="1" t="s">
        <v>107</v>
      </c>
      <c r="L770" s="1" t="s">
        <v>108</v>
      </c>
      <c r="M770" s="1" t="s">
        <v>109</v>
      </c>
      <c r="N770" s="1" t="s">
        <v>48</v>
      </c>
      <c r="O770" s="1" t="s">
        <v>49</v>
      </c>
      <c r="P770">
        <v>242.94059999999999</v>
      </c>
      <c r="Q770" s="1" t="s">
        <v>110</v>
      </c>
      <c r="R770">
        <v>0.5</v>
      </c>
      <c r="S770" s="1" t="s">
        <v>51</v>
      </c>
      <c r="T770" s="1" t="s">
        <v>52</v>
      </c>
      <c r="U770">
        <v>121.47029999999999</v>
      </c>
      <c r="V770">
        <v>111.7527</v>
      </c>
      <c r="W770">
        <v>111.7527</v>
      </c>
      <c r="X770" s="1" t="s">
        <v>53</v>
      </c>
      <c r="Y770" s="1" t="s">
        <v>49</v>
      </c>
      <c r="Z770" s="1" t="s">
        <v>111</v>
      </c>
      <c r="AA770" s="1" t="s">
        <v>112</v>
      </c>
      <c r="AB770" s="1" t="s">
        <v>66</v>
      </c>
      <c r="AC770" s="1" t="s">
        <v>67</v>
      </c>
      <c r="AD770" s="1" t="s">
        <v>68</v>
      </c>
      <c r="AE770" s="1" t="s">
        <v>69</v>
      </c>
      <c r="AF770" s="1" t="s">
        <v>70</v>
      </c>
      <c r="AG770" s="1" t="s">
        <v>60</v>
      </c>
      <c r="AH770">
        <v>770</v>
      </c>
      <c r="AI770" s="1" t="s">
        <v>113</v>
      </c>
      <c r="AJ770" s="1" t="s">
        <v>114</v>
      </c>
      <c r="AK770" s="1" t="s">
        <v>115</v>
      </c>
      <c r="AL770">
        <v>1</v>
      </c>
      <c r="AM770" s="1" t="s">
        <v>1654</v>
      </c>
      <c r="AN770" s="2">
        <v>46143</v>
      </c>
      <c r="AO770" s="3">
        <v>46143</v>
      </c>
    </row>
    <row r="771" spans="1:41">
      <c r="A771" s="1" t="s">
        <v>1655</v>
      </c>
      <c r="B771" s="1" t="s">
        <v>42</v>
      </c>
      <c r="C771">
        <v>999999999999</v>
      </c>
      <c r="D771">
        <v>111111111111</v>
      </c>
      <c r="E771" s="1" t="s">
        <v>43</v>
      </c>
      <c r="F771">
        <v>46150.833333333336</v>
      </c>
      <c r="G771">
        <v>46151.833333333336</v>
      </c>
      <c r="H771">
        <v>46142.833333333336</v>
      </c>
      <c r="I771">
        <v>46173.833333333336</v>
      </c>
      <c r="J771" s="1" t="s">
        <v>106</v>
      </c>
      <c r="K771" s="1" t="s">
        <v>107</v>
      </c>
      <c r="L771" s="1" t="s">
        <v>108</v>
      </c>
      <c r="M771" s="1" t="s">
        <v>118</v>
      </c>
      <c r="N771" s="1" t="s">
        <v>48</v>
      </c>
      <c r="O771" s="1" t="s">
        <v>49</v>
      </c>
      <c r="P771">
        <v>206.45060000000001</v>
      </c>
      <c r="Q771" s="1" t="s">
        <v>110</v>
      </c>
      <c r="R771">
        <v>0.5</v>
      </c>
      <c r="S771" s="1" t="s">
        <v>51</v>
      </c>
      <c r="T771" s="1" t="s">
        <v>52</v>
      </c>
      <c r="U771">
        <v>103.2253</v>
      </c>
      <c r="V771">
        <v>94.967299999999994</v>
      </c>
      <c r="W771">
        <v>94.967299999999994</v>
      </c>
      <c r="X771" s="1" t="s">
        <v>53</v>
      </c>
      <c r="Y771" s="1" t="s">
        <v>49</v>
      </c>
      <c r="Z771" s="1" t="s">
        <v>111</v>
      </c>
      <c r="AA771" s="1" t="s">
        <v>112</v>
      </c>
      <c r="AB771" s="1" t="s">
        <v>66</v>
      </c>
      <c r="AC771" s="1" t="s">
        <v>67</v>
      </c>
      <c r="AD771" s="1" t="s">
        <v>68</v>
      </c>
      <c r="AE771" s="1" t="s">
        <v>69</v>
      </c>
      <c r="AF771" s="1" t="s">
        <v>70</v>
      </c>
      <c r="AG771" s="1" t="s">
        <v>60</v>
      </c>
      <c r="AH771">
        <v>771</v>
      </c>
      <c r="AI771" s="1" t="s">
        <v>113</v>
      </c>
      <c r="AJ771" s="1" t="s">
        <v>114</v>
      </c>
      <c r="AK771" s="1" t="s">
        <v>115</v>
      </c>
      <c r="AL771">
        <v>1</v>
      </c>
      <c r="AM771" s="1" t="s">
        <v>1656</v>
      </c>
      <c r="AN771" s="2">
        <v>46143</v>
      </c>
      <c r="AO771" s="3">
        <v>46143</v>
      </c>
    </row>
    <row r="772" spans="1:41">
      <c r="A772" s="1" t="s">
        <v>1657</v>
      </c>
      <c r="B772" s="1" t="s">
        <v>42</v>
      </c>
      <c r="C772">
        <v>999999999999</v>
      </c>
      <c r="D772">
        <v>222222222222</v>
      </c>
      <c r="E772" s="1" t="s">
        <v>121</v>
      </c>
      <c r="F772">
        <v>46150.833333333336</v>
      </c>
      <c r="G772">
        <v>46151.833333333336</v>
      </c>
      <c r="H772">
        <v>46142.833333333336</v>
      </c>
      <c r="I772">
        <v>46173.833333333336</v>
      </c>
      <c r="J772" s="1" t="s">
        <v>44</v>
      </c>
      <c r="K772" s="1" t="s">
        <v>45</v>
      </c>
      <c r="L772" s="1" t="s">
        <v>46</v>
      </c>
      <c r="M772" s="1" t="s">
        <v>122</v>
      </c>
      <c r="N772" s="1" t="s">
        <v>48</v>
      </c>
      <c r="O772" s="1" t="s">
        <v>49</v>
      </c>
      <c r="P772">
        <v>449.02379999999999</v>
      </c>
      <c r="Q772" s="1" t="s">
        <v>50</v>
      </c>
      <c r="R772">
        <v>9.6000000000000002E-2</v>
      </c>
      <c r="S772" s="1" t="s">
        <v>51</v>
      </c>
      <c r="T772" s="1" t="s">
        <v>52</v>
      </c>
      <c r="U772">
        <v>43.106299999999997</v>
      </c>
      <c r="V772">
        <v>37.718000000000004</v>
      </c>
      <c r="W772">
        <v>37.718000000000004</v>
      </c>
      <c r="X772" s="1" t="s">
        <v>53</v>
      </c>
      <c r="Y772" s="1" t="s">
        <v>49</v>
      </c>
      <c r="Z772" s="1" t="s">
        <v>54</v>
      </c>
      <c r="AA772" s="1" t="s">
        <v>123</v>
      </c>
      <c r="AB772" s="1" t="s">
        <v>124</v>
      </c>
      <c r="AC772" s="1" t="s">
        <v>125</v>
      </c>
      <c r="AD772" s="1" t="s">
        <v>126</v>
      </c>
      <c r="AE772" s="1" t="s">
        <v>127</v>
      </c>
      <c r="AF772" s="1" t="s">
        <v>70</v>
      </c>
      <c r="AG772" s="1" t="s">
        <v>60</v>
      </c>
      <c r="AH772">
        <v>772</v>
      </c>
      <c r="AI772" s="1" t="s">
        <v>70</v>
      </c>
      <c r="AJ772" s="1" t="s">
        <v>71</v>
      </c>
      <c r="AK772" s="1" t="s">
        <v>72</v>
      </c>
      <c r="AL772">
        <v>1</v>
      </c>
      <c r="AM772" s="1" t="s">
        <v>1658</v>
      </c>
      <c r="AN772" s="2">
        <v>46143</v>
      </c>
      <c r="AO772" s="3">
        <v>46143</v>
      </c>
    </row>
    <row r="773" spans="1:41">
      <c r="A773" s="1" t="s">
        <v>1659</v>
      </c>
      <c r="B773" s="1" t="s">
        <v>42</v>
      </c>
      <c r="C773">
        <v>999999999999</v>
      </c>
      <c r="D773">
        <v>222222222222</v>
      </c>
      <c r="E773" s="1" t="s">
        <v>121</v>
      </c>
      <c r="F773">
        <v>46150.833333333336</v>
      </c>
      <c r="G773">
        <v>46151.833333333336</v>
      </c>
      <c r="H773">
        <v>46142.833333333336</v>
      </c>
      <c r="I773">
        <v>46173.833333333336</v>
      </c>
      <c r="J773" s="1" t="s">
        <v>44</v>
      </c>
      <c r="K773" s="1" t="s">
        <v>45</v>
      </c>
      <c r="L773" s="1" t="s">
        <v>46</v>
      </c>
      <c r="M773" s="1" t="s">
        <v>130</v>
      </c>
      <c r="N773" s="1" t="s">
        <v>48</v>
      </c>
      <c r="O773" s="1" t="s">
        <v>49</v>
      </c>
      <c r="P773">
        <v>407.18369999999999</v>
      </c>
      <c r="Q773" s="1" t="s">
        <v>50</v>
      </c>
      <c r="R773">
        <v>9.6000000000000002E-2</v>
      </c>
      <c r="S773" s="1" t="s">
        <v>51</v>
      </c>
      <c r="T773" s="1" t="s">
        <v>52</v>
      </c>
      <c r="U773">
        <v>39.089599999999997</v>
      </c>
      <c r="V773">
        <v>34.203400000000002</v>
      </c>
      <c r="W773">
        <v>34.203400000000002</v>
      </c>
      <c r="X773" s="1" t="s">
        <v>53</v>
      </c>
      <c r="Y773" s="1" t="s">
        <v>49</v>
      </c>
      <c r="Z773" s="1" t="s">
        <v>54</v>
      </c>
      <c r="AA773" s="1" t="s">
        <v>55</v>
      </c>
      <c r="AB773" s="1" t="s">
        <v>56</v>
      </c>
      <c r="AC773" s="1" t="s">
        <v>57</v>
      </c>
      <c r="AD773" s="1" t="s">
        <v>58</v>
      </c>
      <c r="AE773" s="1" t="s">
        <v>59</v>
      </c>
      <c r="AF773" s="1" t="s">
        <v>56</v>
      </c>
      <c r="AG773" s="1" t="s">
        <v>60</v>
      </c>
      <c r="AH773">
        <v>773</v>
      </c>
      <c r="AI773" s="1" t="s">
        <v>56</v>
      </c>
      <c r="AJ773" s="1" t="s">
        <v>56</v>
      </c>
      <c r="AK773" s="1" t="s">
        <v>61</v>
      </c>
      <c r="AL773">
        <v>1</v>
      </c>
      <c r="AM773" s="1" t="s">
        <v>1660</v>
      </c>
      <c r="AN773" s="2">
        <v>46143</v>
      </c>
      <c r="AO773" s="3">
        <v>46143</v>
      </c>
    </row>
    <row r="774" spans="1:41">
      <c r="A774" s="1" t="s">
        <v>1661</v>
      </c>
      <c r="B774" s="1" t="s">
        <v>42</v>
      </c>
      <c r="C774">
        <v>999999999999</v>
      </c>
      <c r="D774">
        <v>222222222222</v>
      </c>
      <c r="E774" s="1" t="s">
        <v>121</v>
      </c>
      <c r="F774">
        <v>46150.833333333336</v>
      </c>
      <c r="G774">
        <v>46151.833333333336</v>
      </c>
      <c r="H774">
        <v>46142.833333333336</v>
      </c>
      <c r="I774">
        <v>46173.833333333336</v>
      </c>
      <c r="J774" s="1" t="s">
        <v>75</v>
      </c>
      <c r="K774" s="1" t="s">
        <v>76</v>
      </c>
      <c r="L774" s="1" t="s">
        <v>77</v>
      </c>
      <c r="M774" s="1" t="s">
        <v>133</v>
      </c>
      <c r="N774" s="1" t="s">
        <v>48</v>
      </c>
      <c r="O774" s="1" t="s">
        <v>49</v>
      </c>
      <c r="P774">
        <v>91.767499999999998</v>
      </c>
      <c r="Q774" s="1" t="s">
        <v>79</v>
      </c>
      <c r="R774">
        <v>2.3E-2</v>
      </c>
      <c r="S774" s="1" t="s">
        <v>51</v>
      </c>
      <c r="T774" s="1" t="s">
        <v>52</v>
      </c>
      <c r="U774">
        <v>2.1107</v>
      </c>
      <c r="V774">
        <v>1.9730000000000001</v>
      </c>
      <c r="W774">
        <v>1.9730000000000001</v>
      </c>
      <c r="X774" s="1" t="s">
        <v>53</v>
      </c>
      <c r="Y774" s="1" t="s">
        <v>49</v>
      </c>
      <c r="Z774" s="1" t="s">
        <v>80</v>
      </c>
      <c r="AA774" s="1" t="s">
        <v>123</v>
      </c>
      <c r="AB774" s="1" t="s">
        <v>124</v>
      </c>
      <c r="AC774" s="1" t="s">
        <v>125</v>
      </c>
      <c r="AD774" s="1" t="s">
        <v>126</v>
      </c>
      <c r="AE774" s="1" t="s">
        <v>127</v>
      </c>
      <c r="AF774" s="1" t="s">
        <v>70</v>
      </c>
      <c r="AG774" s="1" t="s">
        <v>60</v>
      </c>
      <c r="AH774">
        <v>774</v>
      </c>
      <c r="AI774" s="1" t="s">
        <v>70</v>
      </c>
      <c r="AJ774" s="1" t="s">
        <v>71</v>
      </c>
      <c r="AK774" s="1" t="s">
        <v>72</v>
      </c>
      <c r="AL774">
        <v>1</v>
      </c>
      <c r="AM774" s="1" t="s">
        <v>1662</v>
      </c>
      <c r="AN774" s="2">
        <v>46143</v>
      </c>
      <c r="AO774" s="3">
        <v>46143</v>
      </c>
    </row>
    <row r="775" spans="1:41">
      <c r="A775" s="1" t="s">
        <v>1663</v>
      </c>
      <c r="B775" s="1" t="s">
        <v>42</v>
      </c>
      <c r="C775">
        <v>999999999999</v>
      </c>
      <c r="D775">
        <v>222222222222</v>
      </c>
      <c r="E775" s="1" t="s">
        <v>121</v>
      </c>
      <c r="F775">
        <v>46150.833333333336</v>
      </c>
      <c r="G775">
        <v>46151.833333333336</v>
      </c>
      <c r="H775">
        <v>46142.833333333336</v>
      </c>
      <c r="I775">
        <v>46173.833333333336</v>
      </c>
      <c r="J775" s="1" t="s">
        <v>75</v>
      </c>
      <c r="K775" s="1" t="s">
        <v>76</v>
      </c>
      <c r="L775" s="1" t="s">
        <v>77</v>
      </c>
      <c r="M775" s="1" t="s">
        <v>136</v>
      </c>
      <c r="N775" s="1" t="s">
        <v>48</v>
      </c>
      <c r="O775" s="1" t="s">
        <v>49</v>
      </c>
      <c r="P775">
        <v>97.394800000000004</v>
      </c>
      <c r="Q775" s="1" t="s">
        <v>79</v>
      </c>
      <c r="R775">
        <v>2.3E-2</v>
      </c>
      <c r="S775" s="1" t="s">
        <v>51</v>
      </c>
      <c r="T775" s="1" t="s">
        <v>52</v>
      </c>
      <c r="U775">
        <v>2.2401</v>
      </c>
      <c r="V775">
        <v>2.0939999999999999</v>
      </c>
      <c r="W775">
        <v>2.0939999999999999</v>
      </c>
      <c r="X775" s="1" t="s">
        <v>53</v>
      </c>
      <c r="Y775" s="1" t="s">
        <v>49</v>
      </c>
      <c r="Z775" s="1" t="s">
        <v>80</v>
      </c>
      <c r="AA775" s="1" t="s">
        <v>123</v>
      </c>
      <c r="AB775" s="1" t="s">
        <v>124</v>
      </c>
      <c r="AC775" s="1" t="s">
        <v>125</v>
      </c>
      <c r="AD775" s="1" t="s">
        <v>126</v>
      </c>
      <c r="AE775" s="1" t="s">
        <v>127</v>
      </c>
      <c r="AF775" s="1" t="s">
        <v>70</v>
      </c>
      <c r="AG775" s="1" t="s">
        <v>60</v>
      </c>
      <c r="AH775">
        <v>775</v>
      </c>
      <c r="AI775" s="1" t="s">
        <v>70</v>
      </c>
      <c r="AJ775" s="1" t="s">
        <v>71</v>
      </c>
      <c r="AK775" s="1" t="s">
        <v>72</v>
      </c>
      <c r="AL775">
        <v>1</v>
      </c>
      <c r="AM775" s="1" t="s">
        <v>1664</v>
      </c>
      <c r="AN775" s="2">
        <v>46143</v>
      </c>
      <c r="AO775" s="3">
        <v>46143</v>
      </c>
    </row>
    <row r="776" spans="1:41">
      <c r="A776" s="1" t="s">
        <v>1665</v>
      </c>
      <c r="B776" s="1" t="s">
        <v>42</v>
      </c>
      <c r="C776">
        <v>999999999999</v>
      </c>
      <c r="D776">
        <v>222222222222</v>
      </c>
      <c r="E776" s="1" t="s">
        <v>121</v>
      </c>
      <c r="F776">
        <v>46150.833333333336</v>
      </c>
      <c r="G776">
        <v>46151.833333333336</v>
      </c>
      <c r="H776">
        <v>46142.833333333336</v>
      </c>
      <c r="I776">
        <v>46173.833333333336</v>
      </c>
      <c r="J776" s="1" t="s">
        <v>86</v>
      </c>
      <c r="K776" s="1" t="s">
        <v>87</v>
      </c>
      <c r="L776" s="1" t="s">
        <v>88</v>
      </c>
      <c r="M776" s="1" t="s">
        <v>139</v>
      </c>
      <c r="N776" s="1" t="s">
        <v>48</v>
      </c>
      <c r="O776" s="1" t="s">
        <v>49</v>
      </c>
      <c r="P776">
        <v>91.179100000000005</v>
      </c>
      <c r="Q776" s="1" t="s">
        <v>50</v>
      </c>
      <c r="R776">
        <v>0.192</v>
      </c>
      <c r="S776" s="1" t="s">
        <v>51</v>
      </c>
      <c r="T776" s="1" t="s">
        <v>52</v>
      </c>
      <c r="U776">
        <v>17.506399999999999</v>
      </c>
      <c r="V776">
        <v>15.500400000000001</v>
      </c>
      <c r="W776">
        <v>15.500400000000001</v>
      </c>
      <c r="X776" s="1" t="s">
        <v>53</v>
      </c>
      <c r="Y776" s="1" t="s">
        <v>49</v>
      </c>
      <c r="Z776" s="1" t="s">
        <v>90</v>
      </c>
      <c r="AA776" s="1" t="s">
        <v>123</v>
      </c>
      <c r="AB776" s="1" t="s">
        <v>124</v>
      </c>
      <c r="AC776" s="1" t="s">
        <v>125</v>
      </c>
      <c r="AD776" s="1" t="s">
        <v>126</v>
      </c>
      <c r="AE776" s="1" t="s">
        <v>127</v>
      </c>
      <c r="AF776" s="1" t="s">
        <v>70</v>
      </c>
      <c r="AG776" s="1" t="s">
        <v>60</v>
      </c>
      <c r="AH776">
        <v>776</v>
      </c>
      <c r="AI776" s="1" t="s">
        <v>70</v>
      </c>
      <c r="AJ776" s="1" t="s">
        <v>71</v>
      </c>
      <c r="AK776" s="1" t="s">
        <v>72</v>
      </c>
      <c r="AL776">
        <v>1</v>
      </c>
      <c r="AM776" s="1" t="s">
        <v>1666</v>
      </c>
      <c r="AN776" s="2">
        <v>46143</v>
      </c>
      <c r="AO776" s="3">
        <v>46143</v>
      </c>
    </row>
    <row r="777" spans="1:41">
      <c r="A777" s="1" t="s">
        <v>1667</v>
      </c>
      <c r="B777" s="1" t="s">
        <v>42</v>
      </c>
      <c r="C777">
        <v>999999999999</v>
      </c>
      <c r="D777">
        <v>222222222222</v>
      </c>
      <c r="E777" s="1" t="s">
        <v>121</v>
      </c>
      <c r="F777">
        <v>46150.833333333336</v>
      </c>
      <c r="G777">
        <v>46151.833333333336</v>
      </c>
      <c r="H777">
        <v>46142.833333333336</v>
      </c>
      <c r="I777">
        <v>46173.833333333336</v>
      </c>
      <c r="J777" s="1" t="s">
        <v>86</v>
      </c>
      <c r="K777" s="1" t="s">
        <v>87</v>
      </c>
      <c r="L777" s="1" t="s">
        <v>88</v>
      </c>
      <c r="M777" s="1" t="s">
        <v>142</v>
      </c>
      <c r="N777" s="1" t="s">
        <v>48</v>
      </c>
      <c r="O777" s="1" t="s">
        <v>49</v>
      </c>
      <c r="P777">
        <v>88.934100000000001</v>
      </c>
      <c r="Q777" s="1" t="s">
        <v>50</v>
      </c>
      <c r="R777">
        <v>0.192</v>
      </c>
      <c r="S777" s="1" t="s">
        <v>51</v>
      </c>
      <c r="T777" s="1" t="s">
        <v>52</v>
      </c>
      <c r="U777">
        <v>17.075299999999999</v>
      </c>
      <c r="V777">
        <v>15.1188</v>
      </c>
      <c r="W777">
        <v>15.1188</v>
      </c>
      <c r="X777" s="1" t="s">
        <v>53</v>
      </c>
      <c r="Y777" s="1" t="s">
        <v>49</v>
      </c>
      <c r="Z777" s="1" t="s">
        <v>90</v>
      </c>
      <c r="AA777" s="1" t="s">
        <v>123</v>
      </c>
      <c r="AB777" s="1" t="s">
        <v>124</v>
      </c>
      <c r="AC777" s="1" t="s">
        <v>125</v>
      </c>
      <c r="AD777" s="1" t="s">
        <v>126</v>
      </c>
      <c r="AE777" s="1" t="s">
        <v>127</v>
      </c>
      <c r="AF777" s="1" t="s">
        <v>70</v>
      </c>
      <c r="AG777" s="1" t="s">
        <v>60</v>
      </c>
      <c r="AH777">
        <v>777</v>
      </c>
      <c r="AI777" s="1" t="s">
        <v>70</v>
      </c>
      <c r="AJ777" s="1" t="s">
        <v>71</v>
      </c>
      <c r="AK777" s="1" t="s">
        <v>72</v>
      </c>
      <c r="AL777">
        <v>1</v>
      </c>
      <c r="AM777" s="1" t="s">
        <v>1668</v>
      </c>
      <c r="AN777" s="2">
        <v>46143</v>
      </c>
      <c r="AO777" s="3">
        <v>46143</v>
      </c>
    </row>
    <row r="778" spans="1:41">
      <c r="A778" s="1" t="s">
        <v>1669</v>
      </c>
      <c r="B778" s="1" t="s">
        <v>42</v>
      </c>
      <c r="C778">
        <v>999999999999</v>
      </c>
      <c r="D778">
        <v>222222222222</v>
      </c>
      <c r="E778" s="1" t="s">
        <v>121</v>
      </c>
      <c r="F778">
        <v>46150.833333333336</v>
      </c>
      <c r="G778">
        <v>46151.833333333336</v>
      </c>
      <c r="H778">
        <v>46142.833333333336</v>
      </c>
      <c r="I778">
        <v>46173.833333333336</v>
      </c>
      <c r="J778" s="1" t="s">
        <v>96</v>
      </c>
      <c r="K778" s="1" t="s">
        <v>45</v>
      </c>
      <c r="L778" s="1" t="s">
        <v>97</v>
      </c>
      <c r="M778" s="1" t="s">
        <v>145</v>
      </c>
      <c r="N778" s="1" t="s">
        <v>48</v>
      </c>
      <c r="O778" s="1" t="s">
        <v>49</v>
      </c>
      <c r="P778">
        <v>1617476.8592999999</v>
      </c>
      <c r="Q778" s="1" t="s">
        <v>99</v>
      </c>
      <c r="R778">
        <v>1.6666700000000001E-5</v>
      </c>
      <c r="S778" s="1" t="s">
        <v>51</v>
      </c>
      <c r="T778" s="1" t="s">
        <v>52</v>
      </c>
      <c r="U778">
        <v>26.957999999999998</v>
      </c>
      <c r="V778">
        <v>25.070900000000002</v>
      </c>
      <c r="W778">
        <v>25.070900000000002</v>
      </c>
      <c r="X778" s="1" t="s">
        <v>53</v>
      </c>
      <c r="Y778" s="1" t="s">
        <v>49</v>
      </c>
      <c r="Z778" s="1" t="s">
        <v>100</v>
      </c>
      <c r="AA778" s="1" t="s">
        <v>123</v>
      </c>
      <c r="AB778" s="1" t="s">
        <v>124</v>
      </c>
      <c r="AC778" s="1" t="s">
        <v>125</v>
      </c>
      <c r="AD778" s="1" t="s">
        <v>126</v>
      </c>
      <c r="AE778" s="1" t="s">
        <v>127</v>
      </c>
      <c r="AF778" s="1" t="s">
        <v>70</v>
      </c>
      <c r="AG778" s="1" t="s">
        <v>60</v>
      </c>
      <c r="AH778">
        <v>778</v>
      </c>
      <c r="AI778" s="1" t="s">
        <v>70</v>
      </c>
      <c r="AJ778" s="1" t="s">
        <v>71</v>
      </c>
      <c r="AK778" s="1" t="s">
        <v>72</v>
      </c>
      <c r="AL778">
        <v>1</v>
      </c>
      <c r="AM778" s="1" t="s">
        <v>1670</v>
      </c>
      <c r="AN778" s="2">
        <v>46143</v>
      </c>
      <c r="AO778" s="3">
        <v>46143</v>
      </c>
    </row>
    <row r="779" spans="1:41">
      <c r="A779" s="1" t="s">
        <v>1671</v>
      </c>
      <c r="B779" s="1" t="s">
        <v>42</v>
      </c>
      <c r="C779">
        <v>999999999999</v>
      </c>
      <c r="D779">
        <v>222222222222</v>
      </c>
      <c r="E779" s="1" t="s">
        <v>121</v>
      </c>
      <c r="F779">
        <v>46150.833333333336</v>
      </c>
      <c r="G779">
        <v>46151.833333333336</v>
      </c>
      <c r="H779">
        <v>46142.833333333336</v>
      </c>
      <c r="I779">
        <v>46173.833333333336</v>
      </c>
      <c r="J779" s="1" t="s">
        <v>96</v>
      </c>
      <c r="K779" s="1" t="s">
        <v>45</v>
      </c>
      <c r="L779" s="1" t="s">
        <v>97</v>
      </c>
      <c r="M779" s="1" t="s">
        <v>148</v>
      </c>
      <c r="N779" s="1" t="s">
        <v>48</v>
      </c>
      <c r="O779" s="1" t="s">
        <v>49</v>
      </c>
      <c r="P779">
        <v>1623606.9051999999</v>
      </c>
      <c r="Q779" s="1" t="s">
        <v>99</v>
      </c>
      <c r="R779">
        <v>1.6666700000000001E-5</v>
      </c>
      <c r="S779" s="1" t="s">
        <v>51</v>
      </c>
      <c r="T779" s="1" t="s">
        <v>52</v>
      </c>
      <c r="U779">
        <v>27.060199999999998</v>
      </c>
      <c r="V779">
        <v>25.165900000000001</v>
      </c>
      <c r="W779">
        <v>25.165900000000001</v>
      </c>
      <c r="X779" s="1" t="s">
        <v>53</v>
      </c>
      <c r="Y779" s="1" t="s">
        <v>49</v>
      </c>
      <c r="Z779" s="1" t="s">
        <v>100</v>
      </c>
      <c r="AA779" s="1" t="s">
        <v>123</v>
      </c>
      <c r="AB779" s="1" t="s">
        <v>124</v>
      </c>
      <c r="AC779" s="1" t="s">
        <v>125</v>
      </c>
      <c r="AD779" s="1" t="s">
        <v>126</v>
      </c>
      <c r="AE779" s="1" t="s">
        <v>127</v>
      </c>
      <c r="AF779" s="1" t="s">
        <v>70</v>
      </c>
      <c r="AG779" s="1" t="s">
        <v>60</v>
      </c>
      <c r="AH779">
        <v>779</v>
      </c>
      <c r="AI779" s="1" t="s">
        <v>70</v>
      </c>
      <c r="AJ779" s="1" t="s">
        <v>71</v>
      </c>
      <c r="AK779" s="1" t="s">
        <v>72</v>
      </c>
      <c r="AL779">
        <v>1</v>
      </c>
      <c r="AM779" s="1" t="s">
        <v>1672</v>
      </c>
      <c r="AN779" s="2">
        <v>46143</v>
      </c>
      <c r="AO779" s="3">
        <v>46143</v>
      </c>
    </row>
    <row r="780" spans="1:41">
      <c r="A780" s="1" t="s">
        <v>1673</v>
      </c>
      <c r="B780" s="1" t="s">
        <v>42</v>
      </c>
      <c r="C780">
        <v>999999999999</v>
      </c>
      <c r="D780">
        <v>222222222222</v>
      </c>
      <c r="E780" s="1" t="s">
        <v>121</v>
      </c>
      <c r="F780">
        <v>46150.833333333336</v>
      </c>
      <c r="G780">
        <v>46151.833333333336</v>
      </c>
      <c r="H780">
        <v>46142.833333333336</v>
      </c>
      <c r="I780">
        <v>46173.833333333336</v>
      </c>
      <c r="J780" s="1" t="s">
        <v>106</v>
      </c>
      <c r="K780" s="1" t="s">
        <v>107</v>
      </c>
      <c r="L780" s="1" t="s">
        <v>108</v>
      </c>
      <c r="M780" s="1" t="s">
        <v>151</v>
      </c>
      <c r="N780" s="1" t="s">
        <v>48</v>
      </c>
      <c r="O780" s="1" t="s">
        <v>49</v>
      </c>
      <c r="P780">
        <v>79.209999999999994</v>
      </c>
      <c r="Q780" s="1" t="s">
        <v>110</v>
      </c>
      <c r="R780">
        <v>0.5</v>
      </c>
      <c r="S780" s="1" t="s">
        <v>51</v>
      </c>
      <c r="T780" s="1" t="s">
        <v>52</v>
      </c>
      <c r="U780">
        <v>39.604999999999997</v>
      </c>
      <c r="V780">
        <v>36.436599999999999</v>
      </c>
      <c r="W780">
        <v>36.436599999999999</v>
      </c>
      <c r="X780" s="1" t="s">
        <v>53</v>
      </c>
      <c r="Y780" s="1" t="s">
        <v>49</v>
      </c>
      <c r="Z780" s="1" t="s">
        <v>111</v>
      </c>
      <c r="AA780" s="1" t="s">
        <v>152</v>
      </c>
      <c r="AB780" s="1" t="s">
        <v>124</v>
      </c>
      <c r="AC780" s="1" t="s">
        <v>125</v>
      </c>
      <c r="AD780" s="1" t="s">
        <v>126</v>
      </c>
      <c r="AE780" s="1" t="s">
        <v>127</v>
      </c>
      <c r="AF780" s="1" t="s">
        <v>70</v>
      </c>
      <c r="AG780" s="1" t="s">
        <v>60</v>
      </c>
      <c r="AH780">
        <v>780</v>
      </c>
      <c r="AI780" s="1" t="s">
        <v>113</v>
      </c>
      <c r="AJ780" s="1" t="s">
        <v>114</v>
      </c>
      <c r="AK780" s="1" t="s">
        <v>115</v>
      </c>
      <c r="AL780">
        <v>1</v>
      </c>
      <c r="AM780" s="1" t="s">
        <v>1674</v>
      </c>
      <c r="AN780" s="2">
        <v>46143</v>
      </c>
      <c r="AO780" s="3">
        <v>46143</v>
      </c>
    </row>
    <row r="781" spans="1:41">
      <c r="A781" s="1" t="s">
        <v>1675</v>
      </c>
      <c r="B781" s="1" t="s">
        <v>42</v>
      </c>
      <c r="C781">
        <v>999999999999</v>
      </c>
      <c r="D781">
        <v>222222222222</v>
      </c>
      <c r="E781" s="1" t="s">
        <v>121</v>
      </c>
      <c r="F781">
        <v>46150.833333333336</v>
      </c>
      <c r="G781">
        <v>46151.833333333336</v>
      </c>
      <c r="H781">
        <v>46142.833333333336</v>
      </c>
      <c r="I781">
        <v>46173.833333333336</v>
      </c>
      <c r="J781" s="1" t="s">
        <v>106</v>
      </c>
      <c r="K781" s="1" t="s">
        <v>107</v>
      </c>
      <c r="L781" s="1" t="s">
        <v>108</v>
      </c>
      <c r="M781" s="1" t="s">
        <v>155</v>
      </c>
      <c r="N781" s="1" t="s">
        <v>48</v>
      </c>
      <c r="O781" s="1" t="s">
        <v>49</v>
      </c>
      <c r="P781">
        <v>85.2059</v>
      </c>
      <c r="Q781" s="1" t="s">
        <v>110</v>
      </c>
      <c r="R781">
        <v>0.5</v>
      </c>
      <c r="S781" s="1" t="s">
        <v>51</v>
      </c>
      <c r="T781" s="1" t="s">
        <v>52</v>
      </c>
      <c r="U781">
        <v>42.603000000000002</v>
      </c>
      <c r="V781">
        <v>39.194699999999997</v>
      </c>
      <c r="W781">
        <v>39.194699999999997</v>
      </c>
      <c r="X781" s="1" t="s">
        <v>53</v>
      </c>
      <c r="Y781" s="1" t="s">
        <v>49</v>
      </c>
      <c r="Z781" s="1" t="s">
        <v>111</v>
      </c>
      <c r="AA781" s="1" t="s">
        <v>152</v>
      </c>
      <c r="AB781" s="1" t="s">
        <v>124</v>
      </c>
      <c r="AC781" s="1" t="s">
        <v>125</v>
      </c>
      <c r="AD781" s="1" t="s">
        <v>126</v>
      </c>
      <c r="AE781" s="1" t="s">
        <v>127</v>
      </c>
      <c r="AF781" s="1" t="s">
        <v>70</v>
      </c>
      <c r="AG781" s="1" t="s">
        <v>60</v>
      </c>
      <c r="AH781">
        <v>781</v>
      </c>
      <c r="AI781" s="1" t="s">
        <v>113</v>
      </c>
      <c r="AJ781" s="1" t="s">
        <v>114</v>
      </c>
      <c r="AK781" s="1" t="s">
        <v>115</v>
      </c>
      <c r="AL781">
        <v>1</v>
      </c>
      <c r="AM781" s="1" t="s">
        <v>1676</v>
      </c>
      <c r="AN781" s="2">
        <v>46143</v>
      </c>
      <c r="AO781" s="3">
        <v>46143</v>
      </c>
    </row>
    <row r="782" spans="1:41">
      <c r="A782" s="1" t="s">
        <v>1677</v>
      </c>
      <c r="B782" s="1" t="s">
        <v>42</v>
      </c>
      <c r="C782">
        <v>999999999999</v>
      </c>
      <c r="D782">
        <v>111111111111</v>
      </c>
      <c r="E782" s="1" t="s">
        <v>43</v>
      </c>
      <c r="F782">
        <v>46151.833333333336</v>
      </c>
      <c r="G782">
        <v>46152.833333333336</v>
      </c>
      <c r="H782">
        <v>46142.833333333336</v>
      </c>
      <c r="I782">
        <v>46173.833333333336</v>
      </c>
      <c r="J782" s="1" t="s">
        <v>44</v>
      </c>
      <c r="K782" s="1" t="s">
        <v>45</v>
      </c>
      <c r="L782" s="1" t="s">
        <v>46</v>
      </c>
      <c r="M782" s="1" t="s">
        <v>47</v>
      </c>
      <c r="N782" s="1" t="s">
        <v>48</v>
      </c>
      <c r="O782" s="1" t="s">
        <v>49</v>
      </c>
      <c r="P782">
        <v>1091.1557</v>
      </c>
      <c r="Q782" s="1" t="s">
        <v>50</v>
      </c>
      <c r="R782">
        <v>9.6000000000000002E-2</v>
      </c>
      <c r="S782" s="1" t="s">
        <v>51</v>
      </c>
      <c r="T782" s="1" t="s">
        <v>52</v>
      </c>
      <c r="U782">
        <v>104.751</v>
      </c>
      <c r="V782">
        <v>91.6571</v>
      </c>
      <c r="W782">
        <v>91.6571</v>
      </c>
      <c r="X782" s="1" t="s">
        <v>53</v>
      </c>
      <c r="Y782" s="1" t="s">
        <v>49</v>
      </c>
      <c r="Z782" s="1" t="s">
        <v>54</v>
      </c>
      <c r="AA782" s="1" t="s">
        <v>65</v>
      </c>
      <c r="AB782" s="1" t="s">
        <v>66</v>
      </c>
      <c r="AC782" s="1" t="s">
        <v>67</v>
      </c>
      <c r="AD782" s="1" t="s">
        <v>68</v>
      </c>
      <c r="AE782" s="1" t="s">
        <v>69</v>
      </c>
      <c r="AF782" s="1" t="s">
        <v>70</v>
      </c>
      <c r="AG782" s="1" t="s">
        <v>60</v>
      </c>
      <c r="AH782">
        <v>782</v>
      </c>
      <c r="AI782" s="1" t="s">
        <v>70</v>
      </c>
      <c r="AJ782" s="1" t="s">
        <v>71</v>
      </c>
      <c r="AK782" s="1" t="s">
        <v>72</v>
      </c>
      <c r="AL782">
        <v>1</v>
      </c>
      <c r="AM782" s="1" t="s">
        <v>1678</v>
      </c>
      <c r="AN782" s="2">
        <v>46143</v>
      </c>
      <c r="AO782" s="3">
        <v>46143</v>
      </c>
    </row>
    <row r="783" spans="1:41">
      <c r="A783" s="1" t="s">
        <v>1679</v>
      </c>
      <c r="B783" s="1" t="s">
        <v>42</v>
      </c>
      <c r="C783">
        <v>999999999999</v>
      </c>
      <c r="D783">
        <v>111111111111</v>
      </c>
      <c r="E783" s="1" t="s">
        <v>43</v>
      </c>
      <c r="F783">
        <v>46151.833333333336</v>
      </c>
      <c r="G783">
        <v>46152.833333333336</v>
      </c>
      <c r="H783">
        <v>46142.833333333336</v>
      </c>
      <c r="I783">
        <v>46173.833333333336</v>
      </c>
      <c r="J783" s="1" t="s">
        <v>44</v>
      </c>
      <c r="K783" s="1" t="s">
        <v>45</v>
      </c>
      <c r="L783" s="1" t="s">
        <v>46</v>
      </c>
      <c r="M783" s="1" t="s">
        <v>64</v>
      </c>
      <c r="N783" s="1" t="s">
        <v>48</v>
      </c>
      <c r="O783" s="1" t="s">
        <v>49</v>
      </c>
      <c r="P783">
        <v>990.62249999999995</v>
      </c>
      <c r="Q783" s="1" t="s">
        <v>50</v>
      </c>
      <c r="R783">
        <v>9.6000000000000002E-2</v>
      </c>
      <c r="S783" s="1" t="s">
        <v>51</v>
      </c>
      <c r="T783" s="1" t="s">
        <v>52</v>
      </c>
      <c r="U783">
        <v>95.099800000000002</v>
      </c>
      <c r="V783">
        <v>83.212299999999999</v>
      </c>
      <c r="W783">
        <v>83.212299999999999</v>
      </c>
      <c r="X783" s="1" t="s">
        <v>53</v>
      </c>
      <c r="Y783" s="1" t="s">
        <v>49</v>
      </c>
      <c r="Z783" s="1" t="s">
        <v>54</v>
      </c>
      <c r="AA783" s="1" t="s">
        <v>65</v>
      </c>
      <c r="AB783" s="1" t="s">
        <v>66</v>
      </c>
      <c r="AC783" s="1" t="s">
        <v>67</v>
      </c>
      <c r="AD783" s="1" t="s">
        <v>68</v>
      </c>
      <c r="AE783" s="1" t="s">
        <v>69</v>
      </c>
      <c r="AF783" s="1" t="s">
        <v>70</v>
      </c>
      <c r="AG783" s="1" t="s">
        <v>60</v>
      </c>
      <c r="AH783">
        <v>783</v>
      </c>
      <c r="AI783" s="1" t="s">
        <v>70</v>
      </c>
      <c r="AJ783" s="1" t="s">
        <v>71</v>
      </c>
      <c r="AK783" s="1" t="s">
        <v>72</v>
      </c>
      <c r="AL783">
        <v>1</v>
      </c>
      <c r="AM783" s="1" t="s">
        <v>1680</v>
      </c>
      <c r="AN783" s="2">
        <v>46143</v>
      </c>
      <c r="AO783" s="3">
        <v>46143</v>
      </c>
    </row>
    <row r="784" spans="1:41">
      <c r="A784" s="1" t="s">
        <v>1681</v>
      </c>
      <c r="B784" s="1" t="s">
        <v>42</v>
      </c>
      <c r="C784">
        <v>999999999999</v>
      </c>
      <c r="D784">
        <v>111111111111</v>
      </c>
      <c r="E784" s="1" t="s">
        <v>43</v>
      </c>
      <c r="F784">
        <v>46151.833333333336</v>
      </c>
      <c r="G784">
        <v>46152.833333333336</v>
      </c>
      <c r="H784">
        <v>46142.833333333336</v>
      </c>
      <c r="I784">
        <v>46173.833333333336</v>
      </c>
      <c r="J784" s="1" t="s">
        <v>75</v>
      </c>
      <c r="K784" s="1" t="s">
        <v>76</v>
      </c>
      <c r="L784" s="1" t="s">
        <v>77</v>
      </c>
      <c r="M784" s="1" t="s">
        <v>78</v>
      </c>
      <c r="N784" s="1" t="s">
        <v>48</v>
      </c>
      <c r="O784" s="1" t="s">
        <v>49</v>
      </c>
      <c r="P784">
        <v>257.38099999999997</v>
      </c>
      <c r="Q784" s="1" t="s">
        <v>79</v>
      </c>
      <c r="R784">
        <v>2.3E-2</v>
      </c>
      <c r="S784" s="1" t="s">
        <v>51</v>
      </c>
      <c r="T784" s="1" t="s">
        <v>52</v>
      </c>
      <c r="U784">
        <v>5.9198000000000004</v>
      </c>
      <c r="V784">
        <v>5.5336999999999996</v>
      </c>
      <c r="W784">
        <v>5.5336999999999996</v>
      </c>
      <c r="X784" s="1" t="s">
        <v>53</v>
      </c>
      <c r="Y784" s="1" t="s">
        <v>49</v>
      </c>
      <c r="Z784" s="1" t="s">
        <v>80</v>
      </c>
      <c r="AA784" s="1" t="s">
        <v>65</v>
      </c>
      <c r="AB784" s="1" t="s">
        <v>66</v>
      </c>
      <c r="AC784" s="1" t="s">
        <v>67</v>
      </c>
      <c r="AD784" s="1" t="s">
        <v>68</v>
      </c>
      <c r="AE784" s="1" t="s">
        <v>69</v>
      </c>
      <c r="AF784" s="1" t="s">
        <v>70</v>
      </c>
      <c r="AG784" s="1" t="s">
        <v>60</v>
      </c>
      <c r="AH784">
        <v>784</v>
      </c>
      <c r="AI784" s="1" t="s">
        <v>70</v>
      </c>
      <c r="AJ784" s="1" t="s">
        <v>71</v>
      </c>
      <c r="AK784" s="1" t="s">
        <v>72</v>
      </c>
      <c r="AL784">
        <v>1</v>
      </c>
      <c r="AM784" s="1" t="s">
        <v>1682</v>
      </c>
      <c r="AN784" s="2">
        <v>46143</v>
      </c>
      <c r="AO784" s="3">
        <v>46143</v>
      </c>
    </row>
    <row r="785" spans="1:41">
      <c r="A785" s="1" t="s">
        <v>1683</v>
      </c>
      <c r="B785" s="1" t="s">
        <v>42</v>
      </c>
      <c r="C785">
        <v>999999999999</v>
      </c>
      <c r="D785">
        <v>111111111111</v>
      </c>
      <c r="E785" s="1" t="s">
        <v>43</v>
      </c>
      <c r="F785">
        <v>46151.833333333336</v>
      </c>
      <c r="G785">
        <v>46152.833333333336</v>
      </c>
      <c r="H785">
        <v>46142.833333333336</v>
      </c>
      <c r="I785">
        <v>46173.833333333336</v>
      </c>
      <c r="J785" s="1" t="s">
        <v>75</v>
      </c>
      <c r="K785" s="1" t="s">
        <v>76</v>
      </c>
      <c r="L785" s="1" t="s">
        <v>77</v>
      </c>
      <c r="M785" s="1" t="s">
        <v>83</v>
      </c>
      <c r="N785" s="1" t="s">
        <v>48</v>
      </c>
      <c r="O785" s="1" t="s">
        <v>49</v>
      </c>
      <c r="P785">
        <v>235.20259999999999</v>
      </c>
      <c r="Q785" s="1" t="s">
        <v>79</v>
      </c>
      <c r="R785">
        <v>2.3E-2</v>
      </c>
      <c r="S785" s="1" t="s">
        <v>51</v>
      </c>
      <c r="T785" s="1" t="s">
        <v>52</v>
      </c>
      <c r="U785">
        <v>5.4097</v>
      </c>
      <c r="V785">
        <v>5.0568999999999997</v>
      </c>
      <c r="W785">
        <v>5.0568999999999997</v>
      </c>
      <c r="X785" s="1" t="s">
        <v>53</v>
      </c>
      <c r="Y785" s="1" t="s">
        <v>49</v>
      </c>
      <c r="Z785" s="1" t="s">
        <v>80</v>
      </c>
      <c r="AA785" s="1" t="s">
        <v>65</v>
      </c>
      <c r="AB785" s="1" t="s">
        <v>66</v>
      </c>
      <c r="AC785" s="1" t="s">
        <v>67</v>
      </c>
      <c r="AD785" s="1" t="s">
        <v>68</v>
      </c>
      <c r="AE785" s="1" t="s">
        <v>69</v>
      </c>
      <c r="AF785" s="1" t="s">
        <v>70</v>
      </c>
      <c r="AG785" s="1" t="s">
        <v>60</v>
      </c>
      <c r="AH785">
        <v>785</v>
      </c>
      <c r="AI785" s="1" t="s">
        <v>70</v>
      </c>
      <c r="AJ785" s="1" t="s">
        <v>71</v>
      </c>
      <c r="AK785" s="1" t="s">
        <v>72</v>
      </c>
      <c r="AL785">
        <v>1</v>
      </c>
      <c r="AM785" s="1" t="s">
        <v>1684</v>
      </c>
      <c r="AN785" s="2">
        <v>46143</v>
      </c>
      <c r="AO785" s="3">
        <v>46143</v>
      </c>
    </row>
    <row r="786" spans="1:41">
      <c r="A786" s="1" t="s">
        <v>1685</v>
      </c>
      <c r="B786" s="1" t="s">
        <v>42</v>
      </c>
      <c r="C786">
        <v>999999999999</v>
      </c>
      <c r="D786">
        <v>111111111111</v>
      </c>
      <c r="E786" s="1" t="s">
        <v>43</v>
      </c>
      <c r="F786">
        <v>46151.833333333336</v>
      </c>
      <c r="G786">
        <v>46152.833333333336</v>
      </c>
      <c r="H786">
        <v>46142.833333333336</v>
      </c>
      <c r="I786">
        <v>46173.833333333336</v>
      </c>
      <c r="J786" s="1" t="s">
        <v>86</v>
      </c>
      <c r="K786" s="1" t="s">
        <v>87</v>
      </c>
      <c r="L786" s="1" t="s">
        <v>88</v>
      </c>
      <c r="M786" s="1" t="s">
        <v>89</v>
      </c>
      <c r="N786" s="1" t="s">
        <v>48</v>
      </c>
      <c r="O786" s="1" t="s">
        <v>49</v>
      </c>
      <c r="P786">
        <v>229.9683</v>
      </c>
      <c r="Q786" s="1" t="s">
        <v>50</v>
      </c>
      <c r="R786">
        <v>0.192</v>
      </c>
      <c r="S786" s="1" t="s">
        <v>51</v>
      </c>
      <c r="T786" s="1" t="s">
        <v>52</v>
      </c>
      <c r="U786">
        <v>44.1539</v>
      </c>
      <c r="V786">
        <v>39.0946</v>
      </c>
      <c r="W786">
        <v>39.0946</v>
      </c>
      <c r="X786" s="1" t="s">
        <v>53</v>
      </c>
      <c r="Y786" s="1" t="s">
        <v>49</v>
      </c>
      <c r="Z786" s="1" t="s">
        <v>90</v>
      </c>
      <c r="AA786" s="1" t="s">
        <v>55</v>
      </c>
      <c r="AB786" s="1" t="s">
        <v>56</v>
      </c>
      <c r="AC786" s="1" t="s">
        <v>57</v>
      </c>
      <c r="AD786" s="1" t="s">
        <v>58</v>
      </c>
      <c r="AE786" s="1" t="s">
        <v>59</v>
      </c>
      <c r="AF786" s="1" t="s">
        <v>56</v>
      </c>
      <c r="AG786" s="1" t="s">
        <v>60</v>
      </c>
      <c r="AH786">
        <v>786</v>
      </c>
      <c r="AI786" s="1" t="s">
        <v>56</v>
      </c>
      <c r="AJ786" s="1" t="s">
        <v>56</v>
      </c>
      <c r="AK786" s="1" t="s">
        <v>61</v>
      </c>
      <c r="AL786">
        <v>1</v>
      </c>
      <c r="AM786" s="1" t="s">
        <v>1686</v>
      </c>
      <c r="AN786" s="2">
        <v>46143</v>
      </c>
      <c r="AO786" s="3">
        <v>46143</v>
      </c>
    </row>
    <row r="787" spans="1:41">
      <c r="A787" s="1" t="s">
        <v>1687</v>
      </c>
      <c r="B787" s="1" t="s">
        <v>42</v>
      </c>
      <c r="C787">
        <v>999999999999</v>
      </c>
      <c r="D787">
        <v>111111111111</v>
      </c>
      <c r="E787" s="1" t="s">
        <v>43</v>
      </c>
      <c r="F787">
        <v>46151.833333333336</v>
      </c>
      <c r="G787">
        <v>46152.833333333336</v>
      </c>
      <c r="H787">
        <v>46142.833333333336</v>
      </c>
      <c r="I787">
        <v>46173.833333333336</v>
      </c>
      <c r="J787" s="1" t="s">
        <v>86</v>
      </c>
      <c r="K787" s="1" t="s">
        <v>87</v>
      </c>
      <c r="L787" s="1" t="s">
        <v>88</v>
      </c>
      <c r="M787" s="1" t="s">
        <v>93</v>
      </c>
      <c r="N787" s="1" t="s">
        <v>48</v>
      </c>
      <c r="O787" s="1" t="s">
        <v>49</v>
      </c>
      <c r="P787">
        <v>236.4068</v>
      </c>
      <c r="Q787" s="1" t="s">
        <v>50</v>
      </c>
      <c r="R787">
        <v>0.192</v>
      </c>
      <c r="S787" s="1" t="s">
        <v>51</v>
      </c>
      <c r="T787" s="1" t="s">
        <v>52</v>
      </c>
      <c r="U787">
        <v>45.390099999999997</v>
      </c>
      <c r="V787">
        <v>40.1892</v>
      </c>
      <c r="W787">
        <v>40.1892</v>
      </c>
      <c r="X787" s="1" t="s">
        <v>53</v>
      </c>
      <c r="Y787" s="1" t="s">
        <v>49</v>
      </c>
      <c r="Z787" s="1" t="s">
        <v>90</v>
      </c>
      <c r="AA787" s="1" t="s">
        <v>65</v>
      </c>
      <c r="AB787" s="1" t="s">
        <v>66</v>
      </c>
      <c r="AC787" s="1" t="s">
        <v>67</v>
      </c>
      <c r="AD787" s="1" t="s">
        <v>68</v>
      </c>
      <c r="AE787" s="1" t="s">
        <v>69</v>
      </c>
      <c r="AF787" s="1" t="s">
        <v>70</v>
      </c>
      <c r="AG787" s="1" t="s">
        <v>60</v>
      </c>
      <c r="AH787">
        <v>787</v>
      </c>
      <c r="AI787" s="1" t="s">
        <v>70</v>
      </c>
      <c r="AJ787" s="1" t="s">
        <v>71</v>
      </c>
      <c r="AK787" s="1" t="s">
        <v>72</v>
      </c>
      <c r="AL787">
        <v>1</v>
      </c>
      <c r="AM787" s="1" t="s">
        <v>1688</v>
      </c>
      <c r="AN787" s="2">
        <v>46143</v>
      </c>
      <c r="AO787" s="3">
        <v>46143</v>
      </c>
    </row>
    <row r="788" spans="1:41">
      <c r="A788" s="1" t="s">
        <v>1689</v>
      </c>
      <c r="B788" s="1" t="s">
        <v>42</v>
      </c>
      <c r="C788">
        <v>999999999999</v>
      </c>
      <c r="D788">
        <v>111111111111</v>
      </c>
      <c r="E788" s="1" t="s">
        <v>43</v>
      </c>
      <c r="F788">
        <v>46151.833333333336</v>
      </c>
      <c r="G788">
        <v>46152.833333333336</v>
      </c>
      <c r="H788">
        <v>46142.833333333336</v>
      </c>
      <c r="I788">
        <v>46173.833333333336</v>
      </c>
      <c r="J788" s="1" t="s">
        <v>96</v>
      </c>
      <c r="K788" s="1" t="s">
        <v>45</v>
      </c>
      <c r="L788" s="1" t="s">
        <v>97</v>
      </c>
      <c r="M788" s="1" t="s">
        <v>98</v>
      </c>
      <c r="N788" s="1" t="s">
        <v>48</v>
      </c>
      <c r="O788" s="1" t="s">
        <v>49</v>
      </c>
      <c r="P788">
        <v>4454977.0460999999</v>
      </c>
      <c r="Q788" s="1" t="s">
        <v>99</v>
      </c>
      <c r="R788">
        <v>1.6666700000000001E-5</v>
      </c>
      <c r="S788" s="1" t="s">
        <v>51</v>
      </c>
      <c r="T788" s="1" t="s">
        <v>52</v>
      </c>
      <c r="U788">
        <v>74.249799999999993</v>
      </c>
      <c r="V788">
        <v>69.052099999999996</v>
      </c>
      <c r="W788">
        <v>69.052099999999996</v>
      </c>
      <c r="X788" s="1" t="s">
        <v>53</v>
      </c>
      <c r="Y788" s="1" t="s">
        <v>49</v>
      </c>
      <c r="Z788" s="1" t="s">
        <v>100</v>
      </c>
      <c r="AA788" s="1" t="s">
        <v>65</v>
      </c>
      <c r="AB788" s="1" t="s">
        <v>66</v>
      </c>
      <c r="AC788" s="1" t="s">
        <v>67</v>
      </c>
      <c r="AD788" s="1" t="s">
        <v>68</v>
      </c>
      <c r="AE788" s="1" t="s">
        <v>69</v>
      </c>
      <c r="AF788" s="1" t="s">
        <v>70</v>
      </c>
      <c r="AG788" s="1" t="s">
        <v>60</v>
      </c>
      <c r="AH788">
        <v>788</v>
      </c>
      <c r="AI788" s="1" t="s">
        <v>70</v>
      </c>
      <c r="AJ788" s="1" t="s">
        <v>71</v>
      </c>
      <c r="AK788" s="1" t="s">
        <v>72</v>
      </c>
      <c r="AL788">
        <v>1</v>
      </c>
      <c r="AM788" s="1" t="s">
        <v>1690</v>
      </c>
      <c r="AN788" s="2">
        <v>46143</v>
      </c>
      <c r="AO788" s="3">
        <v>46143</v>
      </c>
    </row>
    <row r="789" spans="1:41">
      <c r="A789" s="1" t="s">
        <v>1691</v>
      </c>
      <c r="B789" s="1" t="s">
        <v>42</v>
      </c>
      <c r="C789">
        <v>999999999999</v>
      </c>
      <c r="D789">
        <v>111111111111</v>
      </c>
      <c r="E789" s="1" t="s">
        <v>43</v>
      </c>
      <c r="F789">
        <v>46151.833333333336</v>
      </c>
      <c r="G789">
        <v>46152.833333333336</v>
      </c>
      <c r="H789">
        <v>46142.833333333336</v>
      </c>
      <c r="I789">
        <v>46173.833333333336</v>
      </c>
      <c r="J789" s="1" t="s">
        <v>96</v>
      </c>
      <c r="K789" s="1" t="s">
        <v>45</v>
      </c>
      <c r="L789" s="1" t="s">
        <v>97</v>
      </c>
      <c r="M789" s="1" t="s">
        <v>103</v>
      </c>
      <c r="N789" s="1" t="s">
        <v>48</v>
      </c>
      <c r="O789" s="1" t="s">
        <v>49</v>
      </c>
      <c r="P789">
        <v>4360063.3026000001</v>
      </c>
      <c r="Q789" s="1" t="s">
        <v>99</v>
      </c>
      <c r="R789">
        <v>1.6666700000000001E-5</v>
      </c>
      <c r="S789" s="1" t="s">
        <v>51</v>
      </c>
      <c r="T789" s="1" t="s">
        <v>52</v>
      </c>
      <c r="U789">
        <v>72.667900000000003</v>
      </c>
      <c r="V789">
        <v>67.581000000000003</v>
      </c>
      <c r="W789">
        <v>67.581000000000003</v>
      </c>
      <c r="X789" s="1" t="s">
        <v>53</v>
      </c>
      <c r="Y789" s="1" t="s">
        <v>49</v>
      </c>
      <c r="Z789" s="1" t="s">
        <v>100</v>
      </c>
      <c r="AA789" s="1" t="s">
        <v>65</v>
      </c>
      <c r="AB789" s="1" t="s">
        <v>66</v>
      </c>
      <c r="AC789" s="1" t="s">
        <v>67</v>
      </c>
      <c r="AD789" s="1" t="s">
        <v>68</v>
      </c>
      <c r="AE789" s="1" t="s">
        <v>69</v>
      </c>
      <c r="AF789" s="1" t="s">
        <v>70</v>
      </c>
      <c r="AG789" s="1" t="s">
        <v>60</v>
      </c>
      <c r="AH789">
        <v>789</v>
      </c>
      <c r="AI789" s="1" t="s">
        <v>70</v>
      </c>
      <c r="AJ789" s="1" t="s">
        <v>71</v>
      </c>
      <c r="AK789" s="1" t="s">
        <v>72</v>
      </c>
      <c r="AL789">
        <v>1</v>
      </c>
      <c r="AM789" s="1" t="s">
        <v>1692</v>
      </c>
      <c r="AN789" s="2">
        <v>46143</v>
      </c>
      <c r="AO789" s="3">
        <v>46143</v>
      </c>
    </row>
    <row r="790" spans="1:41">
      <c r="A790" s="1" t="s">
        <v>1693</v>
      </c>
      <c r="B790" s="1" t="s">
        <v>42</v>
      </c>
      <c r="C790">
        <v>999999999999</v>
      </c>
      <c r="D790">
        <v>111111111111</v>
      </c>
      <c r="E790" s="1" t="s">
        <v>43</v>
      </c>
      <c r="F790">
        <v>46151.833333333336</v>
      </c>
      <c r="G790">
        <v>46152.833333333336</v>
      </c>
      <c r="H790">
        <v>46142.833333333336</v>
      </c>
      <c r="I790">
        <v>46173.833333333336</v>
      </c>
      <c r="J790" s="1" t="s">
        <v>106</v>
      </c>
      <c r="K790" s="1" t="s">
        <v>107</v>
      </c>
      <c r="L790" s="1" t="s">
        <v>108</v>
      </c>
      <c r="M790" s="1" t="s">
        <v>109</v>
      </c>
      <c r="N790" s="1" t="s">
        <v>48</v>
      </c>
      <c r="O790" s="1" t="s">
        <v>49</v>
      </c>
      <c r="P790">
        <v>237.61179999999999</v>
      </c>
      <c r="Q790" s="1" t="s">
        <v>110</v>
      </c>
      <c r="R790">
        <v>0.5</v>
      </c>
      <c r="S790" s="1" t="s">
        <v>51</v>
      </c>
      <c r="T790" s="1" t="s">
        <v>52</v>
      </c>
      <c r="U790">
        <v>118.80589999999999</v>
      </c>
      <c r="V790">
        <v>109.3014</v>
      </c>
      <c r="W790">
        <v>109.3014</v>
      </c>
      <c r="X790" s="1" t="s">
        <v>53</v>
      </c>
      <c r="Y790" s="1" t="s">
        <v>49</v>
      </c>
      <c r="Z790" s="1" t="s">
        <v>111</v>
      </c>
      <c r="AA790" s="1" t="s">
        <v>112</v>
      </c>
      <c r="AB790" s="1" t="s">
        <v>66</v>
      </c>
      <c r="AC790" s="1" t="s">
        <v>67</v>
      </c>
      <c r="AD790" s="1" t="s">
        <v>68</v>
      </c>
      <c r="AE790" s="1" t="s">
        <v>69</v>
      </c>
      <c r="AF790" s="1" t="s">
        <v>70</v>
      </c>
      <c r="AG790" s="1" t="s">
        <v>60</v>
      </c>
      <c r="AH790">
        <v>790</v>
      </c>
      <c r="AI790" s="1" t="s">
        <v>113</v>
      </c>
      <c r="AJ790" s="1" t="s">
        <v>114</v>
      </c>
      <c r="AK790" s="1" t="s">
        <v>115</v>
      </c>
      <c r="AL790">
        <v>1</v>
      </c>
      <c r="AM790" s="1" t="s">
        <v>1694</v>
      </c>
      <c r="AN790" s="2">
        <v>46143</v>
      </c>
      <c r="AO790" s="3">
        <v>46143</v>
      </c>
    </row>
    <row r="791" spans="1:41">
      <c r="A791" s="1" t="s">
        <v>1695</v>
      </c>
      <c r="B791" s="1" t="s">
        <v>42</v>
      </c>
      <c r="C791">
        <v>999999999999</v>
      </c>
      <c r="D791">
        <v>111111111111</v>
      </c>
      <c r="E791" s="1" t="s">
        <v>43</v>
      </c>
      <c r="F791">
        <v>46151.833333333336</v>
      </c>
      <c r="G791">
        <v>46152.833333333336</v>
      </c>
      <c r="H791">
        <v>46142.833333333336</v>
      </c>
      <c r="I791">
        <v>46173.833333333336</v>
      </c>
      <c r="J791" s="1" t="s">
        <v>106</v>
      </c>
      <c r="K791" s="1" t="s">
        <v>107</v>
      </c>
      <c r="L791" s="1" t="s">
        <v>108</v>
      </c>
      <c r="M791" s="1" t="s">
        <v>118</v>
      </c>
      <c r="N791" s="1" t="s">
        <v>48</v>
      </c>
      <c r="O791" s="1" t="s">
        <v>49</v>
      </c>
      <c r="P791">
        <v>210.6883</v>
      </c>
      <c r="Q791" s="1" t="s">
        <v>110</v>
      </c>
      <c r="R791">
        <v>0.5</v>
      </c>
      <c r="S791" s="1" t="s">
        <v>51</v>
      </c>
      <c r="T791" s="1" t="s">
        <v>52</v>
      </c>
      <c r="U791">
        <v>105.3442</v>
      </c>
      <c r="V791">
        <v>96.916600000000003</v>
      </c>
      <c r="W791">
        <v>96.916600000000003</v>
      </c>
      <c r="X791" s="1" t="s">
        <v>53</v>
      </c>
      <c r="Y791" s="1" t="s">
        <v>49</v>
      </c>
      <c r="Z791" s="1" t="s">
        <v>111</v>
      </c>
      <c r="AA791" s="1" t="s">
        <v>112</v>
      </c>
      <c r="AB791" s="1" t="s">
        <v>66</v>
      </c>
      <c r="AC791" s="1" t="s">
        <v>67</v>
      </c>
      <c r="AD791" s="1" t="s">
        <v>68</v>
      </c>
      <c r="AE791" s="1" t="s">
        <v>69</v>
      </c>
      <c r="AF791" s="1" t="s">
        <v>70</v>
      </c>
      <c r="AG791" s="1" t="s">
        <v>60</v>
      </c>
      <c r="AH791">
        <v>791</v>
      </c>
      <c r="AI791" s="1" t="s">
        <v>113</v>
      </c>
      <c r="AJ791" s="1" t="s">
        <v>114</v>
      </c>
      <c r="AK791" s="1" t="s">
        <v>115</v>
      </c>
      <c r="AL791">
        <v>1</v>
      </c>
      <c r="AM791" s="1" t="s">
        <v>1696</v>
      </c>
      <c r="AN791" s="2">
        <v>46143</v>
      </c>
      <c r="AO791" s="3">
        <v>46143</v>
      </c>
    </row>
    <row r="792" spans="1:41">
      <c r="A792" s="1" t="s">
        <v>1697</v>
      </c>
      <c r="B792" s="1" t="s">
        <v>42</v>
      </c>
      <c r="C792">
        <v>999999999999</v>
      </c>
      <c r="D792">
        <v>222222222222</v>
      </c>
      <c r="E792" s="1" t="s">
        <v>121</v>
      </c>
      <c r="F792">
        <v>46151.833333333336</v>
      </c>
      <c r="G792">
        <v>46152.833333333336</v>
      </c>
      <c r="H792">
        <v>46142.833333333336</v>
      </c>
      <c r="I792">
        <v>46173.833333333336</v>
      </c>
      <c r="J792" s="1" t="s">
        <v>44</v>
      </c>
      <c r="K792" s="1" t="s">
        <v>45</v>
      </c>
      <c r="L792" s="1" t="s">
        <v>46</v>
      </c>
      <c r="M792" s="1" t="s">
        <v>122</v>
      </c>
      <c r="N792" s="1" t="s">
        <v>48</v>
      </c>
      <c r="O792" s="1" t="s">
        <v>49</v>
      </c>
      <c r="P792">
        <v>414.3399</v>
      </c>
      <c r="Q792" s="1" t="s">
        <v>50</v>
      </c>
      <c r="R792">
        <v>9.6000000000000002E-2</v>
      </c>
      <c r="S792" s="1" t="s">
        <v>51</v>
      </c>
      <c r="T792" s="1" t="s">
        <v>52</v>
      </c>
      <c r="U792">
        <v>39.776600000000002</v>
      </c>
      <c r="V792">
        <v>34.804600000000001</v>
      </c>
      <c r="W792">
        <v>34.804600000000001</v>
      </c>
      <c r="X792" s="1" t="s">
        <v>53</v>
      </c>
      <c r="Y792" s="1" t="s">
        <v>49</v>
      </c>
      <c r="Z792" s="1" t="s">
        <v>54</v>
      </c>
      <c r="AA792" s="1" t="s">
        <v>123</v>
      </c>
      <c r="AB792" s="1" t="s">
        <v>124</v>
      </c>
      <c r="AC792" s="1" t="s">
        <v>125</v>
      </c>
      <c r="AD792" s="1" t="s">
        <v>126</v>
      </c>
      <c r="AE792" s="1" t="s">
        <v>127</v>
      </c>
      <c r="AF792" s="1" t="s">
        <v>70</v>
      </c>
      <c r="AG792" s="1" t="s">
        <v>60</v>
      </c>
      <c r="AH792">
        <v>792</v>
      </c>
      <c r="AI792" s="1" t="s">
        <v>70</v>
      </c>
      <c r="AJ792" s="1" t="s">
        <v>71</v>
      </c>
      <c r="AK792" s="1" t="s">
        <v>72</v>
      </c>
      <c r="AL792">
        <v>1</v>
      </c>
      <c r="AM792" s="1" t="s">
        <v>1698</v>
      </c>
      <c r="AN792" s="2">
        <v>46143</v>
      </c>
      <c r="AO792" s="3">
        <v>46143</v>
      </c>
    </row>
    <row r="793" spans="1:41">
      <c r="A793" s="1" t="s">
        <v>1699</v>
      </c>
      <c r="B793" s="1" t="s">
        <v>42</v>
      </c>
      <c r="C793">
        <v>999999999999</v>
      </c>
      <c r="D793">
        <v>222222222222</v>
      </c>
      <c r="E793" s="1" t="s">
        <v>121</v>
      </c>
      <c r="F793">
        <v>46151.833333333336</v>
      </c>
      <c r="G793">
        <v>46152.833333333336</v>
      </c>
      <c r="H793">
        <v>46142.833333333336</v>
      </c>
      <c r="I793">
        <v>46173.833333333336</v>
      </c>
      <c r="J793" s="1" t="s">
        <v>44</v>
      </c>
      <c r="K793" s="1" t="s">
        <v>45</v>
      </c>
      <c r="L793" s="1" t="s">
        <v>46</v>
      </c>
      <c r="M793" s="1" t="s">
        <v>130</v>
      </c>
      <c r="N793" s="1" t="s">
        <v>48</v>
      </c>
      <c r="O793" s="1" t="s">
        <v>49</v>
      </c>
      <c r="P793">
        <v>382.65469999999999</v>
      </c>
      <c r="Q793" s="1" t="s">
        <v>50</v>
      </c>
      <c r="R793">
        <v>9.6000000000000002E-2</v>
      </c>
      <c r="S793" s="1" t="s">
        <v>51</v>
      </c>
      <c r="T793" s="1" t="s">
        <v>52</v>
      </c>
      <c r="U793">
        <v>36.7348</v>
      </c>
      <c r="V793">
        <v>32.143000000000001</v>
      </c>
      <c r="W793">
        <v>32.143000000000001</v>
      </c>
      <c r="X793" s="1" t="s">
        <v>53</v>
      </c>
      <c r="Y793" s="1" t="s">
        <v>49</v>
      </c>
      <c r="Z793" s="1" t="s">
        <v>54</v>
      </c>
      <c r="AA793" s="1" t="s">
        <v>123</v>
      </c>
      <c r="AB793" s="1" t="s">
        <v>124</v>
      </c>
      <c r="AC793" s="1" t="s">
        <v>125</v>
      </c>
      <c r="AD793" s="1" t="s">
        <v>126</v>
      </c>
      <c r="AE793" s="1" t="s">
        <v>127</v>
      </c>
      <c r="AF793" s="1" t="s">
        <v>70</v>
      </c>
      <c r="AG793" s="1" t="s">
        <v>60</v>
      </c>
      <c r="AH793">
        <v>793</v>
      </c>
      <c r="AI793" s="1" t="s">
        <v>70</v>
      </c>
      <c r="AJ793" s="1" t="s">
        <v>71</v>
      </c>
      <c r="AK793" s="1" t="s">
        <v>72</v>
      </c>
      <c r="AL793">
        <v>1</v>
      </c>
      <c r="AM793" s="1" t="s">
        <v>1700</v>
      </c>
      <c r="AN793" s="2">
        <v>46143</v>
      </c>
      <c r="AO793" s="3">
        <v>46143</v>
      </c>
    </row>
    <row r="794" spans="1:41">
      <c r="A794" s="1" t="s">
        <v>1701</v>
      </c>
      <c r="B794" s="1" t="s">
        <v>42</v>
      </c>
      <c r="C794">
        <v>999999999999</v>
      </c>
      <c r="D794">
        <v>222222222222</v>
      </c>
      <c r="E794" s="1" t="s">
        <v>121</v>
      </c>
      <c r="F794">
        <v>46151.833333333336</v>
      </c>
      <c r="G794">
        <v>46152.833333333336</v>
      </c>
      <c r="H794">
        <v>46142.833333333336</v>
      </c>
      <c r="I794">
        <v>46173.833333333336</v>
      </c>
      <c r="J794" s="1" t="s">
        <v>75</v>
      </c>
      <c r="K794" s="1" t="s">
        <v>76</v>
      </c>
      <c r="L794" s="1" t="s">
        <v>77</v>
      </c>
      <c r="M794" s="1" t="s">
        <v>133</v>
      </c>
      <c r="N794" s="1" t="s">
        <v>48</v>
      </c>
      <c r="O794" s="1" t="s">
        <v>49</v>
      </c>
      <c r="P794">
        <v>84.684899999999999</v>
      </c>
      <c r="Q794" s="1" t="s">
        <v>79</v>
      </c>
      <c r="R794">
        <v>2.3E-2</v>
      </c>
      <c r="S794" s="1" t="s">
        <v>51</v>
      </c>
      <c r="T794" s="1" t="s">
        <v>52</v>
      </c>
      <c r="U794">
        <v>1.9478</v>
      </c>
      <c r="V794">
        <v>1.8207</v>
      </c>
      <c r="W794">
        <v>1.8207</v>
      </c>
      <c r="X794" s="1" t="s">
        <v>53</v>
      </c>
      <c r="Y794" s="1" t="s">
        <v>49</v>
      </c>
      <c r="Z794" s="1" t="s">
        <v>80</v>
      </c>
      <c r="AA794" s="1" t="s">
        <v>123</v>
      </c>
      <c r="AB794" s="1" t="s">
        <v>124</v>
      </c>
      <c r="AC794" s="1" t="s">
        <v>125</v>
      </c>
      <c r="AD794" s="1" t="s">
        <v>126</v>
      </c>
      <c r="AE794" s="1" t="s">
        <v>127</v>
      </c>
      <c r="AF794" s="1" t="s">
        <v>70</v>
      </c>
      <c r="AG794" s="1" t="s">
        <v>60</v>
      </c>
      <c r="AH794">
        <v>794</v>
      </c>
      <c r="AI794" s="1" t="s">
        <v>70</v>
      </c>
      <c r="AJ794" s="1" t="s">
        <v>71</v>
      </c>
      <c r="AK794" s="1" t="s">
        <v>72</v>
      </c>
      <c r="AL794">
        <v>1</v>
      </c>
      <c r="AM794" s="1" t="s">
        <v>1702</v>
      </c>
      <c r="AN794" s="2">
        <v>46143</v>
      </c>
      <c r="AO794" s="3">
        <v>46143</v>
      </c>
    </row>
    <row r="795" spans="1:41">
      <c r="A795" s="1" t="s">
        <v>1703</v>
      </c>
      <c r="B795" s="1" t="s">
        <v>42</v>
      </c>
      <c r="C795">
        <v>999999999999</v>
      </c>
      <c r="D795">
        <v>222222222222</v>
      </c>
      <c r="E795" s="1" t="s">
        <v>121</v>
      </c>
      <c r="F795">
        <v>46151.833333333336</v>
      </c>
      <c r="G795">
        <v>46152.833333333336</v>
      </c>
      <c r="H795">
        <v>46142.833333333336</v>
      </c>
      <c r="I795">
        <v>46173.833333333336</v>
      </c>
      <c r="J795" s="1" t="s">
        <v>75</v>
      </c>
      <c r="K795" s="1" t="s">
        <v>76</v>
      </c>
      <c r="L795" s="1" t="s">
        <v>77</v>
      </c>
      <c r="M795" s="1" t="s">
        <v>136</v>
      </c>
      <c r="N795" s="1" t="s">
        <v>48</v>
      </c>
      <c r="O795" s="1" t="s">
        <v>49</v>
      </c>
      <c r="P795">
        <v>87.772400000000005</v>
      </c>
      <c r="Q795" s="1" t="s">
        <v>79</v>
      </c>
      <c r="R795">
        <v>2.3E-2</v>
      </c>
      <c r="S795" s="1" t="s">
        <v>51</v>
      </c>
      <c r="T795" s="1" t="s">
        <v>52</v>
      </c>
      <c r="U795">
        <v>2.0188000000000001</v>
      </c>
      <c r="V795">
        <v>1.8871</v>
      </c>
      <c r="W795">
        <v>1.8871</v>
      </c>
      <c r="X795" s="1" t="s">
        <v>53</v>
      </c>
      <c r="Y795" s="1" t="s">
        <v>49</v>
      </c>
      <c r="Z795" s="1" t="s">
        <v>80</v>
      </c>
      <c r="AA795" s="1" t="s">
        <v>123</v>
      </c>
      <c r="AB795" s="1" t="s">
        <v>124</v>
      </c>
      <c r="AC795" s="1" t="s">
        <v>125</v>
      </c>
      <c r="AD795" s="1" t="s">
        <v>126</v>
      </c>
      <c r="AE795" s="1" t="s">
        <v>127</v>
      </c>
      <c r="AF795" s="1" t="s">
        <v>70</v>
      </c>
      <c r="AG795" s="1" t="s">
        <v>60</v>
      </c>
      <c r="AH795">
        <v>795</v>
      </c>
      <c r="AI795" s="1" t="s">
        <v>70</v>
      </c>
      <c r="AJ795" s="1" t="s">
        <v>71</v>
      </c>
      <c r="AK795" s="1" t="s">
        <v>72</v>
      </c>
      <c r="AL795">
        <v>1</v>
      </c>
      <c r="AM795" s="1" t="s">
        <v>1704</v>
      </c>
      <c r="AN795" s="2">
        <v>46143</v>
      </c>
      <c r="AO795" s="3">
        <v>46143</v>
      </c>
    </row>
    <row r="796" spans="1:41">
      <c r="A796" s="1" t="s">
        <v>1705</v>
      </c>
      <c r="B796" s="1" t="s">
        <v>42</v>
      </c>
      <c r="C796">
        <v>999999999999</v>
      </c>
      <c r="D796">
        <v>222222222222</v>
      </c>
      <c r="E796" s="1" t="s">
        <v>121</v>
      </c>
      <c r="F796">
        <v>46151.833333333336</v>
      </c>
      <c r="G796">
        <v>46152.833333333336</v>
      </c>
      <c r="H796">
        <v>46142.833333333336</v>
      </c>
      <c r="I796">
        <v>46173.833333333336</v>
      </c>
      <c r="J796" s="1" t="s">
        <v>86</v>
      </c>
      <c r="K796" s="1" t="s">
        <v>87</v>
      </c>
      <c r="L796" s="1" t="s">
        <v>88</v>
      </c>
      <c r="M796" s="1" t="s">
        <v>139</v>
      </c>
      <c r="N796" s="1" t="s">
        <v>48</v>
      </c>
      <c r="O796" s="1" t="s">
        <v>49</v>
      </c>
      <c r="P796">
        <v>81.413200000000003</v>
      </c>
      <c r="Q796" s="1" t="s">
        <v>50</v>
      </c>
      <c r="R796">
        <v>0.192</v>
      </c>
      <c r="S796" s="1" t="s">
        <v>51</v>
      </c>
      <c r="T796" s="1" t="s">
        <v>52</v>
      </c>
      <c r="U796">
        <v>15.6313</v>
      </c>
      <c r="V796">
        <v>13.840199999999999</v>
      </c>
      <c r="W796">
        <v>13.840199999999999</v>
      </c>
      <c r="X796" s="1" t="s">
        <v>53</v>
      </c>
      <c r="Y796" s="1" t="s">
        <v>49</v>
      </c>
      <c r="Z796" s="1" t="s">
        <v>90</v>
      </c>
      <c r="AA796" s="1" t="s">
        <v>123</v>
      </c>
      <c r="AB796" s="1" t="s">
        <v>124</v>
      </c>
      <c r="AC796" s="1" t="s">
        <v>125</v>
      </c>
      <c r="AD796" s="1" t="s">
        <v>126</v>
      </c>
      <c r="AE796" s="1" t="s">
        <v>127</v>
      </c>
      <c r="AF796" s="1" t="s">
        <v>70</v>
      </c>
      <c r="AG796" s="1" t="s">
        <v>60</v>
      </c>
      <c r="AH796">
        <v>796</v>
      </c>
      <c r="AI796" s="1" t="s">
        <v>70</v>
      </c>
      <c r="AJ796" s="1" t="s">
        <v>71</v>
      </c>
      <c r="AK796" s="1" t="s">
        <v>72</v>
      </c>
      <c r="AL796">
        <v>1</v>
      </c>
      <c r="AM796" s="1" t="s">
        <v>1706</v>
      </c>
      <c r="AN796" s="2">
        <v>46143</v>
      </c>
      <c r="AO796" s="3">
        <v>46143</v>
      </c>
    </row>
    <row r="797" spans="1:41">
      <c r="A797" s="1" t="s">
        <v>1707</v>
      </c>
      <c r="B797" s="1" t="s">
        <v>42</v>
      </c>
      <c r="C797">
        <v>999999999999</v>
      </c>
      <c r="D797">
        <v>222222222222</v>
      </c>
      <c r="E797" s="1" t="s">
        <v>121</v>
      </c>
      <c r="F797">
        <v>46151.833333333336</v>
      </c>
      <c r="G797">
        <v>46152.833333333336</v>
      </c>
      <c r="H797">
        <v>46142.833333333336</v>
      </c>
      <c r="I797">
        <v>46173.833333333336</v>
      </c>
      <c r="J797" s="1" t="s">
        <v>86</v>
      </c>
      <c r="K797" s="1" t="s">
        <v>87</v>
      </c>
      <c r="L797" s="1" t="s">
        <v>88</v>
      </c>
      <c r="M797" s="1" t="s">
        <v>142</v>
      </c>
      <c r="N797" s="1" t="s">
        <v>48</v>
      </c>
      <c r="O797" s="1" t="s">
        <v>49</v>
      </c>
      <c r="P797">
        <v>90.634799999999998</v>
      </c>
      <c r="Q797" s="1" t="s">
        <v>50</v>
      </c>
      <c r="R797">
        <v>0.192</v>
      </c>
      <c r="S797" s="1" t="s">
        <v>51</v>
      </c>
      <c r="T797" s="1" t="s">
        <v>52</v>
      </c>
      <c r="U797">
        <v>17.401900000000001</v>
      </c>
      <c r="V797">
        <v>15.4079</v>
      </c>
      <c r="W797">
        <v>15.4079</v>
      </c>
      <c r="X797" s="1" t="s">
        <v>53</v>
      </c>
      <c r="Y797" s="1" t="s">
        <v>49</v>
      </c>
      <c r="Z797" s="1" t="s">
        <v>90</v>
      </c>
      <c r="AA797" s="1" t="s">
        <v>123</v>
      </c>
      <c r="AB797" s="1" t="s">
        <v>124</v>
      </c>
      <c r="AC797" s="1" t="s">
        <v>125</v>
      </c>
      <c r="AD797" s="1" t="s">
        <v>126</v>
      </c>
      <c r="AE797" s="1" t="s">
        <v>127</v>
      </c>
      <c r="AF797" s="1" t="s">
        <v>70</v>
      </c>
      <c r="AG797" s="1" t="s">
        <v>60</v>
      </c>
      <c r="AH797">
        <v>797</v>
      </c>
      <c r="AI797" s="1" t="s">
        <v>70</v>
      </c>
      <c r="AJ797" s="1" t="s">
        <v>71</v>
      </c>
      <c r="AK797" s="1" t="s">
        <v>72</v>
      </c>
      <c r="AL797">
        <v>1</v>
      </c>
      <c r="AM797" s="1" t="s">
        <v>1708</v>
      </c>
      <c r="AN797" s="2">
        <v>46143</v>
      </c>
      <c r="AO797" s="3">
        <v>46143</v>
      </c>
    </row>
    <row r="798" spans="1:41">
      <c r="A798" s="1" t="s">
        <v>1709</v>
      </c>
      <c r="B798" s="1" t="s">
        <v>42</v>
      </c>
      <c r="C798">
        <v>999999999999</v>
      </c>
      <c r="D798">
        <v>222222222222</v>
      </c>
      <c r="E798" s="1" t="s">
        <v>121</v>
      </c>
      <c r="F798">
        <v>46151.833333333336</v>
      </c>
      <c r="G798">
        <v>46152.833333333336</v>
      </c>
      <c r="H798">
        <v>46142.833333333336</v>
      </c>
      <c r="I798">
        <v>46173.833333333336</v>
      </c>
      <c r="J798" s="1" t="s">
        <v>96</v>
      </c>
      <c r="K798" s="1" t="s">
        <v>45</v>
      </c>
      <c r="L798" s="1" t="s">
        <v>97</v>
      </c>
      <c r="M798" s="1" t="s">
        <v>145</v>
      </c>
      <c r="N798" s="1" t="s">
        <v>48</v>
      </c>
      <c r="O798" s="1" t="s">
        <v>49</v>
      </c>
      <c r="P798">
        <v>1662711.8581000001</v>
      </c>
      <c r="Q798" s="1" t="s">
        <v>99</v>
      </c>
      <c r="R798">
        <v>1.6666700000000001E-5</v>
      </c>
      <c r="S798" s="1" t="s">
        <v>51</v>
      </c>
      <c r="T798" s="1" t="s">
        <v>52</v>
      </c>
      <c r="U798">
        <v>27.7119</v>
      </c>
      <c r="V798">
        <v>25.771999999999998</v>
      </c>
      <c r="W798">
        <v>25.771999999999998</v>
      </c>
      <c r="X798" s="1" t="s">
        <v>53</v>
      </c>
      <c r="Y798" s="1" t="s">
        <v>49</v>
      </c>
      <c r="Z798" s="1" t="s">
        <v>100</v>
      </c>
      <c r="AA798" s="1" t="s">
        <v>123</v>
      </c>
      <c r="AB798" s="1" t="s">
        <v>124</v>
      </c>
      <c r="AC798" s="1" t="s">
        <v>125</v>
      </c>
      <c r="AD798" s="1" t="s">
        <v>126</v>
      </c>
      <c r="AE798" s="1" t="s">
        <v>127</v>
      </c>
      <c r="AF798" s="1" t="s">
        <v>70</v>
      </c>
      <c r="AG798" s="1" t="s">
        <v>60</v>
      </c>
      <c r="AH798">
        <v>798</v>
      </c>
      <c r="AI798" s="1" t="s">
        <v>70</v>
      </c>
      <c r="AJ798" s="1" t="s">
        <v>71</v>
      </c>
      <c r="AK798" s="1" t="s">
        <v>72</v>
      </c>
      <c r="AL798">
        <v>1</v>
      </c>
      <c r="AM798" s="1" t="s">
        <v>1710</v>
      </c>
      <c r="AN798" s="2">
        <v>46143</v>
      </c>
      <c r="AO798" s="3">
        <v>46143</v>
      </c>
    </row>
    <row r="799" spans="1:41">
      <c r="A799" s="1" t="s">
        <v>1711</v>
      </c>
      <c r="B799" s="1" t="s">
        <v>42</v>
      </c>
      <c r="C799">
        <v>999999999999</v>
      </c>
      <c r="D799">
        <v>222222222222</v>
      </c>
      <c r="E799" s="1" t="s">
        <v>121</v>
      </c>
      <c r="F799">
        <v>46151.833333333336</v>
      </c>
      <c r="G799">
        <v>46152.833333333336</v>
      </c>
      <c r="H799">
        <v>46142.833333333336</v>
      </c>
      <c r="I799">
        <v>46173.833333333336</v>
      </c>
      <c r="J799" s="1" t="s">
        <v>96</v>
      </c>
      <c r="K799" s="1" t="s">
        <v>45</v>
      </c>
      <c r="L799" s="1" t="s">
        <v>97</v>
      </c>
      <c r="M799" s="1" t="s">
        <v>148</v>
      </c>
      <c r="N799" s="1" t="s">
        <v>48</v>
      </c>
      <c r="O799" s="1" t="s">
        <v>49</v>
      </c>
      <c r="P799">
        <v>1767794.4953999999</v>
      </c>
      <c r="Q799" s="1" t="s">
        <v>99</v>
      </c>
      <c r="R799">
        <v>1.6666700000000001E-5</v>
      </c>
      <c r="S799" s="1" t="s">
        <v>51</v>
      </c>
      <c r="T799" s="1" t="s">
        <v>52</v>
      </c>
      <c r="U799">
        <v>29.4633</v>
      </c>
      <c r="V799">
        <v>27.4008</v>
      </c>
      <c r="W799">
        <v>27.4008</v>
      </c>
      <c r="X799" s="1" t="s">
        <v>53</v>
      </c>
      <c r="Y799" s="1" t="s">
        <v>49</v>
      </c>
      <c r="Z799" s="1" t="s">
        <v>100</v>
      </c>
      <c r="AA799" s="1" t="s">
        <v>123</v>
      </c>
      <c r="AB799" s="1" t="s">
        <v>124</v>
      </c>
      <c r="AC799" s="1" t="s">
        <v>125</v>
      </c>
      <c r="AD799" s="1" t="s">
        <v>126</v>
      </c>
      <c r="AE799" s="1" t="s">
        <v>127</v>
      </c>
      <c r="AF799" s="1" t="s">
        <v>70</v>
      </c>
      <c r="AG799" s="1" t="s">
        <v>60</v>
      </c>
      <c r="AH799">
        <v>799</v>
      </c>
      <c r="AI799" s="1" t="s">
        <v>70</v>
      </c>
      <c r="AJ799" s="1" t="s">
        <v>71</v>
      </c>
      <c r="AK799" s="1" t="s">
        <v>72</v>
      </c>
      <c r="AL799">
        <v>1</v>
      </c>
      <c r="AM799" s="1" t="s">
        <v>1712</v>
      </c>
      <c r="AN799" s="2">
        <v>46143</v>
      </c>
      <c r="AO799" s="3">
        <v>46143</v>
      </c>
    </row>
    <row r="800" spans="1:41">
      <c r="A800" s="1" t="s">
        <v>1713</v>
      </c>
      <c r="B800" s="1" t="s">
        <v>42</v>
      </c>
      <c r="C800">
        <v>999999999999</v>
      </c>
      <c r="D800">
        <v>222222222222</v>
      </c>
      <c r="E800" s="1" t="s">
        <v>121</v>
      </c>
      <c r="F800">
        <v>46151.833333333336</v>
      </c>
      <c r="G800">
        <v>46152.833333333336</v>
      </c>
      <c r="H800">
        <v>46142.833333333336</v>
      </c>
      <c r="I800">
        <v>46173.833333333336</v>
      </c>
      <c r="J800" s="1" t="s">
        <v>106</v>
      </c>
      <c r="K800" s="1" t="s">
        <v>107</v>
      </c>
      <c r="L800" s="1" t="s">
        <v>108</v>
      </c>
      <c r="M800" s="1" t="s">
        <v>151</v>
      </c>
      <c r="N800" s="1" t="s">
        <v>48</v>
      </c>
      <c r="O800" s="1" t="s">
        <v>49</v>
      </c>
      <c r="P800">
        <v>84.049400000000006</v>
      </c>
      <c r="Q800" s="1" t="s">
        <v>110</v>
      </c>
      <c r="R800">
        <v>0.5</v>
      </c>
      <c r="S800" s="1" t="s">
        <v>51</v>
      </c>
      <c r="T800" s="1" t="s">
        <v>52</v>
      </c>
      <c r="U800">
        <v>42.024700000000003</v>
      </c>
      <c r="V800">
        <v>38.662700000000001</v>
      </c>
      <c r="W800">
        <v>38.662700000000001</v>
      </c>
      <c r="X800" s="1" t="s">
        <v>53</v>
      </c>
      <c r="Y800" s="1" t="s">
        <v>49</v>
      </c>
      <c r="Z800" s="1" t="s">
        <v>111</v>
      </c>
      <c r="AA800" s="1" t="s">
        <v>152</v>
      </c>
      <c r="AB800" s="1" t="s">
        <v>124</v>
      </c>
      <c r="AC800" s="1" t="s">
        <v>125</v>
      </c>
      <c r="AD800" s="1" t="s">
        <v>126</v>
      </c>
      <c r="AE800" s="1" t="s">
        <v>127</v>
      </c>
      <c r="AF800" s="1" t="s">
        <v>70</v>
      </c>
      <c r="AG800" s="1" t="s">
        <v>60</v>
      </c>
      <c r="AH800">
        <v>800</v>
      </c>
      <c r="AI800" s="1" t="s">
        <v>113</v>
      </c>
      <c r="AJ800" s="1" t="s">
        <v>114</v>
      </c>
      <c r="AK800" s="1" t="s">
        <v>115</v>
      </c>
      <c r="AL800">
        <v>1</v>
      </c>
      <c r="AM800" s="1" t="s">
        <v>1714</v>
      </c>
      <c r="AN800" s="2">
        <v>46143</v>
      </c>
      <c r="AO800" s="3">
        <v>46143</v>
      </c>
    </row>
    <row r="801" spans="1:41">
      <c r="A801" s="1" t="s">
        <v>1715</v>
      </c>
      <c r="B801" s="1" t="s">
        <v>42</v>
      </c>
      <c r="C801">
        <v>999999999999</v>
      </c>
      <c r="D801">
        <v>222222222222</v>
      </c>
      <c r="E801" s="1" t="s">
        <v>121</v>
      </c>
      <c r="F801">
        <v>46151.833333333336</v>
      </c>
      <c r="G801">
        <v>46152.833333333336</v>
      </c>
      <c r="H801">
        <v>46142.833333333336</v>
      </c>
      <c r="I801">
        <v>46173.833333333336</v>
      </c>
      <c r="J801" s="1" t="s">
        <v>106</v>
      </c>
      <c r="K801" s="1" t="s">
        <v>107</v>
      </c>
      <c r="L801" s="1" t="s">
        <v>108</v>
      </c>
      <c r="M801" s="1" t="s">
        <v>155</v>
      </c>
      <c r="N801" s="1" t="s">
        <v>48</v>
      </c>
      <c r="O801" s="1" t="s">
        <v>49</v>
      </c>
      <c r="P801">
        <v>87.545000000000002</v>
      </c>
      <c r="Q801" s="1" t="s">
        <v>110</v>
      </c>
      <c r="R801">
        <v>0.5</v>
      </c>
      <c r="S801" s="1" t="s">
        <v>51</v>
      </c>
      <c r="T801" s="1" t="s">
        <v>52</v>
      </c>
      <c r="U801">
        <v>43.772500000000001</v>
      </c>
      <c r="V801">
        <v>40.270699999999998</v>
      </c>
      <c r="W801">
        <v>40.270699999999998</v>
      </c>
      <c r="X801" s="1" t="s">
        <v>53</v>
      </c>
      <c r="Y801" s="1" t="s">
        <v>49</v>
      </c>
      <c r="Z801" s="1" t="s">
        <v>111</v>
      </c>
      <c r="AA801" s="1" t="s">
        <v>152</v>
      </c>
      <c r="AB801" s="1" t="s">
        <v>124</v>
      </c>
      <c r="AC801" s="1" t="s">
        <v>125</v>
      </c>
      <c r="AD801" s="1" t="s">
        <v>126</v>
      </c>
      <c r="AE801" s="1" t="s">
        <v>127</v>
      </c>
      <c r="AF801" s="1" t="s">
        <v>70</v>
      </c>
      <c r="AG801" s="1" t="s">
        <v>60</v>
      </c>
      <c r="AH801">
        <v>801</v>
      </c>
      <c r="AI801" s="1" t="s">
        <v>113</v>
      </c>
      <c r="AJ801" s="1" t="s">
        <v>114</v>
      </c>
      <c r="AK801" s="1" t="s">
        <v>115</v>
      </c>
      <c r="AL801">
        <v>1</v>
      </c>
      <c r="AM801" s="1" t="s">
        <v>1716</v>
      </c>
      <c r="AN801" s="2">
        <v>46143</v>
      </c>
      <c r="AO801" s="3">
        <v>46143</v>
      </c>
    </row>
    <row r="802" spans="1:41">
      <c r="A802" s="1" t="s">
        <v>1717</v>
      </c>
      <c r="B802" s="1" t="s">
        <v>42</v>
      </c>
      <c r="C802">
        <v>999999999999</v>
      </c>
      <c r="D802">
        <v>111111111111</v>
      </c>
      <c r="E802" s="1" t="s">
        <v>43</v>
      </c>
      <c r="F802">
        <v>46152.833333333336</v>
      </c>
      <c r="G802">
        <v>46153.833333333336</v>
      </c>
      <c r="H802">
        <v>46142.833333333336</v>
      </c>
      <c r="I802">
        <v>46173.833333333336</v>
      </c>
      <c r="J802" s="1" t="s">
        <v>44</v>
      </c>
      <c r="K802" s="1" t="s">
        <v>45</v>
      </c>
      <c r="L802" s="1" t="s">
        <v>46</v>
      </c>
      <c r="M802" s="1" t="s">
        <v>47</v>
      </c>
      <c r="N802" s="1" t="s">
        <v>48</v>
      </c>
      <c r="O802" s="1" t="s">
        <v>49</v>
      </c>
      <c r="P802">
        <v>1175.3870999999999</v>
      </c>
      <c r="Q802" s="1" t="s">
        <v>50</v>
      </c>
      <c r="R802">
        <v>9.6000000000000002E-2</v>
      </c>
      <c r="S802" s="1" t="s">
        <v>51</v>
      </c>
      <c r="T802" s="1" t="s">
        <v>52</v>
      </c>
      <c r="U802">
        <v>112.8372</v>
      </c>
      <c r="V802">
        <v>98.732500000000002</v>
      </c>
      <c r="W802">
        <v>98.732500000000002</v>
      </c>
      <c r="X802" s="1" t="s">
        <v>53</v>
      </c>
      <c r="Y802" s="1" t="s">
        <v>49</v>
      </c>
      <c r="Z802" s="1" t="s">
        <v>54</v>
      </c>
      <c r="AA802" s="1" t="s">
        <v>65</v>
      </c>
      <c r="AB802" s="1" t="s">
        <v>66</v>
      </c>
      <c r="AC802" s="1" t="s">
        <v>67</v>
      </c>
      <c r="AD802" s="1" t="s">
        <v>68</v>
      </c>
      <c r="AE802" s="1" t="s">
        <v>69</v>
      </c>
      <c r="AF802" s="1" t="s">
        <v>70</v>
      </c>
      <c r="AG802" s="1" t="s">
        <v>60</v>
      </c>
      <c r="AH802">
        <v>802</v>
      </c>
      <c r="AI802" s="1" t="s">
        <v>70</v>
      </c>
      <c r="AJ802" s="1" t="s">
        <v>71</v>
      </c>
      <c r="AK802" s="1" t="s">
        <v>72</v>
      </c>
      <c r="AL802">
        <v>1</v>
      </c>
      <c r="AM802" s="1" t="s">
        <v>1718</v>
      </c>
      <c r="AN802" s="2">
        <v>46143</v>
      </c>
      <c r="AO802" s="3">
        <v>46143</v>
      </c>
    </row>
    <row r="803" spans="1:41">
      <c r="A803" s="1" t="s">
        <v>1719</v>
      </c>
      <c r="B803" s="1" t="s">
        <v>42</v>
      </c>
      <c r="C803">
        <v>999999999999</v>
      </c>
      <c r="D803">
        <v>111111111111</v>
      </c>
      <c r="E803" s="1" t="s">
        <v>43</v>
      </c>
      <c r="F803">
        <v>46152.833333333336</v>
      </c>
      <c r="G803">
        <v>46153.833333333336</v>
      </c>
      <c r="H803">
        <v>46142.833333333336</v>
      </c>
      <c r="I803">
        <v>46173.833333333336</v>
      </c>
      <c r="J803" s="1" t="s">
        <v>44</v>
      </c>
      <c r="K803" s="1" t="s">
        <v>45</v>
      </c>
      <c r="L803" s="1" t="s">
        <v>46</v>
      </c>
      <c r="M803" s="1" t="s">
        <v>64</v>
      </c>
      <c r="N803" s="1" t="s">
        <v>48</v>
      </c>
      <c r="O803" s="1" t="s">
        <v>49</v>
      </c>
      <c r="P803">
        <v>1114.2863</v>
      </c>
      <c r="Q803" s="1" t="s">
        <v>50</v>
      </c>
      <c r="R803">
        <v>9.6000000000000002E-2</v>
      </c>
      <c r="S803" s="1" t="s">
        <v>51</v>
      </c>
      <c r="T803" s="1" t="s">
        <v>52</v>
      </c>
      <c r="U803">
        <v>106.97150000000001</v>
      </c>
      <c r="V803">
        <v>93.6</v>
      </c>
      <c r="W803">
        <v>93.6</v>
      </c>
      <c r="X803" s="1" t="s">
        <v>53</v>
      </c>
      <c r="Y803" s="1" t="s">
        <v>49</v>
      </c>
      <c r="Z803" s="1" t="s">
        <v>54</v>
      </c>
      <c r="AA803" s="1" t="s">
        <v>65</v>
      </c>
      <c r="AB803" s="1" t="s">
        <v>66</v>
      </c>
      <c r="AC803" s="1" t="s">
        <v>67</v>
      </c>
      <c r="AD803" s="1" t="s">
        <v>68</v>
      </c>
      <c r="AE803" s="1" t="s">
        <v>69</v>
      </c>
      <c r="AF803" s="1" t="s">
        <v>70</v>
      </c>
      <c r="AG803" s="1" t="s">
        <v>60</v>
      </c>
      <c r="AH803">
        <v>803</v>
      </c>
      <c r="AI803" s="1" t="s">
        <v>70</v>
      </c>
      <c r="AJ803" s="1" t="s">
        <v>71</v>
      </c>
      <c r="AK803" s="1" t="s">
        <v>72</v>
      </c>
      <c r="AL803">
        <v>1</v>
      </c>
      <c r="AM803" s="1" t="s">
        <v>1720</v>
      </c>
      <c r="AN803" s="2">
        <v>46143</v>
      </c>
      <c r="AO803" s="3">
        <v>46143</v>
      </c>
    </row>
    <row r="804" spans="1:41">
      <c r="A804" s="1" t="s">
        <v>1721</v>
      </c>
      <c r="B804" s="1" t="s">
        <v>42</v>
      </c>
      <c r="C804">
        <v>999999999999</v>
      </c>
      <c r="D804">
        <v>111111111111</v>
      </c>
      <c r="E804" s="1" t="s">
        <v>43</v>
      </c>
      <c r="F804">
        <v>46152.833333333336</v>
      </c>
      <c r="G804">
        <v>46153.833333333336</v>
      </c>
      <c r="H804">
        <v>46142.833333333336</v>
      </c>
      <c r="I804">
        <v>46173.833333333336</v>
      </c>
      <c r="J804" s="1" t="s">
        <v>75</v>
      </c>
      <c r="K804" s="1" t="s">
        <v>76</v>
      </c>
      <c r="L804" s="1" t="s">
        <v>77</v>
      </c>
      <c r="M804" s="1" t="s">
        <v>78</v>
      </c>
      <c r="N804" s="1" t="s">
        <v>48</v>
      </c>
      <c r="O804" s="1" t="s">
        <v>49</v>
      </c>
      <c r="P804">
        <v>238.9205</v>
      </c>
      <c r="Q804" s="1" t="s">
        <v>79</v>
      </c>
      <c r="R804">
        <v>2.3E-2</v>
      </c>
      <c r="S804" s="1" t="s">
        <v>51</v>
      </c>
      <c r="T804" s="1" t="s">
        <v>52</v>
      </c>
      <c r="U804">
        <v>5.4951999999999996</v>
      </c>
      <c r="V804">
        <v>5.1368</v>
      </c>
      <c r="W804">
        <v>5.1368</v>
      </c>
      <c r="X804" s="1" t="s">
        <v>53</v>
      </c>
      <c r="Y804" s="1" t="s">
        <v>49</v>
      </c>
      <c r="Z804" s="1" t="s">
        <v>80</v>
      </c>
      <c r="AA804" s="1" t="s">
        <v>65</v>
      </c>
      <c r="AB804" s="1" t="s">
        <v>66</v>
      </c>
      <c r="AC804" s="1" t="s">
        <v>67</v>
      </c>
      <c r="AD804" s="1" t="s">
        <v>68</v>
      </c>
      <c r="AE804" s="1" t="s">
        <v>69</v>
      </c>
      <c r="AF804" s="1" t="s">
        <v>70</v>
      </c>
      <c r="AG804" s="1" t="s">
        <v>60</v>
      </c>
      <c r="AH804">
        <v>804</v>
      </c>
      <c r="AI804" s="1" t="s">
        <v>70</v>
      </c>
      <c r="AJ804" s="1" t="s">
        <v>71</v>
      </c>
      <c r="AK804" s="1" t="s">
        <v>72</v>
      </c>
      <c r="AL804">
        <v>1</v>
      </c>
      <c r="AM804" s="1" t="s">
        <v>1722</v>
      </c>
      <c r="AN804" s="2">
        <v>46143</v>
      </c>
      <c r="AO804" s="3">
        <v>46143</v>
      </c>
    </row>
    <row r="805" spans="1:41">
      <c r="A805" s="1" t="s">
        <v>1723</v>
      </c>
      <c r="B805" s="1" t="s">
        <v>42</v>
      </c>
      <c r="C805">
        <v>999999999999</v>
      </c>
      <c r="D805">
        <v>111111111111</v>
      </c>
      <c r="E805" s="1" t="s">
        <v>43</v>
      </c>
      <c r="F805">
        <v>46152.833333333336</v>
      </c>
      <c r="G805">
        <v>46153.833333333336</v>
      </c>
      <c r="H805">
        <v>46142.833333333336</v>
      </c>
      <c r="I805">
        <v>46173.833333333336</v>
      </c>
      <c r="J805" s="1" t="s">
        <v>75</v>
      </c>
      <c r="K805" s="1" t="s">
        <v>76</v>
      </c>
      <c r="L805" s="1" t="s">
        <v>77</v>
      </c>
      <c r="M805" s="1" t="s">
        <v>83</v>
      </c>
      <c r="N805" s="1" t="s">
        <v>48</v>
      </c>
      <c r="O805" s="1" t="s">
        <v>49</v>
      </c>
      <c r="P805">
        <v>236.97730000000001</v>
      </c>
      <c r="Q805" s="1" t="s">
        <v>79</v>
      </c>
      <c r="R805">
        <v>2.3E-2</v>
      </c>
      <c r="S805" s="1" t="s">
        <v>51</v>
      </c>
      <c r="T805" s="1" t="s">
        <v>52</v>
      </c>
      <c r="U805">
        <v>5.4504999999999999</v>
      </c>
      <c r="V805">
        <v>5.0949999999999998</v>
      </c>
      <c r="W805">
        <v>5.0949999999999998</v>
      </c>
      <c r="X805" s="1" t="s">
        <v>53</v>
      </c>
      <c r="Y805" s="1" t="s">
        <v>49</v>
      </c>
      <c r="Z805" s="1" t="s">
        <v>80</v>
      </c>
      <c r="AA805" s="1" t="s">
        <v>65</v>
      </c>
      <c r="AB805" s="1" t="s">
        <v>66</v>
      </c>
      <c r="AC805" s="1" t="s">
        <v>67</v>
      </c>
      <c r="AD805" s="1" t="s">
        <v>68</v>
      </c>
      <c r="AE805" s="1" t="s">
        <v>69</v>
      </c>
      <c r="AF805" s="1" t="s">
        <v>70</v>
      </c>
      <c r="AG805" s="1" t="s">
        <v>60</v>
      </c>
      <c r="AH805">
        <v>805</v>
      </c>
      <c r="AI805" s="1" t="s">
        <v>70</v>
      </c>
      <c r="AJ805" s="1" t="s">
        <v>71</v>
      </c>
      <c r="AK805" s="1" t="s">
        <v>72</v>
      </c>
      <c r="AL805">
        <v>1</v>
      </c>
      <c r="AM805" s="1" t="s">
        <v>1724</v>
      </c>
      <c r="AN805" s="2">
        <v>46143</v>
      </c>
      <c r="AO805" s="3">
        <v>46143</v>
      </c>
    </row>
    <row r="806" spans="1:41">
      <c r="A806" s="1" t="s">
        <v>1725</v>
      </c>
      <c r="B806" s="1" t="s">
        <v>42</v>
      </c>
      <c r="C806">
        <v>999999999999</v>
      </c>
      <c r="D806">
        <v>111111111111</v>
      </c>
      <c r="E806" s="1" t="s">
        <v>43</v>
      </c>
      <c r="F806">
        <v>46152.833333333336</v>
      </c>
      <c r="G806">
        <v>46153.833333333336</v>
      </c>
      <c r="H806">
        <v>46142.833333333336</v>
      </c>
      <c r="I806">
        <v>46173.833333333336</v>
      </c>
      <c r="J806" s="1" t="s">
        <v>86</v>
      </c>
      <c r="K806" s="1" t="s">
        <v>87</v>
      </c>
      <c r="L806" s="1" t="s">
        <v>88</v>
      </c>
      <c r="M806" s="1" t="s">
        <v>89</v>
      </c>
      <c r="N806" s="1" t="s">
        <v>48</v>
      </c>
      <c r="O806" s="1" t="s">
        <v>49</v>
      </c>
      <c r="P806">
        <v>195.62569999999999</v>
      </c>
      <c r="Q806" s="1" t="s">
        <v>50</v>
      </c>
      <c r="R806">
        <v>0.192</v>
      </c>
      <c r="S806" s="1" t="s">
        <v>51</v>
      </c>
      <c r="T806" s="1" t="s">
        <v>52</v>
      </c>
      <c r="U806">
        <v>37.560099999999998</v>
      </c>
      <c r="V806">
        <v>33.256399999999999</v>
      </c>
      <c r="W806">
        <v>33.256399999999999</v>
      </c>
      <c r="X806" s="1" t="s">
        <v>53</v>
      </c>
      <c r="Y806" s="1" t="s">
        <v>49</v>
      </c>
      <c r="Z806" s="1" t="s">
        <v>90</v>
      </c>
      <c r="AA806" s="1" t="s">
        <v>55</v>
      </c>
      <c r="AB806" s="1" t="s">
        <v>56</v>
      </c>
      <c r="AC806" s="1" t="s">
        <v>57</v>
      </c>
      <c r="AD806" s="1" t="s">
        <v>58</v>
      </c>
      <c r="AE806" s="1" t="s">
        <v>59</v>
      </c>
      <c r="AF806" s="1" t="s">
        <v>56</v>
      </c>
      <c r="AG806" s="1" t="s">
        <v>60</v>
      </c>
      <c r="AH806">
        <v>806</v>
      </c>
      <c r="AI806" s="1" t="s">
        <v>56</v>
      </c>
      <c r="AJ806" s="1" t="s">
        <v>56</v>
      </c>
      <c r="AK806" s="1" t="s">
        <v>61</v>
      </c>
      <c r="AL806">
        <v>1</v>
      </c>
      <c r="AM806" s="1" t="s">
        <v>1726</v>
      </c>
      <c r="AN806" s="2">
        <v>46143</v>
      </c>
      <c r="AO806" s="3">
        <v>46143</v>
      </c>
    </row>
    <row r="807" spans="1:41">
      <c r="A807" s="1" t="s">
        <v>1727</v>
      </c>
      <c r="B807" s="1" t="s">
        <v>42</v>
      </c>
      <c r="C807">
        <v>999999999999</v>
      </c>
      <c r="D807">
        <v>111111111111</v>
      </c>
      <c r="E807" s="1" t="s">
        <v>43</v>
      </c>
      <c r="F807">
        <v>46152.833333333336</v>
      </c>
      <c r="G807">
        <v>46153.833333333336</v>
      </c>
      <c r="H807">
        <v>46142.833333333336</v>
      </c>
      <c r="I807">
        <v>46173.833333333336</v>
      </c>
      <c r="J807" s="1" t="s">
        <v>86</v>
      </c>
      <c r="K807" s="1" t="s">
        <v>87</v>
      </c>
      <c r="L807" s="1" t="s">
        <v>88</v>
      </c>
      <c r="M807" s="1" t="s">
        <v>93</v>
      </c>
      <c r="N807" s="1" t="s">
        <v>48</v>
      </c>
      <c r="O807" s="1" t="s">
        <v>49</v>
      </c>
      <c r="P807">
        <v>222.11080000000001</v>
      </c>
      <c r="Q807" s="1" t="s">
        <v>50</v>
      </c>
      <c r="R807">
        <v>0.192</v>
      </c>
      <c r="S807" s="1" t="s">
        <v>51</v>
      </c>
      <c r="T807" s="1" t="s">
        <v>52</v>
      </c>
      <c r="U807">
        <v>42.645299999999999</v>
      </c>
      <c r="V807">
        <v>37.758800000000001</v>
      </c>
      <c r="W807">
        <v>37.758800000000001</v>
      </c>
      <c r="X807" s="1" t="s">
        <v>53</v>
      </c>
      <c r="Y807" s="1" t="s">
        <v>49</v>
      </c>
      <c r="Z807" s="1" t="s">
        <v>90</v>
      </c>
      <c r="AA807" s="1" t="s">
        <v>65</v>
      </c>
      <c r="AB807" s="1" t="s">
        <v>66</v>
      </c>
      <c r="AC807" s="1" t="s">
        <v>67</v>
      </c>
      <c r="AD807" s="1" t="s">
        <v>68</v>
      </c>
      <c r="AE807" s="1" t="s">
        <v>69</v>
      </c>
      <c r="AF807" s="1" t="s">
        <v>70</v>
      </c>
      <c r="AG807" s="1" t="s">
        <v>60</v>
      </c>
      <c r="AH807">
        <v>807</v>
      </c>
      <c r="AI807" s="1" t="s">
        <v>70</v>
      </c>
      <c r="AJ807" s="1" t="s">
        <v>71</v>
      </c>
      <c r="AK807" s="1" t="s">
        <v>72</v>
      </c>
      <c r="AL807">
        <v>1</v>
      </c>
      <c r="AM807" s="1" t="s">
        <v>1728</v>
      </c>
      <c r="AN807" s="2">
        <v>46143</v>
      </c>
      <c r="AO807" s="3">
        <v>46143</v>
      </c>
    </row>
    <row r="808" spans="1:41">
      <c r="A808" s="1" t="s">
        <v>1729</v>
      </c>
      <c r="B808" s="1" t="s">
        <v>42</v>
      </c>
      <c r="C808">
        <v>999999999999</v>
      </c>
      <c r="D808">
        <v>111111111111</v>
      </c>
      <c r="E808" s="1" t="s">
        <v>43</v>
      </c>
      <c r="F808">
        <v>46152.833333333336</v>
      </c>
      <c r="G808">
        <v>46153.833333333336</v>
      </c>
      <c r="H808">
        <v>46142.833333333336</v>
      </c>
      <c r="I808">
        <v>46173.833333333336</v>
      </c>
      <c r="J808" s="1" t="s">
        <v>96</v>
      </c>
      <c r="K808" s="1" t="s">
        <v>45</v>
      </c>
      <c r="L808" s="1" t="s">
        <v>97</v>
      </c>
      <c r="M808" s="1" t="s">
        <v>98</v>
      </c>
      <c r="N808" s="1" t="s">
        <v>48</v>
      </c>
      <c r="O808" s="1" t="s">
        <v>49</v>
      </c>
      <c r="P808">
        <v>4636016.9797</v>
      </c>
      <c r="Q808" s="1" t="s">
        <v>99</v>
      </c>
      <c r="R808">
        <v>1.6666700000000001E-5</v>
      </c>
      <c r="S808" s="1" t="s">
        <v>51</v>
      </c>
      <c r="T808" s="1" t="s">
        <v>52</v>
      </c>
      <c r="U808">
        <v>77.267099999999999</v>
      </c>
      <c r="V808">
        <v>71.8583</v>
      </c>
      <c r="W808">
        <v>71.8583</v>
      </c>
      <c r="X808" s="1" t="s">
        <v>53</v>
      </c>
      <c r="Y808" s="1" t="s">
        <v>49</v>
      </c>
      <c r="Z808" s="1" t="s">
        <v>100</v>
      </c>
      <c r="AA808" s="1" t="s">
        <v>65</v>
      </c>
      <c r="AB808" s="1" t="s">
        <v>66</v>
      </c>
      <c r="AC808" s="1" t="s">
        <v>67</v>
      </c>
      <c r="AD808" s="1" t="s">
        <v>68</v>
      </c>
      <c r="AE808" s="1" t="s">
        <v>69</v>
      </c>
      <c r="AF808" s="1" t="s">
        <v>70</v>
      </c>
      <c r="AG808" s="1" t="s">
        <v>60</v>
      </c>
      <c r="AH808">
        <v>808</v>
      </c>
      <c r="AI808" s="1" t="s">
        <v>70</v>
      </c>
      <c r="AJ808" s="1" t="s">
        <v>71</v>
      </c>
      <c r="AK808" s="1" t="s">
        <v>72</v>
      </c>
      <c r="AL808">
        <v>1</v>
      </c>
      <c r="AM808" s="1" t="s">
        <v>1730</v>
      </c>
      <c r="AN808" s="2">
        <v>46143</v>
      </c>
      <c r="AO808" s="3">
        <v>46143</v>
      </c>
    </row>
    <row r="809" spans="1:41">
      <c r="A809" s="1" t="s">
        <v>1731</v>
      </c>
      <c r="B809" s="1" t="s">
        <v>42</v>
      </c>
      <c r="C809">
        <v>999999999999</v>
      </c>
      <c r="D809">
        <v>111111111111</v>
      </c>
      <c r="E809" s="1" t="s">
        <v>43</v>
      </c>
      <c r="F809">
        <v>46152.833333333336</v>
      </c>
      <c r="G809">
        <v>46153.833333333336</v>
      </c>
      <c r="H809">
        <v>46142.833333333336</v>
      </c>
      <c r="I809">
        <v>46173.833333333336</v>
      </c>
      <c r="J809" s="1" t="s">
        <v>96</v>
      </c>
      <c r="K809" s="1" t="s">
        <v>45</v>
      </c>
      <c r="L809" s="1" t="s">
        <v>97</v>
      </c>
      <c r="M809" s="1" t="s">
        <v>103</v>
      </c>
      <c r="N809" s="1" t="s">
        <v>48</v>
      </c>
      <c r="O809" s="1" t="s">
        <v>49</v>
      </c>
      <c r="P809">
        <v>4424928.1052999999</v>
      </c>
      <c r="Q809" s="1" t="s">
        <v>99</v>
      </c>
      <c r="R809">
        <v>1.6666700000000001E-5</v>
      </c>
      <c r="S809" s="1" t="s">
        <v>51</v>
      </c>
      <c r="T809" s="1" t="s">
        <v>52</v>
      </c>
      <c r="U809">
        <v>73.748900000000006</v>
      </c>
      <c r="V809">
        <v>68.586399999999998</v>
      </c>
      <c r="W809">
        <v>68.586399999999998</v>
      </c>
      <c r="X809" s="1" t="s">
        <v>53</v>
      </c>
      <c r="Y809" s="1" t="s">
        <v>49</v>
      </c>
      <c r="Z809" s="1" t="s">
        <v>100</v>
      </c>
      <c r="AA809" s="1" t="s">
        <v>65</v>
      </c>
      <c r="AB809" s="1" t="s">
        <v>66</v>
      </c>
      <c r="AC809" s="1" t="s">
        <v>67</v>
      </c>
      <c r="AD809" s="1" t="s">
        <v>68</v>
      </c>
      <c r="AE809" s="1" t="s">
        <v>69</v>
      </c>
      <c r="AF809" s="1" t="s">
        <v>70</v>
      </c>
      <c r="AG809" s="1" t="s">
        <v>60</v>
      </c>
      <c r="AH809">
        <v>809</v>
      </c>
      <c r="AI809" s="1" t="s">
        <v>70</v>
      </c>
      <c r="AJ809" s="1" t="s">
        <v>71</v>
      </c>
      <c r="AK809" s="1" t="s">
        <v>72</v>
      </c>
      <c r="AL809">
        <v>1</v>
      </c>
      <c r="AM809" s="1" t="s">
        <v>1732</v>
      </c>
      <c r="AN809" s="2">
        <v>46143</v>
      </c>
      <c r="AO809" s="3">
        <v>46143</v>
      </c>
    </row>
    <row r="810" spans="1:41">
      <c r="A810" s="1" t="s">
        <v>1733</v>
      </c>
      <c r="B810" s="1" t="s">
        <v>42</v>
      </c>
      <c r="C810">
        <v>999999999999</v>
      </c>
      <c r="D810">
        <v>111111111111</v>
      </c>
      <c r="E810" s="1" t="s">
        <v>43</v>
      </c>
      <c r="F810">
        <v>46152.833333333336</v>
      </c>
      <c r="G810">
        <v>46153.833333333336</v>
      </c>
      <c r="H810">
        <v>46142.833333333336</v>
      </c>
      <c r="I810">
        <v>46173.833333333336</v>
      </c>
      <c r="J810" s="1" t="s">
        <v>106</v>
      </c>
      <c r="K810" s="1" t="s">
        <v>107</v>
      </c>
      <c r="L810" s="1" t="s">
        <v>108</v>
      </c>
      <c r="M810" s="1" t="s">
        <v>109</v>
      </c>
      <c r="N810" s="1" t="s">
        <v>48</v>
      </c>
      <c r="O810" s="1" t="s">
        <v>49</v>
      </c>
      <c r="P810">
        <v>224.9117</v>
      </c>
      <c r="Q810" s="1" t="s">
        <v>110</v>
      </c>
      <c r="R810">
        <v>0.5</v>
      </c>
      <c r="S810" s="1" t="s">
        <v>51</v>
      </c>
      <c r="T810" s="1" t="s">
        <v>52</v>
      </c>
      <c r="U810">
        <v>112.4559</v>
      </c>
      <c r="V810">
        <v>103.4594</v>
      </c>
      <c r="W810">
        <v>103.4594</v>
      </c>
      <c r="X810" s="1" t="s">
        <v>53</v>
      </c>
      <c r="Y810" s="1" t="s">
        <v>49</v>
      </c>
      <c r="Z810" s="1" t="s">
        <v>111</v>
      </c>
      <c r="AA810" s="1" t="s">
        <v>112</v>
      </c>
      <c r="AB810" s="1" t="s">
        <v>66</v>
      </c>
      <c r="AC810" s="1" t="s">
        <v>67</v>
      </c>
      <c r="AD810" s="1" t="s">
        <v>68</v>
      </c>
      <c r="AE810" s="1" t="s">
        <v>69</v>
      </c>
      <c r="AF810" s="1" t="s">
        <v>70</v>
      </c>
      <c r="AG810" s="1" t="s">
        <v>60</v>
      </c>
      <c r="AH810">
        <v>810</v>
      </c>
      <c r="AI810" s="1" t="s">
        <v>113</v>
      </c>
      <c r="AJ810" s="1" t="s">
        <v>114</v>
      </c>
      <c r="AK810" s="1" t="s">
        <v>115</v>
      </c>
      <c r="AL810">
        <v>1</v>
      </c>
      <c r="AM810" s="1" t="s">
        <v>1734</v>
      </c>
      <c r="AN810" s="2">
        <v>46143</v>
      </c>
      <c r="AO810" s="3">
        <v>46143</v>
      </c>
    </row>
    <row r="811" spans="1:41">
      <c r="A811" s="1" t="s">
        <v>1735</v>
      </c>
      <c r="B811" s="1" t="s">
        <v>42</v>
      </c>
      <c r="C811">
        <v>999999999999</v>
      </c>
      <c r="D811">
        <v>111111111111</v>
      </c>
      <c r="E811" s="1" t="s">
        <v>43</v>
      </c>
      <c r="F811">
        <v>46152.833333333336</v>
      </c>
      <c r="G811">
        <v>46153.833333333336</v>
      </c>
      <c r="H811">
        <v>46142.833333333336</v>
      </c>
      <c r="I811">
        <v>46173.833333333336</v>
      </c>
      <c r="J811" s="1" t="s">
        <v>106</v>
      </c>
      <c r="K811" s="1" t="s">
        <v>107</v>
      </c>
      <c r="L811" s="1" t="s">
        <v>108</v>
      </c>
      <c r="M811" s="1" t="s">
        <v>118</v>
      </c>
      <c r="N811" s="1" t="s">
        <v>48</v>
      </c>
      <c r="O811" s="1" t="s">
        <v>49</v>
      </c>
      <c r="P811">
        <v>215.5352</v>
      </c>
      <c r="Q811" s="1" t="s">
        <v>110</v>
      </c>
      <c r="R811">
        <v>0.5</v>
      </c>
      <c r="S811" s="1" t="s">
        <v>51</v>
      </c>
      <c r="T811" s="1" t="s">
        <v>52</v>
      </c>
      <c r="U811">
        <v>107.7676</v>
      </c>
      <c r="V811">
        <v>99.146199999999993</v>
      </c>
      <c r="W811">
        <v>99.146199999999993</v>
      </c>
      <c r="X811" s="1" t="s">
        <v>53</v>
      </c>
      <c r="Y811" s="1" t="s">
        <v>49</v>
      </c>
      <c r="Z811" s="1" t="s">
        <v>111</v>
      </c>
      <c r="AA811" s="1" t="s">
        <v>112</v>
      </c>
      <c r="AB811" s="1" t="s">
        <v>66</v>
      </c>
      <c r="AC811" s="1" t="s">
        <v>67</v>
      </c>
      <c r="AD811" s="1" t="s">
        <v>68</v>
      </c>
      <c r="AE811" s="1" t="s">
        <v>69</v>
      </c>
      <c r="AF811" s="1" t="s">
        <v>70</v>
      </c>
      <c r="AG811" s="1" t="s">
        <v>60</v>
      </c>
      <c r="AH811">
        <v>811</v>
      </c>
      <c r="AI811" s="1" t="s">
        <v>113</v>
      </c>
      <c r="AJ811" s="1" t="s">
        <v>114</v>
      </c>
      <c r="AK811" s="1" t="s">
        <v>115</v>
      </c>
      <c r="AL811">
        <v>1</v>
      </c>
      <c r="AM811" s="1" t="s">
        <v>1736</v>
      </c>
      <c r="AN811" s="2">
        <v>46143</v>
      </c>
      <c r="AO811" s="3">
        <v>46143</v>
      </c>
    </row>
    <row r="812" spans="1:41">
      <c r="A812" s="1" t="s">
        <v>1737</v>
      </c>
      <c r="B812" s="1" t="s">
        <v>42</v>
      </c>
      <c r="C812">
        <v>999999999999</v>
      </c>
      <c r="D812">
        <v>222222222222</v>
      </c>
      <c r="E812" s="1" t="s">
        <v>121</v>
      </c>
      <c r="F812">
        <v>46152.833333333336</v>
      </c>
      <c r="G812">
        <v>46153.833333333336</v>
      </c>
      <c r="H812">
        <v>46142.833333333336</v>
      </c>
      <c r="I812">
        <v>46173.833333333336</v>
      </c>
      <c r="J812" s="1" t="s">
        <v>44</v>
      </c>
      <c r="K812" s="1" t="s">
        <v>45</v>
      </c>
      <c r="L812" s="1" t="s">
        <v>46</v>
      </c>
      <c r="M812" s="1" t="s">
        <v>122</v>
      </c>
      <c r="N812" s="1" t="s">
        <v>48</v>
      </c>
      <c r="O812" s="1" t="s">
        <v>49</v>
      </c>
      <c r="P812">
        <v>418.56740000000002</v>
      </c>
      <c r="Q812" s="1" t="s">
        <v>50</v>
      </c>
      <c r="R812">
        <v>9.6000000000000002E-2</v>
      </c>
      <c r="S812" s="1" t="s">
        <v>51</v>
      </c>
      <c r="T812" s="1" t="s">
        <v>52</v>
      </c>
      <c r="U812">
        <v>40.182499999999997</v>
      </c>
      <c r="V812">
        <v>35.159700000000001</v>
      </c>
      <c r="W812">
        <v>35.159700000000001</v>
      </c>
      <c r="X812" s="1" t="s">
        <v>53</v>
      </c>
      <c r="Y812" s="1" t="s">
        <v>49</v>
      </c>
      <c r="Z812" s="1" t="s">
        <v>54</v>
      </c>
      <c r="AA812" s="1" t="s">
        <v>123</v>
      </c>
      <c r="AB812" s="1" t="s">
        <v>124</v>
      </c>
      <c r="AC812" s="1" t="s">
        <v>125</v>
      </c>
      <c r="AD812" s="1" t="s">
        <v>126</v>
      </c>
      <c r="AE812" s="1" t="s">
        <v>127</v>
      </c>
      <c r="AF812" s="1" t="s">
        <v>70</v>
      </c>
      <c r="AG812" s="1" t="s">
        <v>60</v>
      </c>
      <c r="AH812">
        <v>812</v>
      </c>
      <c r="AI812" s="1" t="s">
        <v>70</v>
      </c>
      <c r="AJ812" s="1" t="s">
        <v>71</v>
      </c>
      <c r="AK812" s="1" t="s">
        <v>72</v>
      </c>
      <c r="AL812">
        <v>1</v>
      </c>
      <c r="AM812" s="1" t="s">
        <v>1738</v>
      </c>
      <c r="AN812" s="2">
        <v>46143</v>
      </c>
      <c r="AO812" s="3">
        <v>46143</v>
      </c>
    </row>
    <row r="813" spans="1:41">
      <c r="A813" s="1" t="s">
        <v>1739</v>
      </c>
      <c r="B813" s="1" t="s">
        <v>42</v>
      </c>
      <c r="C813">
        <v>999999999999</v>
      </c>
      <c r="D813">
        <v>222222222222</v>
      </c>
      <c r="E813" s="1" t="s">
        <v>121</v>
      </c>
      <c r="F813">
        <v>46152.833333333336</v>
      </c>
      <c r="G813">
        <v>46153.833333333336</v>
      </c>
      <c r="H813">
        <v>46142.833333333336</v>
      </c>
      <c r="I813">
        <v>46173.833333333336</v>
      </c>
      <c r="J813" s="1" t="s">
        <v>44</v>
      </c>
      <c r="K813" s="1" t="s">
        <v>45</v>
      </c>
      <c r="L813" s="1" t="s">
        <v>46</v>
      </c>
      <c r="M813" s="1" t="s">
        <v>130</v>
      </c>
      <c r="N813" s="1" t="s">
        <v>48</v>
      </c>
      <c r="O813" s="1" t="s">
        <v>49</v>
      </c>
      <c r="P813">
        <v>435.53919999999999</v>
      </c>
      <c r="Q813" s="1" t="s">
        <v>50</v>
      </c>
      <c r="R813">
        <v>9.6000000000000002E-2</v>
      </c>
      <c r="S813" s="1" t="s">
        <v>51</v>
      </c>
      <c r="T813" s="1" t="s">
        <v>52</v>
      </c>
      <c r="U813">
        <v>41.811799999999998</v>
      </c>
      <c r="V813">
        <v>36.585299999999997</v>
      </c>
      <c r="W813">
        <v>36.585299999999997</v>
      </c>
      <c r="X813" s="1" t="s">
        <v>53</v>
      </c>
      <c r="Y813" s="1" t="s">
        <v>49</v>
      </c>
      <c r="Z813" s="1" t="s">
        <v>54</v>
      </c>
      <c r="AA813" s="1" t="s">
        <v>123</v>
      </c>
      <c r="AB813" s="1" t="s">
        <v>124</v>
      </c>
      <c r="AC813" s="1" t="s">
        <v>125</v>
      </c>
      <c r="AD813" s="1" t="s">
        <v>126</v>
      </c>
      <c r="AE813" s="1" t="s">
        <v>127</v>
      </c>
      <c r="AF813" s="1" t="s">
        <v>70</v>
      </c>
      <c r="AG813" s="1" t="s">
        <v>60</v>
      </c>
      <c r="AH813">
        <v>813</v>
      </c>
      <c r="AI813" s="1" t="s">
        <v>70</v>
      </c>
      <c r="AJ813" s="1" t="s">
        <v>71</v>
      </c>
      <c r="AK813" s="1" t="s">
        <v>72</v>
      </c>
      <c r="AL813">
        <v>1</v>
      </c>
      <c r="AM813" s="1" t="s">
        <v>1740</v>
      </c>
      <c r="AN813" s="2">
        <v>46143</v>
      </c>
      <c r="AO813" s="3">
        <v>46143</v>
      </c>
    </row>
    <row r="814" spans="1:41">
      <c r="A814" s="1" t="s">
        <v>1741</v>
      </c>
      <c r="B814" s="1" t="s">
        <v>42</v>
      </c>
      <c r="C814">
        <v>999999999999</v>
      </c>
      <c r="D814">
        <v>222222222222</v>
      </c>
      <c r="E814" s="1" t="s">
        <v>121</v>
      </c>
      <c r="F814">
        <v>46152.833333333336</v>
      </c>
      <c r="G814">
        <v>46153.833333333336</v>
      </c>
      <c r="H814">
        <v>46142.833333333336</v>
      </c>
      <c r="I814">
        <v>46173.833333333336</v>
      </c>
      <c r="J814" s="1" t="s">
        <v>75</v>
      </c>
      <c r="K814" s="1" t="s">
        <v>76</v>
      </c>
      <c r="L814" s="1" t="s">
        <v>77</v>
      </c>
      <c r="M814" s="1" t="s">
        <v>133</v>
      </c>
      <c r="N814" s="1" t="s">
        <v>48</v>
      </c>
      <c r="O814" s="1" t="s">
        <v>49</v>
      </c>
      <c r="P814">
        <v>83.228099999999998</v>
      </c>
      <c r="Q814" s="1" t="s">
        <v>79</v>
      </c>
      <c r="R814">
        <v>2.3E-2</v>
      </c>
      <c r="S814" s="1" t="s">
        <v>51</v>
      </c>
      <c r="T814" s="1" t="s">
        <v>52</v>
      </c>
      <c r="U814">
        <v>1.9141999999999999</v>
      </c>
      <c r="V814">
        <v>1.7894000000000001</v>
      </c>
      <c r="W814">
        <v>1.7894000000000001</v>
      </c>
      <c r="X814" s="1" t="s">
        <v>53</v>
      </c>
      <c r="Y814" s="1" t="s">
        <v>49</v>
      </c>
      <c r="Z814" s="1" t="s">
        <v>80</v>
      </c>
      <c r="AA814" s="1" t="s">
        <v>55</v>
      </c>
      <c r="AB814" s="1" t="s">
        <v>56</v>
      </c>
      <c r="AC814" s="1" t="s">
        <v>57</v>
      </c>
      <c r="AD814" s="1" t="s">
        <v>58</v>
      </c>
      <c r="AE814" s="1" t="s">
        <v>59</v>
      </c>
      <c r="AF814" s="1" t="s">
        <v>56</v>
      </c>
      <c r="AG814" s="1" t="s">
        <v>60</v>
      </c>
      <c r="AH814">
        <v>814</v>
      </c>
      <c r="AI814" s="1" t="s">
        <v>56</v>
      </c>
      <c r="AJ814" s="1" t="s">
        <v>56</v>
      </c>
      <c r="AK814" s="1" t="s">
        <v>61</v>
      </c>
      <c r="AL814">
        <v>1</v>
      </c>
      <c r="AM814" s="1" t="s">
        <v>1742</v>
      </c>
      <c r="AN814" s="2">
        <v>46143</v>
      </c>
      <c r="AO814" s="3">
        <v>46143</v>
      </c>
    </row>
    <row r="815" spans="1:41">
      <c r="A815" s="1" t="s">
        <v>1743</v>
      </c>
      <c r="B815" s="1" t="s">
        <v>42</v>
      </c>
      <c r="C815">
        <v>999999999999</v>
      </c>
      <c r="D815">
        <v>222222222222</v>
      </c>
      <c r="E815" s="1" t="s">
        <v>121</v>
      </c>
      <c r="F815">
        <v>46152.833333333336</v>
      </c>
      <c r="G815">
        <v>46153.833333333336</v>
      </c>
      <c r="H815">
        <v>46142.833333333336</v>
      </c>
      <c r="I815">
        <v>46173.833333333336</v>
      </c>
      <c r="J815" s="1" t="s">
        <v>75</v>
      </c>
      <c r="K815" s="1" t="s">
        <v>76</v>
      </c>
      <c r="L815" s="1" t="s">
        <v>77</v>
      </c>
      <c r="M815" s="1" t="s">
        <v>136</v>
      </c>
      <c r="N815" s="1" t="s">
        <v>48</v>
      </c>
      <c r="O815" s="1" t="s">
        <v>49</v>
      </c>
      <c r="P815">
        <v>89.900800000000004</v>
      </c>
      <c r="Q815" s="1" t="s">
        <v>79</v>
      </c>
      <c r="R815">
        <v>2.3E-2</v>
      </c>
      <c r="S815" s="1" t="s">
        <v>51</v>
      </c>
      <c r="T815" s="1" t="s">
        <v>52</v>
      </c>
      <c r="U815">
        <v>2.0676999999999999</v>
      </c>
      <c r="V815">
        <v>1.9329000000000001</v>
      </c>
      <c r="W815">
        <v>1.9329000000000001</v>
      </c>
      <c r="X815" s="1" t="s">
        <v>53</v>
      </c>
      <c r="Y815" s="1" t="s">
        <v>49</v>
      </c>
      <c r="Z815" s="1" t="s">
        <v>80</v>
      </c>
      <c r="AA815" s="1" t="s">
        <v>123</v>
      </c>
      <c r="AB815" s="1" t="s">
        <v>124</v>
      </c>
      <c r="AC815" s="1" t="s">
        <v>125</v>
      </c>
      <c r="AD815" s="1" t="s">
        <v>126</v>
      </c>
      <c r="AE815" s="1" t="s">
        <v>127</v>
      </c>
      <c r="AF815" s="1" t="s">
        <v>70</v>
      </c>
      <c r="AG815" s="1" t="s">
        <v>60</v>
      </c>
      <c r="AH815">
        <v>815</v>
      </c>
      <c r="AI815" s="1" t="s">
        <v>70</v>
      </c>
      <c r="AJ815" s="1" t="s">
        <v>71</v>
      </c>
      <c r="AK815" s="1" t="s">
        <v>72</v>
      </c>
      <c r="AL815">
        <v>1</v>
      </c>
      <c r="AM815" s="1" t="s">
        <v>1744</v>
      </c>
      <c r="AN815" s="2">
        <v>46143</v>
      </c>
      <c r="AO815" s="3">
        <v>46143</v>
      </c>
    </row>
    <row r="816" spans="1:41">
      <c r="A816" s="1" t="s">
        <v>1745</v>
      </c>
      <c r="B816" s="1" t="s">
        <v>42</v>
      </c>
      <c r="C816">
        <v>999999999999</v>
      </c>
      <c r="D816">
        <v>222222222222</v>
      </c>
      <c r="E816" s="1" t="s">
        <v>121</v>
      </c>
      <c r="F816">
        <v>46152.833333333336</v>
      </c>
      <c r="G816">
        <v>46153.833333333336</v>
      </c>
      <c r="H816">
        <v>46142.833333333336</v>
      </c>
      <c r="I816">
        <v>46173.833333333336</v>
      </c>
      <c r="J816" s="1" t="s">
        <v>86</v>
      </c>
      <c r="K816" s="1" t="s">
        <v>87</v>
      </c>
      <c r="L816" s="1" t="s">
        <v>88</v>
      </c>
      <c r="M816" s="1" t="s">
        <v>139</v>
      </c>
      <c r="N816" s="1" t="s">
        <v>48</v>
      </c>
      <c r="O816" s="1" t="s">
        <v>49</v>
      </c>
      <c r="P816">
        <v>79.027600000000007</v>
      </c>
      <c r="Q816" s="1" t="s">
        <v>50</v>
      </c>
      <c r="R816">
        <v>0.192</v>
      </c>
      <c r="S816" s="1" t="s">
        <v>51</v>
      </c>
      <c r="T816" s="1" t="s">
        <v>52</v>
      </c>
      <c r="U816">
        <v>15.173299999999999</v>
      </c>
      <c r="V816">
        <v>13.434699999999999</v>
      </c>
      <c r="W816">
        <v>13.434699999999999</v>
      </c>
      <c r="X816" s="1" t="s">
        <v>53</v>
      </c>
      <c r="Y816" s="1" t="s">
        <v>49</v>
      </c>
      <c r="Z816" s="1" t="s">
        <v>90</v>
      </c>
      <c r="AA816" s="1" t="s">
        <v>123</v>
      </c>
      <c r="AB816" s="1" t="s">
        <v>124</v>
      </c>
      <c r="AC816" s="1" t="s">
        <v>125</v>
      </c>
      <c r="AD816" s="1" t="s">
        <v>126</v>
      </c>
      <c r="AE816" s="1" t="s">
        <v>127</v>
      </c>
      <c r="AF816" s="1" t="s">
        <v>70</v>
      </c>
      <c r="AG816" s="1" t="s">
        <v>60</v>
      </c>
      <c r="AH816">
        <v>816</v>
      </c>
      <c r="AI816" s="1" t="s">
        <v>70</v>
      </c>
      <c r="AJ816" s="1" t="s">
        <v>71</v>
      </c>
      <c r="AK816" s="1" t="s">
        <v>72</v>
      </c>
      <c r="AL816">
        <v>1</v>
      </c>
      <c r="AM816" s="1" t="s">
        <v>1746</v>
      </c>
      <c r="AN816" s="2">
        <v>46143</v>
      </c>
      <c r="AO816" s="3">
        <v>46143</v>
      </c>
    </row>
    <row r="817" spans="1:41">
      <c r="A817" s="1" t="s">
        <v>1747</v>
      </c>
      <c r="B817" s="1" t="s">
        <v>42</v>
      </c>
      <c r="C817">
        <v>999999999999</v>
      </c>
      <c r="D817">
        <v>222222222222</v>
      </c>
      <c r="E817" s="1" t="s">
        <v>121</v>
      </c>
      <c r="F817">
        <v>46152.833333333336</v>
      </c>
      <c r="G817">
        <v>46153.833333333336</v>
      </c>
      <c r="H817">
        <v>46142.833333333336</v>
      </c>
      <c r="I817">
        <v>46173.833333333336</v>
      </c>
      <c r="J817" s="1" t="s">
        <v>86</v>
      </c>
      <c r="K817" s="1" t="s">
        <v>87</v>
      </c>
      <c r="L817" s="1" t="s">
        <v>88</v>
      </c>
      <c r="M817" s="1" t="s">
        <v>142</v>
      </c>
      <c r="N817" s="1" t="s">
        <v>48</v>
      </c>
      <c r="O817" s="1" t="s">
        <v>49</v>
      </c>
      <c r="P817">
        <v>80.851399999999998</v>
      </c>
      <c r="Q817" s="1" t="s">
        <v>50</v>
      </c>
      <c r="R817">
        <v>0.192</v>
      </c>
      <c r="S817" s="1" t="s">
        <v>51</v>
      </c>
      <c r="T817" s="1" t="s">
        <v>52</v>
      </c>
      <c r="U817">
        <v>15.5235</v>
      </c>
      <c r="V817">
        <v>13.7447</v>
      </c>
      <c r="W817">
        <v>13.7447</v>
      </c>
      <c r="X817" s="1" t="s">
        <v>53</v>
      </c>
      <c r="Y817" s="1" t="s">
        <v>49</v>
      </c>
      <c r="Z817" s="1" t="s">
        <v>90</v>
      </c>
      <c r="AA817" s="1" t="s">
        <v>123</v>
      </c>
      <c r="AB817" s="1" t="s">
        <v>124</v>
      </c>
      <c r="AC817" s="1" t="s">
        <v>125</v>
      </c>
      <c r="AD817" s="1" t="s">
        <v>126</v>
      </c>
      <c r="AE817" s="1" t="s">
        <v>127</v>
      </c>
      <c r="AF817" s="1" t="s">
        <v>70</v>
      </c>
      <c r="AG817" s="1" t="s">
        <v>60</v>
      </c>
      <c r="AH817">
        <v>817</v>
      </c>
      <c r="AI817" s="1" t="s">
        <v>70</v>
      </c>
      <c r="AJ817" s="1" t="s">
        <v>71</v>
      </c>
      <c r="AK817" s="1" t="s">
        <v>72</v>
      </c>
      <c r="AL817">
        <v>1</v>
      </c>
      <c r="AM817" s="1" t="s">
        <v>1748</v>
      </c>
      <c r="AN817" s="2">
        <v>46143</v>
      </c>
      <c r="AO817" s="3">
        <v>46143</v>
      </c>
    </row>
    <row r="818" spans="1:41">
      <c r="A818" s="1" t="s">
        <v>1749</v>
      </c>
      <c r="B818" s="1" t="s">
        <v>42</v>
      </c>
      <c r="C818">
        <v>999999999999</v>
      </c>
      <c r="D818">
        <v>222222222222</v>
      </c>
      <c r="E818" s="1" t="s">
        <v>121</v>
      </c>
      <c r="F818">
        <v>46152.833333333336</v>
      </c>
      <c r="G818">
        <v>46153.833333333336</v>
      </c>
      <c r="H818">
        <v>46142.833333333336</v>
      </c>
      <c r="I818">
        <v>46173.833333333336</v>
      </c>
      <c r="J818" s="1" t="s">
        <v>96</v>
      </c>
      <c r="K818" s="1" t="s">
        <v>45</v>
      </c>
      <c r="L818" s="1" t="s">
        <v>97</v>
      </c>
      <c r="M818" s="1" t="s">
        <v>145</v>
      </c>
      <c r="N818" s="1" t="s">
        <v>48</v>
      </c>
      <c r="O818" s="1" t="s">
        <v>49</v>
      </c>
      <c r="P818">
        <v>1831969.9142</v>
      </c>
      <c r="Q818" s="1" t="s">
        <v>99</v>
      </c>
      <c r="R818">
        <v>1.6666700000000001E-5</v>
      </c>
      <c r="S818" s="1" t="s">
        <v>51</v>
      </c>
      <c r="T818" s="1" t="s">
        <v>52</v>
      </c>
      <c r="U818">
        <v>30.532900000000001</v>
      </c>
      <c r="V818">
        <v>28.395499999999998</v>
      </c>
      <c r="W818">
        <v>28.395499999999998</v>
      </c>
      <c r="X818" s="1" t="s">
        <v>53</v>
      </c>
      <c r="Y818" s="1" t="s">
        <v>49</v>
      </c>
      <c r="Z818" s="1" t="s">
        <v>100</v>
      </c>
      <c r="AA818" s="1" t="s">
        <v>123</v>
      </c>
      <c r="AB818" s="1" t="s">
        <v>124</v>
      </c>
      <c r="AC818" s="1" t="s">
        <v>125</v>
      </c>
      <c r="AD818" s="1" t="s">
        <v>126</v>
      </c>
      <c r="AE818" s="1" t="s">
        <v>127</v>
      </c>
      <c r="AF818" s="1" t="s">
        <v>70</v>
      </c>
      <c r="AG818" s="1" t="s">
        <v>60</v>
      </c>
      <c r="AH818">
        <v>818</v>
      </c>
      <c r="AI818" s="1" t="s">
        <v>70</v>
      </c>
      <c r="AJ818" s="1" t="s">
        <v>71</v>
      </c>
      <c r="AK818" s="1" t="s">
        <v>72</v>
      </c>
      <c r="AL818">
        <v>1</v>
      </c>
      <c r="AM818" s="1" t="s">
        <v>1750</v>
      </c>
      <c r="AN818" s="2">
        <v>46143</v>
      </c>
      <c r="AO818" s="3">
        <v>46143</v>
      </c>
    </row>
    <row r="819" spans="1:41">
      <c r="A819" s="1" t="s">
        <v>1751</v>
      </c>
      <c r="B819" s="1" t="s">
        <v>42</v>
      </c>
      <c r="C819">
        <v>999999999999</v>
      </c>
      <c r="D819">
        <v>222222222222</v>
      </c>
      <c r="E819" s="1" t="s">
        <v>121</v>
      </c>
      <c r="F819">
        <v>46152.833333333336</v>
      </c>
      <c r="G819">
        <v>46153.833333333336</v>
      </c>
      <c r="H819">
        <v>46142.833333333336</v>
      </c>
      <c r="I819">
        <v>46173.833333333336</v>
      </c>
      <c r="J819" s="1" t="s">
        <v>96</v>
      </c>
      <c r="K819" s="1" t="s">
        <v>45</v>
      </c>
      <c r="L819" s="1" t="s">
        <v>97</v>
      </c>
      <c r="M819" s="1" t="s">
        <v>148</v>
      </c>
      <c r="N819" s="1" t="s">
        <v>48</v>
      </c>
      <c r="O819" s="1" t="s">
        <v>49</v>
      </c>
      <c r="P819">
        <v>1916380.9447999999</v>
      </c>
      <c r="Q819" s="1" t="s">
        <v>99</v>
      </c>
      <c r="R819">
        <v>1.6666700000000001E-5</v>
      </c>
      <c r="S819" s="1" t="s">
        <v>51</v>
      </c>
      <c r="T819" s="1" t="s">
        <v>52</v>
      </c>
      <c r="U819">
        <v>31.939699999999998</v>
      </c>
      <c r="V819">
        <v>29.703900000000001</v>
      </c>
      <c r="W819">
        <v>29.703900000000001</v>
      </c>
      <c r="X819" s="1" t="s">
        <v>53</v>
      </c>
      <c r="Y819" s="1" t="s">
        <v>49</v>
      </c>
      <c r="Z819" s="1" t="s">
        <v>100</v>
      </c>
      <c r="AA819" s="1" t="s">
        <v>123</v>
      </c>
      <c r="AB819" s="1" t="s">
        <v>124</v>
      </c>
      <c r="AC819" s="1" t="s">
        <v>125</v>
      </c>
      <c r="AD819" s="1" t="s">
        <v>126</v>
      </c>
      <c r="AE819" s="1" t="s">
        <v>127</v>
      </c>
      <c r="AF819" s="1" t="s">
        <v>70</v>
      </c>
      <c r="AG819" s="1" t="s">
        <v>60</v>
      </c>
      <c r="AH819">
        <v>819</v>
      </c>
      <c r="AI819" s="1" t="s">
        <v>70</v>
      </c>
      <c r="AJ819" s="1" t="s">
        <v>71</v>
      </c>
      <c r="AK819" s="1" t="s">
        <v>72</v>
      </c>
      <c r="AL819">
        <v>1</v>
      </c>
      <c r="AM819" s="1" t="s">
        <v>1752</v>
      </c>
      <c r="AN819" s="2">
        <v>46143</v>
      </c>
      <c r="AO819" s="3">
        <v>46143</v>
      </c>
    </row>
    <row r="820" spans="1:41">
      <c r="A820" s="1" t="s">
        <v>1753</v>
      </c>
      <c r="B820" s="1" t="s">
        <v>42</v>
      </c>
      <c r="C820">
        <v>999999999999</v>
      </c>
      <c r="D820">
        <v>222222222222</v>
      </c>
      <c r="E820" s="1" t="s">
        <v>121</v>
      </c>
      <c r="F820">
        <v>46152.833333333336</v>
      </c>
      <c r="G820">
        <v>46153.833333333336</v>
      </c>
      <c r="H820">
        <v>46142.833333333336</v>
      </c>
      <c r="I820">
        <v>46173.833333333336</v>
      </c>
      <c r="J820" s="1" t="s">
        <v>106</v>
      </c>
      <c r="K820" s="1" t="s">
        <v>107</v>
      </c>
      <c r="L820" s="1" t="s">
        <v>108</v>
      </c>
      <c r="M820" s="1" t="s">
        <v>151</v>
      </c>
      <c r="N820" s="1" t="s">
        <v>48</v>
      </c>
      <c r="O820" s="1" t="s">
        <v>49</v>
      </c>
      <c r="P820">
        <v>85.234499999999997</v>
      </c>
      <c r="Q820" s="1" t="s">
        <v>110</v>
      </c>
      <c r="R820">
        <v>0.5</v>
      </c>
      <c r="S820" s="1" t="s">
        <v>51</v>
      </c>
      <c r="T820" s="1" t="s">
        <v>52</v>
      </c>
      <c r="U820">
        <v>42.617199999999997</v>
      </c>
      <c r="V820">
        <v>39.207799999999999</v>
      </c>
      <c r="W820">
        <v>39.207799999999999</v>
      </c>
      <c r="X820" s="1" t="s">
        <v>53</v>
      </c>
      <c r="Y820" s="1" t="s">
        <v>49</v>
      </c>
      <c r="Z820" s="1" t="s">
        <v>111</v>
      </c>
      <c r="AA820" s="1" t="s">
        <v>152</v>
      </c>
      <c r="AB820" s="1" t="s">
        <v>124</v>
      </c>
      <c r="AC820" s="1" t="s">
        <v>125</v>
      </c>
      <c r="AD820" s="1" t="s">
        <v>126</v>
      </c>
      <c r="AE820" s="1" t="s">
        <v>127</v>
      </c>
      <c r="AF820" s="1" t="s">
        <v>70</v>
      </c>
      <c r="AG820" s="1" t="s">
        <v>60</v>
      </c>
      <c r="AH820">
        <v>820</v>
      </c>
      <c r="AI820" s="1" t="s">
        <v>113</v>
      </c>
      <c r="AJ820" s="1" t="s">
        <v>114</v>
      </c>
      <c r="AK820" s="1" t="s">
        <v>115</v>
      </c>
      <c r="AL820">
        <v>1</v>
      </c>
      <c r="AM820" s="1" t="s">
        <v>1754</v>
      </c>
      <c r="AN820" s="2">
        <v>46143</v>
      </c>
      <c r="AO820" s="3">
        <v>46143</v>
      </c>
    </row>
    <row r="821" spans="1:41">
      <c r="A821" s="1" t="s">
        <v>1755</v>
      </c>
      <c r="B821" s="1" t="s">
        <v>42</v>
      </c>
      <c r="C821">
        <v>999999999999</v>
      </c>
      <c r="D821">
        <v>222222222222</v>
      </c>
      <c r="E821" s="1" t="s">
        <v>121</v>
      </c>
      <c r="F821">
        <v>46152.833333333336</v>
      </c>
      <c r="G821">
        <v>46153.833333333336</v>
      </c>
      <c r="H821">
        <v>46142.833333333336</v>
      </c>
      <c r="I821">
        <v>46173.833333333336</v>
      </c>
      <c r="J821" s="1" t="s">
        <v>106</v>
      </c>
      <c r="K821" s="1" t="s">
        <v>107</v>
      </c>
      <c r="L821" s="1" t="s">
        <v>108</v>
      </c>
      <c r="M821" s="1" t="s">
        <v>155</v>
      </c>
      <c r="N821" s="1" t="s">
        <v>48</v>
      </c>
      <c r="O821" s="1" t="s">
        <v>49</v>
      </c>
      <c r="P821">
        <v>84.334500000000006</v>
      </c>
      <c r="Q821" s="1" t="s">
        <v>110</v>
      </c>
      <c r="R821">
        <v>0.5</v>
      </c>
      <c r="S821" s="1" t="s">
        <v>51</v>
      </c>
      <c r="T821" s="1" t="s">
        <v>52</v>
      </c>
      <c r="U821">
        <v>42.167299999999997</v>
      </c>
      <c r="V821">
        <v>38.793900000000001</v>
      </c>
      <c r="W821">
        <v>38.793900000000001</v>
      </c>
      <c r="X821" s="1" t="s">
        <v>53</v>
      </c>
      <c r="Y821" s="1" t="s">
        <v>49</v>
      </c>
      <c r="Z821" s="1" t="s">
        <v>111</v>
      </c>
      <c r="AA821" s="1" t="s">
        <v>152</v>
      </c>
      <c r="AB821" s="1" t="s">
        <v>124</v>
      </c>
      <c r="AC821" s="1" t="s">
        <v>125</v>
      </c>
      <c r="AD821" s="1" t="s">
        <v>126</v>
      </c>
      <c r="AE821" s="1" t="s">
        <v>127</v>
      </c>
      <c r="AF821" s="1" t="s">
        <v>70</v>
      </c>
      <c r="AG821" s="1" t="s">
        <v>60</v>
      </c>
      <c r="AH821">
        <v>821</v>
      </c>
      <c r="AI821" s="1" t="s">
        <v>113</v>
      </c>
      <c r="AJ821" s="1" t="s">
        <v>114</v>
      </c>
      <c r="AK821" s="1" t="s">
        <v>115</v>
      </c>
      <c r="AL821">
        <v>1</v>
      </c>
      <c r="AM821" s="1" t="s">
        <v>1756</v>
      </c>
      <c r="AN821" s="2">
        <v>46143</v>
      </c>
      <c r="AO821" s="3">
        <v>46143</v>
      </c>
    </row>
    <row r="822" spans="1:41">
      <c r="A822" s="1" t="s">
        <v>1757</v>
      </c>
      <c r="B822" s="1" t="s">
        <v>42</v>
      </c>
      <c r="C822">
        <v>999999999999</v>
      </c>
      <c r="D822">
        <v>111111111111</v>
      </c>
      <c r="E822" s="1" t="s">
        <v>43</v>
      </c>
      <c r="F822">
        <v>46153.833333333336</v>
      </c>
      <c r="G822">
        <v>46154.833333333336</v>
      </c>
      <c r="H822">
        <v>46142.833333333336</v>
      </c>
      <c r="I822">
        <v>46173.833333333336</v>
      </c>
      <c r="J822" s="1" t="s">
        <v>44</v>
      </c>
      <c r="K822" s="1" t="s">
        <v>45</v>
      </c>
      <c r="L822" s="1" t="s">
        <v>46</v>
      </c>
      <c r="M822" s="1" t="s">
        <v>47</v>
      </c>
      <c r="N822" s="1" t="s">
        <v>48</v>
      </c>
      <c r="O822" s="1" t="s">
        <v>49</v>
      </c>
      <c r="P822">
        <v>1029.7738999999999</v>
      </c>
      <c r="Q822" s="1" t="s">
        <v>50</v>
      </c>
      <c r="R822">
        <v>9.6000000000000002E-2</v>
      </c>
      <c r="S822" s="1" t="s">
        <v>51</v>
      </c>
      <c r="T822" s="1" t="s">
        <v>52</v>
      </c>
      <c r="U822">
        <v>98.8583</v>
      </c>
      <c r="V822">
        <v>86.501000000000005</v>
      </c>
      <c r="W822">
        <v>86.501000000000005</v>
      </c>
      <c r="X822" s="1" t="s">
        <v>53</v>
      </c>
      <c r="Y822" s="1" t="s">
        <v>49</v>
      </c>
      <c r="Z822" s="1" t="s">
        <v>54</v>
      </c>
      <c r="AA822" s="1" t="s">
        <v>65</v>
      </c>
      <c r="AB822" s="1" t="s">
        <v>66</v>
      </c>
      <c r="AC822" s="1" t="s">
        <v>67</v>
      </c>
      <c r="AD822" s="1" t="s">
        <v>68</v>
      </c>
      <c r="AE822" s="1" t="s">
        <v>69</v>
      </c>
      <c r="AF822" s="1" t="s">
        <v>70</v>
      </c>
      <c r="AG822" s="1" t="s">
        <v>60</v>
      </c>
      <c r="AH822">
        <v>822</v>
      </c>
      <c r="AI822" s="1" t="s">
        <v>70</v>
      </c>
      <c r="AJ822" s="1" t="s">
        <v>71</v>
      </c>
      <c r="AK822" s="1" t="s">
        <v>72</v>
      </c>
      <c r="AL822">
        <v>1</v>
      </c>
      <c r="AM822" s="1" t="s">
        <v>1758</v>
      </c>
      <c r="AN822" s="2">
        <v>46143</v>
      </c>
      <c r="AO822" s="3">
        <v>46143</v>
      </c>
    </row>
    <row r="823" spans="1:41">
      <c r="A823" s="1" t="s">
        <v>1759</v>
      </c>
      <c r="B823" s="1" t="s">
        <v>42</v>
      </c>
      <c r="C823">
        <v>999999999999</v>
      </c>
      <c r="D823">
        <v>111111111111</v>
      </c>
      <c r="E823" s="1" t="s">
        <v>43</v>
      </c>
      <c r="F823">
        <v>46153.833333333336</v>
      </c>
      <c r="G823">
        <v>46154.833333333336</v>
      </c>
      <c r="H823">
        <v>46142.833333333336</v>
      </c>
      <c r="I823">
        <v>46173.833333333336</v>
      </c>
      <c r="J823" s="1" t="s">
        <v>44</v>
      </c>
      <c r="K823" s="1" t="s">
        <v>45</v>
      </c>
      <c r="L823" s="1" t="s">
        <v>46</v>
      </c>
      <c r="M823" s="1" t="s">
        <v>64</v>
      </c>
      <c r="N823" s="1" t="s">
        <v>48</v>
      </c>
      <c r="O823" s="1" t="s">
        <v>49</v>
      </c>
      <c r="P823">
        <v>992.91129999999998</v>
      </c>
      <c r="Q823" s="1" t="s">
        <v>50</v>
      </c>
      <c r="R823">
        <v>9.6000000000000002E-2</v>
      </c>
      <c r="S823" s="1" t="s">
        <v>51</v>
      </c>
      <c r="T823" s="1" t="s">
        <v>52</v>
      </c>
      <c r="U823">
        <v>95.319500000000005</v>
      </c>
      <c r="V823">
        <v>83.404600000000002</v>
      </c>
      <c r="W823">
        <v>83.404600000000002</v>
      </c>
      <c r="X823" s="1" t="s">
        <v>53</v>
      </c>
      <c r="Y823" s="1" t="s">
        <v>49</v>
      </c>
      <c r="Z823" s="1" t="s">
        <v>54</v>
      </c>
      <c r="AA823" s="1" t="s">
        <v>65</v>
      </c>
      <c r="AB823" s="1" t="s">
        <v>66</v>
      </c>
      <c r="AC823" s="1" t="s">
        <v>67</v>
      </c>
      <c r="AD823" s="1" t="s">
        <v>68</v>
      </c>
      <c r="AE823" s="1" t="s">
        <v>69</v>
      </c>
      <c r="AF823" s="1" t="s">
        <v>70</v>
      </c>
      <c r="AG823" s="1" t="s">
        <v>60</v>
      </c>
      <c r="AH823">
        <v>823</v>
      </c>
      <c r="AI823" s="1" t="s">
        <v>70</v>
      </c>
      <c r="AJ823" s="1" t="s">
        <v>71</v>
      </c>
      <c r="AK823" s="1" t="s">
        <v>72</v>
      </c>
      <c r="AL823">
        <v>1</v>
      </c>
      <c r="AM823" s="1" t="s">
        <v>1760</v>
      </c>
      <c r="AN823" s="2">
        <v>46143</v>
      </c>
      <c r="AO823" s="3">
        <v>46143</v>
      </c>
    </row>
    <row r="824" spans="1:41">
      <c r="A824" s="1" t="s">
        <v>1761</v>
      </c>
      <c r="B824" s="1" t="s">
        <v>42</v>
      </c>
      <c r="C824">
        <v>999999999999</v>
      </c>
      <c r="D824">
        <v>111111111111</v>
      </c>
      <c r="E824" s="1" t="s">
        <v>43</v>
      </c>
      <c r="F824">
        <v>46153.833333333336</v>
      </c>
      <c r="G824">
        <v>46154.833333333336</v>
      </c>
      <c r="H824">
        <v>46142.833333333336</v>
      </c>
      <c r="I824">
        <v>46173.833333333336</v>
      </c>
      <c r="J824" s="1" t="s">
        <v>75</v>
      </c>
      <c r="K824" s="1" t="s">
        <v>76</v>
      </c>
      <c r="L824" s="1" t="s">
        <v>77</v>
      </c>
      <c r="M824" s="1" t="s">
        <v>78</v>
      </c>
      <c r="N824" s="1" t="s">
        <v>48</v>
      </c>
      <c r="O824" s="1" t="s">
        <v>49</v>
      </c>
      <c r="P824">
        <v>228.57820000000001</v>
      </c>
      <c r="Q824" s="1" t="s">
        <v>79</v>
      </c>
      <c r="R824">
        <v>2.3E-2</v>
      </c>
      <c r="S824" s="1" t="s">
        <v>51</v>
      </c>
      <c r="T824" s="1" t="s">
        <v>52</v>
      </c>
      <c r="U824">
        <v>5.2572999999999999</v>
      </c>
      <c r="V824">
        <v>4.9143999999999997</v>
      </c>
      <c r="W824">
        <v>4.9143999999999997</v>
      </c>
      <c r="X824" s="1" t="s">
        <v>53</v>
      </c>
      <c r="Y824" s="1" t="s">
        <v>49</v>
      </c>
      <c r="Z824" s="1" t="s">
        <v>80</v>
      </c>
      <c r="AA824" s="1" t="s">
        <v>65</v>
      </c>
      <c r="AB824" s="1" t="s">
        <v>66</v>
      </c>
      <c r="AC824" s="1" t="s">
        <v>67</v>
      </c>
      <c r="AD824" s="1" t="s">
        <v>68</v>
      </c>
      <c r="AE824" s="1" t="s">
        <v>69</v>
      </c>
      <c r="AF824" s="1" t="s">
        <v>70</v>
      </c>
      <c r="AG824" s="1" t="s">
        <v>60</v>
      </c>
      <c r="AH824">
        <v>824</v>
      </c>
      <c r="AI824" s="1" t="s">
        <v>70</v>
      </c>
      <c r="AJ824" s="1" t="s">
        <v>71</v>
      </c>
      <c r="AK824" s="1" t="s">
        <v>72</v>
      </c>
      <c r="AL824">
        <v>1</v>
      </c>
      <c r="AM824" s="1" t="s">
        <v>1762</v>
      </c>
      <c r="AN824" s="2">
        <v>46143</v>
      </c>
      <c r="AO824" s="3">
        <v>46143</v>
      </c>
    </row>
    <row r="825" spans="1:41">
      <c r="A825" s="1" t="s">
        <v>1763</v>
      </c>
      <c r="B825" s="1" t="s">
        <v>42</v>
      </c>
      <c r="C825">
        <v>999999999999</v>
      </c>
      <c r="D825">
        <v>111111111111</v>
      </c>
      <c r="E825" s="1" t="s">
        <v>43</v>
      </c>
      <c r="F825">
        <v>46153.833333333336</v>
      </c>
      <c r="G825">
        <v>46154.833333333336</v>
      </c>
      <c r="H825">
        <v>46142.833333333336</v>
      </c>
      <c r="I825">
        <v>46173.833333333336</v>
      </c>
      <c r="J825" s="1" t="s">
        <v>75</v>
      </c>
      <c r="K825" s="1" t="s">
        <v>76</v>
      </c>
      <c r="L825" s="1" t="s">
        <v>77</v>
      </c>
      <c r="M825" s="1" t="s">
        <v>83</v>
      </c>
      <c r="N825" s="1" t="s">
        <v>48</v>
      </c>
      <c r="O825" s="1" t="s">
        <v>49</v>
      </c>
      <c r="P825">
        <v>222.21899999999999</v>
      </c>
      <c r="Q825" s="1" t="s">
        <v>79</v>
      </c>
      <c r="R825">
        <v>2.3E-2</v>
      </c>
      <c r="S825" s="1" t="s">
        <v>51</v>
      </c>
      <c r="T825" s="1" t="s">
        <v>52</v>
      </c>
      <c r="U825">
        <v>5.1109999999999998</v>
      </c>
      <c r="V825">
        <v>4.7777000000000003</v>
      </c>
      <c r="W825">
        <v>4.7777000000000003</v>
      </c>
      <c r="X825" s="1" t="s">
        <v>53</v>
      </c>
      <c r="Y825" s="1" t="s">
        <v>49</v>
      </c>
      <c r="Z825" s="1" t="s">
        <v>80</v>
      </c>
      <c r="AA825" s="1" t="s">
        <v>65</v>
      </c>
      <c r="AB825" s="1" t="s">
        <v>66</v>
      </c>
      <c r="AC825" s="1" t="s">
        <v>67</v>
      </c>
      <c r="AD825" s="1" t="s">
        <v>68</v>
      </c>
      <c r="AE825" s="1" t="s">
        <v>69</v>
      </c>
      <c r="AF825" s="1" t="s">
        <v>70</v>
      </c>
      <c r="AG825" s="1" t="s">
        <v>60</v>
      </c>
      <c r="AH825">
        <v>825</v>
      </c>
      <c r="AI825" s="1" t="s">
        <v>70</v>
      </c>
      <c r="AJ825" s="1" t="s">
        <v>71</v>
      </c>
      <c r="AK825" s="1" t="s">
        <v>72</v>
      </c>
      <c r="AL825">
        <v>1</v>
      </c>
      <c r="AM825" s="1" t="s">
        <v>1764</v>
      </c>
      <c r="AN825" s="2">
        <v>46143</v>
      </c>
      <c r="AO825" s="3">
        <v>46143</v>
      </c>
    </row>
    <row r="826" spans="1:41">
      <c r="A826" s="1" t="s">
        <v>1765</v>
      </c>
      <c r="B826" s="1" t="s">
        <v>42</v>
      </c>
      <c r="C826">
        <v>999999999999</v>
      </c>
      <c r="D826">
        <v>111111111111</v>
      </c>
      <c r="E826" s="1" t="s">
        <v>43</v>
      </c>
      <c r="F826">
        <v>46153.833333333336</v>
      </c>
      <c r="G826">
        <v>46154.833333333336</v>
      </c>
      <c r="H826">
        <v>46142.833333333336</v>
      </c>
      <c r="I826">
        <v>46173.833333333336</v>
      </c>
      <c r="J826" s="1" t="s">
        <v>86</v>
      </c>
      <c r="K826" s="1" t="s">
        <v>87</v>
      </c>
      <c r="L826" s="1" t="s">
        <v>88</v>
      </c>
      <c r="M826" s="1" t="s">
        <v>89</v>
      </c>
      <c r="N826" s="1" t="s">
        <v>48</v>
      </c>
      <c r="O826" s="1" t="s">
        <v>49</v>
      </c>
      <c r="P826">
        <v>201.29900000000001</v>
      </c>
      <c r="Q826" s="1" t="s">
        <v>50</v>
      </c>
      <c r="R826">
        <v>0.192</v>
      </c>
      <c r="S826" s="1" t="s">
        <v>51</v>
      </c>
      <c r="T826" s="1" t="s">
        <v>52</v>
      </c>
      <c r="U826">
        <v>38.6494</v>
      </c>
      <c r="V826">
        <v>34.220799999999997</v>
      </c>
      <c r="W826">
        <v>34.220799999999997</v>
      </c>
      <c r="X826" s="1" t="s">
        <v>53</v>
      </c>
      <c r="Y826" s="1" t="s">
        <v>49</v>
      </c>
      <c r="Z826" s="1" t="s">
        <v>90</v>
      </c>
      <c r="AA826" s="1" t="s">
        <v>65</v>
      </c>
      <c r="AB826" s="1" t="s">
        <v>66</v>
      </c>
      <c r="AC826" s="1" t="s">
        <v>67</v>
      </c>
      <c r="AD826" s="1" t="s">
        <v>68</v>
      </c>
      <c r="AE826" s="1" t="s">
        <v>69</v>
      </c>
      <c r="AF826" s="1" t="s">
        <v>70</v>
      </c>
      <c r="AG826" s="1" t="s">
        <v>60</v>
      </c>
      <c r="AH826">
        <v>826</v>
      </c>
      <c r="AI826" s="1" t="s">
        <v>70</v>
      </c>
      <c r="AJ826" s="1" t="s">
        <v>71</v>
      </c>
      <c r="AK826" s="1" t="s">
        <v>72</v>
      </c>
      <c r="AL826">
        <v>1</v>
      </c>
      <c r="AM826" s="1" t="s">
        <v>1766</v>
      </c>
      <c r="AN826" s="2">
        <v>46143</v>
      </c>
      <c r="AO826" s="3">
        <v>46143</v>
      </c>
    </row>
    <row r="827" spans="1:41">
      <c r="A827" s="1" t="s">
        <v>1767</v>
      </c>
      <c r="B827" s="1" t="s">
        <v>42</v>
      </c>
      <c r="C827">
        <v>999999999999</v>
      </c>
      <c r="D827">
        <v>111111111111</v>
      </c>
      <c r="E827" s="1" t="s">
        <v>43</v>
      </c>
      <c r="F827">
        <v>46153.833333333336</v>
      </c>
      <c r="G827">
        <v>46154.833333333336</v>
      </c>
      <c r="H827">
        <v>46142.833333333336</v>
      </c>
      <c r="I827">
        <v>46173.833333333336</v>
      </c>
      <c r="J827" s="1" t="s">
        <v>86</v>
      </c>
      <c r="K827" s="1" t="s">
        <v>87</v>
      </c>
      <c r="L827" s="1" t="s">
        <v>88</v>
      </c>
      <c r="M827" s="1" t="s">
        <v>93</v>
      </c>
      <c r="N827" s="1" t="s">
        <v>48</v>
      </c>
      <c r="O827" s="1" t="s">
        <v>49</v>
      </c>
      <c r="P827">
        <v>219.3561</v>
      </c>
      <c r="Q827" s="1" t="s">
        <v>50</v>
      </c>
      <c r="R827">
        <v>0.192</v>
      </c>
      <c r="S827" s="1" t="s">
        <v>51</v>
      </c>
      <c r="T827" s="1" t="s">
        <v>52</v>
      </c>
      <c r="U827">
        <v>42.116399999999999</v>
      </c>
      <c r="V827">
        <v>37.290500000000002</v>
      </c>
      <c r="W827">
        <v>37.290500000000002</v>
      </c>
      <c r="X827" s="1" t="s">
        <v>53</v>
      </c>
      <c r="Y827" s="1" t="s">
        <v>49</v>
      </c>
      <c r="Z827" s="1" t="s">
        <v>90</v>
      </c>
      <c r="AA827" s="1" t="s">
        <v>65</v>
      </c>
      <c r="AB827" s="1" t="s">
        <v>66</v>
      </c>
      <c r="AC827" s="1" t="s">
        <v>67</v>
      </c>
      <c r="AD827" s="1" t="s">
        <v>68</v>
      </c>
      <c r="AE827" s="1" t="s">
        <v>69</v>
      </c>
      <c r="AF827" s="1" t="s">
        <v>70</v>
      </c>
      <c r="AG827" s="1" t="s">
        <v>60</v>
      </c>
      <c r="AH827">
        <v>827</v>
      </c>
      <c r="AI827" s="1" t="s">
        <v>70</v>
      </c>
      <c r="AJ827" s="1" t="s">
        <v>71</v>
      </c>
      <c r="AK827" s="1" t="s">
        <v>72</v>
      </c>
      <c r="AL827">
        <v>1</v>
      </c>
      <c r="AM827" s="1" t="s">
        <v>1768</v>
      </c>
      <c r="AN827" s="2">
        <v>46143</v>
      </c>
      <c r="AO827" s="3">
        <v>46143</v>
      </c>
    </row>
    <row r="828" spans="1:41">
      <c r="A828" s="1" t="s">
        <v>1769</v>
      </c>
      <c r="B828" s="1" t="s">
        <v>42</v>
      </c>
      <c r="C828">
        <v>999999999999</v>
      </c>
      <c r="D828">
        <v>111111111111</v>
      </c>
      <c r="E828" s="1" t="s">
        <v>43</v>
      </c>
      <c r="F828">
        <v>46153.833333333336</v>
      </c>
      <c r="G828">
        <v>46154.833333333336</v>
      </c>
      <c r="H828">
        <v>46142.833333333336</v>
      </c>
      <c r="I828">
        <v>46173.833333333336</v>
      </c>
      <c r="J828" s="1" t="s">
        <v>96</v>
      </c>
      <c r="K828" s="1" t="s">
        <v>45</v>
      </c>
      <c r="L828" s="1" t="s">
        <v>97</v>
      </c>
      <c r="M828" s="1" t="s">
        <v>98</v>
      </c>
      <c r="N828" s="1" t="s">
        <v>48</v>
      </c>
      <c r="O828" s="1" t="s">
        <v>49</v>
      </c>
      <c r="P828">
        <v>4736809.2375999996</v>
      </c>
      <c r="Q828" s="1" t="s">
        <v>99</v>
      </c>
      <c r="R828">
        <v>1.6666700000000001E-5</v>
      </c>
      <c r="S828" s="1" t="s">
        <v>51</v>
      </c>
      <c r="T828" s="1" t="s">
        <v>52</v>
      </c>
      <c r="U828">
        <v>78.947000000000003</v>
      </c>
      <c r="V828">
        <v>73.420500000000004</v>
      </c>
      <c r="W828">
        <v>73.420500000000004</v>
      </c>
      <c r="X828" s="1" t="s">
        <v>53</v>
      </c>
      <c r="Y828" s="1" t="s">
        <v>49</v>
      </c>
      <c r="Z828" s="1" t="s">
        <v>100</v>
      </c>
      <c r="AA828" s="1" t="s">
        <v>65</v>
      </c>
      <c r="AB828" s="1" t="s">
        <v>66</v>
      </c>
      <c r="AC828" s="1" t="s">
        <v>67</v>
      </c>
      <c r="AD828" s="1" t="s">
        <v>68</v>
      </c>
      <c r="AE828" s="1" t="s">
        <v>69</v>
      </c>
      <c r="AF828" s="1" t="s">
        <v>70</v>
      </c>
      <c r="AG828" s="1" t="s">
        <v>60</v>
      </c>
      <c r="AH828">
        <v>828</v>
      </c>
      <c r="AI828" s="1" t="s">
        <v>70</v>
      </c>
      <c r="AJ828" s="1" t="s">
        <v>71</v>
      </c>
      <c r="AK828" s="1" t="s">
        <v>72</v>
      </c>
      <c r="AL828">
        <v>1</v>
      </c>
      <c r="AM828" s="1" t="s">
        <v>1770</v>
      </c>
      <c r="AN828" s="2">
        <v>46143</v>
      </c>
      <c r="AO828" s="3">
        <v>46143</v>
      </c>
    </row>
    <row r="829" spans="1:41">
      <c r="A829" s="1" t="s">
        <v>1771</v>
      </c>
      <c r="B829" s="1" t="s">
        <v>42</v>
      </c>
      <c r="C829">
        <v>999999999999</v>
      </c>
      <c r="D829">
        <v>111111111111</v>
      </c>
      <c r="E829" s="1" t="s">
        <v>43</v>
      </c>
      <c r="F829">
        <v>46153.833333333336</v>
      </c>
      <c r="G829">
        <v>46154.833333333336</v>
      </c>
      <c r="H829">
        <v>46142.833333333336</v>
      </c>
      <c r="I829">
        <v>46173.833333333336</v>
      </c>
      <c r="J829" s="1" t="s">
        <v>96</v>
      </c>
      <c r="K829" s="1" t="s">
        <v>45</v>
      </c>
      <c r="L829" s="1" t="s">
        <v>97</v>
      </c>
      <c r="M829" s="1" t="s">
        <v>103</v>
      </c>
      <c r="N829" s="1" t="s">
        <v>48</v>
      </c>
      <c r="O829" s="1" t="s">
        <v>49</v>
      </c>
      <c r="P829">
        <v>4513252.3552999999</v>
      </c>
      <c r="Q829" s="1" t="s">
        <v>99</v>
      </c>
      <c r="R829">
        <v>1.6666700000000001E-5</v>
      </c>
      <c r="S829" s="1" t="s">
        <v>51</v>
      </c>
      <c r="T829" s="1" t="s">
        <v>52</v>
      </c>
      <c r="U829">
        <v>75.221000000000004</v>
      </c>
      <c r="V829">
        <v>69.955399999999997</v>
      </c>
      <c r="W829">
        <v>69.955399999999997</v>
      </c>
      <c r="X829" s="1" t="s">
        <v>53</v>
      </c>
      <c r="Y829" s="1" t="s">
        <v>49</v>
      </c>
      <c r="Z829" s="1" t="s">
        <v>100</v>
      </c>
      <c r="AA829" s="1" t="s">
        <v>65</v>
      </c>
      <c r="AB829" s="1" t="s">
        <v>66</v>
      </c>
      <c r="AC829" s="1" t="s">
        <v>67</v>
      </c>
      <c r="AD829" s="1" t="s">
        <v>68</v>
      </c>
      <c r="AE829" s="1" t="s">
        <v>69</v>
      </c>
      <c r="AF829" s="1" t="s">
        <v>70</v>
      </c>
      <c r="AG829" s="1" t="s">
        <v>60</v>
      </c>
      <c r="AH829">
        <v>829</v>
      </c>
      <c r="AI829" s="1" t="s">
        <v>70</v>
      </c>
      <c r="AJ829" s="1" t="s">
        <v>71</v>
      </c>
      <c r="AK829" s="1" t="s">
        <v>72</v>
      </c>
      <c r="AL829">
        <v>1</v>
      </c>
      <c r="AM829" s="1" t="s">
        <v>1772</v>
      </c>
      <c r="AN829" s="2">
        <v>46143</v>
      </c>
      <c r="AO829" s="3">
        <v>46143</v>
      </c>
    </row>
    <row r="830" spans="1:41">
      <c r="A830" s="1" t="s">
        <v>1773</v>
      </c>
      <c r="B830" s="1" t="s">
        <v>42</v>
      </c>
      <c r="C830">
        <v>999999999999</v>
      </c>
      <c r="D830">
        <v>111111111111</v>
      </c>
      <c r="E830" s="1" t="s">
        <v>43</v>
      </c>
      <c r="F830">
        <v>46153.833333333336</v>
      </c>
      <c r="G830">
        <v>46154.833333333336</v>
      </c>
      <c r="H830">
        <v>46142.833333333336</v>
      </c>
      <c r="I830">
        <v>46173.833333333336</v>
      </c>
      <c r="J830" s="1" t="s">
        <v>106</v>
      </c>
      <c r="K830" s="1" t="s">
        <v>107</v>
      </c>
      <c r="L830" s="1" t="s">
        <v>108</v>
      </c>
      <c r="M830" s="1" t="s">
        <v>109</v>
      </c>
      <c r="N830" s="1" t="s">
        <v>48</v>
      </c>
      <c r="O830" s="1" t="s">
        <v>49</v>
      </c>
      <c r="P830">
        <v>216.3843</v>
      </c>
      <c r="Q830" s="1" t="s">
        <v>110</v>
      </c>
      <c r="R830">
        <v>0.5</v>
      </c>
      <c r="S830" s="1" t="s">
        <v>51</v>
      </c>
      <c r="T830" s="1" t="s">
        <v>52</v>
      </c>
      <c r="U830">
        <v>108.1922</v>
      </c>
      <c r="V830">
        <v>99.536799999999999</v>
      </c>
      <c r="W830">
        <v>99.536799999999999</v>
      </c>
      <c r="X830" s="1" t="s">
        <v>53</v>
      </c>
      <c r="Y830" s="1" t="s">
        <v>49</v>
      </c>
      <c r="Z830" s="1" t="s">
        <v>111</v>
      </c>
      <c r="AA830" s="1" t="s">
        <v>55</v>
      </c>
      <c r="AB830" s="1" t="s">
        <v>56</v>
      </c>
      <c r="AC830" s="1" t="s">
        <v>57</v>
      </c>
      <c r="AD830" s="1" t="s">
        <v>58</v>
      </c>
      <c r="AE830" s="1" t="s">
        <v>59</v>
      </c>
      <c r="AF830" s="1" t="s">
        <v>56</v>
      </c>
      <c r="AG830" s="1" t="s">
        <v>60</v>
      </c>
      <c r="AH830">
        <v>830</v>
      </c>
      <c r="AI830" s="1" t="s">
        <v>56</v>
      </c>
      <c r="AJ830" s="1" t="s">
        <v>56</v>
      </c>
      <c r="AK830" s="1" t="s">
        <v>61</v>
      </c>
      <c r="AL830">
        <v>1</v>
      </c>
      <c r="AM830" s="1" t="s">
        <v>1774</v>
      </c>
      <c r="AN830" s="2">
        <v>46143</v>
      </c>
      <c r="AO830" s="3">
        <v>46143</v>
      </c>
    </row>
    <row r="831" spans="1:41">
      <c r="A831" s="1" t="s">
        <v>1775</v>
      </c>
      <c r="B831" s="1" t="s">
        <v>42</v>
      </c>
      <c r="C831">
        <v>999999999999</v>
      </c>
      <c r="D831">
        <v>111111111111</v>
      </c>
      <c r="E831" s="1" t="s">
        <v>43</v>
      </c>
      <c r="F831">
        <v>46153.833333333336</v>
      </c>
      <c r="G831">
        <v>46154.833333333336</v>
      </c>
      <c r="H831">
        <v>46142.833333333336</v>
      </c>
      <c r="I831">
        <v>46173.833333333336</v>
      </c>
      <c r="J831" s="1" t="s">
        <v>106</v>
      </c>
      <c r="K831" s="1" t="s">
        <v>107</v>
      </c>
      <c r="L831" s="1" t="s">
        <v>108</v>
      </c>
      <c r="M831" s="1" t="s">
        <v>118</v>
      </c>
      <c r="N831" s="1" t="s">
        <v>48</v>
      </c>
      <c r="O831" s="1" t="s">
        <v>49</v>
      </c>
      <c r="P831">
        <v>245.03550000000001</v>
      </c>
      <c r="Q831" s="1" t="s">
        <v>110</v>
      </c>
      <c r="R831">
        <v>0.5</v>
      </c>
      <c r="S831" s="1" t="s">
        <v>51</v>
      </c>
      <c r="T831" s="1" t="s">
        <v>52</v>
      </c>
      <c r="U831">
        <v>122.5177</v>
      </c>
      <c r="V831">
        <v>112.7163</v>
      </c>
      <c r="W831">
        <v>112.7163</v>
      </c>
      <c r="X831" s="1" t="s">
        <v>53</v>
      </c>
      <c r="Y831" s="1" t="s">
        <v>49</v>
      </c>
      <c r="Z831" s="1" t="s">
        <v>111</v>
      </c>
      <c r="AA831" s="1" t="s">
        <v>112</v>
      </c>
      <c r="AB831" s="1" t="s">
        <v>66</v>
      </c>
      <c r="AC831" s="1" t="s">
        <v>67</v>
      </c>
      <c r="AD831" s="1" t="s">
        <v>68</v>
      </c>
      <c r="AE831" s="1" t="s">
        <v>69</v>
      </c>
      <c r="AF831" s="1" t="s">
        <v>70</v>
      </c>
      <c r="AG831" s="1" t="s">
        <v>60</v>
      </c>
      <c r="AH831">
        <v>831</v>
      </c>
      <c r="AI831" s="1" t="s">
        <v>113</v>
      </c>
      <c r="AJ831" s="1" t="s">
        <v>114</v>
      </c>
      <c r="AK831" s="1" t="s">
        <v>115</v>
      </c>
      <c r="AL831">
        <v>1</v>
      </c>
      <c r="AM831" s="1" t="s">
        <v>1776</v>
      </c>
      <c r="AN831" s="2">
        <v>46143</v>
      </c>
      <c r="AO831" s="3">
        <v>46143</v>
      </c>
    </row>
    <row r="832" spans="1:41">
      <c r="A832" s="1" t="s">
        <v>1777</v>
      </c>
      <c r="B832" s="1" t="s">
        <v>42</v>
      </c>
      <c r="C832">
        <v>999999999999</v>
      </c>
      <c r="D832">
        <v>222222222222</v>
      </c>
      <c r="E832" s="1" t="s">
        <v>121</v>
      </c>
      <c r="F832">
        <v>46153.833333333336</v>
      </c>
      <c r="G832">
        <v>46154.833333333336</v>
      </c>
      <c r="H832">
        <v>46142.833333333336</v>
      </c>
      <c r="I832">
        <v>46173.833333333336</v>
      </c>
      <c r="J832" s="1" t="s">
        <v>44</v>
      </c>
      <c r="K832" s="1" t="s">
        <v>45</v>
      </c>
      <c r="L832" s="1" t="s">
        <v>46</v>
      </c>
      <c r="M832" s="1" t="s">
        <v>122</v>
      </c>
      <c r="N832" s="1" t="s">
        <v>48</v>
      </c>
      <c r="O832" s="1" t="s">
        <v>49</v>
      </c>
      <c r="P832">
        <v>459.20170000000002</v>
      </c>
      <c r="Q832" s="1" t="s">
        <v>50</v>
      </c>
      <c r="R832">
        <v>9.6000000000000002E-2</v>
      </c>
      <c r="S832" s="1" t="s">
        <v>51</v>
      </c>
      <c r="T832" s="1" t="s">
        <v>52</v>
      </c>
      <c r="U832">
        <v>44.083399999999997</v>
      </c>
      <c r="V832">
        <v>38.572899999999997</v>
      </c>
      <c r="W832">
        <v>38.572899999999997</v>
      </c>
      <c r="X832" s="1" t="s">
        <v>53</v>
      </c>
      <c r="Y832" s="1" t="s">
        <v>49</v>
      </c>
      <c r="Z832" s="1" t="s">
        <v>54</v>
      </c>
      <c r="AA832" s="1" t="s">
        <v>123</v>
      </c>
      <c r="AB832" s="1" t="s">
        <v>124</v>
      </c>
      <c r="AC832" s="1" t="s">
        <v>125</v>
      </c>
      <c r="AD832" s="1" t="s">
        <v>126</v>
      </c>
      <c r="AE832" s="1" t="s">
        <v>127</v>
      </c>
      <c r="AF832" s="1" t="s">
        <v>70</v>
      </c>
      <c r="AG832" s="1" t="s">
        <v>60</v>
      </c>
      <c r="AH832">
        <v>832</v>
      </c>
      <c r="AI832" s="1" t="s">
        <v>70</v>
      </c>
      <c r="AJ832" s="1" t="s">
        <v>71</v>
      </c>
      <c r="AK832" s="1" t="s">
        <v>72</v>
      </c>
      <c r="AL832">
        <v>1</v>
      </c>
      <c r="AM832" s="1" t="s">
        <v>1778</v>
      </c>
      <c r="AN832" s="2">
        <v>46143</v>
      </c>
      <c r="AO832" s="3">
        <v>46143</v>
      </c>
    </row>
    <row r="833" spans="1:41">
      <c r="A833" s="1" t="s">
        <v>1779</v>
      </c>
      <c r="B833" s="1" t="s">
        <v>42</v>
      </c>
      <c r="C833">
        <v>999999999999</v>
      </c>
      <c r="D833">
        <v>222222222222</v>
      </c>
      <c r="E833" s="1" t="s">
        <v>121</v>
      </c>
      <c r="F833">
        <v>46153.833333333336</v>
      </c>
      <c r="G833">
        <v>46154.833333333336</v>
      </c>
      <c r="H833">
        <v>46142.833333333336</v>
      </c>
      <c r="I833">
        <v>46173.833333333336</v>
      </c>
      <c r="J833" s="1" t="s">
        <v>44</v>
      </c>
      <c r="K833" s="1" t="s">
        <v>45</v>
      </c>
      <c r="L833" s="1" t="s">
        <v>46</v>
      </c>
      <c r="M833" s="1" t="s">
        <v>130</v>
      </c>
      <c r="N833" s="1" t="s">
        <v>48</v>
      </c>
      <c r="O833" s="1" t="s">
        <v>49</v>
      </c>
      <c r="P833">
        <v>407.64319999999998</v>
      </c>
      <c r="Q833" s="1" t="s">
        <v>50</v>
      </c>
      <c r="R833">
        <v>9.6000000000000002E-2</v>
      </c>
      <c r="S833" s="1" t="s">
        <v>51</v>
      </c>
      <c r="T833" s="1" t="s">
        <v>52</v>
      </c>
      <c r="U833">
        <v>39.133699999999997</v>
      </c>
      <c r="V833">
        <v>34.241999999999997</v>
      </c>
      <c r="W833">
        <v>34.241999999999997</v>
      </c>
      <c r="X833" s="1" t="s">
        <v>53</v>
      </c>
      <c r="Y833" s="1" t="s">
        <v>49</v>
      </c>
      <c r="Z833" s="1" t="s">
        <v>54</v>
      </c>
      <c r="AA833" s="1" t="s">
        <v>55</v>
      </c>
      <c r="AB833" s="1" t="s">
        <v>56</v>
      </c>
      <c r="AC833" s="1" t="s">
        <v>57</v>
      </c>
      <c r="AD833" s="1" t="s">
        <v>58</v>
      </c>
      <c r="AE833" s="1" t="s">
        <v>59</v>
      </c>
      <c r="AF833" s="1" t="s">
        <v>56</v>
      </c>
      <c r="AG833" s="1" t="s">
        <v>60</v>
      </c>
      <c r="AH833">
        <v>833</v>
      </c>
      <c r="AI833" s="1" t="s">
        <v>56</v>
      </c>
      <c r="AJ833" s="1" t="s">
        <v>56</v>
      </c>
      <c r="AK833" s="1" t="s">
        <v>61</v>
      </c>
      <c r="AL833">
        <v>1</v>
      </c>
      <c r="AM833" s="1" t="s">
        <v>1780</v>
      </c>
      <c r="AN833" s="2">
        <v>46143</v>
      </c>
      <c r="AO833" s="3">
        <v>46143</v>
      </c>
    </row>
    <row r="834" spans="1:41">
      <c r="A834" s="1" t="s">
        <v>1781</v>
      </c>
      <c r="B834" s="1" t="s">
        <v>42</v>
      </c>
      <c r="C834">
        <v>999999999999</v>
      </c>
      <c r="D834">
        <v>222222222222</v>
      </c>
      <c r="E834" s="1" t="s">
        <v>121</v>
      </c>
      <c r="F834">
        <v>46153.833333333336</v>
      </c>
      <c r="G834">
        <v>46154.833333333336</v>
      </c>
      <c r="H834">
        <v>46142.833333333336</v>
      </c>
      <c r="I834">
        <v>46173.833333333336</v>
      </c>
      <c r="J834" s="1" t="s">
        <v>75</v>
      </c>
      <c r="K834" s="1" t="s">
        <v>76</v>
      </c>
      <c r="L834" s="1" t="s">
        <v>77</v>
      </c>
      <c r="M834" s="1" t="s">
        <v>133</v>
      </c>
      <c r="N834" s="1" t="s">
        <v>48</v>
      </c>
      <c r="O834" s="1" t="s">
        <v>49</v>
      </c>
      <c r="P834">
        <v>90.9071</v>
      </c>
      <c r="Q834" s="1" t="s">
        <v>79</v>
      </c>
      <c r="R834">
        <v>2.3E-2</v>
      </c>
      <c r="S834" s="1" t="s">
        <v>51</v>
      </c>
      <c r="T834" s="1" t="s">
        <v>52</v>
      </c>
      <c r="U834">
        <v>2.0909</v>
      </c>
      <c r="V834">
        <v>1.9544999999999999</v>
      </c>
      <c r="W834">
        <v>1.9544999999999999</v>
      </c>
      <c r="X834" s="1" t="s">
        <v>53</v>
      </c>
      <c r="Y834" s="1" t="s">
        <v>49</v>
      </c>
      <c r="Z834" s="1" t="s">
        <v>80</v>
      </c>
      <c r="AA834" s="1" t="s">
        <v>123</v>
      </c>
      <c r="AB834" s="1" t="s">
        <v>124</v>
      </c>
      <c r="AC834" s="1" t="s">
        <v>125</v>
      </c>
      <c r="AD834" s="1" t="s">
        <v>126</v>
      </c>
      <c r="AE834" s="1" t="s">
        <v>127</v>
      </c>
      <c r="AF834" s="1" t="s">
        <v>70</v>
      </c>
      <c r="AG834" s="1" t="s">
        <v>60</v>
      </c>
      <c r="AH834">
        <v>834</v>
      </c>
      <c r="AI834" s="1" t="s">
        <v>70</v>
      </c>
      <c r="AJ834" s="1" t="s">
        <v>71</v>
      </c>
      <c r="AK834" s="1" t="s">
        <v>72</v>
      </c>
      <c r="AL834">
        <v>1</v>
      </c>
      <c r="AM834" s="1" t="s">
        <v>1782</v>
      </c>
      <c r="AN834" s="2">
        <v>46143</v>
      </c>
      <c r="AO834" s="3">
        <v>46143</v>
      </c>
    </row>
    <row r="835" spans="1:41">
      <c r="A835" s="1" t="s">
        <v>1783</v>
      </c>
      <c r="B835" s="1" t="s">
        <v>42</v>
      </c>
      <c r="C835">
        <v>999999999999</v>
      </c>
      <c r="D835">
        <v>222222222222</v>
      </c>
      <c r="E835" s="1" t="s">
        <v>121</v>
      </c>
      <c r="F835">
        <v>46153.833333333336</v>
      </c>
      <c r="G835">
        <v>46154.833333333336</v>
      </c>
      <c r="H835">
        <v>46142.833333333336</v>
      </c>
      <c r="I835">
        <v>46173.833333333336</v>
      </c>
      <c r="J835" s="1" t="s">
        <v>75</v>
      </c>
      <c r="K835" s="1" t="s">
        <v>76</v>
      </c>
      <c r="L835" s="1" t="s">
        <v>77</v>
      </c>
      <c r="M835" s="1" t="s">
        <v>136</v>
      </c>
      <c r="N835" s="1" t="s">
        <v>48</v>
      </c>
      <c r="O835" s="1" t="s">
        <v>49</v>
      </c>
      <c r="P835">
        <v>93.807500000000005</v>
      </c>
      <c r="Q835" s="1" t="s">
        <v>79</v>
      </c>
      <c r="R835">
        <v>2.3E-2</v>
      </c>
      <c r="S835" s="1" t="s">
        <v>51</v>
      </c>
      <c r="T835" s="1" t="s">
        <v>52</v>
      </c>
      <c r="U835">
        <v>2.1576</v>
      </c>
      <c r="V835">
        <v>2.0169000000000001</v>
      </c>
      <c r="W835">
        <v>2.0169000000000001</v>
      </c>
      <c r="X835" s="1" t="s">
        <v>53</v>
      </c>
      <c r="Y835" s="1" t="s">
        <v>49</v>
      </c>
      <c r="Z835" s="1" t="s">
        <v>80</v>
      </c>
      <c r="AA835" s="1" t="s">
        <v>123</v>
      </c>
      <c r="AB835" s="1" t="s">
        <v>124</v>
      </c>
      <c r="AC835" s="1" t="s">
        <v>125</v>
      </c>
      <c r="AD835" s="1" t="s">
        <v>126</v>
      </c>
      <c r="AE835" s="1" t="s">
        <v>127</v>
      </c>
      <c r="AF835" s="1" t="s">
        <v>70</v>
      </c>
      <c r="AG835" s="1" t="s">
        <v>60</v>
      </c>
      <c r="AH835">
        <v>835</v>
      </c>
      <c r="AI835" s="1" t="s">
        <v>70</v>
      </c>
      <c r="AJ835" s="1" t="s">
        <v>71</v>
      </c>
      <c r="AK835" s="1" t="s">
        <v>72</v>
      </c>
      <c r="AL835">
        <v>1</v>
      </c>
      <c r="AM835" s="1" t="s">
        <v>1784</v>
      </c>
      <c r="AN835" s="2">
        <v>46143</v>
      </c>
      <c r="AO835" s="3">
        <v>46143</v>
      </c>
    </row>
    <row r="836" spans="1:41">
      <c r="A836" s="1" t="s">
        <v>1785</v>
      </c>
      <c r="B836" s="1" t="s">
        <v>42</v>
      </c>
      <c r="C836">
        <v>999999999999</v>
      </c>
      <c r="D836">
        <v>222222222222</v>
      </c>
      <c r="E836" s="1" t="s">
        <v>121</v>
      </c>
      <c r="F836">
        <v>46153.833333333336</v>
      </c>
      <c r="G836">
        <v>46154.833333333336</v>
      </c>
      <c r="H836">
        <v>46142.833333333336</v>
      </c>
      <c r="I836">
        <v>46173.833333333336</v>
      </c>
      <c r="J836" s="1" t="s">
        <v>86</v>
      </c>
      <c r="K836" s="1" t="s">
        <v>87</v>
      </c>
      <c r="L836" s="1" t="s">
        <v>88</v>
      </c>
      <c r="M836" s="1" t="s">
        <v>139</v>
      </c>
      <c r="N836" s="1" t="s">
        <v>48</v>
      </c>
      <c r="O836" s="1" t="s">
        <v>49</v>
      </c>
      <c r="P836">
        <v>84.616399999999999</v>
      </c>
      <c r="Q836" s="1" t="s">
        <v>50</v>
      </c>
      <c r="R836">
        <v>0.192</v>
      </c>
      <c r="S836" s="1" t="s">
        <v>51</v>
      </c>
      <c r="T836" s="1" t="s">
        <v>52</v>
      </c>
      <c r="U836">
        <v>16.246300000000002</v>
      </c>
      <c r="V836">
        <v>14.3848</v>
      </c>
      <c r="W836">
        <v>14.3848</v>
      </c>
      <c r="X836" s="1" t="s">
        <v>53</v>
      </c>
      <c r="Y836" s="1" t="s">
        <v>49</v>
      </c>
      <c r="Z836" s="1" t="s">
        <v>90</v>
      </c>
      <c r="AA836" s="1" t="s">
        <v>123</v>
      </c>
      <c r="AB836" s="1" t="s">
        <v>124</v>
      </c>
      <c r="AC836" s="1" t="s">
        <v>125</v>
      </c>
      <c r="AD836" s="1" t="s">
        <v>126</v>
      </c>
      <c r="AE836" s="1" t="s">
        <v>127</v>
      </c>
      <c r="AF836" s="1" t="s">
        <v>70</v>
      </c>
      <c r="AG836" s="1" t="s">
        <v>60</v>
      </c>
      <c r="AH836">
        <v>836</v>
      </c>
      <c r="AI836" s="1" t="s">
        <v>70</v>
      </c>
      <c r="AJ836" s="1" t="s">
        <v>71</v>
      </c>
      <c r="AK836" s="1" t="s">
        <v>72</v>
      </c>
      <c r="AL836">
        <v>1</v>
      </c>
      <c r="AM836" s="1" t="s">
        <v>1786</v>
      </c>
      <c r="AN836" s="2">
        <v>46143</v>
      </c>
      <c r="AO836" s="3">
        <v>46143</v>
      </c>
    </row>
    <row r="837" spans="1:41">
      <c r="A837" s="1" t="s">
        <v>1787</v>
      </c>
      <c r="B837" s="1" t="s">
        <v>42</v>
      </c>
      <c r="C837">
        <v>999999999999</v>
      </c>
      <c r="D837">
        <v>222222222222</v>
      </c>
      <c r="E837" s="1" t="s">
        <v>121</v>
      </c>
      <c r="F837">
        <v>46153.833333333336</v>
      </c>
      <c r="G837">
        <v>46154.833333333336</v>
      </c>
      <c r="H837">
        <v>46142.833333333336</v>
      </c>
      <c r="I837">
        <v>46173.833333333336</v>
      </c>
      <c r="J837" s="1" t="s">
        <v>86</v>
      </c>
      <c r="K837" s="1" t="s">
        <v>87</v>
      </c>
      <c r="L837" s="1" t="s">
        <v>88</v>
      </c>
      <c r="M837" s="1" t="s">
        <v>142</v>
      </c>
      <c r="N837" s="1" t="s">
        <v>48</v>
      </c>
      <c r="O837" s="1" t="s">
        <v>49</v>
      </c>
      <c r="P837">
        <v>82.839600000000004</v>
      </c>
      <c r="Q837" s="1" t="s">
        <v>50</v>
      </c>
      <c r="R837">
        <v>0.192</v>
      </c>
      <c r="S837" s="1" t="s">
        <v>51</v>
      </c>
      <c r="T837" s="1" t="s">
        <v>52</v>
      </c>
      <c r="U837">
        <v>15.905200000000001</v>
      </c>
      <c r="V837">
        <v>14.082700000000001</v>
      </c>
      <c r="W837">
        <v>14.082700000000001</v>
      </c>
      <c r="X837" s="1" t="s">
        <v>53</v>
      </c>
      <c r="Y837" s="1" t="s">
        <v>49</v>
      </c>
      <c r="Z837" s="1" t="s">
        <v>90</v>
      </c>
      <c r="AA837" s="1" t="s">
        <v>123</v>
      </c>
      <c r="AB837" s="1" t="s">
        <v>124</v>
      </c>
      <c r="AC837" s="1" t="s">
        <v>125</v>
      </c>
      <c r="AD837" s="1" t="s">
        <v>126</v>
      </c>
      <c r="AE837" s="1" t="s">
        <v>127</v>
      </c>
      <c r="AF837" s="1" t="s">
        <v>70</v>
      </c>
      <c r="AG837" s="1" t="s">
        <v>60</v>
      </c>
      <c r="AH837">
        <v>837</v>
      </c>
      <c r="AI837" s="1" t="s">
        <v>70</v>
      </c>
      <c r="AJ837" s="1" t="s">
        <v>71</v>
      </c>
      <c r="AK837" s="1" t="s">
        <v>72</v>
      </c>
      <c r="AL837">
        <v>1</v>
      </c>
      <c r="AM837" s="1" t="s">
        <v>1788</v>
      </c>
      <c r="AN837" s="2">
        <v>46143</v>
      </c>
      <c r="AO837" s="3">
        <v>46143</v>
      </c>
    </row>
    <row r="838" spans="1:41">
      <c r="A838" s="1" t="s">
        <v>1789</v>
      </c>
      <c r="B838" s="1" t="s">
        <v>42</v>
      </c>
      <c r="C838">
        <v>999999999999</v>
      </c>
      <c r="D838">
        <v>222222222222</v>
      </c>
      <c r="E838" s="1" t="s">
        <v>121</v>
      </c>
      <c r="F838">
        <v>46153.833333333336</v>
      </c>
      <c r="G838">
        <v>46154.833333333336</v>
      </c>
      <c r="H838">
        <v>46142.833333333336</v>
      </c>
      <c r="I838">
        <v>46173.833333333336</v>
      </c>
      <c r="J838" s="1" t="s">
        <v>96</v>
      </c>
      <c r="K838" s="1" t="s">
        <v>45</v>
      </c>
      <c r="L838" s="1" t="s">
        <v>97</v>
      </c>
      <c r="M838" s="1" t="s">
        <v>145</v>
      </c>
      <c r="N838" s="1" t="s">
        <v>48</v>
      </c>
      <c r="O838" s="1" t="s">
        <v>49</v>
      </c>
      <c r="P838">
        <v>1829627.8222000001</v>
      </c>
      <c r="Q838" s="1" t="s">
        <v>99</v>
      </c>
      <c r="R838">
        <v>1.6666700000000001E-5</v>
      </c>
      <c r="S838" s="1" t="s">
        <v>51</v>
      </c>
      <c r="T838" s="1" t="s">
        <v>52</v>
      </c>
      <c r="U838">
        <v>30.4939</v>
      </c>
      <c r="V838">
        <v>28.359200000000001</v>
      </c>
      <c r="W838">
        <v>28.359200000000001</v>
      </c>
      <c r="X838" s="1" t="s">
        <v>53</v>
      </c>
      <c r="Y838" s="1" t="s">
        <v>49</v>
      </c>
      <c r="Z838" s="1" t="s">
        <v>100</v>
      </c>
      <c r="AA838" s="1" t="s">
        <v>123</v>
      </c>
      <c r="AB838" s="1" t="s">
        <v>124</v>
      </c>
      <c r="AC838" s="1" t="s">
        <v>125</v>
      </c>
      <c r="AD838" s="1" t="s">
        <v>126</v>
      </c>
      <c r="AE838" s="1" t="s">
        <v>127</v>
      </c>
      <c r="AF838" s="1" t="s">
        <v>70</v>
      </c>
      <c r="AG838" s="1" t="s">
        <v>60</v>
      </c>
      <c r="AH838">
        <v>838</v>
      </c>
      <c r="AI838" s="1" t="s">
        <v>70</v>
      </c>
      <c r="AJ838" s="1" t="s">
        <v>71</v>
      </c>
      <c r="AK838" s="1" t="s">
        <v>72</v>
      </c>
      <c r="AL838">
        <v>1</v>
      </c>
      <c r="AM838" s="1" t="s">
        <v>1790</v>
      </c>
      <c r="AN838" s="2">
        <v>46143</v>
      </c>
      <c r="AO838" s="3">
        <v>46143</v>
      </c>
    </row>
    <row r="839" spans="1:41">
      <c r="A839" s="1" t="s">
        <v>1791</v>
      </c>
      <c r="B839" s="1" t="s">
        <v>42</v>
      </c>
      <c r="C839">
        <v>999999999999</v>
      </c>
      <c r="D839">
        <v>222222222222</v>
      </c>
      <c r="E839" s="1" t="s">
        <v>121</v>
      </c>
      <c r="F839">
        <v>46153.833333333336</v>
      </c>
      <c r="G839">
        <v>46154.833333333336</v>
      </c>
      <c r="H839">
        <v>46142.833333333336</v>
      </c>
      <c r="I839">
        <v>46173.833333333336</v>
      </c>
      <c r="J839" s="1" t="s">
        <v>96</v>
      </c>
      <c r="K839" s="1" t="s">
        <v>45</v>
      </c>
      <c r="L839" s="1" t="s">
        <v>97</v>
      </c>
      <c r="M839" s="1" t="s">
        <v>148</v>
      </c>
      <c r="N839" s="1" t="s">
        <v>48</v>
      </c>
      <c r="O839" s="1" t="s">
        <v>49</v>
      </c>
      <c r="P839">
        <v>1703078.0734000001</v>
      </c>
      <c r="Q839" s="1" t="s">
        <v>99</v>
      </c>
      <c r="R839">
        <v>1.6666700000000001E-5</v>
      </c>
      <c r="S839" s="1" t="s">
        <v>51</v>
      </c>
      <c r="T839" s="1" t="s">
        <v>52</v>
      </c>
      <c r="U839">
        <v>28.384699999999999</v>
      </c>
      <c r="V839">
        <v>26.3977</v>
      </c>
      <c r="W839">
        <v>26.3977</v>
      </c>
      <c r="X839" s="1" t="s">
        <v>53</v>
      </c>
      <c r="Y839" s="1" t="s">
        <v>49</v>
      </c>
      <c r="Z839" s="1" t="s">
        <v>100</v>
      </c>
      <c r="AA839" s="1" t="s">
        <v>123</v>
      </c>
      <c r="AB839" s="1" t="s">
        <v>124</v>
      </c>
      <c r="AC839" s="1" t="s">
        <v>125</v>
      </c>
      <c r="AD839" s="1" t="s">
        <v>126</v>
      </c>
      <c r="AE839" s="1" t="s">
        <v>127</v>
      </c>
      <c r="AF839" s="1" t="s">
        <v>70</v>
      </c>
      <c r="AG839" s="1" t="s">
        <v>60</v>
      </c>
      <c r="AH839">
        <v>839</v>
      </c>
      <c r="AI839" s="1" t="s">
        <v>70</v>
      </c>
      <c r="AJ839" s="1" t="s">
        <v>71</v>
      </c>
      <c r="AK839" s="1" t="s">
        <v>72</v>
      </c>
      <c r="AL839">
        <v>1</v>
      </c>
      <c r="AM839" s="1" t="s">
        <v>1792</v>
      </c>
      <c r="AN839" s="2">
        <v>46143</v>
      </c>
      <c r="AO839" s="3">
        <v>46143</v>
      </c>
    </row>
    <row r="840" spans="1:41">
      <c r="A840" s="1" t="s">
        <v>1793</v>
      </c>
      <c r="B840" s="1" t="s">
        <v>42</v>
      </c>
      <c r="C840">
        <v>999999999999</v>
      </c>
      <c r="D840">
        <v>222222222222</v>
      </c>
      <c r="E840" s="1" t="s">
        <v>121</v>
      </c>
      <c r="F840">
        <v>46153.833333333336</v>
      </c>
      <c r="G840">
        <v>46154.833333333336</v>
      </c>
      <c r="H840">
        <v>46142.833333333336</v>
      </c>
      <c r="I840">
        <v>46173.833333333336</v>
      </c>
      <c r="J840" s="1" t="s">
        <v>106</v>
      </c>
      <c r="K840" s="1" t="s">
        <v>107</v>
      </c>
      <c r="L840" s="1" t="s">
        <v>108</v>
      </c>
      <c r="M840" s="1" t="s">
        <v>151</v>
      </c>
      <c r="N840" s="1" t="s">
        <v>48</v>
      </c>
      <c r="O840" s="1" t="s">
        <v>49</v>
      </c>
      <c r="P840">
        <v>88.729900000000001</v>
      </c>
      <c r="Q840" s="1" t="s">
        <v>110</v>
      </c>
      <c r="R840">
        <v>0.5</v>
      </c>
      <c r="S840" s="1" t="s">
        <v>51</v>
      </c>
      <c r="T840" s="1" t="s">
        <v>52</v>
      </c>
      <c r="U840">
        <v>44.365000000000002</v>
      </c>
      <c r="V840">
        <v>40.815800000000003</v>
      </c>
      <c r="W840">
        <v>40.815800000000003</v>
      </c>
      <c r="X840" s="1" t="s">
        <v>53</v>
      </c>
      <c r="Y840" s="1" t="s">
        <v>49</v>
      </c>
      <c r="Z840" s="1" t="s">
        <v>111</v>
      </c>
      <c r="AA840" s="1" t="s">
        <v>152</v>
      </c>
      <c r="AB840" s="1" t="s">
        <v>124</v>
      </c>
      <c r="AC840" s="1" t="s">
        <v>125</v>
      </c>
      <c r="AD840" s="1" t="s">
        <v>126</v>
      </c>
      <c r="AE840" s="1" t="s">
        <v>127</v>
      </c>
      <c r="AF840" s="1" t="s">
        <v>70</v>
      </c>
      <c r="AG840" s="1" t="s">
        <v>60</v>
      </c>
      <c r="AH840">
        <v>840</v>
      </c>
      <c r="AI840" s="1" t="s">
        <v>113</v>
      </c>
      <c r="AJ840" s="1" t="s">
        <v>114</v>
      </c>
      <c r="AK840" s="1" t="s">
        <v>115</v>
      </c>
      <c r="AL840">
        <v>1</v>
      </c>
      <c r="AM840" s="1" t="s">
        <v>1794</v>
      </c>
      <c r="AN840" s="2">
        <v>46143</v>
      </c>
      <c r="AO840" s="3">
        <v>46143</v>
      </c>
    </row>
    <row r="841" spans="1:41">
      <c r="A841" s="1" t="s">
        <v>1795</v>
      </c>
      <c r="B841" s="1" t="s">
        <v>42</v>
      </c>
      <c r="C841">
        <v>999999999999</v>
      </c>
      <c r="D841">
        <v>222222222222</v>
      </c>
      <c r="E841" s="1" t="s">
        <v>121</v>
      </c>
      <c r="F841">
        <v>46153.833333333336</v>
      </c>
      <c r="G841">
        <v>46154.833333333336</v>
      </c>
      <c r="H841">
        <v>46142.833333333336</v>
      </c>
      <c r="I841">
        <v>46173.833333333336</v>
      </c>
      <c r="J841" s="1" t="s">
        <v>106</v>
      </c>
      <c r="K841" s="1" t="s">
        <v>107</v>
      </c>
      <c r="L841" s="1" t="s">
        <v>108</v>
      </c>
      <c r="M841" s="1" t="s">
        <v>155</v>
      </c>
      <c r="N841" s="1" t="s">
        <v>48</v>
      </c>
      <c r="O841" s="1" t="s">
        <v>49</v>
      </c>
      <c r="P841">
        <v>88.431399999999996</v>
      </c>
      <c r="Q841" s="1" t="s">
        <v>110</v>
      </c>
      <c r="R841">
        <v>0.5</v>
      </c>
      <c r="S841" s="1" t="s">
        <v>51</v>
      </c>
      <c r="T841" s="1" t="s">
        <v>52</v>
      </c>
      <c r="U841">
        <v>44.215699999999998</v>
      </c>
      <c r="V841">
        <v>40.678400000000003</v>
      </c>
      <c r="W841">
        <v>40.678400000000003</v>
      </c>
      <c r="X841" s="1" t="s">
        <v>53</v>
      </c>
      <c r="Y841" s="1" t="s">
        <v>49</v>
      </c>
      <c r="Z841" s="1" t="s">
        <v>111</v>
      </c>
      <c r="AA841" s="1" t="s">
        <v>55</v>
      </c>
      <c r="AB841" s="1" t="s">
        <v>56</v>
      </c>
      <c r="AC841" s="1" t="s">
        <v>57</v>
      </c>
      <c r="AD841" s="1" t="s">
        <v>58</v>
      </c>
      <c r="AE841" s="1" t="s">
        <v>59</v>
      </c>
      <c r="AF841" s="1" t="s">
        <v>56</v>
      </c>
      <c r="AG841" s="1" t="s">
        <v>60</v>
      </c>
      <c r="AH841">
        <v>841</v>
      </c>
      <c r="AI841" s="1" t="s">
        <v>56</v>
      </c>
      <c r="AJ841" s="1" t="s">
        <v>56</v>
      </c>
      <c r="AK841" s="1" t="s">
        <v>61</v>
      </c>
      <c r="AL841">
        <v>1</v>
      </c>
      <c r="AM841" s="1" t="s">
        <v>1796</v>
      </c>
      <c r="AN841" s="2">
        <v>46143</v>
      </c>
      <c r="AO841" s="3">
        <v>46143</v>
      </c>
    </row>
    <row r="842" spans="1:41">
      <c r="A842" s="1" t="s">
        <v>1797</v>
      </c>
      <c r="B842" s="1" t="s">
        <v>42</v>
      </c>
      <c r="C842">
        <v>999999999999</v>
      </c>
      <c r="D842">
        <v>111111111111</v>
      </c>
      <c r="E842" s="1" t="s">
        <v>43</v>
      </c>
      <c r="F842">
        <v>46154.833333333336</v>
      </c>
      <c r="G842">
        <v>46155.833333333336</v>
      </c>
      <c r="H842">
        <v>46142.833333333336</v>
      </c>
      <c r="I842">
        <v>46173.833333333336</v>
      </c>
      <c r="J842" s="1" t="s">
        <v>44</v>
      </c>
      <c r="K842" s="1" t="s">
        <v>45</v>
      </c>
      <c r="L842" s="1" t="s">
        <v>46</v>
      </c>
      <c r="M842" s="1" t="s">
        <v>47</v>
      </c>
      <c r="N842" s="1" t="s">
        <v>48</v>
      </c>
      <c r="O842" s="1" t="s">
        <v>49</v>
      </c>
      <c r="P842">
        <v>1080.9192</v>
      </c>
      <c r="Q842" s="1" t="s">
        <v>50</v>
      </c>
      <c r="R842">
        <v>9.6000000000000002E-2</v>
      </c>
      <c r="S842" s="1" t="s">
        <v>51</v>
      </c>
      <c r="T842" s="1" t="s">
        <v>52</v>
      </c>
      <c r="U842">
        <v>103.76819999999999</v>
      </c>
      <c r="V842">
        <v>90.797200000000004</v>
      </c>
      <c r="W842">
        <v>90.797200000000004</v>
      </c>
      <c r="X842" s="1" t="s">
        <v>53</v>
      </c>
      <c r="Y842" s="1" t="s">
        <v>49</v>
      </c>
      <c r="Z842" s="1" t="s">
        <v>54</v>
      </c>
      <c r="AA842" s="1" t="s">
        <v>65</v>
      </c>
      <c r="AB842" s="1" t="s">
        <v>66</v>
      </c>
      <c r="AC842" s="1" t="s">
        <v>67</v>
      </c>
      <c r="AD842" s="1" t="s">
        <v>68</v>
      </c>
      <c r="AE842" s="1" t="s">
        <v>69</v>
      </c>
      <c r="AF842" s="1" t="s">
        <v>70</v>
      </c>
      <c r="AG842" s="1" t="s">
        <v>60</v>
      </c>
      <c r="AH842">
        <v>842</v>
      </c>
      <c r="AI842" s="1" t="s">
        <v>70</v>
      </c>
      <c r="AJ842" s="1" t="s">
        <v>71</v>
      </c>
      <c r="AK842" s="1" t="s">
        <v>72</v>
      </c>
      <c r="AL842">
        <v>1</v>
      </c>
      <c r="AM842" s="1" t="s">
        <v>1798</v>
      </c>
      <c r="AN842" s="2">
        <v>46143</v>
      </c>
      <c r="AO842" s="3">
        <v>46143</v>
      </c>
    </row>
    <row r="843" spans="1:41">
      <c r="A843" s="1" t="s">
        <v>1799</v>
      </c>
      <c r="B843" s="1" t="s">
        <v>42</v>
      </c>
      <c r="C843">
        <v>999999999999</v>
      </c>
      <c r="D843">
        <v>111111111111</v>
      </c>
      <c r="E843" s="1" t="s">
        <v>43</v>
      </c>
      <c r="F843">
        <v>46154.833333333336</v>
      </c>
      <c r="G843">
        <v>46155.833333333336</v>
      </c>
      <c r="H843">
        <v>46142.833333333336</v>
      </c>
      <c r="I843">
        <v>46173.833333333336</v>
      </c>
      <c r="J843" s="1" t="s">
        <v>44</v>
      </c>
      <c r="K843" s="1" t="s">
        <v>45</v>
      </c>
      <c r="L843" s="1" t="s">
        <v>46</v>
      </c>
      <c r="M843" s="1" t="s">
        <v>64</v>
      </c>
      <c r="N843" s="1" t="s">
        <v>48</v>
      </c>
      <c r="O843" s="1" t="s">
        <v>49</v>
      </c>
      <c r="P843">
        <v>1032.4196999999999</v>
      </c>
      <c r="Q843" s="1" t="s">
        <v>50</v>
      </c>
      <c r="R843">
        <v>9.6000000000000002E-2</v>
      </c>
      <c r="S843" s="1" t="s">
        <v>51</v>
      </c>
      <c r="T843" s="1" t="s">
        <v>52</v>
      </c>
      <c r="U843">
        <v>99.112300000000005</v>
      </c>
      <c r="V843">
        <v>86.723299999999995</v>
      </c>
      <c r="W843">
        <v>86.723299999999995</v>
      </c>
      <c r="X843" s="1" t="s">
        <v>53</v>
      </c>
      <c r="Y843" s="1" t="s">
        <v>49</v>
      </c>
      <c r="Z843" s="1" t="s">
        <v>54</v>
      </c>
      <c r="AA843" s="1" t="s">
        <v>65</v>
      </c>
      <c r="AB843" s="1" t="s">
        <v>66</v>
      </c>
      <c r="AC843" s="1" t="s">
        <v>67</v>
      </c>
      <c r="AD843" s="1" t="s">
        <v>68</v>
      </c>
      <c r="AE843" s="1" t="s">
        <v>69</v>
      </c>
      <c r="AF843" s="1" t="s">
        <v>70</v>
      </c>
      <c r="AG843" s="1" t="s">
        <v>60</v>
      </c>
      <c r="AH843">
        <v>843</v>
      </c>
      <c r="AI843" s="1" t="s">
        <v>70</v>
      </c>
      <c r="AJ843" s="1" t="s">
        <v>71</v>
      </c>
      <c r="AK843" s="1" t="s">
        <v>72</v>
      </c>
      <c r="AL843">
        <v>1</v>
      </c>
      <c r="AM843" s="1" t="s">
        <v>1800</v>
      </c>
      <c r="AN843" s="2">
        <v>46143</v>
      </c>
      <c r="AO843" s="3">
        <v>46143</v>
      </c>
    </row>
    <row r="844" spans="1:41">
      <c r="A844" s="1" t="s">
        <v>1801</v>
      </c>
      <c r="B844" s="1" t="s">
        <v>42</v>
      </c>
      <c r="C844">
        <v>999999999999</v>
      </c>
      <c r="D844">
        <v>111111111111</v>
      </c>
      <c r="E844" s="1" t="s">
        <v>43</v>
      </c>
      <c r="F844">
        <v>46154.833333333336</v>
      </c>
      <c r="G844">
        <v>46155.833333333336</v>
      </c>
      <c r="H844">
        <v>46142.833333333336</v>
      </c>
      <c r="I844">
        <v>46173.833333333336</v>
      </c>
      <c r="J844" s="1" t="s">
        <v>75</v>
      </c>
      <c r="K844" s="1" t="s">
        <v>76</v>
      </c>
      <c r="L844" s="1" t="s">
        <v>77</v>
      </c>
      <c r="M844" s="1" t="s">
        <v>78</v>
      </c>
      <c r="N844" s="1" t="s">
        <v>48</v>
      </c>
      <c r="O844" s="1" t="s">
        <v>49</v>
      </c>
      <c r="P844">
        <v>242.4427</v>
      </c>
      <c r="Q844" s="1" t="s">
        <v>79</v>
      </c>
      <c r="R844">
        <v>2.3E-2</v>
      </c>
      <c r="S844" s="1" t="s">
        <v>51</v>
      </c>
      <c r="T844" s="1" t="s">
        <v>52</v>
      </c>
      <c r="U844">
        <v>5.5762</v>
      </c>
      <c r="V844">
        <v>5.2125000000000004</v>
      </c>
      <c r="W844">
        <v>5.2125000000000004</v>
      </c>
      <c r="X844" s="1" t="s">
        <v>53</v>
      </c>
      <c r="Y844" s="1" t="s">
        <v>49</v>
      </c>
      <c r="Z844" s="1" t="s">
        <v>80</v>
      </c>
      <c r="AA844" s="1" t="s">
        <v>65</v>
      </c>
      <c r="AB844" s="1" t="s">
        <v>66</v>
      </c>
      <c r="AC844" s="1" t="s">
        <v>67</v>
      </c>
      <c r="AD844" s="1" t="s">
        <v>68</v>
      </c>
      <c r="AE844" s="1" t="s">
        <v>69</v>
      </c>
      <c r="AF844" s="1" t="s">
        <v>70</v>
      </c>
      <c r="AG844" s="1" t="s">
        <v>60</v>
      </c>
      <c r="AH844">
        <v>844</v>
      </c>
      <c r="AI844" s="1" t="s">
        <v>70</v>
      </c>
      <c r="AJ844" s="1" t="s">
        <v>71</v>
      </c>
      <c r="AK844" s="1" t="s">
        <v>72</v>
      </c>
      <c r="AL844">
        <v>1</v>
      </c>
      <c r="AM844" s="1" t="s">
        <v>1802</v>
      </c>
      <c r="AN844" s="2">
        <v>46143</v>
      </c>
      <c r="AO844" s="3">
        <v>46143</v>
      </c>
    </row>
    <row r="845" spans="1:41">
      <c r="A845" s="1" t="s">
        <v>1803</v>
      </c>
      <c r="B845" s="1" t="s">
        <v>42</v>
      </c>
      <c r="C845">
        <v>999999999999</v>
      </c>
      <c r="D845">
        <v>111111111111</v>
      </c>
      <c r="E845" s="1" t="s">
        <v>43</v>
      </c>
      <c r="F845">
        <v>46154.833333333336</v>
      </c>
      <c r="G845">
        <v>46155.833333333336</v>
      </c>
      <c r="H845">
        <v>46142.833333333336</v>
      </c>
      <c r="I845">
        <v>46173.833333333336</v>
      </c>
      <c r="J845" s="1" t="s">
        <v>75</v>
      </c>
      <c r="K845" s="1" t="s">
        <v>76</v>
      </c>
      <c r="L845" s="1" t="s">
        <v>77</v>
      </c>
      <c r="M845" s="1" t="s">
        <v>83</v>
      </c>
      <c r="N845" s="1" t="s">
        <v>48</v>
      </c>
      <c r="O845" s="1" t="s">
        <v>49</v>
      </c>
      <c r="P845">
        <v>256.23390000000001</v>
      </c>
      <c r="Q845" s="1" t="s">
        <v>79</v>
      </c>
      <c r="R845">
        <v>2.3E-2</v>
      </c>
      <c r="S845" s="1" t="s">
        <v>51</v>
      </c>
      <c r="T845" s="1" t="s">
        <v>52</v>
      </c>
      <c r="U845">
        <v>5.8933999999999997</v>
      </c>
      <c r="V845">
        <v>5.5090000000000003</v>
      </c>
      <c r="W845">
        <v>5.5090000000000003</v>
      </c>
      <c r="X845" s="1" t="s">
        <v>53</v>
      </c>
      <c r="Y845" s="1" t="s">
        <v>49</v>
      </c>
      <c r="Z845" s="1" t="s">
        <v>80</v>
      </c>
      <c r="AA845" s="1" t="s">
        <v>65</v>
      </c>
      <c r="AB845" s="1" t="s">
        <v>66</v>
      </c>
      <c r="AC845" s="1" t="s">
        <v>67</v>
      </c>
      <c r="AD845" s="1" t="s">
        <v>68</v>
      </c>
      <c r="AE845" s="1" t="s">
        <v>69</v>
      </c>
      <c r="AF845" s="1" t="s">
        <v>70</v>
      </c>
      <c r="AG845" s="1" t="s">
        <v>60</v>
      </c>
      <c r="AH845">
        <v>845</v>
      </c>
      <c r="AI845" s="1" t="s">
        <v>70</v>
      </c>
      <c r="AJ845" s="1" t="s">
        <v>71</v>
      </c>
      <c r="AK845" s="1" t="s">
        <v>72</v>
      </c>
      <c r="AL845">
        <v>1</v>
      </c>
      <c r="AM845" s="1" t="s">
        <v>1804</v>
      </c>
      <c r="AN845" s="2">
        <v>46143</v>
      </c>
      <c r="AO845" s="3">
        <v>46143</v>
      </c>
    </row>
    <row r="846" spans="1:41">
      <c r="A846" s="1" t="s">
        <v>1805</v>
      </c>
      <c r="B846" s="1" t="s">
        <v>42</v>
      </c>
      <c r="C846">
        <v>999999999999</v>
      </c>
      <c r="D846">
        <v>111111111111</v>
      </c>
      <c r="E846" s="1" t="s">
        <v>43</v>
      </c>
      <c r="F846">
        <v>46154.833333333336</v>
      </c>
      <c r="G846">
        <v>46155.833333333336</v>
      </c>
      <c r="H846">
        <v>46142.833333333336</v>
      </c>
      <c r="I846">
        <v>46173.833333333336</v>
      </c>
      <c r="J846" s="1" t="s">
        <v>86</v>
      </c>
      <c r="K846" s="1" t="s">
        <v>87</v>
      </c>
      <c r="L846" s="1" t="s">
        <v>88</v>
      </c>
      <c r="M846" s="1" t="s">
        <v>89</v>
      </c>
      <c r="N846" s="1" t="s">
        <v>48</v>
      </c>
      <c r="O846" s="1" t="s">
        <v>49</v>
      </c>
      <c r="P846">
        <v>228.7396</v>
      </c>
      <c r="Q846" s="1" t="s">
        <v>50</v>
      </c>
      <c r="R846">
        <v>0.192</v>
      </c>
      <c r="S846" s="1" t="s">
        <v>51</v>
      </c>
      <c r="T846" s="1" t="s">
        <v>52</v>
      </c>
      <c r="U846">
        <v>43.917999999999999</v>
      </c>
      <c r="V846">
        <v>38.8857</v>
      </c>
      <c r="W846">
        <v>38.8857</v>
      </c>
      <c r="X846" s="1" t="s">
        <v>53</v>
      </c>
      <c r="Y846" s="1" t="s">
        <v>49</v>
      </c>
      <c r="Z846" s="1" t="s">
        <v>90</v>
      </c>
      <c r="AA846" s="1" t="s">
        <v>65</v>
      </c>
      <c r="AB846" s="1" t="s">
        <v>66</v>
      </c>
      <c r="AC846" s="1" t="s">
        <v>67</v>
      </c>
      <c r="AD846" s="1" t="s">
        <v>68</v>
      </c>
      <c r="AE846" s="1" t="s">
        <v>69</v>
      </c>
      <c r="AF846" s="1" t="s">
        <v>70</v>
      </c>
      <c r="AG846" s="1" t="s">
        <v>60</v>
      </c>
      <c r="AH846">
        <v>846</v>
      </c>
      <c r="AI846" s="1" t="s">
        <v>70</v>
      </c>
      <c r="AJ846" s="1" t="s">
        <v>71</v>
      </c>
      <c r="AK846" s="1" t="s">
        <v>72</v>
      </c>
      <c r="AL846">
        <v>1</v>
      </c>
      <c r="AM846" s="1" t="s">
        <v>1806</v>
      </c>
      <c r="AN846" s="2">
        <v>46143</v>
      </c>
      <c r="AO846" s="3">
        <v>46143</v>
      </c>
    </row>
    <row r="847" spans="1:41">
      <c r="A847" s="1" t="s">
        <v>1807</v>
      </c>
      <c r="B847" s="1" t="s">
        <v>42</v>
      </c>
      <c r="C847">
        <v>999999999999</v>
      </c>
      <c r="D847">
        <v>111111111111</v>
      </c>
      <c r="E847" s="1" t="s">
        <v>43</v>
      </c>
      <c r="F847">
        <v>46154.833333333336</v>
      </c>
      <c r="G847">
        <v>46155.833333333336</v>
      </c>
      <c r="H847">
        <v>46142.833333333336</v>
      </c>
      <c r="I847">
        <v>46173.833333333336</v>
      </c>
      <c r="J847" s="1" t="s">
        <v>86</v>
      </c>
      <c r="K847" s="1" t="s">
        <v>87</v>
      </c>
      <c r="L847" s="1" t="s">
        <v>88</v>
      </c>
      <c r="M847" s="1" t="s">
        <v>93</v>
      </c>
      <c r="N847" s="1" t="s">
        <v>48</v>
      </c>
      <c r="O847" s="1" t="s">
        <v>49</v>
      </c>
      <c r="P847">
        <v>234.96260000000001</v>
      </c>
      <c r="Q847" s="1" t="s">
        <v>50</v>
      </c>
      <c r="R847">
        <v>0.192</v>
      </c>
      <c r="S847" s="1" t="s">
        <v>51</v>
      </c>
      <c r="T847" s="1" t="s">
        <v>52</v>
      </c>
      <c r="U847">
        <v>45.1128</v>
      </c>
      <c r="V847">
        <v>39.943600000000004</v>
      </c>
      <c r="W847">
        <v>39.943600000000004</v>
      </c>
      <c r="X847" s="1" t="s">
        <v>53</v>
      </c>
      <c r="Y847" s="1" t="s">
        <v>49</v>
      </c>
      <c r="Z847" s="1" t="s">
        <v>90</v>
      </c>
      <c r="AA847" s="1" t="s">
        <v>65</v>
      </c>
      <c r="AB847" s="1" t="s">
        <v>66</v>
      </c>
      <c r="AC847" s="1" t="s">
        <v>67</v>
      </c>
      <c r="AD847" s="1" t="s">
        <v>68</v>
      </c>
      <c r="AE847" s="1" t="s">
        <v>69</v>
      </c>
      <c r="AF847" s="1" t="s">
        <v>70</v>
      </c>
      <c r="AG847" s="1" t="s">
        <v>60</v>
      </c>
      <c r="AH847">
        <v>847</v>
      </c>
      <c r="AI847" s="1" t="s">
        <v>70</v>
      </c>
      <c r="AJ847" s="1" t="s">
        <v>71</v>
      </c>
      <c r="AK847" s="1" t="s">
        <v>72</v>
      </c>
      <c r="AL847">
        <v>1</v>
      </c>
      <c r="AM847" s="1" t="s">
        <v>1808</v>
      </c>
      <c r="AN847" s="2">
        <v>46143</v>
      </c>
      <c r="AO847" s="3">
        <v>46143</v>
      </c>
    </row>
    <row r="848" spans="1:41">
      <c r="A848" s="1" t="s">
        <v>1809</v>
      </c>
      <c r="B848" s="1" t="s">
        <v>42</v>
      </c>
      <c r="C848">
        <v>999999999999</v>
      </c>
      <c r="D848">
        <v>111111111111</v>
      </c>
      <c r="E848" s="1" t="s">
        <v>43</v>
      </c>
      <c r="F848">
        <v>46154.833333333336</v>
      </c>
      <c r="G848">
        <v>46155.833333333336</v>
      </c>
      <c r="H848">
        <v>46142.833333333336</v>
      </c>
      <c r="I848">
        <v>46173.833333333336</v>
      </c>
      <c r="J848" s="1" t="s">
        <v>96</v>
      </c>
      <c r="K848" s="1" t="s">
        <v>45</v>
      </c>
      <c r="L848" s="1" t="s">
        <v>97</v>
      </c>
      <c r="M848" s="1" t="s">
        <v>98</v>
      </c>
      <c r="N848" s="1" t="s">
        <v>48</v>
      </c>
      <c r="O848" s="1" t="s">
        <v>49</v>
      </c>
      <c r="P848">
        <v>4229152.0933999997</v>
      </c>
      <c r="Q848" s="1" t="s">
        <v>99</v>
      </c>
      <c r="R848">
        <v>1.6666700000000001E-5</v>
      </c>
      <c r="S848" s="1" t="s">
        <v>51</v>
      </c>
      <c r="T848" s="1" t="s">
        <v>52</v>
      </c>
      <c r="U848">
        <v>70.486000000000004</v>
      </c>
      <c r="V848">
        <v>65.551900000000003</v>
      </c>
      <c r="W848">
        <v>65.551900000000003</v>
      </c>
      <c r="X848" s="1" t="s">
        <v>53</v>
      </c>
      <c r="Y848" s="1" t="s">
        <v>49</v>
      </c>
      <c r="Z848" s="1" t="s">
        <v>100</v>
      </c>
      <c r="AA848" s="1" t="s">
        <v>65</v>
      </c>
      <c r="AB848" s="1" t="s">
        <v>66</v>
      </c>
      <c r="AC848" s="1" t="s">
        <v>67</v>
      </c>
      <c r="AD848" s="1" t="s">
        <v>68</v>
      </c>
      <c r="AE848" s="1" t="s">
        <v>69</v>
      </c>
      <c r="AF848" s="1" t="s">
        <v>70</v>
      </c>
      <c r="AG848" s="1" t="s">
        <v>60</v>
      </c>
      <c r="AH848">
        <v>848</v>
      </c>
      <c r="AI848" s="1" t="s">
        <v>70</v>
      </c>
      <c r="AJ848" s="1" t="s">
        <v>71</v>
      </c>
      <c r="AK848" s="1" t="s">
        <v>72</v>
      </c>
      <c r="AL848">
        <v>1</v>
      </c>
      <c r="AM848" s="1" t="s">
        <v>1810</v>
      </c>
      <c r="AN848" s="2">
        <v>46143</v>
      </c>
      <c r="AO848" s="3">
        <v>46143</v>
      </c>
    </row>
    <row r="849" spans="1:41">
      <c r="A849" s="1" t="s">
        <v>1811</v>
      </c>
      <c r="B849" s="1" t="s">
        <v>42</v>
      </c>
      <c r="C849">
        <v>999999999999</v>
      </c>
      <c r="D849">
        <v>111111111111</v>
      </c>
      <c r="E849" s="1" t="s">
        <v>43</v>
      </c>
      <c r="F849">
        <v>46154.833333333336</v>
      </c>
      <c r="G849">
        <v>46155.833333333336</v>
      </c>
      <c r="H849">
        <v>46142.833333333336</v>
      </c>
      <c r="I849">
        <v>46173.833333333336</v>
      </c>
      <c r="J849" s="1" t="s">
        <v>96</v>
      </c>
      <c r="K849" s="1" t="s">
        <v>45</v>
      </c>
      <c r="L849" s="1" t="s">
        <v>97</v>
      </c>
      <c r="M849" s="1" t="s">
        <v>103</v>
      </c>
      <c r="N849" s="1" t="s">
        <v>48</v>
      </c>
      <c r="O849" s="1" t="s">
        <v>49</v>
      </c>
      <c r="P849">
        <v>4500070.1131999996</v>
      </c>
      <c r="Q849" s="1" t="s">
        <v>99</v>
      </c>
      <c r="R849">
        <v>1.6666700000000001E-5</v>
      </c>
      <c r="S849" s="1" t="s">
        <v>51</v>
      </c>
      <c r="T849" s="1" t="s">
        <v>52</v>
      </c>
      <c r="U849">
        <v>75.001300000000001</v>
      </c>
      <c r="V849">
        <v>69.751099999999994</v>
      </c>
      <c r="W849">
        <v>69.751099999999994</v>
      </c>
      <c r="X849" s="1" t="s">
        <v>53</v>
      </c>
      <c r="Y849" s="1" t="s">
        <v>49</v>
      </c>
      <c r="Z849" s="1" t="s">
        <v>100</v>
      </c>
      <c r="AA849" s="1" t="s">
        <v>55</v>
      </c>
      <c r="AB849" s="1" t="s">
        <v>56</v>
      </c>
      <c r="AC849" s="1" t="s">
        <v>57</v>
      </c>
      <c r="AD849" s="1" t="s">
        <v>58</v>
      </c>
      <c r="AE849" s="1" t="s">
        <v>59</v>
      </c>
      <c r="AF849" s="1" t="s">
        <v>56</v>
      </c>
      <c r="AG849" s="1" t="s">
        <v>60</v>
      </c>
      <c r="AH849">
        <v>849</v>
      </c>
      <c r="AI849" s="1" t="s">
        <v>56</v>
      </c>
      <c r="AJ849" s="1" t="s">
        <v>56</v>
      </c>
      <c r="AK849" s="1" t="s">
        <v>61</v>
      </c>
      <c r="AL849">
        <v>1</v>
      </c>
      <c r="AM849" s="1" t="s">
        <v>1812</v>
      </c>
      <c r="AN849" s="2">
        <v>46143</v>
      </c>
      <c r="AO849" s="3">
        <v>46143</v>
      </c>
    </row>
    <row r="850" spans="1:41">
      <c r="A850" s="1" t="s">
        <v>1813</v>
      </c>
      <c r="B850" s="1" t="s">
        <v>42</v>
      </c>
      <c r="C850">
        <v>999999999999</v>
      </c>
      <c r="D850">
        <v>111111111111</v>
      </c>
      <c r="E850" s="1" t="s">
        <v>43</v>
      </c>
      <c r="F850">
        <v>46154.833333333336</v>
      </c>
      <c r="G850">
        <v>46155.833333333336</v>
      </c>
      <c r="H850">
        <v>46142.833333333336</v>
      </c>
      <c r="I850">
        <v>46173.833333333336</v>
      </c>
      <c r="J850" s="1" t="s">
        <v>106</v>
      </c>
      <c r="K850" s="1" t="s">
        <v>107</v>
      </c>
      <c r="L850" s="1" t="s">
        <v>108</v>
      </c>
      <c r="M850" s="1" t="s">
        <v>109</v>
      </c>
      <c r="N850" s="1" t="s">
        <v>48</v>
      </c>
      <c r="O850" s="1" t="s">
        <v>49</v>
      </c>
      <c r="P850">
        <v>208.66659999999999</v>
      </c>
      <c r="Q850" s="1" t="s">
        <v>110</v>
      </c>
      <c r="R850">
        <v>0.5</v>
      </c>
      <c r="S850" s="1" t="s">
        <v>51</v>
      </c>
      <c r="T850" s="1" t="s">
        <v>52</v>
      </c>
      <c r="U850">
        <v>104.33329999999999</v>
      </c>
      <c r="V850">
        <v>95.986699999999999</v>
      </c>
      <c r="W850">
        <v>95.986699999999999</v>
      </c>
      <c r="X850" s="1" t="s">
        <v>53</v>
      </c>
      <c r="Y850" s="1" t="s">
        <v>49</v>
      </c>
      <c r="Z850" s="1" t="s">
        <v>111</v>
      </c>
      <c r="AA850" s="1" t="s">
        <v>112</v>
      </c>
      <c r="AB850" s="1" t="s">
        <v>66</v>
      </c>
      <c r="AC850" s="1" t="s">
        <v>67</v>
      </c>
      <c r="AD850" s="1" t="s">
        <v>68</v>
      </c>
      <c r="AE850" s="1" t="s">
        <v>69</v>
      </c>
      <c r="AF850" s="1" t="s">
        <v>70</v>
      </c>
      <c r="AG850" s="1" t="s">
        <v>60</v>
      </c>
      <c r="AH850">
        <v>850</v>
      </c>
      <c r="AI850" s="1" t="s">
        <v>113</v>
      </c>
      <c r="AJ850" s="1" t="s">
        <v>114</v>
      </c>
      <c r="AK850" s="1" t="s">
        <v>115</v>
      </c>
      <c r="AL850">
        <v>1</v>
      </c>
      <c r="AM850" s="1" t="s">
        <v>1814</v>
      </c>
      <c r="AN850" s="2">
        <v>46143</v>
      </c>
      <c r="AO850" s="3">
        <v>46143</v>
      </c>
    </row>
    <row r="851" spans="1:41">
      <c r="A851" s="1" t="s">
        <v>1815</v>
      </c>
      <c r="B851" s="1" t="s">
        <v>42</v>
      </c>
      <c r="C851">
        <v>999999999999</v>
      </c>
      <c r="D851">
        <v>111111111111</v>
      </c>
      <c r="E851" s="1" t="s">
        <v>43</v>
      </c>
      <c r="F851">
        <v>46154.833333333336</v>
      </c>
      <c r="G851">
        <v>46155.833333333336</v>
      </c>
      <c r="H851">
        <v>46142.833333333336</v>
      </c>
      <c r="I851">
        <v>46173.833333333336</v>
      </c>
      <c r="J851" s="1" t="s">
        <v>106</v>
      </c>
      <c r="K851" s="1" t="s">
        <v>107</v>
      </c>
      <c r="L851" s="1" t="s">
        <v>108</v>
      </c>
      <c r="M851" s="1" t="s">
        <v>118</v>
      </c>
      <c r="N851" s="1" t="s">
        <v>48</v>
      </c>
      <c r="O851" s="1" t="s">
        <v>49</v>
      </c>
      <c r="P851">
        <v>223.8185</v>
      </c>
      <c r="Q851" s="1" t="s">
        <v>110</v>
      </c>
      <c r="R851">
        <v>0.5</v>
      </c>
      <c r="S851" s="1" t="s">
        <v>51</v>
      </c>
      <c r="T851" s="1" t="s">
        <v>52</v>
      </c>
      <c r="U851">
        <v>111.9092</v>
      </c>
      <c r="V851">
        <v>102.95650000000001</v>
      </c>
      <c r="W851">
        <v>102.95650000000001</v>
      </c>
      <c r="X851" s="1" t="s">
        <v>53</v>
      </c>
      <c r="Y851" s="1" t="s">
        <v>49</v>
      </c>
      <c r="Z851" s="1" t="s">
        <v>111</v>
      </c>
      <c r="AA851" s="1" t="s">
        <v>112</v>
      </c>
      <c r="AB851" s="1" t="s">
        <v>66</v>
      </c>
      <c r="AC851" s="1" t="s">
        <v>67</v>
      </c>
      <c r="AD851" s="1" t="s">
        <v>68</v>
      </c>
      <c r="AE851" s="1" t="s">
        <v>69</v>
      </c>
      <c r="AF851" s="1" t="s">
        <v>70</v>
      </c>
      <c r="AG851" s="1" t="s">
        <v>60</v>
      </c>
      <c r="AH851">
        <v>851</v>
      </c>
      <c r="AI851" s="1" t="s">
        <v>113</v>
      </c>
      <c r="AJ851" s="1" t="s">
        <v>114</v>
      </c>
      <c r="AK851" s="1" t="s">
        <v>115</v>
      </c>
      <c r="AL851">
        <v>1</v>
      </c>
      <c r="AM851" s="1" t="s">
        <v>1816</v>
      </c>
      <c r="AN851" s="2">
        <v>46143</v>
      </c>
      <c r="AO851" s="3">
        <v>46143</v>
      </c>
    </row>
    <row r="852" spans="1:41">
      <c r="A852" s="1" t="s">
        <v>1817</v>
      </c>
      <c r="B852" s="1" t="s">
        <v>42</v>
      </c>
      <c r="C852">
        <v>999999999999</v>
      </c>
      <c r="D852">
        <v>222222222222</v>
      </c>
      <c r="E852" s="1" t="s">
        <v>121</v>
      </c>
      <c r="F852">
        <v>46154.833333333336</v>
      </c>
      <c r="G852">
        <v>46155.833333333336</v>
      </c>
      <c r="H852">
        <v>46142.833333333336</v>
      </c>
      <c r="I852">
        <v>46173.833333333336</v>
      </c>
      <c r="J852" s="1" t="s">
        <v>44</v>
      </c>
      <c r="K852" s="1" t="s">
        <v>45</v>
      </c>
      <c r="L852" s="1" t="s">
        <v>46</v>
      </c>
      <c r="M852" s="1" t="s">
        <v>122</v>
      </c>
      <c r="N852" s="1" t="s">
        <v>48</v>
      </c>
      <c r="O852" s="1" t="s">
        <v>49</v>
      </c>
      <c r="P852">
        <v>428.92590000000001</v>
      </c>
      <c r="Q852" s="1" t="s">
        <v>50</v>
      </c>
      <c r="R852">
        <v>9.6000000000000002E-2</v>
      </c>
      <c r="S852" s="1" t="s">
        <v>51</v>
      </c>
      <c r="T852" s="1" t="s">
        <v>52</v>
      </c>
      <c r="U852">
        <v>41.176900000000003</v>
      </c>
      <c r="V852">
        <v>36.029800000000002</v>
      </c>
      <c r="W852">
        <v>36.029800000000002</v>
      </c>
      <c r="X852" s="1" t="s">
        <v>53</v>
      </c>
      <c r="Y852" s="1" t="s">
        <v>49</v>
      </c>
      <c r="Z852" s="1" t="s">
        <v>54</v>
      </c>
      <c r="AA852" s="1" t="s">
        <v>123</v>
      </c>
      <c r="AB852" s="1" t="s">
        <v>124</v>
      </c>
      <c r="AC852" s="1" t="s">
        <v>125</v>
      </c>
      <c r="AD852" s="1" t="s">
        <v>126</v>
      </c>
      <c r="AE852" s="1" t="s">
        <v>127</v>
      </c>
      <c r="AF852" s="1" t="s">
        <v>70</v>
      </c>
      <c r="AG852" s="1" t="s">
        <v>60</v>
      </c>
      <c r="AH852">
        <v>852</v>
      </c>
      <c r="AI852" s="1" t="s">
        <v>70</v>
      </c>
      <c r="AJ852" s="1" t="s">
        <v>71</v>
      </c>
      <c r="AK852" s="1" t="s">
        <v>72</v>
      </c>
      <c r="AL852">
        <v>1</v>
      </c>
      <c r="AM852" s="1" t="s">
        <v>1818</v>
      </c>
      <c r="AN852" s="2">
        <v>46143</v>
      </c>
      <c r="AO852" s="3">
        <v>46143</v>
      </c>
    </row>
    <row r="853" spans="1:41">
      <c r="A853" s="1" t="s">
        <v>1819</v>
      </c>
      <c r="B853" s="1" t="s">
        <v>42</v>
      </c>
      <c r="C853">
        <v>999999999999</v>
      </c>
      <c r="D853">
        <v>222222222222</v>
      </c>
      <c r="E853" s="1" t="s">
        <v>121</v>
      </c>
      <c r="F853">
        <v>46154.833333333336</v>
      </c>
      <c r="G853">
        <v>46155.833333333336</v>
      </c>
      <c r="H853">
        <v>46142.833333333336</v>
      </c>
      <c r="I853">
        <v>46173.833333333336</v>
      </c>
      <c r="J853" s="1" t="s">
        <v>44</v>
      </c>
      <c r="K853" s="1" t="s">
        <v>45</v>
      </c>
      <c r="L853" s="1" t="s">
        <v>46</v>
      </c>
      <c r="M853" s="1" t="s">
        <v>130</v>
      </c>
      <c r="N853" s="1" t="s">
        <v>48</v>
      </c>
      <c r="O853" s="1" t="s">
        <v>49</v>
      </c>
      <c r="P853">
        <v>405.54910000000001</v>
      </c>
      <c r="Q853" s="1" t="s">
        <v>50</v>
      </c>
      <c r="R853">
        <v>9.6000000000000002E-2</v>
      </c>
      <c r="S853" s="1" t="s">
        <v>51</v>
      </c>
      <c r="T853" s="1" t="s">
        <v>52</v>
      </c>
      <c r="U853">
        <v>38.932699999999997</v>
      </c>
      <c r="V853">
        <v>34.066099999999999</v>
      </c>
      <c r="W853">
        <v>34.066099999999999</v>
      </c>
      <c r="X853" s="1" t="s">
        <v>53</v>
      </c>
      <c r="Y853" s="1" t="s">
        <v>49</v>
      </c>
      <c r="Z853" s="1" t="s">
        <v>54</v>
      </c>
      <c r="AA853" s="1" t="s">
        <v>123</v>
      </c>
      <c r="AB853" s="1" t="s">
        <v>124</v>
      </c>
      <c r="AC853" s="1" t="s">
        <v>125</v>
      </c>
      <c r="AD853" s="1" t="s">
        <v>126</v>
      </c>
      <c r="AE853" s="1" t="s">
        <v>127</v>
      </c>
      <c r="AF853" s="1" t="s">
        <v>70</v>
      </c>
      <c r="AG853" s="1" t="s">
        <v>60</v>
      </c>
      <c r="AH853">
        <v>853</v>
      </c>
      <c r="AI853" s="1" t="s">
        <v>70</v>
      </c>
      <c r="AJ853" s="1" t="s">
        <v>71</v>
      </c>
      <c r="AK853" s="1" t="s">
        <v>72</v>
      </c>
      <c r="AL853">
        <v>1</v>
      </c>
      <c r="AM853" s="1" t="s">
        <v>1820</v>
      </c>
      <c r="AN853" s="2">
        <v>46143</v>
      </c>
      <c r="AO853" s="3">
        <v>46143</v>
      </c>
    </row>
    <row r="854" spans="1:41">
      <c r="A854" s="1" t="s">
        <v>1821</v>
      </c>
      <c r="B854" s="1" t="s">
        <v>42</v>
      </c>
      <c r="C854">
        <v>999999999999</v>
      </c>
      <c r="D854">
        <v>222222222222</v>
      </c>
      <c r="E854" s="1" t="s">
        <v>121</v>
      </c>
      <c r="F854">
        <v>46154.833333333336</v>
      </c>
      <c r="G854">
        <v>46155.833333333336</v>
      </c>
      <c r="H854">
        <v>46142.833333333336</v>
      </c>
      <c r="I854">
        <v>46173.833333333336</v>
      </c>
      <c r="J854" s="1" t="s">
        <v>75</v>
      </c>
      <c r="K854" s="1" t="s">
        <v>76</v>
      </c>
      <c r="L854" s="1" t="s">
        <v>77</v>
      </c>
      <c r="M854" s="1" t="s">
        <v>133</v>
      </c>
      <c r="N854" s="1" t="s">
        <v>48</v>
      </c>
      <c r="O854" s="1" t="s">
        <v>49</v>
      </c>
      <c r="P854">
        <v>84.857500000000002</v>
      </c>
      <c r="Q854" s="1" t="s">
        <v>79</v>
      </c>
      <c r="R854">
        <v>2.3E-2</v>
      </c>
      <c r="S854" s="1" t="s">
        <v>51</v>
      </c>
      <c r="T854" s="1" t="s">
        <v>52</v>
      </c>
      <c r="U854">
        <v>1.9517</v>
      </c>
      <c r="V854">
        <v>1.8244</v>
      </c>
      <c r="W854">
        <v>1.8244</v>
      </c>
      <c r="X854" s="1" t="s">
        <v>53</v>
      </c>
      <c r="Y854" s="1" t="s">
        <v>49</v>
      </c>
      <c r="Z854" s="1" t="s">
        <v>80</v>
      </c>
      <c r="AA854" s="1" t="s">
        <v>123</v>
      </c>
      <c r="AB854" s="1" t="s">
        <v>124</v>
      </c>
      <c r="AC854" s="1" t="s">
        <v>125</v>
      </c>
      <c r="AD854" s="1" t="s">
        <v>126</v>
      </c>
      <c r="AE854" s="1" t="s">
        <v>127</v>
      </c>
      <c r="AF854" s="1" t="s">
        <v>70</v>
      </c>
      <c r="AG854" s="1" t="s">
        <v>60</v>
      </c>
      <c r="AH854">
        <v>854</v>
      </c>
      <c r="AI854" s="1" t="s">
        <v>70</v>
      </c>
      <c r="AJ854" s="1" t="s">
        <v>71</v>
      </c>
      <c r="AK854" s="1" t="s">
        <v>72</v>
      </c>
      <c r="AL854">
        <v>1</v>
      </c>
      <c r="AM854" s="1" t="s">
        <v>1822</v>
      </c>
      <c r="AN854" s="2">
        <v>46143</v>
      </c>
      <c r="AO854" s="3">
        <v>46143</v>
      </c>
    </row>
    <row r="855" spans="1:41">
      <c r="A855" s="1" t="s">
        <v>1823</v>
      </c>
      <c r="B855" s="1" t="s">
        <v>42</v>
      </c>
      <c r="C855">
        <v>999999999999</v>
      </c>
      <c r="D855">
        <v>222222222222</v>
      </c>
      <c r="E855" s="1" t="s">
        <v>121</v>
      </c>
      <c r="F855">
        <v>46154.833333333336</v>
      </c>
      <c r="G855">
        <v>46155.833333333336</v>
      </c>
      <c r="H855">
        <v>46142.833333333336</v>
      </c>
      <c r="I855">
        <v>46173.833333333336</v>
      </c>
      <c r="J855" s="1" t="s">
        <v>75</v>
      </c>
      <c r="K855" s="1" t="s">
        <v>76</v>
      </c>
      <c r="L855" s="1" t="s">
        <v>77</v>
      </c>
      <c r="M855" s="1" t="s">
        <v>136</v>
      </c>
      <c r="N855" s="1" t="s">
        <v>48</v>
      </c>
      <c r="O855" s="1" t="s">
        <v>49</v>
      </c>
      <c r="P855">
        <v>95.355599999999995</v>
      </c>
      <c r="Q855" s="1" t="s">
        <v>79</v>
      </c>
      <c r="R855">
        <v>2.3E-2</v>
      </c>
      <c r="S855" s="1" t="s">
        <v>51</v>
      </c>
      <c r="T855" s="1" t="s">
        <v>52</v>
      </c>
      <c r="U855">
        <v>2.1932</v>
      </c>
      <c r="V855">
        <v>2.0501</v>
      </c>
      <c r="W855">
        <v>2.0501</v>
      </c>
      <c r="X855" s="1" t="s">
        <v>53</v>
      </c>
      <c r="Y855" s="1" t="s">
        <v>49</v>
      </c>
      <c r="Z855" s="1" t="s">
        <v>80</v>
      </c>
      <c r="AA855" s="1" t="s">
        <v>123</v>
      </c>
      <c r="AB855" s="1" t="s">
        <v>124</v>
      </c>
      <c r="AC855" s="1" t="s">
        <v>125</v>
      </c>
      <c r="AD855" s="1" t="s">
        <v>126</v>
      </c>
      <c r="AE855" s="1" t="s">
        <v>127</v>
      </c>
      <c r="AF855" s="1" t="s">
        <v>70</v>
      </c>
      <c r="AG855" s="1" t="s">
        <v>60</v>
      </c>
      <c r="AH855">
        <v>855</v>
      </c>
      <c r="AI855" s="1" t="s">
        <v>70</v>
      </c>
      <c r="AJ855" s="1" t="s">
        <v>71</v>
      </c>
      <c r="AK855" s="1" t="s">
        <v>72</v>
      </c>
      <c r="AL855">
        <v>1</v>
      </c>
      <c r="AM855" s="1" t="s">
        <v>1824</v>
      </c>
      <c r="AN855" s="2">
        <v>46143</v>
      </c>
      <c r="AO855" s="3">
        <v>46143</v>
      </c>
    </row>
    <row r="856" spans="1:41">
      <c r="A856" s="1" t="s">
        <v>1825</v>
      </c>
      <c r="B856" s="1" t="s">
        <v>42</v>
      </c>
      <c r="C856">
        <v>999999999999</v>
      </c>
      <c r="D856">
        <v>222222222222</v>
      </c>
      <c r="E856" s="1" t="s">
        <v>121</v>
      </c>
      <c r="F856">
        <v>46154.833333333336</v>
      </c>
      <c r="G856">
        <v>46155.833333333336</v>
      </c>
      <c r="H856">
        <v>46142.833333333336</v>
      </c>
      <c r="I856">
        <v>46173.833333333336</v>
      </c>
      <c r="J856" s="1" t="s">
        <v>86</v>
      </c>
      <c r="K856" s="1" t="s">
        <v>87</v>
      </c>
      <c r="L856" s="1" t="s">
        <v>88</v>
      </c>
      <c r="M856" s="1" t="s">
        <v>139</v>
      </c>
      <c r="N856" s="1" t="s">
        <v>48</v>
      </c>
      <c r="O856" s="1" t="s">
        <v>49</v>
      </c>
      <c r="P856">
        <v>81.251099999999994</v>
      </c>
      <c r="Q856" s="1" t="s">
        <v>50</v>
      </c>
      <c r="R856">
        <v>0.192</v>
      </c>
      <c r="S856" s="1" t="s">
        <v>51</v>
      </c>
      <c r="T856" s="1" t="s">
        <v>52</v>
      </c>
      <c r="U856">
        <v>15.600199999999999</v>
      </c>
      <c r="V856">
        <v>13.8127</v>
      </c>
      <c r="W856">
        <v>13.8127</v>
      </c>
      <c r="X856" s="1" t="s">
        <v>53</v>
      </c>
      <c r="Y856" s="1" t="s">
        <v>49</v>
      </c>
      <c r="Z856" s="1" t="s">
        <v>90</v>
      </c>
      <c r="AA856" s="1" t="s">
        <v>123</v>
      </c>
      <c r="AB856" s="1" t="s">
        <v>124</v>
      </c>
      <c r="AC856" s="1" t="s">
        <v>125</v>
      </c>
      <c r="AD856" s="1" t="s">
        <v>126</v>
      </c>
      <c r="AE856" s="1" t="s">
        <v>127</v>
      </c>
      <c r="AF856" s="1" t="s">
        <v>70</v>
      </c>
      <c r="AG856" s="1" t="s">
        <v>60</v>
      </c>
      <c r="AH856">
        <v>856</v>
      </c>
      <c r="AI856" s="1" t="s">
        <v>70</v>
      </c>
      <c r="AJ856" s="1" t="s">
        <v>71</v>
      </c>
      <c r="AK856" s="1" t="s">
        <v>72</v>
      </c>
      <c r="AL856">
        <v>1</v>
      </c>
      <c r="AM856" s="1" t="s">
        <v>1826</v>
      </c>
      <c r="AN856" s="2">
        <v>46143</v>
      </c>
      <c r="AO856" s="3">
        <v>46143</v>
      </c>
    </row>
    <row r="857" spans="1:41">
      <c r="A857" s="1" t="s">
        <v>1827</v>
      </c>
      <c r="B857" s="1" t="s">
        <v>42</v>
      </c>
      <c r="C857">
        <v>999999999999</v>
      </c>
      <c r="D857">
        <v>222222222222</v>
      </c>
      <c r="E857" s="1" t="s">
        <v>121</v>
      </c>
      <c r="F857">
        <v>46154.833333333336</v>
      </c>
      <c r="G857">
        <v>46155.833333333336</v>
      </c>
      <c r="H857">
        <v>46142.833333333336</v>
      </c>
      <c r="I857">
        <v>46173.833333333336</v>
      </c>
      <c r="J857" s="1" t="s">
        <v>86</v>
      </c>
      <c r="K857" s="1" t="s">
        <v>87</v>
      </c>
      <c r="L857" s="1" t="s">
        <v>88</v>
      </c>
      <c r="M857" s="1" t="s">
        <v>142</v>
      </c>
      <c r="N857" s="1" t="s">
        <v>48</v>
      </c>
      <c r="O857" s="1" t="s">
        <v>49</v>
      </c>
      <c r="P857">
        <v>84.543300000000002</v>
      </c>
      <c r="Q857" s="1" t="s">
        <v>50</v>
      </c>
      <c r="R857">
        <v>0.192</v>
      </c>
      <c r="S857" s="1" t="s">
        <v>51</v>
      </c>
      <c r="T857" s="1" t="s">
        <v>52</v>
      </c>
      <c r="U857">
        <v>16.232299999999999</v>
      </c>
      <c r="V857">
        <v>14.372400000000001</v>
      </c>
      <c r="W857">
        <v>14.372400000000001</v>
      </c>
      <c r="X857" s="1" t="s">
        <v>53</v>
      </c>
      <c r="Y857" s="1" t="s">
        <v>49</v>
      </c>
      <c r="Z857" s="1" t="s">
        <v>90</v>
      </c>
      <c r="AA857" s="1" t="s">
        <v>123</v>
      </c>
      <c r="AB857" s="1" t="s">
        <v>124</v>
      </c>
      <c r="AC857" s="1" t="s">
        <v>125</v>
      </c>
      <c r="AD857" s="1" t="s">
        <v>126</v>
      </c>
      <c r="AE857" s="1" t="s">
        <v>127</v>
      </c>
      <c r="AF857" s="1" t="s">
        <v>70</v>
      </c>
      <c r="AG857" s="1" t="s">
        <v>60</v>
      </c>
      <c r="AH857">
        <v>857</v>
      </c>
      <c r="AI857" s="1" t="s">
        <v>70</v>
      </c>
      <c r="AJ857" s="1" t="s">
        <v>71</v>
      </c>
      <c r="AK857" s="1" t="s">
        <v>72</v>
      </c>
      <c r="AL857">
        <v>1</v>
      </c>
      <c r="AM857" s="1" t="s">
        <v>1828</v>
      </c>
      <c r="AN857" s="2">
        <v>46143</v>
      </c>
      <c r="AO857" s="3">
        <v>46143</v>
      </c>
    </row>
    <row r="858" spans="1:41">
      <c r="A858" s="1" t="s">
        <v>1829</v>
      </c>
      <c r="B858" s="1" t="s">
        <v>42</v>
      </c>
      <c r="C858">
        <v>999999999999</v>
      </c>
      <c r="D858">
        <v>222222222222</v>
      </c>
      <c r="E858" s="1" t="s">
        <v>121</v>
      </c>
      <c r="F858">
        <v>46154.833333333336</v>
      </c>
      <c r="G858">
        <v>46155.833333333336</v>
      </c>
      <c r="H858">
        <v>46142.833333333336</v>
      </c>
      <c r="I858">
        <v>46173.833333333336</v>
      </c>
      <c r="J858" s="1" t="s">
        <v>96</v>
      </c>
      <c r="K858" s="1" t="s">
        <v>45</v>
      </c>
      <c r="L858" s="1" t="s">
        <v>97</v>
      </c>
      <c r="M858" s="1" t="s">
        <v>145</v>
      </c>
      <c r="N858" s="1" t="s">
        <v>48</v>
      </c>
      <c r="O858" s="1" t="s">
        <v>49</v>
      </c>
      <c r="P858">
        <v>1679926.6976999999</v>
      </c>
      <c r="Q858" s="1" t="s">
        <v>99</v>
      </c>
      <c r="R858">
        <v>1.6666700000000001E-5</v>
      </c>
      <c r="S858" s="1" t="s">
        <v>51</v>
      </c>
      <c r="T858" s="1" t="s">
        <v>52</v>
      </c>
      <c r="U858">
        <v>27.998799999999999</v>
      </c>
      <c r="V858">
        <v>26.038900000000002</v>
      </c>
      <c r="W858">
        <v>26.038900000000002</v>
      </c>
      <c r="X858" s="1" t="s">
        <v>53</v>
      </c>
      <c r="Y858" s="1" t="s">
        <v>49</v>
      </c>
      <c r="Z858" s="1" t="s">
        <v>100</v>
      </c>
      <c r="AA858" s="1" t="s">
        <v>123</v>
      </c>
      <c r="AB858" s="1" t="s">
        <v>124</v>
      </c>
      <c r="AC858" s="1" t="s">
        <v>125</v>
      </c>
      <c r="AD858" s="1" t="s">
        <v>126</v>
      </c>
      <c r="AE858" s="1" t="s">
        <v>127</v>
      </c>
      <c r="AF858" s="1" t="s">
        <v>70</v>
      </c>
      <c r="AG858" s="1" t="s">
        <v>60</v>
      </c>
      <c r="AH858">
        <v>858</v>
      </c>
      <c r="AI858" s="1" t="s">
        <v>70</v>
      </c>
      <c r="AJ858" s="1" t="s">
        <v>71</v>
      </c>
      <c r="AK858" s="1" t="s">
        <v>72</v>
      </c>
      <c r="AL858">
        <v>1</v>
      </c>
      <c r="AM858" s="1" t="s">
        <v>1830</v>
      </c>
      <c r="AN858" s="2">
        <v>46143</v>
      </c>
      <c r="AO858" s="3">
        <v>46143</v>
      </c>
    </row>
    <row r="859" spans="1:41">
      <c r="A859" s="1" t="s">
        <v>1831</v>
      </c>
      <c r="B859" s="1" t="s">
        <v>42</v>
      </c>
      <c r="C859">
        <v>999999999999</v>
      </c>
      <c r="D859">
        <v>222222222222</v>
      </c>
      <c r="E859" s="1" t="s">
        <v>121</v>
      </c>
      <c r="F859">
        <v>46154.833333333336</v>
      </c>
      <c r="G859">
        <v>46155.833333333336</v>
      </c>
      <c r="H859">
        <v>46142.833333333336</v>
      </c>
      <c r="I859">
        <v>46173.833333333336</v>
      </c>
      <c r="J859" s="1" t="s">
        <v>96</v>
      </c>
      <c r="K859" s="1" t="s">
        <v>45</v>
      </c>
      <c r="L859" s="1" t="s">
        <v>97</v>
      </c>
      <c r="M859" s="1" t="s">
        <v>148</v>
      </c>
      <c r="N859" s="1" t="s">
        <v>48</v>
      </c>
      <c r="O859" s="1" t="s">
        <v>49</v>
      </c>
      <c r="P859">
        <v>1703925.2335000001</v>
      </c>
      <c r="Q859" s="1" t="s">
        <v>99</v>
      </c>
      <c r="R859">
        <v>1.6666700000000001E-5</v>
      </c>
      <c r="S859" s="1" t="s">
        <v>51</v>
      </c>
      <c r="T859" s="1" t="s">
        <v>52</v>
      </c>
      <c r="U859">
        <v>28.398800000000001</v>
      </c>
      <c r="V859">
        <v>26.410799999999998</v>
      </c>
      <c r="W859">
        <v>26.410799999999998</v>
      </c>
      <c r="X859" s="1" t="s">
        <v>53</v>
      </c>
      <c r="Y859" s="1" t="s">
        <v>49</v>
      </c>
      <c r="Z859" s="1" t="s">
        <v>100</v>
      </c>
      <c r="AA859" s="1" t="s">
        <v>123</v>
      </c>
      <c r="AB859" s="1" t="s">
        <v>124</v>
      </c>
      <c r="AC859" s="1" t="s">
        <v>125</v>
      </c>
      <c r="AD859" s="1" t="s">
        <v>126</v>
      </c>
      <c r="AE859" s="1" t="s">
        <v>127</v>
      </c>
      <c r="AF859" s="1" t="s">
        <v>70</v>
      </c>
      <c r="AG859" s="1" t="s">
        <v>60</v>
      </c>
      <c r="AH859">
        <v>859</v>
      </c>
      <c r="AI859" s="1" t="s">
        <v>70</v>
      </c>
      <c r="AJ859" s="1" t="s">
        <v>71</v>
      </c>
      <c r="AK859" s="1" t="s">
        <v>72</v>
      </c>
      <c r="AL859">
        <v>1</v>
      </c>
      <c r="AM859" s="1" t="s">
        <v>1832</v>
      </c>
      <c r="AN859" s="2">
        <v>46143</v>
      </c>
      <c r="AO859" s="3">
        <v>46143</v>
      </c>
    </row>
    <row r="860" spans="1:41">
      <c r="A860" s="1" t="s">
        <v>1833</v>
      </c>
      <c r="B860" s="1" t="s">
        <v>42</v>
      </c>
      <c r="C860">
        <v>999999999999</v>
      </c>
      <c r="D860">
        <v>222222222222</v>
      </c>
      <c r="E860" s="1" t="s">
        <v>121</v>
      </c>
      <c r="F860">
        <v>46154.833333333336</v>
      </c>
      <c r="G860">
        <v>46155.833333333336</v>
      </c>
      <c r="H860">
        <v>46142.833333333336</v>
      </c>
      <c r="I860">
        <v>46173.833333333336</v>
      </c>
      <c r="J860" s="1" t="s">
        <v>106</v>
      </c>
      <c r="K860" s="1" t="s">
        <v>107</v>
      </c>
      <c r="L860" s="1" t="s">
        <v>108</v>
      </c>
      <c r="M860" s="1" t="s">
        <v>151</v>
      </c>
      <c r="N860" s="1" t="s">
        <v>48</v>
      </c>
      <c r="O860" s="1" t="s">
        <v>49</v>
      </c>
      <c r="P860">
        <v>95.898200000000003</v>
      </c>
      <c r="Q860" s="1" t="s">
        <v>110</v>
      </c>
      <c r="R860">
        <v>0.5</v>
      </c>
      <c r="S860" s="1" t="s">
        <v>51</v>
      </c>
      <c r="T860" s="1" t="s">
        <v>52</v>
      </c>
      <c r="U860">
        <v>47.949100000000001</v>
      </c>
      <c r="V860">
        <v>44.113199999999999</v>
      </c>
      <c r="W860">
        <v>44.113199999999999</v>
      </c>
      <c r="X860" s="1" t="s">
        <v>53</v>
      </c>
      <c r="Y860" s="1" t="s">
        <v>49</v>
      </c>
      <c r="Z860" s="1" t="s">
        <v>111</v>
      </c>
      <c r="AA860" s="1" t="s">
        <v>152</v>
      </c>
      <c r="AB860" s="1" t="s">
        <v>124</v>
      </c>
      <c r="AC860" s="1" t="s">
        <v>125</v>
      </c>
      <c r="AD860" s="1" t="s">
        <v>126</v>
      </c>
      <c r="AE860" s="1" t="s">
        <v>127</v>
      </c>
      <c r="AF860" s="1" t="s">
        <v>70</v>
      </c>
      <c r="AG860" s="1" t="s">
        <v>60</v>
      </c>
      <c r="AH860">
        <v>860</v>
      </c>
      <c r="AI860" s="1" t="s">
        <v>113</v>
      </c>
      <c r="AJ860" s="1" t="s">
        <v>114</v>
      </c>
      <c r="AK860" s="1" t="s">
        <v>115</v>
      </c>
      <c r="AL860">
        <v>1</v>
      </c>
      <c r="AM860" s="1" t="s">
        <v>1834</v>
      </c>
      <c r="AN860" s="2">
        <v>46143</v>
      </c>
      <c r="AO860" s="3">
        <v>46143</v>
      </c>
    </row>
    <row r="861" spans="1:41">
      <c r="A861" s="1" t="s">
        <v>1835</v>
      </c>
      <c r="B861" s="1" t="s">
        <v>42</v>
      </c>
      <c r="C861">
        <v>999999999999</v>
      </c>
      <c r="D861">
        <v>222222222222</v>
      </c>
      <c r="E861" s="1" t="s">
        <v>121</v>
      </c>
      <c r="F861">
        <v>46154.833333333336</v>
      </c>
      <c r="G861">
        <v>46155.833333333336</v>
      </c>
      <c r="H861">
        <v>46142.833333333336</v>
      </c>
      <c r="I861">
        <v>46173.833333333336</v>
      </c>
      <c r="J861" s="1" t="s">
        <v>106</v>
      </c>
      <c r="K861" s="1" t="s">
        <v>107</v>
      </c>
      <c r="L861" s="1" t="s">
        <v>108</v>
      </c>
      <c r="M861" s="1" t="s">
        <v>155</v>
      </c>
      <c r="N861" s="1" t="s">
        <v>48</v>
      </c>
      <c r="O861" s="1" t="s">
        <v>49</v>
      </c>
      <c r="P861">
        <v>92.693200000000004</v>
      </c>
      <c r="Q861" s="1" t="s">
        <v>110</v>
      </c>
      <c r="R861">
        <v>0.5</v>
      </c>
      <c r="S861" s="1" t="s">
        <v>51</v>
      </c>
      <c r="T861" s="1" t="s">
        <v>52</v>
      </c>
      <c r="U861">
        <v>46.346600000000002</v>
      </c>
      <c r="V861">
        <v>42.6389</v>
      </c>
      <c r="W861">
        <v>42.6389</v>
      </c>
      <c r="X861" s="1" t="s">
        <v>53</v>
      </c>
      <c r="Y861" s="1" t="s">
        <v>49</v>
      </c>
      <c r="Z861" s="1" t="s">
        <v>111</v>
      </c>
      <c r="AA861" s="1" t="s">
        <v>152</v>
      </c>
      <c r="AB861" s="1" t="s">
        <v>124</v>
      </c>
      <c r="AC861" s="1" t="s">
        <v>125</v>
      </c>
      <c r="AD861" s="1" t="s">
        <v>126</v>
      </c>
      <c r="AE861" s="1" t="s">
        <v>127</v>
      </c>
      <c r="AF861" s="1" t="s">
        <v>70</v>
      </c>
      <c r="AG861" s="1" t="s">
        <v>60</v>
      </c>
      <c r="AH861">
        <v>861</v>
      </c>
      <c r="AI861" s="1" t="s">
        <v>113</v>
      </c>
      <c r="AJ861" s="1" t="s">
        <v>114</v>
      </c>
      <c r="AK861" s="1" t="s">
        <v>115</v>
      </c>
      <c r="AL861">
        <v>1</v>
      </c>
      <c r="AM861" s="1" t="s">
        <v>1836</v>
      </c>
      <c r="AN861" s="2">
        <v>46143</v>
      </c>
      <c r="AO861" s="3">
        <v>46143</v>
      </c>
    </row>
    <row r="862" spans="1:41">
      <c r="A862" s="1" t="s">
        <v>1837</v>
      </c>
      <c r="B862" s="1" t="s">
        <v>42</v>
      </c>
      <c r="C862">
        <v>999999999999</v>
      </c>
      <c r="D862">
        <v>111111111111</v>
      </c>
      <c r="E862" s="1" t="s">
        <v>43</v>
      </c>
      <c r="F862">
        <v>46155.833333333336</v>
      </c>
      <c r="G862">
        <v>46156.833333333336</v>
      </c>
      <c r="H862">
        <v>46142.833333333336</v>
      </c>
      <c r="I862">
        <v>46173.833333333336</v>
      </c>
      <c r="J862" s="1" t="s">
        <v>44</v>
      </c>
      <c r="K862" s="1" t="s">
        <v>45</v>
      </c>
      <c r="L862" s="1" t="s">
        <v>46</v>
      </c>
      <c r="M862" s="1" t="s">
        <v>47</v>
      </c>
      <c r="N862" s="1" t="s">
        <v>48</v>
      </c>
      <c r="O862" s="1" t="s">
        <v>49</v>
      </c>
      <c r="P862">
        <v>1120.6174000000001</v>
      </c>
      <c r="Q862" s="1" t="s">
        <v>50</v>
      </c>
      <c r="R862">
        <v>9.6000000000000002E-2</v>
      </c>
      <c r="S862" s="1" t="s">
        <v>51</v>
      </c>
      <c r="T862" s="1" t="s">
        <v>52</v>
      </c>
      <c r="U862">
        <v>107.5793</v>
      </c>
      <c r="V862">
        <v>94.131900000000002</v>
      </c>
      <c r="W862">
        <v>94.131900000000002</v>
      </c>
      <c r="X862" s="1" t="s">
        <v>53</v>
      </c>
      <c r="Y862" s="1" t="s">
        <v>49</v>
      </c>
      <c r="Z862" s="1" t="s">
        <v>54</v>
      </c>
      <c r="AA862" s="1" t="s">
        <v>55</v>
      </c>
      <c r="AB862" s="1" t="s">
        <v>56</v>
      </c>
      <c r="AC862" s="1" t="s">
        <v>57</v>
      </c>
      <c r="AD862" s="1" t="s">
        <v>58</v>
      </c>
      <c r="AE862" s="1" t="s">
        <v>59</v>
      </c>
      <c r="AF862" s="1" t="s">
        <v>56</v>
      </c>
      <c r="AG862" s="1" t="s">
        <v>60</v>
      </c>
      <c r="AH862">
        <v>862</v>
      </c>
      <c r="AI862" s="1" t="s">
        <v>56</v>
      </c>
      <c r="AJ862" s="1" t="s">
        <v>56</v>
      </c>
      <c r="AK862" s="1" t="s">
        <v>61</v>
      </c>
      <c r="AL862">
        <v>1</v>
      </c>
      <c r="AM862" s="1" t="s">
        <v>1838</v>
      </c>
      <c r="AN862" s="2">
        <v>46143</v>
      </c>
      <c r="AO862" s="3">
        <v>46143</v>
      </c>
    </row>
    <row r="863" spans="1:41">
      <c r="A863" s="1" t="s">
        <v>1839</v>
      </c>
      <c r="B863" s="1" t="s">
        <v>42</v>
      </c>
      <c r="C863">
        <v>999999999999</v>
      </c>
      <c r="D863">
        <v>111111111111</v>
      </c>
      <c r="E863" s="1" t="s">
        <v>43</v>
      </c>
      <c r="F863">
        <v>46155.833333333336</v>
      </c>
      <c r="G863">
        <v>46156.833333333336</v>
      </c>
      <c r="H863">
        <v>46142.833333333336</v>
      </c>
      <c r="I863">
        <v>46173.833333333336</v>
      </c>
      <c r="J863" s="1" t="s">
        <v>44</v>
      </c>
      <c r="K863" s="1" t="s">
        <v>45</v>
      </c>
      <c r="L863" s="1" t="s">
        <v>46</v>
      </c>
      <c r="M863" s="1" t="s">
        <v>64</v>
      </c>
      <c r="N863" s="1" t="s">
        <v>48</v>
      </c>
      <c r="O863" s="1" t="s">
        <v>49</v>
      </c>
      <c r="P863">
        <v>1074.5115000000001</v>
      </c>
      <c r="Q863" s="1" t="s">
        <v>50</v>
      </c>
      <c r="R863">
        <v>9.6000000000000002E-2</v>
      </c>
      <c r="S863" s="1" t="s">
        <v>51</v>
      </c>
      <c r="T863" s="1" t="s">
        <v>52</v>
      </c>
      <c r="U863">
        <v>103.15309999999999</v>
      </c>
      <c r="V863">
        <v>90.259</v>
      </c>
      <c r="W863">
        <v>90.259</v>
      </c>
      <c r="X863" s="1" t="s">
        <v>53</v>
      </c>
      <c r="Y863" s="1" t="s">
        <v>49</v>
      </c>
      <c r="Z863" s="1" t="s">
        <v>54</v>
      </c>
      <c r="AA863" s="1" t="s">
        <v>65</v>
      </c>
      <c r="AB863" s="1" t="s">
        <v>66</v>
      </c>
      <c r="AC863" s="1" t="s">
        <v>67</v>
      </c>
      <c r="AD863" s="1" t="s">
        <v>68</v>
      </c>
      <c r="AE863" s="1" t="s">
        <v>69</v>
      </c>
      <c r="AF863" s="1" t="s">
        <v>70</v>
      </c>
      <c r="AG863" s="1" t="s">
        <v>60</v>
      </c>
      <c r="AH863">
        <v>863</v>
      </c>
      <c r="AI863" s="1" t="s">
        <v>70</v>
      </c>
      <c r="AJ863" s="1" t="s">
        <v>71</v>
      </c>
      <c r="AK863" s="1" t="s">
        <v>72</v>
      </c>
      <c r="AL863">
        <v>1</v>
      </c>
      <c r="AM863" s="1" t="s">
        <v>1840</v>
      </c>
      <c r="AN863" s="2">
        <v>46143</v>
      </c>
      <c r="AO863" s="3">
        <v>46143</v>
      </c>
    </row>
    <row r="864" spans="1:41">
      <c r="A864" s="1" t="s">
        <v>1841</v>
      </c>
      <c r="B864" s="1" t="s">
        <v>42</v>
      </c>
      <c r="C864">
        <v>999999999999</v>
      </c>
      <c r="D864">
        <v>111111111111</v>
      </c>
      <c r="E864" s="1" t="s">
        <v>43</v>
      </c>
      <c r="F864">
        <v>46155.833333333336</v>
      </c>
      <c r="G864">
        <v>46156.833333333336</v>
      </c>
      <c r="H864">
        <v>46142.833333333336</v>
      </c>
      <c r="I864">
        <v>46173.833333333336</v>
      </c>
      <c r="J864" s="1" t="s">
        <v>75</v>
      </c>
      <c r="K864" s="1" t="s">
        <v>76</v>
      </c>
      <c r="L864" s="1" t="s">
        <v>77</v>
      </c>
      <c r="M864" s="1" t="s">
        <v>78</v>
      </c>
      <c r="N864" s="1" t="s">
        <v>48</v>
      </c>
      <c r="O864" s="1" t="s">
        <v>49</v>
      </c>
      <c r="P864">
        <v>247.23990000000001</v>
      </c>
      <c r="Q864" s="1" t="s">
        <v>79</v>
      </c>
      <c r="R864">
        <v>2.3E-2</v>
      </c>
      <c r="S864" s="1" t="s">
        <v>51</v>
      </c>
      <c r="T864" s="1" t="s">
        <v>52</v>
      </c>
      <c r="U864">
        <v>5.6864999999999997</v>
      </c>
      <c r="V864">
        <v>5.3156999999999996</v>
      </c>
      <c r="W864">
        <v>5.3156999999999996</v>
      </c>
      <c r="X864" s="1" t="s">
        <v>53</v>
      </c>
      <c r="Y864" s="1" t="s">
        <v>49</v>
      </c>
      <c r="Z864" s="1" t="s">
        <v>80</v>
      </c>
      <c r="AA864" s="1" t="s">
        <v>65</v>
      </c>
      <c r="AB864" s="1" t="s">
        <v>66</v>
      </c>
      <c r="AC864" s="1" t="s">
        <v>67</v>
      </c>
      <c r="AD864" s="1" t="s">
        <v>68</v>
      </c>
      <c r="AE864" s="1" t="s">
        <v>69</v>
      </c>
      <c r="AF864" s="1" t="s">
        <v>70</v>
      </c>
      <c r="AG864" s="1" t="s">
        <v>60</v>
      </c>
      <c r="AH864">
        <v>864</v>
      </c>
      <c r="AI864" s="1" t="s">
        <v>70</v>
      </c>
      <c r="AJ864" s="1" t="s">
        <v>71</v>
      </c>
      <c r="AK864" s="1" t="s">
        <v>72</v>
      </c>
      <c r="AL864">
        <v>1</v>
      </c>
      <c r="AM864" s="1" t="s">
        <v>1842</v>
      </c>
      <c r="AN864" s="2">
        <v>46143</v>
      </c>
      <c r="AO864" s="3">
        <v>46143</v>
      </c>
    </row>
    <row r="865" spans="1:41">
      <c r="A865" s="1" t="s">
        <v>1843</v>
      </c>
      <c r="B865" s="1" t="s">
        <v>42</v>
      </c>
      <c r="C865">
        <v>999999999999</v>
      </c>
      <c r="D865">
        <v>111111111111</v>
      </c>
      <c r="E865" s="1" t="s">
        <v>43</v>
      </c>
      <c r="F865">
        <v>46155.833333333336</v>
      </c>
      <c r="G865">
        <v>46156.833333333336</v>
      </c>
      <c r="H865">
        <v>46142.833333333336</v>
      </c>
      <c r="I865">
        <v>46173.833333333336</v>
      </c>
      <c r="J865" s="1" t="s">
        <v>75</v>
      </c>
      <c r="K865" s="1" t="s">
        <v>76</v>
      </c>
      <c r="L865" s="1" t="s">
        <v>77</v>
      </c>
      <c r="M865" s="1" t="s">
        <v>83</v>
      </c>
      <c r="N865" s="1" t="s">
        <v>48</v>
      </c>
      <c r="O865" s="1" t="s">
        <v>49</v>
      </c>
      <c r="P865">
        <v>237.63329999999999</v>
      </c>
      <c r="Q865" s="1" t="s">
        <v>79</v>
      </c>
      <c r="R865">
        <v>2.3E-2</v>
      </c>
      <c r="S865" s="1" t="s">
        <v>51</v>
      </c>
      <c r="T865" s="1" t="s">
        <v>52</v>
      </c>
      <c r="U865">
        <v>5.4656000000000002</v>
      </c>
      <c r="V865">
        <v>5.1090999999999998</v>
      </c>
      <c r="W865">
        <v>5.1090999999999998</v>
      </c>
      <c r="X865" s="1" t="s">
        <v>53</v>
      </c>
      <c r="Y865" s="1" t="s">
        <v>49</v>
      </c>
      <c r="Z865" s="1" t="s">
        <v>80</v>
      </c>
      <c r="AA865" s="1" t="s">
        <v>65</v>
      </c>
      <c r="AB865" s="1" t="s">
        <v>66</v>
      </c>
      <c r="AC865" s="1" t="s">
        <v>67</v>
      </c>
      <c r="AD865" s="1" t="s">
        <v>68</v>
      </c>
      <c r="AE865" s="1" t="s">
        <v>69</v>
      </c>
      <c r="AF865" s="1" t="s">
        <v>70</v>
      </c>
      <c r="AG865" s="1" t="s">
        <v>60</v>
      </c>
      <c r="AH865">
        <v>865</v>
      </c>
      <c r="AI865" s="1" t="s">
        <v>70</v>
      </c>
      <c r="AJ865" s="1" t="s">
        <v>71</v>
      </c>
      <c r="AK865" s="1" t="s">
        <v>72</v>
      </c>
      <c r="AL865">
        <v>1</v>
      </c>
      <c r="AM865" s="1" t="s">
        <v>1844</v>
      </c>
      <c r="AN865" s="2">
        <v>46143</v>
      </c>
      <c r="AO865" s="3">
        <v>46143</v>
      </c>
    </row>
    <row r="866" spans="1:41">
      <c r="A866" s="1" t="s">
        <v>1845</v>
      </c>
      <c r="B866" s="1" t="s">
        <v>42</v>
      </c>
      <c r="C866">
        <v>999999999999</v>
      </c>
      <c r="D866">
        <v>111111111111</v>
      </c>
      <c r="E866" s="1" t="s">
        <v>43</v>
      </c>
      <c r="F866">
        <v>46155.833333333336</v>
      </c>
      <c r="G866">
        <v>46156.833333333336</v>
      </c>
      <c r="H866">
        <v>46142.833333333336</v>
      </c>
      <c r="I866">
        <v>46173.833333333336</v>
      </c>
      <c r="J866" s="1" t="s">
        <v>86</v>
      </c>
      <c r="K866" s="1" t="s">
        <v>87</v>
      </c>
      <c r="L866" s="1" t="s">
        <v>88</v>
      </c>
      <c r="M866" s="1" t="s">
        <v>89</v>
      </c>
      <c r="N866" s="1" t="s">
        <v>48</v>
      </c>
      <c r="O866" s="1" t="s">
        <v>49</v>
      </c>
      <c r="P866">
        <v>219.60820000000001</v>
      </c>
      <c r="Q866" s="1" t="s">
        <v>50</v>
      </c>
      <c r="R866">
        <v>0.192</v>
      </c>
      <c r="S866" s="1" t="s">
        <v>51</v>
      </c>
      <c r="T866" s="1" t="s">
        <v>52</v>
      </c>
      <c r="U866">
        <v>42.1648</v>
      </c>
      <c r="V866">
        <v>37.333399999999997</v>
      </c>
      <c r="W866">
        <v>37.333399999999997</v>
      </c>
      <c r="X866" s="1" t="s">
        <v>53</v>
      </c>
      <c r="Y866" s="1" t="s">
        <v>49</v>
      </c>
      <c r="Z866" s="1" t="s">
        <v>90</v>
      </c>
      <c r="AA866" s="1" t="s">
        <v>65</v>
      </c>
      <c r="AB866" s="1" t="s">
        <v>66</v>
      </c>
      <c r="AC866" s="1" t="s">
        <v>67</v>
      </c>
      <c r="AD866" s="1" t="s">
        <v>68</v>
      </c>
      <c r="AE866" s="1" t="s">
        <v>69</v>
      </c>
      <c r="AF866" s="1" t="s">
        <v>70</v>
      </c>
      <c r="AG866" s="1" t="s">
        <v>60</v>
      </c>
      <c r="AH866">
        <v>866</v>
      </c>
      <c r="AI866" s="1" t="s">
        <v>70</v>
      </c>
      <c r="AJ866" s="1" t="s">
        <v>71</v>
      </c>
      <c r="AK866" s="1" t="s">
        <v>72</v>
      </c>
      <c r="AL866">
        <v>1</v>
      </c>
      <c r="AM866" s="1" t="s">
        <v>1846</v>
      </c>
      <c r="AN866" s="2">
        <v>46143</v>
      </c>
      <c r="AO866" s="3">
        <v>46143</v>
      </c>
    </row>
    <row r="867" spans="1:41">
      <c r="A867" s="1" t="s">
        <v>1847</v>
      </c>
      <c r="B867" s="1" t="s">
        <v>42</v>
      </c>
      <c r="C867">
        <v>999999999999</v>
      </c>
      <c r="D867">
        <v>111111111111</v>
      </c>
      <c r="E867" s="1" t="s">
        <v>43</v>
      </c>
      <c r="F867">
        <v>46155.833333333336</v>
      </c>
      <c r="G867">
        <v>46156.833333333336</v>
      </c>
      <c r="H867">
        <v>46142.833333333336</v>
      </c>
      <c r="I867">
        <v>46173.833333333336</v>
      </c>
      <c r="J867" s="1" t="s">
        <v>86</v>
      </c>
      <c r="K867" s="1" t="s">
        <v>87</v>
      </c>
      <c r="L867" s="1" t="s">
        <v>88</v>
      </c>
      <c r="M867" s="1" t="s">
        <v>93</v>
      </c>
      <c r="N867" s="1" t="s">
        <v>48</v>
      </c>
      <c r="O867" s="1" t="s">
        <v>49</v>
      </c>
      <c r="P867">
        <v>221.57390000000001</v>
      </c>
      <c r="Q867" s="1" t="s">
        <v>50</v>
      </c>
      <c r="R867">
        <v>0.192</v>
      </c>
      <c r="S867" s="1" t="s">
        <v>51</v>
      </c>
      <c r="T867" s="1" t="s">
        <v>52</v>
      </c>
      <c r="U867">
        <v>42.542200000000001</v>
      </c>
      <c r="V867">
        <v>37.6676</v>
      </c>
      <c r="W867">
        <v>37.6676</v>
      </c>
      <c r="X867" s="1" t="s">
        <v>53</v>
      </c>
      <c r="Y867" s="1" t="s">
        <v>49</v>
      </c>
      <c r="Z867" s="1" t="s">
        <v>90</v>
      </c>
      <c r="AA867" s="1" t="s">
        <v>65</v>
      </c>
      <c r="AB867" s="1" t="s">
        <v>66</v>
      </c>
      <c r="AC867" s="1" t="s">
        <v>67</v>
      </c>
      <c r="AD867" s="1" t="s">
        <v>68</v>
      </c>
      <c r="AE867" s="1" t="s">
        <v>69</v>
      </c>
      <c r="AF867" s="1" t="s">
        <v>70</v>
      </c>
      <c r="AG867" s="1" t="s">
        <v>60</v>
      </c>
      <c r="AH867">
        <v>867</v>
      </c>
      <c r="AI867" s="1" t="s">
        <v>70</v>
      </c>
      <c r="AJ867" s="1" t="s">
        <v>71</v>
      </c>
      <c r="AK867" s="1" t="s">
        <v>72</v>
      </c>
      <c r="AL867">
        <v>1</v>
      </c>
      <c r="AM867" s="1" t="s">
        <v>1848</v>
      </c>
      <c r="AN867" s="2">
        <v>46143</v>
      </c>
      <c r="AO867" s="3">
        <v>46143</v>
      </c>
    </row>
    <row r="868" spans="1:41">
      <c r="A868" s="1" t="s">
        <v>1849</v>
      </c>
      <c r="B868" s="1" t="s">
        <v>42</v>
      </c>
      <c r="C868">
        <v>999999999999</v>
      </c>
      <c r="D868">
        <v>111111111111</v>
      </c>
      <c r="E868" s="1" t="s">
        <v>43</v>
      </c>
      <c r="F868">
        <v>46155.833333333336</v>
      </c>
      <c r="G868">
        <v>46156.833333333336</v>
      </c>
      <c r="H868">
        <v>46142.833333333336</v>
      </c>
      <c r="I868">
        <v>46173.833333333336</v>
      </c>
      <c r="J868" s="1" t="s">
        <v>96</v>
      </c>
      <c r="K868" s="1" t="s">
        <v>45</v>
      </c>
      <c r="L868" s="1" t="s">
        <v>97</v>
      </c>
      <c r="M868" s="1" t="s">
        <v>98</v>
      </c>
      <c r="N868" s="1" t="s">
        <v>48</v>
      </c>
      <c r="O868" s="1" t="s">
        <v>49</v>
      </c>
      <c r="P868">
        <v>4807050.4124999996</v>
      </c>
      <c r="Q868" s="1" t="s">
        <v>99</v>
      </c>
      <c r="R868">
        <v>1.6666700000000001E-5</v>
      </c>
      <c r="S868" s="1" t="s">
        <v>51</v>
      </c>
      <c r="T868" s="1" t="s">
        <v>52</v>
      </c>
      <c r="U868">
        <v>80.117699999999999</v>
      </c>
      <c r="V868">
        <v>74.509299999999996</v>
      </c>
      <c r="W868">
        <v>74.509299999999996</v>
      </c>
      <c r="X868" s="1" t="s">
        <v>53</v>
      </c>
      <c r="Y868" s="1" t="s">
        <v>49</v>
      </c>
      <c r="Z868" s="1" t="s">
        <v>100</v>
      </c>
      <c r="AA868" s="1" t="s">
        <v>65</v>
      </c>
      <c r="AB868" s="1" t="s">
        <v>66</v>
      </c>
      <c r="AC868" s="1" t="s">
        <v>67</v>
      </c>
      <c r="AD868" s="1" t="s">
        <v>68</v>
      </c>
      <c r="AE868" s="1" t="s">
        <v>69</v>
      </c>
      <c r="AF868" s="1" t="s">
        <v>70</v>
      </c>
      <c r="AG868" s="1" t="s">
        <v>60</v>
      </c>
      <c r="AH868">
        <v>868</v>
      </c>
      <c r="AI868" s="1" t="s">
        <v>70</v>
      </c>
      <c r="AJ868" s="1" t="s">
        <v>71</v>
      </c>
      <c r="AK868" s="1" t="s">
        <v>72</v>
      </c>
      <c r="AL868">
        <v>1</v>
      </c>
      <c r="AM868" s="1" t="s">
        <v>1850</v>
      </c>
      <c r="AN868" s="2">
        <v>46143</v>
      </c>
      <c r="AO868" s="3">
        <v>46143</v>
      </c>
    </row>
    <row r="869" spans="1:41">
      <c r="A869" s="1" t="s">
        <v>1851</v>
      </c>
      <c r="B869" s="1" t="s">
        <v>42</v>
      </c>
      <c r="C869">
        <v>999999999999</v>
      </c>
      <c r="D869">
        <v>111111111111</v>
      </c>
      <c r="E869" s="1" t="s">
        <v>43</v>
      </c>
      <c r="F869">
        <v>46155.833333333336</v>
      </c>
      <c r="G869">
        <v>46156.833333333336</v>
      </c>
      <c r="H869">
        <v>46142.833333333336</v>
      </c>
      <c r="I869">
        <v>46173.833333333336</v>
      </c>
      <c r="J869" s="1" t="s">
        <v>96</v>
      </c>
      <c r="K869" s="1" t="s">
        <v>45</v>
      </c>
      <c r="L869" s="1" t="s">
        <v>97</v>
      </c>
      <c r="M869" s="1" t="s">
        <v>103</v>
      </c>
      <c r="N869" s="1" t="s">
        <v>48</v>
      </c>
      <c r="O869" s="1" t="s">
        <v>49</v>
      </c>
      <c r="P869">
        <v>4662654.2055000002</v>
      </c>
      <c r="Q869" s="1" t="s">
        <v>99</v>
      </c>
      <c r="R869">
        <v>1.6666700000000001E-5</v>
      </c>
      <c r="S869" s="1" t="s">
        <v>51</v>
      </c>
      <c r="T869" s="1" t="s">
        <v>52</v>
      </c>
      <c r="U869">
        <v>77.711100000000002</v>
      </c>
      <c r="V869">
        <v>72.271100000000004</v>
      </c>
      <c r="W869">
        <v>72.271100000000004</v>
      </c>
      <c r="X869" s="1" t="s">
        <v>53</v>
      </c>
      <c r="Y869" s="1" t="s">
        <v>49</v>
      </c>
      <c r="Z869" s="1" t="s">
        <v>100</v>
      </c>
      <c r="AA869" s="1" t="s">
        <v>55</v>
      </c>
      <c r="AB869" s="1" t="s">
        <v>56</v>
      </c>
      <c r="AC869" s="1" t="s">
        <v>57</v>
      </c>
      <c r="AD869" s="1" t="s">
        <v>58</v>
      </c>
      <c r="AE869" s="1" t="s">
        <v>59</v>
      </c>
      <c r="AF869" s="1" t="s">
        <v>56</v>
      </c>
      <c r="AG869" s="1" t="s">
        <v>60</v>
      </c>
      <c r="AH869">
        <v>869</v>
      </c>
      <c r="AI869" s="1" t="s">
        <v>56</v>
      </c>
      <c r="AJ869" s="1" t="s">
        <v>56</v>
      </c>
      <c r="AK869" s="1" t="s">
        <v>61</v>
      </c>
      <c r="AL869">
        <v>1</v>
      </c>
      <c r="AM869" s="1" t="s">
        <v>1852</v>
      </c>
      <c r="AN869" s="2">
        <v>46143</v>
      </c>
      <c r="AO869" s="3">
        <v>46143</v>
      </c>
    </row>
    <row r="870" spans="1:41">
      <c r="A870" s="1" t="s">
        <v>1853</v>
      </c>
      <c r="B870" s="1" t="s">
        <v>42</v>
      </c>
      <c r="C870">
        <v>999999999999</v>
      </c>
      <c r="D870">
        <v>111111111111</v>
      </c>
      <c r="E870" s="1" t="s">
        <v>43</v>
      </c>
      <c r="F870">
        <v>46155.833333333336</v>
      </c>
      <c r="G870">
        <v>46156.833333333336</v>
      </c>
      <c r="H870">
        <v>46142.833333333336</v>
      </c>
      <c r="I870">
        <v>46173.833333333336</v>
      </c>
      <c r="J870" s="1" t="s">
        <v>106</v>
      </c>
      <c r="K870" s="1" t="s">
        <v>107</v>
      </c>
      <c r="L870" s="1" t="s">
        <v>108</v>
      </c>
      <c r="M870" s="1" t="s">
        <v>109</v>
      </c>
      <c r="N870" s="1" t="s">
        <v>48</v>
      </c>
      <c r="O870" s="1" t="s">
        <v>49</v>
      </c>
      <c r="P870">
        <v>245.16919999999999</v>
      </c>
      <c r="Q870" s="1" t="s">
        <v>110</v>
      </c>
      <c r="R870">
        <v>0.5</v>
      </c>
      <c r="S870" s="1" t="s">
        <v>51</v>
      </c>
      <c r="T870" s="1" t="s">
        <v>52</v>
      </c>
      <c r="U870">
        <v>122.58459999999999</v>
      </c>
      <c r="V870">
        <v>112.7778</v>
      </c>
      <c r="W870">
        <v>112.7778</v>
      </c>
      <c r="X870" s="1" t="s">
        <v>53</v>
      </c>
      <c r="Y870" s="1" t="s">
        <v>49</v>
      </c>
      <c r="Z870" s="1" t="s">
        <v>111</v>
      </c>
      <c r="AA870" s="1" t="s">
        <v>112</v>
      </c>
      <c r="AB870" s="1" t="s">
        <v>66</v>
      </c>
      <c r="AC870" s="1" t="s">
        <v>67</v>
      </c>
      <c r="AD870" s="1" t="s">
        <v>68</v>
      </c>
      <c r="AE870" s="1" t="s">
        <v>69</v>
      </c>
      <c r="AF870" s="1" t="s">
        <v>70</v>
      </c>
      <c r="AG870" s="1" t="s">
        <v>60</v>
      </c>
      <c r="AH870">
        <v>870</v>
      </c>
      <c r="AI870" s="1" t="s">
        <v>113</v>
      </c>
      <c r="AJ870" s="1" t="s">
        <v>114</v>
      </c>
      <c r="AK870" s="1" t="s">
        <v>115</v>
      </c>
      <c r="AL870">
        <v>1</v>
      </c>
      <c r="AM870" s="1" t="s">
        <v>1854</v>
      </c>
      <c r="AN870" s="2">
        <v>46143</v>
      </c>
      <c r="AO870" s="3">
        <v>46143</v>
      </c>
    </row>
    <row r="871" spans="1:41">
      <c r="A871" s="1" t="s">
        <v>1855</v>
      </c>
      <c r="B871" s="1" t="s">
        <v>42</v>
      </c>
      <c r="C871">
        <v>999999999999</v>
      </c>
      <c r="D871">
        <v>111111111111</v>
      </c>
      <c r="E871" s="1" t="s">
        <v>43</v>
      </c>
      <c r="F871">
        <v>46155.833333333336</v>
      </c>
      <c r="G871">
        <v>46156.833333333336</v>
      </c>
      <c r="H871">
        <v>46142.833333333336</v>
      </c>
      <c r="I871">
        <v>46173.833333333336</v>
      </c>
      <c r="J871" s="1" t="s">
        <v>106</v>
      </c>
      <c r="K871" s="1" t="s">
        <v>107</v>
      </c>
      <c r="L871" s="1" t="s">
        <v>108</v>
      </c>
      <c r="M871" s="1" t="s">
        <v>118</v>
      </c>
      <c r="N871" s="1" t="s">
        <v>48</v>
      </c>
      <c r="O871" s="1" t="s">
        <v>49</v>
      </c>
      <c r="P871">
        <v>203.35220000000001</v>
      </c>
      <c r="Q871" s="1" t="s">
        <v>110</v>
      </c>
      <c r="R871">
        <v>0.5</v>
      </c>
      <c r="S871" s="1" t="s">
        <v>51</v>
      </c>
      <c r="T871" s="1" t="s">
        <v>52</v>
      </c>
      <c r="U871">
        <v>101.67610000000001</v>
      </c>
      <c r="V871">
        <v>93.542000000000002</v>
      </c>
      <c r="W871">
        <v>93.542000000000002</v>
      </c>
      <c r="X871" s="1" t="s">
        <v>53</v>
      </c>
      <c r="Y871" s="1" t="s">
        <v>49</v>
      </c>
      <c r="Z871" s="1" t="s">
        <v>111</v>
      </c>
      <c r="AA871" s="1" t="s">
        <v>112</v>
      </c>
      <c r="AB871" s="1" t="s">
        <v>66</v>
      </c>
      <c r="AC871" s="1" t="s">
        <v>67</v>
      </c>
      <c r="AD871" s="1" t="s">
        <v>68</v>
      </c>
      <c r="AE871" s="1" t="s">
        <v>69</v>
      </c>
      <c r="AF871" s="1" t="s">
        <v>70</v>
      </c>
      <c r="AG871" s="1" t="s">
        <v>60</v>
      </c>
      <c r="AH871">
        <v>871</v>
      </c>
      <c r="AI871" s="1" t="s">
        <v>113</v>
      </c>
      <c r="AJ871" s="1" t="s">
        <v>114</v>
      </c>
      <c r="AK871" s="1" t="s">
        <v>115</v>
      </c>
      <c r="AL871">
        <v>1</v>
      </c>
      <c r="AM871" s="1" t="s">
        <v>1856</v>
      </c>
      <c r="AN871" s="2">
        <v>46143</v>
      </c>
      <c r="AO871" s="3">
        <v>46143</v>
      </c>
    </row>
    <row r="872" spans="1:41">
      <c r="A872" s="1" t="s">
        <v>1857</v>
      </c>
      <c r="B872" s="1" t="s">
        <v>42</v>
      </c>
      <c r="C872">
        <v>999999999999</v>
      </c>
      <c r="D872">
        <v>222222222222</v>
      </c>
      <c r="E872" s="1" t="s">
        <v>121</v>
      </c>
      <c r="F872">
        <v>46155.833333333336</v>
      </c>
      <c r="G872">
        <v>46156.833333333336</v>
      </c>
      <c r="H872">
        <v>46142.833333333336</v>
      </c>
      <c r="I872">
        <v>46173.833333333336</v>
      </c>
      <c r="J872" s="1" t="s">
        <v>44</v>
      </c>
      <c r="K872" s="1" t="s">
        <v>45</v>
      </c>
      <c r="L872" s="1" t="s">
        <v>46</v>
      </c>
      <c r="M872" s="1" t="s">
        <v>122</v>
      </c>
      <c r="N872" s="1" t="s">
        <v>48</v>
      </c>
      <c r="O872" s="1" t="s">
        <v>49</v>
      </c>
      <c r="P872">
        <v>390.72019999999998</v>
      </c>
      <c r="Q872" s="1" t="s">
        <v>50</v>
      </c>
      <c r="R872">
        <v>9.6000000000000002E-2</v>
      </c>
      <c r="S872" s="1" t="s">
        <v>51</v>
      </c>
      <c r="T872" s="1" t="s">
        <v>52</v>
      </c>
      <c r="U872">
        <v>37.509099999999997</v>
      </c>
      <c r="V872">
        <v>32.820500000000003</v>
      </c>
      <c r="W872">
        <v>32.820500000000003</v>
      </c>
      <c r="X872" s="1" t="s">
        <v>53</v>
      </c>
      <c r="Y872" s="1" t="s">
        <v>49</v>
      </c>
      <c r="Z872" s="1" t="s">
        <v>54</v>
      </c>
      <c r="AA872" s="1" t="s">
        <v>123</v>
      </c>
      <c r="AB872" s="1" t="s">
        <v>124</v>
      </c>
      <c r="AC872" s="1" t="s">
        <v>125</v>
      </c>
      <c r="AD872" s="1" t="s">
        <v>126</v>
      </c>
      <c r="AE872" s="1" t="s">
        <v>127</v>
      </c>
      <c r="AF872" s="1" t="s">
        <v>70</v>
      </c>
      <c r="AG872" s="1" t="s">
        <v>60</v>
      </c>
      <c r="AH872">
        <v>872</v>
      </c>
      <c r="AI872" s="1" t="s">
        <v>70</v>
      </c>
      <c r="AJ872" s="1" t="s">
        <v>71</v>
      </c>
      <c r="AK872" s="1" t="s">
        <v>72</v>
      </c>
      <c r="AL872">
        <v>1</v>
      </c>
      <c r="AM872" s="1" t="s">
        <v>1858</v>
      </c>
      <c r="AN872" s="2">
        <v>46143</v>
      </c>
      <c r="AO872" s="3">
        <v>46143</v>
      </c>
    </row>
    <row r="873" spans="1:41">
      <c r="A873" s="1" t="s">
        <v>1859</v>
      </c>
      <c r="B873" s="1" t="s">
        <v>42</v>
      </c>
      <c r="C873">
        <v>999999999999</v>
      </c>
      <c r="D873">
        <v>222222222222</v>
      </c>
      <c r="E873" s="1" t="s">
        <v>121</v>
      </c>
      <c r="F873">
        <v>46155.833333333336</v>
      </c>
      <c r="G873">
        <v>46156.833333333336</v>
      </c>
      <c r="H873">
        <v>46142.833333333336</v>
      </c>
      <c r="I873">
        <v>46173.833333333336</v>
      </c>
      <c r="J873" s="1" t="s">
        <v>44</v>
      </c>
      <c r="K873" s="1" t="s">
        <v>45</v>
      </c>
      <c r="L873" s="1" t="s">
        <v>46</v>
      </c>
      <c r="M873" s="1" t="s">
        <v>130</v>
      </c>
      <c r="N873" s="1" t="s">
        <v>48</v>
      </c>
      <c r="O873" s="1" t="s">
        <v>49</v>
      </c>
      <c r="P873">
        <v>412.4717</v>
      </c>
      <c r="Q873" s="1" t="s">
        <v>50</v>
      </c>
      <c r="R873">
        <v>9.6000000000000002E-2</v>
      </c>
      <c r="S873" s="1" t="s">
        <v>51</v>
      </c>
      <c r="T873" s="1" t="s">
        <v>52</v>
      </c>
      <c r="U873">
        <v>39.597299999999997</v>
      </c>
      <c r="V873">
        <v>34.647599999999997</v>
      </c>
      <c r="W873">
        <v>34.647599999999997</v>
      </c>
      <c r="X873" s="1" t="s">
        <v>53</v>
      </c>
      <c r="Y873" s="1" t="s">
        <v>49</v>
      </c>
      <c r="Z873" s="1" t="s">
        <v>54</v>
      </c>
      <c r="AA873" s="1" t="s">
        <v>123</v>
      </c>
      <c r="AB873" s="1" t="s">
        <v>124</v>
      </c>
      <c r="AC873" s="1" t="s">
        <v>125</v>
      </c>
      <c r="AD873" s="1" t="s">
        <v>126</v>
      </c>
      <c r="AE873" s="1" t="s">
        <v>127</v>
      </c>
      <c r="AF873" s="1" t="s">
        <v>70</v>
      </c>
      <c r="AG873" s="1" t="s">
        <v>60</v>
      </c>
      <c r="AH873">
        <v>873</v>
      </c>
      <c r="AI873" s="1" t="s">
        <v>70</v>
      </c>
      <c r="AJ873" s="1" t="s">
        <v>71</v>
      </c>
      <c r="AK873" s="1" t="s">
        <v>72</v>
      </c>
      <c r="AL873">
        <v>1</v>
      </c>
      <c r="AM873" s="1" t="s">
        <v>1860</v>
      </c>
      <c r="AN873" s="2">
        <v>46143</v>
      </c>
      <c r="AO873" s="3">
        <v>46143</v>
      </c>
    </row>
    <row r="874" spans="1:41">
      <c r="A874" s="1" t="s">
        <v>1861</v>
      </c>
      <c r="B874" s="1" t="s">
        <v>42</v>
      </c>
      <c r="C874">
        <v>999999999999</v>
      </c>
      <c r="D874">
        <v>222222222222</v>
      </c>
      <c r="E874" s="1" t="s">
        <v>121</v>
      </c>
      <c r="F874">
        <v>46155.833333333336</v>
      </c>
      <c r="G874">
        <v>46156.833333333336</v>
      </c>
      <c r="H874">
        <v>46142.833333333336</v>
      </c>
      <c r="I874">
        <v>46173.833333333336</v>
      </c>
      <c r="J874" s="1" t="s">
        <v>75</v>
      </c>
      <c r="K874" s="1" t="s">
        <v>76</v>
      </c>
      <c r="L874" s="1" t="s">
        <v>77</v>
      </c>
      <c r="M874" s="1" t="s">
        <v>133</v>
      </c>
      <c r="N874" s="1" t="s">
        <v>48</v>
      </c>
      <c r="O874" s="1" t="s">
        <v>49</v>
      </c>
      <c r="P874">
        <v>98.653499999999994</v>
      </c>
      <c r="Q874" s="1" t="s">
        <v>79</v>
      </c>
      <c r="R874">
        <v>2.3E-2</v>
      </c>
      <c r="S874" s="1" t="s">
        <v>51</v>
      </c>
      <c r="T874" s="1" t="s">
        <v>52</v>
      </c>
      <c r="U874">
        <v>2.2690000000000001</v>
      </c>
      <c r="V874">
        <v>2.121</v>
      </c>
      <c r="W874">
        <v>2.121</v>
      </c>
      <c r="X874" s="1" t="s">
        <v>53</v>
      </c>
      <c r="Y874" s="1" t="s">
        <v>49</v>
      </c>
      <c r="Z874" s="1" t="s">
        <v>80</v>
      </c>
      <c r="AA874" s="1" t="s">
        <v>123</v>
      </c>
      <c r="AB874" s="1" t="s">
        <v>124</v>
      </c>
      <c r="AC874" s="1" t="s">
        <v>125</v>
      </c>
      <c r="AD874" s="1" t="s">
        <v>126</v>
      </c>
      <c r="AE874" s="1" t="s">
        <v>127</v>
      </c>
      <c r="AF874" s="1" t="s">
        <v>70</v>
      </c>
      <c r="AG874" s="1" t="s">
        <v>60</v>
      </c>
      <c r="AH874">
        <v>874</v>
      </c>
      <c r="AI874" s="1" t="s">
        <v>70</v>
      </c>
      <c r="AJ874" s="1" t="s">
        <v>71</v>
      </c>
      <c r="AK874" s="1" t="s">
        <v>72</v>
      </c>
      <c r="AL874">
        <v>1</v>
      </c>
      <c r="AM874" s="1" t="s">
        <v>1862</v>
      </c>
      <c r="AN874" s="2">
        <v>46143</v>
      </c>
      <c r="AO874" s="3">
        <v>46143</v>
      </c>
    </row>
    <row r="875" spans="1:41">
      <c r="A875" s="1" t="s">
        <v>1863</v>
      </c>
      <c r="B875" s="1" t="s">
        <v>42</v>
      </c>
      <c r="C875">
        <v>999999999999</v>
      </c>
      <c r="D875">
        <v>222222222222</v>
      </c>
      <c r="E875" s="1" t="s">
        <v>121</v>
      </c>
      <c r="F875">
        <v>46155.833333333336</v>
      </c>
      <c r="G875">
        <v>46156.833333333336</v>
      </c>
      <c r="H875">
        <v>46142.833333333336</v>
      </c>
      <c r="I875">
        <v>46173.833333333336</v>
      </c>
      <c r="J875" s="1" t="s">
        <v>75</v>
      </c>
      <c r="K875" s="1" t="s">
        <v>76</v>
      </c>
      <c r="L875" s="1" t="s">
        <v>77</v>
      </c>
      <c r="M875" s="1" t="s">
        <v>136</v>
      </c>
      <c r="N875" s="1" t="s">
        <v>48</v>
      </c>
      <c r="O875" s="1" t="s">
        <v>49</v>
      </c>
      <c r="P875">
        <v>95.292199999999994</v>
      </c>
      <c r="Q875" s="1" t="s">
        <v>79</v>
      </c>
      <c r="R875">
        <v>2.3E-2</v>
      </c>
      <c r="S875" s="1" t="s">
        <v>51</v>
      </c>
      <c r="T875" s="1" t="s">
        <v>52</v>
      </c>
      <c r="U875">
        <v>2.1917</v>
      </c>
      <c r="V875">
        <v>2.0488</v>
      </c>
      <c r="W875">
        <v>2.0488</v>
      </c>
      <c r="X875" s="1" t="s">
        <v>53</v>
      </c>
      <c r="Y875" s="1" t="s">
        <v>49</v>
      </c>
      <c r="Z875" s="1" t="s">
        <v>80</v>
      </c>
      <c r="AA875" s="1" t="s">
        <v>55</v>
      </c>
      <c r="AB875" s="1" t="s">
        <v>56</v>
      </c>
      <c r="AC875" s="1" t="s">
        <v>57</v>
      </c>
      <c r="AD875" s="1" t="s">
        <v>58</v>
      </c>
      <c r="AE875" s="1" t="s">
        <v>59</v>
      </c>
      <c r="AF875" s="1" t="s">
        <v>56</v>
      </c>
      <c r="AG875" s="1" t="s">
        <v>60</v>
      </c>
      <c r="AH875">
        <v>875</v>
      </c>
      <c r="AI875" s="1" t="s">
        <v>56</v>
      </c>
      <c r="AJ875" s="1" t="s">
        <v>56</v>
      </c>
      <c r="AK875" s="1" t="s">
        <v>61</v>
      </c>
      <c r="AL875">
        <v>1</v>
      </c>
      <c r="AM875" s="1" t="s">
        <v>1864</v>
      </c>
      <c r="AN875" s="2">
        <v>46143</v>
      </c>
      <c r="AO875" s="3">
        <v>46143</v>
      </c>
    </row>
    <row r="876" spans="1:41">
      <c r="A876" s="1" t="s">
        <v>1865</v>
      </c>
      <c r="B876" s="1" t="s">
        <v>42</v>
      </c>
      <c r="C876">
        <v>999999999999</v>
      </c>
      <c r="D876">
        <v>222222222222</v>
      </c>
      <c r="E876" s="1" t="s">
        <v>121</v>
      </c>
      <c r="F876">
        <v>46155.833333333336</v>
      </c>
      <c r="G876">
        <v>46156.833333333336</v>
      </c>
      <c r="H876">
        <v>46142.833333333336</v>
      </c>
      <c r="I876">
        <v>46173.833333333336</v>
      </c>
      <c r="J876" s="1" t="s">
        <v>86</v>
      </c>
      <c r="K876" s="1" t="s">
        <v>87</v>
      </c>
      <c r="L876" s="1" t="s">
        <v>88</v>
      </c>
      <c r="M876" s="1" t="s">
        <v>139</v>
      </c>
      <c r="N876" s="1" t="s">
        <v>48</v>
      </c>
      <c r="O876" s="1" t="s">
        <v>49</v>
      </c>
      <c r="P876">
        <v>77.919799999999995</v>
      </c>
      <c r="Q876" s="1" t="s">
        <v>50</v>
      </c>
      <c r="R876">
        <v>0.192</v>
      </c>
      <c r="S876" s="1" t="s">
        <v>51</v>
      </c>
      <c r="T876" s="1" t="s">
        <v>52</v>
      </c>
      <c r="U876">
        <v>14.960599999999999</v>
      </c>
      <c r="V876">
        <v>13.2464</v>
      </c>
      <c r="W876">
        <v>13.2464</v>
      </c>
      <c r="X876" s="1" t="s">
        <v>53</v>
      </c>
      <c r="Y876" s="1" t="s">
        <v>49</v>
      </c>
      <c r="Z876" s="1" t="s">
        <v>90</v>
      </c>
      <c r="AA876" s="1" t="s">
        <v>123</v>
      </c>
      <c r="AB876" s="1" t="s">
        <v>124</v>
      </c>
      <c r="AC876" s="1" t="s">
        <v>125</v>
      </c>
      <c r="AD876" s="1" t="s">
        <v>126</v>
      </c>
      <c r="AE876" s="1" t="s">
        <v>127</v>
      </c>
      <c r="AF876" s="1" t="s">
        <v>70</v>
      </c>
      <c r="AG876" s="1" t="s">
        <v>60</v>
      </c>
      <c r="AH876">
        <v>876</v>
      </c>
      <c r="AI876" s="1" t="s">
        <v>70</v>
      </c>
      <c r="AJ876" s="1" t="s">
        <v>71</v>
      </c>
      <c r="AK876" s="1" t="s">
        <v>72</v>
      </c>
      <c r="AL876">
        <v>1</v>
      </c>
      <c r="AM876" s="1" t="s">
        <v>1866</v>
      </c>
      <c r="AN876" s="2">
        <v>46143</v>
      </c>
      <c r="AO876" s="3">
        <v>46143</v>
      </c>
    </row>
    <row r="877" spans="1:41">
      <c r="A877" s="1" t="s">
        <v>1867</v>
      </c>
      <c r="B877" s="1" t="s">
        <v>42</v>
      </c>
      <c r="C877">
        <v>999999999999</v>
      </c>
      <c r="D877">
        <v>222222222222</v>
      </c>
      <c r="E877" s="1" t="s">
        <v>121</v>
      </c>
      <c r="F877">
        <v>46155.833333333336</v>
      </c>
      <c r="G877">
        <v>46156.833333333336</v>
      </c>
      <c r="H877">
        <v>46142.833333333336</v>
      </c>
      <c r="I877">
        <v>46173.833333333336</v>
      </c>
      <c r="J877" s="1" t="s">
        <v>86</v>
      </c>
      <c r="K877" s="1" t="s">
        <v>87</v>
      </c>
      <c r="L877" s="1" t="s">
        <v>88</v>
      </c>
      <c r="M877" s="1" t="s">
        <v>142</v>
      </c>
      <c r="N877" s="1" t="s">
        <v>48</v>
      </c>
      <c r="O877" s="1" t="s">
        <v>49</v>
      </c>
      <c r="P877">
        <v>81.0608</v>
      </c>
      <c r="Q877" s="1" t="s">
        <v>50</v>
      </c>
      <c r="R877">
        <v>0.192</v>
      </c>
      <c r="S877" s="1" t="s">
        <v>51</v>
      </c>
      <c r="T877" s="1" t="s">
        <v>52</v>
      </c>
      <c r="U877">
        <v>15.563700000000001</v>
      </c>
      <c r="V877">
        <v>13.7803</v>
      </c>
      <c r="W877">
        <v>13.7803</v>
      </c>
      <c r="X877" s="1" t="s">
        <v>53</v>
      </c>
      <c r="Y877" s="1" t="s">
        <v>49</v>
      </c>
      <c r="Z877" s="1" t="s">
        <v>90</v>
      </c>
      <c r="AA877" s="1" t="s">
        <v>123</v>
      </c>
      <c r="AB877" s="1" t="s">
        <v>124</v>
      </c>
      <c r="AC877" s="1" t="s">
        <v>125</v>
      </c>
      <c r="AD877" s="1" t="s">
        <v>126</v>
      </c>
      <c r="AE877" s="1" t="s">
        <v>127</v>
      </c>
      <c r="AF877" s="1" t="s">
        <v>70</v>
      </c>
      <c r="AG877" s="1" t="s">
        <v>60</v>
      </c>
      <c r="AH877">
        <v>877</v>
      </c>
      <c r="AI877" s="1" t="s">
        <v>70</v>
      </c>
      <c r="AJ877" s="1" t="s">
        <v>71</v>
      </c>
      <c r="AK877" s="1" t="s">
        <v>72</v>
      </c>
      <c r="AL877">
        <v>1</v>
      </c>
      <c r="AM877" s="1" t="s">
        <v>1868</v>
      </c>
      <c r="AN877" s="2">
        <v>46143</v>
      </c>
      <c r="AO877" s="3">
        <v>46143</v>
      </c>
    </row>
    <row r="878" spans="1:41">
      <c r="A878" s="1" t="s">
        <v>1869</v>
      </c>
      <c r="B878" s="1" t="s">
        <v>42</v>
      </c>
      <c r="C878">
        <v>999999999999</v>
      </c>
      <c r="D878">
        <v>222222222222</v>
      </c>
      <c r="E878" s="1" t="s">
        <v>121</v>
      </c>
      <c r="F878">
        <v>46155.833333333336</v>
      </c>
      <c r="G878">
        <v>46156.833333333336</v>
      </c>
      <c r="H878">
        <v>46142.833333333336</v>
      </c>
      <c r="I878">
        <v>46173.833333333336</v>
      </c>
      <c r="J878" s="1" t="s">
        <v>96</v>
      </c>
      <c r="K878" s="1" t="s">
        <v>45</v>
      </c>
      <c r="L878" s="1" t="s">
        <v>97</v>
      </c>
      <c r="M878" s="1" t="s">
        <v>145</v>
      </c>
      <c r="N878" s="1" t="s">
        <v>48</v>
      </c>
      <c r="O878" s="1" t="s">
        <v>49</v>
      </c>
      <c r="P878">
        <v>1758917.003</v>
      </c>
      <c r="Q878" s="1" t="s">
        <v>99</v>
      </c>
      <c r="R878">
        <v>1.6666700000000001E-5</v>
      </c>
      <c r="S878" s="1" t="s">
        <v>51</v>
      </c>
      <c r="T878" s="1" t="s">
        <v>52</v>
      </c>
      <c r="U878">
        <v>29.315300000000001</v>
      </c>
      <c r="V878">
        <v>27.263200000000001</v>
      </c>
      <c r="W878">
        <v>27.263200000000001</v>
      </c>
      <c r="X878" s="1" t="s">
        <v>53</v>
      </c>
      <c r="Y878" s="1" t="s">
        <v>49</v>
      </c>
      <c r="Z878" s="1" t="s">
        <v>100</v>
      </c>
      <c r="AA878" s="1" t="s">
        <v>123</v>
      </c>
      <c r="AB878" s="1" t="s">
        <v>124</v>
      </c>
      <c r="AC878" s="1" t="s">
        <v>125</v>
      </c>
      <c r="AD878" s="1" t="s">
        <v>126</v>
      </c>
      <c r="AE878" s="1" t="s">
        <v>127</v>
      </c>
      <c r="AF878" s="1" t="s">
        <v>70</v>
      </c>
      <c r="AG878" s="1" t="s">
        <v>60</v>
      </c>
      <c r="AH878">
        <v>878</v>
      </c>
      <c r="AI878" s="1" t="s">
        <v>70</v>
      </c>
      <c r="AJ878" s="1" t="s">
        <v>71</v>
      </c>
      <c r="AK878" s="1" t="s">
        <v>72</v>
      </c>
      <c r="AL878">
        <v>1</v>
      </c>
      <c r="AM878" s="1" t="s">
        <v>1870</v>
      </c>
      <c r="AN878" s="2">
        <v>46143</v>
      </c>
      <c r="AO878" s="3">
        <v>46143</v>
      </c>
    </row>
    <row r="879" spans="1:41">
      <c r="A879" s="1" t="s">
        <v>1871</v>
      </c>
      <c r="B879" s="1" t="s">
        <v>42</v>
      </c>
      <c r="C879">
        <v>999999999999</v>
      </c>
      <c r="D879">
        <v>222222222222</v>
      </c>
      <c r="E879" s="1" t="s">
        <v>121</v>
      </c>
      <c r="F879">
        <v>46155.833333333336</v>
      </c>
      <c r="G879">
        <v>46156.833333333336</v>
      </c>
      <c r="H879">
        <v>46142.833333333336</v>
      </c>
      <c r="I879">
        <v>46173.833333333336</v>
      </c>
      <c r="J879" s="1" t="s">
        <v>96</v>
      </c>
      <c r="K879" s="1" t="s">
        <v>45</v>
      </c>
      <c r="L879" s="1" t="s">
        <v>97</v>
      </c>
      <c r="M879" s="1" t="s">
        <v>148</v>
      </c>
      <c r="N879" s="1" t="s">
        <v>48</v>
      </c>
      <c r="O879" s="1" t="s">
        <v>49</v>
      </c>
      <c r="P879">
        <v>1635613.8484</v>
      </c>
      <c r="Q879" s="1" t="s">
        <v>99</v>
      </c>
      <c r="R879">
        <v>1.6666700000000001E-5</v>
      </c>
      <c r="S879" s="1" t="s">
        <v>51</v>
      </c>
      <c r="T879" s="1" t="s">
        <v>52</v>
      </c>
      <c r="U879">
        <v>27.260300000000001</v>
      </c>
      <c r="V879">
        <v>25.352</v>
      </c>
      <c r="W879">
        <v>25.352</v>
      </c>
      <c r="X879" s="1" t="s">
        <v>53</v>
      </c>
      <c r="Y879" s="1" t="s">
        <v>49</v>
      </c>
      <c r="Z879" s="1" t="s">
        <v>100</v>
      </c>
      <c r="AA879" s="1" t="s">
        <v>123</v>
      </c>
      <c r="AB879" s="1" t="s">
        <v>124</v>
      </c>
      <c r="AC879" s="1" t="s">
        <v>125</v>
      </c>
      <c r="AD879" s="1" t="s">
        <v>126</v>
      </c>
      <c r="AE879" s="1" t="s">
        <v>127</v>
      </c>
      <c r="AF879" s="1" t="s">
        <v>70</v>
      </c>
      <c r="AG879" s="1" t="s">
        <v>60</v>
      </c>
      <c r="AH879">
        <v>879</v>
      </c>
      <c r="AI879" s="1" t="s">
        <v>70</v>
      </c>
      <c r="AJ879" s="1" t="s">
        <v>71</v>
      </c>
      <c r="AK879" s="1" t="s">
        <v>72</v>
      </c>
      <c r="AL879">
        <v>1</v>
      </c>
      <c r="AM879" s="1" t="s">
        <v>1872</v>
      </c>
      <c r="AN879" s="2">
        <v>46143</v>
      </c>
      <c r="AO879" s="3">
        <v>46143</v>
      </c>
    </row>
    <row r="880" spans="1:41">
      <c r="A880" s="1" t="s">
        <v>1873</v>
      </c>
      <c r="B880" s="1" t="s">
        <v>42</v>
      </c>
      <c r="C880">
        <v>999999999999</v>
      </c>
      <c r="D880">
        <v>222222222222</v>
      </c>
      <c r="E880" s="1" t="s">
        <v>121</v>
      </c>
      <c r="F880">
        <v>46155.833333333336</v>
      </c>
      <c r="G880">
        <v>46156.833333333336</v>
      </c>
      <c r="H880">
        <v>46142.833333333336</v>
      </c>
      <c r="I880">
        <v>46173.833333333336</v>
      </c>
      <c r="J880" s="1" t="s">
        <v>106</v>
      </c>
      <c r="K880" s="1" t="s">
        <v>107</v>
      </c>
      <c r="L880" s="1" t="s">
        <v>108</v>
      </c>
      <c r="M880" s="1" t="s">
        <v>151</v>
      </c>
      <c r="N880" s="1" t="s">
        <v>48</v>
      </c>
      <c r="O880" s="1" t="s">
        <v>49</v>
      </c>
      <c r="P880">
        <v>84.740700000000004</v>
      </c>
      <c r="Q880" s="1" t="s">
        <v>110</v>
      </c>
      <c r="R880">
        <v>0.5</v>
      </c>
      <c r="S880" s="1" t="s">
        <v>51</v>
      </c>
      <c r="T880" s="1" t="s">
        <v>52</v>
      </c>
      <c r="U880">
        <v>42.370399999999997</v>
      </c>
      <c r="V880">
        <v>38.980699999999999</v>
      </c>
      <c r="W880">
        <v>38.980699999999999</v>
      </c>
      <c r="X880" s="1" t="s">
        <v>53</v>
      </c>
      <c r="Y880" s="1" t="s">
        <v>49</v>
      </c>
      <c r="Z880" s="1" t="s">
        <v>111</v>
      </c>
      <c r="AA880" s="1" t="s">
        <v>152</v>
      </c>
      <c r="AB880" s="1" t="s">
        <v>124</v>
      </c>
      <c r="AC880" s="1" t="s">
        <v>125</v>
      </c>
      <c r="AD880" s="1" t="s">
        <v>126</v>
      </c>
      <c r="AE880" s="1" t="s">
        <v>127</v>
      </c>
      <c r="AF880" s="1" t="s">
        <v>70</v>
      </c>
      <c r="AG880" s="1" t="s">
        <v>60</v>
      </c>
      <c r="AH880">
        <v>880</v>
      </c>
      <c r="AI880" s="1" t="s">
        <v>113</v>
      </c>
      <c r="AJ880" s="1" t="s">
        <v>114</v>
      </c>
      <c r="AK880" s="1" t="s">
        <v>115</v>
      </c>
      <c r="AL880">
        <v>1</v>
      </c>
      <c r="AM880" s="1" t="s">
        <v>1874</v>
      </c>
      <c r="AN880" s="2">
        <v>46143</v>
      </c>
      <c r="AO880" s="3">
        <v>46143</v>
      </c>
    </row>
    <row r="881" spans="1:41">
      <c r="A881" s="1" t="s">
        <v>1875</v>
      </c>
      <c r="B881" s="1" t="s">
        <v>42</v>
      </c>
      <c r="C881">
        <v>999999999999</v>
      </c>
      <c r="D881">
        <v>222222222222</v>
      </c>
      <c r="E881" s="1" t="s">
        <v>121</v>
      </c>
      <c r="F881">
        <v>46155.833333333336</v>
      </c>
      <c r="G881">
        <v>46156.833333333336</v>
      </c>
      <c r="H881">
        <v>46142.833333333336</v>
      </c>
      <c r="I881">
        <v>46173.833333333336</v>
      </c>
      <c r="J881" s="1" t="s">
        <v>106</v>
      </c>
      <c r="K881" s="1" t="s">
        <v>107</v>
      </c>
      <c r="L881" s="1" t="s">
        <v>108</v>
      </c>
      <c r="M881" s="1" t="s">
        <v>155</v>
      </c>
      <c r="N881" s="1" t="s">
        <v>48</v>
      </c>
      <c r="O881" s="1" t="s">
        <v>49</v>
      </c>
      <c r="P881">
        <v>92.259799999999998</v>
      </c>
      <c r="Q881" s="1" t="s">
        <v>110</v>
      </c>
      <c r="R881">
        <v>0.5</v>
      </c>
      <c r="S881" s="1" t="s">
        <v>51</v>
      </c>
      <c r="T881" s="1" t="s">
        <v>52</v>
      </c>
      <c r="U881">
        <v>46.129899999999999</v>
      </c>
      <c r="V881">
        <v>42.439500000000002</v>
      </c>
      <c r="W881">
        <v>42.439500000000002</v>
      </c>
      <c r="X881" s="1" t="s">
        <v>53</v>
      </c>
      <c r="Y881" s="1" t="s">
        <v>49</v>
      </c>
      <c r="Z881" s="1" t="s">
        <v>111</v>
      </c>
      <c r="AA881" s="1" t="s">
        <v>152</v>
      </c>
      <c r="AB881" s="1" t="s">
        <v>124</v>
      </c>
      <c r="AC881" s="1" t="s">
        <v>125</v>
      </c>
      <c r="AD881" s="1" t="s">
        <v>126</v>
      </c>
      <c r="AE881" s="1" t="s">
        <v>127</v>
      </c>
      <c r="AF881" s="1" t="s">
        <v>70</v>
      </c>
      <c r="AG881" s="1" t="s">
        <v>60</v>
      </c>
      <c r="AH881">
        <v>881</v>
      </c>
      <c r="AI881" s="1" t="s">
        <v>113</v>
      </c>
      <c r="AJ881" s="1" t="s">
        <v>114</v>
      </c>
      <c r="AK881" s="1" t="s">
        <v>115</v>
      </c>
      <c r="AL881">
        <v>1</v>
      </c>
      <c r="AM881" s="1" t="s">
        <v>1876</v>
      </c>
      <c r="AN881" s="2">
        <v>46143</v>
      </c>
      <c r="AO881" s="3">
        <v>46143</v>
      </c>
    </row>
    <row r="882" spans="1:41">
      <c r="A882" s="1" t="s">
        <v>1877</v>
      </c>
      <c r="B882" s="1" t="s">
        <v>42</v>
      </c>
      <c r="C882">
        <v>999999999999</v>
      </c>
      <c r="D882">
        <v>111111111111</v>
      </c>
      <c r="E882" s="1" t="s">
        <v>43</v>
      </c>
      <c r="F882">
        <v>46156.833333333336</v>
      </c>
      <c r="G882">
        <v>46157.833333333336</v>
      </c>
      <c r="H882">
        <v>46142.833333333336</v>
      </c>
      <c r="I882">
        <v>46173.833333333336</v>
      </c>
      <c r="J882" s="1" t="s">
        <v>44</v>
      </c>
      <c r="K882" s="1" t="s">
        <v>45</v>
      </c>
      <c r="L882" s="1" t="s">
        <v>46</v>
      </c>
      <c r="M882" s="1" t="s">
        <v>47</v>
      </c>
      <c r="N882" s="1" t="s">
        <v>48</v>
      </c>
      <c r="O882" s="1" t="s">
        <v>49</v>
      </c>
      <c r="P882">
        <v>1110.9548</v>
      </c>
      <c r="Q882" s="1" t="s">
        <v>50</v>
      </c>
      <c r="R882">
        <v>9.6000000000000002E-2</v>
      </c>
      <c r="S882" s="1" t="s">
        <v>51</v>
      </c>
      <c r="T882" s="1" t="s">
        <v>52</v>
      </c>
      <c r="U882">
        <v>106.65170000000001</v>
      </c>
      <c r="V882">
        <v>93.3202</v>
      </c>
      <c r="W882">
        <v>93.3202</v>
      </c>
      <c r="X882" s="1" t="s">
        <v>53</v>
      </c>
      <c r="Y882" s="1" t="s">
        <v>49</v>
      </c>
      <c r="Z882" s="1" t="s">
        <v>54</v>
      </c>
      <c r="AA882" s="1" t="s">
        <v>65</v>
      </c>
      <c r="AB882" s="1" t="s">
        <v>66</v>
      </c>
      <c r="AC882" s="1" t="s">
        <v>67</v>
      </c>
      <c r="AD882" s="1" t="s">
        <v>68</v>
      </c>
      <c r="AE882" s="1" t="s">
        <v>69</v>
      </c>
      <c r="AF882" s="1" t="s">
        <v>70</v>
      </c>
      <c r="AG882" s="1" t="s">
        <v>60</v>
      </c>
      <c r="AH882">
        <v>882</v>
      </c>
      <c r="AI882" s="1" t="s">
        <v>70</v>
      </c>
      <c r="AJ882" s="1" t="s">
        <v>71</v>
      </c>
      <c r="AK882" s="1" t="s">
        <v>72</v>
      </c>
      <c r="AL882">
        <v>1</v>
      </c>
      <c r="AM882" s="1" t="s">
        <v>1878</v>
      </c>
      <c r="AN882" s="2">
        <v>46143</v>
      </c>
      <c r="AO882" s="3">
        <v>46143</v>
      </c>
    </row>
    <row r="883" spans="1:41">
      <c r="A883" s="1" t="s">
        <v>1879</v>
      </c>
      <c r="B883" s="1" t="s">
        <v>42</v>
      </c>
      <c r="C883">
        <v>999999999999</v>
      </c>
      <c r="D883">
        <v>111111111111</v>
      </c>
      <c r="E883" s="1" t="s">
        <v>43</v>
      </c>
      <c r="F883">
        <v>46156.833333333336</v>
      </c>
      <c r="G883">
        <v>46157.833333333336</v>
      </c>
      <c r="H883">
        <v>46142.833333333336</v>
      </c>
      <c r="I883">
        <v>46173.833333333336</v>
      </c>
      <c r="J883" s="1" t="s">
        <v>44</v>
      </c>
      <c r="K883" s="1" t="s">
        <v>45</v>
      </c>
      <c r="L883" s="1" t="s">
        <v>46</v>
      </c>
      <c r="M883" s="1" t="s">
        <v>64</v>
      </c>
      <c r="N883" s="1" t="s">
        <v>48</v>
      </c>
      <c r="O883" s="1" t="s">
        <v>49</v>
      </c>
      <c r="P883">
        <v>1103.7764999999999</v>
      </c>
      <c r="Q883" s="1" t="s">
        <v>50</v>
      </c>
      <c r="R883">
        <v>9.6000000000000002E-2</v>
      </c>
      <c r="S883" s="1" t="s">
        <v>51</v>
      </c>
      <c r="T883" s="1" t="s">
        <v>52</v>
      </c>
      <c r="U883">
        <v>105.96250000000001</v>
      </c>
      <c r="V883">
        <v>92.717200000000005</v>
      </c>
      <c r="W883">
        <v>92.717200000000005</v>
      </c>
      <c r="X883" s="1" t="s">
        <v>53</v>
      </c>
      <c r="Y883" s="1" t="s">
        <v>49</v>
      </c>
      <c r="Z883" s="1" t="s">
        <v>54</v>
      </c>
      <c r="AA883" s="1" t="s">
        <v>65</v>
      </c>
      <c r="AB883" s="1" t="s">
        <v>66</v>
      </c>
      <c r="AC883" s="1" t="s">
        <v>67</v>
      </c>
      <c r="AD883" s="1" t="s">
        <v>68</v>
      </c>
      <c r="AE883" s="1" t="s">
        <v>69</v>
      </c>
      <c r="AF883" s="1" t="s">
        <v>70</v>
      </c>
      <c r="AG883" s="1" t="s">
        <v>60</v>
      </c>
      <c r="AH883">
        <v>883</v>
      </c>
      <c r="AI883" s="1" t="s">
        <v>70</v>
      </c>
      <c r="AJ883" s="1" t="s">
        <v>71</v>
      </c>
      <c r="AK883" s="1" t="s">
        <v>72</v>
      </c>
      <c r="AL883">
        <v>1</v>
      </c>
      <c r="AM883" s="1" t="s">
        <v>1880</v>
      </c>
      <c r="AN883" s="2">
        <v>46143</v>
      </c>
      <c r="AO883" s="3">
        <v>46143</v>
      </c>
    </row>
    <row r="884" spans="1:41">
      <c r="A884" s="1" t="s">
        <v>1881</v>
      </c>
      <c r="B884" s="1" t="s">
        <v>42</v>
      </c>
      <c r="C884">
        <v>999999999999</v>
      </c>
      <c r="D884">
        <v>111111111111</v>
      </c>
      <c r="E884" s="1" t="s">
        <v>43</v>
      </c>
      <c r="F884">
        <v>46156.833333333336</v>
      </c>
      <c r="G884">
        <v>46157.833333333336</v>
      </c>
      <c r="H884">
        <v>46142.833333333336</v>
      </c>
      <c r="I884">
        <v>46173.833333333336</v>
      </c>
      <c r="J884" s="1" t="s">
        <v>75</v>
      </c>
      <c r="K884" s="1" t="s">
        <v>76</v>
      </c>
      <c r="L884" s="1" t="s">
        <v>77</v>
      </c>
      <c r="M884" s="1" t="s">
        <v>78</v>
      </c>
      <c r="N884" s="1" t="s">
        <v>48</v>
      </c>
      <c r="O884" s="1" t="s">
        <v>49</v>
      </c>
      <c r="P884">
        <v>222.1371</v>
      </c>
      <c r="Q884" s="1" t="s">
        <v>79</v>
      </c>
      <c r="R884">
        <v>2.3E-2</v>
      </c>
      <c r="S884" s="1" t="s">
        <v>51</v>
      </c>
      <c r="T884" s="1" t="s">
        <v>52</v>
      </c>
      <c r="U884">
        <v>5.1092000000000004</v>
      </c>
      <c r="V884">
        <v>4.7759</v>
      </c>
      <c r="W884">
        <v>4.7759</v>
      </c>
      <c r="X884" s="1" t="s">
        <v>53</v>
      </c>
      <c r="Y884" s="1" t="s">
        <v>49</v>
      </c>
      <c r="Z884" s="1" t="s">
        <v>80</v>
      </c>
      <c r="AA884" s="1" t="s">
        <v>65</v>
      </c>
      <c r="AB884" s="1" t="s">
        <v>66</v>
      </c>
      <c r="AC884" s="1" t="s">
        <v>67</v>
      </c>
      <c r="AD884" s="1" t="s">
        <v>68</v>
      </c>
      <c r="AE884" s="1" t="s">
        <v>69</v>
      </c>
      <c r="AF884" s="1" t="s">
        <v>70</v>
      </c>
      <c r="AG884" s="1" t="s">
        <v>60</v>
      </c>
      <c r="AH884">
        <v>884</v>
      </c>
      <c r="AI884" s="1" t="s">
        <v>70</v>
      </c>
      <c r="AJ884" s="1" t="s">
        <v>71</v>
      </c>
      <c r="AK884" s="1" t="s">
        <v>72</v>
      </c>
      <c r="AL884">
        <v>1</v>
      </c>
      <c r="AM884" s="1" t="s">
        <v>1882</v>
      </c>
      <c r="AN884" s="2">
        <v>46143</v>
      </c>
      <c r="AO884" s="3">
        <v>46143</v>
      </c>
    </row>
    <row r="885" spans="1:41">
      <c r="A885" s="1" t="s">
        <v>1883</v>
      </c>
      <c r="B885" s="1" t="s">
        <v>42</v>
      </c>
      <c r="C885">
        <v>999999999999</v>
      </c>
      <c r="D885">
        <v>111111111111</v>
      </c>
      <c r="E885" s="1" t="s">
        <v>43</v>
      </c>
      <c r="F885">
        <v>46156.833333333336</v>
      </c>
      <c r="G885">
        <v>46157.833333333336</v>
      </c>
      <c r="H885">
        <v>46142.833333333336</v>
      </c>
      <c r="I885">
        <v>46173.833333333336</v>
      </c>
      <c r="J885" s="1" t="s">
        <v>75</v>
      </c>
      <c r="K885" s="1" t="s">
        <v>76</v>
      </c>
      <c r="L885" s="1" t="s">
        <v>77</v>
      </c>
      <c r="M885" s="1" t="s">
        <v>83</v>
      </c>
      <c r="N885" s="1" t="s">
        <v>48</v>
      </c>
      <c r="O885" s="1" t="s">
        <v>49</v>
      </c>
      <c r="P885">
        <v>221.12379999999999</v>
      </c>
      <c r="Q885" s="1" t="s">
        <v>79</v>
      </c>
      <c r="R885">
        <v>2.3E-2</v>
      </c>
      <c r="S885" s="1" t="s">
        <v>51</v>
      </c>
      <c r="T885" s="1" t="s">
        <v>52</v>
      </c>
      <c r="U885">
        <v>5.0857999999999999</v>
      </c>
      <c r="V885">
        <v>4.7542</v>
      </c>
      <c r="W885">
        <v>4.7542</v>
      </c>
      <c r="X885" s="1" t="s">
        <v>53</v>
      </c>
      <c r="Y885" s="1" t="s">
        <v>49</v>
      </c>
      <c r="Z885" s="1" t="s">
        <v>80</v>
      </c>
      <c r="AA885" s="1" t="s">
        <v>65</v>
      </c>
      <c r="AB885" s="1" t="s">
        <v>66</v>
      </c>
      <c r="AC885" s="1" t="s">
        <v>67</v>
      </c>
      <c r="AD885" s="1" t="s">
        <v>68</v>
      </c>
      <c r="AE885" s="1" t="s">
        <v>69</v>
      </c>
      <c r="AF885" s="1" t="s">
        <v>70</v>
      </c>
      <c r="AG885" s="1" t="s">
        <v>60</v>
      </c>
      <c r="AH885">
        <v>885</v>
      </c>
      <c r="AI885" s="1" t="s">
        <v>70</v>
      </c>
      <c r="AJ885" s="1" t="s">
        <v>71</v>
      </c>
      <c r="AK885" s="1" t="s">
        <v>72</v>
      </c>
      <c r="AL885">
        <v>1</v>
      </c>
      <c r="AM885" s="1" t="s">
        <v>1884</v>
      </c>
      <c r="AN885" s="2">
        <v>46143</v>
      </c>
      <c r="AO885" s="3">
        <v>46143</v>
      </c>
    </row>
    <row r="886" spans="1:41">
      <c r="A886" s="1" t="s">
        <v>1885</v>
      </c>
      <c r="B886" s="1" t="s">
        <v>42</v>
      </c>
      <c r="C886">
        <v>999999999999</v>
      </c>
      <c r="D886">
        <v>111111111111</v>
      </c>
      <c r="E886" s="1" t="s">
        <v>43</v>
      </c>
      <c r="F886">
        <v>46156.833333333336</v>
      </c>
      <c r="G886">
        <v>46157.833333333336</v>
      </c>
      <c r="H886">
        <v>46142.833333333336</v>
      </c>
      <c r="I886">
        <v>46173.833333333336</v>
      </c>
      <c r="J886" s="1" t="s">
        <v>86</v>
      </c>
      <c r="K886" s="1" t="s">
        <v>87</v>
      </c>
      <c r="L886" s="1" t="s">
        <v>88</v>
      </c>
      <c r="M886" s="1" t="s">
        <v>89</v>
      </c>
      <c r="N886" s="1" t="s">
        <v>48</v>
      </c>
      <c r="O886" s="1" t="s">
        <v>49</v>
      </c>
      <c r="P886">
        <v>207.2569</v>
      </c>
      <c r="Q886" s="1" t="s">
        <v>50</v>
      </c>
      <c r="R886">
        <v>0.192</v>
      </c>
      <c r="S886" s="1" t="s">
        <v>51</v>
      </c>
      <c r="T886" s="1" t="s">
        <v>52</v>
      </c>
      <c r="U886">
        <v>39.793300000000002</v>
      </c>
      <c r="V886">
        <v>35.233699999999999</v>
      </c>
      <c r="W886">
        <v>35.233699999999999</v>
      </c>
      <c r="X886" s="1" t="s">
        <v>53</v>
      </c>
      <c r="Y886" s="1" t="s">
        <v>49</v>
      </c>
      <c r="Z886" s="1" t="s">
        <v>90</v>
      </c>
      <c r="AA886" s="1" t="s">
        <v>65</v>
      </c>
      <c r="AB886" s="1" t="s">
        <v>66</v>
      </c>
      <c r="AC886" s="1" t="s">
        <v>67</v>
      </c>
      <c r="AD886" s="1" t="s">
        <v>68</v>
      </c>
      <c r="AE886" s="1" t="s">
        <v>69</v>
      </c>
      <c r="AF886" s="1" t="s">
        <v>70</v>
      </c>
      <c r="AG886" s="1" t="s">
        <v>60</v>
      </c>
      <c r="AH886">
        <v>886</v>
      </c>
      <c r="AI886" s="1" t="s">
        <v>70</v>
      </c>
      <c r="AJ886" s="1" t="s">
        <v>71</v>
      </c>
      <c r="AK886" s="1" t="s">
        <v>72</v>
      </c>
      <c r="AL886">
        <v>1</v>
      </c>
      <c r="AM886" s="1" t="s">
        <v>1886</v>
      </c>
      <c r="AN886" s="2">
        <v>46143</v>
      </c>
      <c r="AO886" s="3">
        <v>46143</v>
      </c>
    </row>
    <row r="887" spans="1:41">
      <c r="A887" s="1" t="s">
        <v>1887</v>
      </c>
      <c r="B887" s="1" t="s">
        <v>42</v>
      </c>
      <c r="C887">
        <v>999999999999</v>
      </c>
      <c r="D887">
        <v>111111111111</v>
      </c>
      <c r="E887" s="1" t="s">
        <v>43</v>
      </c>
      <c r="F887">
        <v>46156.833333333336</v>
      </c>
      <c r="G887">
        <v>46157.833333333336</v>
      </c>
      <c r="H887">
        <v>46142.833333333336</v>
      </c>
      <c r="I887">
        <v>46173.833333333336</v>
      </c>
      <c r="J887" s="1" t="s">
        <v>86</v>
      </c>
      <c r="K887" s="1" t="s">
        <v>87</v>
      </c>
      <c r="L887" s="1" t="s">
        <v>88</v>
      </c>
      <c r="M887" s="1" t="s">
        <v>93</v>
      </c>
      <c r="N887" s="1" t="s">
        <v>48</v>
      </c>
      <c r="O887" s="1" t="s">
        <v>49</v>
      </c>
      <c r="P887">
        <v>203.3544</v>
      </c>
      <c r="Q887" s="1" t="s">
        <v>50</v>
      </c>
      <c r="R887">
        <v>0.192</v>
      </c>
      <c r="S887" s="1" t="s">
        <v>51</v>
      </c>
      <c r="T887" s="1" t="s">
        <v>52</v>
      </c>
      <c r="U887">
        <v>39.043999999999997</v>
      </c>
      <c r="V887">
        <v>34.5702</v>
      </c>
      <c r="W887">
        <v>34.5702</v>
      </c>
      <c r="X887" s="1" t="s">
        <v>53</v>
      </c>
      <c r="Y887" s="1" t="s">
        <v>49</v>
      </c>
      <c r="Z887" s="1" t="s">
        <v>90</v>
      </c>
      <c r="AA887" s="1" t="s">
        <v>65</v>
      </c>
      <c r="AB887" s="1" t="s">
        <v>66</v>
      </c>
      <c r="AC887" s="1" t="s">
        <v>67</v>
      </c>
      <c r="AD887" s="1" t="s">
        <v>68</v>
      </c>
      <c r="AE887" s="1" t="s">
        <v>69</v>
      </c>
      <c r="AF887" s="1" t="s">
        <v>70</v>
      </c>
      <c r="AG887" s="1" t="s">
        <v>60</v>
      </c>
      <c r="AH887">
        <v>887</v>
      </c>
      <c r="AI887" s="1" t="s">
        <v>70</v>
      </c>
      <c r="AJ887" s="1" t="s">
        <v>71</v>
      </c>
      <c r="AK887" s="1" t="s">
        <v>72</v>
      </c>
      <c r="AL887">
        <v>1</v>
      </c>
      <c r="AM887" s="1" t="s">
        <v>1888</v>
      </c>
      <c r="AN887" s="2">
        <v>46143</v>
      </c>
      <c r="AO887" s="3">
        <v>46143</v>
      </c>
    </row>
    <row r="888" spans="1:41">
      <c r="A888" s="1" t="s">
        <v>1889</v>
      </c>
      <c r="B888" s="1" t="s">
        <v>42</v>
      </c>
      <c r="C888">
        <v>999999999999</v>
      </c>
      <c r="D888">
        <v>111111111111</v>
      </c>
      <c r="E888" s="1" t="s">
        <v>43</v>
      </c>
      <c r="F888">
        <v>46156.833333333336</v>
      </c>
      <c r="G888">
        <v>46157.833333333336</v>
      </c>
      <c r="H888">
        <v>46142.833333333336</v>
      </c>
      <c r="I888">
        <v>46173.833333333336</v>
      </c>
      <c r="J888" s="1" t="s">
        <v>96</v>
      </c>
      <c r="K888" s="1" t="s">
        <v>45</v>
      </c>
      <c r="L888" s="1" t="s">
        <v>97</v>
      </c>
      <c r="M888" s="1" t="s">
        <v>98</v>
      </c>
      <c r="N888" s="1" t="s">
        <v>48</v>
      </c>
      <c r="O888" s="1" t="s">
        <v>49</v>
      </c>
      <c r="P888">
        <v>4335336.6705</v>
      </c>
      <c r="Q888" s="1" t="s">
        <v>99</v>
      </c>
      <c r="R888">
        <v>1.6666700000000001E-5</v>
      </c>
      <c r="S888" s="1" t="s">
        <v>51</v>
      </c>
      <c r="T888" s="1" t="s">
        <v>52</v>
      </c>
      <c r="U888">
        <v>72.255799999999994</v>
      </c>
      <c r="V888">
        <v>67.197699999999998</v>
      </c>
      <c r="W888">
        <v>67.197699999999998</v>
      </c>
      <c r="X888" s="1" t="s">
        <v>53</v>
      </c>
      <c r="Y888" s="1" t="s">
        <v>49</v>
      </c>
      <c r="Z888" s="1" t="s">
        <v>100</v>
      </c>
      <c r="AA888" s="1" t="s">
        <v>65</v>
      </c>
      <c r="AB888" s="1" t="s">
        <v>66</v>
      </c>
      <c r="AC888" s="1" t="s">
        <v>67</v>
      </c>
      <c r="AD888" s="1" t="s">
        <v>68</v>
      </c>
      <c r="AE888" s="1" t="s">
        <v>69</v>
      </c>
      <c r="AF888" s="1" t="s">
        <v>70</v>
      </c>
      <c r="AG888" s="1" t="s">
        <v>60</v>
      </c>
      <c r="AH888">
        <v>888</v>
      </c>
      <c r="AI888" s="1" t="s">
        <v>70</v>
      </c>
      <c r="AJ888" s="1" t="s">
        <v>71</v>
      </c>
      <c r="AK888" s="1" t="s">
        <v>72</v>
      </c>
      <c r="AL888">
        <v>1</v>
      </c>
      <c r="AM888" s="1" t="s">
        <v>1890</v>
      </c>
      <c r="AN888" s="2">
        <v>46143</v>
      </c>
      <c r="AO888" s="3">
        <v>46143</v>
      </c>
    </row>
    <row r="889" spans="1:41">
      <c r="A889" s="1" t="s">
        <v>1891</v>
      </c>
      <c r="B889" s="1" t="s">
        <v>42</v>
      </c>
      <c r="C889">
        <v>999999999999</v>
      </c>
      <c r="D889">
        <v>111111111111</v>
      </c>
      <c r="E889" s="1" t="s">
        <v>43</v>
      </c>
      <c r="F889">
        <v>46156.833333333336</v>
      </c>
      <c r="G889">
        <v>46157.833333333336</v>
      </c>
      <c r="H889">
        <v>46142.833333333336</v>
      </c>
      <c r="I889">
        <v>46173.833333333336</v>
      </c>
      <c r="J889" s="1" t="s">
        <v>96</v>
      </c>
      <c r="K889" s="1" t="s">
        <v>45</v>
      </c>
      <c r="L889" s="1" t="s">
        <v>97</v>
      </c>
      <c r="M889" s="1" t="s">
        <v>103</v>
      </c>
      <c r="N889" s="1" t="s">
        <v>48</v>
      </c>
      <c r="O889" s="1" t="s">
        <v>49</v>
      </c>
      <c r="P889">
        <v>4890330.3372999998</v>
      </c>
      <c r="Q889" s="1" t="s">
        <v>99</v>
      </c>
      <c r="R889">
        <v>1.6666700000000001E-5</v>
      </c>
      <c r="S889" s="1" t="s">
        <v>51</v>
      </c>
      <c r="T889" s="1" t="s">
        <v>52</v>
      </c>
      <c r="U889">
        <v>81.505700000000004</v>
      </c>
      <c r="V889">
        <v>75.8001</v>
      </c>
      <c r="W889">
        <v>75.8001</v>
      </c>
      <c r="X889" s="1" t="s">
        <v>53</v>
      </c>
      <c r="Y889" s="1" t="s">
        <v>49</v>
      </c>
      <c r="Z889" s="1" t="s">
        <v>100</v>
      </c>
      <c r="AA889" s="1" t="s">
        <v>65</v>
      </c>
      <c r="AB889" s="1" t="s">
        <v>66</v>
      </c>
      <c r="AC889" s="1" t="s">
        <v>67</v>
      </c>
      <c r="AD889" s="1" t="s">
        <v>68</v>
      </c>
      <c r="AE889" s="1" t="s">
        <v>69</v>
      </c>
      <c r="AF889" s="1" t="s">
        <v>70</v>
      </c>
      <c r="AG889" s="1" t="s">
        <v>60</v>
      </c>
      <c r="AH889">
        <v>889</v>
      </c>
      <c r="AI889" s="1" t="s">
        <v>70</v>
      </c>
      <c r="AJ889" s="1" t="s">
        <v>71</v>
      </c>
      <c r="AK889" s="1" t="s">
        <v>72</v>
      </c>
      <c r="AL889">
        <v>1</v>
      </c>
      <c r="AM889" s="1" t="s">
        <v>1892</v>
      </c>
      <c r="AN889" s="2">
        <v>46143</v>
      </c>
      <c r="AO889" s="3">
        <v>46143</v>
      </c>
    </row>
    <row r="890" spans="1:41">
      <c r="A890" s="1" t="s">
        <v>1893</v>
      </c>
      <c r="B890" s="1" t="s">
        <v>42</v>
      </c>
      <c r="C890">
        <v>999999999999</v>
      </c>
      <c r="D890">
        <v>111111111111</v>
      </c>
      <c r="E890" s="1" t="s">
        <v>43</v>
      </c>
      <c r="F890">
        <v>46156.833333333336</v>
      </c>
      <c r="G890">
        <v>46157.833333333336</v>
      </c>
      <c r="H890">
        <v>46142.833333333336</v>
      </c>
      <c r="I890">
        <v>46173.833333333336</v>
      </c>
      <c r="J890" s="1" t="s">
        <v>106</v>
      </c>
      <c r="K890" s="1" t="s">
        <v>107</v>
      </c>
      <c r="L890" s="1" t="s">
        <v>108</v>
      </c>
      <c r="M890" s="1" t="s">
        <v>109</v>
      </c>
      <c r="N890" s="1" t="s">
        <v>48</v>
      </c>
      <c r="O890" s="1" t="s">
        <v>49</v>
      </c>
      <c r="P890">
        <v>214.8056</v>
      </c>
      <c r="Q890" s="1" t="s">
        <v>110</v>
      </c>
      <c r="R890">
        <v>0.5</v>
      </c>
      <c r="S890" s="1" t="s">
        <v>51</v>
      </c>
      <c r="T890" s="1" t="s">
        <v>52</v>
      </c>
      <c r="U890">
        <v>107.4028</v>
      </c>
      <c r="V890">
        <v>98.810599999999994</v>
      </c>
      <c r="W890">
        <v>98.810599999999994</v>
      </c>
      <c r="X890" s="1" t="s">
        <v>53</v>
      </c>
      <c r="Y890" s="1" t="s">
        <v>49</v>
      </c>
      <c r="Z890" s="1" t="s">
        <v>111</v>
      </c>
      <c r="AA890" s="1" t="s">
        <v>112</v>
      </c>
      <c r="AB890" s="1" t="s">
        <v>66</v>
      </c>
      <c r="AC890" s="1" t="s">
        <v>67</v>
      </c>
      <c r="AD890" s="1" t="s">
        <v>68</v>
      </c>
      <c r="AE890" s="1" t="s">
        <v>69</v>
      </c>
      <c r="AF890" s="1" t="s">
        <v>70</v>
      </c>
      <c r="AG890" s="1" t="s">
        <v>60</v>
      </c>
      <c r="AH890">
        <v>890</v>
      </c>
      <c r="AI890" s="1" t="s">
        <v>113</v>
      </c>
      <c r="AJ890" s="1" t="s">
        <v>114</v>
      </c>
      <c r="AK890" s="1" t="s">
        <v>115</v>
      </c>
      <c r="AL890">
        <v>1</v>
      </c>
      <c r="AM890" s="1" t="s">
        <v>1894</v>
      </c>
      <c r="AN890" s="2">
        <v>46143</v>
      </c>
      <c r="AO890" s="3">
        <v>46143</v>
      </c>
    </row>
    <row r="891" spans="1:41">
      <c r="A891" s="1" t="s">
        <v>1895</v>
      </c>
      <c r="B891" s="1" t="s">
        <v>42</v>
      </c>
      <c r="C891">
        <v>999999999999</v>
      </c>
      <c r="D891">
        <v>111111111111</v>
      </c>
      <c r="E891" s="1" t="s">
        <v>43</v>
      </c>
      <c r="F891">
        <v>46156.833333333336</v>
      </c>
      <c r="G891">
        <v>46157.833333333336</v>
      </c>
      <c r="H891">
        <v>46142.833333333336</v>
      </c>
      <c r="I891">
        <v>46173.833333333336</v>
      </c>
      <c r="J891" s="1" t="s">
        <v>106</v>
      </c>
      <c r="K891" s="1" t="s">
        <v>107</v>
      </c>
      <c r="L891" s="1" t="s">
        <v>108</v>
      </c>
      <c r="M891" s="1" t="s">
        <v>118</v>
      </c>
      <c r="N891" s="1" t="s">
        <v>48</v>
      </c>
      <c r="O891" s="1" t="s">
        <v>49</v>
      </c>
      <c r="P891">
        <v>232.94800000000001</v>
      </c>
      <c r="Q891" s="1" t="s">
        <v>110</v>
      </c>
      <c r="R891">
        <v>0.5</v>
      </c>
      <c r="S891" s="1" t="s">
        <v>51</v>
      </c>
      <c r="T891" s="1" t="s">
        <v>52</v>
      </c>
      <c r="U891">
        <v>116.474</v>
      </c>
      <c r="V891">
        <v>107.1561</v>
      </c>
      <c r="W891">
        <v>107.1561</v>
      </c>
      <c r="X891" s="1" t="s">
        <v>53</v>
      </c>
      <c r="Y891" s="1" t="s">
        <v>49</v>
      </c>
      <c r="Z891" s="1" t="s">
        <v>111</v>
      </c>
      <c r="AA891" s="1" t="s">
        <v>112</v>
      </c>
      <c r="AB891" s="1" t="s">
        <v>66</v>
      </c>
      <c r="AC891" s="1" t="s">
        <v>67</v>
      </c>
      <c r="AD891" s="1" t="s">
        <v>68</v>
      </c>
      <c r="AE891" s="1" t="s">
        <v>69</v>
      </c>
      <c r="AF891" s="1" t="s">
        <v>70</v>
      </c>
      <c r="AG891" s="1" t="s">
        <v>60</v>
      </c>
      <c r="AH891">
        <v>891</v>
      </c>
      <c r="AI891" s="1" t="s">
        <v>113</v>
      </c>
      <c r="AJ891" s="1" t="s">
        <v>114</v>
      </c>
      <c r="AK891" s="1" t="s">
        <v>115</v>
      </c>
      <c r="AL891">
        <v>1</v>
      </c>
      <c r="AM891" s="1" t="s">
        <v>1896</v>
      </c>
      <c r="AN891" s="2">
        <v>46143</v>
      </c>
      <c r="AO891" s="3">
        <v>46143</v>
      </c>
    </row>
    <row r="892" spans="1:41">
      <c r="A892" s="1" t="s">
        <v>1897</v>
      </c>
      <c r="B892" s="1" t="s">
        <v>42</v>
      </c>
      <c r="C892">
        <v>999999999999</v>
      </c>
      <c r="D892">
        <v>222222222222</v>
      </c>
      <c r="E892" s="1" t="s">
        <v>121</v>
      </c>
      <c r="F892">
        <v>46156.833333333336</v>
      </c>
      <c r="G892">
        <v>46157.833333333336</v>
      </c>
      <c r="H892">
        <v>46142.833333333336</v>
      </c>
      <c r="I892">
        <v>46173.833333333336</v>
      </c>
      <c r="J892" s="1" t="s">
        <v>44</v>
      </c>
      <c r="K892" s="1" t="s">
        <v>45</v>
      </c>
      <c r="L892" s="1" t="s">
        <v>46</v>
      </c>
      <c r="M892" s="1" t="s">
        <v>122</v>
      </c>
      <c r="N892" s="1" t="s">
        <v>48</v>
      </c>
      <c r="O892" s="1" t="s">
        <v>49</v>
      </c>
      <c r="P892">
        <v>460.33350000000002</v>
      </c>
      <c r="Q892" s="1" t="s">
        <v>50</v>
      </c>
      <c r="R892">
        <v>9.6000000000000002E-2</v>
      </c>
      <c r="S892" s="1" t="s">
        <v>51</v>
      </c>
      <c r="T892" s="1" t="s">
        <v>52</v>
      </c>
      <c r="U892">
        <v>44.192</v>
      </c>
      <c r="V892">
        <v>38.667999999999999</v>
      </c>
      <c r="W892">
        <v>38.667999999999999</v>
      </c>
      <c r="X892" s="1" t="s">
        <v>53</v>
      </c>
      <c r="Y892" s="1" t="s">
        <v>49</v>
      </c>
      <c r="Z892" s="1" t="s">
        <v>54</v>
      </c>
      <c r="AA892" s="1" t="s">
        <v>123</v>
      </c>
      <c r="AB892" s="1" t="s">
        <v>124</v>
      </c>
      <c r="AC892" s="1" t="s">
        <v>125</v>
      </c>
      <c r="AD892" s="1" t="s">
        <v>126</v>
      </c>
      <c r="AE892" s="1" t="s">
        <v>127</v>
      </c>
      <c r="AF892" s="1" t="s">
        <v>70</v>
      </c>
      <c r="AG892" s="1" t="s">
        <v>60</v>
      </c>
      <c r="AH892">
        <v>892</v>
      </c>
      <c r="AI892" s="1" t="s">
        <v>70</v>
      </c>
      <c r="AJ892" s="1" t="s">
        <v>71</v>
      </c>
      <c r="AK892" s="1" t="s">
        <v>72</v>
      </c>
      <c r="AL892">
        <v>1</v>
      </c>
      <c r="AM892" s="1" t="s">
        <v>1898</v>
      </c>
      <c r="AN892" s="2">
        <v>46143</v>
      </c>
      <c r="AO892" s="3">
        <v>46143</v>
      </c>
    </row>
    <row r="893" spans="1:41">
      <c r="A893" s="1" t="s">
        <v>1899</v>
      </c>
      <c r="B893" s="1" t="s">
        <v>42</v>
      </c>
      <c r="C893">
        <v>999999999999</v>
      </c>
      <c r="D893">
        <v>222222222222</v>
      </c>
      <c r="E893" s="1" t="s">
        <v>121</v>
      </c>
      <c r="F893">
        <v>46156.833333333336</v>
      </c>
      <c r="G893">
        <v>46157.833333333336</v>
      </c>
      <c r="H893">
        <v>46142.833333333336</v>
      </c>
      <c r="I893">
        <v>46173.833333333336</v>
      </c>
      <c r="J893" s="1" t="s">
        <v>44</v>
      </c>
      <c r="K893" s="1" t="s">
        <v>45</v>
      </c>
      <c r="L893" s="1" t="s">
        <v>46</v>
      </c>
      <c r="M893" s="1" t="s">
        <v>130</v>
      </c>
      <c r="N893" s="1" t="s">
        <v>48</v>
      </c>
      <c r="O893" s="1" t="s">
        <v>49</v>
      </c>
      <c r="P893">
        <v>458.18709999999999</v>
      </c>
      <c r="Q893" s="1" t="s">
        <v>50</v>
      </c>
      <c r="R893">
        <v>9.6000000000000002E-2</v>
      </c>
      <c r="S893" s="1" t="s">
        <v>51</v>
      </c>
      <c r="T893" s="1" t="s">
        <v>52</v>
      </c>
      <c r="U893">
        <v>43.985999999999997</v>
      </c>
      <c r="V893">
        <v>38.487699999999997</v>
      </c>
      <c r="W893">
        <v>38.487699999999997</v>
      </c>
      <c r="X893" s="1" t="s">
        <v>53</v>
      </c>
      <c r="Y893" s="1" t="s">
        <v>49</v>
      </c>
      <c r="Z893" s="1" t="s">
        <v>54</v>
      </c>
      <c r="AA893" s="1" t="s">
        <v>123</v>
      </c>
      <c r="AB893" s="1" t="s">
        <v>124</v>
      </c>
      <c r="AC893" s="1" t="s">
        <v>125</v>
      </c>
      <c r="AD893" s="1" t="s">
        <v>126</v>
      </c>
      <c r="AE893" s="1" t="s">
        <v>127</v>
      </c>
      <c r="AF893" s="1" t="s">
        <v>70</v>
      </c>
      <c r="AG893" s="1" t="s">
        <v>60</v>
      </c>
      <c r="AH893">
        <v>893</v>
      </c>
      <c r="AI893" s="1" t="s">
        <v>70</v>
      </c>
      <c r="AJ893" s="1" t="s">
        <v>71</v>
      </c>
      <c r="AK893" s="1" t="s">
        <v>72</v>
      </c>
      <c r="AL893">
        <v>1</v>
      </c>
      <c r="AM893" s="1" t="s">
        <v>1900</v>
      </c>
      <c r="AN893" s="2">
        <v>46143</v>
      </c>
      <c r="AO893" s="3">
        <v>46143</v>
      </c>
    </row>
    <row r="894" spans="1:41">
      <c r="A894" s="1" t="s">
        <v>1901</v>
      </c>
      <c r="B894" s="1" t="s">
        <v>42</v>
      </c>
      <c r="C894">
        <v>999999999999</v>
      </c>
      <c r="D894">
        <v>222222222222</v>
      </c>
      <c r="E894" s="1" t="s">
        <v>121</v>
      </c>
      <c r="F894">
        <v>46156.833333333336</v>
      </c>
      <c r="G894">
        <v>46157.833333333336</v>
      </c>
      <c r="H894">
        <v>46142.833333333336</v>
      </c>
      <c r="I894">
        <v>46173.833333333336</v>
      </c>
      <c r="J894" s="1" t="s">
        <v>75</v>
      </c>
      <c r="K894" s="1" t="s">
        <v>76</v>
      </c>
      <c r="L894" s="1" t="s">
        <v>77</v>
      </c>
      <c r="M894" s="1" t="s">
        <v>133</v>
      </c>
      <c r="N894" s="1" t="s">
        <v>48</v>
      </c>
      <c r="O894" s="1" t="s">
        <v>49</v>
      </c>
      <c r="P894">
        <v>87.186199999999999</v>
      </c>
      <c r="Q894" s="1" t="s">
        <v>79</v>
      </c>
      <c r="R894">
        <v>2.3E-2</v>
      </c>
      <c r="S894" s="1" t="s">
        <v>51</v>
      </c>
      <c r="T894" s="1" t="s">
        <v>52</v>
      </c>
      <c r="U894">
        <v>2.0053000000000001</v>
      </c>
      <c r="V894">
        <v>1.8745000000000001</v>
      </c>
      <c r="W894">
        <v>1.8745000000000001</v>
      </c>
      <c r="X894" s="1" t="s">
        <v>53</v>
      </c>
      <c r="Y894" s="1" t="s">
        <v>49</v>
      </c>
      <c r="Z894" s="1" t="s">
        <v>80</v>
      </c>
      <c r="AA894" s="1" t="s">
        <v>123</v>
      </c>
      <c r="AB894" s="1" t="s">
        <v>124</v>
      </c>
      <c r="AC894" s="1" t="s">
        <v>125</v>
      </c>
      <c r="AD894" s="1" t="s">
        <v>126</v>
      </c>
      <c r="AE894" s="1" t="s">
        <v>127</v>
      </c>
      <c r="AF894" s="1" t="s">
        <v>70</v>
      </c>
      <c r="AG894" s="1" t="s">
        <v>60</v>
      </c>
      <c r="AH894">
        <v>894</v>
      </c>
      <c r="AI894" s="1" t="s">
        <v>70</v>
      </c>
      <c r="AJ894" s="1" t="s">
        <v>71</v>
      </c>
      <c r="AK894" s="1" t="s">
        <v>72</v>
      </c>
      <c r="AL894">
        <v>1</v>
      </c>
      <c r="AM894" s="1" t="s">
        <v>1902</v>
      </c>
      <c r="AN894" s="2">
        <v>46143</v>
      </c>
      <c r="AO894" s="3">
        <v>46143</v>
      </c>
    </row>
    <row r="895" spans="1:41">
      <c r="A895" s="1" t="s">
        <v>1903</v>
      </c>
      <c r="B895" s="1" t="s">
        <v>42</v>
      </c>
      <c r="C895">
        <v>999999999999</v>
      </c>
      <c r="D895">
        <v>222222222222</v>
      </c>
      <c r="E895" s="1" t="s">
        <v>121</v>
      </c>
      <c r="F895">
        <v>46156.833333333336</v>
      </c>
      <c r="G895">
        <v>46157.833333333336</v>
      </c>
      <c r="H895">
        <v>46142.833333333336</v>
      </c>
      <c r="I895">
        <v>46173.833333333336</v>
      </c>
      <c r="J895" s="1" t="s">
        <v>75</v>
      </c>
      <c r="K895" s="1" t="s">
        <v>76</v>
      </c>
      <c r="L895" s="1" t="s">
        <v>77</v>
      </c>
      <c r="M895" s="1" t="s">
        <v>136</v>
      </c>
      <c r="N895" s="1" t="s">
        <v>48</v>
      </c>
      <c r="O895" s="1" t="s">
        <v>49</v>
      </c>
      <c r="P895">
        <v>94.897400000000005</v>
      </c>
      <c r="Q895" s="1" t="s">
        <v>79</v>
      </c>
      <c r="R895">
        <v>2.3E-2</v>
      </c>
      <c r="S895" s="1" t="s">
        <v>51</v>
      </c>
      <c r="T895" s="1" t="s">
        <v>52</v>
      </c>
      <c r="U895">
        <v>2.1825999999999999</v>
      </c>
      <c r="V895">
        <v>2.0402999999999998</v>
      </c>
      <c r="W895">
        <v>2.0402999999999998</v>
      </c>
      <c r="X895" s="1" t="s">
        <v>53</v>
      </c>
      <c r="Y895" s="1" t="s">
        <v>49</v>
      </c>
      <c r="Z895" s="1" t="s">
        <v>80</v>
      </c>
      <c r="AA895" s="1" t="s">
        <v>123</v>
      </c>
      <c r="AB895" s="1" t="s">
        <v>124</v>
      </c>
      <c r="AC895" s="1" t="s">
        <v>125</v>
      </c>
      <c r="AD895" s="1" t="s">
        <v>126</v>
      </c>
      <c r="AE895" s="1" t="s">
        <v>127</v>
      </c>
      <c r="AF895" s="1" t="s">
        <v>70</v>
      </c>
      <c r="AG895" s="1" t="s">
        <v>60</v>
      </c>
      <c r="AH895">
        <v>895</v>
      </c>
      <c r="AI895" s="1" t="s">
        <v>70</v>
      </c>
      <c r="AJ895" s="1" t="s">
        <v>71</v>
      </c>
      <c r="AK895" s="1" t="s">
        <v>72</v>
      </c>
      <c r="AL895">
        <v>1</v>
      </c>
      <c r="AM895" s="1" t="s">
        <v>1904</v>
      </c>
      <c r="AN895" s="2">
        <v>46143</v>
      </c>
      <c r="AO895" s="3">
        <v>46143</v>
      </c>
    </row>
    <row r="896" spans="1:41">
      <c r="A896" s="1" t="s">
        <v>1905</v>
      </c>
      <c r="B896" s="1" t="s">
        <v>42</v>
      </c>
      <c r="C896">
        <v>999999999999</v>
      </c>
      <c r="D896">
        <v>222222222222</v>
      </c>
      <c r="E896" s="1" t="s">
        <v>121</v>
      </c>
      <c r="F896">
        <v>46156.833333333336</v>
      </c>
      <c r="G896">
        <v>46157.833333333336</v>
      </c>
      <c r="H896">
        <v>46142.833333333336</v>
      </c>
      <c r="I896">
        <v>46173.833333333336</v>
      </c>
      <c r="J896" s="1" t="s">
        <v>86</v>
      </c>
      <c r="K896" s="1" t="s">
        <v>87</v>
      </c>
      <c r="L896" s="1" t="s">
        <v>88</v>
      </c>
      <c r="M896" s="1" t="s">
        <v>139</v>
      </c>
      <c r="N896" s="1" t="s">
        <v>48</v>
      </c>
      <c r="O896" s="1" t="s">
        <v>49</v>
      </c>
      <c r="P896">
        <v>83.031899999999993</v>
      </c>
      <c r="Q896" s="1" t="s">
        <v>50</v>
      </c>
      <c r="R896">
        <v>0.192</v>
      </c>
      <c r="S896" s="1" t="s">
        <v>51</v>
      </c>
      <c r="T896" s="1" t="s">
        <v>52</v>
      </c>
      <c r="U896">
        <v>15.9421</v>
      </c>
      <c r="V896">
        <v>14.115399999999999</v>
      </c>
      <c r="W896">
        <v>14.115399999999999</v>
      </c>
      <c r="X896" s="1" t="s">
        <v>53</v>
      </c>
      <c r="Y896" s="1" t="s">
        <v>49</v>
      </c>
      <c r="Z896" s="1" t="s">
        <v>90</v>
      </c>
      <c r="AA896" s="1" t="s">
        <v>123</v>
      </c>
      <c r="AB896" s="1" t="s">
        <v>124</v>
      </c>
      <c r="AC896" s="1" t="s">
        <v>125</v>
      </c>
      <c r="AD896" s="1" t="s">
        <v>126</v>
      </c>
      <c r="AE896" s="1" t="s">
        <v>127</v>
      </c>
      <c r="AF896" s="1" t="s">
        <v>70</v>
      </c>
      <c r="AG896" s="1" t="s">
        <v>60</v>
      </c>
      <c r="AH896">
        <v>896</v>
      </c>
      <c r="AI896" s="1" t="s">
        <v>70</v>
      </c>
      <c r="AJ896" s="1" t="s">
        <v>71</v>
      </c>
      <c r="AK896" s="1" t="s">
        <v>72</v>
      </c>
      <c r="AL896">
        <v>1</v>
      </c>
      <c r="AM896" s="1" t="s">
        <v>1906</v>
      </c>
      <c r="AN896" s="2">
        <v>46143</v>
      </c>
      <c r="AO896" s="3">
        <v>46143</v>
      </c>
    </row>
    <row r="897" spans="1:41">
      <c r="A897" s="1" t="s">
        <v>1907</v>
      </c>
      <c r="B897" s="1" t="s">
        <v>42</v>
      </c>
      <c r="C897">
        <v>999999999999</v>
      </c>
      <c r="D897">
        <v>222222222222</v>
      </c>
      <c r="E897" s="1" t="s">
        <v>121</v>
      </c>
      <c r="F897">
        <v>46156.833333333336</v>
      </c>
      <c r="G897">
        <v>46157.833333333336</v>
      </c>
      <c r="H897">
        <v>46142.833333333336</v>
      </c>
      <c r="I897">
        <v>46173.833333333336</v>
      </c>
      <c r="J897" s="1" t="s">
        <v>86</v>
      </c>
      <c r="K897" s="1" t="s">
        <v>87</v>
      </c>
      <c r="L897" s="1" t="s">
        <v>88</v>
      </c>
      <c r="M897" s="1" t="s">
        <v>142</v>
      </c>
      <c r="N897" s="1" t="s">
        <v>48</v>
      </c>
      <c r="O897" s="1" t="s">
        <v>49</v>
      </c>
      <c r="P897">
        <v>83.648499999999999</v>
      </c>
      <c r="Q897" s="1" t="s">
        <v>50</v>
      </c>
      <c r="R897">
        <v>0.192</v>
      </c>
      <c r="S897" s="1" t="s">
        <v>51</v>
      </c>
      <c r="T897" s="1" t="s">
        <v>52</v>
      </c>
      <c r="U897">
        <v>16.060500000000001</v>
      </c>
      <c r="V897">
        <v>14.2203</v>
      </c>
      <c r="W897">
        <v>14.2203</v>
      </c>
      <c r="X897" s="1" t="s">
        <v>53</v>
      </c>
      <c r="Y897" s="1" t="s">
        <v>49</v>
      </c>
      <c r="Z897" s="1" t="s">
        <v>90</v>
      </c>
      <c r="AA897" s="1" t="s">
        <v>123</v>
      </c>
      <c r="AB897" s="1" t="s">
        <v>124</v>
      </c>
      <c r="AC897" s="1" t="s">
        <v>125</v>
      </c>
      <c r="AD897" s="1" t="s">
        <v>126</v>
      </c>
      <c r="AE897" s="1" t="s">
        <v>127</v>
      </c>
      <c r="AF897" s="1" t="s">
        <v>70</v>
      </c>
      <c r="AG897" s="1" t="s">
        <v>60</v>
      </c>
      <c r="AH897">
        <v>897</v>
      </c>
      <c r="AI897" s="1" t="s">
        <v>70</v>
      </c>
      <c r="AJ897" s="1" t="s">
        <v>71</v>
      </c>
      <c r="AK897" s="1" t="s">
        <v>72</v>
      </c>
      <c r="AL897">
        <v>1</v>
      </c>
      <c r="AM897" s="1" t="s">
        <v>1908</v>
      </c>
      <c r="AN897" s="2">
        <v>46143</v>
      </c>
      <c r="AO897" s="3">
        <v>46143</v>
      </c>
    </row>
    <row r="898" spans="1:41">
      <c r="A898" s="1" t="s">
        <v>1909</v>
      </c>
      <c r="B898" s="1" t="s">
        <v>42</v>
      </c>
      <c r="C898">
        <v>999999999999</v>
      </c>
      <c r="D898">
        <v>222222222222</v>
      </c>
      <c r="E898" s="1" t="s">
        <v>121</v>
      </c>
      <c r="F898">
        <v>46156.833333333336</v>
      </c>
      <c r="G898">
        <v>46157.833333333336</v>
      </c>
      <c r="H898">
        <v>46142.833333333336</v>
      </c>
      <c r="I898">
        <v>46173.833333333336</v>
      </c>
      <c r="J898" s="1" t="s">
        <v>96</v>
      </c>
      <c r="K898" s="1" t="s">
        <v>45</v>
      </c>
      <c r="L898" s="1" t="s">
        <v>97</v>
      </c>
      <c r="M898" s="1" t="s">
        <v>145</v>
      </c>
      <c r="N898" s="1" t="s">
        <v>48</v>
      </c>
      <c r="O898" s="1" t="s">
        <v>49</v>
      </c>
      <c r="P898">
        <v>1763502.2733</v>
      </c>
      <c r="Q898" s="1" t="s">
        <v>99</v>
      </c>
      <c r="R898">
        <v>1.6666700000000001E-5</v>
      </c>
      <c r="S898" s="1" t="s">
        <v>51</v>
      </c>
      <c r="T898" s="1" t="s">
        <v>52</v>
      </c>
      <c r="U898">
        <v>29.3918</v>
      </c>
      <c r="V898">
        <v>27.334299999999999</v>
      </c>
      <c r="W898">
        <v>27.334299999999999</v>
      </c>
      <c r="X898" s="1" t="s">
        <v>53</v>
      </c>
      <c r="Y898" s="1" t="s">
        <v>49</v>
      </c>
      <c r="Z898" s="1" t="s">
        <v>100</v>
      </c>
      <c r="AA898" s="1" t="s">
        <v>123</v>
      </c>
      <c r="AB898" s="1" t="s">
        <v>124</v>
      </c>
      <c r="AC898" s="1" t="s">
        <v>125</v>
      </c>
      <c r="AD898" s="1" t="s">
        <v>126</v>
      </c>
      <c r="AE898" s="1" t="s">
        <v>127</v>
      </c>
      <c r="AF898" s="1" t="s">
        <v>70</v>
      </c>
      <c r="AG898" s="1" t="s">
        <v>60</v>
      </c>
      <c r="AH898">
        <v>898</v>
      </c>
      <c r="AI898" s="1" t="s">
        <v>70</v>
      </c>
      <c r="AJ898" s="1" t="s">
        <v>71</v>
      </c>
      <c r="AK898" s="1" t="s">
        <v>72</v>
      </c>
      <c r="AL898">
        <v>1</v>
      </c>
      <c r="AM898" s="1" t="s">
        <v>1910</v>
      </c>
      <c r="AN898" s="2">
        <v>46143</v>
      </c>
      <c r="AO898" s="3">
        <v>46143</v>
      </c>
    </row>
    <row r="899" spans="1:41">
      <c r="A899" s="1" t="s">
        <v>1911</v>
      </c>
      <c r="B899" s="1" t="s">
        <v>42</v>
      </c>
      <c r="C899">
        <v>999999999999</v>
      </c>
      <c r="D899">
        <v>222222222222</v>
      </c>
      <c r="E899" s="1" t="s">
        <v>121</v>
      </c>
      <c r="F899">
        <v>46156.833333333336</v>
      </c>
      <c r="G899">
        <v>46157.833333333336</v>
      </c>
      <c r="H899">
        <v>46142.833333333336</v>
      </c>
      <c r="I899">
        <v>46173.833333333336</v>
      </c>
      <c r="J899" s="1" t="s">
        <v>96</v>
      </c>
      <c r="K899" s="1" t="s">
        <v>45</v>
      </c>
      <c r="L899" s="1" t="s">
        <v>97</v>
      </c>
      <c r="M899" s="1" t="s">
        <v>148</v>
      </c>
      <c r="N899" s="1" t="s">
        <v>48</v>
      </c>
      <c r="O899" s="1" t="s">
        <v>49</v>
      </c>
      <c r="P899">
        <v>1818659.9552</v>
      </c>
      <c r="Q899" s="1" t="s">
        <v>99</v>
      </c>
      <c r="R899">
        <v>1.6666700000000001E-5</v>
      </c>
      <c r="S899" s="1" t="s">
        <v>51</v>
      </c>
      <c r="T899" s="1" t="s">
        <v>52</v>
      </c>
      <c r="U899">
        <v>30.3111</v>
      </c>
      <c r="V899">
        <v>28.1892</v>
      </c>
      <c r="W899">
        <v>28.1892</v>
      </c>
      <c r="X899" s="1" t="s">
        <v>53</v>
      </c>
      <c r="Y899" s="1" t="s">
        <v>49</v>
      </c>
      <c r="Z899" s="1" t="s">
        <v>100</v>
      </c>
      <c r="AA899" s="1" t="s">
        <v>123</v>
      </c>
      <c r="AB899" s="1" t="s">
        <v>124</v>
      </c>
      <c r="AC899" s="1" t="s">
        <v>125</v>
      </c>
      <c r="AD899" s="1" t="s">
        <v>126</v>
      </c>
      <c r="AE899" s="1" t="s">
        <v>127</v>
      </c>
      <c r="AF899" s="1" t="s">
        <v>70</v>
      </c>
      <c r="AG899" s="1" t="s">
        <v>60</v>
      </c>
      <c r="AH899">
        <v>899</v>
      </c>
      <c r="AI899" s="1" t="s">
        <v>70</v>
      </c>
      <c r="AJ899" s="1" t="s">
        <v>71</v>
      </c>
      <c r="AK899" s="1" t="s">
        <v>72</v>
      </c>
      <c r="AL899">
        <v>1</v>
      </c>
      <c r="AM899" s="1" t="s">
        <v>1912</v>
      </c>
      <c r="AN899" s="2">
        <v>46143</v>
      </c>
      <c r="AO899" s="3">
        <v>46143</v>
      </c>
    </row>
    <row r="900" spans="1:41">
      <c r="A900" s="1" t="s">
        <v>1913</v>
      </c>
      <c r="B900" s="1" t="s">
        <v>42</v>
      </c>
      <c r="C900">
        <v>999999999999</v>
      </c>
      <c r="D900">
        <v>222222222222</v>
      </c>
      <c r="E900" s="1" t="s">
        <v>121</v>
      </c>
      <c r="F900">
        <v>46156.833333333336</v>
      </c>
      <c r="G900">
        <v>46157.833333333336</v>
      </c>
      <c r="H900">
        <v>46142.833333333336</v>
      </c>
      <c r="I900">
        <v>46173.833333333336</v>
      </c>
      <c r="J900" s="1" t="s">
        <v>106</v>
      </c>
      <c r="K900" s="1" t="s">
        <v>107</v>
      </c>
      <c r="L900" s="1" t="s">
        <v>108</v>
      </c>
      <c r="M900" s="1" t="s">
        <v>151</v>
      </c>
      <c r="N900" s="1" t="s">
        <v>48</v>
      </c>
      <c r="O900" s="1" t="s">
        <v>49</v>
      </c>
      <c r="P900">
        <v>89.524299999999997</v>
      </c>
      <c r="Q900" s="1" t="s">
        <v>110</v>
      </c>
      <c r="R900">
        <v>0.5</v>
      </c>
      <c r="S900" s="1" t="s">
        <v>51</v>
      </c>
      <c r="T900" s="1" t="s">
        <v>52</v>
      </c>
      <c r="U900">
        <v>44.7622</v>
      </c>
      <c r="V900">
        <v>41.181199999999997</v>
      </c>
      <c r="W900">
        <v>41.181199999999997</v>
      </c>
      <c r="X900" s="1" t="s">
        <v>53</v>
      </c>
      <c r="Y900" s="1" t="s">
        <v>49</v>
      </c>
      <c r="Z900" s="1" t="s">
        <v>111</v>
      </c>
      <c r="AA900" s="1" t="s">
        <v>152</v>
      </c>
      <c r="AB900" s="1" t="s">
        <v>124</v>
      </c>
      <c r="AC900" s="1" t="s">
        <v>125</v>
      </c>
      <c r="AD900" s="1" t="s">
        <v>126</v>
      </c>
      <c r="AE900" s="1" t="s">
        <v>127</v>
      </c>
      <c r="AF900" s="1" t="s">
        <v>70</v>
      </c>
      <c r="AG900" s="1" t="s">
        <v>60</v>
      </c>
      <c r="AH900">
        <v>900</v>
      </c>
      <c r="AI900" s="1" t="s">
        <v>113</v>
      </c>
      <c r="AJ900" s="1" t="s">
        <v>114</v>
      </c>
      <c r="AK900" s="1" t="s">
        <v>115</v>
      </c>
      <c r="AL900">
        <v>1</v>
      </c>
      <c r="AM900" s="1" t="s">
        <v>1914</v>
      </c>
      <c r="AN900" s="2">
        <v>46143</v>
      </c>
      <c r="AO900" s="3">
        <v>46143</v>
      </c>
    </row>
    <row r="901" spans="1:41">
      <c r="A901" s="1" t="s">
        <v>1915</v>
      </c>
      <c r="B901" s="1" t="s">
        <v>42</v>
      </c>
      <c r="C901">
        <v>999999999999</v>
      </c>
      <c r="D901">
        <v>222222222222</v>
      </c>
      <c r="E901" s="1" t="s">
        <v>121</v>
      </c>
      <c r="F901">
        <v>46156.833333333336</v>
      </c>
      <c r="G901">
        <v>46157.833333333336</v>
      </c>
      <c r="H901">
        <v>46142.833333333336</v>
      </c>
      <c r="I901">
        <v>46173.833333333336</v>
      </c>
      <c r="J901" s="1" t="s">
        <v>106</v>
      </c>
      <c r="K901" s="1" t="s">
        <v>107</v>
      </c>
      <c r="L901" s="1" t="s">
        <v>108</v>
      </c>
      <c r="M901" s="1" t="s">
        <v>155</v>
      </c>
      <c r="N901" s="1" t="s">
        <v>48</v>
      </c>
      <c r="O901" s="1" t="s">
        <v>49</v>
      </c>
      <c r="P901">
        <v>82.992999999999995</v>
      </c>
      <c r="Q901" s="1" t="s">
        <v>110</v>
      </c>
      <c r="R901">
        <v>0.5</v>
      </c>
      <c r="S901" s="1" t="s">
        <v>51</v>
      </c>
      <c r="T901" s="1" t="s">
        <v>52</v>
      </c>
      <c r="U901">
        <v>41.496499999999997</v>
      </c>
      <c r="V901">
        <v>38.1768</v>
      </c>
      <c r="W901">
        <v>38.1768</v>
      </c>
      <c r="X901" s="1" t="s">
        <v>53</v>
      </c>
      <c r="Y901" s="1" t="s">
        <v>49</v>
      </c>
      <c r="Z901" s="1" t="s">
        <v>111</v>
      </c>
      <c r="AA901" s="1" t="s">
        <v>152</v>
      </c>
      <c r="AB901" s="1" t="s">
        <v>124</v>
      </c>
      <c r="AC901" s="1" t="s">
        <v>125</v>
      </c>
      <c r="AD901" s="1" t="s">
        <v>126</v>
      </c>
      <c r="AE901" s="1" t="s">
        <v>127</v>
      </c>
      <c r="AF901" s="1" t="s">
        <v>70</v>
      </c>
      <c r="AG901" s="1" t="s">
        <v>60</v>
      </c>
      <c r="AH901">
        <v>901</v>
      </c>
      <c r="AI901" s="1" t="s">
        <v>113</v>
      </c>
      <c r="AJ901" s="1" t="s">
        <v>114</v>
      </c>
      <c r="AK901" s="1" t="s">
        <v>115</v>
      </c>
      <c r="AL901">
        <v>1</v>
      </c>
      <c r="AM901" s="1" t="s">
        <v>1916</v>
      </c>
      <c r="AN901" s="2">
        <v>46143</v>
      </c>
      <c r="AO901" s="3">
        <v>46143</v>
      </c>
    </row>
    <row r="902" spans="1:41">
      <c r="A902" s="1" t="s">
        <v>1917</v>
      </c>
      <c r="B902" s="1" t="s">
        <v>42</v>
      </c>
      <c r="C902">
        <v>999999999999</v>
      </c>
      <c r="D902">
        <v>111111111111</v>
      </c>
      <c r="E902" s="1" t="s">
        <v>43</v>
      </c>
      <c r="F902">
        <v>46157.833333333336</v>
      </c>
      <c r="G902">
        <v>46158.833333333336</v>
      </c>
      <c r="H902">
        <v>46142.833333333336</v>
      </c>
      <c r="I902">
        <v>46173.833333333336</v>
      </c>
      <c r="J902" s="1" t="s">
        <v>44</v>
      </c>
      <c r="K902" s="1" t="s">
        <v>45</v>
      </c>
      <c r="L902" s="1" t="s">
        <v>46</v>
      </c>
      <c r="M902" s="1" t="s">
        <v>47</v>
      </c>
      <c r="N902" s="1" t="s">
        <v>48</v>
      </c>
      <c r="O902" s="1" t="s">
        <v>49</v>
      </c>
      <c r="P902">
        <v>1086.7049999999999</v>
      </c>
      <c r="Q902" s="1" t="s">
        <v>50</v>
      </c>
      <c r="R902">
        <v>9.6000000000000002E-2</v>
      </c>
      <c r="S902" s="1" t="s">
        <v>51</v>
      </c>
      <c r="T902" s="1" t="s">
        <v>52</v>
      </c>
      <c r="U902">
        <v>104.3237</v>
      </c>
      <c r="V902">
        <v>91.283199999999994</v>
      </c>
      <c r="W902">
        <v>91.283199999999994</v>
      </c>
      <c r="X902" s="1" t="s">
        <v>53</v>
      </c>
      <c r="Y902" s="1" t="s">
        <v>49</v>
      </c>
      <c r="Z902" s="1" t="s">
        <v>54</v>
      </c>
      <c r="AA902" s="1" t="s">
        <v>65</v>
      </c>
      <c r="AB902" s="1" t="s">
        <v>66</v>
      </c>
      <c r="AC902" s="1" t="s">
        <v>67</v>
      </c>
      <c r="AD902" s="1" t="s">
        <v>68</v>
      </c>
      <c r="AE902" s="1" t="s">
        <v>69</v>
      </c>
      <c r="AF902" s="1" t="s">
        <v>70</v>
      </c>
      <c r="AG902" s="1" t="s">
        <v>60</v>
      </c>
      <c r="AH902">
        <v>902</v>
      </c>
      <c r="AI902" s="1" t="s">
        <v>70</v>
      </c>
      <c r="AJ902" s="1" t="s">
        <v>71</v>
      </c>
      <c r="AK902" s="1" t="s">
        <v>72</v>
      </c>
      <c r="AL902">
        <v>1</v>
      </c>
      <c r="AM902" s="1" t="s">
        <v>1918</v>
      </c>
      <c r="AN902" s="2">
        <v>46143</v>
      </c>
      <c r="AO902" s="3">
        <v>46143</v>
      </c>
    </row>
    <row r="903" spans="1:41">
      <c r="A903" s="1" t="s">
        <v>1919</v>
      </c>
      <c r="B903" s="1" t="s">
        <v>42</v>
      </c>
      <c r="C903">
        <v>999999999999</v>
      </c>
      <c r="D903">
        <v>111111111111</v>
      </c>
      <c r="E903" s="1" t="s">
        <v>43</v>
      </c>
      <c r="F903">
        <v>46157.833333333336</v>
      </c>
      <c r="G903">
        <v>46158.833333333336</v>
      </c>
      <c r="H903">
        <v>46142.833333333336</v>
      </c>
      <c r="I903">
        <v>46173.833333333336</v>
      </c>
      <c r="J903" s="1" t="s">
        <v>44</v>
      </c>
      <c r="K903" s="1" t="s">
        <v>45</v>
      </c>
      <c r="L903" s="1" t="s">
        <v>46</v>
      </c>
      <c r="M903" s="1" t="s">
        <v>64</v>
      </c>
      <c r="N903" s="1" t="s">
        <v>48</v>
      </c>
      <c r="O903" s="1" t="s">
        <v>49</v>
      </c>
      <c r="P903">
        <v>983.33810000000005</v>
      </c>
      <c r="Q903" s="1" t="s">
        <v>50</v>
      </c>
      <c r="R903">
        <v>9.6000000000000002E-2</v>
      </c>
      <c r="S903" s="1" t="s">
        <v>51</v>
      </c>
      <c r="T903" s="1" t="s">
        <v>52</v>
      </c>
      <c r="U903">
        <v>94.400499999999994</v>
      </c>
      <c r="V903">
        <v>82.600399999999993</v>
      </c>
      <c r="W903">
        <v>82.600399999999993</v>
      </c>
      <c r="X903" s="1" t="s">
        <v>53</v>
      </c>
      <c r="Y903" s="1" t="s">
        <v>49</v>
      </c>
      <c r="Z903" s="1" t="s">
        <v>54</v>
      </c>
      <c r="AA903" s="1" t="s">
        <v>65</v>
      </c>
      <c r="AB903" s="1" t="s">
        <v>66</v>
      </c>
      <c r="AC903" s="1" t="s">
        <v>67</v>
      </c>
      <c r="AD903" s="1" t="s">
        <v>68</v>
      </c>
      <c r="AE903" s="1" t="s">
        <v>69</v>
      </c>
      <c r="AF903" s="1" t="s">
        <v>70</v>
      </c>
      <c r="AG903" s="1" t="s">
        <v>60</v>
      </c>
      <c r="AH903">
        <v>903</v>
      </c>
      <c r="AI903" s="1" t="s">
        <v>70</v>
      </c>
      <c r="AJ903" s="1" t="s">
        <v>71</v>
      </c>
      <c r="AK903" s="1" t="s">
        <v>72</v>
      </c>
      <c r="AL903">
        <v>1</v>
      </c>
      <c r="AM903" s="1" t="s">
        <v>1920</v>
      </c>
      <c r="AN903" s="2">
        <v>46143</v>
      </c>
      <c r="AO903" s="3">
        <v>46143</v>
      </c>
    </row>
    <row r="904" spans="1:41">
      <c r="A904" s="1" t="s">
        <v>1921</v>
      </c>
      <c r="B904" s="1" t="s">
        <v>42</v>
      </c>
      <c r="C904">
        <v>999999999999</v>
      </c>
      <c r="D904">
        <v>111111111111</v>
      </c>
      <c r="E904" s="1" t="s">
        <v>43</v>
      </c>
      <c r="F904">
        <v>46157.833333333336</v>
      </c>
      <c r="G904">
        <v>46158.833333333336</v>
      </c>
      <c r="H904">
        <v>46142.833333333336</v>
      </c>
      <c r="I904">
        <v>46173.833333333336</v>
      </c>
      <c r="J904" s="1" t="s">
        <v>75</v>
      </c>
      <c r="K904" s="1" t="s">
        <v>76</v>
      </c>
      <c r="L904" s="1" t="s">
        <v>77</v>
      </c>
      <c r="M904" s="1" t="s">
        <v>78</v>
      </c>
      <c r="N904" s="1" t="s">
        <v>48</v>
      </c>
      <c r="O904" s="1" t="s">
        <v>49</v>
      </c>
      <c r="P904">
        <v>244.17240000000001</v>
      </c>
      <c r="Q904" s="1" t="s">
        <v>79</v>
      </c>
      <c r="R904">
        <v>2.3E-2</v>
      </c>
      <c r="S904" s="1" t="s">
        <v>51</v>
      </c>
      <c r="T904" s="1" t="s">
        <v>52</v>
      </c>
      <c r="U904">
        <v>5.6159999999999997</v>
      </c>
      <c r="V904">
        <v>5.2496999999999998</v>
      </c>
      <c r="W904">
        <v>5.2496999999999998</v>
      </c>
      <c r="X904" s="1" t="s">
        <v>53</v>
      </c>
      <c r="Y904" s="1" t="s">
        <v>49</v>
      </c>
      <c r="Z904" s="1" t="s">
        <v>80</v>
      </c>
      <c r="AA904" s="1" t="s">
        <v>65</v>
      </c>
      <c r="AB904" s="1" t="s">
        <v>66</v>
      </c>
      <c r="AC904" s="1" t="s">
        <v>67</v>
      </c>
      <c r="AD904" s="1" t="s">
        <v>68</v>
      </c>
      <c r="AE904" s="1" t="s">
        <v>69</v>
      </c>
      <c r="AF904" s="1" t="s">
        <v>70</v>
      </c>
      <c r="AG904" s="1" t="s">
        <v>60</v>
      </c>
      <c r="AH904">
        <v>904</v>
      </c>
      <c r="AI904" s="1" t="s">
        <v>70</v>
      </c>
      <c r="AJ904" s="1" t="s">
        <v>71</v>
      </c>
      <c r="AK904" s="1" t="s">
        <v>72</v>
      </c>
      <c r="AL904">
        <v>1</v>
      </c>
      <c r="AM904" s="1" t="s">
        <v>1922</v>
      </c>
      <c r="AN904" s="2">
        <v>46143</v>
      </c>
      <c r="AO904" s="3">
        <v>46143</v>
      </c>
    </row>
    <row r="905" spans="1:41">
      <c r="A905" s="1" t="s">
        <v>1923</v>
      </c>
      <c r="B905" s="1" t="s">
        <v>42</v>
      </c>
      <c r="C905">
        <v>999999999999</v>
      </c>
      <c r="D905">
        <v>111111111111</v>
      </c>
      <c r="E905" s="1" t="s">
        <v>43</v>
      </c>
      <c r="F905">
        <v>46157.833333333336</v>
      </c>
      <c r="G905">
        <v>46158.833333333336</v>
      </c>
      <c r="H905">
        <v>46142.833333333336</v>
      </c>
      <c r="I905">
        <v>46173.833333333336</v>
      </c>
      <c r="J905" s="1" t="s">
        <v>75</v>
      </c>
      <c r="K905" s="1" t="s">
        <v>76</v>
      </c>
      <c r="L905" s="1" t="s">
        <v>77</v>
      </c>
      <c r="M905" s="1" t="s">
        <v>83</v>
      </c>
      <c r="N905" s="1" t="s">
        <v>48</v>
      </c>
      <c r="O905" s="1" t="s">
        <v>49</v>
      </c>
      <c r="P905">
        <v>246.67189999999999</v>
      </c>
      <c r="Q905" s="1" t="s">
        <v>79</v>
      </c>
      <c r="R905">
        <v>2.3E-2</v>
      </c>
      <c r="S905" s="1" t="s">
        <v>51</v>
      </c>
      <c r="T905" s="1" t="s">
        <v>52</v>
      </c>
      <c r="U905">
        <v>5.6734999999999998</v>
      </c>
      <c r="V905">
        <v>5.3033999999999999</v>
      </c>
      <c r="W905">
        <v>5.3033999999999999</v>
      </c>
      <c r="X905" s="1" t="s">
        <v>53</v>
      </c>
      <c r="Y905" s="1" t="s">
        <v>49</v>
      </c>
      <c r="Z905" s="1" t="s">
        <v>80</v>
      </c>
      <c r="AA905" s="1" t="s">
        <v>55</v>
      </c>
      <c r="AB905" s="1" t="s">
        <v>56</v>
      </c>
      <c r="AC905" s="1" t="s">
        <v>57</v>
      </c>
      <c r="AD905" s="1" t="s">
        <v>58</v>
      </c>
      <c r="AE905" s="1" t="s">
        <v>59</v>
      </c>
      <c r="AF905" s="1" t="s">
        <v>56</v>
      </c>
      <c r="AG905" s="1" t="s">
        <v>60</v>
      </c>
      <c r="AH905">
        <v>905</v>
      </c>
      <c r="AI905" s="1" t="s">
        <v>56</v>
      </c>
      <c r="AJ905" s="1" t="s">
        <v>56</v>
      </c>
      <c r="AK905" s="1" t="s">
        <v>61</v>
      </c>
      <c r="AL905">
        <v>1</v>
      </c>
      <c r="AM905" s="1" t="s">
        <v>1924</v>
      </c>
      <c r="AN905" s="2">
        <v>46143</v>
      </c>
      <c r="AO905" s="3">
        <v>46143</v>
      </c>
    </row>
    <row r="906" spans="1:41">
      <c r="A906" s="1" t="s">
        <v>1925</v>
      </c>
      <c r="B906" s="1" t="s">
        <v>42</v>
      </c>
      <c r="C906">
        <v>999999999999</v>
      </c>
      <c r="D906">
        <v>111111111111</v>
      </c>
      <c r="E906" s="1" t="s">
        <v>43</v>
      </c>
      <c r="F906">
        <v>46157.833333333336</v>
      </c>
      <c r="G906">
        <v>46158.833333333336</v>
      </c>
      <c r="H906">
        <v>46142.833333333336</v>
      </c>
      <c r="I906">
        <v>46173.833333333336</v>
      </c>
      <c r="J906" s="1" t="s">
        <v>86</v>
      </c>
      <c r="K906" s="1" t="s">
        <v>87</v>
      </c>
      <c r="L906" s="1" t="s">
        <v>88</v>
      </c>
      <c r="M906" s="1" t="s">
        <v>89</v>
      </c>
      <c r="N906" s="1" t="s">
        <v>48</v>
      </c>
      <c r="O906" s="1" t="s">
        <v>49</v>
      </c>
      <c r="P906">
        <v>218.17519999999999</v>
      </c>
      <c r="Q906" s="1" t="s">
        <v>50</v>
      </c>
      <c r="R906">
        <v>0.192</v>
      </c>
      <c r="S906" s="1" t="s">
        <v>51</v>
      </c>
      <c r="T906" s="1" t="s">
        <v>52</v>
      </c>
      <c r="U906">
        <v>41.889600000000002</v>
      </c>
      <c r="V906">
        <v>37.089799999999997</v>
      </c>
      <c r="W906">
        <v>37.089799999999997</v>
      </c>
      <c r="X906" s="1" t="s">
        <v>53</v>
      </c>
      <c r="Y906" s="1" t="s">
        <v>49</v>
      </c>
      <c r="Z906" s="1" t="s">
        <v>90</v>
      </c>
      <c r="AA906" s="1" t="s">
        <v>65</v>
      </c>
      <c r="AB906" s="1" t="s">
        <v>66</v>
      </c>
      <c r="AC906" s="1" t="s">
        <v>67</v>
      </c>
      <c r="AD906" s="1" t="s">
        <v>68</v>
      </c>
      <c r="AE906" s="1" t="s">
        <v>69</v>
      </c>
      <c r="AF906" s="1" t="s">
        <v>70</v>
      </c>
      <c r="AG906" s="1" t="s">
        <v>60</v>
      </c>
      <c r="AH906">
        <v>906</v>
      </c>
      <c r="AI906" s="1" t="s">
        <v>70</v>
      </c>
      <c r="AJ906" s="1" t="s">
        <v>71</v>
      </c>
      <c r="AK906" s="1" t="s">
        <v>72</v>
      </c>
      <c r="AL906">
        <v>1</v>
      </c>
      <c r="AM906" s="1" t="s">
        <v>1926</v>
      </c>
      <c r="AN906" s="2">
        <v>46143</v>
      </c>
      <c r="AO906" s="3">
        <v>46143</v>
      </c>
    </row>
    <row r="907" spans="1:41">
      <c r="A907" s="1" t="s">
        <v>1927</v>
      </c>
      <c r="B907" s="1" t="s">
        <v>42</v>
      </c>
      <c r="C907">
        <v>999999999999</v>
      </c>
      <c r="D907">
        <v>111111111111</v>
      </c>
      <c r="E907" s="1" t="s">
        <v>43</v>
      </c>
      <c r="F907">
        <v>46157.833333333336</v>
      </c>
      <c r="G907">
        <v>46158.833333333336</v>
      </c>
      <c r="H907">
        <v>46142.833333333336</v>
      </c>
      <c r="I907">
        <v>46173.833333333336</v>
      </c>
      <c r="J907" s="1" t="s">
        <v>86</v>
      </c>
      <c r="K907" s="1" t="s">
        <v>87</v>
      </c>
      <c r="L907" s="1" t="s">
        <v>88</v>
      </c>
      <c r="M907" s="1" t="s">
        <v>93</v>
      </c>
      <c r="N907" s="1" t="s">
        <v>48</v>
      </c>
      <c r="O907" s="1" t="s">
        <v>49</v>
      </c>
      <c r="P907">
        <v>211.97839999999999</v>
      </c>
      <c r="Q907" s="1" t="s">
        <v>50</v>
      </c>
      <c r="R907">
        <v>0.192</v>
      </c>
      <c r="S907" s="1" t="s">
        <v>51</v>
      </c>
      <c r="T907" s="1" t="s">
        <v>52</v>
      </c>
      <c r="U907">
        <v>40.6999</v>
      </c>
      <c r="V907">
        <v>36.036299999999997</v>
      </c>
      <c r="W907">
        <v>36.036299999999997</v>
      </c>
      <c r="X907" s="1" t="s">
        <v>53</v>
      </c>
      <c r="Y907" s="1" t="s">
        <v>49</v>
      </c>
      <c r="Z907" s="1" t="s">
        <v>90</v>
      </c>
      <c r="AA907" s="1" t="s">
        <v>65</v>
      </c>
      <c r="AB907" s="1" t="s">
        <v>66</v>
      </c>
      <c r="AC907" s="1" t="s">
        <v>67</v>
      </c>
      <c r="AD907" s="1" t="s">
        <v>68</v>
      </c>
      <c r="AE907" s="1" t="s">
        <v>69</v>
      </c>
      <c r="AF907" s="1" t="s">
        <v>70</v>
      </c>
      <c r="AG907" s="1" t="s">
        <v>60</v>
      </c>
      <c r="AH907">
        <v>907</v>
      </c>
      <c r="AI907" s="1" t="s">
        <v>70</v>
      </c>
      <c r="AJ907" s="1" t="s">
        <v>71</v>
      </c>
      <c r="AK907" s="1" t="s">
        <v>72</v>
      </c>
      <c r="AL907">
        <v>1</v>
      </c>
      <c r="AM907" s="1" t="s">
        <v>1928</v>
      </c>
      <c r="AN907" s="2">
        <v>46143</v>
      </c>
      <c r="AO907" s="3">
        <v>46143</v>
      </c>
    </row>
    <row r="908" spans="1:41">
      <c r="A908" s="1" t="s">
        <v>1929</v>
      </c>
      <c r="B908" s="1" t="s">
        <v>42</v>
      </c>
      <c r="C908">
        <v>999999999999</v>
      </c>
      <c r="D908">
        <v>111111111111</v>
      </c>
      <c r="E908" s="1" t="s">
        <v>43</v>
      </c>
      <c r="F908">
        <v>46157.833333333336</v>
      </c>
      <c r="G908">
        <v>46158.833333333336</v>
      </c>
      <c r="H908">
        <v>46142.833333333336</v>
      </c>
      <c r="I908">
        <v>46173.833333333336</v>
      </c>
      <c r="J908" s="1" t="s">
        <v>96</v>
      </c>
      <c r="K908" s="1" t="s">
        <v>45</v>
      </c>
      <c r="L908" s="1" t="s">
        <v>97</v>
      </c>
      <c r="M908" s="1" t="s">
        <v>98</v>
      </c>
      <c r="N908" s="1" t="s">
        <v>48</v>
      </c>
      <c r="O908" s="1" t="s">
        <v>49</v>
      </c>
      <c r="P908">
        <v>4840559.6594000002</v>
      </c>
      <c r="Q908" s="1" t="s">
        <v>99</v>
      </c>
      <c r="R908">
        <v>1.6666700000000001E-5</v>
      </c>
      <c r="S908" s="1" t="s">
        <v>51</v>
      </c>
      <c r="T908" s="1" t="s">
        <v>52</v>
      </c>
      <c r="U908">
        <v>80.676199999999994</v>
      </c>
      <c r="V908">
        <v>75.028700000000001</v>
      </c>
      <c r="W908">
        <v>75.028700000000001</v>
      </c>
      <c r="X908" s="1" t="s">
        <v>53</v>
      </c>
      <c r="Y908" s="1" t="s">
        <v>49</v>
      </c>
      <c r="Z908" s="1" t="s">
        <v>100</v>
      </c>
      <c r="AA908" s="1" t="s">
        <v>65</v>
      </c>
      <c r="AB908" s="1" t="s">
        <v>66</v>
      </c>
      <c r="AC908" s="1" t="s">
        <v>67</v>
      </c>
      <c r="AD908" s="1" t="s">
        <v>68</v>
      </c>
      <c r="AE908" s="1" t="s">
        <v>69</v>
      </c>
      <c r="AF908" s="1" t="s">
        <v>70</v>
      </c>
      <c r="AG908" s="1" t="s">
        <v>60</v>
      </c>
      <c r="AH908">
        <v>908</v>
      </c>
      <c r="AI908" s="1" t="s">
        <v>70</v>
      </c>
      <c r="AJ908" s="1" t="s">
        <v>71</v>
      </c>
      <c r="AK908" s="1" t="s">
        <v>72</v>
      </c>
      <c r="AL908">
        <v>1</v>
      </c>
      <c r="AM908" s="1" t="s">
        <v>1930</v>
      </c>
      <c r="AN908" s="2">
        <v>46143</v>
      </c>
      <c r="AO908" s="3">
        <v>46143</v>
      </c>
    </row>
    <row r="909" spans="1:41">
      <c r="A909" s="1" t="s">
        <v>1931</v>
      </c>
      <c r="B909" s="1" t="s">
        <v>42</v>
      </c>
      <c r="C909">
        <v>999999999999</v>
      </c>
      <c r="D909">
        <v>111111111111</v>
      </c>
      <c r="E909" s="1" t="s">
        <v>43</v>
      </c>
      <c r="F909">
        <v>46157.833333333336</v>
      </c>
      <c r="G909">
        <v>46158.833333333336</v>
      </c>
      <c r="H909">
        <v>46142.833333333336</v>
      </c>
      <c r="I909">
        <v>46173.833333333336</v>
      </c>
      <c r="J909" s="1" t="s">
        <v>96</v>
      </c>
      <c r="K909" s="1" t="s">
        <v>45</v>
      </c>
      <c r="L909" s="1" t="s">
        <v>97</v>
      </c>
      <c r="M909" s="1" t="s">
        <v>103</v>
      </c>
      <c r="N909" s="1" t="s">
        <v>48</v>
      </c>
      <c r="O909" s="1" t="s">
        <v>49</v>
      </c>
      <c r="P909">
        <v>4229510.3772</v>
      </c>
      <c r="Q909" s="1" t="s">
        <v>99</v>
      </c>
      <c r="R909">
        <v>1.6666700000000001E-5</v>
      </c>
      <c r="S909" s="1" t="s">
        <v>51</v>
      </c>
      <c r="T909" s="1" t="s">
        <v>52</v>
      </c>
      <c r="U909">
        <v>70.492000000000004</v>
      </c>
      <c r="V909">
        <v>65.557400000000001</v>
      </c>
      <c r="W909">
        <v>65.557400000000001</v>
      </c>
      <c r="X909" s="1" t="s">
        <v>53</v>
      </c>
      <c r="Y909" s="1" t="s">
        <v>49</v>
      </c>
      <c r="Z909" s="1" t="s">
        <v>100</v>
      </c>
      <c r="AA909" s="1" t="s">
        <v>65</v>
      </c>
      <c r="AB909" s="1" t="s">
        <v>66</v>
      </c>
      <c r="AC909" s="1" t="s">
        <v>67</v>
      </c>
      <c r="AD909" s="1" t="s">
        <v>68</v>
      </c>
      <c r="AE909" s="1" t="s">
        <v>69</v>
      </c>
      <c r="AF909" s="1" t="s">
        <v>70</v>
      </c>
      <c r="AG909" s="1" t="s">
        <v>60</v>
      </c>
      <c r="AH909">
        <v>909</v>
      </c>
      <c r="AI909" s="1" t="s">
        <v>70</v>
      </c>
      <c r="AJ909" s="1" t="s">
        <v>71</v>
      </c>
      <c r="AK909" s="1" t="s">
        <v>72</v>
      </c>
      <c r="AL909">
        <v>1</v>
      </c>
      <c r="AM909" s="1" t="s">
        <v>1932</v>
      </c>
      <c r="AN909" s="2">
        <v>46143</v>
      </c>
      <c r="AO909" s="3">
        <v>46143</v>
      </c>
    </row>
    <row r="910" spans="1:41">
      <c r="A910" s="1" t="s">
        <v>1933</v>
      </c>
      <c r="B910" s="1" t="s">
        <v>42</v>
      </c>
      <c r="C910">
        <v>999999999999</v>
      </c>
      <c r="D910">
        <v>111111111111</v>
      </c>
      <c r="E910" s="1" t="s">
        <v>43</v>
      </c>
      <c r="F910">
        <v>46157.833333333336</v>
      </c>
      <c r="G910">
        <v>46158.833333333336</v>
      </c>
      <c r="H910">
        <v>46142.833333333336</v>
      </c>
      <c r="I910">
        <v>46173.833333333336</v>
      </c>
      <c r="J910" s="1" t="s">
        <v>106</v>
      </c>
      <c r="K910" s="1" t="s">
        <v>107</v>
      </c>
      <c r="L910" s="1" t="s">
        <v>108</v>
      </c>
      <c r="M910" s="1" t="s">
        <v>109</v>
      </c>
      <c r="N910" s="1" t="s">
        <v>48</v>
      </c>
      <c r="O910" s="1" t="s">
        <v>49</v>
      </c>
      <c r="P910">
        <v>216.95249999999999</v>
      </c>
      <c r="Q910" s="1" t="s">
        <v>110</v>
      </c>
      <c r="R910">
        <v>0.5</v>
      </c>
      <c r="S910" s="1" t="s">
        <v>51</v>
      </c>
      <c r="T910" s="1" t="s">
        <v>52</v>
      </c>
      <c r="U910">
        <v>108.47629999999999</v>
      </c>
      <c r="V910">
        <v>99.798199999999994</v>
      </c>
      <c r="W910">
        <v>99.798199999999994</v>
      </c>
      <c r="X910" s="1" t="s">
        <v>53</v>
      </c>
      <c r="Y910" s="1" t="s">
        <v>49</v>
      </c>
      <c r="Z910" s="1" t="s">
        <v>111</v>
      </c>
      <c r="AA910" s="1" t="s">
        <v>112</v>
      </c>
      <c r="AB910" s="1" t="s">
        <v>66</v>
      </c>
      <c r="AC910" s="1" t="s">
        <v>67</v>
      </c>
      <c r="AD910" s="1" t="s">
        <v>68</v>
      </c>
      <c r="AE910" s="1" t="s">
        <v>69</v>
      </c>
      <c r="AF910" s="1" t="s">
        <v>70</v>
      </c>
      <c r="AG910" s="1" t="s">
        <v>60</v>
      </c>
      <c r="AH910">
        <v>910</v>
      </c>
      <c r="AI910" s="1" t="s">
        <v>113</v>
      </c>
      <c r="AJ910" s="1" t="s">
        <v>114</v>
      </c>
      <c r="AK910" s="1" t="s">
        <v>115</v>
      </c>
      <c r="AL910">
        <v>1</v>
      </c>
      <c r="AM910" s="1" t="s">
        <v>1934</v>
      </c>
      <c r="AN910" s="2">
        <v>46143</v>
      </c>
      <c r="AO910" s="3">
        <v>46143</v>
      </c>
    </row>
    <row r="911" spans="1:41">
      <c r="A911" s="1" t="s">
        <v>1935</v>
      </c>
      <c r="B911" s="1" t="s">
        <v>42</v>
      </c>
      <c r="C911">
        <v>999999999999</v>
      </c>
      <c r="D911">
        <v>111111111111</v>
      </c>
      <c r="E911" s="1" t="s">
        <v>43</v>
      </c>
      <c r="F911">
        <v>46157.833333333336</v>
      </c>
      <c r="G911">
        <v>46158.833333333336</v>
      </c>
      <c r="H911">
        <v>46142.833333333336</v>
      </c>
      <c r="I911">
        <v>46173.833333333336</v>
      </c>
      <c r="J911" s="1" t="s">
        <v>106</v>
      </c>
      <c r="K911" s="1" t="s">
        <v>107</v>
      </c>
      <c r="L911" s="1" t="s">
        <v>108</v>
      </c>
      <c r="M911" s="1" t="s">
        <v>118</v>
      </c>
      <c r="N911" s="1" t="s">
        <v>48</v>
      </c>
      <c r="O911" s="1" t="s">
        <v>49</v>
      </c>
      <c r="P911">
        <v>243.35720000000001</v>
      </c>
      <c r="Q911" s="1" t="s">
        <v>110</v>
      </c>
      <c r="R911">
        <v>0.5</v>
      </c>
      <c r="S911" s="1" t="s">
        <v>51</v>
      </c>
      <c r="T911" s="1" t="s">
        <v>52</v>
      </c>
      <c r="U911">
        <v>121.6786</v>
      </c>
      <c r="V911">
        <v>111.9443</v>
      </c>
      <c r="W911">
        <v>111.9443</v>
      </c>
      <c r="X911" s="1" t="s">
        <v>53</v>
      </c>
      <c r="Y911" s="1" t="s">
        <v>49</v>
      </c>
      <c r="Z911" s="1" t="s">
        <v>111</v>
      </c>
      <c r="AA911" s="1" t="s">
        <v>112</v>
      </c>
      <c r="AB911" s="1" t="s">
        <v>66</v>
      </c>
      <c r="AC911" s="1" t="s">
        <v>67</v>
      </c>
      <c r="AD911" s="1" t="s">
        <v>68</v>
      </c>
      <c r="AE911" s="1" t="s">
        <v>69</v>
      </c>
      <c r="AF911" s="1" t="s">
        <v>70</v>
      </c>
      <c r="AG911" s="1" t="s">
        <v>60</v>
      </c>
      <c r="AH911">
        <v>911</v>
      </c>
      <c r="AI911" s="1" t="s">
        <v>113</v>
      </c>
      <c r="AJ911" s="1" t="s">
        <v>114</v>
      </c>
      <c r="AK911" s="1" t="s">
        <v>115</v>
      </c>
      <c r="AL911">
        <v>1</v>
      </c>
      <c r="AM911" s="1" t="s">
        <v>1936</v>
      </c>
      <c r="AN911" s="2">
        <v>46143</v>
      </c>
      <c r="AO911" s="3">
        <v>46143</v>
      </c>
    </row>
    <row r="912" spans="1:41">
      <c r="A912" s="1" t="s">
        <v>1937</v>
      </c>
      <c r="B912" s="1" t="s">
        <v>42</v>
      </c>
      <c r="C912">
        <v>999999999999</v>
      </c>
      <c r="D912">
        <v>222222222222</v>
      </c>
      <c r="E912" s="1" t="s">
        <v>121</v>
      </c>
      <c r="F912">
        <v>46157.833333333336</v>
      </c>
      <c r="G912">
        <v>46158.833333333336</v>
      </c>
      <c r="H912">
        <v>46142.833333333336</v>
      </c>
      <c r="I912">
        <v>46173.833333333336</v>
      </c>
      <c r="J912" s="1" t="s">
        <v>44</v>
      </c>
      <c r="K912" s="1" t="s">
        <v>45</v>
      </c>
      <c r="L912" s="1" t="s">
        <v>46</v>
      </c>
      <c r="M912" s="1" t="s">
        <v>122</v>
      </c>
      <c r="N912" s="1" t="s">
        <v>48</v>
      </c>
      <c r="O912" s="1" t="s">
        <v>49</v>
      </c>
      <c r="P912">
        <v>426.22719999999998</v>
      </c>
      <c r="Q912" s="1" t="s">
        <v>50</v>
      </c>
      <c r="R912">
        <v>9.6000000000000002E-2</v>
      </c>
      <c r="S912" s="1" t="s">
        <v>51</v>
      </c>
      <c r="T912" s="1" t="s">
        <v>52</v>
      </c>
      <c r="U912">
        <v>40.9178</v>
      </c>
      <c r="V912">
        <v>35.803100000000001</v>
      </c>
      <c r="W912">
        <v>35.803100000000001</v>
      </c>
      <c r="X912" s="1" t="s">
        <v>53</v>
      </c>
      <c r="Y912" s="1" t="s">
        <v>49</v>
      </c>
      <c r="Z912" s="1" t="s">
        <v>54</v>
      </c>
      <c r="AA912" s="1" t="s">
        <v>123</v>
      </c>
      <c r="AB912" s="1" t="s">
        <v>124</v>
      </c>
      <c r="AC912" s="1" t="s">
        <v>125</v>
      </c>
      <c r="AD912" s="1" t="s">
        <v>126</v>
      </c>
      <c r="AE912" s="1" t="s">
        <v>127</v>
      </c>
      <c r="AF912" s="1" t="s">
        <v>70</v>
      </c>
      <c r="AG912" s="1" t="s">
        <v>60</v>
      </c>
      <c r="AH912">
        <v>912</v>
      </c>
      <c r="AI912" s="1" t="s">
        <v>70</v>
      </c>
      <c r="AJ912" s="1" t="s">
        <v>71</v>
      </c>
      <c r="AK912" s="1" t="s">
        <v>72</v>
      </c>
      <c r="AL912">
        <v>1</v>
      </c>
      <c r="AM912" s="1" t="s">
        <v>1938</v>
      </c>
      <c r="AN912" s="2">
        <v>46143</v>
      </c>
      <c r="AO912" s="3">
        <v>46143</v>
      </c>
    </row>
    <row r="913" spans="1:41">
      <c r="A913" s="1" t="s">
        <v>1939</v>
      </c>
      <c r="B913" s="1" t="s">
        <v>42</v>
      </c>
      <c r="C913">
        <v>999999999999</v>
      </c>
      <c r="D913">
        <v>222222222222</v>
      </c>
      <c r="E913" s="1" t="s">
        <v>121</v>
      </c>
      <c r="F913">
        <v>46157.833333333336</v>
      </c>
      <c r="G913">
        <v>46158.833333333336</v>
      </c>
      <c r="H913">
        <v>46142.833333333336</v>
      </c>
      <c r="I913">
        <v>46173.833333333336</v>
      </c>
      <c r="J913" s="1" t="s">
        <v>44</v>
      </c>
      <c r="K913" s="1" t="s">
        <v>45</v>
      </c>
      <c r="L913" s="1" t="s">
        <v>46</v>
      </c>
      <c r="M913" s="1" t="s">
        <v>130</v>
      </c>
      <c r="N913" s="1" t="s">
        <v>48</v>
      </c>
      <c r="O913" s="1" t="s">
        <v>49</v>
      </c>
      <c r="P913">
        <v>438.74189999999999</v>
      </c>
      <c r="Q913" s="1" t="s">
        <v>50</v>
      </c>
      <c r="R913">
        <v>9.6000000000000002E-2</v>
      </c>
      <c r="S913" s="1" t="s">
        <v>51</v>
      </c>
      <c r="T913" s="1" t="s">
        <v>52</v>
      </c>
      <c r="U913">
        <v>42.119199999999999</v>
      </c>
      <c r="V913">
        <v>36.854300000000002</v>
      </c>
      <c r="W913">
        <v>36.854300000000002</v>
      </c>
      <c r="X913" s="1" t="s">
        <v>53</v>
      </c>
      <c r="Y913" s="1" t="s">
        <v>49</v>
      </c>
      <c r="Z913" s="1" t="s">
        <v>54</v>
      </c>
      <c r="AA913" s="1" t="s">
        <v>123</v>
      </c>
      <c r="AB913" s="1" t="s">
        <v>124</v>
      </c>
      <c r="AC913" s="1" t="s">
        <v>125</v>
      </c>
      <c r="AD913" s="1" t="s">
        <v>126</v>
      </c>
      <c r="AE913" s="1" t="s">
        <v>127</v>
      </c>
      <c r="AF913" s="1" t="s">
        <v>70</v>
      </c>
      <c r="AG913" s="1" t="s">
        <v>60</v>
      </c>
      <c r="AH913">
        <v>913</v>
      </c>
      <c r="AI913" s="1" t="s">
        <v>70</v>
      </c>
      <c r="AJ913" s="1" t="s">
        <v>71</v>
      </c>
      <c r="AK913" s="1" t="s">
        <v>72</v>
      </c>
      <c r="AL913">
        <v>1</v>
      </c>
      <c r="AM913" s="1" t="s">
        <v>1940</v>
      </c>
      <c r="AN913" s="2">
        <v>46143</v>
      </c>
      <c r="AO913" s="3">
        <v>46143</v>
      </c>
    </row>
    <row r="914" spans="1:41">
      <c r="A914" s="1" t="s">
        <v>1941</v>
      </c>
      <c r="B914" s="1" t="s">
        <v>42</v>
      </c>
      <c r="C914">
        <v>999999999999</v>
      </c>
      <c r="D914">
        <v>222222222222</v>
      </c>
      <c r="E914" s="1" t="s">
        <v>121</v>
      </c>
      <c r="F914">
        <v>46157.833333333336</v>
      </c>
      <c r="G914">
        <v>46158.833333333336</v>
      </c>
      <c r="H914">
        <v>46142.833333333336</v>
      </c>
      <c r="I914">
        <v>46173.833333333336</v>
      </c>
      <c r="J914" s="1" t="s">
        <v>75</v>
      </c>
      <c r="K914" s="1" t="s">
        <v>76</v>
      </c>
      <c r="L914" s="1" t="s">
        <v>77</v>
      </c>
      <c r="M914" s="1" t="s">
        <v>133</v>
      </c>
      <c r="N914" s="1" t="s">
        <v>48</v>
      </c>
      <c r="O914" s="1" t="s">
        <v>49</v>
      </c>
      <c r="P914">
        <v>98.520799999999994</v>
      </c>
      <c r="Q914" s="1" t="s">
        <v>79</v>
      </c>
      <c r="R914">
        <v>2.3E-2</v>
      </c>
      <c r="S914" s="1" t="s">
        <v>51</v>
      </c>
      <c r="T914" s="1" t="s">
        <v>52</v>
      </c>
      <c r="U914">
        <v>2.266</v>
      </c>
      <c r="V914">
        <v>2.1181999999999999</v>
      </c>
      <c r="W914">
        <v>2.1181999999999999</v>
      </c>
      <c r="X914" s="1" t="s">
        <v>53</v>
      </c>
      <c r="Y914" s="1" t="s">
        <v>49</v>
      </c>
      <c r="Z914" s="1" t="s">
        <v>80</v>
      </c>
      <c r="AA914" s="1" t="s">
        <v>123</v>
      </c>
      <c r="AB914" s="1" t="s">
        <v>124</v>
      </c>
      <c r="AC914" s="1" t="s">
        <v>125</v>
      </c>
      <c r="AD914" s="1" t="s">
        <v>126</v>
      </c>
      <c r="AE914" s="1" t="s">
        <v>127</v>
      </c>
      <c r="AF914" s="1" t="s">
        <v>70</v>
      </c>
      <c r="AG914" s="1" t="s">
        <v>60</v>
      </c>
      <c r="AH914">
        <v>914</v>
      </c>
      <c r="AI914" s="1" t="s">
        <v>70</v>
      </c>
      <c r="AJ914" s="1" t="s">
        <v>71</v>
      </c>
      <c r="AK914" s="1" t="s">
        <v>72</v>
      </c>
      <c r="AL914">
        <v>1</v>
      </c>
      <c r="AM914" s="1" t="s">
        <v>1942</v>
      </c>
      <c r="AN914" s="2">
        <v>46143</v>
      </c>
      <c r="AO914" s="3">
        <v>46143</v>
      </c>
    </row>
    <row r="915" spans="1:41">
      <c r="A915" s="1" t="s">
        <v>1943</v>
      </c>
      <c r="B915" s="1" t="s">
        <v>42</v>
      </c>
      <c r="C915">
        <v>999999999999</v>
      </c>
      <c r="D915">
        <v>222222222222</v>
      </c>
      <c r="E915" s="1" t="s">
        <v>121</v>
      </c>
      <c r="F915">
        <v>46157.833333333336</v>
      </c>
      <c r="G915">
        <v>46158.833333333336</v>
      </c>
      <c r="H915">
        <v>46142.833333333336</v>
      </c>
      <c r="I915">
        <v>46173.833333333336</v>
      </c>
      <c r="J915" s="1" t="s">
        <v>75</v>
      </c>
      <c r="K915" s="1" t="s">
        <v>76</v>
      </c>
      <c r="L915" s="1" t="s">
        <v>77</v>
      </c>
      <c r="M915" s="1" t="s">
        <v>136</v>
      </c>
      <c r="N915" s="1" t="s">
        <v>48</v>
      </c>
      <c r="O915" s="1" t="s">
        <v>49</v>
      </c>
      <c r="P915">
        <v>97.956900000000005</v>
      </c>
      <c r="Q915" s="1" t="s">
        <v>79</v>
      </c>
      <c r="R915">
        <v>2.3E-2</v>
      </c>
      <c r="S915" s="1" t="s">
        <v>51</v>
      </c>
      <c r="T915" s="1" t="s">
        <v>52</v>
      </c>
      <c r="U915">
        <v>2.2530000000000001</v>
      </c>
      <c r="V915">
        <v>2.1061000000000001</v>
      </c>
      <c r="W915">
        <v>2.1061000000000001</v>
      </c>
      <c r="X915" s="1" t="s">
        <v>53</v>
      </c>
      <c r="Y915" s="1" t="s">
        <v>49</v>
      </c>
      <c r="Z915" s="1" t="s">
        <v>80</v>
      </c>
      <c r="AA915" s="1" t="s">
        <v>123</v>
      </c>
      <c r="AB915" s="1" t="s">
        <v>124</v>
      </c>
      <c r="AC915" s="1" t="s">
        <v>125</v>
      </c>
      <c r="AD915" s="1" t="s">
        <v>126</v>
      </c>
      <c r="AE915" s="1" t="s">
        <v>127</v>
      </c>
      <c r="AF915" s="1" t="s">
        <v>70</v>
      </c>
      <c r="AG915" s="1" t="s">
        <v>60</v>
      </c>
      <c r="AH915">
        <v>915</v>
      </c>
      <c r="AI915" s="1" t="s">
        <v>70</v>
      </c>
      <c r="AJ915" s="1" t="s">
        <v>71</v>
      </c>
      <c r="AK915" s="1" t="s">
        <v>72</v>
      </c>
      <c r="AL915">
        <v>1</v>
      </c>
      <c r="AM915" s="1" t="s">
        <v>1944</v>
      </c>
      <c r="AN915" s="2">
        <v>46143</v>
      </c>
      <c r="AO915" s="3">
        <v>46143</v>
      </c>
    </row>
    <row r="916" spans="1:41">
      <c r="A916" s="1" t="s">
        <v>1945</v>
      </c>
      <c r="B916" s="1" t="s">
        <v>42</v>
      </c>
      <c r="C916">
        <v>999999999999</v>
      </c>
      <c r="D916">
        <v>222222222222</v>
      </c>
      <c r="E916" s="1" t="s">
        <v>121</v>
      </c>
      <c r="F916">
        <v>46157.833333333336</v>
      </c>
      <c r="G916">
        <v>46158.833333333336</v>
      </c>
      <c r="H916">
        <v>46142.833333333336</v>
      </c>
      <c r="I916">
        <v>46173.833333333336</v>
      </c>
      <c r="J916" s="1" t="s">
        <v>86</v>
      </c>
      <c r="K916" s="1" t="s">
        <v>87</v>
      </c>
      <c r="L916" s="1" t="s">
        <v>88</v>
      </c>
      <c r="M916" s="1" t="s">
        <v>139</v>
      </c>
      <c r="N916" s="1" t="s">
        <v>48</v>
      </c>
      <c r="O916" s="1" t="s">
        <v>49</v>
      </c>
      <c r="P916">
        <v>91.049899999999994</v>
      </c>
      <c r="Q916" s="1" t="s">
        <v>50</v>
      </c>
      <c r="R916">
        <v>0.192</v>
      </c>
      <c r="S916" s="1" t="s">
        <v>51</v>
      </c>
      <c r="T916" s="1" t="s">
        <v>52</v>
      </c>
      <c r="U916">
        <v>17.4816</v>
      </c>
      <c r="V916">
        <v>15.4785</v>
      </c>
      <c r="W916">
        <v>15.4785</v>
      </c>
      <c r="X916" s="1" t="s">
        <v>53</v>
      </c>
      <c r="Y916" s="1" t="s">
        <v>49</v>
      </c>
      <c r="Z916" s="1" t="s">
        <v>90</v>
      </c>
      <c r="AA916" s="1" t="s">
        <v>123</v>
      </c>
      <c r="AB916" s="1" t="s">
        <v>124</v>
      </c>
      <c r="AC916" s="1" t="s">
        <v>125</v>
      </c>
      <c r="AD916" s="1" t="s">
        <v>126</v>
      </c>
      <c r="AE916" s="1" t="s">
        <v>127</v>
      </c>
      <c r="AF916" s="1" t="s">
        <v>70</v>
      </c>
      <c r="AG916" s="1" t="s">
        <v>60</v>
      </c>
      <c r="AH916">
        <v>916</v>
      </c>
      <c r="AI916" s="1" t="s">
        <v>70</v>
      </c>
      <c r="AJ916" s="1" t="s">
        <v>71</v>
      </c>
      <c r="AK916" s="1" t="s">
        <v>72</v>
      </c>
      <c r="AL916">
        <v>1</v>
      </c>
      <c r="AM916" s="1" t="s">
        <v>1946</v>
      </c>
      <c r="AN916" s="2">
        <v>46143</v>
      </c>
      <c r="AO916" s="3">
        <v>46143</v>
      </c>
    </row>
    <row r="917" spans="1:41">
      <c r="A917" s="1" t="s">
        <v>1947</v>
      </c>
      <c r="B917" s="1" t="s">
        <v>42</v>
      </c>
      <c r="C917">
        <v>999999999999</v>
      </c>
      <c r="D917">
        <v>222222222222</v>
      </c>
      <c r="E917" s="1" t="s">
        <v>121</v>
      </c>
      <c r="F917">
        <v>46157.833333333336</v>
      </c>
      <c r="G917">
        <v>46158.833333333336</v>
      </c>
      <c r="H917">
        <v>46142.833333333336</v>
      </c>
      <c r="I917">
        <v>46173.833333333336</v>
      </c>
      <c r="J917" s="1" t="s">
        <v>86</v>
      </c>
      <c r="K917" s="1" t="s">
        <v>87</v>
      </c>
      <c r="L917" s="1" t="s">
        <v>88</v>
      </c>
      <c r="M917" s="1" t="s">
        <v>142</v>
      </c>
      <c r="N917" s="1" t="s">
        <v>48</v>
      </c>
      <c r="O917" s="1" t="s">
        <v>49</v>
      </c>
      <c r="P917">
        <v>82.269499999999994</v>
      </c>
      <c r="Q917" s="1" t="s">
        <v>50</v>
      </c>
      <c r="R917">
        <v>0.192</v>
      </c>
      <c r="S917" s="1" t="s">
        <v>51</v>
      </c>
      <c r="T917" s="1" t="s">
        <v>52</v>
      </c>
      <c r="U917">
        <v>15.7957</v>
      </c>
      <c r="V917">
        <v>13.985799999999999</v>
      </c>
      <c r="W917">
        <v>13.985799999999999</v>
      </c>
      <c r="X917" s="1" t="s">
        <v>53</v>
      </c>
      <c r="Y917" s="1" t="s">
        <v>49</v>
      </c>
      <c r="Z917" s="1" t="s">
        <v>90</v>
      </c>
      <c r="AA917" s="1" t="s">
        <v>123</v>
      </c>
      <c r="AB917" s="1" t="s">
        <v>124</v>
      </c>
      <c r="AC917" s="1" t="s">
        <v>125</v>
      </c>
      <c r="AD917" s="1" t="s">
        <v>126</v>
      </c>
      <c r="AE917" s="1" t="s">
        <v>127</v>
      </c>
      <c r="AF917" s="1" t="s">
        <v>70</v>
      </c>
      <c r="AG917" s="1" t="s">
        <v>60</v>
      </c>
      <c r="AH917">
        <v>917</v>
      </c>
      <c r="AI917" s="1" t="s">
        <v>70</v>
      </c>
      <c r="AJ917" s="1" t="s">
        <v>71</v>
      </c>
      <c r="AK917" s="1" t="s">
        <v>72</v>
      </c>
      <c r="AL917">
        <v>1</v>
      </c>
      <c r="AM917" s="1" t="s">
        <v>1948</v>
      </c>
      <c r="AN917" s="2">
        <v>46143</v>
      </c>
      <c r="AO917" s="3">
        <v>46143</v>
      </c>
    </row>
    <row r="918" spans="1:41">
      <c r="A918" s="1" t="s">
        <v>1949</v>
      </c>
      <c r="B918" s="1" t="s">
        <v>42</v>
      </c>
      <c r="C918">
        <v>999999999999</v>
      </c>
      <c r="D918">
        <v>222222222222</v>
      </c>
      <c r="E918" s="1" t="s">
        <v>121</v>
      </c>
      <c r="F918">
        <v>46157.833333333336</v>
      </c>
      <c r="G918">
        <v>46158.833333333336</v>
      </c>
      <c r="H918">
        <v>46142.833333333336</v>
      </c>
      <c r="I918">
        <v>46173.833333333336</v>
      </c>
      <c r="J918" s="1" t="s">
        <v>96</v>
      </c>
      <c r="K918" s="1" t="s">
        <v>45</v>
      </c>
      <c r="L918" s="1" t="s">
        <v>97</v>
      </c>
      <c r="M918" s="1" t="s">
        <v>145</v>
      </c>
      <c r="N918" s="1" t="s">
        <v>48</v>
      </c>
      <c r="O918" s="1" t="s">
        <v>49</v>
      </c>
      <c r="P918">
        <v>1902813.0607</v>
      </c>
      <c r="Q918" s="1" t="s">
        <v>99</v>
      </c>
      <c r="R918">
        <v>1.6666700000000001E-5</v>
      </c>
      <c r="S918" s="1" t="s">
        <v>51</v>
      </c>
      <c r="T918" s="1" t="s">
        <v>52</v>
      </c>
      <c r="U918">
        <v>31.7136</v>
      </c>
      <c r="V918">
        <v>29.493600000000001</v>
      </c>
      <c r="W918">
        <v>29.493600000000001</v>
      </c>
      <c r="X918" s="1" t="s">
        <v>53</v>
      </c>
      <c r="Y918" s="1" t="s">
        <v>49</v>
      </c>
      <c r="Z918" s="1" t="s">
        <v>100</v>
      </c>
      <c r="AA918" s="1" t="s">
        <v>123</v>
      </c>
      <c r="AB918" s="1" t="s">
        <v>124</v>
      </c>
      <c r="AC918" s="1" t="s">
        <v>125</v>
      </c>
      <c r="AD918" s="1" t="s">
        <v>126</v>
      </c>
      <c r="AE918" s="1" t="s">
        <v>127</v>
      </c>
      <c r="AF918" s="1" t="s">
        <v>70</v>
      </c>
      <c r="AG918" s="1" t="s">
        <v>60</v>
      </c>
      <c r="AH918">
        <v>918</v>
      </c>
      <c r="AI918" s="1" t="s">
        <v>70</v>
      </c>
      <c r="AJ918" s="1" t="s">
        <v>71</v>
      </c>
      <c r="AK918" s="1" t="s">
        <v>72</v>
      </c>
      <c r="AL918">
        <v>1</v>
      </c>
      <c r="AM918" s="1" t="s">
        <v>1950</v>
      </c>
      <c r="AN918" s="2">
        <v>46143</v>
      </c>
      <c r="AO918" s="3">
        <v>46143</v>
      </c>
    </row>
    <row r="919" spans="1:41">
      <c r="A919" s="1" t="s">
        <v>1951</v>
      </c>
      <c r="B919" s="1" t="s">
        <v>42</v>
      </c>
      <c r="C919">
        <v>999999999999</v>
      </c>
      <c r="D919">
        <v>222222222222</v>
      </c>
      <c r="E919" s="1" t="s">
        <v>121</v>
      </c>
      <c r="F919">
        <v>46157.833333333336</v>
      </c>
      <c r="G919">
        <v>46158.833333333336</v>
      </c>
      <c r="H919">
        <v>46142.833333333336</v>
      </c>
      <c r="I919">
        <v>46173.833333333336</v>
      </c>
      <c r="J919" s="1" t="s">
        <v>96</v>
      </c>
      <c r="K919" s="1" t="s">
        <v>45</v>
      </c>
      <c r="L919" s="1" t="s">
        <v>97</v>
      </c>
      <c r="M919" s="1" t="s">
        <v>148</v>
      </c>
      <c r="N919" s="1" t="s">
        <v>48</v>
      </c>
      <c r="O919" s="1" t="s">
        <v>49</v>
      </c>
      <c r="P919">
        <v>1899113.8943</v>
      </c>
      <c r="Q919" s="1" t="s">
        <v>99</v>
      </c>
      <c r="R919">
        <v>1.6666700000000001E-5</v>
      </c>
      <c r="S919" s="1" t="s">
        <v>51</v>
      </c>
      <c r="T919" s="1" t="s">
        <v>52</v>
      </c>
      <c r="U919">
        <v>31.652000000000001</v>
      </c>
      <c r="V919">
        <v>29.436299999999999</v>
      </c>
      <c r="W919">
        <v>29.436299999999999</v>
      </c>
      <c r="X919" s="1" t="s">
        <v>53</v>
      </c>
      <c r="Y919" s="1" t="s">
        <v>49</v>
      </c>
      <c r="Z919" s="1" t="s">
        <v>100</v>
      </c>
      <c r="AA919" s="1" t="s">
        <v>123</v>
      </c>
      <c r="AB919" s="1" t="s">
        <v>124</v>
      </c>
      <c r="AC919" s="1" t="s">
        <v>125</v>
      </c>
      <c r="AD919" s="1" t="s">
        <v>126</v>
      </c>
      <c r="AE919" s="1" t="s">
        <v>127</v>
      </c>
      <c r="AF919" s="1" t="s">
        <v>70</v>
      </c>
      <c r="AG919" s="1" t="s">
        <v>60</v>
      </c>
      <c r="AH919">
        <v>919</v>
      </c>
      <c r="AI919" s="1" t="s">
        <v>70</v>
      </c>
      <c r="AJ919" s="1" t="s">
        <v>71</v>
      </c>
      <c r="AK919" s="1" t="s">
        <v>72</v>
      </c>
      <c r="AL919">
        <v>1</v>
      </c>
      <c r="AM919" s="1" t="s">
        <v>1952</v>
      </c>
      <c r="AN919" s="2">
        <v>46143</v>
      </c>
      <c r="AO919" s="3">
        <v>46143</v>
      </c>
    </row>
    <row r="920" spans="1:41">
      <c r="A920" s="1" t="s">
        <v>1953</v>
      </c>
      <c r="B920" s="1" t="s">
        <v>42</v>
      </c>
      <c r="C920">
        <v>999999999999</v>
      </c>
      <c r="D920">
        <v>222222222222</v>
      </c>
      <c r="E920" s="1" t="s">
        <v>121</v>
      </c>
      <c r="F920">
        <v>46157.833333333336</v>
      </c>
      <c r="G920">
        <v>46158.833333333336</v>
      </c>
      <c r="H920">
        <v>46142.833333333336</v>
      </c>
      <c r="I920">
        <v>46173.833333333336</v>
      </c>
      <c r="J920" s="1" t="s">
        <v>106</v>
      </c>
      <c r="K920" s="1" t="s">
        <v>107</v>
      </c>
      <c r="L920" s="1" t="s">
        <v>108</v>
      </c>
      <c r="M920" s="1" t="s">
        <v>151</v>
      </c>
      <c r="N920" s="1" t="s">
        <v>48</v>
      </c>
      <c r="O920" s="1" t="s">
        <v>49</v>
      </c>
      <c r="P920">
        <v>78.912199999999999</v>
      </c>
      <c r="Q920" s="1" t="s">
        <v>110</v>
      </c>
      <c r="R920">
        <v>0.5</v>
      </c>
      <c r="S920" s="1" t="s">
        <v>51</v>
      </c>
      <c r="T920" s="1" t="s">
        <v>52</v>
      </c>
      <c r="U920">
        <v>39.456099999999999</v>
      </c>
      <c r="V920">
        <v>36.299599999999998</v>
      </c>
      <c r="W920">
        <v>36.299599999999998</v>
      </c>
      <c r="X920" s="1" t="s">
        <v>53</v>
      </c>
      <c r="Y920" s="1" t="s">
        <v>49</v>
      </c>
      <c r="Z920" s="1" t="s">
        <v>111</v>
      </c>
      <c r="AA920" s="1" t="s">
        <v>152</v>
      </c>
      <c r="AB920" s="1" t="s">
        <v>124</v>
      </c>
      <c r="AC920" s="1" t="s">
        <v>125</v>
      </c>
      <c r="AD920" s="1" t="s">
        <v>126</v>
      </c>
      <c r="AE920" s="1" t="s">
        <v>127</v>
      </c>
      <c r="AF920" s="1" t="s">
        <v>70</v>
      </c>
      <c r="AG920" s="1" t="s">
        <v>60</v>
      </c>
      <c r="AH920">
        <v>920</v>
      </c>
      <c r="AI920" s="1" t="s">
        <v>113</v>
      </c>
      <c r="AJ920" s="1" t="s">
        <v>114</v>
      </c>
      <c r="AK920" s="1" t="s">
        <v>115</v>
      </c>
      <c r="AL920">
        <v>1</v>
      </c>
      <c r="AM920" s="1" t="s">
        <v>1954</v>
      </c>
      <c r="AN920" s="2">
        <v>46143</v>
      </c>
      <c r="AO920" s="3">
        <v>46143</v>
      </c>
    </row>
    <row r="921" spans="1:41">
      <c r="A921" s="1" t="s">
        <v>1955</v>
      </c>
      <c r="B921" s="1" t="s">
        <v>42</v>
      </c>
      <c r="C921">
        <v>999999999999</v>
      </c>
      <c r="D921">
        <v>222222222222</v>
      </c>
      <c r="E921" s="1" t="s">
        <v>121</v>
      </c>
      <c r="F921">
        <v>46157.833333333336</v>
      </c>
      <c r="G921">
        <v>46158.833333333336</v>
      </c>
      <c r="H921">
        <v>46142.833333333336</v>
      </c>
      <c r="I921">
        <v>46173.833333333336</v>
      </c>
      <c r="J921" s="1" t="s">
        <v>106</v>
      </c>
      <c r="K921" s="1" t="s">
        <v>107</v>
      </c>
      <c r="L921" s="1" t="s">
        <v>108</v>
      </c>
      <c r="M921" s="1" t="s">
        <v>155</v>
      </c>
      <c r="N921" s="1" t="s">
        <v>48</v>
      </c>
      <c r="O921" s="1" t="s">
        <v>49</v>
      </c>
      <c r="P921">
        <v>80.627799999999993</v>
      </c>
      <c r="Q921" s="1" t="s">
        <v>110</v>
      </c>
      <c r="R921">
        <v>0.5</v>
      </c>
      <c r="S921" s="1" t="s">
        <v>51</v>
      </c>
      <c r="T921" s="1" t="s">
        <v>52</v>
      </c>
      <c r="U921">
        <v>40.313899999999997</v>
      </c>
      <c r="V921">
        <v>37.088799999999999</v>
      </c>
      <c r="W921">
        <v>37.088799999999999</v>
      </c>
      <c r="X921" s="1" t="s">
        <v>53</v>
      </c>
      <c r="Y921" s="1" t="s">
        <v>49</v>
      </c>
      <c r="Z921" s="1" t="s">
        <v>111</v>
      </c>
      <c r="AA921" s="1" t="s">
        <v>152</v>
      </c>
      <c r="AB921" s="1" t="s">
        <v>124</v>
      </c>
      <c r="AC921" s="1" t="s">
        <v>125</v>
      </c>
      <c r="AD921" s="1" t="s">
        <v>126</v>
      </c>
      <c r="AE921" s="1" t="s">
        <v>127</v>
      </c>
      <c r="AF921" s="1" t="s">
        <v>70</v>
      </c>
      <c r="AG921" s="1" t="s">
        <v>60</v>
      </c>
      <c r="AH921">
        <v>921</v>
      </c>
      <c r="AI921" s="1" t="s">
        <v>113</v>
      </c>
      <c r="AJ921" s="1" t="s">
        <v>114</v>
      </c>
      <c r="AK921" s="1" t="s">
        <v>115</v>
      </c>
      <c r="AL921">
        <v>1</v>
      </c>
      <c r="AM921" s="1" t="s">
        <v>1956</v>
      </c>
      <c r="AN921" s="2">
        <v>46143</v>
      </c>
      <c r="AO921" s="3">
        <v>46143</v>
      </c>
    </row>
    <row r="922" spans="1:41">
      <c r="A922" s="1" t="s">
        <v>1957</v>
      </c>
      <c r="B922" s="1" t="s">
        <v>42</v>
      </c>
      <c r="C922">
        <v>999999999999</v>
      </c>
      <c r="D922">
        <v>111111111111</v>
      </c>
      <c r="E922" s="1" t="s">
        <v>43</v>
      </c>
      <c r="F922">
        <v>46158.833333333336</v>
      </c>
      <c r="G922">
        <v>46159.833333333336</v>
      </c>
      <c r="H922">
        <v>46142.833333333336</v>
      </c>
      <c r="I922">
        <v>46173.833333333336</v>
      </c>
      <c r="J922" s="1" t="s">
        <v>44</v>
      </c>
      <c r="K922" s="1" t="s">
        <v>45</v>
      </c>
      <c r="L922" s="1" t="s">
        <v>46</v>
      </c>
      <c r="M922" s="1" t="s">
        <v>47</v>
      </c>
      <c r="N922" s="1" t="s">
        <v>48</v>
      </c>
      <c r="O922" s="1" t="s">
        <v>49</v>
      </c>
      <c r="P922">
        <v>1033.4653000000001</v>
      </c>
      <c r="Q922" s="1" t="s">
        <v>50</v>
      </c>
      <c r="R922">
        <v>9.6000000000000002E-2</v>
      </c>
      <c r="S922" s="1" t="s">
        <v>51</v>
      </c>
      <c r="T922" s="1" t="s">
        <v>52</v>
      </c>
      <c r="U922">
        <v>99.212699999999998</v>
      </c>
      <c r="V922">
        <v>86.811099999999996</v>
      </c>
      <c r="W922">
        <v>86.811099999999996</v>
      </c>
      <c r="X922" s="1" t="s">
        <v>53</v>
      </c>
      <c r="Y922" s="1" t="s">
        <v>49</v>
      </c>
      <c r="Z922" s="1" t="s">
        <v>54</v>
      </c>
      <c r="AA922" s="1" t="s">
        <v>65</v>
      </c>
      <c r="AB922" s="1" t="s">
        <v>66</v>
      </c>
      <c r="AC922" s="1" t="s">
        <v>67</v>
      </c>
      <c r="AD922" s="1" t="s">
        <v>68</v>
      </c>
      <c r="AE922" s="1" t="s">
        <v>69</v>
      </c>
      <c r="AF922" s="1" t="s">
        <v>70</v>
      </c>
      <c r="AG922" s="1" t="s">
        <v>60</v>
      </c>
      <c r="AH922">
        <v>922</v>
      </c>
      <c r="AI922" s="1" t="s">
        <v>70</v>
      </c>
      <c r="AJ922" s="1" t="s">
        <v>71</v>
      </c>
      <c r="AK922" s="1" t="s">
        <v>72</v>
      </c>
      <c r="AL922">
        <v>1</v>
      </c>
      <c r="AM922" s="1" t="s">
        <v>1958</v>
      </c>
      <c r="AN922" s="2">
        <v>46143</v>
      </c>
      <c r="AO922" s="3">
        <v>46143</v>
      </c>
    </row>
    <row r="923" spans="1:41">
      <c r="A923" s="1" t="s">
        <v>1959</v>
      </c>
      <c r="B923" s="1" t="s">
        <v>42</v>
      </c>
      <c r="C923">
        <v>999999999999</v>
      </c>
      <c r="D923">
        <v>111111111111</v>
      </c>
      <c r="E923" s="1" t="s">
        <v>43</v>
      </c>
      <c r="F923">
        <v>46158.833333333336</v>
      </c>
      <c r="G923">
        <v>46159.833333333336</v>
      </c>
      <c r="H923">
        <v>46142.833333333336</v>
      </c>
      <c r="I923">
        <v>46173.833333333336</v>
      </c>
      <c r="J923" s="1" t="s">
        <v>44</v>
      </c>
      <c r="K923" s="1" t="s">
        <v>45</v>
      </c>
      <c r="L923" s="1" t="s">
        <v>46</v>
      </c>
      <c r="M923" s="1" t="s">
        <v>64</v>
      </c>
      <c r="N923" s="1" t="s">
        <v>48</v>
      </c>
      <c r="O923" s="1" t="s">
        <v>49</v>
      </c>
      <c r="P923">
        <v>1089.3529000000001</v>
      </c>
      <c r="Q923" s="1" t="s">
        <v>50</v>
      </c>
      <c r="R923">
        <v>9.6000000000000002E-2</v>
      </c>
      <c r="S923" s="1" t="s">
        <v>51</v>
      </c>
      <c r="T923" s="1" t="s">
        <v>52</v>
      </c>
      <c r="U923">
        <v>104.5779</v>
      </c>
      <c r="V923">
        <v>91.505600000000001</v>
      </c>
      <c r="W923">
        <v>91.505600000000001</v>
      </c>
      <c r="X923" s="1" t="s">
        <v>53</v>
      </c>
      <c r="Y923" s="1" t="s">
        <v>49</v>
      </c>
      <c r="Z923" s="1" t="s">
        <v>54</v>
      </c>
      <c r="AA923" s="1" t="s">
        <v>65</v>
      </c>
      <c r="AB923" s="1" t="s">
        <v>66</v>
      </c>
      <c r="AC923" s="1" t="s">
        <v>67</v>
      </c>
      <c r="AD923" s="1" t="s">
        <v>68</v>
      </c>
      <c r="AE923" s="1" t="s">
        <v>69</v>
      </c>
      <c r="AF923" s="1" t="s">
        <v>70</v>
      </c>
      <c r="AG923" s="1" t="s">
        <v>60</v>
      </c>
      <c r="AH923">
        <v>923</v>
      </c>
      <c r="AI923" s="1" t="s">
        <v>70</v>
      </c>
      <c r="AJ923" s="1" t="s">
        <v>71</v>
      </c>
      <c r="AK923" s="1" t="s">
        <v>72</v>
      </c>
      <c r="AL923">
        <v>1</v>
      </c>
      <c r="AM923" s="1" t="s">
        <v>1960</v>
      </c>
      <c r="AN923" s="2">
        <v>46143</v>
      </c>
      <c r="AO923" s="3">
        <v>46143</v>
      </c>
    </row>
    <row r="924" spans="1:41">
      <c r="A924" s="1" t="s">
        <v>1961</v>
      </c>
      <c r="B924" s="1" t="s">
        <v>42</v>
      </c>
      <c r="C924">
        <v>999999999999</v>
      </c>
      <c r="D924">
        <v>111111111111</v>
      </c>
      <c r="E924" s="1" t="s">
        <v>43</v>
      </c>
      <c r="F924">
        <v>46158.833333333336</v>
      </c>
      <c r="G924">
        <v>46159.833333333336</v>
      </c>
      <c r="H924">
        <v>46142.833333333336</v>
      </c>
      <c r="I924">
        <v>46173.833333333336</v>
      </c>
      <c r="J924" s="1" t="s">
        <v>75</v>
      </c>
      <c r="K924" s="1" t="s">
        <v>76</v>
      </c>
      <c r="L924" s="1" t="s">
        <v>77</v>
      </c>
      <c r="M924" s="1" t="s">
        <v>78</v>
      </c>
      <c r="N924" s="1" t="s">
        <v>48</v>
      </c>
      <c r="O924" s="1" t="s">
        <v>49</v>
      </c>
      <c r="P924">
        <v>254.52459999999999</v>
      </c>
      <c r="Q924" s="1" t="s">
        <v>79</v>
      </c>
      <c r="R924">
        <v>2.3E-2</v>
      </c>
      <c r="S924" s="1" t="s">
        <v>51</v>
      </c>
      <c r="T924" s="1" t="s">
        <v>52</v>
      </c>
      <c r="U924">
        <v>5.8540999999999999</v>
      </c>
      <c r="V924">
        <v>5.4722999999999997</v>
      </c>
      <c r="W924">
        <v>5.4722999999999997</v>
      </c>
      <c r="X924" s="1" t="s">
        <v>53</v>
      </c>
      <c r="Y924" s="1" t="s">
        <v>49</v>
      </c>
      <c r="Z924" s="1" t="s">
        <v>80</v>
      </c>
      <c r="AA924" s="1" t="s">
        <v>65</v>
      </c>
      <c r="AB924" s="1" t="s">
        <v>66</v>
      </c>
      <c r="AC924" s="1" t="s">
        <v>67</v>
      </c>
      <c r="AD924" s="1" t="s">
        <v>68</v>
      </c>
      <c r="AE924" s="1" t="s">
        <v>69</v>
      </c>
      <c r="AF924" s="1" t="s">
        <v>70</v>
      </c>
      <c r="AG924" s="1" t="s">
        <v>60</v>
      </c>
      <c r="AH924">
        <v>924</v>
      </c>
      <c r="AI924" s="1" t="s">
        <v>70</v>
      </c>
      <c r="AJ924" s="1" t="s">
        <v>71</v>
      </c>
      <c r="AK924" s="1" t="s">
        <v>72</v>
      </c>
      <c r="AL924">
        <v>1</v>
      </c>
      <c r="AM924" s="1" t="s">
        <v>1962</v>
      </c>
      <c r="AN924" s="2">
        <v>46143</v>
      </c>
      <c r="AO924" s="3">
        <v>46143</v>
      </c>
    </row>
    <row r="925" spans="1:41">
      <c r="A925" s="1" t="s">
        <v>1963</v>
      </c>
      <c r="B925" s="1" t="s">
        <v>42</v>
      </c>
      <c r="C925">
        <v>999999999999</v>
      </c>
      <c r="D925">
        <v>111111111111</v>
      </c>
      <c r="E925" s="1" t="s">
        <v>43</v>
      </c>
      <c r="F925">
        <v>46158.833333333336</v>
      </c>
      <c r="G925">
        <v>46159.833333333336</v>
      </c>
      <c r="H925">
        <v>46142.833333333336</v>
      </c>
      <c r="I925">
        <v>46173.833333333336</v>
      </c>
      <c r="J925" s="1" t="s">
        <v>75</v>
      </c>
      <c r="K925" s="1" t="s">
        <v>76</v>
      </c>
      <c r="L925" s="1" t="s">
        <v>77</v>
      </c>
      <c r="M925" s="1" t="s">
        <v>83</v>
      </c>
      <c r="N925" s="1" t="s">
        <v>48</v>
      </c>
      <c r="O925" s="1" t="s">
        <v>49</v>
      </c>
      <c r="P925">
        <v>232.5034</v>
      </c>
      <c r="Q925" s="1" t="s">
        <v>79</v>
      </c>
      <c r="R925">
        <v>2.3E-2</v>
      </c>
      <c r="S925" s="1" t="s">
        <v>51</v>
      </c>
      <c r="T925" s="1" t="s">
        <v>52</v>
      </c>
      <c r="U925">
        <v>5.3475999999999999</v>
      </c>
      <c r="V925">
        <v>4.9988000000000001</v>
      </c>
      <c r="W925">
        <v>4.9988000000000001</v>
      </c>
      <c r="X925" s="1" t="s">
        <v>53</v>
      </c>
      <c r="Y925" s="1" t="s">
        <v>49</v>
      </c>
      <c r="Z925" s="1" t="s">
        <v>80</v>
      </c>
      <c r="AA925" s="1" t="s">
        <v>65</v>
      </c>
      <c r="AB925" s="1" t="s">
        <v>66</v>
      </c>
      <c r="AC925" s="1" t="s">
        <v>67</v>
      </c>
      <c r="AD925" s="1" t="s">
        <v>68</v>
      </c>
      <c r="AE925" s="1" t="s">
        <v>69</v>
      </c>
      <c r="AF925" s="1" t="s">
        <v>70</v>
      </c>
      <c r="AG925" s="1" t="s">
        <v>60</v>
      </c>
      <c r="AH925">
        <v>925</v>
      </c>
      <c r="AI925" s="1" t="s">
        <v>70</v>
      </c>
      <c r="AJ925" s="1" t="s">
        <v>71</v>
      </c>
      <c r="AK925" s="1" t="s">
        <v>72</v>
      </c>
      <c r="AL925">
        <v>1</v>
      </c>
      <c r="AM925" s="1" t="s">
        <v>1964</v>
      </c>
      <c r="AN925" s="2">
        <v>46143</v>
      </c>
      <c r="AO925" s="3">
        <v>46143</v>
      </c>
    </row>
    <row r="926" spans="1:41">
      <c r="A926" s="1" t="s">
        <v>1965</v>
      </c>
      <c r="B926" s="1" t="s">
        <v>42</v>
      </c>
      <c r="C926">
        <v>999999999999</v>
      </c>
      <c r="D926">
        <v>111111111111</v>
      </c>
      <c r="E926" s="1" t="s">
        <v>43</v>
      </c>
      <c r="F926">
        <v>46158.833333333336</v>
      </c>
      <c r="G926">
        <v>46159.833333333336</v>
      </c>
      <c r="H926">
        <v>46142.833333333336</v>
      </c>
      <c r="I926">
        <v>46173.833333333336</v>
      </c>
      <c r="J926" s="1" t="s">
        <v>86</v>
      </c>
      <c r="K926" s="1" t="s">
        <v>87</v>
      </c>
      <c r="L926" s="1" t="s">
        <v>88</v>
      </c>
      <c r="M926" s="1" t="s">
        <v>89</v>
      </c>
      <c r="N926" s="1" t="s">
        <v>48</v>
      </c>
      <c r="O926" s="1" t="s">
        <v>49</v>
      </c>
      <c r="P926">
        <v>199.2663</v>
      </c>
      <c r="Q926" s="1" t="s">
        <v>50</v>
      </c>
      <c r="R926">
        <v>0.192</v>
      </c>
      <c r="S926" s="1" t="s">
        <v>51</v>
      </c>
      <c r="T926" s="1" t="s">
        <v>52</v>
      </c>
      <c r="U926">
        <v>38.259099999999997</v>
      </c>
      <c r="V926">
        <v>33.875300000000003</v>
      </c>
      <c r="W926">
        <v>33.875300000000003</v>
      </c>
      <c r="X926" s="1" t="s">
        <v>53</v>
      </c>
      <c r="Y926" s="1" t="s">
        <v>49</v>
      </c>
      <c r="Z926" s="1" t="s">
        <v>90</v>
      </c>
      <c r="AA926" s="1" t="s">
        <v>65</v>
      </c>
      <c r="AB926" s="1" t="s">
        <v>66</v>
      </c>
      <c r="AC926" s="1" t="s">
        <v>67</v>
      </c>
      <c r="AD926" s="1" t="s">
        <v>68</v>
      </c>
      <c r="AE926" s="1" t="s">
        <v>69</v>
      </c>
      <c r="AF926" s="1" t="s">
        <v>70</v>
      </c>
      <c r="AG926" s="1" t="s">
        <v>60</v>
      </c>
      <c r="AH926">
        <v>926</v>
      </c>
      <c r="AI926" s="1" t="s">
        <v>70</v>
      </c>
      <c r="AJ926" s="1" t="s">
        <v>71</v>
      </c>
      <c r="AK926" s="1" t="s">
        <v>72</v>
      </c>
      <c r="AL926">
        <v>1</v>
      </c>
      <c r="AM926" s="1" t="s">
        <v>1966</v>
      </c>
      <c r="AN926" s="2">
        <v>46143</v>
      </c>
      <c r="AO926" s="3">
        <v>46143</v>
      </c>
    </row>
    <row r="927" spans="1:41">
      <c r="A927" s="1" t="s">
        <v>1967</v>
      </c>
      <c r="B927" s="1" t="s">
        <v>42</v>
      </c>
      <c r="C927">
        <v>999999999999</v>
      </c>
      <c r="D927">
        <v>111111111111</v>
      </c>
      <c r="E927" s="1" t="s">
        <v>43</v>
      </c>
      <c r="F927">
        <v>46158.833333333336</v>
      </c>
      <c r="G927">
        <v>46159.833333333336</v>
      </c>
      <c r="H927">
        <v>46142.833333333336</v>
      </c>
      <c r="I927">
        <v>46173.833333333336</v>
      </c>
      <c r="J927" s="1" t="s">
        <v>86</v>
      </c>
      <c r="K927" s="1" t="s">
        <v>87</v>
      </c>
      <c r="L927" s="1" t="s">
        <v>88</v>
      </c>
      <c r="M927" s="1" t="s">
        <v>93</v>
      </c>
      <c r="N927" s="1" t="s">
        <v>48</v>
      </c>
      <c r="O927" s="1" t="s">
        <v>49</v>
      </c>
      <c r="P927">
        <v>214.2251</v>
      </c>
      <c r="Q927" s="1" t="s">
        <v>50</v>
      </c>
      <c r="R927">
        <v>0.192</v>
      </c>
      <c r="S927" s="1" t="s">
        <v>51</v>
      </c>
      <c r="T927" s="1" t="s">
        <v>52</v>
      </c>
      <c r="U927">
        <v>41.1312</v>
      </c>
      <c r="V927">
        <v>36.418300000000002</v>
      </c>
      <c r="W927">
        <v>36.418300000000002</v>
      </c>
      <c r="X927" s="1" t="s">
        <v>53</v>
      </c>
      <c r="Y927" s="1" t="s">
        <v>49</v>
      </c>
      <c r="Z927" s="1" t="s">
        <v>90</v>
      </c>
      <c r="AA927" s="1" t="s">
        <v>65</v>
      </c>
      <c r="AB927" s="1" t="s">
        <v>66</v>
      </c>
      <c r="AC927" s="1" t="s">
        <v>67</v>
      </c>
      <c r="AD927" s="1" t="s">
        <v>68</v>
      </c>
      <c r="AE927" s="1" t="s">
        <v>69</v>
      </c>
      <c r="AF927" s="1" t="s">
        <v>70</v>
      </c>
      <c r="AG927" s="1" t="s">
        <v>60</v>
      </c>
      <c r="AH927">
        <v>927</v>
      </c>
      <c r="AI927" s="1" t="s">
        <v>70</v>
      </c>
      <c r="AJ927" s="1" t="s">
        <v>71</v>
      </c>
      <c r="AK927" s="1" t="s">
        <v>72</v>
      </c>
      <c r="AL927">
        <v>1</v>
      </c>
      <c r="AM927" s="1" t="s">
        <v>1968</v>
      </c>
      <c r="AN927" s="2">
        <v>46143</v>
      </c>
      <c r="AO927" s="3">
        <v>46143</v>
      </c>
    </row>
    <row r="928" spans="1:41">
      <c r="A928" s="1" t="s">
        <v>1969</v>
      </c>
      <c r="B928" s="1" t="s">
        <v>42</v>
      </c>
      <c r="C928">
        <v>999999999999</v>
      </c>
      <c r="D928">
        <v>111111111111</v>
      </c>
      <c r="E928" s="1" t="s">
        <v>43</v>
      </c>
      <c r="F928">
        <v>46158.833333333336</v>
      </c>
      <c r="G928">
        <v>46159.833333333336</v>
      </c>
      <c r="H928">
        <v>46142.833333333336</v>
      </c>
      <c r="I928">
        <v>46173.833333333336</v>
      </c>
      <c r="J928" s="1" t="s">
        <v>96</v>
      </c>
      <c r="K928" s="1" t="s">
        <v>45</v>
      </c>
      <c r="L928" s="1" t="s">
        <v>97</v>
      </c>
      <c r="M928" s="1" t="s">
        <v>98</v>
      </c>
      <c r="N928" s="1" t="s">
        <v>48</v>
      </c>
      <c r="O928" s="1" t="s">
        <v>49</v>
      </c>
      <c r="P928">
        <v>4217579.1622000001</v>
      </c>
      <c r="Q928" s="1" t="s">
        <v>99</v>
      </c>
      <c r="R928">
        <v>1.6666700000000001E-5</v>
      </c>
      <c r="S928" s="1" t="s">
        <v>51</v>
      </c>
      <c r="T928" s="1" t="s">
        <v>52</v>
      </c>
      <c r="U928">
        <v>70.293099999999995</v>
      </c>
      <c r="V928">
        <v>65.372500000000002</v>
      </c>
      <c r="W928">
        <v>65.372500000000002</v>
      </c>
      <c r="X928" s="1" t="s">
        <v>53</v>
      </c>
      <c r="Y928" s="1" t="s">
        <v>49</v>
      </c>
      <c r="Z928" s="1" t="s">
        <v>100</v>
      </c>
      <c r="AA928" s="1" t="s">
        <v>65</v>
      </c>
      <c r="AB928" s="1" t="s">
        <v>66</v>
      </c>
      <c r="AC928" s="1" t="s">
        <v>67</v>
      </c>
      <c r="AD928" s="1" t="s">
        <v>68</v>
      </c>
      <c r="AE928" s="1" t="s">
        <v>69</v>
      </c>
      <c r="AF928" s="1" t="s">
        <v>70</v>
      </c>
      <c r="AG928" s="1" t="s">
        <v>60</v>
      </c>
      <c r="AH928">
        <v>928</v>
      </c>
      <c r="AI928" s="1" t="s">
        <v>70</v>
      </c>
      <c r="AJ928" s="1" t="s">
        <v>71</v>
      </c>
      <c r="AK928" s="1" t="s">
        <v>72</v>
      </c>
      <c r="AL928">
        <v>1</v>
      </c>
      <c r="AM928" s="1" t="s">
        <v>1970</v>
      </c>
      <c r="AN928" s="2">
        <v>46143</v>
      </c>
      <c r="AO928" s="3">
        <v>46143</v>
      </c>
    </row>
    <row r="929" spans="1:41">
      <c r="A929" s="1" t="s">
        <v>1971</v>
      </c>
      <c r="B929" s="1" t="s">
        <v>42</v>
      </c>
      <c r="C929">
        <v>999999999999</v>
      </c>
      <c r="D929">
        <v>111111111111</v>
      </c>
      <c r="E929" s="1" t="s">
        <v>43</v>
      </c>
      <c r="F929">
        <v>46158.833333333336</v>
      </c>
      <c r="G929">
        <v>46159.833333333336</v>
      </c>
      <c r="H929">
        <v>46142.833333333336</v>
      </c>
      <c r="I929">
        <v>46173.833333333336</v>
      </c>
      <c r="J929" s="1" t="s">
        <v>96</v>
      </c>
      <c r="K929" s="1" t="s">
        <v>45</v>
      </c>
      <c r="L929" s="1" t="s">
        <v>97</v>
      </c>
      <c r="M929" s="1" t="s">
        <v>103</v>
      </c>
      <c r="N929" s="1" t="s">
        <v>48</v>
      </c>
      <c r="O929" s="1" t="s">
        <v>49</v>
      </c>
      <c r="P929">
        <v>4761690.898</v>
      </c>
      <c r="Q929" s="1" t="s">
        <v>99</v>
      </c>
      <c r="R929">
        <v>1.6666700000000001E-5</v>
      </c>
      <c r="S929" s="1" t="s">
        <v>51</v>
      </c>
      <c r="T929" s="1" t="s">
        <v>52</v>
      </c>
      <c r="U929">
        <v>79.361699999999999</v>
      </c>
      <c r="V929">
        <v>73.806200000000004</v>
      </c>
      <c r="W929">
        <v>73.806200000000004</v>
      </c>
      <c r="X929" s="1" t="s">
        <v>53</v>
      </c>
      <c r="Y929" s="1" t="s">
        <v>49</v>
      </c>
      <c r="Z929" s="1" t="s">
        <v>100</v>
      </c>
      <c r="AA929" s="1" t="s">
        <v>65</v>
      </c>
      <c r="AB929" s="1" t="s">
        <v>66</v>
      </c>
      <c r="AC929" s="1" t="s">
        <v>67</v>
      </c>
      <c r="AD929" s="1" t="s">
        <v>68</v>
      </c>
      <c r="AE929" s="1" t="s">
        <v>69</v>
      </c>
      <c r="AF929" s="1" t="s">
        <v>70</v>
      </c>
      <c r="AG929" s="1" t="s">
        <v>60</v>
      </c>
      <c r="AH929">
        <v>929</v>
      </c>
      <c r="AI929" s="1" t="s">
        <v>70</v>
      </c>
      <c r="AJ929" s="1" t="s">
        <v>71</v>
      </c>
      <c r="AK929" s="1" t="s">
        <v>72</v>
      </c>
      <c r="AL929">
        <v>1</v>
      </c>
      <c r="AM929" s="1" t="s">
        <v>1972</v>
      </c>
      <c r="AN929" s="2">
        <v>46143</v>
      </c>
      <c r="AO929" s="3">
        <v>46143</v>
      </c>
    </row>
    <row r="930" spans="1:41">
      <c r="A930" s="1" t="s">
        <v>1973</v>
      </c>
      <c r="B930" s="1" t="s">
        <v>42</v>
      </c>
      <c r="C930">
        <v>999999999999</v>
      </c>
      <c r="D930">
        <v>111111111111</v>
      </c>
      <c r="E930" s="1" t="s">
        <v>43</v>
      </c>
      <c r="F930">
        <v>46158.833333333336</v>
      </c>
      <c r="G930">
        <v>46159.833333333336</v>
      </c>
      <c r="H930">
        <v>46142.833333333336</v>
      </c>
      <c r="I930">
        <v>46173.833333333336</v>
      </c>
      <c r="J930" s="1" t="s">
        <v>106</v>
      </c>
      <c r="K930" s="1" t="s">
        <v>107</v>
      </c>
      <c r="L930" s="1" t="s">
        <v>108</v>
      </c>
      <c r="M930" s="1" t="s">
        <v>109</v>
      </c>
      <c r="N930" s="1" t="s">
        <v>48</v>
      </c>
      <c r="O930" s="1" t="s">
        <v>49</v>
      </c>
      <c r="P930">
        <v>236.57769999999999</v>
      </c>
      <c r="Q930" s="1" t="s">
        <v>110</v>
      </c>
      <c r="R930">
        <v>0.5</v>
      </c>
      <c r="S930" s="1" t="s">
        <v>51</v>
      </c>
      <c r="T930" s="1" t="s">
        <v>52</v>
      </c>
      <c r="U930">
        <v>118.2889</v>
      </c>
      <c r="V930">
        <v>108.8258</v>
      </c>
      <c r="W930">
        <v>108.8258</v>
      </c>
      <c r="X930" s="1" t="s">
        <v>53</v>
      </c>
      <c r="Y930" s="1" t="s">
        <v>49</v>
      </c>
      <c r="Z930" s="1" t="s">
        <v>111</v>
      </c>
      <c r="AA930" s="1" t="s">
        <v>112</v>
      </c>
      <c r="AB930" s="1" t="s">
        <v>66</v>
      </c>
      <c r="AC930" s="1" t="s">
        <v>67</v>
      </c>
      <c r="AD930" s="1" t="s">
        <v>68</v>
      </c>
      <c r="AE930" s="1" t="s">
        <v>69</v>
      </c>
      <c r="AF930" s="1" t="s">
        <v>70</v>
      </c>
      <c r="AG930" s="1" t="s">
        <v>60</v>
      </c>
      <c r="AH930">
        <v>930</v>
      </c>
      <c r="AI930" s="1" t="s">
        <v>113</v>
      </c>
      <c r="AJ930" s="1" t="s">
        <v>114</v>
      </c>
      <c r="AK930" s="1" t="s">
        <v>115</v>
      </c>
      <c r="AL930">
        <v>1</v>
      </c>
      <c r="AM930" s="1" t="s">
        <v>1974</v>
      </c>
      <c r="AN930" s="2">
        <v>46143</v>
      </c>
      <c r="AO930" s="3">
        <v>46143</v>
      </c>
    </row>
    <row r="931" spans="1:41">
      <c r="A931" s="1" t="s">
        <v>1975</v>
      </c>
      <c r="B931" s="1" t="s">
        <v>42</v>
      </c>
      <c r="C931">
        <v>999999999999</v>
      </c>
      <c r="D931">
        <v>111111111111</v>
      </c>
      <c r="E931" s="1" t="s">
        <v>43</v>
      </c>
      <c r="F931">
        <v>46158.833333333336</v>
      </c>
      <c r="G931">
        <v>46159.833333333336</v>
      </c>
      <c r="H931">
        <v>46142.833333333336</v>
      </c>
      <c r="I931">
        <v>46173.833333333336</v>
      </c>
      <c r="J931" s="1" t="s">
        <v>106</v>
      </c>
      <c r="K931" s="1" t="s">
        <v>107</v>
      </c>
      <c r="L931" s="1" t="s">
        <v>108</v>
      </c>
      <c r="M931" s="1" t="s">
        <v>118</v>
      </c>
      <c r="N931" s="1" t="s">
        <v>48</v>
      </c>
      <c r="O931" s="1" t="s">
        <v>49</v>
      </c>
      <c r="P931">
        <v>241.0266</v>
      </c>
      <c r="Q931" s="1" t="s">
        <v>110</v>
      </c>
      <c r="R931">
        <v>0.5</v>
      </c>
      <c r="S931" s="1" t="s">
        <v>51</v>
      </c>
      <c r="T931" s="1" t="s">
        <v>52</v>
      </c>
      <c r="U931">
        <v>120.5133</v>
      </c>
      <c r="V931">
        <v>110.87220000000001</v>
      </c>
      <c r="W931">
        <v>110.87220000000001</v>
      </c>
      <c r="X931" s="1" t="s">
        <v>53</v>
      </c>
      <c r="Y931" s="1" t="s">
        <v>49</v>
      </c>
      <c r="Z931" s="1" t="s">
        <v>111</v>
      </c>
      <c r="AA931" s="1" t="s">
        <v>112</v>
      </c>
      <c r="AB931" s="1" t="s">
        <v>66</v>
      </c>
      <c r="AC931" s="1" t="s">
        <v>67</v>
      </c>
      <c r="AD931" s="1" t="s">
        <v>68</v>
      </c>
      <c r="AE931" s="1" t="s">
        <v>69</v>
      </c>
      <c r="AF931" s="1" t="s">
        <v>70</v>
      </c>
      <c r="AG931" s="1" t="s">
        <v>60</v>
      </c>
      <c r="AH931">
        <v>931</v>
      </c>
      <c r="AI931" s="1" t="s">
        <v>113</v>
      </c>
      <c r="AJ931" s="1" t="s">
        <v>114</v>
      </c>
      <c r="AK931" s="1" t="s">
        <v>115</v>
      </c>
      <c r="AL931">
        <v>1</v>
      </c>
      <c r="AM931" s="1" t="s">
        <v>1976</v>
      </c>
      <c r="AN931" s="2">
        <v>46143</v>
      </c>
      <c r="AO931" s="3">
        <v>46143</v>
      </c>
    </row>
    <row r="932" spans="1:41">
      <c r="A932" s="1" t="s">
        <v>1977</v>
      </c>
      <c r="B932" s="1" t="s">
        <v>42</v>
      </c>
      <c r="C932">
        <v>999999999999</v>
      </c>
      <c r="D932">
        <v>222222222222</v>
      </c>
      <c r="E932" s="1" t="s">
        <v>121</v>
      </c>
      <c r="F932">
        <v>46158.833333333336</v>
      </c>
      <c r="G932">
        <v>46159.833333333336</v>
      </c>
      <c r="H932">
        <v>46142.833333333336</v>
      </c>
      <c r="I932">
        <v>46173.833333333336</v>
      </c>
      <c r="J932" s="1" t="s">
        <v>44</v>
      </c>
      <c r="K932" s="1" t="s">
        <v>45</v>
      </c>
      <c r="L932" s="1" t="s">
        <v>46</v>
      </c>
      <c r="M932" s="1" t="s">
        <v>122</v>
      </c>
      <c r="N932" s="1" t="s">
        <v>48</v>
      </c>
      <c r="O932" s="1" t="s">
        <v>49</v>
      </c>
      <c r="P932">
        <v>447.46710000000002</v>
      </c>
      <c r="Q932" s="1" t="s">
        <v>50</v>
      </c>
      <c r="R932">
        <v>9.6000000000000002E-2</v>
      </c>
      <c r="S932" s="1" t="s">
        <v>51</v>
      </c>
      <c r="T932" s="1" t="s">
        <v>52</v>
      </c>
      <c r="U932">
        <v>42.956800000000001</v>
      </c>
      <c r="V932">
        <v>37.587200000000003</v>
      </c>
      <c r="W932">
        <v>37.587200000000003</v>
      </c>
      <c r="X932" s="1" t="s">
        <v>53</v>
      </c>
      <c r="Y932" s="1" t="s">
        <v>49</v>
      </c>
      <c r="Z932" s="1" t="s">
        <v>54</v>
      </c>
      <c r="AA932" s="1" t="s">
        <v>123</v>
      </c>
      <c r="AB932" s="1" t="s">
        <v>124</v>
      </c>
      <c r="AC932" s="1" t="s">
        <v>125</v>
      </c>
      <c r="AD932" s="1" t="s">
        <v>126</v>
      </c>
      <c r="AE932" s="1" t="s">
        <v>127</v>
      </c>
      <c r="AF932" s="1" t="s">
        <v>70</v>
      </c>
      <c r="AG932" s="1" t="s">
        <v>60</v>
      </c>
      <c r="AH932">
        <v>932</v>
      </c>
      <c r="AI932" s="1" t="s">
        <v>70</v>
      </c>
      <c r="AJ932" s="1" t="s">
        <v>71</v>
      </c>
      <c r="AK932" s="1" t="s">
        <v>72</v>
      </c>
      <c r="AL932">
        <v>1</v>
      </c>
      <c r="AM932" s="1" t="s">
        <v>1978</v>
      </c>
      <c r="AN932" s="2">
        <v>46143</v>
      </c>
      <c r="AO932" s="3">
        <v>46143</v>
      </c>
    </row>
    <row r="933" spans="1:41">
      <c r="A933" s="1" t="s">
        <v>1979</v>
      </c>
      <c r="B933" s="1" t="s">
        <v>42</v>
      </c>
      <c r="C933">
        <v>999999999999</v>
      </c>
      <c r="D933">
        <v>222222222222</v>
      </c>
      <c r="E933" s="1" t="s">
        <v>121</v>
      </c>
      <c r="F933">
        <v>46158.833333333336</v>
      </c>
      <c r="G933">
        <v>46159.833333333336</v>
      </c>
      <c r="H933">
        <v>46142.833333333336</v>
      </c>
      <c r="I933">
        <v>46173.833333333336</v>
      </c>
      <c r="J933" s="1" t="s">
        <v>44</v>
      </c>
      <c r="K933" s="1" t="s">
        <v>45</v>
      </c>
      <c r="L933" s="1" t="s">
        <v>46</v>
      </c>
      <c r="M933" s="1" t="s">
        <v>130</v>
      </c>
      <c r="N933" s="1" t="s">
        <v>48</v>
      </c>
      <c r="O933" s="1" t="s">
        <v>49</v>
      </c>
      <c r="P933">
        <v>385.286</v>
      </c>
      <c r="Q933" s="1" t="s">
        <v>50</v>
      </c>
      <c r="R933">
        <v>9.6000000000000002E-2</v>
      </c>
      <c r="S933" s="1" t="s">
        <v>51</v>
      </c>
      <c r="T933" s="1" t="s">
        <v>52</v>
      </c>
      <c r="U933">
        <v>36.987499999999997</v>
      </c>
      <c r="V933">
        <v>32.363999999999997</v>
      </c>
      <c r="W933">
        <v>32.363999999999997</v>
      </c>
      <c r="X933" s="1" t="s">
        <v>53</v>
      </c>
      <c r="Y933" s="1" t="s">
        <v>49</v>
      </c>
      <c r="Z933" s="1" t="s">
        <v>54</v>
      </c>
      <c r="AA933" s="1" t="s">
        <v>123</v>
      </c>
      <c r="AB933" s="1" t="s">
        <v>124</v>
      </c>
      <c r="AC933" s="1" t="s">
        <v>125</v>
      </c>
      <c r="AD933" s="1" t="s">
        <v>126</v>
      </c>
      <c r="AE933" s="1" t="s">
        <v>127</v>
      </c>
      <c r="AF933" s="1" t="s">
        <v>70</v>
      </c>
      <c r="AG933" s="1" t="s">
        <v>60</v>
      </c>
      <c r="AH933">
        <v>933</v>
      </c>
      <c r="AI933" s="1" t="s">
        <v>70</v>
      </c>
      <c r="AJ933" s="1" t="s">
        <v>71</v>
      </c>
      <c r="AK933" s="1" t="s">
        <v>72</v>
      </c>
      <c r="AL933">
        <v>1</v>
      </c>
      <c r="AM933" s="1" t="s">
        <v>1980</v>
      </c>
      <c r="AN933" s="2">
        <v>46143</v>
      </c>
      <c r="AO933" s="3">
        <v>46143</v>
      </c>
    </row>
    <row r="934" spans="1:41">
      <c r="A934" s="1" t="s">
        <v>1981</v>
      </c>
      <c r="B934" s="1" t="s">
        <v>42</v>
      </c>
      <c r="C934">
        <v>999999999999</v>
      </c>
      <c r="D934">
        <v>222222222222</v>
      </c>
      <c r="E934" s="1" t="s">
        <v>121</v>
      </c>
      <c r="F934">
        <v>46158.833333333336</v>
      </c>
      <c r="G934">
        <v>46159.833333333336</v>
      </c>
      <c r="H934">
        <v>46142.833333333336</v>
      </c>
      <c r="I934">
        <v>46173.833333333336</v>
      </c>
      <c r="J934" s="1" t="s">
        <v>75</v>
      </c>
      <c r="K934" s="1" t="s">
        <v>76</v>
      </c>
      <c r="L934" s="1" t="s">
        <v>77</v>
      </c>
      <c r="M934" s="1" t="s">
        <v>133</v>
      </c>
      <c r="N934" s="1" t="s">
        <v>48</v>
      </c>
      <c r="O934" s="1" t="s">
        <v>49</v>
      </c>
      <c r="P934">
        <v>85.263000000000005</v>
      </c>
      <c r="Q934" s="1" t="s">
        <v>79</v>
      </c>
      <c r="R934">
        <v>2.3E-2</v>
      </c>
      <c r="S934" s="1" t="s">
        <v>51</v>
      </c>
      <c r="T934" s="1" t="s">
        <v>52</v>
      </c>
      <c r="U934">
        <v>1.9610000000000001</v>
      </c>
      <c r="V934">
        <v>1.8331999999999999</v>
      </c>
      <c r="W934">
        <v>1.8331999999999999</v>
      </c>
      <c r="X934" s="1" t="s">
        <v>53</v>
      </c>
      <c r="Y934" s="1" t="s">
        <v>49</v>
      </c>
      <c r="Z934" s="1" t="s">
        <v>80</v>
      </c>
      <c r="AA934" s="1" t="s">
        <v>123</v>
      </c>
      <c r="AB934" s="1" t="s">
        <v>124</v>
      </c>
      <c r="AC934" s="1" t="s">
        <v>125</v>
      </c>
      <c r="AD934" s="1" t="s">
        <v>126</v>
      </c>
      <c r="AE934" s="1" t="s">
        <v>127</v>
      </c>
      <c r="AF934" s="1" t="s">
        <v>70</v>
      </c>
      <c r="AG934" s="1" t="s">
        <v>60</v>
      </c>
      <c r="AH934">
        <v>934</v>
      </c>
      <c r="AI934" s="1" t="s">
        <v>70</v>
      </c>
      <c r="AJ934" s="1" t="s">
        <v>71</v>
      </c>
      <c r="AK934" s="1" t="s">
        <v>72</v>
      </c>
      <c r="AL934">
        <v>1</v>
      </c>
      <c r="AM934" s="1" t="s">
        <v>1982</v>
      </c>
      <c r="AN934" s="2">
        <v>46143</v>
      </c>
      <c r="AO934" s="3">
        <v>46143</v>
      </c>
    </row>
    <row r="935" spans="1:41">
      <c r="A935" s="1" t="s">
        <v>1983</v>
      </c>
      <c r="B935" s="1" t="s">
        <v>42</v>
      </c>
      <c r="C935">
        <v>999999999999</v>
      </c>
      <c r="D935">
        <v>222222222222</v>
      </c>
      <c r="E935" s="1" t="s">
        <v>121</v>
      </c>
      <c r="F935">
        <v>46158.833333333336</v>
      </c>
      <c r="G935">
        <v>46159.833333333336</v>
      </c>
      <c r="H935">
        <v>46142.833333333336</v>
      </c>
      <c r="I935">
        <v>46173.833333333336</v>
      </c>
      <c r="J935" s="1" t="s">
        <v>75</v>
      </c>
      <c r="K935" s="1" t="s">
        <v>76</v>
      </c>
      <c r="L935" s="1" t="s">
        <v>77</v>
      </c>
      <c r="M935" s="1" t="s">
        <v>136</v>
      </c>
      <c r="N935" s="1" t="s">
        <v>48</v>
      </c>
      <c r="O935" s="1" t="s">
        <v>49</v>
      </c>
      <c r="P935">
        <v>87.789599999999993</v>
      </c>
      <c r="Q935" s="1" t="s">
        <v>79</v>
      </c>
      <c r="R935">
        <v>2.3E-2</v>
      </c>
      <c r="S935" s="1" t="s">
        <v>51</v>
      </c>
      <c r="T935" s="1" t="s">
        <v>52</v>
      </c>
      <c r="U935">
        <v>2.0192000000000001</v>
      </c>
      <c r="V935">
        <v>1.8875</v>
      </c>
      <c r="W935">
        <v>1.8875</v>
      </c>
      <c r="X935" s="1" t="s">
        <v>53</v>
      </c>
      <c r="Y935" s="1" t="s">
        <v>49</v>
      </c>
      <c r="Z935" s="1" t="s">
        <v>80</v>
      </c>
      <c r="AA935" s="1" t="s">
        <v>123</v>
      </c>
      <c r="AB935" s="1" t="s">
        <v>124</v>
      </c>
      <c r="AC935" s="1" t="s">
        <v>125</v>
      </c>
      <c r="AD935" s="1" t="s">
        <v>126</v>
      </c>
      <c r="AE935" s="1" t="s">
        <v>127</v>
      </c>
      <c r="AF935" s="1" t="s">
        <v>70</v>
      </c>
      <c r="AG935" s="1" t="s">
        <v>60</v>
      </c>
      <c r="AH935">
        <v>935</v>
      </c>
      <c r="AI935" s="1" t="s">
        <v>70</v>
      </c>
      <c r="AJ935" s="1" t="s">
        <v>71</v>
      </c>
      <c r="AK935" s="1" t="s">
        <v>72</v>
      </c>
      <c r="AL935">
        <v>1</v>
      </c>
      <c r="AM935" s="1" t="s">
        <v>1984</v>
      </c>
      <c r="AN935" s="2">
        <v>46143</v>
      </c>
      <c r="AO935" s="3">
        <v>46143</v>
      </c>
    </row>
    <row r="936" spans="1:41">
      <c r="A936" s="1" t="s">
        <v>1985</v>
      </c>
      <c r="B936" s="1" t="s">
        <v>42</v>
      </c>
      <c r="C936">
        <v>999999999999</v>
      </c>
      <c r="D936">
        <v>222222222222</v>
      </c>
      <c r="E936" s="1" t="s">
        <v>121</v>
      </c>
      <c r="F936">
        <v>46158.833333333336</v>
      </c>
      <c r="G936">
        <v>46159.833333333336</v>
      </c>
      <c r="H936">
        <v>46142.833333333336</v>
      </c>
      <c r="I936">
        <v>46173.833333333336</v>
      </c>
      <c r="J936" s="1" t="s">
        <v>86</v>
      </c>
      <c r="K936" s="1" t="s">
        <v>87</v>
      </c>
      <c r="L936" s="1" t="s">
        <v>88</v>
      </c>
      <c r="M936" s="1" t="s">
        <v>139</v>
      </c>
      <c r="N936" s="1" t="s">
        <v>48</v>
      </c>
      <c r="O936" s="1" t="s">
        <v>49</v>
      </c>
      <c r="P936">
        <v>79.981200000000001</v>
      </c>
      <c r="Q936" s="1" t="s">
        <v>50</v>
      </c>
      <c r="R936">
        <v>0.192</v>
      </c>
      <c r="S936" s="1" t="s">
        <v>51</v>
      </c>
      <c r="T936" s="1" t="s">
        <v>52</v>
      </c>
      <c r="U936">
        <v>15.356400000000001</v>
      </c>
      <c r="V936">
        <v>13.5968</v>
      </c>
      <c r="W936">
        <v>13.5968</v>
      </c>
      <c r="X936" s="1" t="s">
        <v>53</v>
      </c>
      <c r="Y936" s="1" t="s">
        <v>49</v>
      </c>
      <c r="Z936" s="1" t="s">
        <v>90</v>
      </c>
      <c r="AA936" s="1" t="s">
        <v>123</v>
      </c>
      <c r="AB936" s="1" t="s">
        <v>124</v>
      </c>
      <c r="AC936" s="1" t="s">
        <v>125</v>
      </c>
      <c r="AD936" s="1" t="s">
        <v>126</v>
      </c>
      <c r="AE936" s="1" t="s">
        <v>127</v>
      </c>
      <c r="AF936" s="1" t="s">
        <v>70</v>
      </c>
      <c r="AG936" s="1" t="s">
        <v>60</v>
      </c>
      <c r="AH936">
        <v>936</v>
      </c>
      <c r="AI936" s="1" t="s">
        <v>70</v>
      </c>
      <c r="AJ936" s="1" t="s">
        <v>71</v>
      </c>
      <c r="AK936" s="1" t="s">
        <v>72</v>
      </c>
      <c r="AL936">
        <v>1</v>
      </c>
      <c r="AM936" s="1" t="s">
        <v>1986</v>
      </c>
      <c r="AN936" s="2">
        <v>46143</v>
      </c>
      <c r="AO936" s="3">
        <v>46143</v>
      </c>
    </row>
    <row r="937" spans="1:41">
      <c r="A937" s="1" t="s">
        <v>1987</v>
      </c>
      <c r="B937" s="1" t="s">
        <v>42</v>
      </c>
      <c r="C937">
        <v>999999999999</v>
      </c>
      <c r="D937">
        <v>222222222222</v>
      </c>
      <c r="E937" s="1" t="s">
        <v>121</v>
      </c>
      <c r="F937">
        <v>46158.833333333336</v>
      </c>
      <c r="G937">
        <v>46159.833333333336</v>
      </c>
      <c r="H937">
        <v>46142.833333333336</v>
      </c>
      <c r="I937">
        <v>46173.833333333336</v>
      </c>
      <c r="J937" s="1" t="s">
        <v>86</v>
      </c>
      <c r="K937" s="1" t="s">
        <v>87</v>
      </c>
      <c r="L937" s="1" t="s">
        <v>88</v>
      </c>
      <c r="M937" s="1" t="s">
        <v>142</v>
      </c>
      <c r="N937" s="1" t="s">
        <v>48</v>
      </c>
      <c r="O937" s="1" t="s">
        <v>49</v>
      </c>
      <c r="P937">
        <v>88.263099999999994</v>
      </c>
      <c r="Q937" s="1" t="s">
        <v>50</v>
      </c>
      <c r="R937">
        <v>0.192</v>
      </c>
      <c r="S937" s="1" t="s">
        <v>51</v>
      </c>
      <c r="T937" s="1" t="s">
        <v>52</v>
      </c>
      <c r="U937">
        <v>16.9465</v>
      </c>
      <c r="V937">
        <v>15.0047</v>
      </c>
      <c r="W937">
        <v>15.0047</v>
      </c>
      <c r="X937" s="1" t="s">
        <v>53</v>
      </c>
      <c r="Y937" s="1" t="s">
        <v>49</v>
      </c>
      <c r="Z937" s="1" t="s">
        <v>90</v>
      </c>
      <c r="AA937" s="1" t="s">
        <v>123</v>
      </c>
      <c r="AB937" s="1" t="s">
        <v>124</v>
      </c>
      <c r="AC937" s="1" t="s">
        <v>125</v>
      </c>
      <c r="AD937" s="1" t="s">
        <v>126</v>
      </c>
      <c r="AE937" s="1" t="s">
        <v>127</v>
      </c>
      <c r="AF937" s="1" t="s">
        <v>70</v>
      </c>
      <c r="AG937" s="1" t="s">
        <v>60</v>
      </c>
      <c r="AH937">
        <v>937</v>
      </c>
      <c r="AI937" s="1" t="s">
        <v>70</v>
      </c>
      <c r="AJ937" s="1" t="s">
        <v>71</v>
      </c>
      <c r="AK937" s="1" t="s">
        <v>72</v>
      </c>
      <c r="AL937">
        <v>1</v>
      </c>
      <c r="AM937" s="1" t="s">
        <v>1988</v>
      </c>
      <c r="AN937" s="2">
        <v>46143</v>
      </c>
      <c r="AO937" s="3">
        <v>46143</v>
      </c>
    </row>
    <row r="938" spans="1:41">
      <c r="A938" s="1" t="s">
        <v>1989</v>
      </c>
      <c r="B938" s="1" t="s">
        <v>42</v>
      </c>
      <c r="C938">
        <v>999999999999</v>
      </c>
      <c r="D938">
        <v>222222222222</v>
      </c>
      <c r="E938" s="1" t="s">
        <v>121</v>
      </c>
      <c r="F938">
        <v>46158.833333333336</v>
      </c>
      <c r="G938">
        <v>46159.833333333336</v>
      </c>
      <c r="H938">
        <v>46142.833333333336</v>
      </c>
      <c r="I938">
        <v>46173.833333333336</v>
      </c>
      <c r="J938" s="1" t="s">
        <v>96</v>
      </c>
      <c r="K938" s="1" t="s">
        <v>45</v>
      </c>
      <c r="L938" s="1" t="s">
        <v>97</v>
      </c>
      <c r="M938" s="1" t="s">
        <v>145</v>
      </c>
      <c r="N938" s="1" t="s">
        <v>48</v>
      </c>
      <c r="O938" s="1" t="s">
        <v>49</v>
      </c>
      <c r="P938">
        <v>1680681.0438999999</v>
      </c>
      <c r="Q938" s="1" t="s">
        <v>99</v>
      </c>
      <c r="R938">
        <v>1.6666700000000001E-5</v>
      </c>
      <c r="S938" s="1" t="s">
        <v>51</v>
      </c>
      <c r="T938" s="1" t="s">
        <v>52</v>
      </c>
      <c r="U938">
        <v>28.011399999999998</v>
      </c>
      <c r="V938">
        <v>26.050599999999999</v>
      </c>
      <c r="W938">
        <v>26.050599999999999</v>
      </c>
      <c r="X938" s="1" t="s">
        <v>53</v>
      </c>
      <c r="Y938" s="1" t="s">
        <v>49</v>
      </c>
      <c r="Z938" s="1" t="s">
        <v>100</v>
      </c>
      <c r="AA938" s="1" t="s">
        <v>123</v>
      </c>
      <c r="AB938" s="1" t="s">
        <v>124</v>
      </c>
      <c r="AC938" s="1" t="s">
        <v>125</v>
      </c>
      <c r="AD938" s="1" t="s">
        <v>126</v>
      </c>
      <c r="AE938" s="1" t="s">
        <v>127</v>
      </c>
      <c r="AF938" s="1" t="s">
        <v>70</v>
      </c>
      <c r="AG938" s="1" t="s">
        <v>60</v>
      </c>
      <c r="AH938">
        <v>938</v>
      </c>
      <c r="AI938" s="1" t="s">
        <v>70</v>
      </c>
      <c r="AJ938" s="1" t="s">
        <v>71</v>
      </c>
      <c r="AK938" s="1" t="s">
        <v>72</v>
      </c>
      <c r="AL938">
        <v>1</v>
      </c>
      <c r="AM938" s="1" t="s">
        <v>1990</v>
      </c>
      <c r="AN938" s="2">
        <v>46143</v>
      </c>
      <c r="AO938" s="3">
        <v>46143</v>
      </c>
    </row>
    <row r="939" spans="1:41">
      <c r="A939" s="1" t="s">
        <v>1991</v>
      </c>
      <c r="B939" s="1" t="s">
        <v>42</v>
      </c>
      <c r="C939">
        <v>999999999999</v>
      </c>
      <c r="D939">
        <v>222222222222</v>
      </c>
      <c r="E939" s="1" t="s">
        <v>121</v>
      </c>
      <c r="F939">
        <v>46158.833333333336</v>
      </c>
      <c r="G939">
        <v>46159.833333333336</v>
      </c>
      <c r="H939">
        <v>46142.833333333336</v>
      </c>
      <c r="I939">
        <v>46173.833333333336</v>
      </c>
      <c r="J939" s="1" t="s">
        <v>96</v>
      </c>
      <c r="K939" s="1" t="s">
        <v>45</v>
      </c>
      <c r="L939" s="1" t="s">
        <v>97</v>
      </c>
      <c r="M939" s="1" t="s">
        <v>148</v>
      </c>
      <c r="N939" s="1" t="s">
        <v>48</v>
      </c>
      <c r="O939" s="1" t="s">
        <v>49</v>
      </c>
      <c r="P939">
        <v>1579002.507</v>
      </c>
      <c r="Q939" s="1" t="s">
        <v>99</v>
      </c>
      <c r="R939">
        <v>1.6666700000000001E-5</v>
      </c>
      <c r="S939" s="1" t="s">
        <v>51</v>
      </c>
      <c r="T939" s="1" t="s">
        <v>52</v>
      </c>
      <c r="U939">
        <v>26.316800000000001</v>
      </c>
      <c r="V939">
        <v>24.474499999999999</v>
      </c>
      <c r="W939">
        <v>24.474499999999999</v>
      </c>
      <c r="X939" s="1" t="s">
        <v>53</v>
      </c>
      <c r="Y939" s="1" t="s">
        <v>49</v>
      </c>
      <c r="Z939" s="1" t="s">
        <v>100</v>
      </c>
      <c r="AA939" s="1" t="s">
        <v>123</v>
      </c>
      <c r="AB939" s="1" t="s">
        <v>124</v>
      </c>
      <c r="AC939" s="1" t="s">
        <v>125</v>
      </c>
      <c r="AD939" s="1" t="s">
        <v>126</v>
      </c>
      <c r="AE939" s="1" t="s">
        <v>127</v>
      </c>
      <c r="AF939" s="1" t="s">
        <v>70</v>
      </c>
      <c r="AG939" s="1" t="s">
        <v>60</v>
      </c>
      <c r="AH939">
        <v>939</v>
      </c>
      <c r="AI939" s="1" t="s">
        <v>70</v>
      </c>
      <c r="AJ939" s="1" t="s">
        <v>71</v>
      </c>
      <c r="AK939" s="1" t="s">
        <v>72</v>
      </c>
      <c r="AL939">
        <v>1</v>
      </c>
      <c r="AM939" s="1" t="s">
        <v>1992</v>
      </c>
      <c r="AN939" s="2">
        <v>46143</v>
      </c>
      <c r="AO939" s="3">
        <v>46143</v>
      </c>
    </row>
    <row r="940" spans="1:41">
      <c r="A940" s="1" t="s">
        <v>1993</v>
      </c>
      <c r="B940" s="1" t="s">
        <v>42</v>
      </c>
      <c r="C940">
        <v>999999999999</v>
      </c>
      <c r="D940">
        <v>222222222222</v>
      </c>
      <c r="E940" s="1" t="s">
        <v>121</v>
      </c>
      <c r="F940">
        <v>46158.833333333336</v>
      </c>
      <c r="G940">
        <v>46159.833333333336</v>
      </c>
      <c r="H940">
        <v>46142.833333333336</v>
      </c>
      <c r="I940">
        <v>46173.833333333336</v>
      </c>
      <c r="J940" s="1" t="s">
        <v>106</v>
      </c>
      <c r="K940" s="1" t="s">
        <v>107</v>
      </c>
      <c r="L940" s="1" t="s">
        <v>108</v>
      </c>
      <c r="M940" s="1" t="s">
        <v>151</v>
      </c>
      <c r="N940" s="1" t="s">
        <v>48</v>
      </c>
      <c r="O940" s="1" t="s">
        <v>49</v>
      </c>
      <c r="P940">
        <v>90.873500000000007</v>
      </c>
      <c r="Q940" s="1" t="s">
        <v>110</v>
      </c>
      <c r="R940">
        <v>0.5</v>
      </c>
      <c r="S940" s="1" t="s">
        <v>51</v>
      </c>
      <c r="T940" s="1" t="s">
        <v>52</v>
      </c>
      <c r="U940">
        <v>45.436700000000002</v>
      </c>
      <c r="V940">
        <v>41.8018</v>
      </c>
      <c r="W940">
        <v>41.8018</v>
      </c>
      <c r="X940" s="1" t="s">
        <v>53</v>
      </c>
      <c r="Y940" s="1" t="s">
        <v>49</v>
      </c>
      <c r="Z940" s="1" t="s">
        <v>111</v>
      </c>
      <c r="AA940" s="1" t="s">
        <v>55</v>
      </c>
      <c r="AB940" s="1" t="s">
        <v>56</v>
      </c>
      <c r="AC940" s="1" t="s">
        <v>57</v>
      </c>
      <c r="AD940" s="1" t="s">
        <v>58</v>
      </c>
      <c r="AE940" s="1" t="s">
        <v>59</v>
      </c>
      <c r="AF940" s="1" t="s">
        <v>56</v>
      </c>
      <c r="AG940" s="1" t="s">
        <v>60</v>
      </c>
      <c r="AH940">
        <v>940</v>
      </c>
      <c r="AI940" s="1" t="s">
        <v>56</v>
      </c>
      <c r="AJ940" s="1" t="s">
        <v>56</v>
      </c>
      <c r="AK940" s="1" t="s">
        <v>61</v>
      </c>
      <c r="AL940">
        <v>1</v>
      </c>
      <c r="AM940" s="1" t="s">
        <v>1994</v>
      </c>
      <c r="AN940" s="2">
        <v>46143</v>
      </c>
      <c r="AO940" s="3">
        <v>46143</v>
      </c>
    </row>
    <row r="941" spans="1:41">
      <c r="A941" s="1" t="s">
        <v>1995</v>
      </c>
      <c r="B941" s="1" t="s">
        <v>42</v>
      </c>
      <c r="C941">
        <v>999999999999</v>
      </c>
      <c r="D941">
        <v>222222222222</v>
      </c>
      <c r="E941" s="1" t="s">
        <v>121</v>
      </c>
      <c r="F941">
        <v>46158.833333333336</v>
      </c>
      <c r="G941">
        <v>46159.833333333336</v>
      </c>
      <c r="H941">
        <v>46142.833333333336</v>
      </c>
      <c r="I941">
        <v>46173.833333333336</v>
      </c>
      <c r="J941" s="1" t="s">
        <v>106</v>
      </c>
      <c r="K941" s="1" t="s">
        <v>107</v>
      </c>
      <c r="L941" s="1" t="s">
        <v>108</v>
      </c>
      <c r="M941" s="1" t="s">
        <v>155</v>
      </c>
      <c r="N941" s="1" t="s">
        <v>48</v>
      </c>
      <c r="O941" s="1" t="s">
        <v>49</v>
      </c>
      <c r="P941">
        <v>80.818899999999999</v>
      </c>
      <c r="Q941" s="1" t="s">
        <v>110</v>
      </c>
      <c r="R941">
        <v>0.5</v>
      </c>
      <c r="S941" s="1" t="s">
        <v>51</v>
      </c>
      <c r="T941" s="1" t="s">
        <v>52</v>
      </c>
      <c r="U941">
        <v>40.409500000000001</v>
      </c>
      <c r="V941">
        <v>37.176699999999997</v>
      </c>
      <c r="W941">
        <v>37.176699999999997</v>
      </c>
      <c r="X941" s="1" t="s">
        <v>53</v>
      </c>
      <c r="Y941" s="1" t="s">
        <v>49</v>
      </c>
      <c r="Z941" s="1" t="s">
        <v>111</v>
      </c>
      <c r="AA941" s="1" t="s">
        <v>152</v>
      </c>
      <c r="AB941" s="1" t="s">
        <v>124</v>
      </c>
      <c r="AC941" s="1" t="s">
        <v>125</v>
      </c>
      <c r="AD941" s="1" t="s">
        <v>126</v>
      </c>
      <c r="AE941" s="1" t="s">
        <v>127</v>
      </c>
      <c r="AF941" s="1" t="s">
        <v>70</v>
      </c>
      <c r="AG941" s="1" t="s">
        <v>60</v>
      </c>
      <c r="AH941">
        <v>941</v>
      </c>
      <c r="AI941" s="1" t="s">
        <v>113</v>
      </c>
      <c r="AJ941" s="1" t="s">
        <v>114</v>
      </c>
      <c r="AK941" s="1" t="s">
        <v>115</v>
      </c>
      <c r="AL941">
        <v>1</v>
      </c>
      <c r="AM941" s="1" t="s">
        <v>1996</v>
      </c>
      <c r="AN941" s="2">
        <v>46143</v>
      </c>
      <c r="AO941" s="3">
        <v>46143</v>
      </c>
    </row>
    <row r="942" spans="1:41">
      <c r="A942" s="1" t="s">
        <v>1997</v>
      </c>
      <c r="B942" s="1" t="s">
        <v>42</v>
      </c>
      <c r="C942">
        <v>999999999999</v>
      </c>
      <c r="D942">
        <v>111111111111</v>
      </c>
      <c r="E942" s="1" t="s">
        <v>43</v>
      </c>
      <c r="F942">
        <v>46159.833333333336</v>
      </c>
      <c r="G942">
        <v>46160.833333333336</v>
      </c>
      <c r="H942">
        <v>46142.833333333336</v>
      </c>
      <c r="I942">
        <v>46173.833333333336</v>
      </c>
      <c r="J942" s="1" t="s">
        <v>44</v>
      </c>
      <c r="K942" s="1" t="s">
        <v>45</v>
      </c>
      <c r="L942" s="1" t="s">
        <v>46</v>
      </c>
      <c r="M942" s="1" t="s">
        <v>47</v>
      </c>
      <c r="N942" s="1" t="s">
        <v>48</v>
      </c>
      <c r="O942" s="1" t="s">
        <v>49</v>
      </c>
      <c r="P942">
        <v>1059.57</v>
      </c>
      <c r="Q942" s="1" t="s">
        <v>50</v>
      </c>
      <c r="R942">
        <v>9.6000000000000002E-2</v>
      </c>
      <c r="S942" s="1" t="s">
        <v>51</v>
      </c>
      <c r="T942" s="1" t="s">
        <v>52</v>
      </c>
      <c r="U942">
        <v>101.7187</v>
      </c>
      <c r="V942">
        <v>89.003900000000002</v>
      </c>
      <c r="W942">
        <v>89.003900000000002</v>
      </c>
      <c r="X942" s="1" t="s">
        <v>53</v>
      </c>
      <c r="Y942" s="1" t="s">
        <v>49</v>
      </c>
      <c r="Z942" s="1" t="s">
        <v>54</v>
      </c>
      <c r="AA942" s="1" t="s">
        <v>65</v>
      </c>
      <c r="AB942" s="1" t="s">
        <v>66</v>
      </c>
      <c r="AC942" s="1" t="s">
        <v>67</v>
      </c>
      <c r="AD942" s="1" t="s">
        <v>68</v>
      </c>
      <c r="AE942" s="1" t="s">
        <v>69</v>
      </c>
      <c r="AF942" s="1" t="s">
        <v>70</v>
      </c>
      <c r="AG942" s="1" t="s">
        <v>60</v>
      </c>
      <c r="AH942">
        <v>942</v>
      </c>
      <c r="AI942" s="1" t="s">
        <v>70</v>
      </c>
      <c r="AJ942" s="1" t="s">
        <v>71</v>
      </c>
      <c r="AK942" s="1" t="s">
        <v>72</v>
      </c>
      <c r="AL942">
        <v>1</v>
      </c>
      <c r="AM942" s="1" t="s">
        <v>1998</v>
      </c>
      <c r="AN942" s="2">
        <v>46143</v>
      </c>
      <c r="AO942" s="3">
        <v>46143</v>
      </c>
    </row>
    <row r="943" spans="1:41">
      <c r="A943" s="1" t="s">
        <v>1999</v>
      </c>
      <c r="B943" s="1" t="s">
        <v>42</v>
      </c>
      <c r="C943">
        <v>999999999999</v>
      </c>
      <c r="D943">
        <v>111111111111</v>
      </c>
      <c r="E943" s="1" t="s">
        <v>43</v>
      </c>
      <c r="F943">
        <v>46159.833333333336</v>
      </c>
      <c r="G943">
        <v>46160.833333333336</v>
      </c>
      <c r="H943">
        <v>46142.833333333336</v>
      </c>
      <c r="I943">
        <v>46173.833333333336</v>
      </c>
      <c r="J943" s="1" t="s">
        <v>44</v>
      </c>
      <c r="K943" s="1" t="s">
        <v>45</v>
      </c>
      <c r="L943" s="1" t="s">
        <v>46</v>
      </c>
      <c r="M943" s="1" t="s">
        <v>64</v>
      </c>
      <c r="N943" s="1" t="s">
        <v>48</v>
      </c>
      <c r="O943" s="1" t="s">
        <v>49</v>
      </c>
      <c r="P943">
        <v>1165.3456000000001</v>
      </c>
      <c r="Q943" s="1" t="s">
        <v>50</v>
      </c>
      <c r="R943">
        <v>9.6000000000000002E-2</v>
      </c>
      <c r="S943" s="1" t="s">
        <v>51</v>
      </c>
      <c r="T943" s="1" t="s">
        <v>52</v>
      </c>
      <c r="U943">
        <v>111.8732</v>
      </c>
      <c r="V943">
        <v>97.888999999999996</v>
      </c>
      <c r="W943">
        <v>97.888999999999996</v>
      </c>
      <c r="X943" s="1" t="s">
        <v>53</v>
      </c>
      <c r="Y943" s="1" t="s">
        <v>49</v>
      </c>
      <c r="Z943" s="1" t="s">
        <v>54</v>
      </c>
      <c r="AA943" s="1" t="s">
        <v>65</v>
      </c>
      <c r="AB943" s="1" t="s">
        <v>66</v>
      </c>
      <c r="AC943" s="1" t="s">
        <v>67</v>
      </c>
      <c r="AD943" s="1" t="s">
        <v>68</v>
      </c>
      <c r="AE943" s="1" t="s">
        <v>69</v>
      </c>
      <c r="AF943" s="1" t="s">
        <v>70</v>
      </c>
      <c r="AG943" s="1" t="s">
        <v>60</v>
      </c>
      <c r="AH943">
        <v>943</v>
      </c>
      <c r="AI943" s="1" t="s">
        <v>70</v>
      </c>
      <c r="AJ943" s="1" t="s">
        <v>71</v>
      </c>
      <c r="AK943" s="1" t="s">
        <v>72</v>
      </c>
      <c r="AL943">
        <v>1</v>
      </c>
      <c r="AM943" s="1" t="s">
        <v>2000</v>
      </c>
      <c r="AN943" s="2">
        <v>46143</v>
      </c>
      <c r="AO943" s="3">
        <v>46143</v>
      </c>
    </row>
    <row r="944" spans="1:41">
      <c r="A944" s="1" t="s">
        <v>2001</v>
      </c>
      <c r="B944" s="1" t="s">
        <v>42</v>
      </c>
      <c r="C944">
        <v>999999999999</v>
      </c>
      <c r="D944">
        <v>111111111111</v>
      </c>
      <c r="E944" s="1" t="s">
        <v>43</v>
      </c>
      <c r="F944">
        <v>46159.833333333336</v>
      </c>
      <c r="G944">
        <v>46160.833333333336</v>
      </c>
      <c r="H944">
        <v>46142.833333333336</v>
      </c>
      <c r="I944">
        <v>46173.833333333336</v>
      </c>
      <c r="J944" s="1" t="s">
        <v>75</v>
      </c>
      <c r="K944" s="1" t="s">
        <v>76</v>
      </c>
      <c r="L944" s="1" t="s">
        <v>77</v>
      </c>
      <c r="M944" s="1" t="s">
        <v>78</v>
      </c>
      <c r="N944" s="1" t="s">
        <v>48</v>
      </c>
      <c r="O944" s="1" t="s">
        <v>49</v>
      </c>
      <c r="P944">
        <v>225.15379999999999</v>
      </c>
      <c r="Q944" s="1" t="s">
        <v>79</v>
      </c>
      <c r="R944">
        <v>2.3E-2</v>
      </c>
      <c r="S944" s="1" t="s">
        <v>51</v>
      </c>
      <c r="T944" s="1" t="s">
        <v>52</v>
      </c>
      <c r="U944">
        <v>5.1784999999999997</v>
      </c>
      <c r="V944">
        <v>4.8407999999999998</v>
      </c>
      <c r="W944">
        <v>4.8407999999999998</v>
      </c>
      <c r="X944" s="1" t="s">
        <v>53</v>
      </c>
      <c r="Y944" s="1" t="s">
        <v>49</v>
      </c>
      <c r="Z944" s="1" t="s">
        <v>80</v>
      </c>
      <c r="AA944" s="1" t="s">
        <v>65</v>
      </c>
      <c r="AB944" s="1" t="s">
        <v>66</v>
      </c>
      <c r="AC944" s="1" t="s">
        <v>67</v>
      </c>
      <c r="AD944" s="1" t="s">
        <v>68</v>
      </c>
      <c r="AE944" s="1" t="s">
        <v>69</v>
      </c>
      <c r="AF944" s="1" t="s">
        <v>70</v>
      </c>
      <c r="AG944" s="1" t="s">
        <v>60</v>
      </c>
      <c r="AH944">
        <v>944</v>
      </c>
      <c r="AI944" s="1" t="s">
        <v>70</v>
      </c>
      <c r="AJ944" s="1" t="s">
        <v>71</v>
      </c>
      <c r="AK944" s="1" t="s">
        <v>72</v>
      </c>
      <c r="AL944">
        <v>1</v>
      </c>
      <c r="AM944" s="1" t="s">
        <v>2002</v>
      </c>
      <c r="AN944" s="2">
        <v>46143</v>
      </c>
      <c r="AO944" s="3">
        <v>46143</v>
      </c>
    </row>
    <row r="945" spans="1:41">
      <c r="A945" s="1" t="s">
        <v>2003</v>
      </c>
      <c r="B945" s="1" t="s">
        <v>42</v>
      </c>
      <c r="C945">
        <v>999999999999</v>
      </c>
      <c r="D945">
        <v>111111111111</v>
      </c>
      <c r="E945" s="1" t="s">
        <v>43</v>
      </c>
      <c r="F945">
        <v>46159.833333333336</v>
      </c>
      <c r="G945">
        <v>46160.833333333336</v>
      </c>
      <c r="H945">
        <v>46142.833333333336</v>
      </c>
      <c r="I945">
        <v>46173.833333333336</v>
      </c>
      <c r="J945" s="1" t="s">
        <v>75</v>
      </c>
      <c r="K945" s="1" t="s">
        <v>76</v>
      </c>
      <c r="L945" s="1" t="s">
        <v>77</v>
      </c>
      <c r="M945" s="1" t="s">
        <v>83</v>
      </c>
      <c r="N945" s="1" t="s">
        <v>48</v>
      </c>
      <c r="O945" s="1" t="s">
        <v>49</v>
      </c>
      <c r="P945">
        <v>253.47489999999999</v>
      </c>
      <c r="Q945" s="1" t="s">
        <v>79</v>
      </c>
      <c r="R945">
        <v>2.3E-2</v>
      </c>
      <c r="S945" s="1" t="s">
        <v>51</v>
      </c>
      <c r="T945" s="1" t="s">
        <v>52</v>
      </c>
      <c r="U945">
        <v>5.8299000000000003</v>
      </c>
      <c r="V945">
        <v>5.4497</v>
      </c>
      <c r="W945">
        <v>5.4497</v>
      </c>
      <c r="X945" s="1" t="s">
        <v>53</v>
      </c>
      <c r="Y945" s="1" t="s">
        <v>49</v>
      </c>
      <c r="Z945" s="1" t="s">
        <v>80</v>
      </c>
      <c r="AA945" s="1" t="s">
        <v>65</v>
      </c>
      <c r="AB945" s="1" t="s">
        <v>66</v>
      </c>
      <c r="AC945" s="1" t="s">
        <v>67</v>
      </c>
      <c r="AD945" s="1" t="s">
        <v>68</v>
      </c>
      <c r="AE945" s="1" t="s">
        <v>69</v>
      </c>
      <c r="AF945" s="1" t="s">
        <v>70</v>
      </c>
      <c r="AG945" s="1" t="s">
        <v>60</v>
      </c>
      <c r="AH945">
        <v>945</v>
      </c>
      <c r="AI945" s="1" t="s">
        <v>70</v>
      </c>
      <c r="AJ945" s="1" t="s">
        <v>71</v>
      </c>
      <c r="AK945" s="1" t="s">
        <v>72</v>
      </c>
      <c r="AL945">
        <v>1</v>
      </c>
      <c r="AM945" s="1" t="s">
        <v>2004</v>
      </c>
      <c r="AN945" s="2">
        <v>46143</v>
      </c>
      <c r="AO945" s="3">
        <v>46143</v>
      </c>
    </row>
    <row r="946" spans="1:41">
      <c r="A946" s="1" t="s">
        <v>2005</v>
      </c>
      <c r="B946" s="1" t="s">
        <v>42</v>
      </c>
      <c r="C946">
        <v>999999999999</v>
      </c>
      <c r="D946">
        <v>111111111111</v>
      </c>
      <c r="E946" s="1" t="s">
        <v>43</v>
      </c>
      <c r="F946">
        <v>46159.833333333336</v>
      </c>
      <c r="G946">
        <v>46160.833333333336</v>
      </c>
      <c r="H946">
        <v>46142.833333333336</v>
      </c>
      <c r="I946">
        <v>46173.833333333336</v>
      </c>
      <c r="J946" s="1" t="s">
        <v>86</v>
      </c>
      <c r="K946" s="1" t="s">
        <v>87</v>
      </c>
      <c r="L946" s="1" t="s">
        <v>88</v>
      </c>
      <c r="M946" s="1" t="s">
        <v>89</v>
      </c>
      <c r="N946" s="1" t="s">
        <v>48</v>
      </c>
      <c r="O946" s="1" t="s">
        <v>49</v>
      </c>
      <c r="P946">
        <v>220.95179999999999</v>
      </c>
      <c r="Q946" s="1" t="s">
        <v>50</v>
      </c>
      <c r="R946">
        <v>0.192</v>
      </c>
      <c r="S946" s="1" t="s">
        <v>51</v>
      </c>
      <c r="T946" s="1" t="s">
        <v>52</v>
      </c>
      <c r="U946">
        <v>42.422699999999999</v>
      </c>
      <c r="V946">
        <v>37.561799999999998</v>
      </c>
      <c r="W946">
        <v>37.561799999999998</v>
      </c>
      <c r="X946" s="1" t="s">
        <v>53</v>
      </c>
      <c r="Y946" s="1" t="s">
        <v>49</v>
      </c>
      <c r="Z946" s="1" t="s">
        <v>90</v>
      </c>
      <c r="AA946" s="1" t="s">
        <v>65</v>
      </c>
      <c r="AB946" s="1" t="s">
        <v>66</v>
      </c>
      <c r="AC946" s="1" t="s">
        <v>67</v>
      </c>
      <c r="AD946" s="1" t="s">
        <v>68</v>
      </c>
      <c r="AE946" s="1" t="s">
        <v>69</v>
      </c>
      <c r="AF946" s="1" t="s">
        <v>70</v>
      </c>
      <c r="AG946" s="1" t="s">
        <v>60</v>
      </c>
      <c r="AH946">
        <v>946</v>
      </c>
      <c r="AI946" s="1" t="s">
        <v>70</v>
      </c>
      <c r="AJ946" s="1" t="s">
        <v>71</v>
      </c>
      <c r="AK946" s="1" t="s">
        <v>72</v>
      </c>
      <c r="AL946">
        <v>1</v>
      </c>
      <c r="AM946" s="1" t="s">
        <v>2006</v>
      </c>
      <c r="AN946" s="2">
        <v>46143</v>
      </c>
      <c r="AO946" s="3">
        <v>46143</v>
      </c>
    </row>
    <row r="947" spans="1:41">
      <c r="A947" s="1" t="s">
        <v>2007</v>
      </c>
      <c r="B947" s="1" t="s">
        <v>42</v>
      </c>
      <c r="C947">
        <v>999999999999</v>
      </c>
      <c r="D947">
        <v>111111111111</v>
      </c>
      <c r="E947" s="1" t="s">
        <v>43</v>
      </c>
      <c r="F947">
        <v>46159.833333333336</v>
      </c>
      <c r="G947">
        <v>46160.833333333336</v>
      </c>
      <c r="H947">
        <v>46142.833333333336</v>
      </c>
      <c r="I947">
        <v>46173.833333333336</v>
      </c>
      <c r="J947" s="1" t="s">
        <v>86</v>
      </c>
      <c r="K947" s="1" t="s">
        <v>87</v>
      </c>
      <c r="L947" s="1" t="s">
        <v>88</v>
      </c>
      <c r="M947" s="1" t="s">
        <v>93</v>
      </c>
      <c r="N947" s="1" t="s">
        <v>48</v>
      </c>
      <c r="O947" s="1" t="s">
        <v>49</v>
      </c>
      <c r="P947">
        <v>200.17019999999999</v>
      </c>
      <c r="Q947" s="1" t="s">
        <v>50</v>
      </c>
      <c r="R947">
        <v>0.192</v>
      </c>
      <c r="S947" s="1" t="s">
        <v>51</v>
      </c>
      <c r="T947" s="1" t="s">
        <v>52</v>
      </c>
      <c r="U947">
        <v>38.432699999999997</v>
      </c>
      <c r="V947">
        <v>34.0289</v>
      </c>
      <c r="W947">
        <v>34.0289</v>
      </c>
      <c r="X947" s="1" t="s">
        <v>53</v>
      </c>
      <c r="Y947" s="1" t="s">
        <v>49</v>
      </c>
      <c r="Z947" s="1" t="s">
        <v>90</v>
      </c>
      <c r="AA947" s="1" t="s">
        <v>65</v>
      </c>
      <c r="AB947" s="1" t="s">
        <v>66</v>
      </c>
      <c r="AC947" s="1" t="s">
        <v>67</v>
      </c>
      <c r="AD947" s="1" t="s">
        <v>68</v>
      </c>
      <c r="AE947" s="1" t="s">
        <v>69</v>
      </c>
      <c r="AF947" s="1" t="s">
        <v>70</v>
      </c>
      <c r="AG947" s="1" t="s">
        <v>60</v>
      </c>
      <c r="AH947">
        <v>947</v>
      </c>
      <c r="AI947" s="1" t="s">
        <v>70</v>
      </c>
      <c r="AJ947" s="1" t="s">
        <v>71</v>
      </c>
      <c r="AK947" s="1" t="s">
        <v>72</v>
      </c>
      <c r="AL947">
        <v>1</v>
      </c>
      <c r="AM947" s="1" t="s">
        <v>2008</v>
      </c>
      <c r="AN947" s="2">
        <v>46143</v>
      </c>
      <c r="AO947" s="3">
        <v>46143</v>
      </c>
    </row>
    <row r="948" spans="1:41">
      <c r="A948" s="1" t="s">
        <v>2009</v>
      </c>
      <c r="B948" s="1" t="s">
        <v>42</v>
      </c>
      <c r="C948">
        <v>999999999999</v>
      </c>
      <c r="D948">
        <v>111111111111</v>
      </c>
      <c r="E948" s="1" t="s">
        <v>43</v>
      </c>
      <c r="F948">
        <v>46159.833333333336</v>
      </c>
      <c r="G948">
        <v>46160.833333333336</v>
      </c>
      <c r="H948">
        <v>46142.833333333336</v>
      </c>
      <c r="I948">
        <v>46173.833333333336</v>
      </c>
      <c r="J948" s="1" t="s">
        <v>96</v>
      </c>
      <c r="K948" s="1" t="s">
        <v>45</v>
      </c>
      <c r="L948" s="1" t="s">
        <v>97</v>
      </c>
      <c r="M948" s="1" t="s">
        <v>98</v>
      </c>
      <c r="N948" s="1" t="s">
        <v>48</v>
      </c>
      <c r="O948" s="1" t="s">
        <v>49</v>
      </c>
      <c r="P948">
        <v>4722961.3534000004</v>
      </c>
      <c r="Q948" s="1" t="s">
        <v>99</v>
      </c>
      <c r="R948">
        <v>1.6666700000000001E-5</v>
      </c>
      <c r="S948" s="1" t="s">
        <v>51</v>
      </c>
      <c r="T948" s="1" t="s">
        <v>52</v>
      </c>
      <c r="U948">
        <v>78.716200000000001</v>
      </c>
      <c r="V948">
        <v>73.2059</v>
      </c>
      <c r="W948">
        <v>73.2059</v>
      </c>
      <c r="X948" s="1" t="s">
        <v>53</v>
      </c>
      <c r="Y948" s="1" t="s">
        <v>49</v>
      </c>
      <c r="Z948" s="1" t="s">
        <v>100</v>
      </c>
      <c r="AA948" s="1" t="s">
        <v>65</v>
      </c>
      <c r="AB948" s="1" t="s">
        <v>66</v>
      </c>
      <c r="AC948" s="1" t="s">
        <v>67</v>
      </c>
      <c r="AD948" s="1" t="s">
        <v>68</v>
      </c>
      <c r="AE948" s="1" t="s">
        <v>69</v>
      </c>
      <c r="AF948" s="1" t="s">
        <v>70</v>
      </c>
      <c r="AG948" s="1" t="s">
        <v>60</v>
      </c>
      <c r="AH948">
        <v>948</v>
      </c>
      <c r="AI948" s="1" t="s">
        <v>70</v>
      </c>
      <c r="AJ948" s="1" t="s">
        <v>71</v>
      </c>
      <c r="AK948" s="1" t="s">
        <v>72</v>
      </c>
      <c r="AL948">
        <v>1</v>
      </c>
      <c r="AM948" s="1" t="s">
        <v>2010</v>
      </c>
      <c r="AN948" s="2">
        <v>46143</v>
      </c>
      <c r="AO948" s="3">
        <v>46143</v>
      </c>
    </row>
    <row r="949" spans="1:41">
      <c r="A949" s="1" t="s">
        <v>2011</v>
      </c>
      <c r="B949" s="1" t="s">
        <v>42</v>
      </c>
      <c r="C949">
        <v>999999999999</v>
      </c>
      <c r="D949">
        <v>111111111111</v>
      </c>
      <c r="E949" s="1" t="s">
        <v>43</v>
      </c>
      <c r="F949">
        <v>46159.833333333336</v>
      </c>
      <c r="G949">
        <v>46160.833333333336</v>
      </c>
      <c r="H949">
        <v>46142.833333333336</v>
      </c>
      <c r="I949">
        <v>46173.833333333336</v>
      </c>
      <c r="J949" s="1" t="s">
        <v>96</v>
      </c>
      <c r="K949" s="1" t="s">
        <v>45</v>
      </c>
      <c r="L949" s="1" t="s">
        <v>97</v>
      </c>
      <c r="M949" s="1" t="s">
        <v>103</v>
      </c>
      <c r="N949" s="1" t="s">
        <v>48</v>
      </c>
      <c r="O949" s="1" t="s">
        <v>49</v>
      </c>
      <c r="P949">
        <v>4424261.0538999997</v>
      </c>
      <c r="Q949" s="1" t="s">
        <v>99</v>
      </c>
      <c r="R949">
        <v>1.6666700000000001E-5</v>
      </c>
      <c r="S949" s="1" t="s">
        <v>51</v>
      </c>
      <c r="T949" s="1" t="s">
        <v>52</v>
      </c>
      <c r="U949">
        <v>73.737799999999993</v>
      </c>
      <c r="V949">
        <v>68.575999999999993</v>
      </c>
      <c r="W949">
        <v>68.575999999999993</v>
      </c>
      <c r="X949" s="1" t="s">
        <v>53</v>
      </c>
      <c r="Y949" s="1" t="s">
        <v>49</v>
      </c>
      <c r="Z949" s="1" t="s">
        <v>100</v>
      </c>
      <c r="AA949" s="1" t="s">
        <v>65</v>
      </c>
      <c r="AB949" s="1" t="s">
        <v>66</v>
      </c>
      <c r="AC949" s="1" t="s">
        <v>67</v>
      </c>
      <c r="AD949" s="1" t="s">
        <v>68</v>
      </c>
      <c r="AE949" s="1" t="s">
        <v>69</v>
      </c>
      <c r="AF949" s="1" t="s">
        <v>70</v>
      </c>
      <c r="AG949" s="1" t="s">
        <v>60</v>
      </c>
      <c r="AH949">
        <v>949</v>
      </c>
      <c r="AI949" s="1" t="s">
        <v>70</v>
      </c>
      <c r="AJ949" s="1" t="s">
        <v>71</v>
      </c>
      <c r="AK949" s="1" t="s">
        <v>72</v>
      </c>
      <c r="AL949">
        <v>1</v>
      </c>
      <c r="AM949" s="1" t="s">
        <v>2012</v>
      </c>
      <c r="AN949" s="2">
        <v>46143</v>
      </c>
      <c r="AO949" s="3">
        <v>46143</v>
      </c>
    </row>
    <row r="950" spans="1:41">
      <c r="A950" s="1" t="s">
        <v>2013</v>
      </c>
      <c r="B950" s="1" t="s">
        <v>42</v>
      </c>
      <c r="C950">
        <v>999999999999</v>
      </c>
      <c r="D950">
        <v>111111111111</v>
      </c>
      <c r="E950" s="1" t="s">
        <v>43</v>
      </c>
      <c r="F950">
        <v>46159.833333333336</v>
      </c>
      <c r="G950">
        <v>46160.833333333336</v>
      </c>
      <c r="H950">
        <v>46142.833333333336</v>
      </c>
      <c r="I950">
        <v>46173.833333333336</v>
      </c>
      <c r="J950" s="1" t="s">
        <v>106</v>
      </c>
      <c r="K950" s="1" t="s">
        <v>107</v>
      </c>
      <c r="L950" s="1" t="s">
        <v>108</v>
      </c>
      <c r="M950" s="1" t="s">
        <v>109</v>
      </c>
      <c r="N950" s="1" t="s">
        <v>48</v>
      </c>
      <c r="O950" s="1" t="s">
        <v>49</v>
      </c>
      <c r="P950">
        <v>223.68729999999999</v>
      </c>
      <c r="Q950" s="1" t="s">
        <v>110</v>
      </c>
      <c r="R950">
        <v>0.5</v>
      </c>
      <c r="S950" s="1" t="s">
        <v>51</v>
      </c>
      <c r="T950" s="1" t="s">
        <v>52</v>
      </c>
      <c r="U950">
        <v>111.8436</v>
      </c>
      <c r="V950">
        <v>102.8961</v>
      </c>
      <c r="W950">
        <v>102.8961</v>
      </c>
      <c r="X950" s="1" t="s">
        <v>53</v>
      </c>
      <c r="Y950" s="1" t="s">
        <v>49</v>
      </c>
      <c r="Z950" s="1" t="s">
        <v>111</v>
      </c>
      <c r="AA950" s="1" t="s">
        <v>112</v>
      </c>
      <c r="AB950" s="1" t="s">
        <v>66</v>
      </c>
      <c r="AC950" s="1" t="s">
        <v>67</v>
      </c>
      <c r="AD950" s="1" t="s">
        <v>68</v>
      </c>
      <c r="AE950" s="1" t="s">
        <v>69</v>
      </c>
      <c r="AF950" s="1" t="s">
        <v>70</v>
      </c>
      <c r="AG950" s="1" t="s">
        <v>60</v>
      </c>
      <c r="AH950">
        <v>950</v>
      </c>
      <c r="AI950" s="1" t="s">
        <v>113</v>
      </c>
      <c r="AJ950" s="1" t="s">
        <v>114</v>
      </c>
      <c r="AK950" s="1" t="s">
        <v>115</v>
      </c>
      <c r="AL950">
        <v>1</v>
      </c>
      <c r="AM950" s="1" t="s">
        <v>2014</v>
      </c>
      <c r="AN950" s="2">
        <v>46143</v>
      </c>
      <c r="AO950" s="3">
        <v>46143</v>
      </c>
    </row>
    <row r="951" spans="1:41">
      <c r="A951" s="1" t="s">
        <v>2015</v>
      </c>
      <c r="B951" s="1" t="s">
        <v>42</v>
      </c>
      <c r="C951">
        <v>999999999999</v>
      </c>
      <c r="D951">
        <v>111111111111</v>
      </c>
      <c r="E951" s="1" t="s">
        <v>43</v>
      </c>
      <c r="F951">
        <v>46159.833333333336</v>
      </c>
      <c r="G951">
        <v>46160.833333333336</v>
      </c>
      <c r="H951">
        <v>46142.833333333336</v>
      </c>
      <c r="I951">
        <v>46173.833333333336</v>
      </c>
      <c r="J951" s="1" t="s">
        <v>106</v>
      </c>
      <c r="K951" s="1" t="s">
        <v>107</v>
      </c>
      <c r="L951" s="1" t="s">
        <v>108</v>
      </c>
      <c r="M951" s="1" t="s">
        <v>118</v>
      </c>
      <c r="N951" s="1" t="s">
        <v>48</v>
      </c>
      <c r="O951" s="1" t="s">
        <v>49</v>
      </c>
      <c r="P951">
        <v>232.38419999999999</v>
      </c>
      <c r="Q951" s="1" t="s">
        <v>110</v>
      </c>
      <c r="R951">
        <v>0.5</v>
      </c>
      <c r="S951" s="1" t="s">
        <v>51</v>
      </c>
      <c r="T951" s="1" t="s">
        <v>52</v>
      </c>
      <c r="U951">
        <v>116.1921</v>
      </c>
      <c r="V951">
        <v>106.8968</v>
      </c>
      <c r="W951">
        <v>106.8968</v>
      </c>
      <c r="X951" s="1" t="s">
        <v>53</v>
      </c>
      <c r="Y951" s="1" t="s">
        <v>49</v>
      </c>
      <c r="Z951" s="1" t="s">
        <v>111</v>
      </c>
      <c r="AA951" s="1" t="s">
        <v>112</v>
      </c>
      <c r="AB951" s="1" t="s">
        <v>66</v>
      </c>
      <c r="AC951" s="1" t="s">
        <v>67</v>
      </c>
      <c r="AD951" s="1" t="s">
        <v>68</v>
      </c>
      <c r="AE951" s="1" t="s">
        <v>69</v>
      </c>
      <c r="AF951" s="1" t="s">
        <v>70</v>
      </c>
      <c r="AG951" s="1" t="s">
        <v>60</v>
      </c>
      <c r="AH951">
        <v>951</v>
      </c>
      <c r="AI951" s="1" t="s">
        <v>113</v>
      </c>
      <c r="AJ951" s="1" t="s">
        <v>114</v>
      </c>
      <c r="AK951" s="1" t="s">
        <v>115</v>
      </c>
      <c r="AL951">
        <v>1</v>
      </c>
      <c r="AM951" s="1" t="s">
        <v>2016</v>
      </c>
      <c r="AN951" s="2">
        <v>46143</v>
      </c>
      <c r="AO951" s="3">
        <v>46143</v>
      </c>
    </row>
    <row r="952" spans="1:41">
      <c r="A952" s="1" t="s">
        <v>2017</v>
      </c>
      <c r="B952" s="1" t="s">
        <v>42</v>
      </c>
      <c r="C952">
        <v>999999999999</v>
      </c>
      <c r="D952">
        <v>222222222222</v>
      </c>
      <c r="E952" s="1" t="s">
        <v>121</v>
      </c>
      <c r="F952">
        <v>46159.833333333336</v>
      </c>
      <c r="G952">
        <v>46160.833333333336</v>
      </c>
      <c r="H952">
        <v>46142.833333333336</v>
      </c>
      <c r="I952">
        <v>46173.833333333336</v>
      </c>
      <c r="J952" s="1" t="s">
        <v>44</v>
      </c>
      <c r="K952" s="1" t="s">
        <v>45</v>
      </c>
      <c r="L952" s="1" t="s">
        <v>46</v>
      </c>
      <c r="M952" s="1" t="s">
        <v>122</v>
      </c>
      <c r="N952" s="1" t="s">
        <v>48</v>
      </c>
      <c r="O952" s="1" t="s">
        <v>49</v>
      </c>
      <c r="P952">
        <v>398.78710000000001</v>
      </c>
      <c r="Q952" s="1" t="s">
        <v>50</v>
      </c>
      <c r="R952">
        <v>9.6000000000000002E-2</v>
      </c>
      <c r="S952" s="1" t="s">
        <v>51</v>
      </c>
      <c r="T952" s="1" t="s">
        <v>52</v>
      </c>
      <c r="U952">
        <v>38.2836</v>
      </c>
      <c r="V952">
        <v>33.498100000000001</v>
      </c>
      <c r="W952">
        <v>33.498100000000001</v>
      </c>
      <c r="X952" s="1" t="s">
        <v>53</v>
      </c>
      <c r="Y952" s="1" t="s">
        <v>49</v>
      </c>
      <c r="Z952" s="1" t="s">
        <v>54</v>
      </c>
      <c r="AA952" s="1" t="s">
        <v>123</v>
      </c>
      <c r="AB952" s="1" t="s">
        <v>124</v>
      </c>
      <c r="AC952" s="1" t="s">
        <v>125</v>
      </c>
      <c r="AD952" s="1" t="s">
        <v>126</v>
      </c>
      <c r="AE952" s="1" t="s">
        <v>127</v>
      </c>
      <c r="AF952" s="1" t="s">
        <v>70</v>
      </c>
      <c r="AG952" s="1" t="s">
        <v>60</v>
      </c>
      <c r="AH952">
        <v>952</v>
      </c>
      <c r="AI952" s="1" t="s">
        <v>70</v>
      </c>
      <c r="AJ952" s="1" t="s">
        <v>71</v>
      </c>
      <c r="AK952" s="1" t="s">
        <v>72</v>
      </c>
      <c r="AL952">
        <v>1</v>
      </c>
      <c r="AM952" s="1" t="s">
        <v>2018</v>
      </c>
      <c r="AN952" s="2">
        <v>46143</v>
      </c>
      <c r="AO952" s="3">
        <v>46143</v>
      </c>
    </row>
    <row r="953" spans="1:41">
      <c r="A953" s="1" t="s">
        <v>2019</v>
      </c>
      <c r="B953" s="1" t="s">
        <v>42</v>
      </c>
      <c r="C953">
        <v>999999999999</v>
      </c>
      <c r="D953">
        <v>222222222222</v>
      </c>
      <c r="E953" s="1" t="s">
        <v>121</v>
      </c>
      <c r="F953">
        <v>46159.833333333336</v>
      </c>
      <c r="G953">
        <v>46160.833333333336</v>
      </c>
      <c r="H953">
        <v>46142.833333333336</v>
      </c>
      <c r="I953">
        <v>46173.833333333336</v>
      </c>
      <c r="J953" s="1" t="s">
        <v>44</v>
      </c>
      <c r="K953" s="1" t="s">
        <v>45</v>
      </c>
      <c r="L953" s="1" t="s">
        <v>46</v>
      </c>
      <c r="M953" s="1" t="s">
        <v>130</v>
      </c>
      <c r="N953" s="1" t="s">
        <v>48</v>
      </c>
      <c r="O953" s="1" t="s">
        <v>49</v>
      </c>
      <c r="P953">
        <v>451.3433</v>
      </c>
      <c r="Q953" s="1" t="s">
        <v>50</v>
      </c>
      <c r="R953">
        <v>9.6000000000000002E-2</v>
      </c>
      <c r="S953" s="1" t="s">
        <v>51</v>
      </c>
      <c r="T953" s="1" t="s">
        <v>52</v>
      </c>
      <c r="U953">
        <v>43.329000000000001</v>
      </c>
      <c r="V953">
        <v>37.912799999999997</v>
      </c>
      <c r="W953">
        <v>37.912799999999997</v>
      </c>
      <c r="X953" s="1" t="s">
        <v>53</v>
      </c>
      <c r="Y953" s="1" t="s">
        <v>49</v>
      </c>
      <c r="Z953" s="1" t="s">
        <v>54</v>
      </c>
      <c r="AA953" s="1" t="s">
        <v>123</v>
      </c>
      <c r="AB953" s="1" t="s">
        <v>124</v>
      </c>
      <c r="AC953" s="1" t="s">
        <v>125</v>
      </c>
      <c r="AD953" s="1" t="s">
        <v>126</v>
      </c>
      <c r="AE953" s="1" t="s">
        <v>127</v>
      </c>
      <c r="AF953" s="1" t="s">
        <v>70</v>
      </c>
      <c r="AG953" s="1" t="s">
        <v>60</v>
      </c>
      <c r="AH953">
        <v>953</v>
      </c>
      <c r="AI953" s="1" t="s">
        <v>70</v>
      </c>
      <c r="AJ953" s="1" t="s">
        <v>71</v>
      </c>
      <c r="AK953" s="1" t="s">
        <v>72</v>
      </c>
      <c r="AL953">
        <v>1</v>
      </c>
      <c r="AM953" s="1" t="s">
        <v>2020</v>
      </c>
      <c r="AN953" s="2">
        <v>46143</v>
      </c>
      <c r="AO953" s="3">
        <v>46143</v>
      </c>
    </row>
    <row r="954" spans="1:41">
      <c r="A954" s="1" t="s">
        <v>2021</v>
      </c>
      <c r="B954" s="1" t="s">
        <v>42</v>
      </c>
      <c r="C954">
        <v>999999999999</v>
      </c>
      <c r="D954">
        <v>222222222222</v>
      </c>
      <c r="E954" s="1" t="s">
        <v>121</v>
      </c>
      <c r="F954">
        <v>46159.833333333336</v>
      </c>
      <c r="G954">
        <v>46160.833333333336</v>
      </c>
      <c r="H954">
        <v>46142.833333333336</v>
      </c>
      <c r="I954">
        <v>46173.833333333336</v>
      </c>
      <c r="J954" s="1" t="s">
        <v>75</v>
      </c>
      <c r="K954" s="1" t="s">
        <v>76</v>
      </c>
      <c r="L954" s="1" t="s">
        <v>77</v>
      </c>
      <c r="M954" s="1" t="s">
        <v>133</v>
      </c>
      <c r="N954" s="1" t="s">
        <v>48</v>
      </c>
      <c r="O954" s="1" t="s">
        <v>49</v>
      </c>
      <c r="P954">
        <v>90.030799999999999</v>
      </c>
      <c r="Q954" s="1" t="s">
        <v>79</v>
      </c>
      <c r="R954">
        <v>2.3E-2</v>
      </c>
      <c r="S954" s="1" t="s">
        <v>51</v>
      </c>
      <c r="T954" s="1" t="s">
        <v>52</v>
      </c>
      <c r="U954">
        <v>2.0707</v>
      </c>
      <c r="V954">
        <v>1.9357</v>
      </c>
      <c r="W954">
        <v>1.9357</v>
      </c>
      <c r="X954" s="1" t="s">
        <v>53</v>
      </c>
      <c r="Y954" s="1" t="s">
        <v>49</v>
      </c>
      <c r="Z954" s="1" t="s">
        <v>80</v>
      </c>
      <c r="AA954" s="1" t="s">
        <v>123</v>
      </c>
      <c r="AB954" s="1" t="s">
        <v>124</v>
      </c>
      <c r="AC954" s="1" t="s">
        <v>125</v>
      </c>
      <c r="AD954" s="1" t="s">
        <v>126</v>
      </c>
      <c r="AE954" s="1" t="s">
        <v>127</v>
      </c>
      <c r="AF954" s="1" t="s">
        <v>70</v>
      </c>
      <c r="AG954" s="1" t="s">
        <v>60</v>
      </c>
      <c r="AH954">
        <v>954</v>
      </c>
      <c r="AI954" s="1" t="s">
        <v>70</v>
      </c>
      <c r="AJ954" s="1" t="s">
        <v>71</v>
      </c>
      <c r="AK954" s="1" t="s">
        <v>72</v>
      </c>
      <c r="AL954">
        <v>1</v>
      </c>
      <c r="AM954" s="1" t="s">
        <v>2022</v>
      </c>
      <c r="AN954" s="2">
        <v>46143</v>
      </c>
      <c r="AO954" s="3">
        <v>46143</v>
      </c>
    </row>
    <row r="955" spans="1:41">
      <c r="A955" s="1" t="s">
        <v>2023</v>
      </c>
      <c r="B955" s="1" t="s">
        <v>42</v>
      </c>
      <c r="C955">
        <v>999999999999</v>
      </c>
      <c r="D955">
        <v>222222222222</v>
      </c>
      <c r="E955" s="1" t="s">
        <v>121</v>
      </c>
      <c r="F955">
        <v>46159.833333333336</v>
      </c>
      <c r="G955">
        <v>46160.833333333336</v>
      </c>
      <c r="H955">
        <v>46142.833333333336</v>
      </c>
      <c r="I955">
        <v>46173.833333333336</v>
      </c>
      <c r="J955" s="1" t="s">
        <v>75</v>
      </c>
      <c r="K955" s="1" t="s">
        <v>76</v>
      </c>
      <c r="L955" s="1" t="s">
        <v>77</v>
      </c>
      <c r="M955" s="1" t="s">
        <v>136</v>
      </c>
      <c r="N955" s="1" t="s">
        <v>48</v>
      </c>
      <c r="O955" s="1" t="s">
        <v>49</v>
      </c>
      <c r="P955">
        <v>83.3215</v>
      </c>
      <c r="Q955" s="1" t="s">
        <v>79</v>
      </c>
      <c r="R955">
        <v>2.3E-2</v>
      </c>
      <c r="S955" s="1" t="s">
        <v>51</v>
      </c>
      <c r="T955" s="1" t="s">
        <v>52</v>
      </c>
      <c r="U955">
        <v>1.9164000000000001</v>
      </c>
      <c r="V955">
        <v>1.7914000000000001</v>
      </c>
      <c r="W955">
        <v>1.7914000000000001</v>
      </c>
      <c r="X955" s="1" t="s">
        <v>53</v>
      </c>
      <c r="Y955" s="1" t="s">
        <v>49</v>
      </c>
      <c r="Z955" s="1" t="s">
        <v>80</v>
      </c>
      <c r="AA955" s="1" t="s">
        <v>123</v>
      </c>
      <c r="AB955" s="1" t="s">
        <v>124</v>
      </c>
      <c r="AC955" s="1" t="s">
        <v>125</v>
      </c>
      <c r="AD955" s="1" t="s">
        <v>126</v>
      </c>
      <c r="AE955" s="1" t="s">
        <v>127</v>
      </c>
      <c r="AF955" s="1" t="s">
        <v>70</v>
      </c>
      <c r="AG955" s="1" t="s">
        <v>60</v>
      </c>
      <c r="AH955">
        <v>955</v>
      </c>
      <c r="AI955" s="1" t="s">
        <v>70</v>
      </c>
      <c r="AJ955" s="1" t="s">
        <v>71</v>
      </c>
      <c r="AK955" s="1" t="s">
        <v>72</v>
      </c>
      <c r="AL955">
        <v>1</v>
      </c>
      <c r="AM955" s="1" t="s">
        <v>2024</v>
      </c>
      <c r="AN955" s="2">
        <v>46143</v>
      </c>
      <c r="AO955" s="3">
        <v>46143</v>
      </c>
    </row>
    <row r="956" spans="1:41">
      <c r="A956" s="1" t="s">
        <v>2025</v>
      </c>
      <c r="B956" s="1" t="s">
        <v>42</v>
      </c>
      <c r="C956">
        <v>999999999999</v>
      </c>
      <c r="D956">
        <v>222222222222</v>
      </c>
      <c r="E956" s="1" t="s">
        <v>121</v>
      </c>
      <c r="F956">
        <v>46159.833333333336</v>
      </c>
      <c r="G956">
        <v>46160.833333333336</v>
      </c>
      <c r="H956">
        <v>46142.833333333336</v>
      </c>
      <c r="I956">
        <v>46173.833333333336</v>
      </c>
      <c r="J956" s="1" t="s">
        <v>86</v>
      </c>
      <c r="K956" s="1" t="s">
        <v>87</v>
      </c>
      <c r="L956" s="1" t="s">
        <v>88</v>
      </c>
      <c r="M956" s="1" t="s">
        <v>139</v>
      </c>
      <c r="N956" s="1" t="s">
        <v>48</v>
      </c>
      <c r="O956" s="1" t="s">
        <v>49</v>
      </c>
      <c r="P956">
        <v>76.637500000000003</v>
      </c>
      <c r="Q956" s="1" t="s">
        <v>50</v>
      </c>
      <c r="R956">
        <v>0.192</v>
      </c>
      <c r="S956" s="1" t="s">
        <v>51</v>
      </c>
      <c r="T956" s="1" t="s">
        <v>52</v>
      </c>
      <c r="U956">
        <v>14.714399999999999</v>
      </c>
      <c r="V956">
        <v>13.0284</v>
      </c>
      <c r="W956">
        <v>13.0284</v>
      </c>
      <c r="X956" s="1" t="s">
        <v>53</v>
      </c>
      <c r="Y956" s="1" t="s">
        <v>49</v>
      </c>
      <c r="Z956" s="1" t="s">
        <v>90</v>
      </c>
      <c r="AA956" s="1" t="s">
        <v>123</v>
      </c>
      <c r="AB956" s="1" t="s">
        <v>124</v>
      </c>
      <c r="AC956" s="1" t="s">
        <v>125</v>
      </c>
      <c r="AD956" s="1" t="s">
        <v>126</v>
      </c>
      <c r="AE956" s="1" t="s">
        <v>127</v>
      </c>
      <c r="AF956" s="1" t="s">
        <v>70</v>
      </c>
      <c r="AG956" s="1" t="s">
        <v>60</v>
      </c>
      <c r="AH956">
        <v>956</v>
      </c>
      <c r="AI956" s="1" t="s">
        <v>70</v>
      </c>
      <c r="AJ956" s="1" t="s">
        <v>71</v>
      </c>
      <c r="AK956" s="1" t="s">
        <v>72</v>
      </c>
      <c r="AL956">
        <v>1</v>
      </c>
      <c r="AM956" s="1" t="s">
        <v>2026</v>
      </c>
      <c r="AN956" s="2">
        <v>46143</v>
      </c>
      <c r="AO956" s="3">
        <v>46143</v>
      </c>
    </row>
    <row r="957" spans="1:41">
      <c r="A957" s="1" t="s">
        <v>2027</v>
      </c>
      <c r="B957" s="1" t="s">
        <v>42</v>
      </c>
      <c r="C957">
        <v>999999999999</v>
      </c>
      <c r="D957">
        <v>222222222222</v>
      </c>
      <c r="E957" s="1" t="s">
        <v>121</v>
      </c>
      <c r="F957">
        <v>46159.833333333336</v>
      </c>
      <c r="G957">
        <v>46160.833333333336</v>
      </c>
      <c r="H957">
        <v>46142.833333333336</v>
      </c>
      <c r="I957">
        <v>46173.833333333336</v>
      </c>
      <c r="J957" s="1" t="s">
        <v>86</v>
      </c>
      <c r="K957" s="1" t="s">
        <v>87</v>
      </c>
      <c r="L957" s="1" t="s">
        <v>88</v>
      </c>
      <c r="M957" s="1" t="s">
        <v>142</v>
      </c>
      <c r="N957" s="1" t="s">
        <v>48</v>
      </c>
      <c r="O957" s="1" t="s">
        <v>49</v>
      </c>
      <c r="P957">
        <v>84.092200000000005</v>
      </c>
      <c r="Q957" s="1" t="s">
        <v>50</v>
      </c>
      <c r="R957">
        <v>0.192</v>
      </c>
      <c r="S957" s="1" t="s">
        <v>51</v>
      </c>
      <c r="T957" s="1" t="s">
        <v>52</v>
      </c>
      <c r="U957">
        <v>16.145700000000001</v>
      </c>
      <c r="V957">
        <v>14.2957</v>
      </c>
      <c r="W957">
        <v>14.2957</v>
      </c>
      <c r="X957" s="1" t="s">
        <v>53</v>
      </c>
      <c r="Y957" s="1" t="s">
        <v>49</v>
      </c>
      <c r="Z957" s="1" t="s">
        <v>90</v>
      </c>
      <c r="AA957" s="1" t="s">
        <v>123</v>
      </c>
      <c r="AB957" s="1" t="s">
        <v>124</v>
      </c>
      <c r="AC957" s="1" t="s">
        <v>125</v>
      </c>
      <c r="AD957" s="1" t="s">
        <v>126</v>
      </c>
      <c r="AE957" s="1" t="s">
        <v>127</v>
      </c>
      <c r="AF957" s="1" t="s">
        <v>70</v>
      </c>
      <c r="AG957" s="1" t="s">
        <v>60</v>
      </c>
      <c r="AH957">
        <v>957</v>
      </c>
      <c r="AI957" s="1" t="s">
        <v>70</v>
      </c>
      <c r="AJ957" s="1" t="s">
        <v>71</v>
      </c>
      <c r="AK957" s="1" t="s">
        <v>72</v>
      </c>
      <c r="AL957">
        <v>1</v>
      </c>
      <c r="AM957" s="1" t="s">
        <v>2028</v>
      </c>
      <c r="AN957" s="2">
        <v>46143</v>
      </c>
      <c r="AO957" s="3">
        <v>46143</v>
      </c>
    </row>
    <row r="958" spans="1:41">
      <c r="A958" s="1" t="s">
        <v>2029</v>
      </c>
      <c r="B958" s="1" t="s">
        <v>42</v>
      </c>
      <c r="C958">
        <v>999999999999</v>
      </c>
      <c r="D958">
        <v>222222222222</v>
      </c>
      <c r="E958" s="1" t="s">
        <v>121</v>
      </c>
      <c r="F958">
        <v>46159.833333333336</v>
      </c>
      <c r="G958">
        <v>46160.833333333336</v>
      </c>
      <c r="H958">
        <v>46142.833333333336</v>
      </c>
      <c r="I958">
        <v>46173.833333333336</v>
      </c>
      <c r="J958" s="1" t="s">
        <v>96</v>
      </c>
      <c r="K958" s="1" t="s">
        <v>45</v>
      </c>
      <c r="L958" s="1" t="s">
        <v>97</v>
      </c>
      <c r="M958" s="1" t="s">
        <v>145</v>
      </c>
      <c r="N958" s="1" t="s">
        <v>48</v>
      </c>
      <c r="O958" s="1" t="s">
        <v>49</v>
      </c>
      <c r="P958">
        <v>1627448.3334999999</v>
      </c>
      <c r="Q958" s="1" t="s">
        <v>99</v>
      </c>
      <c r="R958">
        <v>1.6666700000000001E-5</v>
      </c>
      <c r="S958" s="1" t="s">
        <v>51</v>
      </c>
      <c r="T958" s="1" t="s">
        <v>52</v>
      </c>
      <c r="U958">
        <v>27.124199999999998</v>
      </c>
      <c r="V958">
        <v>25.2254</v>
      </c>
      <c r="W958">
        <v>25.2254</v>
      </c>
      <c r="X958" s="1" t="s">
        <v>53</v>
      </c>
      <c r="Y958" s="1" t="s">
        <v>49</v>
      </c>
      <c r="Z958" s="1" t="s">
        <v>100</v>
      </c>
      <c r="AA958" s="1" t="s">
        <v>123</v>
      </c>
      <c r="AB958" s="1" t="s">
        <v>124</v>
      </c>
      <c r="AC958" s="1" t="s">
        <v>125</v>
      </c>
      <c r="AD958" s="1" t="s">
        <v>126</v>
      </c>
      <c r="AE958" s="1" t="s">
        <v>127</v>
      </c>
      <c r="AF958" s="1" t="s">
        <v>70</v>
      </c>
      <c r="AG958" s="1" t="s">
        <v>60</v>
      </c>
      <c r="AH958">
        <v>958</v>
      </c>
      <c r="AI958" s="1" t="s">
        <v>70</v>
      </c>
      <c r="AJ958" s="1" t="s">
        <v>71</v>
      </c>
      <c r="AK958" s="1" t="s">
        <v>72</v>
      </c>
      <c r="AL958">
        <v>1</v>
      </c>
      <c r="AM958" s="1" t="s">
        <v>2030</v>
      </c>
      <c r="AN958" s="2">
        <v>46143</v>
      </c>
      <c r="AO958" s="3">
        <v>46143</v>
      </c>
    </row>
    <row r="959" spans="1:41">
      <c r="A959" s="1" t="s">
        <v>2031</v>
      </c>
      <c r="B959" s="1" t="s">
        <v>42</v>
      </c>
      <c r="C959">
        <v>999999999999</v>
      </c>
      <c r="D959">
        <v>222222222222</v>
      </c>
      <c r="E959" s="1" t="s">
        <v>121</v>
      </c>
      <c r="F959">
        <v>46159.833333333336</v>
      </c>
      <c r="G959">
        <v>46160.833333333336</v>
      </c>
      <c r="H959">
        <v>46142.833333333336</v>
      </c>
      <c r="I959">
        <v>46173.833333333336</v>
      </c>
      <c r="J959" s="1" t="s">
        <v>96</v>
      </c>
      <c r="K959" s="1" t="s">
        <v>45</v>
      </c>
      <c r="L959" s="1" t="s">
        <v>97</v>
      </c>
      <c r="M959" s="1" t="s">
        <v>148</v>
      </c>
      <c r="N959" s="1" t="s">
        <v>48</v>
      </c>
      <c r="O959" s="1" t="s">
        <v>49</v>
      </c>
      <c r="P959">
        <v>1757119.5393999999</v>
      </c>
      <c r="Q959" s="1" t="s">
        <v>99</v>
      </c>
      <c r="R959">
        <v>1.6666700000000001E-5</v>
      </c>
      <c r="S959" s="1" t="s">
        <v>51</v>
      </c>
      <c r="T959" s="1" t="s">
        <v>52</v>
      </c>
      <c r="U959">
        <v>29.285399999999999</v>
      </c>
      <c r="V959">
        <v>27.235399999999998</v>
      </c>
      <c r="W959">
        <v>27.235399999999998</v>
      </c>
      <c r="X959" s="1" t="s">
        <v>53</v>
      </c>
      <c r="Y959" s="1" t="s">
        <v>49</v>
      </c>
      <c r="Z959" s="1" t="s">
        <v>100</v>
      </c>
      <c r="AA959" s="1" t="s">
        <v>123</v>
      </c>
      <c r="AB959" s="1" t="s">
        <v>124</v>
      </c>
      <c r="AC959" s="1" t="s">
        <v>125</v>
      </c>
      <c r="AD959" s="1" t="s">
        <v>126</v>
      </c>
      <c r="AE959" s="1" t="s">
        <v>127</v>
      </c>
      <c r="AF959" s="1" t="s">
        <v>70</v>
      </c>
      <c r="AG959" s="1" t="s">
        <v>60</v>
      </c>
      <c r="AH959">
        <v>959</v>
      </c>
      <c r="AI959" s="1" t="s">
        <v>70</v>
      </c>
      <c r="AJ959" s="1" t="s">
        <v>71</v>
      </c>
      <c r="AK959" s="1" t="s">
        <v>72</v>
      </c>
      <c r="AL959">
        <v>1</v>
      </c>
      <c r="AM959" s="1" t="s">
        <v>2032</v>
      </c>
      <c r="AN959" s="2">
        <v>46143</v>
      </c>
      <c r="AO959" s="3">
        <v>46143</v>
      </c>
    </row>
    <row r="960" spans="1:41">
      <c r="A960" s="1" t="s">
        <v>2033</v>
      </c>
      <c r="B960" s="1" t="s">
        <v>42</v>
      </c>
      <c r="C960">
        <v>999999999999</v>
      </c>
      <c r="D960">
        <v>222222222222</v>
      </c>
      <c r="E960" s="1" t="s">
        <v>121</v>
      </c>
      <c r="F960">
        <v>46159.833333333336</v>
      </c>
      <c r="G960">
        <v>46160.833333333336</v>
      </c>
      <c r="H960">
        <v>46142.833333333336</v>
      </c>
      <c r="I960">
        <v>46173.833333333336</v>
      </c>
      <c r="J960" s="1" t="s">
        <v>106</v>
      </c>
      <c r="K960" s="1" t="s">
        <v>107</v>
      </c>
      <c r="L960" s="1" t="s">
        <v>108</v>
      </c>
      <c r="M960" s="1" t="s">
        <v>151</v>
      </c>
      <c r="N960" s="1" t="s">
        <v>48</v>
      </c>
      <c r="O960" s="1" t="s">
        <v>49</v>
      </c>
      <c r="P960">
        <v>82.344499999999996</v>
      </c>
      <c r="Q960" s="1" t="s">
        <v>110</v>
      </c>
      <c r="R960">
        <v>0.5</v>
      </c>
      <c r="S960" s="1" t="s">
        <v>51</v>
      </c>
      <c r="T960" s="1" t="s">
        <v>52</v>
      </c>
      <c r="U960">
        <v>41.1723</v>
      </c>
      <c r="V960">
        <v>37.878500000000003</v>
      </c>
      <c r="W960">
        <v>37.878500000000003</v>
      </c>
      <c r="X960" s="1" t="s">
        <v>53</v>
      </c>
      <c r="Y960" s="1" t="s">
        <v>49</v>
      </c>
      <c r="Z960" s="1" t="s">
        <v>111</v>
      </c>
      <c r="AA960" s="1" t="s">
        <v>152</v>
      </c>
      <c r="AB960" s="1" t="s">
        <v>124</v>
      </c>
      <c r="AC960" s="1" t="s">
        <v>125</v>
      </c>
      <c r="AD960" s="1" t="s">
        <v>126</v>
      </c>
      <c r="AE960" s="1" t="s">
        <v>127</v>
      </c>
      <c r="AF960" s="1" t="s">
        <v>70</v>
      </c>
      <c r="AG960" s="1" t="s">
        <v>60</v>
      </c>
      <c r="AH960">
        <v>960</v>
      </c>
      <c r="AI960" s="1" t="s">
        <v>113</v>
      </c>
      <c r="AJ960" s="1" t="s">
        <v>114</v>
      </c>
      <c r="AK960" s="1" t="s">
        <v>115</v>
      </c>
      <c r="AL960">
        <v>1</v>
      </c>
      <c r="AM960" s="1" t="s">
        <v>2034</v>
      </c>
      <c r="AN960" s="2">
        <v>46143</v>
      </c>
      <c r="AO960" s="3">
        <v>46143</v>
      </c>
    </row>
    <row r="961" spans="1:41">
      <c r="A961" s="1" t="s">
        <v>2035</v>
      </c>
      <c r="B961" s="1" t="s">
        <v>42</v>
      </c>
      <c r="C961">
        <v>999999999999</v>
      </c>
      <c r="D961">
        <v>222222222222</v>
      </c>
      <c r="E961" s="1" t="s">
        <v>121</v>
      </c>
      <c r="F961">
        <v>46159.833333333336</v>
      </c>
      <c r="G961">
        <v>46160.833333333336</v>
      </c>
      <c r="H961">
        <v>46142.833333333336</v>
      </c>
      <c r="I961">
        <v>46173.833333333336</v>
      </c>
      <c r="J961" s="1" t="s">
        <v>106</v>
      </c>
      <c r="K961" s="1" t="s">
        <v>107</v>
      </c>
      <c r="L961" s="1" t="s">
        <v>108</v>
      </c>
      <c r="M961" s="1" t="s">
        <v>155</v>
      </c>
      <c r="N961" s="1" t="s">
        <v>48</v>
      </c>
      <c r="O961" s="1" t="s">
        <v>49</v>
      </c>
      <c r="P961">
        <v>80.341499999999996</v>
      </c>
      <c r="Q961" s="1" t="s">
        <v>110</v>
      </c>
      <c r="R961">
        <v>0.5</v>
      </c>
      <c r="S961" s="1" t="s">
        <v>51</v>
      </c>
      <c r="T961" s="1" t="s">
        <v>52</v>
      </c>
      <c r="U961">
        <v>40.170699999999997</v>
      </c>
      <c r="V961">
        <v>36.957099999999997</v>
      </c>
      <c r="W961">
        <v>36.957099999999997</v>
      </c>
      <c r="X961" s="1" t="s">
        <v>53</v>
      </c>
      <c r="Y961" s="1" t="s">
        <v>49</v>
      </c>
      <c r="Z961" s="1" t="s">
        <v>111</v>
      </c>
      <c r="AA961" s="1" t="s">
        <v>152</v>
      </c>
      <c r="AB961" s="1" t="s">
        <v>124</v>
      </c>
      <c r="AC961" s="1" t="s">
        <v>125</v>
      </c>
      <c r="AD961" s="1" t="s">
        <v>126</v>
      </c>
      <c r="AE961" s="1" t="s">
        <v>127</v>
      </c>
      <c r="AF961" s="1" t="s">
        <v>70</v>
      </c>
      <c r="AG961" s="1" t="s">
        <v>60</v>
      </c>
      <c r="AH961">
        <v>961</v>
      </c>
      <c r="AI961" s="1" t="s">
        <v>113</v>
      </c>
      <c r="AJ961" s="1" t="s">
        <v>114</v>
      </c>
      <c r="AK961" s="1" t="s">
        <v>115</v>
      </c>
      <c r="AL961">
        <v>1</v>
      </c>
      <c r="AM961" s="1" t="s">
        <v>2036</v>
      </c>
      <c r="AN961" s="2">
        <v>46143</v>
      </c>
      <c r="AO961" s="3">
        <v>46143</v>
      </c>
    </row>
    <row r="962" spans="1:41">
      <c r="A962" s="1" t="s">
        <v>2037</v>
      </c>
      <c r="B962" s="1" t="s">
        <v>42</v>
      </c>
      <c r="C962">
        <v>999999999999</v>
      </c>
      <c r="D962">
        <v>111111111111</v>
      </c>
      <c r="E962" s="1" t="s">
        <v>43</v>
      </c>
      <c r="F962">
        <v>46160.833333333336</v>
      </c>
      <c r="G962">
        <v>46161.833333333336</v>
      </c>
      <c r="H962">
        <v>46142.833333333336</v>
      </c>
      <c r="I962">
        <v>46173.833333333336</v>
      </c>
      <c r="J962" s="1" t="s">
        <v>44</v>
      </c>
      <c r="K962" s="1" t="s">
        <v>45</v>
      </c>
      <c r="L962" s="1" t="s">
        <v>46</v>
      </c>
      <c r="M962" s="1" t="s">
        <v>47</v>
      </c>
      <c r="N962" s="1" t="s">
        <v>48</v>
      </c>
      <c r="O962" s="1" t="s">
        <v>49</v>
      </c>
      <c r="P962">
        <v>1146.6775</v>
      </c>
      <c r="Q962" s="1" t="s">
        <v>50</v>
      </c>
      <c r="R962">
        <v>9.6000000000000002E-2</v>
      </c>
      <c r="S962" s="1" t="s">
        <v>51</v>
      </c>
      <c r="T962" s="1" t="s">
        <v>52</v>
      </c>
      <c r="U962">
        <v>110.081</v>
      </c>
      <c r="V962">
        <v>96.320899999999995</v>
      </c>
      <c r="W962">
        <v>96.320899999999995</v>
      </c>
      <c r="X962" s="1" t="s">
        <v>53</v>
      </c>
      <c r="Y962" s="1" t="s">
        <v>49</v>
      </c>
      <c r="Z962" s="1" t="s">
        <v>54</v>
      </c>
      <c r="AA962" s="1" t="s">
        <v>65</v>
      </c>
      <c r="AB962" s="1" t="s">
        <v>66</v>
      </c>
      <c r="AC962" s="1" t="s">
        <v>67</v>
      </c>
      <c r="AD962" s="1" t="s">
        <v>68</v>
      </c>
      <c r="AE962" s="1" t="s">
        <v>69</v>
      </c>
      <c r="AF962" s="1" t="s">
        <v>70</v>
      </c>
      <c r="AG962" s="1" t="s">
        <v>60</v>
      </c>
      <c r="AH962">
        <v>962</v>
      </c>
      <c r="AI962" s="1" t="s">
        <v>70</v>
      </c>
      <c r="AJ962" s="1" t="s">
        <v>71</v>
      </c>
      <c r="AK962" s="1" t="s">
        <v>72</v>
      </c>
      <c r="AL962">
        <v>1</v>
      </c>
      <c r="AM962" s="1" t="s">
        <v>2038</v>
      </c>
      <c r="AN962" s="2">
        <v>46143</v>
      </c>
      <c r="AO962" s="3">
        <v>46143</v>
      </c>
    </row>
    <row r="963" spans="1:41">
      <c r="A963" s="1" t="s">
        <v>2039</v>
      </c>
      <c r="B963" s="1" t="s">
        <v>42</v>
      </c>
      <c r="C963">
        <v>999999999999</v>
      </c>
      <c r="D963">
        <v>111111111111</v>
      </c>
      <c r="E963" s="1" t="s">
        <v>43</v>
      </c>
      <c r="F963">
        <v>46160.833333333336</v>
      </c>
      <c r="G963">
        <v>46161.833333333336</v>
      </c>
      <c r="H963">
        <v>46142.833333333336</v>
      </c>
      <c r="I963">
        <v>46173.833333333336</v>
      </c>
      <c r="J963" s="1" t="s">
        <v>44</v>
      </c>
      <c r="K963" s="1" t="s">
        <v>45</v>
      </c>
      <c r="L963" s="1" t="s">
        <v>46</v>
      </c>
      <c r="M963" s="1" t="s">
        <v>64</v>
      </c>
      <c r="N963" s="1" t="s">
        <v>48</v>
      </c>
      <c r="O963" s="1" t="s">
        <v>49</v>
      </c>
      <c r="P963">
        <v>1082.8615</v>
      </c>
      <c r="Q963" s="1" t="s">
        <v>50</v>
      </c>
      <c r="R963">
        <v>9.6000000000000002E-2</v>
      </c>
      <c r="S963" s="1" t="s">
        <v>51</v>
      </c>
      <c r="T963" s="1" t="s">
        <v>52</v>
      </c>
      <c r="U963">
        <v>103.9547</v>
      </c>
      <c r="V963">
        <v>90.960400000000007</v>
      </c>
      <c r="W963">
        <v>90.960400000000007</v>
      </c>
      <c r="X963" s="1" t="s">
        <v>53</v>
      </c>
      <c r="Y963" s="1" t="s">
        <v>49</v>
      </c>
      <c r="Z963" s="1" t="s">
        <v>54</v>
      </c>
      <c r="AA963" s="1" t="s">
        <v>65</v>
      </c>
      <c r="AB963" s="1" t="s">
        <v>66</v>
      </c>
      <c r="AC963" s="1" t="s">
        <v>67</v>
      </c>
      <c r="AD963" s="1" t="s">
        <v>68</v>
      </c>
      <c r="AE963" s="1" t="s">
        <v>69</v>
      </c>
      <c r="AF963" s="1" t="s">
        <v>70</v>
      </c>
      <c r="AG963" s="1" t="s">
        <v>60</v>
      </c>
      <c r="AH963">
        <v>963</v>
      </c>
      <c r="AI963" s="1" t="s">
        <v>70</v>
      </c>
      <c r="AJ963" s="1" t="s">
        <v>71</v>
      </c>
      <c r="AK963" s="1" t="s">
        <v>72</v>
      </c>
      <c r="AL963">
        <v>1</v>
      </c>
      <c r="AM963" s="1" t="s">
        <v>2040</v>
      </c>
      <c r="AN963" s="2">
        <v>46143</v>
      </c>
      <c r="AO963" s="3">
        <v>46143</v>
      </c>
    </row>
    <row r="964" spans="1:41">
      <c r="A964" s="1" t="s">
        <v>2041</v>
      </c>
      <c r="B964" s="1" t="s">
        <v>42</v>
      </c>
      <c r="C964">
        <v>999999999999</v>
      </c>
      <c r="D964">
        <v>111111111111</v>
      </c>
      <c r="E964" s="1" t="s">
        <v>43</v>
      </c>
      <c r="F964">
        <v>46160.833333333336</v>
      </c>
      <c r="G964">
        <v>46161.833333333336</v>
      </c>
      <c r="H964">
        <v>46142.833333333336</v>
      </c>
      <c r="I964">
        <v>46173.833333333336</v>
      </c>
      <c r="J964" s="1" t="s">
        <v>75</v>
      </c>
      <c r="K964" s="1" t="s">
        <v>76</v>
      </c>
      <c r="L964" s="1" t="s">
        <v>77</v>
      </c>
      <c r="M964" s="1" t="s">
        <v>78</v>
      </c>
      <c r="N964" s="1" t="s">
        <v>48</v>
      </c>
      <c r="O964" s="1" t="s">
        <v>49</v>
      </c>
      <c r="P964">
        <v>213.3021</v>
      </c>
      <c r="Q964" s="1" t="s">
        <v>79</v>
      </c>
      <c r="R964">
        <v>2.3E-2</v>
      </c>
      <c r="S964" s="1" t="s">
        <v>51</v>
      </c>
      <c r="T964" s="1" t="s">
        <v>52</v>
      </c>
      <c r="U964">
        <v>4.9058999999999999</v>
      </c>
      <c r="V964">
        <v>4.5860000000000003</v>
      </c>
      <c r="W964">
        <v>4.5860000000000003</v>
      </c>
      <c r="X964" s="1" t="s">
        <v>53</v>
      </c>
      <c r="Y964" s="1" t="s">
        <v>49</v>
      </c>
      <c r="Z964" s="1" t="s">
        <v>80</v>
      </c>
      <c r="AA964" s="1" t="s">
        <v>65</v>
      </c>
      <c r="AB964" s="1" t="s">
        <v>66</v>
      </c>
      <c r="AC964" s="1" t="s">
        <v>67</v>
      </c>
      <c r="AD964" s="1" t="s">
        <v>68</v>
      </c>
      <c r="AE964" s="1" t="s">
        <v>69</v>
      </c>
      <c r="AF964" s="1" t="s">
        <v>70</v>
      </c>
      <c r="AG964" s="1" t="s">
        <v>60</v>
      </c>
      <c r="AH964">
        <v>964</v>
      </c>
      <c r="AI964" s="1" t="s">
        <v>70</v>
      </c>
      <c r="AJ964" s="1" t="s">
        <v>71</v>
      </c>
      <c r="AK964" s="1" t="s">
        <v>72</v>
      </c>
      <c r="AL964">
        <v>1</v>
      </c>
      <c r="AM964" s="1" t="s">
        <v>2042</v>
      </c>
      <c r="AN964" s="2">
        <v>46143</v>
      </c>
      <c r="AO964" s="3">
        <v>46143</v>
      </c>
    </row>
    <row r="965" spans="1:41">
      <c r="A965" s="1" t="s">
        <v>2043</v>
      </c>
      <c r="B965" s="1" t="s">
        <v>42</v>
      </c>
      <c r="C965">
        <v>999999999999</v>
      </c>
      <c r="D965">
        <v>111111111111</v>
      </c>
      <c r="E965" s="1" t="s">
        <v>43</v>
      </c>
      <c r="F965">
        <v>46160.833333333336</v>
      </c>
      <c r="G965">
        <v>46161.833333333336</v>
      </c>
      <c r="H965">
        <v>46142.833333333336</v>
      </c>
      <c r="I965">
        <v>46173.833333333336</v>
      </c>
      <c r="J965" s="1" t="s">
        <v>75</v>
      </c>
      <c r="K965" s="1" t="s">
        <v>76</v>
      </c>
      <c r="L965" s="1" t="s">
        <v>77</v>
      </c>
      <c r="M965" s="1" t="s">
        <v>83</v>
      </c>
      <c r="N965" s="1" t="s">
        <v>48</v>
      </c>
      <c r="O965" s="1" t="s">
        <v>49</v>
      </c>
      <c r="P965">
        <v>248.36359999999999</v>
      </c>
      <c r="Q965" s="1" t="s">
        <v>79</v>
      </c>
      <c r="R965">
        <v>2.3E-2</v>
      </c>
      <c r="S965" s="1" t="s">
        <v>51</v>
      </c>
      <c r="T965" s="1" t="s">
        <v>52</v>
      </c>
      <c r="U965">
        <v>5.7123999999999997</v>
      </c>
      <c r="V965">
        <v>5.3398000000000003</v>
      </c>
      <c r="W965">
        <v>5.3398000000000003</v>
      </c>
      <c r="X965" s="1" t="s">
        <v>53</v>
      </c>
      <c r="Y965" s="1" t="s">
        <v>49</v>
      </c>
      <c r="Z965" s="1" t="s">
        <v>80</v>
      </c>
      <c r="AA965" s="1" t="s">
        <v>65</v>
      </c>
      <c r="AB965" s="1" t="s">
        <v>66</v>
      </c>
      <c r="AC965" s="1" t="s">
        <v>67</v>
      </c>
      <c r="AD965" s="1" t="s">
        <v>68</v>
      </c>
      <c r="AE965" s="1" t="s">
        <v>69</v>
      </c>
      <c r="AF965" s="1" t="s">
        <v>70</v>
      </c>
      <c r="AG965" s="1" t="s">
        <v>60</v>
      </c>
      <c r="AH965">
        <v>965</v>
      </c>
      <c r="AI965" s="1" t="s">
        <v>70</v>
      </c>
      <c r="AJ965" s="1" t="s">
        <v>71</v>
      </c>
      <c r="AK965" s="1" t="s">
        <v>72</v>
      </c>
      <c r="AL965">
        <v>1</v>
      </c>
      <c r="AM965" s="1" t="s">
        <v>2044</v>
      </c>
      <c r="AN965" s="2">
        <v>46143</v>
      </c>
      <c r="AO965" s="3">
        <v>46143</v>
      </c>
    </row>
    <row r="966" spans="1:41">
      <c r="A966" s="1" t="s">
        <v>2045</v>
      </c>
      <c r="B966" s="1" t="s">
        <v>42</v>
      </c>
      <c r="C966">
        <v>999999999999</v>
      </c>
      <c r="D966">
        <v>111111111111</v>
      </c>
      <c r="E966" s="1" t="s">
        <v>43</v>
      </c>
      <c r="F966">
        <v>46160.833333333336</v>
      </c>
      <c r="G966">
        <v>46161.833333333336</v>
      </c>
      <c r="H966">
        <v>46142.833333333336</v>
      </c>
      <c r="I966">
        <v>46173.833333333336</v>
      </c>
      <c r="J966" s="1" t="s">
        <v>86</v>
      </c>
      <c r="K966" s="1" t="s">
        <v>87</v>
      </c>
      <c r="L966" s="1" t="s">
        <v>88</v>
      </c>
      <c r="M966" s="1" t="s">
        <v>89</v>
      </c>
      <c r="N966" s="1" t="s">
        <v>48</v>
      </c>
      <c r="O966" s="1" t="s">
        <v>49</v>
      </c>
      <c r="P966">
        <v>211.505</v>
      </c>
      <c r="Q966" s="1" t="s">
        <v>50</v>
      </c>
      <c r="R966">
        <v>0.192</v>
      </c>
      <c r="S966" s="1" t="s">
        <v>51</v>
      </c>
      <c r="T966" s="1" t="s">
        <v>52</v>
      </c>
      <c r="U966">
        <v>40.609000000000002</v>
      </c>
      <c r="V966">
        <v>35.955800000000004</v>
      </c>
      <c r="W966">
        <v>35.955800000000004</v>
      </c>
      <c r="X966" s="1" t="s">
        <v>53</v>
      </c>
      <c r="Y966" s="1" t="s">
        <v>49</v>
      </c>
      <c r="Z966" s="1" t="s">
        <v>90</v>
      </c>
      <c r="AA966" s="1" t="s">
        <v>65</v>
      </c>
      <c r="AB966" s="1" t="s">
        <v>66</v>
      </c>
      <c r="AC966" s="1" t="s">
        <v>67</v>
      </c>
      <c r="AD966" s="1" t="s">
        <v>68</v>
      </c>
      <c r="AE966" s="1" t="s">
        <v>69</v>
      </c>
      <c r="AF966" s="1" t="s">
        <v>70</v>
      </c>
      <c r="AG966" s="1" t="s">
        <v>60</v>
      </c>
      <c r="AH966">
        <v>966</v>
      </c>
      <c r="AI966" s="1" t="s">
        <v>70</v>
      </c>
      <c r="AJ966" s="1" t="s">
        <v>71</v>
      </c>
      <c r="AK966" s="1" t="s">
        <v>72</v>
      </c>
      <c r="AL966">
        <v>1</v>
      </c>
      <c r="AM966" s="1" t="s">
        <v>2046</v>
      </c>
      <c r="AN966" s="2">
        <v>46143</v>
      </c>
      <c r="AO966" s="3">
        <v>46143</v>
      </c>
    </row>
    <row r="967" spans="1:41">
      <c r="A967" s="1" t="s">
        <v>2047</v>
      </c>
      <c r="B967" s="1" t="s">
        <v>42</v>
      </c>
      <c r="C967">
        <v>999999999999</v>
      </c>
      <c r="D967">
        <v>111111111111</v>
      </c>
      <c r="E967" s="1" t="s">
        <v>43</v>
      </c>
      <c r="F967">
        <v>46160.833333333336</v>
      </c>
      <c r="G967">
        <v>46161.833333333336</v>
      </c>
      <c r="H967">
        <v>46142.833333333336</v>
      </c>
      <c r="I967">
        <v>46173.833333333336</v>
      </c>
      <c r="J967" s="1" t="s">
        <v>86</v>
      </c>
      <c r="K967" s="1" t="s">
        <v>87</v>
      </c>
      <c r="L967" s="1" t="s">
        <v>88</v>
      </c>
      <c r="M967" s="1" t="s">
        <v>93</v>
      </c>
      <c r="N967" s="1" t="s">
        <v>48</v>
      </c>
      <c r="O967" s="1" t="s">
        <v>49</v>
      </c>
      <c r="P967">
        <v>226.61879999999999</v>
      </c>
      <c r="Q967" s="1" t="s">
        <v>50</v>
      </c>
      <c r="R967">
        <v>0.192</v>
      </c>
      <c r="S967" s="1" t="s">
        <v>51</v>
      </c>
      <c r="T967" s="1" t="s">
        <v>52</v>
      </c>
      <c r="U967">
        <v>43.510800000000003</v>
      </c>
      <c r="V967">
        <v>38.525199999999998</v>
      </c>
      <c r="W967">
        <v>38.525199999999998</v>
      </c>
      <c r="X967" s="1" t="s">
        <v>53</v>
      </c>
      <c r="Y967" s="1" t="s">
        <v>49</v>
      </c>
      <c r="Z967" s="1" t="s">
        <v>90</v>
      </c>
      <c r="AA967" s="1" t="s">
        <v>65</v>
      </c>
      <c r="AB967" s="1" t="s">
        <v>66</v>
      </c>
      <c r="AC967" s="1" t="s">
        <v>67</v>
      </c>
      <c r="AD967" s="1" t="s">
        <v>68</v>
      </c>
      <c r="AE967" s="1" t="s">
        <v>69</v>
      </c>
      <c r="AF967" s="1" t="s">
        <v>70</v>
      </c>
      <c r="AG967" s="1" t="s">
        <v>60</v>
      </c>
      <c r="AH967">
        <v>967</v>
      </c>
      <c r="AI967" s="1" t="s">
        <v>70</v>
      </c>
      <c r="AJ967" s="1" t="s">
        <v>71</v>
      </c>
      <c r="AK967" s="1" t="s">
        <v>72</v>
      </c>
      <c r="AL967">
        <v>1</v>
      </c>
      <c r="AM967" s="1" t="s">
        <v>2048</v>
      </c>
      <c r="AN967" s="2">
        <v>46143</v>
      </c>
      <c r="AO967" s="3">
        <v>46143</v>
      </c>
    </row>
    <row r="968" spans="1:41">
      <c r="A968" s="1" t="s">
        <v>2049</v>
      </c>
      <c r="B968" s="1" t="s">
        <v>42</v>
      </c>
      <c r="C968">
        <v>999999999999</v>
      </c>
      <c r="D968">
        <v>111111111111</v>
      </c>
      <c r="E968" s="1" t="s">
        <v>43</v>
      </c>
      <c r="F968">
        <v>46160.833333333336</v>
      </c>
      <c r="G968">
        <v>46161.833333333336</v>
      </c>
      <c r="H968">
        <v>46142.833333333336</v>
      </c>
      <c r="I968">
        <v>46173.833333333336</v>
      </c>
      <c r="J968" s="1" t="s">
        <v>96</v>
      </c>
      <c r="K968" s="1" t="s">
        <v>45</v>
      </c>
      <c r="L968" s="1" t="s">
        <v>97</v>
      </c>
      <c r="M968" s="1" t="s">
        <v>98</v>
      </c>
      <c r="N968" s="1" t="s">
        <v>48</v>
      </c>
      <c r="O968" s="1" t="s">
        <v>49</v>
      </c>
      <c r="P968">
        <v>4090760.8224999998</v>
      </c>
      <c r="Q968" s="1" t="s">
        <v>99</v>
      </c>
      <c r="R968">
        <v>1.6666700000000001E-5</v>
      </c>
      <c r="S968" s="1" t="s">
        <v>51</v>
      </c>
      <c r="T968" s="1" t="s">
        <v>52</v>
      </c>
      <c r="U968">
        <v>68.179500000000004</v>
      </c>
      <c r="V968">
        <v>63.406799999999997</v>
      </c>
      <c r="W968">
        <v>63.406799999999997</v>
      </c>
      <c r="X968" s="1" t="s">
        <v>53</v>
      </c>
      <c r="Y968" s="1" t="s">
        <v>49</v>
      </c>
      <c r="Z968" s="1" t="s">
        <v>100</v>
      </c>
      <c r="AA968" s="1" t="s">
        <v>65</v>
      </c>
      <c r="AB968" s="1" t="s">
        <v>66</v>
      </c>
      <c r="AC968" s="1" t="s">
        <v>67</v>
      </c>
      <c r="AD968" s="1" t="s">
        <v>68</v>
      </c>
      <c r="AE968" s="1" t="s">
        <v>69</v>
      </c>
      <c r="AF968" s="1" t="s">
        <v>70</v>
      </c>
      <c r="AG968" s="1" t="s">
        <v>60</v>
      </c>
      <c r="AH968">
        <v>968</v>
      </c>
      <c r="AI968" s="1" t="s">
        <v>70</v>
      </c>
      <c r="AJ968" s="1" t="s">
        <v>71</v>
      </c>
      <c r="AK968" s="1" t="s">
        <v>72</v>
      </c>
      <c r="AL968">
        <v>1</v>
      </c>
      <c r="AM968" s="1" t="s">
        <v>2050</v>
      </c>
      <c r="AN968" s="2">
        <v>46143</v>
      </c>
      <c r="AO968" s="3">
        <v>46143</v>
      </c>
    </row>
    <row r="969" spans="1:41">
      <c r="A969" s="1" t="s">
        <v>2051</v>
      </c>
      <c r="B969" s="1" t="s">
        <v>42</v>
      </c>
      <c r="C969">
        <v>999999999999</v>
      </c>
      <c r="D969">
        <v>111111111111</v>
      </c>
      <c r="E969" s="1" t="s">
        <v>43</v>
      </c>
      <c r="F969">
        <v>46160.833333333336</v>
      </c>
      <c r="G969">
        <v>46161.833333333336</v>
      </c>
      <c r="H969">
        <v>46142.833333333336</v>
      </c>
      <c r="I969">
        <v>46173.833333333336</v>
      </c>
      <c r="J969" s="1" t="s">
        <v>96</v>
      </c>
      <c r="K969" s="1" t="s">
        <v>45</v>
      </c>
      <c r="L969" s="1" t="s">
        <v>97</v>
      </c>
      <c r="M969" s="1" t="s">
        <v>103</v>
      </c>
      <c r="N969" s="1" t="s">
        <v>48</v>
      </c>
      <c r="O969" s="1" t="s">
        <v>49</v>
      </c>
      <c r="P969">
        <v>4107383.9208999998</v>
      </c>
      <c r="Q969" s="1" t="s">
        <v>99</v>
      </c>
      <c r="R969">
        <v>1.6666700000000001E-5</v>
      </c>
      <c r="S969" s="1" t="s">
        <v>51</v>
      </c>
      <c r="T969" s="1" t="s">
        <v>52</v>
      </c>
      <c r="U969">
        <v>68.456500000000005</v>
      </c>
      <c r="V969">
        <v>63.664499999999997</v>
      </c>
      <c r="W969">
        <v>63.664499999999997</v>
      </c>
      <c r="X969" s="1" t="s">
        <v>53</v>
      </c>
      <c r="Y969" s="1" t="s">
        <v>49</v>
      </c>
      <c r="Z969" s="1" t="s">
        <v>100</v>
      </c>
      <c r="AA969" s="1" t="s">
        <v>65</v>
      </c>
      <c r="AB969" s="1" t="s">
        <v>66</v>
      </c>
      <c r="AC969" s="1" t="s">
        <v>67</v>
      </c>
      <c r="AD969" s="1" t="s">
        <v>68</v>
      </c>
      <c r="AE969" s="1" t="s">
        <v>69</v>
      </c>
      <c r="AF969" s="1" t="s">
        <v>70</v>
      </c>
      <c r="AG969" s="1" t="s">
        <v>60</v>
      </c>
      <c r="AH969">
        <v>969</v>
      </c>
      <c r="AI969" s="1" t="s">
        <v>70</v>
      </c>
      <c r="AJ969" s="1" t="s">
        <v>71</v>
      </c>
      <c r="AK969" s="1" t="s">
        <v>72</v>
      </c>
      <c r="AL969">
        <v>1</v>
      </c>
      <c r="AM969" s="1" t="s">
        <v>2052</v>
      </c>
      <c r="AN969" s="2">
        <v>46143</v>
      </c>
      <c r="AO969" s="3">
        <v>46143</v>
      </c>
    </row>
    <row r="970" spans="1:41">
      <c r="A970" s="1" t="s">
        <v>2053</v>
      </c>
      <c r="B970" s="1" t="s">
        <v>42</v>
      </c>
      <c r="C970">
        <v>999999999999</v>
      </c>
      <c r="D970">
        <v>111111111111</v>
      </c>
      <c r="E970" s="1" t="s">
        <v>43</v>
      </c>
      <c r="F970">
        <v>46160.833333333336</v>
      </c>
      <c r="G970">
        <v>46161.833333333336</v>
      </c>
      <c r="H970">
        <v>46142.833333333336</v>
      </c>
      <c r="I970">
        <v>46173.833333333336</v>
      </c>
      <c r="J970" s="1" t="s">
        <v>106</v>
      </c>
      <c r="K970" s="1" t="s">
        <v>107</v>
      </c>
      <c r="L970" s="1" t="s">
        <v>108</v>
      </c>
      <c r="M970" s="1" t="s">
        <v>109</v>
      </c>
      <c r="N970" s="1" t="s">
        <v>48</v>
      </c>
      <c r="O970" s="1" t="s">
        <v>49</v>
      </c>
      <c r="P970">
        <v>244.55619999999999</v>
      </c>
      <c r="Q970" s="1" t="s">
        <v>110</v>
      </c>
      <c r="R970">
        <v>0.5</v>
      </c>
      <c r="S970" s="1" t="s">
        <v>51</v>
      </c>
      <c r="T970" s="1" t="s">
        <v>52</v>
      </c>
      <c r="U970">
        <v>122.27809999999999</v>
      </c>
      <c r="V970">
        <v>112.49590000000001</v>
      </c>
      <c r="W970">
        <v>112.49590000000001</v>
      </c>
      <c r="X970" s="1" t="s">
        <v>53</v>
      </c>
      <c r="Y970" s="1" t="s">
        <v>49</v>
      </c>
      <c r="Z970" s="1" t="s">
        <v>111</v>
      </c>
      <c r="AA970" s="1" t="s">
        <v>55</v>
      </c>
      <c r="AB970" s="1" t="s">
        <v>56</v>
      </c>
      <c r="AC970" s="1" t="s">
        <v>57</v>
      </c>
      <c r="AD970" s="1" t="s">
        <v>58</v>
      </c>
      <c r="AE970" s="1" t="s">
        <v>59</v>
      </c>
      <c r="AF970" s="1" t="s">
        <v>56</v>
      </c>
      <c r="AG970" s="1" t="s">
        <v>60</v>
      </c>
      <c r="AH970">
        <v>970</v>
      </c>
      <c r="AI970" s="1" t="s">
        <v>56</v>
      </c>
      <c r="AJ970" s="1" t="s">
        <v>56</v>
      </c>
      <c r="AK970" s="1" t="s">
        <v>61</v>
      </c>
      <c r="AL970">
        <v>1</v>
      </c>
      <c r="AM970" s="1" t="s">
        <v>2054</v>
      </c>
      <c r="AN970" s="2">
        <v>46143</v>
      </c>
      <c r="AO970" s="3">
        <v>46143</v>
      </c>
    </row>
    <row r="971" spans="1:41">
      <c r="A971" s="1" t="s">
        <v>2055</v>
      </c>
      <c r="B971" s="1" t="s">
        <v>42</v>
      </c>
      <c r="C971">
        <v>999999999999</v>
      </c>
      <c r="D971">
        <v>111111111111</v>
      </c>
      <c r="E971" s="1" t="s">
        <v>43</v>
      </c>
      <c r="F971">
        <v>46160.833333333336</v>
      </c>
      <c r="G971">
        <v>46161.833333333336</v>
      </c>
      <c r="H971">
        <v>46142.833333333336</v>
      </c>
      <c r="I971">
        <v>46173.833333333336</v>
      </c>
      <c r="J971" s="1" t="s">
        <v>106</v>
      </c>
      <c r="K971" s="1" t="s">
        <v>107</v>
      </c>
      <c r="L971" s="1" t="s">
        <v>108</v>
      </c>
      <c r="M971" s="1" t="s">
        <v>118</v>
      </c>
      <c r="N971" s="1" t="s">
        <v>48</v>
      </c>
      <c r="O971" s="1" t="s">
        <v>49</v>
      </c>
      <c r="P971">
        <v>244.51990000000001</v>
      </c>
      <c r="Q971" s="1" t="s">
        <v>110</v>
      </c>
      <c r="R971">
        <v>0.5</v>
      </c>
      <c r="S971" s="1" t="s">
        <v>51</v>
      </c>
      <c r="T971" s="1" t="s">
        <v>52</v>
      </c>
      <c r="U971">
        <v>122.26</v>
      </c>
      <c r="V971">
        <v>112.47920000000001</v>
      </c>
      <c r="W971">
        <v>112.47920000000001</v>
      </c>
      <c r="X971" s="1" t="s">
        <v>53</v>
      </c>
      <c r="Y971" s="1" t="s">
        <v>49</v>
      </c>
      <c r="Z971" s="1" t="s">
        <v>111</v>
      </c>
      <c r="AA971" s="1" t="s">
        <v>55</v>
      </c>
      <c r="AB971" s="1" t="s">
        <v>56</v>
      </c>
      <c r="AC971" s="1" t="s">
        <v>57</v>
      </c>
      <c r="AD971" s="1" t="s">
        <v>58</v>
      </c>
      <c r="AE971" s="1" t="s">
        <v>59</v>
      </c>
      <c r="AF971" s="1" t="s">
        <v>56</v>
      </c>
      <c r="AG971" s="1" t="s">
        <v>60</v>
      </c>
      <c r="AH971">
        <v>971</v>
      </c>
      <c r="AI971" s="1" t="s">
        <v>56</v>
      </c>
      <c r="AJ971" s="1" t="s">
        <v>56</v>
      </c>
      <c r="AK971" s="1" t="s">
        <v>61</v>
      </c>
      <c r="AL971">
        <v>1</v>
      </c>
      <c r="AM971" s="1" t="s">
        <v>2056</v>
      </c>
      <c r="AN971" s="2">
        <v>46143</v>
      </c>
      <c r="AO971" s="3">
        <v>46143</v>
      </c>
    </row>
    <row r="972" spans="1:41">
      <c r="A972" s="1" t="s">
        <v>2057</v>
      </c>
      <c r="B972" s="1" t="s">
        <v>42</v>
      </c>
      <c r="C972">
        <v>999999999999</v>
      </c>
      <c r="D972">
        <v>222222222222</v>
      </c>
      <c r="E972" s="1" t="s">
        <v>121</v>
      </c>
      <c r="F972">
        <v>46160.833333333336</v>
      </c>
      <c r="G972">
        <v>46161.833333333336</v>
      </c>
      <c r="H972">
        <v>46142.833333333336</v>
      </c>
      <c r="I972">
        <v>46173.833333333336</v>
      </c>
      <c r="J972" s="1" t="s">
        <v>44</v>
      </c>
      <c r="K972" s="1" t="s">
        <v>45</v>
      </c>
      <c r="L972" s="1" t="s">
        <v>46</v>
      </c>
      <c r="M972" s="1" t="s">
        <v>122</v>
      </c>
      <c r="N972" s="1" t="s">
        <v>48</v>
      </c>
      <c r="O972" s="1" t="s">
        <v>49</v>
      </c>
      <c r="P972">
        <v>412.34480000000002</v>
      </c>
      <c r="Q972" s="1" t="s">
        <v>50</v>
      </c>
      <c r="R972">
        <v>9.6000000000000002E-2</v>
      </c>
      <c r="S972" s="1" t="s">
        <v>51</v>
      </c>
      <c r="T972" s="1" t="s">
        <v>52</v>
      </c>
      <c r="U972">
        <v>39.585099999999997</v>
      </c>
      <c r="V972">
        <v>34.637</v>
      </c>
      <c r="W972">
        <v>34.637</v>
      </c>
      <c r="X972" s="1" t="s">
        <v>53</v>
      </c>
      <c r="Y972" s="1" t="s">
        <v>49</v>
      </c>
      <c r="Z972" s="1" t="s">
        <v>54</v>
      </c>
      <c r="AA972" s="1" t="s">
        <v>123</v>
      </c>
      <c r="AB972" s="1" t="s">
        <v>124</v>
      </c>
      <c r="AC972" s="1" t="s">
        <v>125</v>
      </c>
      <c r="AD972" s="1" t="s">
        <v>126</v>
      </c>
      <c r="AE972" s="1" t="s">
        <v>127</v>
      </c>
      <c r="AF972" s="1" t="s">
        <v>70</v>
      </c>
      <c r="AG972" s="1" t="s">
        <v>60</v>
      </c>
      <c r="AH972">
        <v>972</v>
      </c>
      <c r="AI972" s="1" t="s">
        <v>70</v>
      </c>
      <c r="AJ972" s="1" t="s">
        <v>71</v>
      </c>
      <c r="AK972" s="1" t="s">
        <v>72</v>
      </c>
      <c r="AL972">
        <v>1</v>
      </c>
      <c r="AM972" s="1" t="s">
        <v>2058</v>
      </c>
      <c r="AN972" s="2">
        <v>46143</v>
      </c>
      <c r="AO972" s="3">
        <v>46143</v>
      </c>
    </row>
    <row r="973" spans="1:41">
      <c r="A973" s="1" t="s">
        <v>2059</v>
      </c>
      <c r="B973" s="1" t="s">
        <v>42</v>
      </c>
      <c r="C973">
        <v>999999999999</v>
      </c>
      <c r="D973">
        <v>222222222222</v>
      </c>
      <c r="E973" s="1" t="s">
        <v>121</v>
      </c>
      <c r="F973">
        <v>46160.833333333336</v>
      </c>
      <c r="G973">
        <v>46161.833333333336</v>
      </c>
      <c r="H973">
        <v>46142.833333333336</v>
      </c>
      <c r="I973">
        <v>46173.833333333336</v>
      </c>
      <c r="J973" s="1" t="s">
        <v>44</v>
      </c>
      <c r="K973" s="1" t="s">
        <v>45</v>
      </c>
      <c r="L973" s="1" t="s">
        <v>46</v>
      </c>
      <c r="M973" s="1" t="s">
        <v>130</v>
      </c>
      <c r="N973" s="1" t="s">
        <v>48</v>
      </c>
      <c r="O973" s="1" t="s">
        <v>49</v>
      </c>
      <c r="P973">
        <v>442.3295</v>
      </c>
      <c r="Q973" s="1" t="s">
        <v>50</v>
      </c>
      <c r="R973">
        <v>9.6000000000000002E-2</v>
      </c>
      <c r="S973" s="1" t="s">
        <v>51</v>
      </c>
      <c r="T973" s="1" t="s">
        <v>52</v>
      </c>
      <c r="U973">
        <v>42.4636</v>
      </c>
      <c r="V973">
        <v>37.155700000000003</v>
      </c>
      <c r="W973">
        <v>37.155700000000003</v>
      </c>
      <c r="X973" s="1" t="s">
        <v>53</v>
      </c>
      <c r="Y973" s="1" t="s">
        <v>49</v>
      </c>
      <c r="Z973" s="1" t="s">
        <v>54</v>
      </c>
      <c r="AA973" s="1" t="s">
        <v>123</v>
      </c>
      <c r="AB973" s="1" t="s">
        <v>124</v>
      </c>
      <c r="AC973" s="1" t="s">
        <v>125</v>
      </c>
      <c r="AD973" s="1" t="s">
        <v>126</v>
      </c>
      <c r="AE973" s="1" t="s">
        <v>127</v>
      </c>
      <c r="AF973" s="1" t="s">
        <v>70</v>
      </c>
      <c r="AG973" s="1" t="s">
        <v>60</v>
      </c>
      <c r="AH973">
        <v>973</v>
      </c>
      <c r="AI973" s="1" t="s">
        <v>70</v>
      </c>
      <c r="AJ973" s="1" t="s">
        <v>71</v>
      </c>
      <c r="AK973" s="1" t="s">
        <v>72</v>
      </c>
      <c r="AL973">
        <v>1</v>
      </c>
      <c r="AM973" s="1" t="s">
        <v>2060</v>
      </c>
      <c r="AN973" s="2">
        <v>46143</v>
      </c>
      <c r="AO973" s="3">
        <v>46143</v>
      </c>
    </row>
    <row r="974" spans="1:41">
      <c r="A974" s="1" t="s">
        <v>2061</v>
      </c>
      <c r="B974" s="1" t="s">
        <v>42</v>
      </c>
      <c r="C974">
        <v>999999999999</v>
      </c>
      <c r="D974">
        <v>222222222222</v>
      </c>
      <c r="E974" s="1" t="s">
        <v>121</v>
      </c>
      <c r="F974">
        <v>46160.833333333336</v>
      </c>
      <c r="G974">
        <v>46161.833333333336</v>
      </c>
      <c r="H974">
        <v>46142.833333333336</v>
      </c>
      <c r="I974">
        <v>46173.833333333336</v>
      </c>
      <c r="J974" s="1" t="s">
        <v>75</v>
      </c>
      <c r="K974" s="1" t="s">
        <v>76</v>
      </c>
      <c r="L974" s="1" t="s">
        <v>77</v>
      </c>
      <c r="M974" s="1" t="s">
        <v>133</v>
      </c>
      <c r="N974" s="1" t="s">
        <v>48</v>
      </c>
      <c r="O974" s="1" t="s">
        <v>49</v>
      </c>
      <c r="P974">
        <v>93.655000000000001</v>
      </c>
      <c r="Q974" s="1" t="s">
        <v>79</v>
      </c>
      <c r="R974">
        <v>2.3E-2</v>
      </c>
      <c r="S974" s="1" t="s">
        <v>51</v>
      </c>
      <c r="T974" s="1" t="s">
        <v>52</v>
      </c>
      <c r="U974">
        <v>2.1541000000000001</v>
      </c>
      <c r="V974">
        <v>2.0135999999999998</v>
      </c>
      <c r="W974">
        <v>2.0135999999999998</v>
      </c>
      <c r="X974" s="1" t="s">
        <v>53</v>
      </c>
      <c r="Y974" s="1" t="s">
        <v>49</v>
      </c>
      <c r="Z974" s="1" t="s">
        <v>80</v>
      </c>
      <c r="AA974" s="1" t="s">
        <v>123</v>
      </c>
      <c r="AB974" s="1" t="s">
        <v>124</v>
      </c>
      <c r="AC974" s="1" t="s">
        <v>125</v>
      </c>
      <c r="AD974" s="1" t="s">
        <v>126</v>
      </c>
      <c r="AE974" s="1" t="s">
        <v>127</v>
      </c>
      <c r="AF974" s="1" t="s">
        <v>70</v>
      </c>
      <c r="AG974" s="1" t="s">
        <v>60</v>
      </c>
      <c r="AH974">
        <v>974</v>
      </c>
      <c r="AI974" s="1" t="s">
        <v>70</v>
      </c>
      <c r="AJ974" s="1" t="s">
        <v>71</v>
      </c>
      <c r="AK974" s="1" t="s">
        <v>72</v>
      </c>
      <c r="AL974">
        <v>1</v>
      </c>
      <c r="AM974" s="1" t="s">
        <v>2062</v>
      </c>
      <c r="AN974" s="2">
        <v>46143</v>
      </c>
      <c r="AO974" s="3">
        <v>46143</v>
      </c>
    </row>
    <row r="975" spans="1:41">
      <c r="A975" s="1" t="s">
        <v>2063</v>
      </c>
      <c r="B975" s="1" t="s">
        <v>42</v>
      </c>
      <c r="C975">
        <v>999999999999</v>
      </c>
      <c r="D975">
        <v>222222222222</v>
      </c>
      <c r="E975" s="1" t="s">
        <v>121</v>
      </c>
      <c r="F975">
        <v>46160.833333333336</v>
      </c>
      <c r="G975">
        <v>46161.833333333336</v>
      </c>
      <c r="H975">
        <v>46142.833333333336</v>
      </c>
      <c r="I975">
        <v>46173.833333333336</v>
      </c>
      <c r="J975" s="1" t="s">
        <v>75</v>
      </c>
      <c r="K975" s="1" t="s">
        <v>76</v>
      </c>
      <c r="L975" s="1" t="s">
        <v>77</v>
      </c>
      <c r="M975" s="1" t="s">
        <v>136</v>
      </c>
      <c r="N975" s="1" t="s">
        <v>48</v>
      </c>
      <c r="O975" s="1" t="s">
        <v>49</v>
      </c>
      <c r="P975">
        <v>99.97</v>
      </c>
      <c r="Q975" s="1" t="s">
        <v>79</v>
      </c>
      <c r="R975">
        <v>2.3E-2</v>
      </c>
      <c r="S975" s="1" t="s">
        <v>51</v>
      </c>
      <c r="T975" s="1" t="s">
        <v>52</v>
      </c>
      <c r="U975">
        <v>2.2993000000000001</v>
      </c>
      <c r="V975">
        <v>2.1494</v>
      </c>
      <c r="W975">
        <v>2.1494</v>
      </c>
      <c r="X975" s="1" t="s">
        <v>53</v>
      </c>
      <c r="Y975" s="1" t="s">
        <v>49</v>
      </c>
      <c r="Z975" s="1" t="s">
        <v>80</v>
      </c>
      <c r="AA975" s="1" t="s">
        <v>123</v>
      </c>
      <c r="AB975" s="1" t="s">
        <v>124</v>
      </c>
      <c r="AC975" s="1" t="s">
        <v>125</v>
      </c>
      <c r="AD975" s="1" t="s">
        <v>126</v>
      </c>
      <c r="AE975" s="1" t="s">
        <v>127</v>
      </c>
      <c r="AF975" s="1" t="s">
        <v>70</v>
      </c>
      <c r="AG975" s="1" t="s">
        <v>60</v>
      </c>
      <c r="AH975">
        <v>975</v>
      </c>
      <c r="AI975" s="1" t="s">
        <v>70</v>
      </c>
      <c r="AJ975" s="1" t="s">
        <v>71</v>
      </c>
      <c r="AK975" s="1" t="s">
        <v>72</v>
      </c>
      <c r="AL975">
        <v>1</v>
      </c>
      <c r="AM975" s="1" t="s">
        <v>2064</v>
      </c>
      <c r="AN975" s="2">
        <v>46143</v>
      </c>
      <c r="AO975" s="3">
        <v>46143</v>
      </c>
    </row>
    <row r="976" spans="1:41">
      <c r="A976" s="1" t="s">
        <v>2065</v>
      </c>
      <c r="B976" s="1" t="s">
        <v>42</v>
      </c>
      <c r="C976">
        <v>999999999999</v>
      </c>
      <c r="D976">
        <v>222222222222</v>
      </c>
      <c r="E976" s="1" t="s">
        <v>121</v>
      </c>
      <c r="F976">
        <v>46160.833333333336</v>
      </c>
      <c r="G976">
        <v>46161.833333333336</v>
      </c>
      <c r="H976">
        <v>46142.833333333336</v>
      </c>
      <c r="I976">
        <v>46173.833333333336</v>
      </c>
      <c r="J976" s="1" t="s">
        <v>86</v>
      </c>
      <c r="K976" s="1" t="s">
        <v>87</v>
      </c>
      <c r="L976" s="1" t="s">
        <v>88</v>
      </c>
      <c r="M976" s="1" t="s">
        <v>139</v>
      </c>
      <c r="N976" s="1" t="s">
        <v>48</v>
      </c>
      <c r="O976" s="1" t="s">
        <v>49</v>
      </c>
      <c r="P976">
        <v>90.209599999999995</v>
      </c>
      <c r="Q976" s="1" t="s">
        <v>50</v>
      </c>
      <c r="R976">
        <v>0.192</v>
      </c>
      <c r="S976" s="1" t="s">
        <v>51</v>
      </c>
      <c r="T976" s="1" t="s">
        <v>52</v>
      </c>
      <c r="U976">
        <v>17.3202</v>
      </c>
      <c r="V976">
        <v>15.335599999999999</v>
      </c>
      <c r="W976">
        <v>15.335599999999999</v>
      </c>
      <c r="X976" s="1" t="s">
        <v>53</v>
      </c>
      <c r="Y976" s="1" t="s">
        <v>49</v>
      </c>
      <c r="Z976" s="1" t="s">
        <v>90</v>
      </c>
      <c r="AA976" s="1" t="s">
        <v>123</v>
      </c>
      <c r="AB976" s="1" t="s">
        <v>124</v>
      </c>
      <c r="AC976" s="1" t="s">
        <v>125</v>
      </c>
      <c r="AD976" s="1" t="s">
        <v>126</v>
      </c>
      <c r="AE976" s="1" t="s">
        <v>127</v>
      </c>
      <c r="AF976" s="1" t="s">
        <v>70</v>
      </c>
      <c r="AG976" s="1" t="s">
        <v>60</v>
      </c>
      <c r="AH976">
        <v>976</v>
      </c>
      <c r="AI976" s="1" t="s">
        <v>70</v>
      </c>
      <c r="AJ976" s="1" t="s">
        <v>71</v>
      </c>
      <c r="AK976" s="1" t="s">
        <v>72</v>
      </c>
      <c r="AL976">
        <v>1</v>
      </c>
      <c r="AM976" s="1" t="s">
        <v>2066</v>
      </c>
      <c r="AN976" s="2">
        <v>46143</v>
      </c>
      <c r="AO976" s="3">
        <v>46143</v>
      </c>
    </row>
    <row r="977" spans="1:41">
      <c r="A977" s="1" t="s">
        <v>2067</v>
      </c>
      <c r="B977" s="1" t="s">
        <v>42</v>
      </c>
      <c r="C977">
        <v>999999999999</v>
      </c>
      <c r="D977">
        <v>222222222222</v>
      </c>
      <c r="E977" s="1" t="s">
        <v>121</v>
      </c>
      <c r="F977">
        <v>46160.833333333336</v>
      </c>
      <c r="G977">
        <v>46161.833333333336</v>
      </c>
      <c r="H977">
        <v>46142.833333333336</v>
      </c>
      <c r="I977">
        <v>46173.833333333336</v>
      </c>
      <c r="J977" s="1" t="s">
        <v>86</v>
      </c>
      <c r="K977" s="1" t="s">
        <v>87</v>
      </c>
      <c r="L977" s="1" t="s">
        <v>88</v>
      </c>
      <c r="M977" s="1" t="s">
        <v>142</v>
      </c>
      <c r="N977" s="1" t="s">
        <v>48</v>
      </c>
      <c r="O977" s="1" t="s">
        <v>49</v>
      </c>
      <c r="P977">
        <v>81.910799999999995</v>
      </c>
      <c r="Q977" s="1" t="s">
        <v>50</v>
      </c>
      <c r="R977">
        <v>0.192</v>
      </c>
      <c r="S977" s="1" t="s">
        <v>51</v>
      </c>
      <c r="T977" s="1" t="s">
        <v>52</v>
      </c>
      <c r="U977">
        <v>15.726900000000001</v>
      </c>
      <c r="V977">
        <v>13.924799999999999</v>
      </c>
      <c r="W977">
        <v>13.924799999999999</v>
      </c>
      <c r="X977" s="1" t="s">
        <v>53</v>
      </c>
      <c r="Y977" s="1" t="s">
        <v>49</v>
      </c>
      <c r="Z977" s="1" t="s">
        <v>90</v>
      </c>
      <c r="AA977" s="1" t="s">
        <v>123</v>
      </c>
      <c r="AB977" s="1" t="s">
        <v>124</v>
      </c>
      <c r="AC977" s="1" t="s">
        <v>125</v>
      </c>
      <c r="AD977" s="1" t="s">
        <v>126</v>
      </c>
      <c r="AE977" s="1" t="s">
        <v>127</v>
      </c>
      <c r="AF977" s="1" t="s">
        <v>70</v>
      </c>
      <c r="AG977" s="1" t="s">
        <v>60</v>
      </c>
      <c r="AH977">
        <v>977</v>
      </c>
      <c r="AI977" s="1" t="s">
        <v>70</v>
      </c>
      <c r="AJ977" s="1" t="s">
        <v>71</v>
      </c>
      <c r="AK977" s="1" t="s">
        <v>72</v>
      </c>
      <c r="AL977">
        <v>1</v>
      </c>
      <c r="AM977" s="1" t="s">
        <v>2068</v>
      </c>
      <c r="AN977" s="2">
        <v>46143</v>
      </c>
      <c r="AO977" s="3">
        <v>46143</v>
      </c>
    </row>
    <row r="978" spans="1:41">
      <c r="A978" s="1" t="s">
        <v>2069</v>
      </c>
      <c r="B978" s="1" t="s">
        <v>42</v>
      </c>
      <c r="C978">
        <v>999999999999</v>
      </c>
      <c r="D978">
        <v>222222222222</v>
      </c>
      <c r="E978" s="1" t="s">
        <v>121</v>
      </c>
      <c r="F978">
        <v>46160.833333333336</v>
      </c>
      <c r="G978">
        <v>46161.833333333336</v>
      </c>
      <c r="H978">
        <v>46142.833333333336</v>
      </c>
      <c r="I978">
        <v>46173.833333333336</v>
      </c>
      <c r="J978" s="1" t="s">
        <v>96</v>
      </c>
      <c r="K978" s="1" t="s">
        <v>45</v>
      </c>
      <c r="L978" s="1" t="s">
        <v>97</v>
      </c>
      <c r="M978" s="1" t="s">
        <v>145</v>
      </c>
      <c r="N978" s="1" t="s">
        <v>48</v>
      </c>
      <c r="O978" s="1" t="s">
        <v>49</v>
      </c>
      <c r="P978">
        <v>1806627.3883</v>
      </c>
      <c r="Q978" s="1" t="s">
        <v>99</v>
      </c>
      <c r="R978">
        <v>1.6666700000000001E-5</v>
      </c>
      <c r="S978" s="1" t="s">
        <v>51</v>
      </c>
      <c r="T978" s="1" t="s">
        <v>52</v>
      </c>
      <c r="U978">
        <v>30.110499999999998</v>
      </c>
      <c r="V978">
        <v>28.002700000000001</v>
      </c>
      <c r="W978">
        <v>28.002700000000001</v>
      </c>
      <c r="X978" s="1" t="s">
        <v>53</v>
      </c>
      <c r="Y978" s="1" t="s">
        <v>49</v>
      </c>
      <c r="Z978" s="1" t="s">
        <v>100</v>
      </c>
      <c r="AA978" s="1" t="s">
        <v>123</v>
      </c>
      <c r="AB978" s="1" t="s">
        <v>124</v>
      </c>
      <c r="AC978" s="1" t="s">
        <v>125</v>
      </c>
      <c r="AD978" s="1" t="s">
        <v>126</v>
      </c>
      <c r="AE978" s="1" t="s">
        <v>127</v>
      </c>
      <c r="AF978" s="1" t="s">
        <v>70</v>
      </c>
      <c r="AG978" s="1" t="s">
        <v>60</v>
      </c>
      <c r="AH978">
        <v>978</v>
      </c>
      <c r="AI978" s="1" t="s">
        <v>70</v>
      </c>
      <c r="AJ978" s="1" t="s">
        <v>71</v>
      </c>
      <c r="AK978" s="1" t="s">
        <v>72</v>
      </c>
      <c r="AL978">
        <v>1</v>
      </c>
      <c r="AM978" s="1" t="s">
        <v>2070</v>
      </c>
      <c r="AN978" s="2">
        <v>46143</v>
      </c>
      <c r="AO978" s="3">
        <v>46143</v>
      </c>
    </row>
    <row r="979" spans="1:41">
      <c r="A979" s="1" t="s">
        <v>2071</v>
      </c>
      <c r="B979" s="1" t="s">
        <v>42</v>
      </c>
      <c r="C979">
        <v>999999999999</v>
      </c>
      <c r="D979">
        <v>222222222222</v>
      </c>
      <c r="E979" s="1" t="s">
        <v>121</v>
      </c>
      <c r="F979">
        <v>46160.833333333336</v>
      </c>
      <c r="G979">
        <v>46161.833333333336</v>
      </c>
      <c r="H979">
        <v>46142.833333333336</v>
      </c>
      <c r="I979">
        <v>46173.833333333336</v>
      </c>
      <c r="J979" s="1" t="s">
        <v>96</v>
      </c>
      <c r="K979" s="1" t="s">
        <v>45</v>
      </c>
      <c r="L979" s="1" t="s">
        <v>97</v>
      </c>
      <c r="M979" s="1" t="s">
        <v>148</v>
      </c>
      <c r="N979" s="1" t="s">
        <v>48</v>
      </c>
      <c r="O979" s="1" t="s">
        <v>49</v>
      </c>
      <c r="P979">
        <v>1803736.9343999999</v>
      </c>
      <c r="Q979" s="1" t="s">
        <v>99</v>
      </c>
      <c r="R979">
        <v>1.6666700000000001E-5</v>
      </c>
      <c r="S979" s="1" t="s">
        <v>51</v>
      </c>
      <c r="T979" s="1" t="s">
        <v>52</v>
      </c>
      <c r="U979">
        <v>30.0623</v>
      </c>
      <c r="V979">
        <v>27.957899999999999</v>
      </c>
      <c r="W979">
        <v>27.957899999999999</v>
      </c>
      <c r="X979" s="1" t="s">
        <v>53</v>
      </c>
      <c r="Y979" s="1" t="s">
        <v>49</v>
      </c>
      <c r="Z979" s="1" t="s">
        <v>100</v>
      </c>
      <c r="AA979" s="1" t="s">
        <v>123</v>
      </c>
      <c r="AB979" s="1" t="s">
        <v>124</v>
      </c>
      <c r="AC979" s="1" t="s">
        <v>125</v>
      </c>
      <c r="AD979" s="1" t="s">
        <v>126</v>
      </c>
      <c r="AE979" s="1" t="s">
        <v>127</v>
      </c>
      <c r="AF979" s="1" t="s">
        <v>70</v>
      </c>
      <c r="AG979" s="1" t="s">
        <v>60</v>
      </c>
      <c r="AH979">
        <v>979</v>
      </c>
      <c r="AI979" s="1" t="s">
        <v>70</v>
      </c>
      <c r="AJ979" s="1" t="s">
        <v>71</v>
      </c>
      <c r="AK979" s="1" t="s">
        <v>72</v>
      </c>
      <c r="AL979">
        <v>1</v>
      </c>
      <c r="AM979" s="1" t="s">
        <v>2072</v>
      </c>
      <c r="AN979" s="2">
        <v>46143</v>
      </c>
      <c r="AO979" s="3">
        <v>46143</v>
      </c>
    </row>
    <row r="980" spans="1:41">
      <c r="A980" s="1" t="s">
        <v>2073</v>
      </c>
      <c r="B980" s="1" t="s">
        <v>42</v>
      </c>
      <c r="C980">
        <v>999999999999</v>
      </c>
      <c r="D980">
        <v>222222222222</v>
      </c>
      <c r="E980" s="1" t="s">
        <v>121</v>
      </c>
      <c r="F980">
        <v>46160.833333333336</v>
      </c>
      <c r="G980">
        <v>46161.833333333336</v>
      </c>
      <c r="H980">
        <v>46142.833333333336</v>
      </c>
      <c r="I980">
        <v>46173.833333333336</v>
      </c>
      <c r="J980" s="1" t="s">
        <v>106</v>
      </c>
      <c r="K980" s="1" t="s">
        <v>107</v>
      </c>
      <c r="L980" s="1" t="s">
        <v>108</v>
      </c>
      <c r="M980" s="1" t="s">
        <v>151</v>
      </c>
      <c r="N980" s="1" t="s">
        <v>48</v>
      </c>
      <c r="O980" s="1" t="s">
        <v>49</v>
      </c>
      <c r="P980">
        <v>81.8733</v>
      </c>
      <c r="Q980" s="1" t="s">
        <v>110</v>
      </c>
      <c r="R980">
        <v>0.5</v>
      </c>
      <c r="S980" s="1" t="s">
        <v>51</v>
      </c>
      <c r="T980" s="1" t="s">
        <v>52</v>
      </c>
      <c r="U980">
        <v>40.936599999999999</v>
      </c>
      <c r="V980">
        <v>37.661700000000003</v>
      </c>
      <c r="W980">
        <v>37.661700000000003</v>
      </c>
      <c r="X980" s="1" t="s">
        <v>53</v>
      </c>
      <c r="Y980" s="1" t="s">
        <v>49</v>
      </c>
      <c r="Z980" s="1" t="s">
        <v>111</v>
      </c>
      <c r="AA980" s="1" t="s">
        <v>152</v>
      </c>
      <c r="AB980" s="1" t="s">
        <v>124</v>
      </c>
      <c r="AC980" s="1" t="s">
        <v>125</v>
      </c>
      <c r="AD980" s="1" t="s">
        <v>126</v>
      </c>
      <c r="AE980" s="1" t="s">
        <v>127</v>
      </c>
      <c r="AF980" s="1" t="s">
        <v>70</v>
      </c>
      <c r="AG980" s="1" t="s">
        <v>60</v>
      </c>
      <c r="AH980">
        <v>980</v>
      </c>
      <c r="AI980" s="1" t="s">
        <v>113</v>
      </c>
      <c r="AJ980" s="1" t="s">
        <v>114</v>
      </c>
      <c r="AK980" s="1" t="s">
        <v>115</v>
      </c>
      <c r="AL980">
        <v>1</v>
      </c>
      <c r="AM980" s="1" t="s">
        <v>2074</v>
      </c>
      <c r="AN980" s="2">
        <v>46143</v>
      </c>
      <c r="AO980" s="3">
        <v>46143</v>
      </c>
    </row>
    <row r="981" spans="1:41">
      <c r="A981" s="1" t="s">
        <v>2075</v>
      </c>
      <c r="B981" s="1" t="s">
        <v>42</v>
      </c>
      <c r="C981">
        <v>999999999999</v>
      </c>
      <c r="D981">
        <v>222222222222</v>
      </c>
      <c r="E981" s="1" t="s">
        <v>121</v>
      </c>
      <c r="F981">
        <v>46160.833333333336</v>
      </c>
      <c r="G981">
        <v>46161.833333333336</v>
      </c>
      <c r="H981">
        <v>46142.833333333336</v>
      </c>
      <c r="I981">
        <v>46173.833333333336</v>
      </c>
      <c r="J981" s="1" t="s">
        <v>106</v>
      </c>
      <c r="K981" s="1" t="s">
        <v>107</v>
      </c>
      <c r="L981" s="1" t="s">
        <v>108</v>
      </c>
      <c r="M981" s="1" t="s">
        <v>155</v>
      </c>
      <c r="N981" s="1" t="s">
        <v>48</v>
      </c>
      <c r="O981" s="1" t="s">
        <v>49</v>
      </c>
      <c r="P981">
        <v>88.0047</v>
      </c>
      <c r="Q981" s="1" t="s">
        <v>110</v>
      </c>
      <c r="R981">
        <v>0.5</v>
      </c>
      <c r="S981" s="1" t="s">
        <v>51</v>
      </c>
      <c r="T981" s="1" t="s">
        <v>52</v>
      </c>
      <c r="U981">
        <v>44.002400000000002</v>
      </c>
      <c r="V981">
        <v>40.482199999999999</v>
      </c>
      <c r="W981">
        <v>40.482199999999999</v>
      </c>
      <c r="X981" s="1" t="s">
        <v>53</v>
      </c>
      <c r="Y981" s="1" t="s">
        <v>49</v>
      </c>
      <c r="Z981" s="1" t="s">
        <v>111</v>
      </c>
      <c r="AA981" s="1" t="s">
        <v>152</v>
      </c>
      <c r="AB981" s="1" t="s">
        <v>124</v>
      </c>
      <c r="AC981" s="1" t="s">
        <v>125</v>
      </c>
      <c r="AD981" s="1" t="s">
        <v>126</v>
      </c>
      <c r="AE981" s="1" t="s">
        <v>127</v>
      </c>
      <c r="AF981" s="1" t="s">
        <v>70</v>
      </c>
      <c r="AG981" s="1" t="s">
        <v>60</v>
      </c>
      <c r="AH981">
        <v>981</v>
      </c>
      <c r="AI981" s="1" t="s">
        <v>113</v>
      </c>
      <c r="AJ981" s="1" t="s">
        <v>114</v>
      </c>
      <c r="AK981" s="1" t="s">
        <v>115</v>
      </c>
      <c r="AL981">
        <v>1</v>
      </c>
      <c r="AM981" s="1" t="s">
        <v>2076</v>
      </c>
      <c r="AN981" s="2">
        <v>46143</v>
      </c>
      <c r="AO981" s="3">
        <v>46143</v>
      </c>
    </row>
    <row r="982" spans="1:41">
      <c r="A982" s="1" t="s">
        <v>2077</v>
      </c>
      <c r="B982" s="1" t="s">
        <v>42</v>
      </c>
      <c r="C982">
        <v>999999999999</v>
      </c>
      <c r="D982">
        <v>111111111111</v>
      </c>
      <c r="E982" s="1" t="s">
        <v>43</v>
      </c>
      <c r="F982">
        <v>46161.833333333336</v>
      </c>
      <c r="G982">
        <v>46162.833333333336</v>
      </c>
      <c r="H982">
        <v>46142.833333333336</v>
      </c>
      <c r="I982">
        <v>46173.833333333336</v>
      </c>
      <c r="J982" s="1" t="s">
        <v>44</v>
      </c>
      <c r="K982" s="1" t="s">
        <v>45</v>
      </c>
      <c r="L982" s="1" t="s">
        <v>46</v>
      </c>
      <c r="M982" s="1" t="s">
        <v>47</v>
      </c>
      <c r="N982" s="1" t="s">
        <v>48</v>
      </c>
      <c r="O982" s="1" t="s">
        <v>49</v>
      </c>
      <c r="P982">
        <v>1020.1011</v>
      </c>
      <c r="Q982" s="1" t="s">
        <v>50</v>
      </c>
      <c r="R982">
        <v>9.6000000000000002E-2</v>
      </c>
      <c r="S982" s="1" t="s">
        <v>51</v>
      </c>
      <c r="T982" s="1" t="s">
        <v>52</v>
      </c>
      <c r="U982">
        <v>97.929699999999997</v>
      </c>
      <c r="V982">
        <v>85.688500000000005</v>
      </c>
      <c r="W982">
        <v>85.688500000000005</v>
      </c>
      <c r="X982" s="1" t="s">
        <v>53</v>
      </c>
      <c r="Y982" s="1" t="s">
        <v>49</v>
      </c>
      <c r="Z982" s="1" t="s">
        <v>54</v>
      </c>
      <c r="AA982" s="1" t="s">
        <v>55</v>
      </c>
      <c r="AB982" s="1" t="s">
        <v>56</v>
      </c>
      <c r="AC982" s="1" t="s">
        <v>57</v>
      </c>
      <c r="AD982" s="1" t="s">
        <v>58</v>
      </c>
      <c r="AE982" s="1" t="s">
        <v>59</v>
      </c>
      <c r="AF982" s="1" t="s">
        <v>56</v>
      </c>
      <c r="AG982" s="1" t="s">
        <v>60</v>
      </c>
      <c r="AH982">
        <v>982</v>
      </c>
      <c r="AI982" s="1" t="s">
        <v>56</v>
      </c>
      <c r="AJ982" s="1" t="s">
        <v>56</v>
      </c>
      <c r="AK982" s="1" t="s">
        <v>61</v>
      </c>
      <c r="AL982">
        <v>1</v>
      </c>
      <c r="AM982" s="1" t="s">
        <v>2078</v>
      </c>
      <c r="AN982" s="2">
        <v>46143</v>
      </c>
      <c r="AO982" s="3">
        <v>46143</v>
      </c>
    </row>
    <row r="983" spans="1:41">
      <c r="A983" s="1" t="s">
        <v>2079</v>
      </c>
      <c r="B983" s="1" t="s">
        <v>42</v>
      </c>
      <c r="C983">
        <v>999999999999</v>
      </c>
      <c r="D983">
        <v>111111111111</v>
      </c>
      <c r="E983" s="1" t="s">
        <v>43</v>
      </c>
      <c r="F983">
        <v>46161.833333333336</v>
      </c>
      <c r="G983">
        <v>46162.833333333336</v>
      </c>
      <c r="H983">
        <v>46142.833333333336</v>
      </c>
      <c r="I983">
        <v>46173.833333333336</v>
      </c>
      <c r="J983" s="1" t="s">
        <v>44</v>
      </c>
      <c r="K983" s="1" t="s">
        <v>45</v>
      </c>
      <c r="L983" s="1" t="s">
        <v>46</v>
      </c>
      <c r="M983" s="1" t="s">
        <v>64</v>
      </c>
      <c r="N983" s="1" t="s">
        <v>48</v>
      </c>
      <c r="O983" s="1" t="s">
        <v>49</v>
      </c>
      <c r="P983">
        <v>976.91079999999999</v>
      </c>
      <c r="Q983" s="1" t="s">
        <v>50</v>
      </c>
      <c r="R983">
        <v>9.6000000000000002E-2</v>
      </c>
      <c r="S983" s="1" t="s">
        <v>51</v>
      </c>
      <c r="T983" s="1" t="s">
        <v>52</v>
      </c>
      <c r="U983">
        <v>93.7834</v>
      </c>
      <c r="V983">
        <v>82.060500000000005</v>
      </c>
      <c r="W983">
        <v>82.060500000000005</v>
      </c>
      <c r="X983" s="1" t="s">
        <v>53</v>
      </c>
      <c r="Y983" s="1" t="s">
        <v>49</v>
      </c>
      <c r="Z983" s="1" t="s">
        <v>54</v>
      </c>
      <c r="AA983" s="1" t="s">
        <v>65</v>
      </c>
      <c r="AB983" s="1" t="s">
        <v>66</v>
      </c>
      <c r="AC983" s="1" t="s">
        <v>67</v>
      </c>
      <c r="AD983" s="1" t="s">
        <v>68</v>
      </c>
      <c r="AE983" s="1" t="s">
        <v>69</v>
      </c>
      <c r="AF983" s="1" t="s">
        <v>70</v>
      </c>
      <c r="AG983" s="1" t="s">
        <v>60</v>
      </c>
      <c r="AH983">
        <v>983</v>
      </c>
      <c r="AI983" s="1" t="s">
        <v>70</v>
      </c>
      <c r="AJ983" s="1" t="s">
        <v>71</v>
      </c>
      <c r="AK983" s="1" t="s">
        <v>72</v>
      </c>
      <c r="AL983">
        <v>1</v>
      </c>
      <c r="AM983" s="1" t="s">
        <v>2080</v>
      </c>
      <c r="AN983" s="2">
        <v>46143</v>
      </c>
      <c r="AO983" s="3">
        <v>46143</v>
      </c>
    </row>
    <row r="984" spans="1:41">
      <c r="A984" s="1" t="s">
        <v>2081</v>
      </c>
      <c r="B984" s="1" t="s">
        <v>42</v>
      </c>
      <c r="C984">
        <v>999999999999</v>
      </c>
      <c r="D984">
        <v>111111111111</v>
      </c>
      <c r="E984" s="1" t="s">
        <v>43</v>
      </c>
      <c r="F984">
        <v>46161.833333333336</v>
      </c>
      <c r="G984">
        <v>46162.833333333336</v>
      </c>
      <c r="H984">
        <v>46142.833333333336</v>
      </c>
      <c r="I984">
        <v>46173.833333333336</v>
      </c>
      <c r="J984" s="1" t="s">
        <v>75</v>
      </c>
      <c r="K984" s="1" t="s">
        <v>76</v>
      </c>
      <c r="L984" s="1" t="s">
        <v>77</v>
      </c>
      <c r="M984" s="1" t="s">
        <v>78</v>
      </c>
      <c r="N984" s="1" t="s">
        <v>48</v>
      </c>
      <c r="O984" s="1" t="s">
        <v>49</v>
      </c>
      <c r="P984">
        <v>242.1198</v>
      </c>
      <c r="Q984" s="1" t="s">
        <v>79</v>
      </c>
      <c r="R984">
        <v>2.3E-2</v>
      </c>
      <c r="S984" s="1" t="s">
        <v>51</v>
      </c>
      <c r="T984" s="1" t="s">
        <v>52</v>
      </c>
      <c r="U984">
        <v>5.5688000000000004</v>
      </c>
      <c r="V984">
        <v>5.2055999999999996</v>
      </c>
      <c r="W984">
        <v>5.2055999999999996</v>
      </c>
      <c r="X984" s="1" t="s">
        <v>53</v>
      </c>
      <c r="Y984" s="1" t="s">
        <v>49</v>
      </c>
      <c r="Z984" s="1" t="s">
        <v>80</v>
      </c>
      <c r="AA984" s="1" t="s">
        <v>65</v>
      </c>
      <c r="AB984" s="1" t="s">
        <v>66</v>
      </c>
      <c r="AC984" s="1" t="s">
        <v>67</v>
      </c>
      <c r="AD984" s="1" t="s">
        <v>68</v>
      </c>
      <c r="AE984" s="1" t="s">
        <v>69</v>
      </c>
      <c r="AF984" s="1" t="s">
        <v>70</v>
      </c>
      <c r="AG984" s="1" t="s">
        <v>60</v>
      </c>
      <c r="AH984">
        <v>984</v>
      </c>
      <c r="AI984" s="1" t="s">
        <v>70</v>
      </c>
      <c r="AJ984" s="1" t="s">
        <v>71</v>
      </c>
      <c r="AK984" s="1" t="s">
        <v>72</v>
      </c>
      <c r="AL984">
        <v>1</v>
      </c>
      <c r="AM984" s="1" t="s">
        <v>2082</v>
      </c>
      <c r="AN984" s="2">
        <v>46143</v>
      </c>
      <c r="AO984" s="3">
        <v>46143</v>
      </c>
    </row>
    <row r="985" spans="1:41">
      <c r="A985" s="1" t="s">
        <v>2083</v>
      </c>
      <c r="B985" s="1" t="s">
        <v>42</v>
      </c>
      <c r="C985">
        <v>999999999999</v>
      </c>
      <c r="D985">
        <v>111111111111</v>
      </c>
      <c r="E985" s="1" t="s">
        <v>43</v>
      </c>
      <c r="F985">
        <v>46161.833333333336</v>
      </c>
      <c r="G985">
        <v>46162.833333333336</v>
      </c>
      <c r="H985">
        <v>46142.833333333336</v>
      </c>
      <c r="I985">
        <v>46173.833333333336</v>
      </c>
      <c r="J985" s="1" t="s">
        <v>75</v>
      </c>
      <c r="K985" s="1" t="s">
        <v>76</v>
      </c>
      <c r="L985" s="1" t="s">
        <v>77</v>
      </c>
      <c r="M985" s="1" t="s">
        <v>83</v>
      </c>
      <c r="N985" s="1" t="s">
        <v>48</v>
      </c>
      <c r="O985" s="1" t="s">
        <v>49</v>
      </c>
      <c r="P985">
        <v>235.49449999999999</v>
      </c>
      <c r="Q985" s="1" t="s">
        <v>79</v>
      </c>
      <c r="R985">
        <v>2.3E-2</v>
      </c>
      <c r="S985" s="1" t="s">
        <v>51</v>
      </c>
      <c r="T985" s="1" t="s">
        <v>52</v>
      </c>
      <c r="U985">
        <v>5.4164000000000003</v>
      </c>
      <c r="V985">
        <v>5.0631000000000004</v>
      </c>
      <c r="W985">
        <v>5.0631000000000004</v>
      </c>
      <c r="X985" s="1" t="s">
        <v>53</v>
      </c>
      <c r="Y985" s="1" t="s">
        <v>49</v>
      </c>
      <c r="Z985" s="1" t="s">
        <v>80</v>
      </c>
      <c r="AA985" s="1" t="s">
        <v>65</v>
      </c>
      <c r="AB985" s="1" t="s">
        <v>66</v>
      </c>
      <c r="AC985" s="1" t="s">
        <v>67</v>
      </c>
      <c r="AD985" s="1" t="s">
        <v>68</v>
      </c>
      <c r="AE985" s="1" t="s">
        <v>69</v>
      </c>
      <c r="AF985" s="1" t="s">
        <v>70</v>
      </c>
      <c r="AG985" s="1" t="s">
        <v>60</v>
      </c>
      <c r="AH985">
        <v>985</v>
      </c>
      <c r="AI985" s="1" t="s">
        <v>70</v>
      </c>
      <c r="AJ985" s="1" t="s">
        <v>71</v>
      </c>
      <c r="AK985" s="1" t="s">
        <v>72</v>
      </c>
      <c r="AL985">
        <v>1</v>
      </c>
      <c r="AM985" s="1" t="s">
        <v>2084</v>
      </c>
      <c r="AN985" s="2">
        <v>46143</v>
      </c>
      <c r="AO985" s="3">
        <v>46143</v>
      </c>
    </row>
    <row r="986" spans="1:41">
      <c r="A986" s="1" t="s">
        <v>2085</v>
      </c>
      <c r="B986" s="1" t="s">
        <v>42</v>
      </c>
      <c r="C986">
        <v>999999999999</v>
      </c>
      <c r="D986">
        <v>111111111111</v>
      </c>
      <c r="E986" s="1" t="s">
        <v>43</v>
      </c>
      <c r="F986">
        <v>46161.833333333336</v>
      </c>
      <c r="G986">
        <v>46162.833333333336</v>
      </c>
      <c r="H986">
        <v>46142.833333333336</v>
      </c>
      <c r="I986">
        <v>46173.833333333336</v>
      </c>
      <c r="J986" s="1" t="s">
        <v>86</v>
      </c>
      <c r="K986" s="1" t="s">
        <v>87</v>
      </c>
      <c r="L986" s="1" t="s">
        <v>88</v>
      </c>
      <c r="M986" s="1" t="s">
        <v>89</v>
      </c>
      <c r="N986" s="1" t="s">
        <v>48</v>
      </c>
      <c r="O986" s="1" t="s">
        <v>49</v>
      </c>
      <c r="P986">
        <v>205.0925</v>
      </c>
      <c r="Q986" s="1" t="s">
        <v>50</v>
      </c>
      <c r="R986">
        <v>0.192</v>
      </c>
      <c r="S986" s="1" t="s">
        <v>51</v>
      </c>
      <c r="T986" s="1" t="s">
        <v>52</v>
      </c>
      <c r="U986">
        <v>39.377800000000001</v>
      </c>
      <c r="V986">
        <v>34.865699999999997</v>
      </c>
      <c r="W986">
        <v>34.865699999999997</v>
      </c>
      <c r="X986" s="1" t="s">
        <v>53</v>
      </c>
      <c r="Y986" s="1" t="s">
        <v>49</v>
      </c>
      <c r="Z986" s="1" t="s">
        <v>90</v>
      </c>
      <c r="AA986" s="1" t="s">
        <v>65</v>
      </c>
      <c r="AB986" s="1" t="s">
        <v>66</v>
      </c>
      <c r="AC986" s="1" t="s">
        <v>67</v>
      </c>
      <c r="AD986" s="1" t="s">
        <v>68</v>
      </c>
      <c r="AE986" s="1" t="s">
        <v>69</v>
      </c>
      <c r="AF986" s="1" t="s">
        <v>70</v>
      </c>
      <c r="AG986" s="1" t="s">
        <v>60</v>
      </c>
      <c r="AH986">
        <v>986</v>
      </c>
      <c r="AI986" s="1" t="s">
        <v>70</v>
      </c>
      <c r="AJ986" s="1" t="s">
        <v>71</v>
      </c>
      <c r="AK986" s="1" t="s">
        <v>72</v>
      </c>
      <c r="AL986">
        <v>1</v>
      </c>
      <c r="AM986" s="1" t="s">
        <v>2086</v>
      </c>
      <c r="AN986" s="2">
        <v>46143</v>
      </c>
      <c r="AO986" s="3">
        <v>46143</v>
      </c>
    </row>
    <row r="987" spans="1:41">
      <c r="A987" s="1" t="s">
        <v>2087</v>
      </c>
      <c r="B987" s="1" t="s">
        <v>42</v>
      </c>
      <c r="C987">
        <v>999999999999</v>
      </c>
      <c r="D987">
        <v>111111111111</v>
      </c>
      <c r="E987" s="1" t="s">
        <v>43</v>
      </c>
      <c r="F987">
        <v>46161.833333333336</v>
      </c>
      <c r="G987">
        <v>46162.833333333336</v>
      </c>
      <c r="H987">
        <v>46142.833333333336</v>
      </c>
      <c r="I987">
        <v>46173.833333333336</v>
      </c>
      <c r="J987" s="1" t="s">
        <v>86</v>
      </c>
      <c r="K987" s="1" t="s">
        <v>87</v>
      </c>
      <c r="L987" s="1" t="s">
        <v>88</v>
      </c>
      <c r="M987" s="1" t="s">
        <v>93</v>
      </c>
      <c r="N987" s="1" t="s">
        <v>48</v>
      </c>
      <c r="O987" s="1" t="s">
        <v>49</v>
      </c>
      <c r="P987">
        <v>206.3081</v>
      </c>
      <c r="Q987" s="1" t="s">
        <v>50</v>
      </c>
      <c r="R987">
        <v>0.192</v>
      </c>
      <c r="S987" s="1" t="s">
        <v>51</v>
      </c>
      <c r="T987" s="1" t="s">
        <v>52</v>
      </c>
      <c r="U987">
        <v>39.6111</v>
      </c>
      <c r="V987">
        <v>35.072400000000002</v>
      </c>
      <c r="W987">
        <v>35.072400000000002</v>
      </c>
      <c r="X987" s="1" t="s">
        <v>53</v>
      </c>
      <c r="Y987" s="1" t="s">
        <v>49</v>
      </c>
      <c r="Z987" s="1" t="s">
        <v>90</v>
      </c>
      <c r="AA987" s="1" t="s">
        <v>65</v>
      </c>
      <c r="AB987" s="1" t="s">
        <v>66</v>
      </c>
      <c r="AC987" s="1" t="s">
        <v>67</v>
      </c>
      <c r="AD987" s="1" t="s">
        <v>68</v>
      </c>
      <c r="AE987" s="1" t="s">
        <v>69</v>
      </c>
      <c r="AF987" s="1" t="s">
        <v>70</v>
      </c>
      <c r="AG987" s="1" t="s">
        <v>60</v>
      </c>
      <c r="AH987">
        <v>987</v>
      </c>
      <c r="AI987" s="1" t="s">
        <v>70</v>
      </c>
      <c r="AJ987" s="1" t="s">
        <v>71</v>
      </c>
      <c r="AK987" s="1" t="s">
        <v>72</v>
      </c>
      <c r="AL987">
        <v>1</v>
      </c>
      <c r="AM987" s="1" t="s">
        <v>2088</v>
      </c>
      <c r="AN987" s="2">
        <v>46143</v>
      </c>
      <c r="AO987" s="3">
        <v>46143</v>
      </c>
    </row>
    <row r="988" spans="1:41">
      <c r="A988" s="1" t="s">
        <v>2089</v>
      </c>
      <c r="B988" s="1" t="s">
        <v>42</v>
      </c>
      <c r="C988">
        <v>999999999999</v>
      </c>
      <c r="D988">
        <v>111111111111</v>
      </c>
      <c r="E988" s="1" t="s">
        <v>43</v>
      </c>
      <c r="F988">
        <v>46161.833333333336</v>
      </c>
      <c r="G988">
        <v>46162.833333333336</v>
      </c>
      <c r="H988">
        <v>46142.833333333336</v>
      </c>
      <c r="I988">
        <v>46173.833333333336</v>
      </c>
      <c r="J988" s="1" t="s">
        <v>96</v>
      </c>
      <c r="K988" s="1" t="s">
        <v>45</v>
      </c>
      <c r="L988" s="1" t="s">
        <v>97</v>
      </c>
      <c r="M988" s="1" t="s">
        <v>98</v>
      </c>
      <c r="N988" s="1" t="s">
        <v>48</v>
      </c>
      <c r="O988" s="1" t="s">
        <v>49</v>
      </c>
      <c r="P988">
        <v>4702521.5513000004</v>
      </c>
      <c r="Q988" s="1" t="s">
        <v>99</v>
      </c>
      <c r="R988">
        <v>1.6666700000000001E-5</v>
      </c>
      <c r="S988" s="1" t="s">
        <v>51</v>
      </c>
      <c r="T988" s="1" t="s">
        <v>52</v>
      </c>
      <c r="U988">
        <v>78.375500000000002</v>
      </c>
      <c r="V988">
        <v>72.889099999999999</v>
      </c>
      <c r="W988">
        <v>72.889099999999999</v>
      </c>
      <c r="X988" s="1" t="s">
        <v>53</v>
      </c>
      <c r="Y988" s="1" t="s">
        <v>49</v>
      </c>
      <c r="Z988" s="1" t="s">
        <v>100</v>
      </c>
      <c r="AA988" s="1" t="s">
        <v>65</v>
      </c>
      <c r="AB988" s="1" t="s">
        <v>66</v>
      </c>
      <c r="AC988" s="1" t="s">
        <v>67</v>
      </c>
      <c r="AD988" s="1" t="s">
        <v>68</v>
      </c>
      <c r="AE988" s="1" t="s">
        <v>69</v>
      </c>
      <c r="AF988" s="1" t="s">
        <v>70</v>
      </c>
      <c r="AG988" s="1" t="s">
        <v>60</v>
      </c>
      <c r="AH988">
        <v>988</v>
      </c>
      <c r="AI988" s="1" t="s">
        <v>70</v>
      </c>
      <c r="AJ988" s="1" t="s">
        <v>71</v>
      </c>
      <c r="AK988" s="1" t="s">
        <v>72</v>
      </c>
      <c r="AL988">
        <v>1</v>
      </c>
      <c r="AM988" s="1" t="s">
        <v>2090</v>
      </c>
      <c r="AN988" s="2">
        <v>46143</v>
      </c>
      <c r="AO988" s="3">
        <v>46143</v>
      </c>
    </row>
    <row r="989" spans="1:41">
      <c r="A989" s="1" t="s">
        <v>2091</v>
      </c>
      <c r="B989" s="1" t="s">
        <v>42</v>
      </c>
      <c r="C989">
        <v>999999999999</v>
      </c>
      <c r="D989">
        <v>111111111111</v>
      </c>
      <c r="E989" s="1" t="s">
        <v>43</v>
      </c>
      <c r="F989">
        <v>46161.833333333336</v>
      </c>
      <c r="G989">
        <v>46162.833333333336</v>
      </c>
      <c r="H989">
        <v>46142.833333333336</v>
      </c>
      <c r="I989">
        <v>46173.833333333336</v>
      </c>
      <c r="J989" s="1" t="s">
        <v>96</v>
      </c>
      <c r="K989" s="1" t="s">
        <v>45</v>
      </c>
      <c r="L989" s="1" t="s">
        <v>97</v>
      </c>
      <c r="M989" s="1" t="s">
        <v>103</v>
      </c>
      <c r="N989" s="1" t="s">
        <v>48</v>
      </c>
      <c r="O989" s="1" t="s">
        <v>49</v>
      </c>
      <c r="P989">
        <v>4778530.3651999999</v>
      </c>
      <c r="Q989" s="1" t="s">
        <v>99</v>
      </c>
      <c r="R989">
        <v>1.6666700000000001E-5</v>
      </c>
      <c r="S989" s="1" t="s">
        <v>51</v>
      </c>
      <c r="T989" s="1" t="s">
        <v>52</v>
      </c>
      <c r="U989">
        <v>79.642300000000006</v>
      </c>
      <c r="V989">
        <v>74.0672</v>
      </c>
      <c r="W989">
        <v>74.0672</v>
      </c>
      <c r="X989" s="1" t="s">
        <v>53</v>
      </c>
      <c r="Y989" s="1" t="s">
        <v>49</v>
      </c>
      <c r="Z989" s="1" t="s">
        <v>100</v>
      </c>
      <c r="AA989" s="1" t="s">
        <v>65</v>
      </c>
      <c r="AB989" s="1" t="s">
        <v>66</v>
      </c>
      <c r="AC989" s="1" t="s">
        <v>67</v>
      </c>
      <c r="AD989" s="1" t="s">
        <v>68</v>
      </c>
      <c r="AE989" s="1" t="s">
        <v>69</v>
      </c>
      <c r="AF989" s="1" t="s">
        <v>70</v>
      </c>
      <c r="AG989" s="1" t="s">
        <v>60</v>
      </c>
      <c r="AH989">
        <v>989</v>
      </c>
      <c r="AI989" s="1" t="s">
        <v>70</v>
      </c>
      <c r="AJ989" s="1" t="s">
        <v>71</v>
      </c>
      <c r="AK989" s="1" t="s">
        <v>72</v>
      </c>
      <c r="AL989">
        <v>1</v>
      </c>
      <c r="AM989" s="1" t="s">
        <v>2092</v>
      </c>
      <c r="AN989" s="2">
        <v>46143</v>
      </c>
      <c r="AO989" s="3">
        <v>46143</v>
      </c>
    </row>
    <row r="990" spans="1:41">
      <c r="A990" s="1" t="s">
        <v>2093</v>
      </c>
      <c r="B990" s="1" t="s">
        <v>42</v>
      </c>
      <c r="C990">
        <v>999999999999</v>
      </c>
      <c r="D990">
        <v>111111111111</v>
      </c>
      <c r="E990" s="1" t="s">
        <v>43</v>
      </c>
      <c r="F990">
        <v>46161.833333333336</v>
      </c>
      <c r="G990">
        <v>46162.833333333336</v>
      </c>
      <c r="H990">
        <v>46142.833333333336</v>
      </c>
      <c r="I990">
        <v>46173.833333333336</v>
      </c>
      <c r="J990" s="1" t="s">
        <v>106</v>
      </c>
      <c r="K990" s="1" t="s">
        <v>107</v>
      </c>
      <c r="L990" s="1" t="s">
        <v>108</v>
      </c>
      <c r="M990" s="1" t="s">
        <v>109</v>
      </c>
      <c r="N990" s="1" t="s">
        <v>48</v>
      </c>
      <c r="O990" s="1" t="s">
        <v>49</v>
      </c>
      <c r="P990">
        <v>236.97239999999999</v>
      </c>
      <c r="Q990" s="1" t="s">
        <v>110</v>
      </c>
      <c r="R990">
        <v>0.5</v>
      </c>
      <c r="S990" s="1" t="s">
        <v>51</v>
      </c>
      <c r="T990" s="1" t="s">
        <v>52</v>
      </c>
      <c r="U990">
        <v>118.4862</v>
      </c>
      <c r="V990">
        <v>109.0073</v>
      </c>
      <c r="W990">
        <v>109.0073</v>
      </c>
      <c r="X990" s="1" t="s">
        <v>53</v>
      </c>
      <c r="Y990" s="1" t="s">
        <v>49</v>
      </c>
      <c r="Z990" s="1" t="s">
        <v>111</v>
      </c>
      <c r="AA990" s="1" t="s">
        <v>112</v>
      </c>
      <c r="AB990" s="1" t="s">
        <v>66</v>
      </c>
      <c r="AC990" s="1" t="s">
        <v>67</v>
      </c>
      <c r="AD990" s="1" t="s">
        <v>68</v>
      </c>
      <c r="AE990" s="1" t="s">
        <v>69</v>
      </c>
      <c r="AF990" s="1" t="s">
        <v>70</v>
      </c>
      <c r="AG990" s="1" t="s">
        <v>60</v>
      </c>
      <c r="AH990">
        <v>990</v>
      </c>
      <c r="AI990" s="1" t="s">
        <v>113</v>
      </c>
      <c r="AJ990" s="1" t="s">
        <v>114</v>
      </c>
      <c r="AK990" s="1" t="s">
        <v>115</v>
      </c>
      <c r="AL990">
        <v>1</v>
      </c>
      <c r="AM990" s="1" t="s">
        <v>2094</v>
      </c>
      <c r="AN990" s="2">
        <v>46143</v>
      </c>
      <c r="AO990" s="3">
        <v>46143</v>
      </c>
    </row>
    <row r="991" spans="1:41">
      <c r="A991" s="1" t="s">
        <v>2095</v>
      </c>
      <c r="B991" s="1" t="s">
        <v>42</v>
      </c>
      <c r="C991">
        <v>999999999999</v>
      </c>
      <c r="D991">
        <v>111111111111</v>
      </c>
      <c r="E991" s="1" t="s">
        <v>43</v>
      </c>
      <c r="F991">
        <v>46161.833333333336</v>
      </c>
      <c r="G991">
        <v>46162.833333333336</v>
      </c>
      <c r="H991">
        <v>46142.833333333336</v>
      </c>
      <c r="I991">
        <v>46173.833333333336</v>
      </c>
      <c r="J991" s="1" t="s">
        <v>106</v>
      </c>
      <c r="K991" s="1" t="s">
        <v>107</v>
      </c>
      <c r="L991" s="1" t="s">
        <v>108</v>
      </c>
      <c r="M991" s="1" t="s">
        <v>118</v>
      </c>
      <c r="N991" s="1" t="s">
        <v>48</v>
      </c>
      <c r="O991" s="1" t="s">
        <v>49</v>
      </c>
      <c r="P991">
        <v>203.20410000000001</v>
      </c>
      <c r="Q991" s="1" t="s">
        <v>110</v>
      </c>
      <c r="R991">
        <v>0.5</v>
      </c>
      <c r="S991" s="1" t="s">
        <v>51</v>
      </c>
      <c r="T991" s="1" t="s">
        <v>52</v>
      </c>
      <c r="U991">
        <v>101.602</v>
      </c>
      <c r="V991">
        <v>93.4739</v>
      </c>
      <c r="W991">
        <v>93.4739</v>
      </c>
      <c r="X991" s="1" t="s">
        <v>53</v>
      </c>
      <c r="Y991" s="1" t="s">
        <v>49</v>
      </c>
      <c r="Z991" s="1" t="s">
        <v>111</v>
      </c>
      <c r="AA991" s="1" t="s">
        <v>112</v>
      </c>
      <c r="AB991" s="1" t="s">
        <v>66</v>
      </c>
      <c r="AC991" s="1" t="s">
        <v>67</v>
      </c>
      <c r="AD991" s="1" t="s">
        <v>68</v>
      </c>
      <c r="AE991" s="1" t="s">
        <v>69</v>
      </c>
      <c r="AF991" s="1" t="s">
        <v>70</v>
      </c>
      <c r="AG991" s="1" t="s">
        <v>60</v>
      </c>
      <c r="AH991">
        <v>991</v>
      </c>
      <c r="AI991" s="1" t="s">
        <v>113</v>
      </c>
      <c r="AJ991" s="1" t="s">
        <v>114</v>
      </c>
      <c r="AK991" s="1" t="s">
        <v>115</v>
      </c>
      <c r="AL991">
        <v>1</v>
      </c>
      <c r="AM991" s="1" t="s">
        <v>2096</v>
      </c>
      <c r="AN991" s="2">
        <v>46143</v>
      </c>
      <c r="AO991" s="3">
        <v>46143</v>
      </c>
    </row>
    <row r="992" spans="1:41">
      <c r="A992" s="1" t="s">
        <v>2097</v>
      </c>
      <c r="B992" s="1" t="s">
        <v>42</v>
      </c>
      <c r="C992">
        <v>999999999999</v>
      </c>
      <c r="D992">
        <v>222222222222</v>
      </c>
      <c r="E992" s="1" t="s">
        <v>121</v>
      </c>
      <c r="F992">
        <v>46161.833333333336</v>
      </c>
      <c r="G992">
        <v>46162.833333333336</v>
      </c>
      <c r="H992">
        <v>46142.833333333336</v>
      </c>
      <c r="I992">
        <v>46173.833333333336</v>
      </c>
      <c r="J992" s="1" t="s">
        <v>44</v>
      </c>
      <c r="K992" s="1" t="s">
        <v>45</v>
      </c>
      <c r="L992" s="1" t="s">
        <v>46</v>
      </c>
      <c r="M992" s="1" t="s">
        <v>122</v>
      </c>
      <c r="N992" s="1" t="s">
        <v>48</v>
      </c>
      <c r="O992" s="1" t="s">
        <v>49</v>
      </c>
      <c r="P992">
        <v>386.4753</v>
      </c>
      <c r="Q992" s="1" t="s">
        <v>50</v>
      </c>
      <c r="R992">
        <v>9.6000000000000002E-2</v>
      </c>
      <c r="S992" s="1" t="s">
        <v>51</v>
      </c>
      <c r="T992" s="1" t="s">
        <v>52</v>
      </c>
      <c r="U992">
        <v>37.101599999999998</v>
      </c>
      <c r="V992">
        <v>32.463900000000002</v>
      </c>
      <c r="W992">
        <v>32.463900000000002</v>
      </c>
      <c r="X992" s="1" t="s">
        <v>53</v>
      </c>
      <c r="Y992" s="1" t="s">
        <v>49</v>
      </c>
      <c r="Z992" s="1" t="s">
        <v>54</v>
      </c>
      <c r="AA992" s="1" t="s">
        <v>55</v>
      </c>
      <c r="AB992" s="1" t="s">
        <v>56</v>
      </c>
      <c r="AC992" s="1" t="s">
        <v>57</v>
      </c>
      <c r="AD992" s="1" t="s">
        <v>58</v>
      </c>
      <c r="AE992" s="1" t="s">
        <v>59</v>
      </c>
      <c r="AF992" s="1" t="s">
        <v>56</v>
      </c>
      <c r="AG992" s="1" t="s">
        <v>60</v>
      </c>
      <c r="AH992">
        <v>992</v>
      </c>
      <c r="AI992" s="1" t="s">
        <v>56</v>
      </c>
      <c r="AJ992" s="1" t="s">
        <v>56</v>
      </c>
      <c r="AK992" s="1" t="s">
        <v>61</v>
      </c>
      <c r="AL992">
        <v>1</v>
      </c>
      <c r="AM992" s="1" t="s">
        <v>2098</v>
      </c>
      <c r="AN992" s="2">
        <v>46143</v>
      </c>
      <c r="AO992" s="3">
        <v>46143</v>
      </c>
    </row>
    <row r="993" spans="1:41">
      <c r="A993" s="1" t="s">
        <v>2099</v>
      </c>
      <c r="B993" s="1" t="s">
        <v>42</v>
      </c>
      <c r="C993">
        <v>999999999999</v>
      </c>
      <c r="D993">
        <v>222222222222</v>
      </c>
      <c r="E993" s="1" t="s">
        <v>121</v>
      </c>
      <c r="F993">
        <v>46161.833333333336</v>
      </c>
      <c r="G993">
        <v>46162.833333333336</v>
      </c>
      <c r="H993">
        <v>46142.833333333336</v>
      </c>
      <c r="I993">
        <v>46173.833333333336</v>
      </c>
      <c r="J993" s="1" t="s">
        <v>44</v>
      </c>
      <c r="K993" s="1" t="s">
        <v>45</v>
      </c>
      <c r="L993" s="1" t="s">
        <v>46</v>
      </c>
      <c r="M993" s="1" t="s">
        <v>130</v>
      </c>
      <c r="N993" s="1" t="s">
        <v>48</v>
      </c>
      <c r="O993" s="1" t="s">
        <v>49</v>
      </c>
      <c r="P993">
        <v>428.21390000000002</v>
      </c>
      <c r="Q993" s="1" t="s">
        <v>50</v>
      </c>
      <c r="R993">
        <v>9.6000000000000002E-2</v>
      </c>
      <c r="S993" s="1" t="s">
        <v>51</v>
      </c>
      <c r="T993" s="1" t="s">
        <v>52</v>
      </c>
      <c r="U993">
        <v>41.108499999999999</v>
      </c>
      <c r="V993">
        <v>35.97</v>
      </c>
      <c r="W993">
        <v>35.97</v>
      </c>
      <c r="X993" s="1" t="s">
        <v>53</v>
      </c>
      <c r="Y993" s="1" t="s">
        <v>49</v>
      </c>
      <c r="Z993" s="1" t="s">
        <v>54</v>
      </c>
      <c r="AA993" s="1" t="s">
        <v>123</v>
      </c>
      <c r="AB993" s="1" t="s">
        <v>124</v>
      </c>
      <c r="AC993" s="1" t="s">
        <v>125</v>
      </c>
      <c r="AD993" s="1" t="s">
        <v>126</v>
      </c>
      <c r="AE993" s="1" t="s">
        <v>127</v>
      </c>
      <c r="AF993" s="1" t="s">
        <v>70</v>
      </c>
      <c r="AG993" s="1" t="s">
        <v>60</v>
      </c>
      <c r="AH993">
        <v>993</v>
      </c>
      <c r="AI993" s="1" t="s">
        <v>70</v>
      </c>
      <c r="AJ993" s="1" t="s">
        <v>71</v>
      </c>
      <c r="AK993" s="1" t="s">
        <v>72</v>
      </c>
      <c r="AL993">
        <v>1</v>
      </c>
      <c r="AM993" s="1" t="s">
        <v>2100</v>
      </c>
      <c r="AN993" s="2">
        <v>46143</v>
      </c>
      <c r="AO993" s="3">
        <v>46143</v>
      </c>
    </row>
    <row r="994" spans="1:41">
      <c r="A994" s="1" t="s">
        <v>2101</v>
      </c>
      <c r="B994" s="1" t="s">
        <v>42</v>
      </c>
      <c r="C994">
        <v>999999999999</v>
      </c>
      <c r="D994">
        <v>222222222222</v>
      </c>
      <c r="E994" s="1" t="s">
        <v>121</v>
      </c>
      <c r="F994">
        <v>46161.833333333336</v>
      </c>
      <c r="G994">
        <v>46162.833333333336</v>
      </c>
      <c r="H994">
        <v>46142.833333333336</v>
      </c>
      <c r="I994">
        <v>46173.833333333336</v>
      </c>
      <c r="J994" s="1" t="s">
        <v>75</v>
      </c>
      <c r="K994" s="1" t="s">
        <v>76</v>
      </c>
      <c r="L994" s="1" t="s">
        <v>77</v>
      </c>
      <c r="M994" s="1" t="s">
        <v>133</v>
      </c>
      <c r="N994" s="1" t="s">
        <v>48</v>
      </c>
      <c r="O994" s="1" t="s">
        <v>49</v>
      </c>
      <c r="P994">
        <v>82.785899999999998</v>
      </c>
      <c r="Q994" s="1" t="s">
        <v>79</v>
      </c>
      <c r="R994">
        <v>2.3E-2</v>
      </c>
      <c r="S994" s="1" t="s">
        <v>51</v>
      </c>
      <c r="T994" s="1" t="s">
        <v>52</v>
      </c>
      <c r="U994">
        <v>1.9040999999999999</v>
      </c>
      <c r="V994">
        <v>1.7799</v>
      </c>
      <c r="W994">
        <v>1.7799</v>
      </c>
      <c r="X994" s="1" t="s">
        <v>53</v>
      </c>
      <c r="Y994" s="1" t="s">
        <v>49</v>
      </c>
      <c r="Z994" s="1" t="s">
        <v>80</v>
      </c>
      <c r="AA994" s="1" t="s">
        <v>123</v>
      </c>
      <c r="AB994" s="1" t="s">
        <v>124</v>
      </c>
      <c r="AC994" s="1" t="s">
        <v>125</v>
      </c>
      <c r="AD994" s="1" t="s">
        <v>126</v>
      </c>
      <c r="AE994" s="1" t="s">
        <v>127</v>
      </c>
      <c r="AF994" s="1" t="s">
        <v>70</v>
      </c>
      <c r="AG994" s="1" t="s">
        <v>60</v>
      </c>
      <c r="AH994">
        <v>994</v>
      </c>
      <c r="AI994" s="1" t="s">
        <v>70</v>
      </c>
      <c r="AJ994" s="1" t="s">
        <v>71</v>
      </c>
      <c r="AK994" s="1" t="s">
        <v>72</v>
      </c>
      <c r="AL994">
        <v>1</v>
      </c>
      <c r="AM994" s="1" t="s">
        <v>2102</v>
      </c>
      <c r="AN994" s="2">
        <v>46143</v>
      </c>
      <c r="AO994" s="3">
        <v>46143</v>
      </c>
    </row>
    <row r="995" spans="1:41">
      <c r="A995" s="1" t="s">
        <v>2103</v>
      </c>
      <c r="B995" s="1" t="s">
        <v>42</v>
      </c>
      <c r="C995">
        <v>999999999999</v>
      </c>
      <c r="D995">
        <v>222222222222</v>
      </c>
      <c r="E995" s="1" t="s">
        <v>121</v>
      </c>
      <c r="F995">
        <v>46161.833333333336</v>
      </c>
      <c r="G995">
        <v>46162.833333333336</v>
      </c>
      <c r="H995">
        <v>46142.833333333336</v>
      </c>
      <c r="I995">
        <v>46173.833333333336</v>
      </c>
      <c r="J995" s="1" t="s">
        <v>75</v>
      </c>
      <c r="K995" s="1" t="s">
        <v>76</v>
      </c>
      <c r="L995" s="1" t="s">
        <v>77</v>
      </c>
      <c r="M995" s="1" t="s">
        <v>136</v>
      </c>
      <c r="N995" s="1" t="s">
        <v>48</v>
      </c>
      <c r="O995" s="1" t="s">
        <v>49</v>
      </c>
      <c r="P995">
        <v>89.221199999999996</v>
      </c>
      <c r="Q995" s="1" t="s">
        <v>79</v>
      </c>
      <c r="R995">
        <v>2.3E-2</v>
      </c>
      <c r="S995" s="1" t="s">
        <v>51</v>
      </c>
      <c r="T995" s="1" t="s">
        <v>52</v>
      </c>
      <c r="U995">
        <v>2.0520999999999998</v>
      </c>
      <c r="V995">
        <v>1.9182999999999999</v>
      </c>
      <c r="W995">
        <v>1.9182999999999999</v>
      </c>
      <c r="X995" s="1" t="s">
        <v>53</v>
      </c>
      <c r="Y995" s="1" t="s">
        <v>49</v>
      </c>
      <c r="Z995" s="1" t="s">
        <v>80</v>
      </c>
      <c r="AA995" s="1" t="s">
        <v>123</v>
      </c>
      <c r="AB995" s="1" t="s">
        <v>124</v>
      </c>
      <c r="AC995" s="1" t="s">
        <v>125</v>
      </c>
      <c r="AD995" s="1" t="s">
        <v>126</v>
      </c>
      <c r="AE995" s="1" t="s">
        <v>127</v>
      </c>
      <c r="AF995" s="1" t="s">
        <v>70</v>
      </c>
      <c r="AG995" s="1" t="s">
        <v>60</v>
      </c>
      <c r="AH995">
        <v>995</v>
      </c>
      <c r="AI995" s="1" t="s">
        <v>70</v>
      </c>
      <c r="AJ995" s="1" t="s">
        <v>71</v>
      </c>
      <c r="AK995" s="1" t="s">
        <v>72</v>
      </c>
      <c r="AL995">
        <v>1</v>
      </c>
      <c r="AM995" s="1" t="s">
        <v>2104</v>
      </c>
      <c r="AN995" s="2">
        <v>46143</v>
      </c>
      <c r="AO995" s="3">
        <v>46143</v>
      </c>
    </row>
    <row r="996" spans="1:41">
      <c r="A996" s="1" t="s">
        <v>2105</v>
      </c>
      <c r="B996" s="1" t="s">
        <v>42</v>
      </c>
      <c r="C996">
        <v>999999999999</v>
      </c>
      <c r="D996">
        <v>222222222222</v>
      </c>
      <c r="E996" s="1" t="s">
        <v>121</v>
      </c>
      <c r="F996">
        <v>46161.833333333336</v>
      </c>
      <c r="G996">
        <v>46162.833333333336</v>
      </c>
      <c r="H996">
        <v>46142.833333333336</v>
      </c>
      <c r="I996">
        <v>46173.833333333336</v>
      </c>
      <c r="J996" s="1" t="s">
        <v>86</v>
      </c>
      <c r="K996" s="1" t="s">
        <v>87</v>
      </c>
      <c r="L996" s="1" t="s">
        <v>88</v>
      </c>
      <c r="M996" s="1" t="s">
        <v>139</v>
      </c>
      <c r="N996" s="1" t="s">
        <v>48</v>
      </c>
      <c r="O996" s="1" t="s">
        <v>49</v>
      </c>
      <c r="P996">
        <v>79.250100000000003</v>
      </c>
      <c r="Q996" s="1" t="s">
        <v>50</v>
      </c>
      <c r="R996">
        <v>0.192</v>
      </c>
      <c r="S996" s="1" t="s">
        <v>51</v>
      </c>
      <c r="T996" s="1" t="s">
        <v>52</v>
      </c>
      <c r="U996">
        <v>15.215999999999999</v>
      </c>
      <c r="V996">
        <v>13.4725</v>
      </c>
      <c r="W996">
        <v>13.4725</v>
      </c>
      <c r="X996" s="1" t="s">
        <v>53</v>
      </c>
      <c r="Y996" s="1" t="s">
        <v>49</v>
      </c>
      <c r="Z996" s="1" t="s">
        <v>90</v>
      </c>
      <c r="AA996" s="1" t="s">
        <v>123</v>
      </c>
      <c r="AB996" s="1" t="s">
        <v>124</v>
      </c>
      <c r="AC996" s="1" t="s">
        <v>125</v>
      </c>
      <c r="AD996" s="1" t="s">
        <v>126</v>
      </c>
      <c r="AE996" s="1" t="s">
        <v>127</v>
      </c>
      <c r="AF996" s="1" t="s">
        <v>70</v>
      </c>
      <c r="AG996" s="1" t="s">
        <v>60</v>
      </c>
      <c r="AH996">
        <v>996</v>
      </c>
      <c r="AI996" s="1" t="s">
        <v>70</v>
      </c>
      <c r="AJ996" s="1" t="s">
        <v>71</v>
      </c>
      <c r="AK996" s="1" t="s">
        <v>72</v>
      </c>
      <c r="AL996">
        <v>1</v>
      </c>
      <c r="AM996" s="1" t="s">
        <v>2106</v>
      </c>
      <c r="AN996" s="2">
        <v>46143</v>
      </c>
      <c r="AO996" s="3">
        <v>46143</v>
      </c>
    </row>
    <row r="997" spans="1:41">
      <c r="A997" s="1" t="s">
        <v>2107</v>
      </c>
      <c r="B997" s="1" t="s">
        <v>42</v>
      </c>
      <c r="C997">
        <v>999999999999</v>
      </c>
      <c r="D997">
        <v>222222222222</v>
      </c>
      <c r="E997" s="1" t="s">
        <v>121</v>
      </c>
      <c r="F997">
        <v>46161.833333333336</v>
      </c>
      <c r="G997">
        <v>46162.833333333336</v>
      </c>
      <c r="H997">
        <v>46142.833333333336</v>
      </c>
      <c r="I997">
        <v>46173.833333333336</v>
      </c>
      <c r="J997" s="1" t="s">
        <v>86</v>
      </c>
      <c r="K997" s="1" t="s">
        <v>87</v>
      </c>
      <c r="L997" s="1" t="s">
        <v>88</v>
      </c>
      <c r="M997" s="1" t="s">
        <v>142</v>
      </c>
      <c r="N997" s="1" t="s">
        <v>48</v>
      </c>
      <c r="O997" s="1" t="s">
        <v>49</v>
      </c>
      <c r="P997">
        <v>76.548299999999998</v>
      </c>
      <c r="Q997" s="1" t="s">
        <v>50</v>
      </c>
      <c r="R997">
        <v>0.192</v>
      </c>
      <c r="S997" s="1" t="s">
        <v>51</v>
      </c>
      <c r="T997" s="1" t="s">
        <v>52</v>
      </c>
      <c r="U997">
        <v>14.6973</v>
      </c>
      <c r="V997">
        <v>13.013199999999999</v>
      </c>
      <c r="W997">
        <v>13.013199999999999</v>
      </c>
      <c r="X997" s="1" t="s">
        <v>53</v>
      </c>
      <c r="Y997" s="1" t="s">
        <v>49</v>
      </c>
      <c r="Z997" s="1" t="s">
        <v>90</v>
      </c>
      <c r="AA997" s="1" t="s">
        <v>123</v>
      </c>
      <c r="AB997" s="1" t="s">
        <v>124</v>
      </c>
      <c r="AC997" s="1" t="s">
        <v>125</v>
      </c>
      <c r="AD997" s="1" t="s">
        <v>126</v>
      </c>
      <c r="AE997" s="1" t="s">
        <v>127</v>
      </c>
      <c r="AF997" s="1" t="s">
        <v>70</v>
      </c>
      <c r="AG997" s="1" t="s">
        <v>60</v>
      </c>
      <c r="AH997">
        <v>997</v>
      </c>
      <c r="AI997" s="1" t="s">
        <v>70</v>
      </c>
      <c r="AJ997" s="1" t="s">
        <v>71</v>
      </c>
      <c r="AK997" s="1" t="s">
        <v>72</v>
      </c>
      <c r="AL997">
        <v>1</v>
      </c>
      <c r="AM997" s="1" t="s">
        <v>2108</v>
      </c>
      <c r="AN997" s="2">
        <v>46143</v>
      </c>
      <c r="AO997" s="3">
        <v>46143</v>
      </c>
    </row>
    <row r="998" spans="1:41">
      <c r="A998" s="1" t="s">
        <v>2109</v>
      </c>
      <c r="B998" s="1" t="s">
        <v>42</v>
      </c>
      <c r="C998">
        <v>999999999999</v>
      </c>
      <c r="D998">
        <v>222222222222</v>
      </c>
      <c r="E998" s="1" t="s">
        <v>121</v>
      </c>
      <c r="F998">
        <v>46161.833333333336</v>
      </c>
      <c r="G998">
        <v>46162.833333333336</v>
      </c>
      <c r="H998">
        <v>46142.833333333336</v>
      </c>
      <c r="I998">
        <v>46173.833333333336</v>
      </c>
      <c r="J998" s="1" t="s">
        <v>96</v>
      </c>
      <c r="K998" s="1" t="s">
        <v>45</v>
      </c>
      <c r="L998" s="1" t="s">
        <v>97</v>
      </c>
      <c r="M998" s="1" t="s">
        <v>145</v>
      </c>
      <c r="N998" s="1" t="s">
        <v>48</v>
      </c>
      <c r="O998" s="1" t="s">
        <v>49</v>
      </c>
      <c r="P998">
        <v>1676242.2080000001</v>
      </c>
      <c r="Q998" s="1" t="s">
        <v>99</v>
      </c>
      <c r="R998">
        <v>1.6666700000000001E-5</v>
      </c>
      <c r="S998" s="1" t="s">
        <v>51</v>
      </c>
      <c r="T998" s="1" t="s">
        <v>52</v>
      </c>
      <c r="U998">
        <v>27.9374</v>
      </c>
      <c r="V998">
        <v>25.9818</v>
      </c>
      <c r="W998">
        <v>25.9818</v>
      </c>
      <c r="X998" s="1" t="s">
        <v>53</v>
      </c>
      <c r="Y998" s="1" t="s">
        <v>49</v>
      </c>
      <c r="Z998" s="1" t="s">
        <v>100</v>
      </c>
      <c r="AA998" s="1" t="s">
        <v>123</v>
      </c>
      <c r="AB998" s="1" t="s">
        <v>124</v>
      </c>
      <c r="AC998" s="1" t="s">
        <v>125</v>
      </c>
      <c r="AD998" s="1" t="s">
        <v>126</v>
      </c>
      <c r="AE998" s="1" t="s">
        <v>127</v>
      </c>
      <c r="AF998" s="1" t="s">
        <v>70</v>
      </c>
      <c r="AG998" s="1" t="s">
        <v>60</v>
      </c>
      <c r="AH998">
        <v>998</v>
      </c>
      <c r="AI998" s="1" t="s">
        <v>70</v>
      </c>
      <c r="AJ998" s="1" t="s">
        <v>71</v>
      </c>
      <c r="AK998" s="1" t="s">
        <v>72</v>
      </c>
      <c r="AL998">
        <v>1</v>
      </c>
      <c r="AM998" s="1" t="s">
        <v>2110</v>
      </c>
      <c r="AN998" s="2">
        <v>46143</v>
      </c>
      <c r="AO998" s="3">
        <v>46143</v>
      </c>
    </row>
    <row r="999" spans="1:41">
      <c r="A999" s="1" t="s">
        <v>2111</v>
      </c>
      <c r="B999" s="1" t="s">
        <v>42</v>
      </c>
      <c r="C999">
        <v>999999999999</v>
      </c>
      <c r="D999">
        <v>222222222222</v>
      </c>
      <c r="E999" s="1" t="s">
        <v>121</v>
      </c>
      <c r="F999">
        <v>46161.833333333336</v>
      </c>
      <c r="G999">
        <v>46162.833333333336</v>
      </c>
      <c r="H999">
        <v>46142.833333333336</v>
      </c>
      <c r="I999">
        <v>46173.833333333336</v>
      </c>
      <c r="J999" s="1" t="s">
        <v>96</v>
      </c>
      <c r="K999" s="1" t="s">
        <v>45</v>
      </c>
      <c r="L999" s="1" t="s">
        <v>97</v>
      </c>
      <c r="M999" s="1" t="s">
        <v>148</v>
      </c>
      <c r="N999" s="1" t="s">
        <v>48</v>
      </c>
      <c r="O999" s="1" t="s">
        <v>49</v>
      </c>
      <c r="P999">
        <v>1831031.1191</v>
      </c>
      <c r="Q999" s="1" t="s">
        <v>99</v>
      </c>
      <c r="R999">
        <v>1.6666700000000001E-5</v>
      </c>
      <c r="S999" s="1" t="s">
        <v>51</v>
      </c>
      <c r="T999" s="1" t="s">
        <v>52</v>
      </c>
      <c r="U999">
        <v>30.517199999999999</v>
      </c>
      <c r="V999">
        <v>28.381</v>
      </c>
      <c r="W999">
        <v>28.381</v>
      </c>
      <c r="X999" s="1" t="s">
        <v>53</v>
      </c>
      <c r="Y999" s="1" t="s">
        <v>49</v>
      </c>
      <c r="Z999" s="1" t="s">
        <v>100</v>
      </c>
      <c r="AA999" s="1" t="s">
        <v>123</v>
      </c>
      <c r="AB999" s="1" t="s">
        <v>124</v>
      </c>
      <c r="AC999" s="1" t="s">
        <v>125</v>
      </c>
      <c r="AD999" s="1" t="s">
        <v>126</v>
      </c>
      <c r="AE999" s="1" t="s">
        <v>127</v>
      </c>
      <c r="AF999" s="1" t="s">
        <v>70</v>
      </c>
      <c r="AG999" s="1" t="s">
        <v>60</v>
      </c>
      <c r="AH999">
        <v>999</v>
      </c>
      <c r="AI999" s="1" t="s">
        <v>70</v>
      </c>
      <c r="AJ999" s="1" t="s">
        <v>71</v>
      </c>
      <c r="AK999" s="1" t="s">
        <v>72</v>
      </c>
      <c r="AL999">
        <v>1</v>
      </c>
      <c r="AM999" s="1" t="s">
        <v>2112</v>
      </c>
      <c r="AN999" s="2">
        <v>46143</v>
      </c>
      <c r="AO999" s="3">
        <v>46143</v>
      </c>
    </row>
    <row r="1000" spans="1:41">
      <c r="A1000" s="1" t="s">
        <v>2113</v>
      </c>
      <c r="B1000" s="1" t="s">
        <v>42</v>
      </c>
      <c r="C1000">
        <v>999999999999</v>
      </c>
      <c r="D1000">
        <v>222222222222</v>
      </c>
      <c r="E1000" s="1" t="s">
        <v>121</v>
      </c>
      <c r="F1000">
        <v>46161.833333333336</v>
      </c>
      <c r="G1000">
        <v>46162.833333333336</v>
      </c>
      <c r="H1000">
        <v>46142.833333333336</v>
      </c>
      <c r="I1000">
        <v>46173.833333333336</v>
      </c>
      <c r="J1000" s="1" t="s">
        <v>106</v>
      </c>
      <c r="K1000" s="1" t="s">
        <v>107</v>
      </c>
      <c r="L1000" s="1" t="s">
        <v>108</v>
      </c>
      <c r="M1000" s="1" t="s">
        <v>151</v>
      </c>
      <c r="N1000" s="1" t="s">
        <v>48</v>
      </c>
      <c r="O1000" s="1" t="s">
        <v>49</v>
      </c>
      <c r="P1000">
        <v>89.2136</v>
      </c>
      <c r="Q1000" s="1" t="s">
        <v>110</v>
      </c>
      <c r="R1000">
        <v>0.5</v>
      </c>
      <c r="S1000" s="1" t="s">
        <v>51</v>
      </c>
      <c r="T1000" s="1" t="s">
        <v>52</v>
      </c>
      <c r="U1000">
        <v>44.6068</v>
      </c>
      <c r="V1000">
        <v>41.038200000000003</v>
      </c>
      <c r="W1000">
        <v>41.038200000000003</v>
      </c>
      <c r="X1000" s="1" t="s">
        <v>53</v>
      </c>
      <c r="Y1000" s="1" t="s">
        <v>49</v>
      </c>
      <c r="Z1000" s="1" t="s">
        <v>111</v>
      </c>
      <c r="AA1000" s="1" t="s">
        <v>152</v>
      </c>
      <c r="AB1000" s="1" t="s">
        <v>124</v>
      </c>
      <c r="AC1000" s="1" t="s">
        <v>125</v>
      </c>
      <c r="AD1000" s="1" t="s">
        <v>126</v>
      </c>
      <c r="AE1000" s="1" t="s">
        <v>127</v>
      </c>
      <c r="AF1000" s="1" t="s">
        <v>70</v>
      </c>
      <c r="AG1000" s="1" t="s">
        <v>60</v>
      </c>
      <c r="AH1000">
        <v>1000</v>
      </c>
      <c r="AI1000" s="1" t="s">
        <v>113</v>
      </c>
      <c r="AJ1000" s="1" t="s">
        <v>114</v>
      </c>
      <c r="AK1000" s="1" t="s">
        <v>115</v>
      </c>
      <c r="AL1000">
        <v>1</v>
      </c>
      <c r="AM1000" s="1" t="s">
        <v>2114</v>
      </c>
      <c r="AN1000" s="2">
        <v>46143</v>
      </c>
      <c r="AO1000" s="3">
        <v>46143</v>
      </c>
    </row>
    <row r="1001" spans="1:41">
      <c r="A1001" s="1" t="s">
        <v>2115</v>
      </c>
      <c r="B1001" s="1" t="s">
        <v>42</v>
      </c>
      <c r="C1001">
        <v>999999999999</v>
      </c>
      <c r="D1001">
        <v>222222222222</v>
      </c>
      <c r="E1001" s="1" t="s">
        <v>121</v>
      </c>
      <c r="F1001">
        <v>46161.833333333336</v>
      </c>
      <c r="G1001">
        <v>46162.833333333336</v>
      </c>
      <c r="H1001">
        <v>46142.833333333336</v>
      </c>
      <c r="I1001">
        <v>46173.833333333336</v>
      </c>
      <c r="J1001" s="1" t="s">
        <v>106</v>
      </c>
      <c r="K1001" s="1" t="s">
        <v>107</v>
      </c>
      <c r="L1001" s="1" t="s">
        <v>108</v>
      </c>
      <c r="M1001" s="1" t="s">
        <v>155</v>
      </c>
      <c r="N1001" s="1" t="s">
        <v>48</v>
      </c>
      <c r="O1001" s="1" t="s">
        <v>49</v>
      </c>
      <c r="P1001">
        <v>84.361599999999996</v>
      </c>
      <c r="Q1001" s="1" t="s">
        <v>110</v>
      </c>
      <c r="R1001">
        <v>0.5</v>
      </c>
      <c r="S1001" s="1" t="s">
        <v>51</v>
      </c>
      <c r="T1001" s="1" t="s">
        <v>52</v>
      </c>
      <c r="U1001">
        <v>42.180799999999998</v>
      </c>
      <c r="V1001">
        <v>38.806399999999996</v>
      </c>
      <c r="W1001">
        <v>38.806399999999996</v>
      </c>
      <c r="X1001" s="1" t="s">
        <v>53</v>
      </c>
      <c r="Y1001" s="1" t="s">
        <v>49</v>
      </c>
      <c r="Z1001" s="1" t="s">
        <v>111</v>
      </c>
      <c r="AA1001" s="1" t="s">
        <v>152</v>
      </c>
      <c r="AB1001" s="1" t="s">
        <v>124</v>
      </c>
      <c r="AC1001" s="1" t="s">
        <v>125</v>
      </c>
      <c r="AD1001" s="1" t="s">
        <v>126</v>
      </c>
      <c r="AE1001" s="1" t="s">
        <v>127</v>
      </c>
      <c r="AF1001" s="1" t="s">
        <v>70</v>
      </c>
      <c r="AG1001" s="1" t="s">
        <v>60</v>
      </c>
      <c r="AH1001">
        <v>1001</v>
      </c>
      <c r="AI1001" s="1" t="s">
        <v>113</v>
      </c>
      <c r="AJ1001" s="1" t="s">
        <v>114</v>
      </c>
      <c r="AK1001" s="1" t="s">
        <v>115</v>
      </c>
      <c r="AL1001">
        <v>1</v>
      </c>
      <c r="AM1001" s="1" t="s">
        <v>2116</v>
      </c>
      <c r="AN1001" s="2">
        <v>46143</v>
      </c>
      <c r="AO1001" s="3">
        <v>46143</v>
      </c>
    </row>
    <row r="1002" spans="1:41">
      <c r="A1002" s="1" t="s">
        <v>2117</v>
      </c>
      <c r="B1002" s="1" t="s">
        <v>42</v>
      </c>
      <c r="C1002">
        <v>999999999999</v>
      </c>
      <c r="D1002">
        <v>111111111111</v>
      </c>
      <c r="E1002" s="1" t="s">
        <v>43</v>
      </c>
      <c r="F1002">
        <v>46162.833333333336</v>
      </c>
      <c r="G1002">
        <v>46163.833333333336</v>
      </c>
      <c r="H1002">
        <v>46142.833333333336</v>
      </c>
      <c r="I1002">
        <v>46173.833333333336</v>
      </c>
      <c r="J1002" s="1" t="s">
        <v>44</v>
      </c>
      <c r="K1002" s="1" t="s">
        <v>45</v>
      </c>
      <c r="L1002" s="1" t="s">
        <v>46</v>
      </c>
      <c r="M1002" s="1" t="s">
        <v>47</v>
      </c>
      <c r="N1002" s="1" t="s">
        <v>48</v>
      </c>
      <c r="O1002" s="1" t="s">
        <v>49</v>
      </c>
      <c r="P1002">
        <v>1002.9443</v>
      </c>
      <c r="Q1002" s="1" t="s">
        <v>50</v>
      </c>
      <c r="R1002">
        <v>9.6000000000000002E-2</v>
      </c>
      <c r="S1002" s="1" t="s">
        <v>51</v>
      </c>
      <c r="T1002" s="1" t="s">
        <v>52</v>
      </c>
      <c r="U1002">
        <v>96.282600000000002</v>
      </c>
      <c r="V1002">
        <v>84.247299999999996</v>
      </c>
      <c r="W1002">
        <v>84.247299999999996</v>
      </c>
      <c r="X1002" s="1" t="s">
        <v>53</v>
      </c>
      <c r="Y1002" s="1" t="s">
        <v>49</v>
      </c>
      <c r="Z1002" s="1" t="s">
        <v>54</v>
      </c>
      <c r="AA1002" s="1" t="s">
        <v>65</v>
      </c>
      <c r="AB1002" s="1" t="s">
        <v>66</v>
      </c>
      <c r="AC1002" s="1" t="s">
        <v>67</v>
      </c>
      <c r="AD1002" s="1" t="s">
        <v>68</v>
      </c>
      <c r="AE1002" s="1" t="s">
        <v>69</v>
      </c>
      <c r="AF1002" s="1" t="s">
        <v>70</v>
      </c>
      <c r="AG1002" s="1" t="s">
        <v>60</v>
      </c>
      <c r="AH1002">
        <v>1002</v>
      </c>
      <c r="AI1002" s="1" t="s">
        <v>70</v>
      </c>
      <c r="AJ1002" s="1" t="s">
        <v>71</v>
      </c>
      <c r="AK1002" s="1" t="s">
        <v>72</v>
      </c>
      <c r="AL1002">
        <v>1</v>
      </c>
      <c r="AM1002" s="1" t="s">
        <v>2118</v>
      </c>
      <c r="AN1002" s="2">
        <v>46143</v>
      </c>
      <c r="AO1002" s="3">
        <v>46143</v>
      </c>
    </row>
    <row r="1003" spans="1:41">
      <c r="A1003" s="1" t="s">
        <v>2119</v>
      </c>
      <c r="B1003" s="1" t="s">
        <v>42</v>
      </c>
      <c r="C1003">
        <v>999999999999</v>
      </c>
      <c r="D1003">
        <v>111111111111</v>
      </c>
      <c r="E1003" s="1" t="s">
        <v>43</v>
      </c>
      <c r="F1003">
        <v>46162.833333333336</v>
      </c>
      <c r="G1003">
        <v>46163.833333333336</v>
      </c>
      <c r="H1003">
        <v>46142.833333333336</v>
      </c>
      <c r="I1003">
        <v>46173.833333333336</v>
      </c>
      <c r="J1003" s="1" t="s">
        <v>44</v>
      </c>
      <c r="K1003" s="1" t="s">
        <v>45</v>
      </c>
      <c r="L1003" s="1" t="s">
        <v>46</v>
      </c>
      <c r="M1003" s="1" t="s">
        <v>64</v>
      </c>
      <c r="N1003" s="1" t="s">
        <v>48</v>
      </c>
      <c r="O1003" s="1" t="s">
        <v>49</v>
      </c>
      <c r="P1003">
        <v>1019.7452</v>
      </c>
      <c r="Q1003" s="1" t="s">
        <v>50</v>
      </c>
      <c r="R1003">
        <v>9.6000000000000002E-2</v>
      </c>
      <c r="S1003" s="1" t="s">
        <v>51</v>
      </c>
      <c r="T1003" s="1" t="s">
        <v>52</v>
      </c>
      <c r="U1003">
        <v>97.895499999999998</v>
      </c>
      <c r="V1003">
        <v>85.658600000000007</v>
      </c>
      <c r="W1003">
        <v>85.658600000000007</v>
      </c>
      <c r="X1003" s="1" t="s">
        <v>53</v>
      </c>
      <c r="Y1003" s="1" t="s">
        <v>49</v>
      </c>
      <c r="Z1003" s="1" t="s">
        <v>54</v>
      </c>
      <c r="AA1003" s="1" t="s">
        <v>65</v>
      </c>
      <c r="AB1003" s="1" t="s">
        <v>66</v>
      </c>
      <c r="AC1003" s="1" t="s">
        <v>67</v>
      </c>
      <c r="AD1003" s="1" t="s">
        <v>68</v>
      </c>
      <c r="AE1003" s="1" t="s">
        <v>69</v>
      </c>
      <c r="AF1003" s="1" t="s">
        <v>70</v>
      </c>
      <c r="AG1003" s="1" t="s">
        <v>60</v>
      </c>
      <c r="AH1003">
        <v>1003</v>
      </c>
      <c r="AI1003" s="1" t="s">
        <v>70</v>
      </c>
      <c r="AJ1003" s="1" t="s">
        <v>71</v>
      </c>
      <c r="AK1003" s="1" t="s">
        <v>72</v>
      </c>
      <c r="AL1003">
        <v>1</v>
      </c>
      <c r="AM1003" s="1" t="s">
        <v>2120</v>
      </c>
      <c r="AN1003" s="2">
        <v>46143</v>
      </c>
      <c r="AO1003" s="3">
        <v>46143</v>
      </c>
    </row>
    <row r="1004" spans="1:41">
      <c r="A1004" s="1" t="s">
        <v>2121</v>
      </c>
      <c r="B1004" s="1" t="s">
        <v>42</v>
      </c>
      <c r="C1004">
        <v>999999999999</v>
      </c>
      <c r="D1004">
        <v>111111111111</v>
      </c>
      <c r="E1004" s="1" t="s">
        <v>43</v>
      </c>
      <c r="F1004">
        <v>46162.833333333336</v>
      </c>
      <c r="G1004">
        <v>46163.833333333336</v>
      </c>
      <c r="H1004">
        <v>46142.833333333336</v>
      </c>
      <c r="I1004">
        <v>46173.833333333336</v>
      </c>
      <c r="J1004" s="1" t="s">
        <v>75</v>
      </c>
      <c r="K1004" s="1" t="s">
        <v>76</v>
      </c>
      <c r="L1004" s="1" t="s">
        <v>77</v>
      </c>
      <c r="M1004" s="1" t="s">
        <v>78</v>
      </c>
      <c r="N1004" s="1" t="s">
        <v>48</v>
      </c>
      <c r="O1004" s="1" t="s">
        <v>49</v>
      </c>
      <c r="P1004">
        <v>213.4528</v>
      </c>
      <c r="Q1004" s="1" t="s">
        <v>79</v>
      </c>
      <c r="R1004">
        <v>2.3E-2</v>
      </c>
      <c r="S1004" s="1" t="s">
        <v>51</v>
      </c>
      <c r="T1004" s="1" t="s">
        <v>52</v>
      </c>
      <c r="U1004">
        <v>4.9093999999999998</v>
      </c>
      <c r="V1004">
        <v>4.5891999999999999</v>
      </c>
      <c r="W1004">
        <v>4.5891999999999999</v>
      </c>
      <c r="X1004" s="1" t="s">
        <v>53</v>
      </c>
      <c r="Y1004" s="1" t="s">
        <v>49</v>
      </c>
      <c r="Z1004" s="1" t="s">
        <v>80</v>
      </c>
      <c r="AA1004" s="1" t="s">
        <v>65</v>
      </c>
      <c r="AB1004" s="1" t="s">
        <v>66</v>
      </c>
      <c r="AC1004" s="1" t="s">
        <v>67</v>
      </c>
      <c r="AD1004" s="1" t="s">
        <v>68</v>
      </c>
      <c r="AE1004" s="1" t="s">
        <v>69</v>
      </c>
      <c r="AF1004" s="1" t="s">
        <v>70</v>
      </c>
      <c r="AG1004" s="1" t="s">
        <v>60</v>
      </c>
      <c r="AH1004">
        <v>1004</v>
      </c>
      <c r="AI1004" s="1" t="s">
        <v>70</v>
      </c>
      <c r="AJ1004" s="1" t="s">
        <v>71</v>
      </c>
      <c r="AK1004" s="1" t="s">
        <v>72</v>
      </c>
      <c r="AL1004">
        <v>1</v>
      </c>
      <c r="AM1004" s="1" t="s">
        <v>2122</v>
      </c>
      <c r="AN1004" s="2">
        <v>46143</v>
      </c>
      <c r="AO1004" s="3">
        <v>46143</v>
      </c>
    </row>
    <row r="1005" spans="1:41">
      <c r="A1005" s="1" t="s">
        <v>2123</v>
      </c>
      <c r="B1005" s="1" t="s">
        <v>42</v>
      </c>
      <c r="C1005">
        <v>999999999999</v>
      </c>
      <c r="D1005">
        <v>111111111111</v>
      </c>
      <c r="E1005" s="1" t="s">
        <v>43</v>
      </c>
      <c r="F1005">
        <v>46162.833333333336</v>
      </c>
      <c r="G1005">
        <v>46163.833333333336</v>
      </c>
      <c r="H1005">
        <v>46142.833333333336</v>
      </c>
      <c r="I1005">
        <v>46173.833333333336</v>
      </c>
      <c r="J1005" s="1" t="s">
        <v>75</v>
      </c>
      <c r="K1005" s="1" t="s">
        <v>76</v>
      </c>
      <c r="L1005" s="1" t="s">
        <v>77</v>
      </c>
      <c r="M1005" s="1" t="s">
        <v>83</v>
      </c>
      <c r="N1005" s="1" t="s">
        <v>48</v>
      </c>
      <c r="O1005" s="1" t="s">
        <v>49</v>
      </c>
      <c r="P1005">
        <v>251.7706</v>
      </c>
      <c r="Q1005" s="1" t="s">
        <v>79</v>
      </c>
      <c r="R1005">
        <v>2.3E-2</v>
      </c>
      <c r="S1005" s="1" t="s">
        <v>51</v>
      </c>
      <c r="T1005" s="1" t="s">
        <v>52</v>
      </c>
      <c r="U1005">
        <v>5.7907000000000002</v>
      </c>
      <c r="V1005">
        <v>5.4131</v>
      </c>
      <c r="W1005">
        <v>5.4131</v>
      </c>
      <c r="X1005" s="1" t="s">
        <v>53</v>
      </c>
      <c r="Y1005" s="1" t="s">
        <v>49</v>
      </c>
      <c r="Z1005" s="1" t="s">
        <v>80</v>
      </c>
      <c r="AA1005" s="1" t="s">
        <v>65</v>
      </c>
      <c r="AB1005" s="1" t="s">
        <v>66</v>
      </c>
      <c r="AC1005" s="1" t="s">
        <v>67</v>
      </c>
      <c r="AD1005" s="1" t="s">
        <v>68</v>
      </c>
      <c r="AE1005" s="1" t="s">
        <v>69</v>
      </c>
      <c r="AF1005" s="1" t="s">
        <v>70</v>
      </c>
      <c r="AG1005" s="1" t="s">
        <v>60</v>
      </c>
      <c r="AH1005">
        <v>1005</v>
      </c>
      <c r="AI1005" s="1" t="s">
        <v>70</v>
      </c>
      <c r="AJ1005" s="1" t="s">
        <v>71</v>
      </c>
      <c r="AK1005" s="1" t="s">
        <v>72</v>
      </c>
      <c r="AL1005">
        <v>1</v>
      </c>
      <c r="AM1005" s="1" t="s">
        <v>2124</v>
      </c>
      <c r="AN1005" s="2">
        <v>46143</v>
      </c>
      <c r="AO1005" s="3">
        <v>46143</v>
      </c>
    </row>
    <row r="1006" spans="1:41">
      <c r="A1006" s="1" t="s">
        <v>2125</v>
      </c>
      <c r="B1006" s="1" t="s">
        <v>42</v>
      </c>
      <c r="C1006">
        <v>999999999999</v>
      </c>
      <c r="D1006">
        <v>111111111111</v>
      </c>
      <c r="E1006" s="1" t="s">
        <v>43</v>
      </c>
      <c r="F1006">
        <v>46162.833333333336</v>
      </c>
      <c r="G1006">
        <v>46163.833333333336</v>
      </c>
      <c r="H1006">
        <v>46142.833333333336</v>
      </c>
      <c r="I1006">
        <v>46173.833333333336</v>
      </c>
      <c r="J1006" s="1" t="s">
        <v>86</v>
      </c>
      <c r="K1006" s="1" t="s">
        <v>87</v>
      </c>
      <c r="L1006" s="1" t="s">
        <v>88</v>
      </c>
      <c r="M1006" s="1" t="s">
        <v>89</v>
      </c>
      <c r="N1006" s="1" t="s">
        <v>48</v>
      </c>
      <c r="O1006" s="1" t="s">
        <v>49</v>
      </c>
      <c r="P1006">
        <v>221.44290000000001</v>
      </c>
      <c r="Q1006" s="1" t="s">
        <v>50</v>
      </c>
      <c r="R1006">
        <v>0.192</v>
      </c>
      <c r="S1006" s="1" t="s">
        <v>51</v>
      </c>
      <c r="T1006" s="1" t="s">
        <v>52</v>
      </c>
      <c r="U1006">
        <v>42.517000000000003</v>
      </c>
      <c r="V1006">
        <v>37.645299999999999</v>
      </c>
      <c r="W1006">
        <v>37.645299999999999</v>
      </c>
      <c r="X1006" s="1" t="s">
        <v>53</v>
      </c>
      <c r="Y1006" s="1" t="s">
        <v>49</v>
      </c>
      <c r="Z1006" s="1" t="s">
        <v>90</v>
      </c>
      <c r="AA1006" s="1" t="s">
        <v>65</v>
      </c>
      <c r="AB1006" s="1" t="s">
        <v>66</v>
      </c>
      <c r="AC1006" s="1" t="s">
        <v>67</v>
      </c>
      <c r="AD1006" s="1" t="s">
        <v>68</v>
      </c>
      <c r="AE1006" s="1" t="s">
        <v>69</v>
      </c>
      <c r="AF1006" s="1" t="s">
        <v>70</v>
      </c>
      <c r="AG1006" s="1" t="s">
        <v>60</v>
      </c>
      <c r="AH1006">
        <v>1006</v>
      </c>
      <c r="AI1006" s="1" t="s">
        <v>70</v>
      </c>
      <c r="AJ1006" s="1" t="s">
        <v>71</v>
      </c>
      <c r="AK1006" s="1" t="s">
        <v>72</v>
      </c>
      <c r="AL1006">
        <v>1</v>
      </c>
      <c r="AM1006" s="1" t="s">
        <v>2126</v>
      </c>
      <c r="AN1006" s="2">
        <v>46143</v>
      </c>
      <c r="AO1006" s="3">
        <v>46143</v>
      </c>
    </row>
    <row r="1007" spans="1:41">
      <c r="A1007" s="1" t="s">
        <v>2127</v>
      </c>
      <c r="B1007" s="1" t="s">
        <v>42</v>
      </c>
      <c r="C1007">
        <v>999999999999</v>
      </c>
      <c r="D1007">
        <v>111111111111</v>
      </c>
      <c r="E1007" s="1" t="s">
        <v>43</v>
      </c>
      <c r="F1007">
        <v>46162.833333333336</v>
      </c>
      <c r="G1007">
        <v>46163.833333333336</v>
      </c>
      <c r="H1007">
        <v>46142.833333333336</v>
      </c>
      <c r="I1007">
        <v>46173.833333333336</v>
      </c>
      <c r="J1007" s="1" t="s">
        <v>86</v>
      </c>
      <c r="K1007" s="1" t="s">
        <v>87</v>
      </c>
      <c r="L1007" s="1" t="s">
        <v>88</v>
      </c>
      <c r="M1007" s="1" t="s">
        <v>93</v>
      </c>
      <c r="N1007" s="1" t="s">
        <v>48</v>
      </c>
      <c r="O1007" s="1" t="s">
        <v>49</v>
      </c>
      <c r="P1007">
        <v>215.8108</v>
      </c>
      <c r="Q1007" s="1" t="s">
        <v>50</v>
      </c>
      <c r="R1007">
        <v>0.192</v>
      </c>
      <c r="S1007" s="1" t="s">
        <v>51</v>
      </c>
      <c r="T1007" s="1" t="s">
        <v>52</v>
      </c>
      <c r="U1007">
        <v>41.435699999999997</v>
      </c>
      <c r="V1007">
        <v>36.687800000000003</v>
      </c>
      <c r="W1007">
        <v>36.687800000000003</v>
      </c>
      <c r="X1007" s="1" t="s">
        <v>53</v>
      </c>
      <c r="Y1007" s="1" t="s">
        <v>49</v>
      </c>
      <c r="Z1007" s="1" t="s">
        <v>90</v>
      </c>
      <c r="AA1007" s="1" t="s">
        <v>65</v>
      </c>
      <c r="AB1007" s="1" t="s">
        <v>66</v>
      </c>
      <c r="AC1007" s="1" t="s">
        <v>67</v>
      </c>
      <c r="AD1007" s="1" t="s">
        <v>68</v>
      </c>
      <c r="AE1007" s="1" t="s">
        <v>69</v>
      </c>
      <c r="AF1007" s="1" t="s">
        <v>70</v>
      </c>
      <c r="AG1007" s="1" t="s">
        <v>60</v>
      </c>
      <c r="AH1007">
        <v>1007</v>
      </c>
      <c r="AI1007" s="1" t="s">
        <v>70</v>
      </c>
      <c r="AJ1007" s="1" t="s">
        <v>71</v>
      </c>
      <c r="AK1007" s="1" t="s">
        <v>72</v>
      </c>
      <c r="AL1007">
        <v>1</v>
      </c>
      <c r="AM1007" s="1" t="s">
        <v>2128</v>
      </c>
      <c r="AN1007" s="2">
        <v>46143</v>
      </c>
      <c r="AO1007" s="3">
        <v>46143</v>
      </c>
    </row>
    <row r="1008" spans="1:41">
      <c r="A1008" s="1" t="s">
        <v>2129</v>
      </c>
      <c r="B1008" s="1" t="s">
        <v>42</v>
      </c>
      <c r="C1008">
        <v>999999999999</v>
      </c>
      <c r="D1008">
        <v>111111111111</v>
      </c>
      <c r="E1008" s="1" t="s">
        <v>43</v>
      </c>
      <c r="F1008">
        <v>46162.833333333336</v>
      </c>
      <c r="G1008">
        <v>46163.833333333336</v>
      </c>
      <c r="H1008">
        <v>46142.833333333336</v>
      </c>
      <c r="I1008">
        <v>46173.833333333336</v>
      </c>
      <c r="J1008" s="1" t="s">
        <v>96</v>
      </c>
      <c r="K1008" s="1" t="s">
        <v>45</v>
      </c>
      <c r="L1008" s="1" t="s">
        <v>97</v>
      </c>
      <c r="M1008" s="1" t="s">
        <v>98</v>
      </c>
      <c r="N1008" s="1" t="s">
        <v>48</v>
      </c>
      <c r="O1008" s="1" t="s">
        <v>49</v>
      </c>
      <c r="P1008">
        <v>4897427.7687999997</v>
      </c>
      <c r="Q1008" s="1" t="s">
        <v>99</v>
      </c>
      <c r="R1008">
        <v>1.6666700000000001E-5</v>
      </c>
      <c r="S1008" s="1" t="s">
        <v>51</v>
      </c>
      <c r="T1008" s="1" t="s">
        <v>52</v>
      </c>
      <c r="U1008">
        <v>81.623999999999995</v>
      </c>
      <c r="V1008">
        <v>75.9101</v>
      </c>
      <c r="W1008">
        <v>75.9101</v>
      </c>
      <c r="X1008" s="1" t="s">
        <v>53</v>
      </c>
      <c r="Y1008" s="1" t="s">
        <v>49</v>
      </c>
      <c r="Z1008" s="1" t="s">
        <v>100</v>
      </c>
      <c r="AA1008" s="1" t="s">
        <v>65</v>
      </c>
      <c r="AB1008" s="1" t="s">
        <v>66</v>
      </c>
      <c r="AC1008" s="1" t="s">
        <v>67</v>
      </c>
      <c r="AD1008" s="1" t="s">
        <v>68</v>
      </c>
      <c r="AE1008" s="1" t="s">
        <v>69</v>
      </c>
      <c r="AF1008" s="1" t="s">
        <v>70</v>
      </c>
      <c r="AG1008" s="1" t="s">
        <v>60</v>
      </c>
      <c r="AH1008">
        <v>1008</v>
      </c>
      <c r="AI1008" s="1" t="s">
        <v>70</v>
      </c>
      <c r="AJ1008" s="1" t="s">
        <v>71</v>
      </c>
      <c r="AK1008" s="1" t="s">
        <v>72</v>
      </c>
      <c r="AL1008">
        <v>1</v>
      </c>
      <c r="AM1008" s="1" t="s">
        <v>2130</v>
      </c>
      <c r="AN1008" s="2">
        <v>46143</v>
      </c>
      <c r="AO1008" s="3">
        <v>46143</v>
      </c>
    </row>
    <row r="1009" spans="1:41">
      <c r="A1009" s="1" t="s">
        <v>2131</v>
      </c>
      <c r="B1009" s="1" t="s">
        <v>42</v>
      </c>
      <c r="C1009">
        <v>999999999999</v>
      </c>
      <c r="D1009">
        <v>111111111111</v>
      </c>
      <c r="E1009" s="1" t="s">
        <v>43</v>
      </c>
      <c r="F1009">
        <v>46162.833333333336</v>
      </c>
      <c r="G1009">
        <v>46163.833333333336</v>
      </c>
      <c r="H1009">
        <v>46142.833333333336</v>
      </c>
      <c r="I1009">
        <v>46173.833333333336</v>
      </c>
      <c r="J1009" s="1" t="s">
        <v>96</v>
      </c>
      <c r="K1009" s="1" t="s">
        <v>45</v>
      </c>
      <c r="L1009" s="1" t="s">
        <v>97</v>
      </c>
      <c r="M1009" s="1" t="s">
        <v>103</v>
      </c>
      <c r="N1009" s="1" t="s">
        <v>48</v>
      </c>
      <c r="O1009" s="1" t="s">
        <v>49</v>
      </c>
      <c r="P1009">
        <v>4757224.1364000002</v>
      </c>
      <c r="Q1009" s="1" t="s">
        <v>99</v>
      </c>
      <c r="R1009">
        <v>1.6666700000000001E-5</v>
      </c>
      <c r="S1009" s="1" t="s">
        <v>51</v>
      </c>
      <c r="T1009" s="1" t="s">
        <v>52</v>
      </c>
      <c r="U1009">
        <v>79.287199999999999</v>
      </c>
      <c r="V1009">
        <v>73.736999999999995</v>
      </c>
      <c r="W1009">
        <v>73.736999999999995</v>
      </c>
      <c r="X1009" s="1" t="s">
        <v>53</v>
      </c>
      <c r="Y1009" s="1" t="s">
        <v>49</v>
      </c>
      <c r="Z1009" s="1" t="s">
        <v>100</v>
      </c>
      <c r="AA1009" s="1" t="s">
        <v>65</v>
      </c>
      <c r="AB1009" s="1" t="s">
        <v>66</v>
      </c>
      <c r="AC1009" s="1" t="s">
        <v>67</v>
      </c>
      <c r="AD1009" s="1" t="s">
        <v>68</v>
      </c>
      <c r="AE1009" s="1" t="s">
        <v>69</v>
      </c>
      <c r="AF1009" s="1" t="s">
        <v>70</v>
      </c>
      <c r="AG1009" s="1" t="s">
        <v>60</v>
      </c>
      <c r="AH1009">
        <v>1009</v>
      </c>
      <c r="AI1009" s="1" t="s">
        <v>70</v>
      </c>
      <c r="AJ1009" s="1" t="s">
        <v>71</v>
      </c>
      <c r="AK1009" s="1" t="s">
        <v>72</v>
      </c>
      <c r="AL1009">
        <v>1</v>
      </c>
      <c r="AM1009" s="1" t="s">
        <v>2132</v>
      </c>
      <c r="AN1009" s="2">
        <v>46143</v>
      </c>
      <c r="AO1009" s="3">
        <v>46143</v>
      </c>
    </row>
    <row r="1010" spans="1:41">
      <c r="A1010" s="1" t="s">
        <v>2133</v>
      </c>
      <c r="B1010" s="1" t="s">
        <v>42</v>
      </c>
      <c r="C1010">
        <v>999999999999</v>
      </c>
      <c r="D1010">
        <v>111111111111</v>
      </c>
      <c r="E1010" s="1" t="s">
        <v>43</v>
      </c>
      <c r="F1010">
        <v>46162.833333333336</v>
      </c>
      <c r="G1010">
        <v>46163.833333333336</v>
      </c>
      <c r="H1010">
        <v>46142.833333333336</v>
      </c>
      <c r="I1010">
        <v>46173.833333333336</v>
      </c>
      <c r="J1010" s="1" t="s">
        <v>106</v>
      </c>
      <c r="K1010" s="1" t="s">
        <v>107</v>
      </c>
      <c r="L1010" s="1" t="s">
        <v>108</v>
      </c>
      <c r="M1010" s="1" t="s">
        <v>109</v>
      </c>
      <c r="N1010" s="1" t="s">
        <v>48</v>
      </c>
      <c r="O1010" s="1" t="s">
        <v>49</v>
      </c>
      <c r="P1010">
        <v>221.2346</v>
      </c>
      <c r="Q1010" s="1" t="s">
        <v>110</v>
      </c>
      <c r="R1010">
        <v>0.5</v>
      </c>
      <c r="S1010" s="1" t="s">
        <v>51</v>
      </c>
      <c r="T1010" s="1" t="s">
        <v>52</v>
      </c>
      <c r="U1010">
        <v>110.6173</v>
      </c>
      <c r="V1010">
        <v>101.7679</v>
      </c>
      <c r="W1010">
        <v>101.7679</v>
      </c>
      <c r="X1010" s="1" t="s">
        <v>53</v>
      </c>
      <c r="Y1010" s="1" t="s">
        <v>49</v>
      </c>
      <c r="Z1010" s="1" t="s">
        <v>111</v>
      </c>
      <c r="AA1010" s="1" t="s">
        <v>112</v>
      </c>
      <c r="AB1010" s="1" t="s">
        <v>66</v>
      </c>
      <c r="AC1010" s="1" t="s">
        <v>67</v>
      </c>
      <c r="AD1010" s="1" t="s">
        <v>68</v>
      </c>
      <c r="AE1010" s="1" t="s">
        <v>69</v>
      </c>
      <c r="AF1010" s="1" t="s">
        <v>70</v>
      </c>
      <c r="AG1010" s="1" t="s">
        <v>60</v>
      </c>
      <c r="AH1010">
        <v>1010</v>
      </c>
      <c r="AI1010" s="1" t="s">
        <v>113</v>
      </c>
      <c r="AJ1010" s="1" t="s">
        <v>114</v>
      </c>
      <c r="AK1010" s="1" t="s">
        <v>115</v>
      </c>
      <c r="AL1010">
        <v>1</v>
      </c>
      <c r="AM1010" s="1" t="s">
        <v>2134</v>
      </c>
      <c r="AN1010" s="2">
        <v>46143</v>
      </c>
      <c r="AO1010" s="3">
        <v>46143</v>
      </c>
    </row>
    <row r="1011" spans="1:41">
      <c r="A1011" s="1" t="s">
        <v>2135</v>
      </c>
      <c r="B1011" s="1" t="s">
        <v>42</v>
      </c>
      <c r="C1011">
        <v>999999999999</v>
      </c>
      <c r="D1011">
        <v>111111111111</v>
      </c>
      <c r="E1011" s="1" t="s">
        <v>43</v>
      </c>
      <c r="F1011">
        <v>46162.833333333336</v>
      </c>
      <c r="G1011">
        <v>46163.833333333336</v>
      </c>
      <c r="H1011">
        <v>46142.833333333336</v>
      </c>
      <c r="I1011">
        <v>46173.833333333336</v>
      </c>
      <c r="J1011" s="1" t="s">
        <v>106</v>
      </c>
      <c r="K1011" s="1" t="s">
        <v>107</v>
      </c>
      <c r="L1011" s="1" t="s">
        <v>108</v>
      </c>
      <c r="M1011" s="1" t="s">
        <v>118</v>
      </c>
      <c r="N1011" s="1" t="s">
        <v>48</v>
      </c>
      <c r="O1011" s="1" t="s">
        <v>49</v>
      </c>
      <c r="P1011">
        <v>219.44069999999999</v>
      </c>
      <c r="Q1011" s="1" t="s">
        <v>110</v>
      </c>
      <c r="R1011">
        <v>0.5</v>
      </c>
      <c r="S1011" s="1" t="s">
        <v>51</v>
      </c>
      <c r="T1011" s="1" t="s">
        <v>52</v>
      </c>
      <c r="U1011">
        <v>109.7204</v>
      </c>
      <c r="V1011">
        <v>100.9427</v>
      </c>
      <c r="W1011">
        <v>100.9427</v>
      </c>
      <c r="X1011" s="1" t="s">
        <v>53</v>
      </c>
      <c r="Y1011" s="1" t="s">
        <v>49</v>
      </c>
      <c r="Z1011" s="1" t="s">
        <v>111</v>
      </c>
      <c r="AA1011" s="1" t="s">
        <v>112</v>
      </c>
      <c r="AB1011" s="1" t="s">
        <v>66</v>
      </c>
      <c r="AC1011" s="1" t="s">
        <v>67</v>
      </c>
      <c r="AD1011" s="1" t="s">
        <v>68</v>
      </c>
      <c r="AE1011" s="1" t="s">
        <v>69</v>
      </c>
      <c r="AF1011" s="1" t="s">
        <v>70</v>
      </c>
      <c r="AG1011" s="1" t="s">
        <v>60</v>
      </c>
      <c r="AH1011">
        <v>1011</v>
      </c>
      <c r="AI1011" s="1" t="s">
        <v>113</v>
      </c>
      <c r="AJ1011" s="1" t="s">
        <v>114</v>
      </c>
      <c r="AK1011" s="1" t="s">
        <v>115</v>
      </c>
      <c r="AL1011">
        <v>1</v>
      </c>
      <c r="AM1011" s="1" t="s">
        <v>2136</v>
      </c>
      <c r="AN1011" s="2">
        <v>46143</v>
      </c>
      <c r="AO1011" s="3">
        <v>46143</v>
      </c>
    </row>
    <row r="1012" spans="1:41">
      <c r="A1012" s="1" t="s">
        <v>2137</v>
      </c>
      <c r="B1012" s="1" t="s">
        <v>42</v>
      </c>
      <c r="C1012">
        <v>999999999999</v>
      </c>
      <c r="D1012">
        <v>222222222222</v>
      </c>
      <c r="E1012" s="1" t="s">
        <v>121</v>
      </c>
      <c r="F1012">
        <v>46162.833333333336</v>
      </c>
      <c r="G1012">
        <v>46163.833333333336</v>
      </c>
      <c r="H1012">
        <v>46142.833333333336</v>
      </c>
      <c r="I1012">
        <v>46173.833333333336</v>
      </c>
      <c r="J1012" s="1" t="s">
        <v>44</v>
      </c>
      <c r="K1012" s="1" t="s">
        <v>45</v>
      </c>
      <c r="L1012" s="1" t="s">
        <v>46</v>
      </c>
      <c r="M1012" s="1" t="s">
        <v>122</v>
      </c>
      <c r="N1012" s="1" t="s">
        <v>48</v>
      </c>
      <c r="O1012" s="1" t="s">
        <v>49</v>
      </c>
      <c r="P1012">
        <v>417.7756</v>
      </c>
      <c r="Q1012" s="1" t="s">
        <v>50</v>
      </c>
      <c r="R1012">
        <v>9.6000000000000002E-2</v>
      </c>
      <c r="S1012" s="1" t="s">
        <v>51</v>
      </c>
      <c r="T1012" s="1" t="s">
        <v>52</v>
      </c>
      <c r="U1012">
        <v>40.106499999999997</v>
      </c>
      <c r="V1012">
        <v>35.0931</v>
      </c>
      <c r="W1012">
        <v>35.0931</v>
      </c>
      <c r="X1012" s="1" t="s">
        <v>53</v>
      </c>
      <c r="Y1012" s="1" t="s">
        <v>49</v>
      </c>
      <c r="Z1012" s="1" t="s">
        <v>54</v>
      </c>
      <c r="AA1012" s="1" t="s">
        <v>123</v>
      </c>
      <c r="AB1012" s="1" t="s">
        <v>124</v>
      </c>
      <c r="AC1012" s="1" t="s">
        <v>125</v>
      </c>
      <c r="AD1012" s="1" t="s">
        <v>126</v>
      </c>
      <c r="AE1012" s="1" t="s">
        <v>127</v>
      </c>
      <c r="AF1012" s="1" t="s">
        <v>70</v>
      </c>
      <c r="AG1012" s="1" t="s">
        <v>60</v>
      </c>
      <c r="AH1012">
        <v>1012</v>
      </c>
      <c r="AI1012" s="1" t="s">
        <v>70</v>
      </c>
      <c r="AJ1012" s="1" t="s">
        <v>71</v>
      </c>
      <c r="AK1012" s="1" t="s">
        <v>72</v>
      </c>
      <c r="AL1012">
        <v>1</v>
      </c>
      <c r="AM1012" s="1" t="s">
        <v>2138</v>
      </c>
      <c r="AN1012" s="2">
        <v>46143</v>
      </c>
      <c r="AO1012" s="3">
        <v>46143</v>
      </c>
    </row>
    <row r="1013" spans="1:41">
      <c r="A1013" s="1" t="s">
        <v>2139</v>
      </c>
      <c r="B1013" s="1" t="s">
        <v>42</v>
      </c>
      <c r="C1013">
        <v>999999999999</v>
      </c>
      <c r="D1013">
        <v>222222222222</v>
      </c>
      <c r="E1013" s="1" t="s">
        <v>121</v>
      </c>
      <c r="F1013">
        <v>46162.833333333336</v>
      </c>
      <c r="G1013">
        <v>46163.833333333336</v>
      </c>
      <c r="H1013">
        <v>46142.833333333336</v>
      </c>
      <c r="I1013">
        <v>46173.833333333336</v>
      </c>
      <c r="J1013" s="1" t="s">
        <v>44</v>
      </c>
      <c r="K1013" s="1" t="s">
        <v>45</v>
      </c>
      <c r="L1013" s="1" t="s">
        <v>46</v>
      </c>
      <c r="M1013" s="1" t="s">
        <v>130</v>
      </c>
      <c r="N1013" s="1" t="s">
        <v>48</v>
      </c>
      <c r="O1013" s="1" t="s">
        <v>49</v>
      </c>
      <c r="P1013">
        <v>403.26190000000003</v>
      </c>
      <c r="Q1013" s="1" t="s">
        <v>50</v>
      </c>
      <c r="R1013">
        <v>9.6000000000000002E-2</v>
      </c>
      <c r="S1013" s="1" t="s">
        <v>51</v>
      </c>
      <c r="T1013" s="1" t="s">
        <v>52</v>
      </c>
      <c r="U1013">
        <v>38.713099999999997</v>
      </c>
      <c r="V1013">
        <v>33.874000000000002</v>
      </c>
      <c r="W1013">
        <v>33.874000000000002</v>
      </c>
      <c r="X1013" s="1" t="s">
        <v>53</v>
      </c>
      <c r="Y1013" s="1" t="s">
        <v>49</v>
      </c>
      <c r="Z1013" s="1" t="s">
        <v>54</v>
      </c>
      <c r="AA1013" s="1" t="s">
        <v>123</v>
      </c>
      <c r="AB1013" s="1" t="s">
        <v>124</v>
      </c>
      <c r="AC1013" s="1" t="s">
        <v>125</v>
      </c>
      <c r="AD1013" s="1" t="s">
        <v>126</v>
      </c>
      <c r="AE1013" s="1" t="s">
        <v>127</v>
      </c>
      <c r="AF1013" s="1" t="s">
        <v>70</v>
      </c>
      <c r="AG1013" s="1" t="s">
        <v>60</v>
      </c>
      <c r="AH1013">
        <v>1013</v>
      </c>
      <c r="AI1013" s="1" t="s">
        <v>70</v>
      </c>
      <c r="AJ1013" s="1" t="s">
        <v>71</v>
      </c>
      <c r="AK1013" s="1" t="s">
        <v>72</v>
      </c>
      <c r="AL1013">
        <v>1</v>
      </c>
      <c r="AM1013" s="1" t="s">
        <v>2140</v>
      </c>
      <c r="AN1013" s="2">
        <v>46143</v>
      </c>
      <c r="AO1013" s="3">
        <v>46143</v>
      </c>
    </row>
    <row r="1014" spans="1:41">
      <c r="A1014" s="1" t="s">
        <v>2141</v>
      </c>
      <c r="B1014" s="1" t="s">
        <v>42</v>
      </c>
      <c r="C1014">
        <v>999999999999</v>
      </c>
      <c r="D1014">
        <v>222222222222</v>
      </c>
      <c r="E1014" s="1" t="s">
        <v>121</v>
      </c>
      <c r="F1014">
        <v>46162.833333333336</v>
      </c>
      <c r="G1014">
        <v>46163.833333333336</v>
      </c>
      <c r="H1014">
        <v>46142.833333333336</v>
      </c>
      <c r="I1014">
        <v>46173.833333333336</v>
      </c>
      <c r="J1014" s="1" t="s">
        <v>75</v>
      </c>
      <c r="K1014" s="1" t="s">
        <v>76</v>
      </c>
      <c r="L1014" s="1" t="s">
        <v>77</v>
      </c>
      <c r="M1014" s="1" t="s">
        <v>133</v>
      </c>
      <c r="N1014" s="1" t="s">
        <v>48</v>
      </c>
      <c r="O1014" s="1" t="s">
        <v>49</v>
      </c>
      <c r="P1014">
        <v>96.565100000000001</v>
      </c>
      <c r="Q1014" s="1" t="s">
        <v>79</v>
      </c>
      <c r="R1014">
        <v>2.3E-2</v>
      </c>
      <c r="S1014" s="1" t="s">
        <v>51</v>
      </c>
      <c r="T1014" s="1" t="s">
        <v>52</v>
      </c>
      <c r="U1014">
        <v>2.2210000000000001</v>
      </c>
      <c r="V1014">
        <v>2.0762</v>
      </c>
      <c r="W1014">
        <v>2.0762</v>
      </c>
      <c r="X1014" s="1" t="s">
        <v>53</v>
      </c>
      <c r="Y1014" s="1" t="s">
        <v>49</v>
      </c>
      <c r="Z1014" s="1" t="s">
        <v>80</v>
      </c>
      <c r="AA1014" s="1" t="s">
        <v>123</v>
      </c>
      <c r="AB1014" s="1" t="s">
        <v>124</v>
      </c>
      <c r="AC1014" s="1" t="s">
        <v>125</v>
      </c>
      <c r="AD1014" s="1" t="s">
        <v>126</v>
      </c>
      <c r="AE1014" s="1" t="s">
        <v>127</v>
      </c>
      <c r="AF1014" s="1" t="s">
        <v>70</v>
      </c>
      <c r="AG1014" s="1" t="s">
        <v>60</v>
      </c>
      <c r="AH1014">
        <v>1014</v>
      </c>
      <c r="AI1014" s="1" t="s">
        <v>70</v>
      </c>
      <c r="AJ1014" s="1" t="s">
        <v>71</v>
      </c>
      <c r="AK1014" s="1" t="s">
        <v>72</v>
      </c>
      <c r="AL1014">
        <v>1</v>
      </c>
      <c r="AM1014" s="1" t="s">
        <v>2142</v>
      </c>
      <c r="AN1014" s="2">
        <v>46143</v>
      </c>
      <c r="AO1014" s="3">
        <v>46143</v>
      </c>
    </row>
    <row r="1015" spans="1:41">
      <c r="A1015" s="1" t="s">
        <v>2143</v>
      </c>
      <c r="B1015" s="1" t="s">
        <v>42</v>
      </c>
      <c r="C1015">
        <v>999999999999</v>
      </c>
      <c r="D1015">
        <v>222222222222</v>
      </c>
      <c r="E1015" s="1" t="s">
        <v>121</v>
      </c>
      <c r="F1015">
        <v>46162.833333333336</v>
      </c>
      <c r="G1015">
        <v>46163.833333333336</v>
      </c>
      <c r="H1015">
        <v>46142.833333333336</v>
      </c>
      <c r="I1015">
        <v>46173.833333333336</v>
      </c>
      <c r="J1015" s="1" t="s">
        <v>75</v>
      </c>
      <c r="K1015" s="1" t="s">
        <v>76</v>
      </c>
      <c r="L1015" s="1" t="s">
        <v>77</v>
      </c>
      <c r="M1015" s="1" t="s">
        <v>136</v>
      </c>
      <c r="N1015" s="1" t="s">
        <v>48</v>
      </c>
      <c r="O1015" s="1" t="s">
        <v>49</v>
      </c>
      <c r="P1015">
        <v>92.135400000000004</v>
      </c>
      <c r="Q1015" s="1" t="s">
        <v>79</v>
      </c>
      <c r="R1015">
        <v>2.3E-2</v>
      </c>
      <c r="S1015" s="1" t="s">
        <v>51</v>
      </c>
      <c r="T1015" s="1" t="s">
        <v>52</v>
      </c>
      <c r="U1015">
        <v>2.1191</v>
      </c>
      <c r="V1015">
        <v>1.9809000000000001</v>
      </c>
      <c r="W1015">
        <v>1.9809000000000001</v>
      </c>
      <c r="X1015" s="1" t="s">
        <v>53</v>
      </c>
      <c r="Y1015" s="1" t="s">
        <v>49</v>
      </c>
      <c r="Z1015" s="1" t="s">
        <v>80</v>
      </c>
      <c r="AA1015" s="1" t="s">
        <v>123</v>
      </c>
      <c r="AB1015" s="1" t="s">
        <v>124</v>
      </c>
      <c r="AC1015" s="1" t="s">
        <v>125</v>
      </c>
      <c r="AD1015" s="1" t="s">
        <v>126</v>
      </c>
      <c r="AE1015" s="1" t="s">
        <v>127</v>
      </c>
      <c r="AF1015" s="1" t="s">
        <v>70</v>
      </c>
      <c r="AG1015" s="1" t="s">
        <v>60</v>
      </c>
      <c r="AH1015">
        <v>1015</v>
      </c>
      <c r="AI1015" s="1" t="s">
        <v>70</v>
      </c>
      <c r="AJ1015" s="1" t="s">
        <v>71</v>
      </c>
      <c r="AK1015" s="1" t="s">
        <v>72</v>
      </c>
      <c r="AL1015">
        <v>1</v>
      </c>
      <c r="AM1015" s="1" t="s">
        <v>2144</v>
      </c>
      <c r="AN1015" s="2">
        <v>46143</v>
      </c>
      <c r="AO1015" s="3">
        <v>46143</v>
      </c>
    </row>
    <row r="1016" spans="1:41">
      <c r="A1016" s="1" t="s">
        <v>2145</v>
      </c>
      <c r="B1016" s="1" t="s">
        <v>42</v>
      </c>
      <c r="C1016">
        <v>999999999999</v>
      </c>
      <c r="D1016">
        <v>222222222222</v>
      </c>
      <c r="E1016" s="1" t="s">
        <v>121</v>
      </c>
      <c r="F1016">
        <v>46162.833333333336</v>
      </c>
      <c r="G1016">
        <v>46163.833333333336</v>
      </c>
      <c r="H1016">
        <v>46142.833333333336</v>
      </c>
      <c r="I1016">
        <v>46173.833333333336</v>
      </c>
      <c r="J1016" s="1" t="s">
        <v>86</v>
      </c>
      <c r="K1016" s="1" t="s">
        <v>87</v>
      </c>
      <c r="L1016" s="1" t="s">
        <v>88</v>
      </c>
      <c r="M1016" s="1" t="s">
        <v>139</v>
      </c>
      <c r="N1016" s="1" t="s">
        <v>48</v>
      </c>
      <c r="O1016" s="1" t="s">
        <v>49</v>
      </c>
      <c r="P1016">
        <v>84.962400000000002</v>
      </c>
      <c r="Q1016" s="1" t="s">
        <v>50</v>
      </c>
      <c r="R1016">
        <v>0.192</v>
      </c>
      <c r="S1016" s="1" t="s">
        <v>51</v>
      </c>
      <c r="T1016" s="1" t="s">
        <v>52</v>
      </c>
      <c r="U1016">
        <v>16.312799999999999</v>
      </c>
      <c r="V1016">
        <v>14.4436</v>
      </c>
      <c r="W1016">
        <v>14.4436</v>
      </c>
      <c r="X1016" s="1" t="s">
        <v>53</v>
      </c>
      <c r="Y1016" s="1" t="s">
        <v>49</v>
      </c>
      <c r="Z1016" s="1" t="s">
        <v>90</v>
      </c>
      <c r="AA1016" s="1" t="s">
        <v>123</v>
      </c>
      <c r="AB1016" s="1" t="s">
        <v>124</v>
      </c>
      <c r="AC1016" s="1" t="s">
        <v>125</v>
      </c>
      <c r="AD1016" s="1" t="s">
        <v>126</v>
      </c>
      <c r="AE1016" s="1" t="s">
        <v>127</v>
      </c>
      <c r="AF1016" s="1" t="s">
        <v>70</v>
      </c>
      <c r="AG1016" s="1" t="s">
        <v>60</v>
      </c>
      <c r="AH1016">
        <v>1016</v>
      </c>
      <c r="AI1016" s="1" t="s">
        <v>70</v>
      </c>
      <c r="AJ1016" s="1" t="s">
        <v>71</v>
      </c>
      <c r="AK1016" s="1" t="s">
        <v>72</v>
      </c>
      <c r="AL1016">
        <v>1</v>
      </c>
      <c r="AM1016" s="1" t="s">
        <v>2146</v>
      </c>
      <c r="AN1016" s="2">
        <v>46143</v>
      </c>
      <c r="AO1016" s="3">
        <v>46143</v>
      </c>
    </row>
    <row r="1017" spans="1:41">
      <c r="A1017" s="1" t="s">
        <v>2147</v>
      </c>
      <c r="B1017" s="1" t="s">
        <v>42</v>
      </c>
      <c r="C1017">
        <v>999999999999</v>
      </c>
      <c r="D1017">
        <v>222222222222</v>
      </c>
      <c r="E1017" s="1" t="s">
        <v>121</v>
      </c>
      <c r="F1017">
        <v>46162.833333333336</v>
      </c>
      <c r="G1017">
        <v>46163.833333333336</v>
      </c>
      <c r="H1017">
        <v>46142.833333333336</v>
      </c>
      <c r="I1017">
        <v>46173.833333333336</v>
      </c>
      <c r="J1017" s="1" t="s">
        <v>86</v>
      </c>
      <c r="K1017" s="1" t="s">
        <v>87</v>
      </c>
      <c r="L1017" s="1" t="s">
        <v>88</v>
      </c>
      <c r="M1017" s="1" t="s">
        <v>142</v>
      </c>
      <c r="N1017" s="1" t="s">
        <v>48</v>
      </c>
      <c r="O1017" s="1" t="s">
        <v>49</v>
      </c>
      <c r="P1017">
        <v>79.680000000000007</v>
      </c>
      <c r="Q1017" s="1" t="s">
        <v>50</v>
      </c>
      <c r="R1017">
        <v>0.192</v>
      </c>
      <c r="S1017" s="1" t="s">
        <v>51</v>
      </c>
      <c r="T1017" s="1" t="s">
        <v>52</v>
      </c>
      <c r="U1017">
        <v>15.2986</v>
      </c>
      <c r="V1017">
        <v>13.5456</v>
      </c>
      <c r="W1017">
        <v>13.5456</v>
      </c>
      <c r="X1017" s="1" t="s">
        <v>53</v>
      </c>
      <c r="Y1017" s="1" t="s">
        <v>49</v>
      </c>
      <c r="Z1017" s="1" t="s">
        <v>90</v>
      </c>
      <c r="AA1017" s="1" t="s">
        <v>123</v>
      </c>
      <c r="AB1017" s="1" t="s">
        <v>124</v>
      </c>
      <c r="AC1017" s="1" t="s">
        <v>125</v>
      </c>
      <c r="AD1017" s="1" t="s">
        <v>126</v>
      </c>
      <c r="AE1017" s="1" t="s">
        <v>127</v>
      </c>
      <c r="AF1017" s="1" t="s">
        <v>70</v>
      </c>
      <c r="AG1017" s="1" t="s">
        <v>60</v>
      </c>
      <c r="AH1017">
        <v>1017</v>
      </c>
      <c r="AI1017" s="1" t="s">
        <v>70</v>
      </c>
      <c r="AJ1017" s="1" t="s">
        <v>71</v>
      </c>
      <c r="AK1017" s="1" t="s">
        <v>72</v>
      </c>
      <c r="AL1017">
        <v>1</v>
      </c>
      <c r="AM1017" s="1" t="s">
        <v>2148</v>
      </c>
      <c r="AN1017" s="2">
        <v>46143</v>
      </c>
      <c r="AO1017" s="3">
        <v>46143</v>
      </c>
    </row>
    <row r="1018" spans="1:41">
      <c r="A1018" s="1" t="s">
        <v>2149</v>
      </c>
      <c r="B1018" s="1" t="s">
        <v>42</v>
      </c>
      <c r="C1018">
        <v>999999999999</v>
      </c>
      <c r="D1018">
        <v>222222222222</v>
      </c>
      <c r="E1018" s="1" t="s">
        <v>121</v>
      </c>
      <c r="F1018">
        <v>46162.833333333336</v>
      </c>
      <c r="G1018">
        <v>46163.833333333336</v>
      </c>
      <c r="H1018">
        <v>46142.833333333336</v>
      </c>
      <c r="I1018">
        <v>46173.833333333336</v>
      </c>
      <c r="J1018" s="1" t="s">
        <v>96</v>
      </c>
      <c r="K1018" s="1" t="s">
        <v>45</v>
      </c>
      <c r="L1018" s="1" t="s">
        <v>97</v>
      </c>
      <c r="M1018" s="1" t="s">
        <v>145</v>
      </c>
      <c r="N1018" s="1" t="s">
        <v>48</v>
      </c>
      <c r="O1018" s="1" t="s">
        <v>49</v>
      </c>
      <c r="P1018">
        <v>1801347.048</v>
      </c>
      <c r="Q1018" s="1" t="s">
        <v>99</v>
      </c>
      <c r="R1018">
        <v>1.6666700000000001E-5</v>
      </c>
      <c r="S1018" s="1" t="s">
        <v>51</v>
      </c>
      <c r="T1018" s="1" t="s">
        <v>52</v>
      </c>
      <c r="U1018">
        <v>30.022500000000001</v>
      </c>
      <c r="V1018">
        <v>27.9209</v>
      </c>
      <c r="W1018">
        <v>27.9209</v>
      </c>
      <c r="X1018" s="1" t="s">
        <v>53</v>
      </c>
      <c r="Y1018" s="1" t="s">
        <v>49</v>
      </c>
      <c r="Z1018" s="1" t="s">
        <v>100</v>
      </c>
      <c r="AA1018" s="1" t="s">
        <v>123</v>
      </c>
      <c r="AB1018" s="1" t="s">
        <v>124</v>
      </c>
      <c r="AC1018" s="1" t="s">
        <v>125</v>
      </c>
      <c r="AD1018" s="1" t="s">
        <v>126</v>
      </c>
      <c r="AE1018" s="1" t="s">
        <v>127</v>
      </c>
      <c r="AF1018" s="1" t="s">
        <v>70</v>
      </c>
      <c r="AG1018" s="1" t="s">
        <v>60</v>
      </c>
      <c r="AH1018">
        <v>1018</v>
      </c>
      <c r="AI1018" s="1" t="s">
        <v>70</v>
      </c>
      <c r="AJ1018" s="1" t="s">
        <v>71</v>
      </c>
      <c r="AK1018" s="1" t="s">
        <v>72</v>
      </c>
      <c r="AL1018">
        <v>1</v>
      </c>
      <c r="AM1018" s="1" t="s">
        <v>2150</v>
      </c>
      <c r="AN1018" s="2">
        <v>46143</v>
      </c>
      <c r="AO1018" s="3">
        <v>46143</v>
      </c>
    </row>
    <row r="1019" spans="1:41">
      <c r="A1019" s="1" t="s">
        <v>2151</v>
      </c>
      <c r="B1019" s="1" t="s">
        <v>42</v>
      </c>
      <c r="C1019">
        <v>999999999999</v>
      </c>
      <c r="D1019">
        <v>222222222222</v>
      </c>
      <c r="E1019" s="1" t="s">
        <v>121</v>
      </c>
      <c r="F1019">
        <v>46162.833333333336</v>
      </c>
      <c r="G1019">
        <v>46163.833333333336</v>
      </c>
      <c r="H1019">
        <v>46142.833333333336</v>
      </c>
      <c r="I1019">
        <v>46173.833333333336</v>
      </c>
      <c r="J1019" s="1" t="s">
        <v>96</v>
      </c>
      <c r="K1019" s="1" t="s">
        <v>45</v>
      </c>
      <c r="L1019" s="1" t="s">
        <v>97</v>
      </c>
      <c r="M1019" s="1" t="s">
        <v>148</v>
      </c>
      <c r="N1019" s="1" t="s">
        <v>48</v>
      </c>
      <c r="O1019" s="1" t="s">
        <v>49</v>
      </c>
      <c r="P1019">
        <v>1871496.6850999999</v>
      </c>
      <c r="Q1019" s="1" t="s">
        <v>99</v>
      </c>
      <c r="R1019">
        <v>1.6666700000000001E-5</v>
      </c>
      <c r="S1019" s="1" t="s">
        <v>51</v>
      </c>
      <c r="T1019" s="1" t="s">
        <v>52</v>
      </c>
      <c r="U1019">
        <v>31.191700000000001</v>
      </c>
      <c r="V1019">
        <v>29.008199999999999</v>
      </c>
      <c r="W1019">
        <v>29.008199999999999</v>
      </c>
      <c r="X1019" s="1" t="s">
        <v>53</v>
      </c>
      <c r="Y1019" s="1" t="s">
        <v>49</v>
      </c>
      <c r="Z1019" s="1" t="s">
        <v>100</v>
      </c>
      <c r="AA1019" s="1" t="s">
        <v>123</v>
      </c>
      <c r="AB1019" s="1" t="s">
        <v>124</v>
      </c>
      <c r="AC1019" s="1" t="s">
        <v>125</v>
      </c>
      <c r="AD1019" s="1" t="s">
        <v>126</v>
      </c>
      <c r="AE1019" s="1" t="s">
        <v>127</v>
      </c>
      <c r="AF1019" s="1" t="s">
        <v>70</v>
      </c>
      <c r="AG1019" s="1" t="s">
        <v>60</v>
      </c>
      <c r="AH1019">
        <v>1019</v>
      </c>
      <c r="AI1019" s="1" t="s">
        <v>70</v>
      </c>
      <c r="AJ1019" s="1" t="s">
        <v>71</v>
      </c>
      <c r="AK1019" s="1" t="s">
        <v>72</v>
      </c>
      <c r="AL1019">
        <v>1</v>
      </c>
      <c r="AM1019" s="1" t="s">
        <v>2152</v>
      </c>
      <c r="AN1019" s="2">
        <v>46143</v>
      </c>
      <c r="AO1019" s="3">
        <v>46143</v>
      </c>
    </row>
    <row r="1020" spans="1:41">
      <c r="A1020" s="1" t="s">
        <v>2153</v>
      </c>
      <c r="B1020" s="1" t="s">
        <v>42</v>
      </c>
      <c r="C1020">
        <v>999999999999</v>
      </c>
      <c r="D1020">
        <v>222222222222</v>
      </c>
      <c r="E1020" s="1" t="s">
        <v>121</v>
      </c>
      <c r="F1020">
        <v>46162.833333333336</v>
      </c>
      <c r="G1020">
        <v>46163.833333333336</v>
      </c>
      <c r="H1020">
        <v>46142.833333333336</v>
      </c>
      <c r="I1020">
        <v>46173.833333333336</v>
      </c>
      <c r="J1020" s="1" t="s">
        <v>106</v>
      </c>
      <c r="K1020" s="1" t="s">
        <v>107</v>
      </c>
      <c r="L1020" s="1" t="s">
        <v>108</v>
      </c>
      <c r="M1020" s="1" t="s">
        <v>151</v>
      </c>
      <c r="N1020" s="1" t="s">
        <v>48</v>
      </c>
      <c r="O1020" s="1" t="s">
        <v>49</v>
      </c>
      <c r="P1020">
        <v>91.430199999999999</v>
      </c>
      <c r="Q1020" s="1" t="s">
        <v>110</v>
      </c>
      <c r="R1020">
        <v>0.5</v>
      </c>
      <c r="S1020" s="1" t="s">
        <v>51</v>
      </c>
      <c r="T1020" s="1" t="s">
        <v>52</v>
      </c>
      <c r="U1020">
        <v>45.7151</v>
      </c>
      <c r="V1020">
        <v>42.057899999999997</v>
      </c>
      <c r="W1020">
        <v>42.057899999999997</v>
      </c>
      <c r="X1020" s="1" t="s">
        <v>53</v>
      </c>
      <c r="Y1020" s="1" t="s">
        <v>49</v>
      </c>
      <c r="Z1020" s="1" t="s">
        <v>111</v>
      </c>
      <c r="AA1020" s="1" t="s">
        <v>152</v>
      </c>
      <c r="AB1020" s="1" t="s">
        <v>124</v>
      </c>
      <c r="AC1020" s="1" t="s">
        <v>125</v>
      </c>
      <c r="AD1020" s="1" t="s">
        <v>126</v>
      </c>
      <c r="AE1020" s="1" t="s">
        <v>127</v>
      </c>
      <c r="AF1020" s="1" t="s">
        <v>70</v>
      </c>
      <c r="AG1020" s="1" t="s">
        <v>60</v>
      </c>
      <c r="AH1020">
        <v>1020</v>
      </c>
      <c r="AI1020" s="1" t="s">
        <v>113</v>
      </c>
      <c r="AJ1020" s="1" t="s">
        <v>114</v>
      </c>
      <c r="AK1020" s="1" t="s">
        <v>115</v>
      </c>
      <c r="AL1020">
        <v>1</v>
      </c>
      <c r="AM1020" s="1" t="s">
        <v>2154</v>
      </c>
      <c r="AN1020" s="2">
        <v>46143</v>
      </c>
      <c r="AO1020" s="3">
        <v>46143</v>
      </c>
    </row>
    <row r="1021" spans="1:41">
      <c r="A1021" s="1" t="s">
        <v>2155</v>
      </c>
      <c r="B1021" s="1" t="s">
        <v>42</v>
      </c>
      <c r="C1021">
        <v>999999999999</v>
      </c>
      <c r="D1021">
        <v>222222222222</v>
      </c>
      <c r="E1021" s="1" t="s">
        <v>121</v>
      </c>
      <c r="F1021">
        <v>46162.833333333336</v>
      </c>
      <c r="G1021">
        <v>46163.833333333336</v>
      </c>
      <c r="H1021">
        <v>46142.833333333336</v>
      </c>
      <c r="I1021">
        <v>46173.833333333336</v>
      </c>
      <c r="J1021" s="1" t="s">
        <v>106</v>
      </c>
      <c r="K1021" s="1" t="s">
        <v>107</v>
      </c>
      <c r="L1021" s="1" t="s">
        <v>108</v>
      </c>
      <c r="M1021" s="1" t="s">
        <v>155</v>
      </c>
      <c r="N1021" s="1" t="s">
        <v>48</v>
      </c>
      <c r="O1021" s="1" t="s">
        <v>49</v>
      </c>
      <c r="P1021">
        <v>83.448099999999997</v>
      </c>
      <c r="Q1021" s="1" t="s">
        <v>110</v>
      </c>
      <c r="R1021">
        <v>0.5</v>
      </c>
      <c r="S1021" s="1" t="s">
        <v>51</v>
      </c>
      <c r="T1021" s="1" t="s">
        <v>52</v>
      </c>
      <c r="U1021">
        <v>41.723999999999997</v>
      </c>
      <c r="V1021">
        <v>38.386099999999999</v>
      </c>
      <c r="W1021">
        <v>38.386099999999999</v>
      </c>
      <c r="X1021" s="1" t="s">
        <v>53</v>
      </c>
      <c r="Y1021" s="1" t="s">
        <v>49</v>
      </c>
      <c r="Z1021" s="1" t="s">
        <v>111</v>
      </c>
      <c r="AA1021" s="1" t="s">
        <v>152</v>
      </c>
      <c r="AB1021" s="1" t="s">
        <v>124</v>
      </c>
      <c r="AC1021" s="1" t="s">
        <v>125</v>
      </c>
      <c r="AD1021" s="1" t="s">
        <v>126</v>
      </c>
      <c r="AE1021" s="1" t="s">
        <v>127</v>
      </c>
      <c r="AF1021" s="1" t="s">
        <v>70</v>
      </c>
      <c r="AG1021" s="1" t="s">
        <v>60</v>
      </c>
      <c r="AH1021">
        <v>1021</v>
      </c>
      <c r="AI1021" s="1" t="s">
        <v>113</v>
      </c>
      <c r="AJ1021" s="1" t="s">
        <v>114</v>
      </c>
      <c r="AK1021" s="1" t="s">
        <v>115</v>
      </c>
      <c r="AL1021">
        <v>1</v>
      </c>
      <c r="AM1021" s="1" t="s">
        <v>2156</v>
      </c>
      <c r="AN1021" s="2">
        <v>46143</v>
      </c>
      <c r="AO1021" s="3">
        <v>46143</v>
      </c>
    </row>
    <row r="1022" spans="1:41">
      <c r="A1022" s="1" t="s">
        <v>2157</v>
      </c>
      <c r="B1022" s="1" t="s">
        <v>42</v>
      </c>
      <c r="C1022">
        <v>999999999999</v>
      </c>
      <c r="D1022">
        <v>111111111111</v>
      </c>
      <c r="E1022" s="1" t="s">
        <v>43</v>
      </c>
      <c r="F1022">
        <v>46163.833333333336</v>
      </c>
      <c r="G1022">
        <v>46164.833333333336</v>
      </c>
      <c r="H1022">
        <v>46142.833333333336</v>
      </c>
      <c r="I1022">
        <v>46173.833333333336</v>
      </c>
      <c r="J1022" s="1" t="s">
        <v>44</v>
      </c>
      <c r="K1022" s="1" t="s">
        <v>45</v>
      </c>
      <c r="L1022" s="1" t="s">
        <v>46</v>
      </c>
      <c r="M1022" s="1" t="s">
        <v>47</v>
      </c>
      <c r="N1022" s="1" t="s">
        <v>48</v>
      </c>
      <c r="O1022" s="1" t="s">
        <v>49</v>
      </c>
      <c r="P1022">
        <v>1102.2311999999999</v>
      </c>
      <c r="Q1022" s="1" t="s">
        <v>50</v>
      </c>
      <c r="R1022">
        <v>9.6000000000000002E-2</v>
      </c>
      <c r="S1022" s="1" t="s">
        <v>51</v>
      </c>
      <c r="T1022" s="1" t="s">
        <v>52</v>
      </c>
      <c r="U1022">
        <v>105.8142</v>
      </c>
      <c r="V1022">
        <v>92.587400000000002</v>
      </c>
      <c r="W1022">
        <v>92.587400000000002</v>
      </c>
      <c r="X1022" s="1" t="s">
        <v>53</v>
      </c>
      <c r="Y1022" s="1" t="s">
        <v>49</v>
      </c>
      <c r="Z1022" s="1" t="s">
        <v>54</v>
      </c>
      <c r="AA1022" s="1" t="s">
        <v>65</v>
      </c>
      <c r="AB1022" s="1" t="s">
        <v>66</v>
      </c>
      <c r="AC1022" s="1" t="s">
        <v>67</v>
      </c>
      <c r="AD1022" s="1" t="s">
        <v>68</v>
      </c>
      <c r="AE1022" s="1" t="s">
        <v>69</v>
      </c>
      <c r="AF1022" s="1" t="s">
        <v>70</v>
      </c>
      <c r="AG1022" s="1" t="s">
        <v>60</v>
      </c>
      <c r="AH1022">
        <v>1022</v>
      </c>
      <c r="AI1022" s="1" t="s">
        <v>70</v>
      </c>
      <c r="AJ1022" s="1" t="s">
        <v>71</v>
      </c>
      <c r="AK1022" s="1" t="s">
        <v>72</v>
      </c>
      <c r="AL1022">
        <v>1</v>
      </c>
      <c r="AM1022" s="1" t="s">
        <v>2158</v>
      </c>
      <c r="AN1022" s="2">
        <v>46143</v>
      </c>
      <c r="AO1022" s="3">
        <v>46143</v>
      </c>
    </row>
    <row r="1023" spans="1:41">
      <c r="A1023" s="1" t="s">
        <v>2159</v>
      </c>
      <c r="B1023" s="1" t="s">
        <v>42</v>
      </c>
      <c r="C1023">
        <v>999999999999</v>
      </c>
      <c r="D1023">
        <v>111111111111</v>
      </c>
      <c r="E1023" s="1" t="s">
        <v>43</v>
      </c>
      <c r="F1023">
        <v>46163.833333333336</v>
      </c>
      <c r="G1023">
        <v>46164.833333333336</v>
      </c>
      <c r="H1023">
        <v>46142.833333333336</v>
      </c>
      <c r="I1023">
        <v>46173.833333333336</v>
      </c>
      <c r="J1023" s="1" t="s">
        <v>44</v>
      </c>
      <c r="K1023" s="1" t="s">
        <v>45</v>
      </c>
      <c r="L1023" s="1" t="s">
        <v>46</v>
      </c>
      <c r="M1023" s="1" t="s">
        <v>64</v>
      </c>
      <c r="N1023" s="1" t="s">
        <v>48</v>
      </c>
      <c r="O1023" s="1" t="s">
        <v>49</v>
      </c>
      <c r="P1023">
        <v>1012.6433</v>
      </c>
      <c r="Q1023" s="1" t="s">
        <v>50</v>
      </c>
      <c r="R1023">
        <v>9.6000000000000002E-2</v>
      </c>
      <c r="S1023" s="1" t="s">
        <v>51</v>
      </c>
      <c r="T1023" s="1" t="s">
        <v>52</v>
      </c>
      <c r="U1023">
        <v>97.213800000000006</v>
      </c>
      <c r="V1023">
        <v>85.061999999999998</v>
      </c>
      <c r="W1023">
        <v>85.061999999999998</v>
      </c>
      <c r="X1023" s="1" t="s">
        <v>53</v>
      </c>
      <c r="Y1023" s="1" t="s">
        <v>49</v>
      </c>
      <c r="Z1023" s="1" t="s">
        <v>54</v>
      </c>
      <c r="AA1023" s="1" t="s">
        <v>65</v>
      </c>
      <c r="AB1023" s="1" t="s">
        <v>66</v>
      </c>
      <c r="AC1023" s="1" t="s">
        <v>67</v>
      </c>
      <c r="AD1023" s="1" t="s">
        <v>68</v>
      </c>
      <c r="AE1023" s="1" t="s">
        <v>69</v>
      </c>
      <c r="AF1023" s="1" t="s">
        <v>70</v>
      </c>
      <c r="AG1023" s="1" t="s">
        <v>60</v>
      </c>
      <c r="AH1023">
        <v>1023</v>
      </c>
      <c r="AI1023" s="1" t="s">
        <v>70</v>
      </c>
      <c r="AJ1023" s="1" t="s">
        <v>71</v>
      </c>
      <c r="AK1023" s="1" t="s">
        <v>72</v>
      </c>
      <c r="AL1023">
        <v>1</v>
      </c>
      <c r="AM1023" s="1" t="s">
        <v>2160</v>
      </c>
      <c r="AN1023" s="2">
        <v>46143</v>
      </c>
      <c r="AO1023" s="3">
        <v>46143</v>
      </c>
    </row>
    <row r="1024" spans="1:41">
      <c r="A1024" s="1" t="s">
        <v>2161</v>
      </c>
      <c r="B1024" s="1" t="s">
        <v>42</v>
      </c>
      <c r="C1024">
        <v>999999999999</v>
      </c>
      <c r="D1024">
        <v>111111111111</v>
      </c>
      <c r="E1024" s="1" t="s">
        <v>43</v>
      </c>
      <c r="F1024">
        <v>46163.833333333336</v>
      </c>
      <c r="G1024">
        <v>46164.833333333336</v>
      </c>
      <c r="H1024">
        <v>46142.833333333336</v>
      </c>
      <c r="I1024">
        <v>46173.833333333336</v>
      </c>
      <c r="J1024" s="1" t="s">
        <v>75</v>
      </c>
      <c r="K1024" s="1" t="s">
        <v>76</v>
      </c>
      <c r="L1024" s="1" t="s">
        <v>77</v>
      </c>
      <c r="M1024" s="1" t="s">
        <v>78</v>
      </c>
      <c r="N1024" s="1" t="s">
        <v>48</v>
      </c>
      <c r="O1024" s="1" t="s">
        <v>49</v>
      </c>
      <c r="P1024">
        <v>244.4975</v>
      </c>
      <c r="Q1024" s="1" t="s">
        <v>79</v>
      </c>
      <c r="R1024">
        <v>2.3E-2</v>
      </c>
      <c r="S1024" s="1" t="s">
        <v>51</v>
      </c>
      <c r="T1024" s="1" t="s">
        <v>52</v>
      </c>
      <c r="U1024">
        <v>5.6234000000000002</v>
      </c>
      <c r="V1024">
        <v>5.2567000000000004</v>
      </c>
      <c r="W1024">
        <v>5.2567000000000004</v>
      </c>
      <c r="X1024" s="1" t="s">
        <v>53</v>
      </c>
      <c r="Y1024" s="1" t="s">
        <v>49</v>
      </c>
      <c r="Z1024" s="1" t="s">
        <v>80</v>
      </c>
      <c r="AA1024" s="1" t="s">
        <v>65</v>
      </c>
      <c r="AB1024" s="1" t="s">
        <v>66</v>
      </c>
      <c r="AC1024" s="1" t="s">
        <v>67</v>
      </c>
      <c r="AD1024" s="1" t="s">
        <v>68</v>
      </c>
      <c r="AE1024" s="1" t="s">
        <v>69</v>
      </c>
      <c r="AF1024" s="1" t="s">
        <v>70</v>
      </c>
      <c r="AG1024" s="1" t="s">
        <v>60</v>
      </c>
      <c r="AH1024">
        <v>1024</v>
      </c>
      <c r="AI1024" s="1" t="s">
        <v>70</v>
      </c>
      <c r="AJ1024" s="1" t="s">
        <v>71</v>
      </c>
      <c r="AK1024" s="1" t="s">
        <v>72</v>
      </c>
      <c r="AL1024">
        <v>1</v>
      </c>
      <c r="AM1024" s="1" t="s">
        <v>2162</v>
      </c>
      <c r="AN1024" s="2">
        <v>46143</v>
      </c>
      <c r="AO1024" s="3">
        <v>46143</v>
      </c>
    </row>
    <row r="1025" spans="1:41">
      <c r="A1025" s="1" t="s">
        <v>2163</v>
      </c>
      <c r="B1025" s="1" t="s">
        <v>42</v>
      </c>
      <c r="C1025">
        <v>999999999999</v>
      </c>
      <c r="D1025">
        <v>111111111111</v>
      </c>
      <c r="E1025" s="1" t="s">
        <v>43</v>
      </c>
      <c r="F1025">
        <v>46163.833333333336</v>
      </c>
      <c r="G1025">
        <v>46164.833333333336</v>
      </c>
      <c r="H1025">
        <v>46142.833333333336</v>
      </c>
      <c r="I1025">
        <v>46173.833333333336</v>
      </c>
      <c r="J1025" s="1" t="s">
        <v>75</v>
      </c>
      <c r="K1025" s="1" t="s">
        <v>76</v>
      </c>
      <c r="L1025" s="1" t="s">
        <v>77</v>
      </c>
      <c r="M1025" s="1" t="s">
        <v>83</v>
      </c>
      <c r="N1025" s="1" t="s">
        <v>48</v>
      </c>
      <c r="O1025" s="1" t="s">
        <v>49</v>
      </c>
      <c r="P1025">
        <v>233.03559999999999</v>
      </c>
      <c r="Q1025" s="1" t="s">
        <v>79</v>
      </c>
      <c r="R1025">
        <v>2.3E-2</v>
      </c>
      <c r="S1025" s="1" t="s">
        <v>51</v>
      </c>
      <c r="T1025" s="1" t="s">
        <v>52</v>
      </c>
      <c r="U1025">
        <v>5.3597999999999999</v>
      </c>
      <c r="V1025">
        <v>5.0103</v>
      </c>
      <c r="W1025">
        <v>5.0103</v>
      </c>
      <c r="X1025" s="1" t="s">
        <v>53</v>
      </c>
      <c r="Y1025" s="1" t="s">
        <v>49</v>
      </c>
      <c r="Z1025" s="1" t="s">
        <v>80</v>
      </c>
      <c r="AA1025" s="1" t="s">
        <v>65</v>
      </c>
      <c r="AB1025" s="1" t="s">
        <v>66</v>
      </c>
      <c r="AC1025" s="1" t="s">
        <v>67</v>
      </c>
      <c r="AD1025" s="1" t="s">
        <v>68</v>
      </c>
      <c r="AE1025" s="1" t="s">
        <v>69</v>
      </c>
      <c r="AF1025" s="1" t="s">
        <v>70</v>
      </c>
      <c r="AG1025" s="1" t="s">
        <v>60</v>
      </c>
      <c r="AH1025">
        <v>1025</v>
      </c>
      <c r="AI1025" s="1" t="s">
        <v>70</v>
      </c>
      <c r="AJ1025" s="1" t="s">
        <v>71</v>
      </c>
      <c r="AK1025" s="1" t="s">
        <v>72</v>
      </c>
      <c r="AL1025">
        <v>1</v>
      </c>
      <c r="AM1025" s="1" t="s">
        <v>2164</v>
      </c>
      <c r="AN1025" s="2">
        <v>46143</v>
      </c>
      <c r="AO1025" s="3">
        <v>46143</v>
      </c>
    </row>
    <row r="1026" spans="1:41">
      <c r="A1026" s="1" t="s">
        <v>2165</v>
      </c>
      <c r="B1026" s="1" t="s">
        <v>42</v>
      </c>
      <c r="C1026">
        <v>999999999999</v>
      </c>
      <c r="D1026">
        <v>111111111111</v>
      </c>
      <c r="E1026" s="1" t="s">
        <v>43</v>
      </c>
      <c r="F1026">
        <v>46163.833333333336</v>
      </c>
      <c r="G1026">
        <v>46164.833333333336</v>
      </c>
      <c r="H1026">
        <v>46142.833333333336</v>
      </c>
      <c r="I1026">
        <v>46173.833333333336</v>
      </c>
      <c r="J1026" s="1" t="s">
        <v>86</v>
      </c>
      <c r="K1026" s="1" t="s">
        <v>87</v>
      </c>
      <c r="L1026" s="1" t="s">
        <v>88</v>
      </c>
      <c r="M1026" s="1" t="s">
        <v>89</v>
      </c>
      <c r="N1026" s="1" t="s">
        <v>48</v>
      </c>
      <c r="O1026" s="1" t="s">
        <v>49</v>
      </c>
      <c r="P1026">
        <v>208.7841</v>
      </c>
      <c r="Q1026" s="1" t="s">
        <v>50</v>
      </c>
      <c r="R1026">
        <v>0.192</v>
      </c>
      <c r="S1026" s="1" t="s">
        <v>51</v>
      </c>
      <c r="T1026" s="1" t="s">
        <v>52</v>
      </c>
      <c r="U1026">
        <v>40.086500000000001</v>
      </c>
      <c r="V1026">
        <v>35.493299999999998</v>
      </c>
      <c r="W1026">
        <v>35.493299999999998</v>
      </c>
      <c r="X1026" s="1" t="s">
        <v>53</v>
      </c>
      <c r="Y1026" s="1" t="s">
        <v>49</v>
      </c>
      <c r="Z1026" s="1" t="s">
        <v>90</v>
      </c>
      <c r="AA1026" s="1" t="s">
        <v>65</v>
      </c>
      <c r="AB1026" s="1" t="s">
        <v>66</v>
      </c>
      <c r="AC1026" s="1" t="s">
        <v>67</v>
      </c>
      <c r="AD1026" s="1" t="s">
        <v>68</v>
      </c>
      <c r="AE1026" s="1" t="s">
        <v>69</v>
      </c>
      <c r="AF1026" s="1" t="s">
        <v>70</v>
      </c>
      <c r="AG1026" s="1" t="s">
        <v>60</v>
      </c>
      <c r="AH1026">
        <v>1026</v>
      </c>
      <c r="AI1026" s="1" t="s">
        <v>70</v>
      </c>
      <c r="AJ1026" s="1" t="s">
        <v>71</v>
      </c>
      <c r="AK1026" s="1" t="s">
        <v>72</v>
      </c>
      <c r="AL1026">
        <v>1</v>
      </c>
      <c r="AM1026" s="1" t="s">
        <v>2166</v>
      </c>
      <c r="AN1026" s="2">
        <v>46143</v>
      </c>
      <c r="AO1026" s="3">
        <v>46143</v>
      </c>
    </row>
    <row r="1027" spans="1:41">
      <c r="A1027" s="1" t="s">
        <v>2167</v>
      </c>
      <c r="B1027" s="1" t="s">
        <v>42</v>
      </c>
      <c r="C1027">
        <v>999999999999</v>
      </c>
      <c r="D1027">
        <v>111111111111</v>
      </c>
      <c r="E1027" s="1" t="s">
        <v>43</v>
      </c>
      <c r="F1027">
        <v>46163.833333333336</v>
      </c>
      <c r="G1027">
        <v>46164.833333333336</v>
      </c>
      <c r="H1027">
        <v>46142.833333333336</v>
      </c>
      <c r="I1027">
        <v>46173.833333333336</v>
      </c>
      <c r="J1027" s="1" t="s">
        <v>86</v>
      </c>
      <c r="K1027" s="1" t="s">
        <v>87</v>
      </c>
      <c r="L1027" s="1" t="s">
        <v>88</v>
      </c>
      <c r="M1027" s="1" t="s">
        <v>93</v>
      </c>
      <c r="N1027" s="1" t="s">
        <v>48</v>
      </c>
      <c r="O1027" s="1" t="s">
        <v>49</v>
      </c>
      <c r="P1027">
        <v>195.0624</v>
      </c>
      <c r="Q1027" s="1" t="s">
        <v>50</v>
      </c>
      <c r="R1027">
        <v>0.192</v>
      </c>
      <c r="S1027" s="1" t="s">
        <v>51</v>
      </c>
      <c r="T1027" s="1" t="s">
        <v>52</v>
      </c>
      <c r="U1027">
        <v>37.451999999999998</v>
      </c>
      <c r="V1027">
        <v>33.160600000000002</v>
      </c>
      <c r="W1027">
        <v>33.160600000000002</v>
      </c>
      <c r="X1027" s="1" t="s">
        <v>53</v>
      </c>
      <c r="Y1027" s="1" t="s">
        <v>49</v>
      </c>
      <c r="Z1027" s="1" t="s">
        <v>90</v>
      </c>
      <c r="AA1027" s="1" t="s">
        <v>65</v>
      </c>
      <c r="AB1027" s="1" t="s">
        <v>66</v>
      </c>
      <c r="AC1027" s="1" t="s">
        <v>67</v>
      </c>
      <c r="AD1027" s="1" t="s">
        <v>68</v>
      </c>
      <c r="AE1027" s="1" t="s">
        <v>69</v>
      </c>
      <c r="AF1027" s="1" t="s">
        <v>70</v>
      </c>
      <c r="AG1027" s="1" t="s">
        <v>60</v>
      </c>
      <c r="AH1027">
        <v>1027</v>
      </c>
      <c r="AI1027" s="1" t="s">
        <v>70</v>
      </c>
      <c r="AJ1027" s="1" t="s">
        <v>71</v>
      </c>
      <c r="AK1027" s="1" t="s">
        <v>72</v>
      </c>
      <c r="AL1027">
        <v>1</v>
      </c>
      <c r="AM1027" s="1" t="s">
        <v>2168</v>
      </c>
      <c r="AN1027" s="2">
        <v>46143</v>
      </c>
      <c r="AO1027" s="3">
        <v>46143</v>
      </c>
    </row>
    <row r="1028" spans="1:41">
      <c r="A1028" s="1" t="s">
        <v>2169</v>
      </c>
      <c r="B1028" s="1" t="s">
        <v>42</v>
      </c>
      <c r="C1028">
        <v>999999999999</v>
      </c>
      <c r="D1028">
        <v>111111111111</v>
      </c>
      <c r="E1028" s="1" t="s">
        <v>43</v>
      </c>
      <c r="F1028">
        <v>46163.833333333336</v>
      </c>
      <c r="G1028">
        <v>46164.833333333336</v>
      </c>
      <c r="H1028">
        <v>46142.833333333336</v>
      </c>
      <c r="I1028">
        <v>46173.833333333336</v>
      </c>
      <c r="J1028" s="1" t="s">
        <v>96</v>
      </c>
      <c r="K1028" s="1" t="s">
        <v>45</v>
      </c>
      <c r="L1028" s="1" t="s">
        <v>97</v>
      </c>
      <c r="M1028" s="1" t="s">
        <v>98</v>
      </c>
      <c r="N1028" s="1" t="s">
        <v>48</v>
      </c>
      <c r="O1028" s="1" t="s">
        <v>49</v>
      </c>
      <c r="P1028">
        <v>4915869.8004999999</v>
      </c>
      <c r="Q1028" s="1" t="s">
        <v>99</v>
      </c>
      <c r="R1028">
        <v>1.6666700000000001E-5</v>
      </c>
      <c r="S1028" s="1" t="s">
        <v>51</v>
      </c>
      <c r="T1028" s="1" t="s">
        <v>52</v>
      </c>
      <c r="U1028">
        <v>81.931299999999993</v>
      </c>
      <c r="V1028">
        <v>76.195999999999998</v>
      </c>
      <c r="W1028">
        <v>76.195999999999998</v>
      </c>
      <c r="X1028" s="1" t="s">
        <v>53</v>
      </c>
      <c r="Y1028" s="1" t="s">
        <v>49</v>
      </c>
      <c r="Z1028" s="1" t="s">
        <v>100</v>
      </c>
      <c r="AA1028" s="1" t="s">
        <v>65</v>
      </c>
      <c r="AB1028" s="1" t="s">
        <v>66</v>
      </c>
      <c r="AC1028" s="1" t="s">
        <v>67</v>
      </c>
      <c r="AD1028" s="1" t="s">
        <v>68</v>
      </c>
      <c r="AE1028" s="1" t="s">
        <v>69</v>
      </c>
      <c r="AF1028" s="1" t="s">
        <v>70</v>
      </c>
      <c r="AG1028" s="1" t="s">
        <v>60</v>
      </c>
      <c r="AH1028">
        <v>1028</v>
      </c>
      <c r="AI1028" s="1" t="s">
        <v>70</v>
      </c>
      <c r="AJ1028" s="1" t="s">
        <v>71</v>
      </c>
      <c r="AK1028" s="1" t="s">
        <v>72</v>
      </c>
      <c r="AL1028">
        <v>1</v>
      </c>
      <c r="AM1028" s="1" t="s">
        <v>2170</v>
      </c>
      <c r="AN1028" s="2">
        <v>46143</v>
      </c>
      <c r="AO1028" s="3">
        <v>46143</v>
      </c>
    </row>
    <row r="1029" spans="1:41">
      <c r="A1029" s="1" t="s">
        <v>2171</v>
      </c>
      <c r="B1029" s="1" t="s">
        <v>42</v>
      </c>
      <c r="C1029">
        <v>999999999999</v>
      </c>
      <c r="D1029">
        <v>111111111111</v>
      </c>
      <c r="E1029" s="1" t="s">
        <v>43</v>
      </c>
      <c r="F1029">
        <v>46163.833333333336</v>
      </c>
      <c r="G1029">
        <v>46164.833333333336</v>
      </c>
      <c r="H1029">
        <v>46142.833333333336</v>
      </c>
      <c r="I1029">
        <v>46173.833333333336</v>
      </c>
      <c r="J1029" s="1" t="s">
        <v>96</v>
      </c>
      <c r="K1029" s="1" t="s">
        <v>45</v>
      </c>
      <c r="L1029" s="1" t="s">
        <v>97</v>
      </c>
      <c r="M1029" s="1" t="s">
        <v>103</v>
      </c>
      <c r="N1029" s="1" t="s">
        <v>48</v>
      </c>
      <c r="O1029" s="1" t="s">
        <v>49</v>
      </c>
      <c r="P1029">
        <v>4949614.8063000003</v>
      </c>
      <c r="Q1029" s="1" t="s">
        <v>99</v>
      </c>
      <c r="R1029">
        <v>1.6666700000000001E-5</v>
      </c>
      <c r="S1029" s="1" t="s">
        <v>51</v>
      </c>
      <c r="T1029" s="1" t="s">
        <v>52</v>
      </c>
      <c r="U1029">
        <v>82.493700000000004</v>
      </c>
      <c r="V1029">
        <v>76.718999999999994</v>
      </c>
      <c r="W1029">
        <v>76.718999999999994</v>
      </c>
      <c r="X1029" s="1" t="s">
        <v>53</v>
      </c>
      <c r="Y1029" s="1" t="s">
        <v>49</v>
      </c>
      <c r="Z1029" s="1" t="s">
        <v>100</v>
      </c>
      <c r="AA1029" s="1" t="s">
        <v>65</v>
      </c>
      <c r="AB1029" s="1" t="s">
        <v>66</v>
      </c>
      <c r="AC1029" s="1" t="s">
        <v>67</v>
      </c>
      <c r="AD1029" s="1" t="s">
        <v>68</v>
      </c>
      <c r="AE1029" s="1" t="s">
        <v>69</v>
      </c>
      <c r="AF1029" s="1" t="s">
        <v>70</v>
      </c>
      <c r="AG1029" s="1" t="s">
        <v>60</v>
      </c>
      <c r="AH1029">
        <v>1029</v>
      </c>
      <c r="AI1029" s="1" t="s">
        <v>70</v>
      </c>
      <c r="AJ1029" s="1" t="s">
        <v>71</v>
      </c>
      <c r="AK1029" s="1" t="s">
        <v>72</v>
      </c>
      <c r="AL1029">
        <v>1</v>
      </c>
      <c r="AM1029" s="1" t="s">
        <v>2172</v>
      </c>
      <c r="AN1029" s="2">
        <v>46143</v>
      </c>
      <c r="AO1029" s="3">
        <v>46143</v>
      </c>
    </row>
    <row r="1030" spans="1:41">
      <c r="A1030" s="1" t="s">
        <v>2173</v>
      </c>
      <c r="B1030" s="1" t="s">
        <v>42</v>
      </c>
      <c r="C1030">
        <v>999999999999</v>
      </c>
      <c r="D1030">
        <v>111111111111</v>
      </c>
      <c r="E1030" s="1" t="s">
        <v>43</v>
      </c>
      <c r="F1030">
        <v>46163.833333333336</v>
      </c>
      <c r="G1030">
        <v>46164.833333333336</v>
      </c>
      <c r="H1030">
        <v>46142.833333333336</v>
      </c>
      <c r="I1030">
        <v>46173.833333333336</v>
      </c>
      <c r="J1030" s="1" t="s">
        <v>106</v>
      </c>
      <c r="K1030" s="1" t="s">
        <v>107</v>
      </c>
      <c r="L1030" s="1" t="s">
        <v>108</v>
      </c>
      <c r="M1030" s="1" t="s">
        <v>109</v>
      </c>
      <c r="N1030" s="1" t="s">
        <v>48</v>
      </c>
      <c r="O1030" s="1" t="s">
        <v>49</v>
      </c>
      <c r="P1030">
        <v>213.41669999999999</v>
      </c>
      <c r="Q1030" s="1" t="s">
        <v>110</v>
      </c>
      <c r="R1030">
        <v>0.5</v>
      </c>
      <c r="S1030" s="1" t="s">
        <v>51</v>
      </c>
      <c r="T1030" s="1" t="s">
        <v>52</v>
      </c>
      <c r="U1030">
        <v>106.70829999999999</v>
      </c>
      <c r="V1030">
        <v>98.171700000000001</v>
      </c>
      <c r="W1030">
        <v>98.171700000000001</v>
      </c>
      <c r="X1030" s="1" t="s">
        <v>53</v>
      </c>
      <c r="Y1030" s="1" t="s">
        <v>49</v>
      </c>
      <c r="Z1030" s="1" t="s">
        <v>111</v>
      </c>
      <c r="AA1030" s="1" t="s">
        <v>112</v>
      </c>
      <c r="AB1030" s="1" t="s">
        <v>66</v>
      </c>
      <c r="AC1030" s="1" t="s">
        <v>67</v>
      </c>
      <c r="AD1030" s="1" t="s">
        <v>68</v>
      </c>
      <c r="AE1030" s="1" t="s">
        <v>69</v>
      </c>
      <c r="AF1030" s="1" t="s">
        <v>70</v>
      </c>
      <c r="AG1030" s="1" t="s">
        <v>60</v>
      </c>
      <c r="AH1030">
        <v>1030</v>
      </c>
      <c r="AI1030" s="1" t="s">
        <v>113</v>
      </c>
      <c r="AJ1030" s="1" t="s">
        <v>114</v>
      </c>
      <c r="AK1030" s="1" t="s">
        <v>115</v>
      </c>
      <c r="AL1030">
        <v>1</v>
      </c>
      <c r="AM1030" s="1" t="s">
        <v>2174</v>
      </c>
      <c r="AN1030" s="2">
        <v>46143</v>
      </c>
      <c r="AO1030" s="3">
        <v>46143</v>
      </c>
    </row>
    <row r="1031" spans="1:41">
      <c r="A1031" s="1" t="s">
        <v>2175</v>
      </c>
      <c r="B1031" s="1" t="s">
        <v>42</v>
      </c>
      <c r="C1031">
        <v>999999999999</v>
      </c>
      <c r="D1031">
        <v>111111111111</v>
      </c>
      <c r="E1031" s="1" t="s">
        <v>43</v>
      </c>
      <c r="F1031">
        <v>46163.833333333336</v>
      </c>
      <c r="G1031">
        <v>46164.833333333336</v>
      </c>
      <c r="H1031">
        <v>46142.833333333336</v>
      </c>
      <c r="I1031">
        <v>46173.833333333336</v>
      </c>
      <c r="J1031" s="1" t="s">
        <v>106</v>
      </c>
      <c r="K1031" s="1" t="s">
        <v>107</v>
      </c>
      <c r="L1031" s="1" t="s">
        <v>108</v>
      </c>
      <c r="M1031" s="1" t="s">
        <v>118</v>
      </c>
      <c r="N1031" s="1" t="s">
        <v>48</v>
      </c>
      <c r="O1031" s="1" t="s">
        <v>49</v>
      </c>
      <c r="P1031">
        <v>211.70310000000001</v>
      </c>
      <c r="Q1031" s="1" t="s">
        <v>110</v>
      </c>
      <c r="R1031">
        <v>0.5</v>
      </c>
      <c r="S1031" s="1" t="s">
        <v>51</v>
      </c>
      <c r="T1031" s="1" t="s">
        <v>52</v>
      </c>
      <c r="U1031">
        <v>105.8515</v>
      </c>
      <c r="V1031">
        <v>97.383399999999995</v>
      </c>
      <c r="W1031">
        <v>97.383399999999995</v>
      </c>
      <c r="X1031" s="1" t="s">
        <v>53</v>
      </c>
      <c r="Y1031" s="1" t="s">
        <v>49</v>
      </c>
      <c r="Z1031" s="1" t="s">
        <v>111</v>
      </c>
      <c r="AA1031" s="1" t="s">
        <v>112</v>
      </c>
      <c r="AB1031" s="1" t="s">
        <v>66</v>
      </c>
      <c r="AC1031" s="1" t="s">
        <v>67</v>
      </c>
      <c r="AD1031" s="1" t="s">
        <v>68</v>
      </c>
      <c r="AE1031" s="1" t="s">
        <v>69</v>
      </c>
      <c r="AF1031" s="1" t="s">
        <v>70</v>
      </c>
      <c r="AG1031" s="1" t="s">
        <v>60</v>
      </c>
      <c r="AH1031">
        <v>1031</v>
      </c>
      <c r="AI1031" s="1" t="s">
        <v>113</v>
      </c>
      <c r="AJ1031" s="1" t="s">
        <v>114</v>
      </c>
      <c r="AK1031" s="1" t="s">
        <v>115</v>
      </c>
      <c r="AL1031">
        <v>1</v>
      </c>
      <c r="AM1031" s="1" t="s">
        <v>2176</v>
      </c>
      <c r="AN1031" s="2">
        <v>46143</v>
      </c>
      <c r="AO1031" s="3">
        <v>46143</v>
      </c>
    </row>
    <row r="1032" spans="1:41">
      <c r="A1032" s="1" t="s">
        <v>2177</v>
      </c>
      <c r="B1032" s="1" t="s">
        <v>42</v>
      </c>
      <c r="C1032">
        <v>999999999999</v>
      </c>
      <c r="D1032">
        <v>222222222222</v>
      </c>
      <c r="E1032" s="1" t="s">
        <v>121</v>
      </c>
      <c r="F1032">
        <v>46163.833333333336</v>
      </c>
      <c r="G1032">
        <v>46164.833333333336</v>
      </c>
      <c r="H1032">
        <v>46142.833333333336</v>
      </c>
      <c r="I1032">
        <v>46173.833333333336</v>
      </c>
      <c r="J1032" s="1" t="s">
        <v>44</v>
      </c>
      <c r="K1032" s="1" t="s">
        <v>45</v>
      </c>
      <c r="L1032" s="1" t="s">
        <v>46</v>
      </c>
      <c r="M1032" s="1" t="s">
        <v>122</v>
      </c>
      <c r="N1032" s="1" t="s">
        <v>48</v>
      </c>
      <c r="O1032" s="1" t="s">
        <v>49</v>
      </c>
      <c r="P1032">
        <v>424.37470000000002</v>
      </c>
      <c r="Q1032" s="1" t="s">
        <v>50</v>
      </c>
      <c r="R1032">
        <v>9.6000000000000002E-2</v>
      </c>
      <c r="S1032" s="1" t="s">
        <v>51</v>
      </c>
      <c r="T1032" s="1" t="s">
        <v>52</v>
      </c>
      <c r="U1032">
        <v>40.74</v>
      </c>
      <c r="V1032">
        <v>35.647500000000001</v>
      </c>
      <c r="W1032">
        <v>35.647500000000001</v>
      </c>
      <c r="X1032" s="1" t="s">
        <v>53</v>
      </c>
      <c r="Y1032" s="1" t="s">
        <v>49</v>
      </c>
      <c r="Z1032" s="1" t="s">
        <v>54</v>
      </c>
      <c r="AA1032" s="1" t="s">
        <v>123</v>
      </c>
      <c r="AB1032" s="1" t="s">
        <v>124</v>
      </c>
      <c r="AC1032" s="1" t="s">
        <v>125</v>
      </c>
      <c r="AD1032" s="1" t="s">
        <v>126</v>
      </c>
      <c r="AE1032" s="1" t="s">
        <v>127</v>
      </c>
      <c r="AF1032" s="1" t="s">
        <v>70</v>
      </c>
      <c r="AG1032" s="1" t="s">
        <v>60</v>
      </c>
      <c r="AH1032">
        <v>1032</v>
      </c>
      <c r="AI1032" s="1" t="s">
        <v>70</v>
      </c>
      <c r="AJ1032" s="1" t="s">
        <v>71</v>
      </c>
      <c r="AK1032" s="1" t="s">
        <v>72</v>
      </c>
      <c r="AL1032">
        <v>1</v>
      </c>
      <c r="AM1032" s="1" t="s">
        <v>2178</v>
      </c>
      <c r="AN1032" s="2">
        <v>46143</v>
      </c>
      <c r="AO1032" s="3">
        <v>46143</v>
      </c>
    </row>
    <row r="1033" spans="1:41">
      <c r="A1033" s="1" t="s">
        <v>2179</v>
      </c>
      <c r="B1033" s="1" t="s">
        <v>42</v>
      </c>
      <c r="C1033">
        <v>999999999999</v>
      </c>
      <c r="D1033">
        <v>222222222222</v>
      </c>
      <c r="E1033" s="1" t="s">
        <v>121</v>
      </c>
      <c r="F1033">
        <v>46163.833333333336</v>
      </c>
      <c r="G1033">
        <v>46164.833333333336</v>
      </c>
      <c r="H1033">
        <v>46142.833333333336</v>
      </c>
      <c r="I1033">
        <v>46173.833333333336</v>
      </c>
      <c r="J1033" s="1" t="s">
        <v>44</v>
      </c>
      <c r="K1033" s="1" t="s">
        <v>45</v>
      </c>
      <c r="L1033" s="1" t="s">
        <v>46</v>
      </c>
      <c r="M1033" s="1" t="s">
        <v>130</v>
      </c>
      <c r="N1033" s="1" t="s">
        <v>48</v>
      </c>
      <c r="O1033" s="1" t="s">
        <v>49</v>
      </c>
      <c r="P1033">
        <v>409.97559999999999</v>
      </c>
      <c r="Q1033" s="1" t="s">
        <v>50</v>
      </c>
      <c r="R1033">
        <v>9.6000000000000002E-2</v>
      </c>
      <c r="S1033" s="1" t="s">
        <v>51</v>
      </c>
      <c r="T1033" s="1" t="s">
        <v>52</v>
      </c>
      <c r="U1033">
        <v>39.357700000000001</v>
      </c>
      <c r="V1033">
        <v>34.437899999999999</v>
      </c>
      <c r="W1033">
        <v>34.437899999999999</v>
      </c>
      <c r="X1033" s="1" t="s">
        <v>53</v>
      </c>
      <c r="Y1033" s="1" t="s">
        <v>49</v>
      </c>
      <c r="Z1033" s="1" t="s">
        <v>54</v>
      </c>
      <c r="AA1033" s="1" t="s">
        <v>123</v>
      </c>
      <c r="AB1033" s="1" t="s">
        <v>124</v>
      </c>
      <c r="AC1033" s="1" t="s">
        <v>125</v>
      </c>
      <c r="AD1033" s="1" t="s">
        <v>126</v>
      </c>
      <c r="AE1033" s="1" t="s">
        <v>127</v>
      </c>
      <c r="AF1033" s="1" t="s">
        <v>70</v>
      </c>
      <c r="AG1033" s="1" t="s">
        <v>60</v>
      </c>
      <c r="AH1033">
        <v>1033</v>
      </c>
      <c r="AI1033" s="1" t="s">
        <v>70</v>
      </c>
      <c r="AJ1033" s="1" t="s">
        <v>71</v>
      </c>
      <c r="AK1033" s="1" t="s">
        <v>72</v>
      </c>
      <c r="AL1033">
        <v>1</v>
      </c>
      <c r="AM1033" s="1" t="s">
        <v>2180</v>
      </c>
      <c r="AN1033" s="2">
        <v>46143</v>
      </c>
      <c r="AO1033" s="3">
        <v>46143</v>
      </c>
    </row>
    <row r="1034" spans="1:41">
      <c r="A1034" s="1" t="s">
        <v>2181</v>
      </c>
      <c r="B1034" s="1" t="s">
        <v>42</v>
      </c>
      <c r="C1034">
        <v>999999999999</v>
      </c>
      <c r="D1034">
        <v>222222222222</v>
      </c>
      <c r="E1034" s="1" t="s">
        <v>121</v>
      </c>
      <c r="F1034">
        <v>46163.833333333336</v>
      </c>
      <c r="G1034">
        <v>46164.833333333336</v>
      </c>
      <c r="H1034">
        <v>46142.833333333336</v>
      </c>
      <c r="I1034">
        <v>46173.833333333336</v>
      </c>
      <c r="J1034" s="1" t="s">
        <v>75</v>
      </c>
      <c r="K1034" s="1" t="s">
        <v>76</v>
      </c>
      <c r="L1034" s="1" t="s">
        <v>77</v>
      </c>
      <c r="M1034" s="1" t="s">
        <v>133</v>
      </c>
      <c r="N1034" s="1" t="s">
        <v>48</v>
      </c>
      <c r="O1034" s="1" t="s">
        <v>49</v>
      </c>
      <c r="P1034">
        <v>88.438500000000005</v>
      </c>
      <c r="Q1034" s="1" t="s">
        <v>79</v>
      </c>
      <c r="R1034">
        <v>2.3E-2</v>
      </c>
      <c r="S1034" s="1" t="s">
        <v>51</v>
      </c>
      <c r="T1034" s="1" t="s">
        <v>52</v>
      </c>
      <c r="U1034">
        <v>2.0341</v>
      </c>
      <c r="V1034">
        <v>1.9014</v>
      </c>
      <c r="W1034">
        <v>1.9014</v>
      </c>
      <c r="X1034" s="1" t="s">
        <v>53</v>
      </c>
      <c r="Y1034" s="1" t="s">
        <v>49</v>
      </c>
      <c r="Z1034" s="1" t="s">
        <v>80</v>
      </c>
      <c r="AA1034" s="1" t="s">
        <v>123</v>
      </c>
      <c r="AB1034" s="1" t="s">
        <v>124</v>
      </c>
      <c r="AC1034" s="1" t="s">
        <v>125</v>
      </c>
      <c r="AD1034" s="1" t="s">
        <v>126</v>
      </c>
      <c r="AE1034" s="1" t="s">
        <v>127</v>
      </c>
      <c r="AF1034" s="1" t="s">
        <v>70</v>
      </c>
      <c r="AG1034" s="1" t="s">
        <v>60</v>
      </c>
      <c r="AH1034">
        <v>1034</v>
      </c>
      <c r="AI1034" s="1" t="s">
        <v>70</v>
      </c>
      <c r="AJ1034" s="1" t="s">
        <v>71</v>
      </c>
      <c r="AK1034" s="1" t="s">
        <v>72</v>
      </c>
      <c r="AL1034">
        <v>1</v>
      </c>
      <c r="AM1034" s="1" t="s">
        <v>2182</v>
      </c>
      <c r="AN1034" s="2">
        <v>46143</v>
      </c>
      <c r="AO1034" s="3">
        <v>46143</v>
      </c>
    </row>
    <row r="1035" spans="1:41">
      <c r="A1035" s="1" t="s">
        <v>2183</v>
      </c>
      <c r="B1035" s="1" t="s">
        <v>42</v>
      </c>
      <c r="C1035">
        <v>999999999999</v>
      </c>
      <c r="D1035">
        <v>222222222222</v>
      </c>
      <c r="E1035" s="1" t="s">
        <v>121</v>
      </c>
      <c r="F1035">
        <v>46163.833333333336</v>
      </c>
      <c r="G1035">
        <v>46164.833333333336</v>
      </c>
      <c r="H1035">
        <v>46142.833333333336</v>
      </c>
      <c r="I1035">
        <v>46173.833333333336</v>
      </c>
      <c r="J1035" s="1" t="s">
        <v>75</v>
      </c>
      <c r="K1035" s="1" t="s">
        <v>76</v>
      </c>
      <c r="L1035" s="1" t="s">
        <v>77</v>
      </c>
      <c r="M1035" s="1" t="s">
        <v>136</v>
      </c>
      <c r="N1035" s="1" t="s">
        <v>48</v>
      </c>
      <c r="O1035" s="1" t="s">
        <v>49</v>
      </c>
      <c r="P1035">
        <v>91.2333</v>
      </c>
      <c r="Q1035" s="1" t="s">
        <v>79</v>
      </c>
      <c r="R1035">
        <v>2.3E-2</v>
      </c>
      <c r="S1035" s="1" t="s">
        <v>51</v>
      </c>
      <c r="T1035" s="1" t="s">
        <v>52</v>
      </c>
      <c r="U1035">
        <v>2.0983999999999998</v>
      </c>
      <c r="V1035">
        <v>1.9615</v>
      </c>
      <c r="W1035">
        <v>1.9615</v>
      </c>
      <c r="X1035" s="1" t="s">
        <v>53</v>
      </c>
      <c r="Y1035" s="1" t="s">
        <v>49</v>
      </c>
      <c r="Z1035" s="1" t="s">
        <v>80</v>
      </c>
      <c r="AA1035" s="1" t="s">
        <v>123</v>
      </c>
      <c r="AB1035" s="1" t="s">
        <v>124</v>
      </c>
      <c r="AC1035" s="1" t="s">
        <v>125</v>
      </c>
      <c r="AD1035" s="1" t="s">
        <v>126</v>
      </c>
      <c r="AE1035" s="1" t="s">
        <v>127</v>
      </c>
      <c r="AF1035" s="1" t="s">
        <v>70</v>
      </c>
      <c r="AG1035" s="1" t="s">
        <v>60</v>
      </c>
      <c r="AH1035">
        <v>1035</v>
      </c>
      <c r="AI1035" s="1" t="s">
        <v>70</v>
      </c>
      <c r="AJ1035" s="1" t="s">
        <v>71</v>
      </c>
      <c r="AK1035" s="1" t="s">
        <v>72</v>
      </c>
      <c r="AL1035">
        <v>1</v>
      </c>
      <c r="AM1035" s="1" t="s">
        <v>2184</v>
      </c>
      <c r="AN1035" s="2">
        <v>46143</v>
      </c>
      <c r="AO1035" s="3">
        <v>46143</v>
      </c>
    </row>
    <row r="1036" spans="1:41">
      <c r="A1036" s="1" t="s">
        <v>2185</v>
      </c>
      <c r="B1036" s="1" t="s">
        <v>42</v>
      </c>
      <c r="C1036">
        <v>999999999999</v>
      </c>
      <c r="D1036">
        <v>222222222222</v>
      </c>
      <c r="E1036" s="1" t="s">
        <v>121</v>
      </c>
      <c r="F1036">
        <v>46163.833333333336</v>
      </c>
      <c r="G1036">
        <v>46164.833333333336</v>
      </c>
      <c r="H1036">
        <v>46142.833333333336</v>
      </c>
      <c r="I1036">
        <v>46173.833333333336</v>
      </c>
      <c r="J1036" s="1" t="s">
        <v>86</v>
      </c>
      <c r="K1036" s="1" t="s">
        <v>87</v>
      </c>
      <c r="L1036" s="1" t="s">
        <v>88</v>
      </c>
      <c r="M1036" s="1" t="s">
        <v>139</v>
      </c>
      <c r="N1036" s="1" t="s">
        <v>48</v>
      </c>
      <c r="O1036" s="1" t="s">
        <v>49</v>
      </c>
      <c r="P1036">
        <v>77.256600000000006</v>
      </c>
      <c r="Q1036" s="1" t="s">
        <v>50</v>
      </c>
      <c r="R1036">
        <v>0.192</v>
      </c>
      <c r="S1036" s="1" t="s">
        <v>51</v>
      </c>
      <c r="T1036" s="1" t="s">
        <v>52</v>
      </c>
      <c r="U1036">
        <v>14.833299999999999</v>
      </c>
      <c r="V1036">
        <v>13.133599999999999</v>
      </c>
      <c r="W1036">
        <v>13.133599999999999</v>
      </c>
      <c r="X1036" s="1" t="s">
        <v>53</v>
      </c>
      <c r="Y1036" s="1" t="s">
        <v>49</v>
      </c>
      <c r="Z1036" s="1" t="s">
        <v>90</v>
      </c>
      <c r="AA1036" s="1" t="s">
        <v>123</v>
      </c>
      <c r="AB1036" s="1" t="s">
        <v>124</v>
      </c>
      <c r="AC1036" s="1" t="s">
        <v>125</v>
      </c>
      <c r="AD1036" s="1" t="s">
        <v>126</v>
      </c>
      <c r="AE1036" s="1" t="s">
        <v>127</v>
      </c>
      <c r="AF1036" s="1" t="s">
        <v>70</v>
      </c>
      <c r="AG1036" s="1" t="s">
        <v>60</v>
      </c>
      <c r="AH1036">
        <v>1036</v>
      </c>
      <c r="AI1036" s="1" t="s">
        <v>70</v>
      </c>
      <c r="AJ1036" s="1" t="s">
        <v>71</v>
      </c>
      <c r="AK1036" s="1" t="s">
        <v>72</v>
      </c>
      <c r="AL1036">
        <v>1</v>
      </c>
      <c r="AM1036" s="1" t="s">
        <v>2186</v>
      </c>
      <c r="AN1036" s="2">
        <v>46143</v>
      </c>
      <c r="AO1036" s="3">
        <v>46143</v>
      </c>
    </row>
    <row r="1037" spans="1:41">
      <c r="A1037" s="1" t="s">
        <v>2187</v>
      </c>
      <c r="B1037" s="1" t="s">
        <v>42</v>
      </c>
      <c r="C1037">
        <v>999999999999</v>
      </c>
      <c r="D1037">
        <v>222222222222</v>
      </c>
      <c r="E1037" s="1" t="s">
        <v>121</v>
      </c>
      <c r="F1037">
        <v>46163.833333333336</v>
      </c>
      <c r="G1037">
        <v>46164.833333333336</v>
      </c>
      <c r="H1037">
        <v>46142.833333333336</v>
      </c>
      <c r="I1037">
        <v>46173.833333333336</v>
      </c>
      <c r="J1037" s="1" t="s">
        <v>86</v>
      </c>
      <c r="K1037" s="1" t="s">
        <v>87</v>
      </c>
      <c r="L1037" s="1" t="s">
        <v>88</v>
      </c>
      <c r="M1037" s="1" t="s">
        <v>142</v>
      </c>
      <c r="N1037" s="1" t="s">
        <v>48</v>
      </c>
      <c r="O1037" s="1" t="s">
        <v>49</v>
      </c>
      <c r="P1037">
        <v>83.487399999999994</v>
      </c>
      <c r="Q1037" s="1" t="s">
        <v>50</v>
      </c>
      <c r="R1037">
        <v>0.192</v>
      </c>
      <c r="S1037" s="1" t="s">
        <v>51</v>
      </c>
      <c r="T1037" s="1" t="s">
        <v>52</v>
      </c>
      <c r="U1037">
        <v>16.029599999999999</v>
      </c>
      <c r="V1037">
        <v>14.1929</v>
      </c>
      <c r="W1037">
        <v>14.1929</v>
      </c>
      <c r="X1037" s="1" t="s">
        <v>53</v>
      </c>
      <c r="Y1037" s="1" t="s">
        <v>49</v>
      </c>
      <c r="Z1037" s="1" t="s">
        <v>90</v>
      </c>
      <c r="AA1037" s="1" t="s">
        <v>123</v>
      </c>
      <c r="AB1037" s="1" t="s">
        <v>124</v>
      </c>
      <c r="AC1037" s="1" t="s">
        <v>125</v>
      </c>
      <c r="AD1037" s="1" t="s">
        <v>126</v>
      </c>
      <c r="AE1037" s="1" t="s">
        <v>127</v>
      </c>
      <c r="AF1037" s="1" t="s">
        <v>70</v>
      </c>
      <c r="AG1037" s="1" t="s">
        <v>60</v>
      </c>
      <c r="AH1037">
        <v>1037</v>
      </c>
      <c r="AI1037" s="1" t="s">
        <v>70</v>
      </c>
      <c r="AJ1037" s="1" t="s">
        <v>71</v>
      </c>
      <c r="AK1037" s="1" t="s">
        <v>72</v>
      </c>
      <c r="AL1037">
        <v>1</v>
      </c>
      <c r="AM1037" s="1" t="s">
        <v>2188</v>
      </c>
      <c r="AN1037" s="2">
        <v>46143</v>
      </c>
      <c r="AO1037" s="3">
        <v>46143</v>
      </c>
    </row>
    <row r="1038" spans="1:41">
      <c r="A1038" s="1" t="s">
        <v>2189</v>
      </c>
      <c r="B1038" s="1" t="s">
        <v>42</v>
      </c>
      <c r="C1038">
        <v>999999999999</v>
      </c>
      <c r="D1038">
        <v>222222222222</v>
      </c>
      <c r="E1038" s="1" t="s">
        <v>121</v>
      </c>
      <c r="F1038">
        <v>46163.833333333336</v>
      </c>
      <c r="G1038">
        <v>46164.833333333336</v>
      </c>
      <c r="H1038">
        <v>46142.833333333336</v>
      </c>
      <c r="I1038">
        <v>46173.833333333336</v>
      </c>
      <c r="J1038" s="1" t="s">
        <v>96</v>
      </c>
      <c r="K1038" s="1" t="s">
        <v>45</v>
      </c>
      <c r="L1038" s="1" t="s">
        <v>97</v>
      </c>
      <c r="M1038" s="1" t="s">
        <v>145</v>
      </c>
      <c r="N1038" s="1" t="s">
        <v>48</v>
      </c>
      <c r="O1038" s="1" t="s">
        <v>49</v>
      </c>
      <c r="P1038">
        <v>1895015.6746</v>
      </c>
      <c r="Q1038" s="1" t="s">
        <v>99</v>
      </c>
      <c r="R1038">
        <v>1.6666700000000001E-5</v>
      </c>
      <c r="S1038" s="1" t="s">
        <v>51</v>
      </c>
      <c r="T1038" s="1" t="s">
        <v>52</v>
      </c>
      <c r="U1038">
        <v>31.5837</v>
      </c>
      <c r="V1038">
        <v>29.372699999999998</v>
      </c>
      <c r="W1038">
        <v>29.372699999999998</v>
      </c>
      <c r="X1038" s="1" t="s">
        <v>53</v>
      </c>
      <c r="Y1038" s="1" t="s">
        <v>49</v>
      </c>
      <c r="Z1038" s="1" t="s">
        <v>100</v>
      </c>
      <c r="AA1038" s="1" t="s">
        <v>123</v>
      </c>
      <c r="AB1038" s="1" t="s">
        <v>124</v>
      </c>
      <c r="AC1038" s="1" t="s">
        <v>125</v>
      </c>
      <c r="AD1038" s="1" t="s">
        <v>126</v>
      </c>
      <c r="AE1038" s="1" t="s">
        <v>127</v>
      </c>
      <c r="AF1038" s="1" t="s">
        <v>70</v>
      </c>
      <c r="AG1038" s="1" t="s">
        <v>60</v>
      </c>
      <c r="AH1038">
        <v>1038</v>
      </c>
      <c r="AI1038" s="1" t="s">
        <v>70</v>
      </c>
      <c r="AJ1038" s="1" t="s">
        <v>71</v>
      </c>
      <c r="AK1038" s="1" t="s">
        <v>72</v>
      </c>
      <c r="AL1038">
        <v>1</v>
      </c>
      <c r="AM1038" s="1" t="s">
        <v>2190</v>
      </c>
      <c r="AN1038" s="2">
        <v>46143</v>
      </c>
      <c r="AO1038" s="3">
        <v>46143</v>
      </c>
    </row>
    <row r="1039" spans="1:41">
      <c r="A1039" s="1" t="s">
        <v>2191</v>
      </c>
      <c r="B1039" s="1" t="s">
        <v>42</v>
      </c>
      <c r="C1039">
        <v>999999999999</v>
      </c>
      <c r="D1039">
        <v>222222222222</v>
      </c>
      <c r="E1039" s="1" t="s">
        <v>121</v>
      </c>
      <c r="F1039">
        <v>46163.833333333336</v>
      </c>
      <c r="G1039">
        <v>46164.833333333336</v>
      </c>
      <c r="H1039">
        <v>46142.833333333336</v>
      </c>
      <c r="I1039">
        <v>46173.833333333336</v>
      </c>
      <c r="J1039" s="1" t="s">
        <v>96</v>
      </c>
      <c r="K1039" s="1" t="s">
        <v>45</v>
      </c>
      <c r="L1039" s="1" t="s">
        <v>97</v>
      </c>
      <c r="M1039" s="1" t="s">
        <v>148</v>
      </c>
      <c r="N1039" s="1" t="s">
        <v>48</v>
      </c>
      <c r="O1039" s="1" t="s">
        <v>49</v>
      </c>
      <c r="P1039">
        <v>1719875.5597000001</v>
      </c>
      <c r="Q1039" s="1" t="s">
        <v>99</v>
      </c>
      <c r="R1039">
        <v>1.6666700000000001E-5</v>
      </c>
      <c r="S1039" s="1" t="s">
        <v>51</v>
      </c>
      <c r="T1039" s="1" t="s">
        <v>52</v>
      </c>
      <c r="U1039">
        <v>28.6646</v>
      </c>
      <c r="V1039">
        <v>26.658100000000001</v>
      </c>
      <c r="W1039">
        <v>26.658100000000001</v>
      </c>
      <c r="X1039" s="1" t="s">
        <v>53</v>
      </c>
      <c r="Y1039" s="1" t="s">
        <v>49</v>
      </c>
      <c r="Z1039" s="1" t="s">
        <v>100</v>
      </c>
      <c r="AA1039" s="1" t="s">
        <v>123</v>
      </c>
      <c r="AB1039" s="1" t="s">
        <v>124</v>
      </c>
      <c r="AC1039" s="1" t="s">
        <v>125</v>
      </c>
      <c r="AD1039" s="1" t="s">
        <v>126</v>
      </c>
      <c r="AE1039" s="1" t="s">
        <v>127</v>
      </c>
      <c r="AF1039" s="1" t="s">
        <v>70</v>
      </c>
      <c r="AG1039" s="1" t="s">
        <v>60</v>
      </c>
      <c r="AH1039">
        <v>1039</v>
      </c>
      <c r="AI1039" s="1" t="s">
        <v>70</v>
      </c>
      <c r="AJ1039" s="1" t="s">
        <v>71</v>
      </c>
      <c r="AK1039" s="1" t="s">
        <v>72</v>
      </c>
      <c r="AL1039">
        <v>1</v>
      </c>
      <c r="AM1039" s="1" t="s">
        <v>2192</v>
      </c>
      <c r="AN1039" s="2">
        <v>46143</v>
      </c>
      <c r="AO1039" s="3">
        <v>46143</v>
      </c>
    </row>
    <row r="1040" spans="1:41">
      <c r="A1040" s="1" t="s">
        <v>2193</v>
      </c>
      <c r="B1040" s="1" t="s">
        <v>42</v>
      </c>
      <c r="C1040">
        <v>999999999999</v>
      </c>
      <c r="D1040">
        <v>222222222222</v>
      </c>
      <c r="E1040" s="1" t="s">
        <v>121</v>
      </c>
      <c r="F1040">
        <v>46163.833333333336</v>
      </c>
      <c r="G1040">
        <v>46164.833333333336</v>
      </c>
      <c r="H1040">
        <v>46142.833333333336</v>
      </c>
      <c r="I1040">
        <v>46173.833333333336</v>
      </c>
      <c r="J1040" s="1" t="s">
        <v>106</v>
      </c>
      <c r="K1040" s="1" t="s">
        <v>107</v>
      </c>
      <c r="L1040" s="1" t="s">
        <v>108</v>
      </c>
      <c r="M1040" s="1" t="s">
        <v>151</v>
      </c>
      <c r="N1040" s="1" t="s">
        <v>48</v>
      </c>
      <c r="O1040" s="1" t="s">
        <v>49</v>
      </c>
      <c r="P1040">
        <v>82.622299999999996</v>
      </c>
      <c r="Q1040" s="1" t="s">
        <v>110</v>
      </c>
      <c r="R1040">
        <v>0.5</v>
      </c>
      <c r="S1040" s="1" t="s">
        <v>51</v>
      </c>
      <c r="T1040" s="1" t="s">
        <v>52</v>
      </c>
      <c r="U1040">
        <v>41.311100000000003</v>
      </c>
      <c r="V1040">
        <v>38.006300000000003</v>
      </c>
      <c r="W1040">
        <v>38.006300000000003</v>
      </c>
      <c r="X1040" s="1" t="s">
        <v>53</v>
      </c>
      <c r="Y1040" s="1" t="s">
        <v>49</v>
      </c>
      <c r="Z1040" s="1" t="s">
        <v>111</v>
      </c>
      <c r="AA1040" s="1" t="s">
        <v>152</v>
      </c>
      <c r="AB1040" s="1" t="s">
        <v>124</v>
      </c>
      <c r="AC1040" s="1" t="s">
        <v>125</v>
      </c>
      <c r="AD1040" s="1" t="s">
        <v>126</v>
      </c>
      <c r="AE1040" s="1" t="s">
        <v>127</v>
      </c>
      <c r="AF1040" s="1" t="s">
        <v>70</v>
      </c>
      <c r="AG1040" s="1" t="s">
        <v>60</v>
      </c>
      <c r="AH1040">
        <v>1040</v>
      </c>
      <c r="AI1040" s="1" t="s">
        <v>113</v>
      </c>
      <c r="AJ1040" s="1" t="s">
        <v>114</v>
      </c>
      <c r="AK1040" s="1" t="s">
        <v>115</v>
      </c>
      <c r="AL1040">
        <v>1</v>
      </c>
      <c r="AM1040" s="1" t="s">
        <v>2194</v>
      </c>
      <c r="AN1040" s="2">
        <v>46143</v>
      </c>
      <c r="AO1040" s="3">
        <v>46143</v>
      </c>
    </row>
    <row r="1041" spans="1:41">
      <c r="A1041" s="1" t="s">
        <v>2195</v>
      </c>
      <c r="B1041" s="1" t="s">
        <v>42</v>
      </c>
      <c r="C1041">
        <v>999999999999</v>
      </c>
      <c r="D1041">
        <v>222222222222</v>
      </c>
      <c r="E1041" s="1" t="s">
        <v>121</v>
      </c>
      <c r="F1041">
        <v>46163.833333333336</v>
      </c>
      <c r="G1041">
        <v>46164.833333333336</v>
      </c>
      <c r="H1041">
        <v>46142.833333333336</v>
      </c>
      <c r="I1041">
        <v>46173.833333333336</v>
      </c>
      <c r="J1041" s="1" t="s">
        <v>106</v>
      </c>
      <c r="K1041" s="1" t="s">
        <v>107</v>
      </c>
      <c r="L1041" s="1" t="s">
        <v>108</v>
      </c>
      <c r="M1041" s="1" t="s">
        <v>155</v>
      </c>
      <c r="N1041" s="1" t="s">
        <v>48</v>
      </c>
      <c r="O1041" s="1" t="s">
        <v>49</v>
      </c>
      <c r="P1041">
        <v>83.313500000000005</v>
      </c>
      <c r="Q1041" s="1" t="s">
        <v>110</v>
      </c>
      <c r="R1041">
        <v>0.5</v>
      </c>
      <c r="S1041" s="1" t="s">
        <v>51</v>
      </c>
      <c r="T1041" s="1" t="s">
        <v>52</v>
      </c>
      <c r="U1041">
        <v>41.656799999999997</v>
      </c>
      <c r="V1041">
        <v>38.324199999999998</v>
      </c>
      <c r="W1041">
        <v>38.324199999999998</v>
      </c>
      <c r="X1041" s="1" t="s">
        <v>53</v>
      </c>
      <c r="Y1041" s="1" t="s">
        <v>49</v>
      </c>
      <c r="Z1041" s="1" t="s">
        <v>111</v>
      </c>
      <c r="AA1041" s="1" t="s">
        <v>152</v>
      </c>
      <c r="AB1041" s="1" t="s">
        <v>124</v>
      </c>
      <c r="AC1041" s="1" t="s">
        <v>125</v>
      </c>
      <c r="AD1041" s="1" t="s">
        <v>126</v>
      </c>
      <c r="AE1041" s="1" t="s">
        <v>127</v>
      </c>
      <c r="AF1041" s="1" t="s">
        <v>70</v>
      </c>
      <c r="AG1041" s="1" t="s">
        <v>60</v>
      </c>
      <c r="AH1041">
        <v>1041</v>
      </c>
      <c r="AI1041" s="1" t="s">
        <v>113</v>
      </c>
      <c r="AJ1041" s="1" t="s">
        <v>114</v>
      </c>
      <c r="AK1041" s="1" t="s">
        <v>115</v>
      </c>
      <c r="AL1041">
        <v>1</v>
      </c>
      <c r="AM1041" s="1" t="s">
        <v>2196</v>
      </c>
      <c r="AN1041" s="2">
        <v>46143</v>
      </c>
      <c r="AO1041" s="3">
        <v>46143</v>
      </c>
    </row>
    <row r="1042" spans="1:41">
      <c r="A1042" s="1" t="s">
        <v>2197</v>
      </c>
      <c r="B1042" s="1" t="s">
        <v>42</v>
      </c>
      <c r="C1042">
        <v>999999999999</v>
      </c>
      <c r="D1042">
        <v>111111111111</v>
      </c>
      <c r="E1042" s="1" t="s">
        <v>43</v>
      </c>
      <c r="F1042">
        <v>46164.833333333336</v>
      </c>
      <c r="G1042">
        <v>46165.833333333336</v>
      </c>
      <c r="H1042">
        <v>46142.833333333336</v>
      </c>
      <c r="I1042">
        <v>46173.833333333336</v>
      </c>
      <c r="J1042" s="1" t="s">
        <v>44</v>
      </c>
      <c r="K1042" s="1" t="s">
        <v>45</v>
      </c>
      <c r="L1042" s="1" t="s">
        <v>46</v>
      </c>
      <c r="M1042" s="1" t="s">
        <v>47</v>
      </c>
      <c r="N1042" s="1" t="s">
        <v>48</v>
      </c>
      <c r="O1042" s="1" t="s">
        <v>49</v>
      </c>
      <c r="P1042">
        <v>1097.0949000000001</v>
      </c>
      <c r="Q1042" s="1" t="s">
        <v>50</v>
      </c>
      <c r="R1042">
        <v>9.6000000000000002E-2</v>
      </c>
      <c r="S1042" s="1" t="s">
        <v>51</v>
      </c>
      <c r="T1042" s="1" t="s">
        <v>52</v>
      </c>
      <c r="U1042">
        <v>105.3211</v>
      </c>
      <c r="V1042">
        <v>92.156000000000006</v>
      </c>
      <c r="W1042">
        <v>92.156000000000006</v>
      </c>
      <c r="X1042" s="1" t="s">
        <v>53</v>
      </c>
      <c r="Y1042" s="1" t="s">
        <v>49</v>
      </c>
      <c r="Z1042" s="1" t="s">
        <v>54</v>
      </c>
      <c r="AA1042" s="1" t="s">
        <v>65</v>
      </c>
      <c r="AB1042" s="1" t="s">
        <v>66</v>
      </c>
      <c r="AC1042" s="1" t="s">
        <v>67</v>
      </c>
      <c r="AD1042" s="1" t="s">
        <v>68</v>
      </c>
      <c r="AE1042" s="1" t="s">
        <v>69</v>
      </c>
      <c r="AF1042" s="1" t="s">
        <v>70</v>
      </c>
      <c r="AG1042" s="1" t="s">
        <v>60</v>
      </c>
      <c r="AH1042">
        <v>1042</v>
      </c>
      <c r="AI1042" s="1" t="s">
        <v>70</v>
      </c>
      <c r="AJ1042" s="1" t="s">
        <v>71</v>
      </c>
      <c r="AK1042" s="1" t="s">
        <v>72</v>
      </c>
      <c r="AL1042">
        <v>1</v>
      </c>
      <c r="AM1042" s="1" t="s">
        <v>2198</v>
      </c>
      <c r="AN1042" s="2">
        <v>46143</v>
      </c>
      <c r="AO1042" s="3">
        <v>46143</v>
      </c>
    </row>
    <row r="1043" spans="1:41">
      <c r="A1043" s="1" t="s">
        <v>2199</v>
      </c>
      <c r="B1043" s="1" t="s">
        <v>42</v>
      </c>
      <c r="C1043">
        <v>999999999999</v>
      </c>
      <c r="D1043">
        <v>111111111111</v>
      </c>
      <c r="E1043" s="1" t="s">
        <v>43</v>
      </c>
      <c r="F1043">
        <v>46164.833333333336</v>
      </c>
      <c r="G1043">
        <v>46165.833333333336</v>
      </c>
      <c r="H1043">
        <v>46142.833333333336</v>
      </c>
      <c r="I1043">
        <v>46173.833333333336</v>
      </c>
      <c r="J1043" s="1" t="s">
        <v>44</v>
      </c>
      <c r="K1043" s="1" t="s">
        <v>45</v>
      </c>
      <c r="L1043" s="1" t="s">
        <v>46</v>
      </c>
      <c r="M1043" s="1" t="s">
        <v>64</v>
      </c>
      <c r="N1043" s="1" t="s">
        <v>48</v>
      </c>
      <c r="O1043" s="1" t="s">
        <v>49</v>
      </c>
      <c r="P1043">
        <v>1004.9209</v>
      </c>
      <c r="Q1043" s="1" t="s">
        <v>50</v>
      </c>
      <c r="R1043">
        <v>9.6000000000000002E-2</v>
      </c>
      <c r="S1043" s="1" t="s">
        <v>51</v>
      </c>
      <c r="T1043" s="1" t="s">
        <v>52</v>
      </c>
      <c r="U1043">
        <v>96.472399999999993</v>
      </c>
      <c r="V1043">
        <v>84.413399999999996</v>
      </c>
      <c r="W1043">
        <v>84.413399999999996</v>
      </c>
      <c r="X1043" s="1" t="s">
        <v>53</v>
      </c>
      <c r="Y1043" s="1" t="s">
        <v>49</v>
      </c>
      <c r="Z1043" s="1" t="s">
        <v>54</v>
      </c>
      <c r="AA1043" s="1" t="s">
        <v>65</v>
      </c>
      <c r="AB1043" s="1" t="s">
        <v>66</v>
      </c>
      <c r="AC1043" s="1" t="s">
        <v>67</v>
      </c>
      <c r="AD1043" s="1" t="s">
        <v>68</v>
      </c>
      <c r="AE1043" s="1" t="s">
        <v>69</v>
      </c>
      <c r="AF1043" s="1" t="s">
        <v>70</v>
      </c>
      <c r="AG1043" s="1" t="s">
        <v>60</v>
      </c>
      <c r="AH1043">
        <v>1043</v>
      </c>
      <c r="AI1043" s="1" t="s">
        <v>70</v>
      </c>
      <c r="AJ1043" s="1" t="s">
        <v>71</v>
      </c>
      <c r="AK1043" s="1" t="s">
        <v>72</v>
      </c>
      <c r="AL1043">
        <v>1</v>
      </c>
      <c r="AM1043" s="1" t="s">
        <v>2200</v>
      </c>
      <c r="AN1043" s="2">
        <v>46143</v>
      </c>
      <c r="AO1043" s="3">
        <v>46143</v>
      </c>
    </row>
    <row r="1044" spans="1:41">
      <c r="A1044" s="1" t="s">
        <v>2201</v>
      </c>
      <c r="B1044" s="1" t="s">
        <v>42</v>
      </c>
      <c r="C1044">
        <v>999999999999</v>
      </c>
      <c r="D1044">
        <v>111111111111</v>
      </c>
      <c r="E1044" s="1" t="s">
        <v>43</v>
      </c>
      <c r="F1044">
        <v>46164.833333333336</v>
      </c>
      <c r="G1044">
        <v>46165.833333333336</v>
      </c>
      <c r="H1044">
        <v>46142.833333333336</v>
      </c>
      <c r="I1044">
        <v>46173.833333333336</v>
      </c>
      <c r="J1044" s="1" t="s">
        <v>75</v>
      </c>
      <c r="K1044" s="1" t="s">
        <v>76</v>
      </c>
      <c r="L1044" s="1" t="s">
        <v>77</v>
      </c>
      <c r="M1044" s="1" t="s">
        <v>78</v>
      </c>
      <c r="N1044" s="1" t="s">
        <v>48</v>
      </c>
      <c r="O1044" s="1" t="s">
        <v>49</v>
      </c>
      <c r="P1044">
        <v>228.37649999999999</v>
      </c>
      <c r="Q1044" s="1" t="s">
        <v>79</v>
      </c>
      <c r="R1044">
        <v>2.3E-2</v>
      </c>
      <c r="S1044" s="1" t="s">
        <v>51</v>
      </c>
      <c r="T1044" s="1" t="s">
        <v>52</v>
      </c>
      <c r="U1044">
        <v>5.2526999999999999</v>
      </c>
      <c r="V1044">
        <v>4.9100999999999999</v>
      </c>
      <c r="W1044">
        <v>4.9100999999999999</v>
      </c>
      <c r="X1044" s="1" t="s">
        <v>53</v>
      </c>
      <c r="Y1044" s="1" t="s">
        <v>49</v>
      </c>
      <c r="Z1044" s="1" t="s">
        <v>80</v>
      </c>
      <c r="AA1044" s="1" t="s">
        <v>65</v>
      </c>
      <c r="AB1044" s="1" t="s">
        <v>66</v>
      </c>
      <c r="AC1044" s="1" t="s">
        <v>67</v>
      </c>
      <c r="AD1044" s="1" t="s">
        <v>68</v>
      </c>
      <c r="AE1044" s="1" t="s">
        <v>69</v>
      </c>
      <c r="AF1044" s="1" t="s">
        <v>70</v>
      </c>
      <c r="AG1044" s="1" t="s">
        <v>60</v>
      </c>
      <c r="AH1044">
        <v>1044</v>
      </c>
      <c r="AI1044" s="1" t="s">
        <v>70</v>
      </c>
      <c r="AJ1044" s="1" t="s">
        <v>71</v>
      </c>
      <c r="AK1044" s="1" t="s">
        <v>72</v>
      </c>
      <c r="AL1044">
        <v>1</v>
      </c>
      <c r="AM1044" s="1" t="s">
        <v>2202</v>
      </c>
      <c r="AN1044" s="2">
        <v>46143</v>
      </c>
      <c r="AO1044" s="3">
        <v>46143</v>
      </c>
    </row>
    <row r="1045" spans="1:41">
      <c r="A1045" s="1" t="s">
        <v>2203</v>
      </c>
      <c r="B1045" s="1" t="s">
        <v>42</v>
      </c>
      <c r="C1045">
        <v>999999999999</v>
      </c>
      <c r="D1045">
        <v>111111111111</v>
      </c>
      <c r="E1045" s="1" t="s">
        <v>43</v>
      </c>
      <c r="F1045">
        <v>46164.833333333336</v>
      </c>
      <c r="G1045">
        <v>46165.833333333336</v>
      </c>
      <c r="H1045">
        <v>46142.833333333336</v>
      </c>
      <c r="I1045">
        <v>46173.833333333336</v>
      </c>
      <c r="J1045" s="1" t="s">
        <v>75</v>
      </c>
      <c r="K1045" s="1" t="s">
        <v>76</v>
      </c>
      <c r="L1045" s="1" t="s">
        <v>77</v>
      </c>
      <c r="M1045" s="1" t="s">
        <v>83</v>
      </c>
      <c r="N1045" s="1" t="s">
        <v>48</v>
      </c>
      <c r="O1045" s="1" t="s">
        <v>49</v>
      </c>
      <c r="P1045">
        <v>233.96729999999999</v>
      </c>
      <c r="Q1045" s="1" t="s">
        <v>79</v>
      </c>
      <c r="R1045">
        <v>2.3E-2</v>
      </c>
      <c r="S1045" s="1" t="s">
        <v>51</v>
      </c>
      <c r="T1045" s="1" t="s">
        <v>52</v>
      </c>
      <c r="U1045">
        <v>5.3811999999999998</v>
      </c>
      <c r="V1045">
        <v>5.0303000000000004</v>
      </c>
      <c r="W1045">
        <v>5.0303000000000004</v>
      </c>
      <c r="X1045" s="1" t="s">
        <v>53</v>
      </c>
      <c r="Y1045" s="1" t="s">
        <v>49</v>
      </c>
      <c r="Z1045" s="1" t="s">
        <v>80</v>
      </c>
      <c r="AA1045" s="1" t="s">
        <v>65</v>
      </c>
      <c r="AB1045" s="1" t="s">
        <v>66</v>
      </c>
      <c r="AC1045" s="1" t="s">
        <v>67</v>
      </c>
      <c r="AD1045" s="1" t="s">
        <v>68</v>
      </c>
      <c r="AE1045" s="1" t="s">
        <v>69</v>
      </c>
      <c r="AF1045" s="1" t="s">
        <v>70</v>
      </c>
      <c r="AG1045" s="1" t="s">
        <v>60</v>
      </c>
      <c r="AH1045">
        <v>1045</v>
      </c>
      <c r="AI1045" s="1" t="s">
        <v>70</v>
      </c>
      <c r="AJ1045" s="1" t="s">
        <v>71</v>
      </c>
      <c r="AK1045" s="1" t="s">
        <v>72</v>
      </c>
      <c r="AL1045">
        <v>1</v>
      </c>
      <c r="AM1045" s="1" t="s">
        <v>2204</v>
      </c>
      <c r="AN1045" s="2">
        <v>46143</v>
      </c>
      <c r="AO1045" s="3">
        <v>46143</v>
      </c>
    </row>
    <row r="1046" spans="1:41">
      <c r="A1046" s="1" t="s">
        <v>2205</v>
      </c>
      <c r="B1046" s="1" t="s">
        <v>42</v>
      </c>
      <c r="C1046">
        <v>999999999999</v>
      </c>
      <c r="D1046">
        <v>111111111111</v>
      </c>
      <c r="E1046" s="1" t="s">
        <v>43</v>
      </c>
      <c r="F1046">
        <v>46164.833333333336</v>
      </c>
      <c r="G1046">
        <v>46165.833333333336</v>
      </c>
      <c r="H1046">
        <v>46142.833333333336</v>
      </c>
      <c r="I1046">
        <v>46173.833333333336</v>
      </c>
      <c r="J1046" s="1" t="s">
        <v>86</v>
      </c>
      <c r="K1046" s="1" t="s">
        <v>87</v>
      </c>
      <c r="L1046" s="1" t="s">
        <v>88</v>
      </c>
      <c r="M1046" s="1" t="s">
        <v>89</v>
      </c>
      <c r="N1046" s="1" t="s">
        <v>48</v>
      </c>
      <c r="O1046" s="1" t="s">
        <v>49</v>
      </c>
      <c r="P1046">
        <v>223.9854</v>
      </c>
      <c r="Q1046" s="1" t="s">
        <v>50</v>
      </c>
      <c r="R1046">
        <v>0.192</v>
      </c>
      <c r="S1046" s="1" t="s">
        <v>51</v>
      </c>
      <c r="T1046" s="1" t="s">
        <v>52</v>
      </c>
      <c r="U1046">
        <v>43.005200000000002</v>
      </c>
      <c r="V1046">
        <v>38.077500000000001</v>
      </c>
      <c r="W1046">
        <v>38.077500000000001</v>
      </c>
      <c r="X1046" s="1" t="s">
        <v>53</v>
      </c>
      <c r="Y1046" s="1" t="s">
        <v>49</v>
      </c>
      <c r="Z1046" s="1" t="s">
        <v>90</v>
      </c>
      <c r="AA1046" s="1" t="s">
        <v>65</v>
      </c>
      <c r="AB1046" s="1" t="s">
        <v>66</v>
      </c>
      <c r="AC1046" s="1" t="s">
        <v>67</v>
      </c>
      <c r="AD1046" s="1" t="s">
        <v>68</v>
      </c>
      <c r="AE1046" s="1" t="s">
        <v>69</v>
      </c>
      <c r="AF1046" s="1" t="s">
        <v>70</v>
      </c>
      <c r="AG1046" s="1" t="s">
        <v>60</v>
      </c>
      <c r="AH1046">
        <v>1046</v>
      </c>
      <c r="AI1046" s="1" t="s">
        <v>70</v>
      </c>
      <c r="AJ1046" s="1" t="s">
        <v>71</v>
      </c>
      <c r="AK1046" s="1" t="s">
        <v>72</v>
      </c>
      <c r="AL1046">
        <v>1</v>
      </c>
      <c r="AM1046" s="1" t="s">
        <v>2206</v>
      </c>
      <c r="AN1046" s="2">
        <v>46143</v>
      </c>
      <c r="AO1046" s="3">
        <v>46143</v>
      </c>
    </row>
    <row r="1047" spans="1:41">
      <c r="A1047" s="1" t="s">
        <v>2207</v>
      </c>
      <c r="B1047" s="1" t="s">
        <v>42</v>
      </c>
      <c r="C1047">
        <v>999999999999</v>
      </c>
      <c r="D1047">
        <v>111111111111</v>
      </c>
      <c r="E1047" s="1" t="s">
        <v>43</v>
      </c>
      <c r="F1047">
        <v>46164.833333333336</v>
      </c>
      <c r="G1047">
        <v>46165.833333333336</v>
      </c>
      <c r="H1047">
        <v>46142.833333333336</v>
      </c>
      <c r="I1047">
        <v>46173.833333333336</v>
      </c>
      <c r="J1047" s="1" t="s">
        <v>86</v>
      </c>
      <c r="K1047" s="1" t="s">
        <v>87</v>
      </c>
      <c r="L1047" s="1" t="s">
        <v>88</v>
      </c>
      <c r="M1047" s="1" t="s">
        <v>93</v>
      </c>
      <c r="N1047" s="1" t="s">
        <v>48</v>
      </c>
      <c r="O1047" s="1" t="s">
        <v>49</v>
      </c>
      <c r="P1047">
        <v>229.89279999999999</v>
      </c>
      <c r="Q1047" s="1" t="s">
        <v>50</v>
      </c>
      <c r="R1047">
        <v>0.192</v>
      </c>
      <c r="S1047" s="1" t="s">
        <v>51</v>
      </c>
      <c r="T1047" s="1" t="s">
        <v>52</v>
      </c>
      <c r="U1047">
        <v>44.139400000000002</v>
      </c>
      <c r="V1047">
        <v>39.081800000000001</v>
      </c>
      <c r="W1047">
        <v>39.081800000000001</v>
      </c>
      <c r="X1047" s="1" t="s">
        <v>53</v>
      </c>
      <c r="Y1047" s="1" t="s">
        <v>49</v>
      </c>
      <c r="Z1047" s="1" t="s">
        <v>90</v>
      </c>
      <c r="AA1047" s="1" t="s">
        <v>65</v>
      </c>
      <c r="AB1047" s="1" t="s">
        <v>66</v>
      </c>
      <c r="AC1047" s="1" t="s">
        <v>67</v>
      </c>
      <c r="AD1047" s="1" t="s">
        <v>68</v>
      </c>
      <c r="AE1047" s="1" t="s">
        <v>69</v>
      </c>
      <c r="AF1047" s="1" t="s">
        <v>70</v>
      </c>
      <c r="AG1047" s="1" t="s">
        <v>60</v>
      </c>
      <c r="AH1047">
        <v>1047</v>
      </c>
      <c r="AI1047" s="1" t="s">
        <v>70</v>
      </c>
      <c r="AJ1047" s="1" t="s">
        <v>71</v>
      </c>
      <c r="AK1047" s="1" t="s">
        <v>72</v>
      </c>
      <c r="AL1047">
        <v>1</v>
      </c>
      <c r="AM1047" s="1" t="s">
        <v>2208</v>
      </c>
      <c r="AN1047" s="2">
        <v>46143</v>
      </c>
      <c r="AO1047" s="3">
        <v>46143</v>
      </c>
    </row>
    <row r="1048" spans="1:41">
      <c r="A1048" s="1" t="s">
        <v>2209</v>
      </c>
      <c r="B1048" s="1" t="s">
        <v>42</v>
      </c>
      <c r="C1048">
        <v>999999999999</v>
      </c>
      <c r="D1048">
        <v>111111111111</v>
      </c>
      <c r="E1048" s="1" t="s">
        <v>43</v>
      </c>
      <c r="F1048">
        <v>46164.833333333336</v>
      </c>
      <c r="G1048">
        <v>46165.833333333336</v>
      </c>
      <c r="H1048">
        <v>46142.833333333336</v>
      </c>
      <c r="I1048">
        <v>46173.833333333336</v>
      </c>
      <c r="J1048" s="1" t="s">
        <v>96</v>
      </c>
      <c r="K1048" s="1" t="s">
        <v>45</v>
      </c>
      <c r="L1048" s="1" t="s">
        <v>97</v>
      </c>
      <c r="M1048" s="1" t="s">
        <v>98</v>
      </c>
      <c r="N1048" s="1" t="s">
        <v>48</v>
      </c>
      <c r="O1048" s="1" t="s">
        <v>49</v>
      </c>
      <c r="P1048">
        <v>4627525.0089999996</v>
      </c>
      <c r="Q1048" s="1" t="s">
        <v>99</v>
      </c>
      <c r="R1048">
        <v>1.6666700000000001E-5</v>
      </c>
      <c r="S1048" s="1" t="s">
        <v>51</v>
      </c>
      <c r="T1048" s="1" t="s">
        <v>52</v>
      </c>
      <c r="U1048">
        <v>77.125600000000006</v>
      </c>
      <c r="V1048">
        <v>71.726600000000005</v>
      </c>
      <c r="W1048">
        <v>71.726600000000005</v>
      </c>
      <c r="X1048" s="1" t="s">
        <v>53</v>
      </c>
      <c r="Y1048" s="1" t="s">
        <v>49</v>
      </c>
      <c r="Z1048" s="1" t="s">
        <v>100</v>
      </c>
      <c r="AA1048" s="1" t="s">
        <v>65</v>
      </c>
      <c r="AB1048" s="1" t="s">
        <v>66</v>
      </c>
      <c r="AC1048" s="1" t="s">
        <v>67</v>
      </c>
      <c r="AD1048" s="1" t="s">
        <v>68</v>
      </c>
      <c r="AE1048" s="1" t="s">
        <v>69</v>
      </c>
      <c r="AF1048" s="1" t="s">
        <v>70</v>
      </c>
      <c r="AG1048" s="1" t="s">
        <v>60</v>
      </c>
      <c r="AH1048">
        <v>1048</v>
      </c>
      <c r="AI1048" s="1" t="s">
        <v>70</v>
      </c>
      <c r="AJ1048" s="1" t="s">
        <v>71</v>
      </c>
      <c r="AK1048" s="1" t="s">
        <v>72</v>
      </c>
      <c r="AL1048">
        <v>1</v>
      </c>
      <c r="AM1048" s="1" t="s">
        <v>2210</v>
      </c>
      <c r="AN1048" s="2">
        <v>46143</v>
      </c>
      <c r="AO1048" s="3">
        <v>46143</v>
      </c>
    </row>
    <row r="1049" spans="1:41">
      <c r="A1049" s="1" t="s">
        <v>2211</v>
      </c>
      <c r="B1049" s="1" t="s">
        <v>42</v>
      </c>
      <c r="C1049">
        <v>999999999999</v>
      </c>
      <c r="D1049">
        <v>111111111111</v>
      </c>
      <c r="E1049" s="1" t="s">
        <v>43</v>
      </c>
      <c r="F1049">
        <v>46164.833333333336</v>
      </c>
      <c r="G1049">
        <v>46165.833333333336</v>
      </c>
      <c r="H1049">
        <v>46142.833333333336</v>
      </c>
      <c r="I1049">
        <v>46173.833333333336</v>
      </c>
      <c r="J1049" s="1" t="s">
        <v>96</v>
      </c>
      <c r="K1049" s="1" t="s">
        <v>45</v>
      </c>
      <c r="L1049" s="1" t="s">
        <v>97</v>
      </c>
      <c r="M1049" s="1" t="s">
        <v>103</v>
      </c>
      <c r="N1049" s="1" t="s">
        <v>48</v>
      </c>
      <c r="O1049" s="1" t="s">
        <v>49</v>
      </c>
      <c r="P1049">
        <v>4201410.2813999997</v>
      </c>
      <c r="Q1049" s="1" t="s">
        <v>99</v>
      </c>
      <c r="R1049">
        <v>1.6666700000000001E-5</v>
      </c>
      <c r="S1049" s="1" t="s">
        <v>51</v>
      </c>
      <c r="T1049" s="1" t="s">
        <v>52</v>
      </c>
      <c r="U1049">
        <v>70.023600000000002</v>
      </c>
      <c r="V1049">
        <v>65.121899999999997</v>
      </c>
      <c r="W1049">
        <v>65.121899999999997</v>
      </c>
      <c r="X1049" s="1" t="s">
        <v>53</v>
      </c>
      <c r="Y1049" s="1" t="s">
        <v>49</v>
      </c>
      <c r="Z1049" s="1" t="s">
        <v>100</v>
      </c>
      <c r="AA1049" s="1" t="s">
        <v>65</v>
      </c>
      <c r="AB1049" s="1" t="s">
        <v>66</v>
      </c>
      <c r="AC1049" s="1" t="s">
        <v>67</v>
      </c>
      <c r="AD1049" s="1" t="s">
        <v>68</v>
      </c>
      <c r="AE1049" s="1" t="s">
        <v>69</v>
      </c>
      <c r="AF1049" s="1" t="s">
        <v>70</v>
      </c>
      <c r="AG1049" s="1" t="s">
        <v>60</v>
      </c>
      <c r="AH1049">
        <v>1049</v>
      </c>
      <c r="AI1049" s="1" t="s">
        <v>70</v>
      </c>
      <c r="AJ1049" s="1" t="s">
        <v>71</v>
      </c>
      <c r="AK1049" s="1" t="s">
        <v>72</v>
      </c>
      <c r="AL1049">
        <v>1</v>
      </c>
      <c r="AM1049" s="1" t="s">
        <v>2212</v>
      </c>
      <c r="AN1049" s="2">
        <v>46143</v>
      </c>
      <c r="AO1049" s="3">
        <v>46143</v>
      </c>
    </row>
    <row r="1050" spans="1:41">
      <c r="A1050" s="1" t="s">
        <v>2213</v>
      </c>
      <c r="B1050" s="1" t="s">
        <v>42</v>
      </c>
      <c r="C1050">
        <v>999999999999</v>
      </c>
      <c r="D1050">
        <v>111111111111</v>
      </c>
      <c r="E1050" s="1" t="s">
        <v>43</v>
      </c>
      <c r="F1050">
        <v>46164.833333333336</v>
      </c>
      <c r="G1050">
        <v>46165.833333333336</v>
      </c>
      <c r="H1050">
        <v>46142.833333333336</v>
      </c>
      <c r="I1050">
        <v>46173.833333333336</v>
      </c>
      <c r="J1050" s="1" t="s">
        <v>106</v>
      </c>
      <c r="K1050" s="1" t="s">
        <v>107</v>
      </c>
      <c r="L1050" s="1" t="s">
        <v>108</v>
      </c>
      <c r="M1050" s="1" t="s">
        <v>109</v>
      </c>
      <c r="N1050" s="1" t="s">
        <v>48</v>
      </c>
      <c r="O1050" s="1" t="s">
        <v>49</v>
      </c>
      <c r="P1050">
        <v>210.11699999999999</v>
      </c>
      <c r="Q1050" s="1" t="s">
        <v>110</v>
      </c>
      <c r="R1050">
        <v>0.5</v>
      </c>
      <c r="S1050" s="1" t="s">
        <v>51</v>
      </c>
      <c r="T1050" s="1" t="s">
        <v>52</v>
      </c>
      <c r="U1050">
        <v>105.0585</v>
      </c>
      <c r="V1050">
        <v>96.653800000000004</v>
      </c>
      <c r="W1050">
        <v>96.653800000000004</v>
      </c>
      <c r="X1050" s="1" t="s">
        <v>53</v>
      </c>
      <c r="Y1050" s="1" t="s">
        <v>49</v>
      </c>
      <c r="Z1050" s="1" t="s">
        <v>111</v>
      </c>
      <c r="AA1050" s="1" t="s">
        <v>112</v>
      </c>
      <c r="AB1050" s="1" t="s">
        <v>66</v>
      </c>
      <c r="AC1050" s="1" t="s">
        <v>67</v>
      </c>
      <c r="AD1050" s="1" t="s">
        <v>68</v>
      </c>
      <c r="AE1050" s="1" t="s">
        <v>69</v>
      </c>
      <c r="AF1050" s="1" t="s">
        <v>70</v>
      </c>
      <c r="AG1050" s="1" t="s">
        <v>60</v>
      </c>
      <c r="AH1050">
        <v>1050</v>
      </c>
      <c r="AI1050" s="1" t="s">
        <v>113</v>
      </c>
      <c r="AJ1050" s="1" t="s">
        <v>114</v>
      </c>
      <c r="AK1050" s="1" t="s">
        <v>115</v>
      </c>
      <c r="AL1050">
        <v>1</v>
      </c>
      <c r="AM1050" s="1" t="s">
        <v>2214</v>
      </c>
      <c r="AN1050" s="2">
        <v>46143</v>
      </c>
      <c r="AO1050" s="3">
        <v>46143</v>
      </c>
    </row>
    <row r="1051" spans="1:41">
      <c r="A1051" s="1" t="s">
        <v>2215</v>
      </c>
      <c r="B1051" s="1" t="s">
        <v>42</v>
      </c>
      <c r="C1051">
        <v>999999999999</v>
      </c>
      <c r="D1051">
        <v>111111111111</v>
      </c>
      <c r="E1051" s="1" t="s">
        <v>43</v>
      </c>
      <c r="F1051">
        <v>46164.833333333336</v>
      </c>
      <c r="G1051">
        <v>46165.833333333336</v>
      </c>
      <c r="H1051">
        <v>46142.833333333336</v>
      </c>
      <c r="I1051">
        <v>46173.833333333336</v>
      </c>
      <c r="J1051" s="1" t="s">
        <v>106</v>
      </c>
      <c r="K1051" s="1" t="s">
        <v>107</v>
      </c>
      <c r="L1051" s="1" t="s">
        <v>108</v>
      </c>
      <c r="M1051" s="1" t="s">
        <v>118</v>
      </c>
      <c r="N1051" s="1" t="s">
        <v>48</v>
      </c>
      <c r="O1051" s="1" t="s">
        <v>49</v>
      </c>
      <c r="P1051">
        <v>224.4742</v>
      </c>
      <c r="Q1051" s="1" t="s">
        <v>110</v>
      </c>
      <c r="R1051">
        <v>0.5</v>
      </c>
      <c r="S1051" s="1" t="s">
        <v>51</v>
      </c>
      <c r="T1051" s="1" t="s">
        <v>52</v>
      </c>
      <c r="U1051">
        <v>112.2371</v>
      </c>
      <c r="V1051">
        <v>103.2581</v>
      </c>
      <c r="W1051">
        <v>103.2581</v>
      </c>
      <c r="X1051" s="1" t="s">
        <v>53</v>
      </c>
      <c r="Y1051" s="1" t="s">
        <v>49</v>
      </c>
      <c r="Z1051" s="1" t="s">
        <v>111</v>
      </c>
      <c r="AA1051" s="1" t="s">
        <v>112</v>
      </c>
      <c r="AB1051" s="1" t="s">
        <v>66</v>
      </c>
      <c r="AC1051" s="1" t="s">
        <v>67</v>
      </c>
      <c r="AD1051" s="1" t="s">
        <v>68</v>
      </c>
      <c r="AE1051" s="1" t="s">
        <v>69</v>
      </c>
      <c r="AF1051" s="1" t="s">
        <v>70</v>
      </c>
      <c r="AG1051" s="1" t="s">
        <v>60</v>
      </c>
      <c r="AH1051">
        <v>1051</v>
      </c>
      <c r="AI1051" s="1" t="s">
        <v>113</v>
      </c>
      <c r="AJ1051" s="1" t="s">
        <v>114</v>
      </c>
      <c r="AK1051" s="1" t="s">
        <v>115</v>
      </c>
      <c r="AL1051">
        <v>1</v>
      </c>
      <c r="AM1051" s="1" t="s">
        <v>2216</v>
      </c>
      <c r="AN1051" s="2">
        <v>46143</v>
      </c>
      <c r="AO1051" s="3">
        <v>46143</v>
      </c>
    </row>
    <row r="1052" spans="1:41">
      <c r="A1052" s="1" t="s">
        <v>2217</v>
      </c>
      <c r="B1052" s="1" t="s">
        <v>42</v>
      </c>
      <c r="C1052">
        <v>999999999999</v>
      </c>
      <c r="D1052">
        <v>222222222222</v>
      </c>
      <c r="E1052" s="1" t="s">
        <v>121</v>
      </c>
      <c r="F1052">
        <v>46164.833333333336</v>
      </c>
      <c r="G1052">
        <v>46165.833333333336</v>
      </c>
      <c r="H1052">
        <v>46142.833333333336</v>
      </c>
      <c r="I1052">
        <v>46173.833333333336</v>
      </c>
      <c r="J1052" s="1" t="s">
        <v>44</v>
      </c>
      <c r="K1052" s="1" t="s">
        <v>45</v>
      </c>
      <c r="L1052" s="1" t="s">
        <v>46</v>
      </c>
      <c r="M1052" s="1" t="s">
        <v>122</v>
      </c>
      <c r="N1052" s="1" t="s">
        <v>48</v>
      </c>
      <c r="O1052" s="1" t="s">
        <v>49</v>
      </c>
      <c r="P1052">
        <v>423.53949999999998</v>
      </c>
      <c r="Q1052" s="1" t="s">
        <v>50</v>
      </c>
      <c r="R1052">
        <v>9.6000000000000002E-2</v>
      </c>
      <c r="S1052" s="1" t="s">
        <v>51</v>
      </c>
      <c r="T1052" s="1" t="s">
        <v>52</v>
      </c>
      <c r="U1052">
        <v>40.659799999999997</v>
      </c>
      <c r="V1052">
        <v>35.577300000000001</v>
      </c>
      <c r="W1052">
        <v>35.577300000000001</v>
      </c>
      <c r="X1052" s="1" t="s">
        <v>53</v>
      </c>
      <c r="Y1052" s="1" t="s">
        <v>49</v>
      </c>
      <c r="Z1052" s="1" t="s">
        <v>54</v>
      </c>
      <c r="AA1052" s="1" t="s">
        <v>123</v>
      </c>
      <c r="AB1052" s="1" t="s">
        <v>124</v>
      </c>
      <c r="AC1052" s="1" t="s">
        <v>125</v>
      </c>
      <c r="AD1052" s="1" t="s">
        <v>126</v>
      </c>
      <c r="AE1052" s="1" t="s">
        <v>127</v>
      </c>
      <c r="AF1052" s="1" t="s">
        <v>70</v>
      </c>
      <c r="AG1052" s="1" t="s">
        <v>60</v>
      </c>
      <c r="AH1052">
        <v>1052</v>
      </c>
      <c r="AI1052" s="1" t="s">
        <v>70</v>
      </c>
      <c r="AJ1052" s="1" t="s">
        <v>71</v>
      </c>
      <c r="AK1052" s="1" t="s">
        <v>72</v>
      </c>
      <c r="AL1052">
        <v>1</v>
      </c>
      <c r="AM1052" s="1" t="s">
        <v>2218</v>
      </c>
      <c r="AN1052" s="2">
        <v>46143</v>
      </c>
      <c r="AO1052" s="3">
        <v>46143</v>
      </c>
    </row>
    <row r="1053" spans="1:41">
      <c r="A1053" s="1" t="s">
        <v>2219</v>
      </c>
      <c r="B1053" s="1" t="s">
        <v>42</v>
      </c>
      <c r="C1053">
        <v>999999999999</v>
      </c>
      <c r="D1053">
        <v>222222222222</v>
      </c>
      <c r="E1053" s="1" t="s">
        <v>121</v>
      </c>
      <c r="F1053">
        <v>46164.833333333336</v>
      </c>
      <c r="G1053">
        <v>46165.833333333336</v>
      </c>
      <c r="H1053">
        <v>46142.833333333336</v>
      </c>
      <c r="I1053">
        <v>46173.833333333336</v>
      </c>
      <c r="J1053" s="1" t="s">
        <v>44</v>
      </c>
      <c r="K1053" s="1" t="s">
        <v>45</v>
      </c>
      <c r="L1053" s="1" t="s">
        <v>46</v>
      </c>
      <c r="M1053" s="1" t="s">
        <v>130</v>
      </c>
      <c r="N1053" s="1" t="s">
        <v>48</v>
      </c>
      <c r="O1053" s="1" t="s">
        <v>49</v>
      </c>
      <c r="P1053">
        <v>382.93349999999998</v>
      </c>
      <c r="Q1053" s="1" t="s">
        <v>50</v>
      </c>
      <c r="R1053">
        <v>9.6000000000000002E-2</v>
      </c>
      <c r="S1053" s="1" t="s">
        <v>51</v>
      </c>
      <c r="T1053" s="1" t="s">
        <v>52</v>
      </c>
      <c r="U1053">
        <v>36.761600000000001</v>
      </c>
      <c r="V1053">
        <v>32.166400000000003</v>
      </c>
      <c r="W1053">
        <v>32.166400000000003</v>
      </c>
      <c r="X1053" s="1" t="s">
        <v>53</v>
      </c>
      <c r="Y1053" s="1" t="s">
        <v>49</v>
      </c>
      <c r="Z1053" s="1" t="s">
        <v>54</v>
      </c>
      <c r="AA1053" s="1" t="s">
        <v>55</v>
      </c>
      <c r="AB1053" s="1" t="s">
        <v>56</v>
      </c>
      <c r="AC1053" s="1" t="s">
        <v>57</v>
      </c>
      <c r="AD1053" s="1" t="s">
        <v>58</v>
      </c>
      <c r="AE1053" s="1" t="s">
        <v>59</v>
      </c>
      <c r="AF1053" s="1" t="s">
        <v>56</v>
      </c>
      <c r="AG1053" s="1" t="s">
        <v>60</v>
      </c>
      <c r="AH1053">
        <v>1053</v>
      </c>
      <c r="AI1053" s="1" t="s">
        <v>56</v>
      </c>
      <c r="AJ1053" s="1" t="s">
        <v>56</v>
      </c>
      <c r="AK1053" s="1" t="s">
        <v>61</v>
      </c>
      <c r="AL1053">
        <v>1</v>
      </c>
      <c r="AM1053" s="1" t="s">
        <v>2220</v>
      </c>
      <c r="AN1053" s="2">
        <v>46143</v>
      </c>
      <c r="AO1053" s="3">
        <v>46143</v>
      </c>
    </row>
    <row r="1054" spans="1:41">
      <c r="A1054" s="1" t="s">
        <v>2221</v>
      </c>
      <c r="B1054" s="1" t="s">
        <v>42</v>
      </c>
      <c r="C1054">
        <v>999999999999</v>
      </c>
      <c r="D1054">
        <v>222222222222</v>
      </c>
      <c r="E1054" s="1" t="s">
        <v>121</v>
      </c>
      <c r="F1054">
        <v>46164.833333333336</v>
      </c>
      <c r="G1054">
        <v>46165.833333333336</v>
      </c>
      <c r="H1054">
        <v>46142.833333333336</v>
      </c>
      <c r="I1054">
        <v>46173.833333333336</v>
      </c>
      <c r="J1054" s="1" t="s">
        <v>75</v>
      </c>
      <c r="K1054" s="1" t="s">
        <v>76</v>
      </c>
      <c r="L1054" s="1" t="s">
        <v>77</v>
      </c>
      <c r="M1054" s="1" t="s">
        <v>133</v>
      </c>
      <c r="N1054" s="1" t="s">
        <v>48</v>
      </c>
      <c r="O1054" s="1" t="s">
        <v>49</v>
      </c>
      <c r="P1054">
        <v>97.309899999999999</v>
      </c>
      <c r="Q1054" s="1" t="s">
        <v>79</v>
      </c>
      <c r="R1054">
        <v>2.3E-2</v>
      </c>
      <c r="S1054" s="1" t="s">
        <v>51</v>
      </c>
      <c r="T1054" s="1" t="s">
        <v>52</v>
      </c>
      <c r="U1054">
        <v>2.2381000000000002</v>
      </c>
      <c r="V1054">
        <v>2.0922000000000001</v>
      </c>
      <c r="W1054">
        <v>2.0922000000000001</v>
      </c>
      <c r="X1054" s="1" t="s">
        <v>53</v>
      </c>
      <c r="Y1054" s="1" t="s">
        <v>49</v>
      </c>
      <c r="Z1054" s="1" t="s">
        <v>80</v>
      </c>
      <c r="AA1054" s="1" t="s">
        <v>123</v>
      </c>
      <c r="AB1054" s="1" t="s">
        <v>124</v>
      </c>
      <c r="AC1054" s="1" t="s">
        <v>125</v>
      </c>
      <c r="AD1054" s="1" t="s">
        <v>126</v>
      </c>
      <c r="AE1054" s="1" t="s">
        <v>127</v>
      </c>
      <c r="AF1054" s="1" t="s">
        <v>70</v>
      </c>
      <c r="AG1054" s="1" t="s">
        <v>60</v>
      </c>
      <c r="AH1054">
        <v>1054</v>
      </c>
      <c r="AI1054" s="1" t="s">
        <v>70</v>
      </c>
      <c r="AJ1054" s="1" t="s">
        <v>71</v>
      </c>
      <c r="AK1054" s="1" t="s">
        <v>72</v>
      </c>
      <c r="AL1054">
        <v>1</v>
      </c>
      <c r="AM1054" s="1" t="s">
        <v>2222</v>
      </c>
      <c r="AN1054" s="2">
        <v>46143</v>
      </c>
      <c r="AO1054" s="3">
        <v>46143</v>
      </c>
    </row>
    <row r="1055" spans="1:41">
      <c r="A1055" s="1" t="s">
        <v>2223</v>
      </c>
      <c r="B1055" s="1" t="s">
        <v>42</v>
      </c>
      <c r="C1055">
        <v>999999999999</v>
      </c>
      <c r="D1055">
        <v>222222222222</v>
      </c>
      <c r="E1055" s="1" t="s">
        <v>121</v>
      </c>
      <c r="F1055">
        <v>46164.833333333336</v>
      </c>
      <c r="G1055">
        <v>46165.833333333336</v>
      </c>
      <c r="H1055">
        <v>46142.833333333336</v>
      </c>
      <c r="I1055">
        <v>46173.833333333336</v>
      </c>
      <c r="J1055" s="1" t="s">
        <v>75</v>
      </c>
      <c r="K1055" s="1" t="s">
        <v>76</v>
      </c>
      <c r="L1055" s="1" t="s">
        <v>77</v>
      </c>
      <c r="M1055" s="1" t="s">
        <v>136</v>
      </c>
      <c r="N1055" s="1" t="s">
        <v>48</v>
      </c>
      <c r="O1055" s="1" t="s">
        <v>49</v>
      </c>
      <c r="P1055">
        <v>94.061499999999995</v>
      </c>
      <c r="Q1055" s="1" t="s">
        <v>79</v>
      </c>
      <c r="R1055">
        <v>2.3E-2</v>
      </c>
      <c r="S1055" s="1" t="s">
        <v>51</v>
      </c>
      <c r="T1055" s="1" t="s">
        <v>52</v>
      </c>
      <c r="U1055">
        <v>2.1634000000000002</v>
      </c>
      <c r="V1055">
        <v>2.0223</v>
      </c>
      <c r="W1055">
        <v>2.0223</v>
      </c>
      <c r="X1055" s="1" t="s">
        <v>53</v>
      </c>
      <c r="Y1055" s="1" t="s">
        <v>49</v>
      </c>
      <c r="Z1055" s="1" t="s">
        <v>80</v>
      </c>
      <c r="AA1055" s="1" t="s">
        <v>123</v>
      </c>
      <c r="AB1055" s="1" t="s">
        <v>124</v>
      </c>
      <c r="AC1055" s="1" t="s">
        <v>125</v>
      </c>
      <c r="AD1055" s="1" t="s">
        <v>126</v>
      </c>
      <c r="AE1055" s="1" t="s">
        <v>127</v>
      </c>
      <c r="AF1055" s="1" t="s">
        <v>70</v>
      </c>
      <c r="AG1055" s="1" t="s">
        <v>60</v>
      </c>
      <c r="AH1055">
        <v>1055</v>
      </c>
      <c r="AI1055" s="1" t="s">
        <v>70</v>
      </c>
      <c r="AJ1055" s="1" t="s">
        <v>71</v>
      </c>
      <c r="AK1055" s="1" t="s">
        <v>72</v>
      </c>
      <c r="AL1055">
        <v>1</v>
      </c>
      <c r="AM1055" s="1" t="s">
        <v>2224</v>
      </c>
      <c r="AN1055" s="2">
        <v>46143</v>
      </c>
      <c r="AO1055" s="3">
        <v>46143</v>
      </c>
    </row>
    <row r="1056" spans="1:41">
      <c r="A1056" s="1" t="s">
        <v>2225</v>
      </c>
      <c r="B1056" s="1" t="s">
        <v>42</v>
      </c>
      <c r="C1056">
        <v>999999999999</v>
      </c>
      <c r="D1056">
        <v>222222222222</v>
      </c>
      <c r="E1056" s="1" t="s">
        <v>121</v>
      </c>
      <c r="F1056">
        <v>46164.833333333336</v>
      </c>
      <c r="G1056">
        <v>46165.833333333336</v>
      </c>
      <c r="H1056">
        <v>46142.833333333336</v>
      </c>
      <c r="I1056">
        <v>46173.833333333336</v>
      </c>
      <c r="J1056" s="1" t="s">
        <v>86</v>
      </c>
      <c r="K1056" s="1" t="s">
        <v>87</v>
      </c>
      <c r="L1056" s="1" t="s">
        <v>88</v>
      </c>
      <c r="M1056" s="1" t="s">
        <v>139</v>
      </c>
      <c r="N1056" s="1" t="s">
        <v>48</v>
      </c>
      <c r="O1056" s="1" t="s">
        <v>49</v>
      </c>
      <c r="P1056">
        <v>82.528199999999998</v>
      </c>
      <c r="Q1056" s="1" t="s">
        <v>50</v>
      </c>
      <c r="R1056">
        <v>0.192</v>
      </c>
      <c r="S1056" s="1" t="s">
        <v>51</v>
      </c>
      <c r="T1056" s="1" t="s">
        <v>52</v>
      </c>
      <c r="U1056">
        <v>15.8454</v>
      </c>
      <c r="V1056">
        <v>14.0298</v>
      </c>
      <c r="W1056">
        <v>14.0298</v>
      </c>
      <c r="X1056" s="1" t="s">
        <v>53</v>
      </c>
      <c r="Y1056" s="1" t="s">
        <v>49</v>
      </c>
      <c r="Z1056" s="1" t="s">
        <v>90</v>
      </c>
      <c r="AA1056" s="1" t="s">
        <v>123</v>
      </c>
      <c r="AB1056" s="1" t="s">
        <v>124</v>
      </c>
      <c r="AC1056" s="1" t="s">
        <v>125</v>
      </c>
      <c r="AD1056" s="1" t="s">
        <v>126</v>
      </c>
      <c r="AE1056" s="1" t="s">
        <v>127</v>
      </c>
      <c r="AF1056" s="1" t="s">
        <v>70</v>
      </c>
      <c r="AG1056" s="1" t="s">
        <v>60</v>
      </c>
      <c r="AH1056">
        <v>1056</v>
      </c>
      <c r="AI1056" s="1" t="s">
        <v>70</v>
      </c>
      <c r="AJ1056" s="1" t="s">
        <v>71</v>
      </c>
      <c r="AK1056" s="1" t="s">
        <v>72</v>
      </c>
      <c r="AL1056">
        <v>1</v>
      </c>
      <c r="AM1056" s="1" t="s">
        <v>2226</v>
      </c>
      <c r="AN1056" s="2">
        <v>46143</v>
      </c>
      <c r="AO1056" s="3">
        <v>46143</v>
      </c>
    </row>
    <row r="1057" spans="1:41">
      <c r="A1057" s="1" t="s">
        <v>2227</v>
      </c>
      <c r="B1057" s="1" t="s">
        <v>42</v>
      </c>
      <c r="C1057">
        <v>999999999999</v>
      </c>
      <c r="D1057">
        <v>222222222222</v>
      </c>
      <c r="E1057" s="1" t="s">
        <v>121</v>
      </c>
      <c r="F1057">
        <v>46164.833333333336</v>
      </c>
      <c r="G1057">
        <v>46165.833333333336</v>
      </c>
      <c r="H1057">
        <v>46142.833333333336</v>
      </c>
      <c r="I1057">
        <v>46173.833333333336</v>
      </c>
      <c r="J1057" s="1" t="s">
        <v>86</v>
      </c>
      <c r="K1057" s="1" t="s">
        <v>87</v>
      </c>
      <c r="L1057" s="1" t="s">
        <v>88</v>
      </c>
      <c r="M1057" s="1" t="s">
        <v>142</v>
      </c>
      <c r="N1057" s="1" t="s">
        <v>48</v>
      </c>
      <c r="O1057" s="1" t="s">
        <v>49</v>
      </c>
      <c r="P1057">
        <v>79.488100000000003</v>
      </c>
      <c r="Q1057" s="1" t="s">
        <v>50</v>
      </c>
      <c r="R1057">
        <v>0.192</v>
      </c>
      <c r="S1057" s="1" t="s">
        <v>51</v>
      </c>
      <c r="T1057" s="1" t="s">
        <v>52</v>
      </c>
      <c r="U1057">
        <v>15.261699999999999</v>
      </c>
      <c r="V1057">
        <v>13.513</v>
      </c>
      <c r="W1057">
        <v>13.513</v>
      </c>
      <c r="X1057" s="1" t="s">
        <v>53</v>
      </c>
      <c r="Y1057" s="1" t="s">
        <v>49</v>
      </c>
      <c r="Z1057" s="1" t="s">
        <v>90</v>
      </c>
      <c r="AA1057" s="1" t="s">
        <v>123</v>
      </c>
      <c r="AB1057" s="1" t="s">
        <v>124</v>
      </c>
      <c r="AC1057" s="1" t="s">
        <v>125</v>
      </c>
      <c r="AD1057" s="1" t="s">
        <v>126</v>
      </c>
      <c r="AE1057" s="1" t="s">
        <v>127</v>
      </c>
      <c r="AF1057" s="1" t="s">
        <v>70</v>
      </c>
      <c r="AG1057" s="1" t="s">
        <v>60</v>
      </c>
      <c r="AH1057">
        <v>1057</v>
      </c>
      <c r="AI1057" s="1" t="s">
        <v>70</v>
      </c>
      <c r="AJ1057" s="1" t="s">
        <v>71</v>
      </c>
      <c r="AK1057" s="1" t="s">
        <v>72</v>
      </c>
      <c r="AL1057">
        <v>1</v>
      </c>
      <c r="AM1057" s="1" t="s">
        <v>2228</v>
      </c>
      <c r="AN1057" s="2">
        <v>46143</v>
      </c>
      <c r="AO1057" s="3">
        <v>46143</v>
      </c>
    </row>
    <row r="1058" spans="1:41">
      <c r="A1058" s="1" t="s">
        <v>2229</v>
      </c>
      <c r="B1058" s="1" t="s">
        <v>42</v>
      </c>
      <c r="C1058">
        <v>999999999999</v>
      </c>
      <c r="D1058">
        <v>222222222222</v>
      </c>
      <c r="E1058" s="1" t="s">
        <v>121</v>
      </c>
      <c r="F1058">
        <v>46164.833333333336</v>
      </c>
      <c r="G1058">
        <v>46165.833333333336</v>
      </c>
      <c r="H1058">
        <v>46142.833333333336</v>
      </c>
      <c r="I1058">
        <v>46173.833333333336</v>
      </c>
      <c r="J1058" s="1" t="s">
        <v>96</v>
      </c>
      <c r="K1058" s="1" t="s">
        <v>45</v>
      </c>
      <c r="L1058" s="1" t="s">
        <v>97</v>
      </c>
      <c r="M1058" s="1" t="s">
        <v>145</v>
      </c>
      <c r="N1058" s="1" t="s">
        <v>48</v>
      </c>
      <c r="O1058" s="1" t="s">
        <v>49</v>
      </c>
      <c r="P1058">
        <v>1578199.5116000001</v>
      </c>
      <c r="Q1058" s="1" t="s">
        <v>99</v>
      </c>
      <c r="R1058">
        <v>1.6666700000000001E-5</v>
      </c>
      <c r="S1058" s="1" t="s">
        <v>51</v>
      </c>
      <c r="T1058" s="1" t="s">
        <v>52</v>
      </c>
      <c r="U1058">
        <v>26.3034</v>
      </c>
      <c r="V1058">
        <v>24.4621</v>
      </c>
      <c r="W1058">
        <v>24.4621</v>
      </c>
      <c r="X1058" s="1" t="s">
        <v>53</v>
      </c>
      <c r="Y1058" s="1" t="s">
        <v>49</v>
      </c>
      <c r="Z1058" s="1" t="s">
        <v>100</v>
      </c>
      <c r="AA1058" s="1" t="s">
        <v>123</v>
      </c>
      <c r="AB1058" s="1" t="s">
        <v>124</v>
      </c>
      <c r="AC1058" s="1" t="s">
        <v>125</v>
      </c>
      <c r="AD1058" s="1" t="s">
        <v>126</v>
      </c>
      <c r="AE1058" s="1" t="s">
        <v>127</v>
      </c>
      <c r="AF1058" s="1" t="s">
        <v>70</v>
      </c>
      <c r="AG1058" s="1" t="s">
        <v>60</v>
      </c>
      <c r="AH1058">
        <v>1058</v>
      </c>
      <c r="AI1058" s="1" t="s">
        <v>70</v>
      </c>
      <c r="AJ1058" s="1" t="s">
        <v>71</v>
      </c>
      <c r="AK1058" s="1" t="s">
        <v>72</v>
      </c>
      <c r="AL1058">
        <v>1</v>
      </c>
      <c r="AM1058" s="1" t="s">
        <v>2230</v>
      </c>
      <c r="AN1058" s="2">
        <v>46143</v>
      </c>
      <c r="AO1058" s="3">
        <v>46143</v>
      </c>
    </row>
    <row r="1059" spans="1:41">
      <c r="A1059" s="1" t="s">
        <v>2231</v>
      </c>
      <c r="B1059" s="1" t="s">
        <v>42</v>
      </c>
      <c r="C1059">
        <v>999999999999</v>
      </c>
      <c r="D1059">
        <v>222222222222</v>
      </c>
      <c r="E1059" s="1" t="s">
        <v>121</v>
      </c>
      <c r="F1059">
        <v>46164.833333333336</v>
      </c>
      <c r="G1059">
        <v>46165.833333333336</v>
      </c>
      <c r="H1059">
        <v>46142.833333333336</v>
      </c>
      <c r="I1059">
        <v>46173.833333333336</v>
      </c>
      <c r="J1059" s="1" t="s">
        <v>96</v>
      </c>
      <c r="K1059" s="1" t="s">
        <v>45</v>
      </c>
      <c r="L1059" s="1" t="s">
        <v>97</v>
      </c>
      <c r="M1059" s="1" t="s">
        <v>148</v>
      </c>
      <c r="N1059" s="1" t="s">
        <v>48</v>
      </c>
      <c r="O1059" s="1" t="s">
        <v>49</v>
      </c>
      <c r="P1059">
        <v>1705620.2424000001</v>
      </c>
      <c r="Q1059" s="1" t="s">
        <v>99</v>
      </c>
      <c r="R1059">
        <v>1.6666700000000001E-5</v>
      </c>
      <c r="S1059" s="1" t="s">
        <v>51</v>
      </c>
      <c r="T1059" s="1" t="s">
        <v>52</v>
      </c>
      <c r="U1059">
        <v>28.427099999999999</v>
      </c>
      <c r="V1059">
        <v>26.437100000000001</v>
      </c>
      <c r="W1059">
        <v>26.437100000000001</v>
      </c>
      <c r="X1059" s="1" t="s">
        <v>53</v>
      </c>
      <c r="Y1059" s="1" t="s">
        <v>49</v>
      </c>
      <c r="Z1059" s="1" t="s">
        <v>100</v>
      </c>
      <c r="AA1059" s="1" t="s">
        <v>123</v>
      </c>
      <c r="AB1059" s="1" t="s">
        <v>124</v>
      </c>
      <c r="AC1059" s="1" t="s">
        <v>125</v>
      </c>
      <c r="AD1059" s="1" t="s">
        <v>126</v>
      </c>
      <c r="AE1059" s="1" t="s">
        <v>127</v>
      </c>
      <c r="AF1059" s="1" t="s">
        <v>70</v>
      </c>
      <c r="AG1059" s="1" t="s">
        <v>60</v>
      </c>
      <c r="AH1059">
        <v>1059</v>
      </c>
      <c r="AI1059" s="1" t="s">
        <v>70</v>
      </c>
      <c r="AJ1059" s="1" t="s">
        <v>71</v>
      </c>
      <c r="AK1059" s="1" t="s">
        <v>72</v>
      </c>
      <c r="AL1059">
        <v>1</v>
      </c>
      <c r="AM1059" s="1" t="s">
        <v>2232</v>
      </c>
      <c r="AN1059" s="2">
        <v>46143</v>
      </c>
      <c r="AO1059" s="3">
        <v>46143</v>
      </c>
    </row>
    <row r="1060" spans="1:41">
      <c r="A1060" s="1" t="s">
        <v>2233</v>
      </c>
      <c r="B1060" s="1" t="s">
        <v>42</v>
      </c>
      <c r="C1060">
        <v>999999999999</v>
      </c>
      <c r="D1060">
        <v>222222222222</v>
      </c>
      <c r="E1060" s="1" t="s">
        <v>121</v>
      </c>
      <c r="F1060">
        <v>46164.833333333336</v>
      </c>
      <c r="G1060">
        <v>46165.833333333336</v>
      </c>
      <c r="H1060">
        <v>46142.833333333336</v>
      </c>
      <c r="I1060">
        <v>46173.833333333336</v>
      </c>
      <c r="J1060" s="1" t="s">
        <v>106</v>
      </c>
      <c r="K1060" s="1" t="s">
        <v>107</v>
      </c>
      <c r="L1060" s="1" t="s">
        <v>108</v>
      </c>
      <c r="M1060" s="1" t="s">
        <v>151</v>
      </c>
      <c r="N1060" s="1" t="s">
        <v>48</v>
      </c>
      <c r="O1060" s="1" t="s">
        <v>49</v>
      </c>
      <c r="P1060">
        <v>90.418199999999999</v>
      </c>
      <c r="Q1060" s="1" t="s">
        <v>110</v>
      </c>
      <c r="R1060">
        <v>0.5</v>
      </c>
      <c r="S1060" s="1" t="s">
        <v>51</v>
      </c>
      <c r="T1060" s="1" t="s">
        <v>52</v>
      </c>
      <c r="U1060">
        <v>45.209099999999999</v>
      </c>
      <c r="V1060">
        <v>41.592399999999998</v>
      </c>
      <c r="W1060">
        <v>41.592399999999998</v>
      </c>
      <c r="X1060" s="1" t="s">
        <v>53</v>
      </c>
      <c r="Y1060" s="1" t="s">
        <v>49</v>
      </c>
      <c r="Z1060" s="1" t="s">
        <v>111</v>
      </c>
      <c r="AA1060" s="1" t="s">
        <v>152</v>
      </c>
      <c r="AB1060" s="1" t="s">
        <v>124</v>
      </c>
      <c r="AC1060" s="1" t="s">
        <v>125</v>
      </c>
      <c r="AD1060" s="1" t="s">
        <v>126</v>
      </c>
      <c r="AE1060" s="1" t="s">
        <v>127</v>
      </c>
      <c r="AF1060" s="1" t="s">
        <v>70</v>
      </c>
      <c r="AG1060" s="1" t="s">
        <v>60</v>
      </c>
      <c r="AH1060">
        <v>1060</v>
      </c>
      <c r="AI1060" s="1" t="s">
        <v>113</v>
      </c>
      <c r="AJ1060" s="1" t="s">
        <v>114</v>
      </c>
      <c r="AK1060" s="1" t="s">
        <v>115</v>
      </c>
      <c r="AL1060">
        <v>1</v>
      </c>
      <c r="AM1060" s="1" t="s">
        <v>2234</v>
      </c>
      <c r="AN1060" s="2">
        <v>46143</v>
      </c>
      <c r="AO1060" s="3">
        <v>46143</v>
      </c>
    </row>
    <row r="1061" spans="1:41">
      <c r="A1061" s="1" t="s">
        <v>2235</v>
      </c>
      <c r="B1061" s="1" t="s">
        <v>42</v>
      </c>
      <c r="C1061">
        <v>999999999999</v>
      </c>
      <c r="D1061">
        <v>222222222222</v>
      </c>
      <c r="E1061" s="1" t="s">
        <v>121</v>
      </c>
      <c r="F1061">
        <v>46164.833333333336</v>
      </c>
      <c r="G1061">
        <v>46165.833333333336</v>
      </c>
      <c r="H1061">
        <v>46142.833333333336</v>
      </c>
      <c r="I1061">
        <v>46173.833333333336</v>
      </c>
      <c r="J1061" s="1" t="s">
        <v>106</v>
      </c>
      <c r="K1061" s="1" t="s">
        <v>107</v>
      </c>
      <c r="L1061" s="1" t="s">
        <v>108</v>
      </c>
      <c r="M1061" s="1" t="s">
        <v>155</v>
      </c>
      <c r="N1061" s="1" t="s">
        <v>48</v>
      </c>
      <c r="O1061" s="1" t="s">
        <v>49</v>
      </c>
      <c r="P1061">
        <v>87.206100000000006</v>
      </c>
      <c r="Q1061" s="1" t="s">
        <v>110</v>
      </c>
      <c r="R1061">
        <v>0.5</v>
      </c>
      <c r="S1061" s="1" t="s">
        <v>51</v>
      </c>
      <c r="T1061" s="1" t="s">
        <v>52</v>
      </c>
      <c r="U1061">
        <v>43.603000000000002</v>
      </c>
      <c r="V1061">
        <v>40.114800000000002</v>
      </c>
      <c r="W1061">
        <v>40.114800000000002</v>
      </c>
      <c r="X1061" s="1" t="s">
        <v>53</v>
      </c>
      <c r="Y1061" s="1" t="s">
        <v>49</v>
      </c>
      <c r="Z1061" s="1" t="s">
        <v>111</v>
      </c>
      <c r="AA1061" s="1" t="s">
        <v>152</v>
      </c>
      <c r="AB1061" s="1" t="s">
        <v>124</v>
      </c>
      <c r="AC1061" s="1" t="s">
        <v>125</v>
      </c>
      <c r="AD1061" s="1" t="s">
        <v>126</v>
      </c>
      <c r="AE1061" s="1" t="s">
        <v>127</v>
      </c>
      <c r="AF1061" s="1" t="s">
        <v>70</v>
      </c>
      <c r="AG1061" s="1" t="s">
        <v>60</v>
      </c>
      <c r="AH1061">
        <v>1061</v>
      </c>
      <c r="AI1061" s="1" t="s">
        <v>113</v>
      </c>
      <c r="AJ1061" s="1" t="s">
        <v>114</v>
      </c>
      <c r="AK1061" s="1" t="s">
        <v>115</v>
      </c>
      <c r="AL1061">
        <v>1</v>
      </c>
      <c r="AM1061" s="1" t="s">
        <v>2236</v>
      </c>
      <c r="AN1061" s="2">
        <v>46143</v>
      </c>
      <c r="AO1061" s="3">
        <v>46143</v>
      </c>
    </row>
    <row r="1062" spans="1:41">
      <c r="A1062" s="1" t="s">
        <v>2237</v>
      </c>
      <c r="B1062" s="1" t="s">
        <v>42</v>
      </c>
      <c r="C1062">
        <v>999999999999</v>
      </c>
      <c r="D1062">
        <v>111111111111</v>
      </c>
      <c r="E1062" s="1" t="s">
        <v>43</v>
      </c>
      <c r="F1062">
        <v>46165.833333333336</v>
      </c>
      <c r="G1062">
        <v>46166.833333333336</v>
      </c>
      <c r="H1062">
        <v>46142.833333333336</v>
      </c>
      <c r="I1062">
        <v>46173.833333333336</v>
      </c>
      <c r="J1062" s="1" t="s">
        <v>44</v>
      </c>
      <c r="K1062" s="1" t="s">
        <v>45</v>
      </c>
      <c r="L1062" s="1" t="s">
        <v>46</v>
      </c>
      <c r="M1062" s="1" t="s">
        <v>47</v>
      </c>
      <c r="N1062" s="1" t="s">
        <v>48</v>
      </c>
      <c r="O1062" s="1" t="s">
        <v>49</v>
      </c>
      <c r="P1062">
        <v>973.42830000000004</v>
      </c>
      <c r="Q1062" s="1" t="s">
        <v>50</v>
      </c>
      <c r="R1062">
        <v>9.6000000000000002E-2</v>
      </c>
      <c r="S1062" s="1" t="s">
        <v>51</v>
      </c>
      <c r="T1062" s="1" t="s">
        <v>52</v>
      </c>
      <c r="U1062">
        <v>93.449100000000001</v>
      </c>
      <c r="V1062">
        <v>81.768000000000001</v>
      </c>
      <c r="W1062">
        <v>81.768000000000001</v>
      </c>
      <c r="X1062" s="1" t="s">
        <v>53</v>
      </c>
      <c r="Y1062" s="1" t="s">
        <v>49</v>
      </c>
      <c r="Z1062" s="1" t="s">
        <v>54</v>
      </c>
      <c r="AA1062" s="1" t="s">
        <v>65</v>
      </c>
      <c r="AB1062" s="1" t="s">
        <v>66</v>
      </c>
      <c r="AC1062" s="1" t="s">
        <v>67</v>
      </c>
      <c r="AD1062" s="1" t="s">
        <v>68</v>
      </c>
      <c r="AE1062" s="1" t="s">
        <v>69</v>
      </c>
      <c r="AF1062" s="1" t="s">
        <v>70</v>
      </c>
      <c r="AG1062" s="1" t="s">
        <v>60</v>
      </c>
      <c r="AH1062">
        <v>1062</v>
      </c>
      <c r="AI1062" s="1" t="s">
        <v>70</v>
      </c>
      <c r="AJ1062" s="1" t="s">
        <v>71</v>
      </c>
      <c r="AK1062" s="1" t="s">
        <v>72</v>
      </c>
      <c r="AL1062">
        <v>1</v>
      </c>
      <c r="AM1062" s="1" t="s">
        <v>2238</v>
      </c>
      <c r="AN1062" s="2">
        <v>46143</v>
      </c>
      <c r="AO1062" s="3">
        <v>46143</v>
      </c>
    </row>
    <row r="1063" spans="1:41">
      <c r="A1063" s="1" t="s">
        <v>2239</v>
      </c>
      <c r="B1063" s="1" t="s">
        <v>42</v>
      </c>
      <c r="C1063">
        <v>999999999999</v>
      </c>
      <c r="D1063">
        <v>111111111111</v>
      </c>
      <c r="E1063" s="1" t="s">
        <v>43</v>
      </c>
      <c r="F1063">
        <v>46165.833333333336</v>
      </c>
      <c r="G1063">
        <v>46166.833333333336</v>
      </c>
      <c r="H1063">
        <v>46142.833333333336</v>
      </c>
      <c r="I1063">
        <v>46173.833333333336</v>
      </c>
      <c r="J1063" s="1" t="s">
        <v>44</v>
      </c>
      <c r="K1063" s="1" t="s">
        <v>45</v>
      </c>
      <c r="L1063" s="1" t="s">
        <v>46</v>
      </c>
      <c r="M1063" s="1" t="s">
        <v>64</v>
      </c>
      <c r="N1063" s="1" t="s">
        <v>48</v>
      </c>
      <c r="O1063" s="1" t="s">
        <v>49</v>
      </c>
      <c r="P1063">
        <v>974.5598</v>
      </c>
      <c r="Q1063" s="1" t="s">
        <v>50</v>
      </c>
      <c r="R1063">
        <v>9.6000000000000002E-2</v>
      </c>
      <c r="S1063" s="1" t="s">
        <v>51</v>
      </c>
      <c r="T1063" s="1" t="s">
        <v>52</v>
      </c>
      <c r="U1063">
        <v>93.557699999999997</v>
      </c>
      <c r="V1063">
        <v>81.863</v>
      </c>
      <c r="W1063">
        <v>81.863</v>
      </c>
      <c r="X1063" s="1" t="s">
        <v>53</v>
      </c>
      <c r="Y1063" s="1" t="s">
        <v>49</v>
      </c>
      <c r="Z1063" s="1" t="s">
        <v>54</v>
      </c>
      <c r="AA1063" s="1" t="s">
        <v>65</v>
      </c>
      <c r="AB1063" s="1" t="s">
        <v>66</v>
      </c>
      <c r="AC1063" s="1" t="s">
        <v>67</v>
      </c>
      <c r="AD1063" s="1" t="s">
        <v>68</v>
      </c>
      <c r="AE1063" s="1" t="s">
        <v>69</v>
      </c>
      <c r="AF1063" s="1" t="s">
        <v>70</v>
      </c>
      <c r="AG1063" s="1" t="s">
        <v>60</v>
      </c>
      <c r="AH1063">
        <v>1063</v>
      </c>
      <c r="AI1063" s="1" t="s">
        <v>70</v>
      </c>
      <c r="AJ1063" s="1" t="s">
        <v>71</v>
      </c>
      <c r="AK1063" s="1" t="s">
        <v>72</v>
      </c>
      <c r="AL1063">
        <v>1</v>
      </c>
      <c r="AM1063" s="1" t="s">
        <v>2240</v>
      </c>
      <c r="AN1063" s="2">
        <v>46143</v>
      </c>
      <c r="AO1063" s="3">
        <v>46143</v>
      </c>
    </row>
    <row r="1064" spans="1:41">
      <c r="A1064" s="1" t="s">
        <v>2241</v>
      </c>
      <c r="B1064" s="1" t="s">
        <v>42</v>
      </c>
      <c r="C1064">
        <v>999999999999</v>
      </c>
      <c r="D1064">
        <v>111111111111</v>
      </c>
      <c r="E1064" s="1" t="s">
        <v>43</v>
      </c>
      <c r="F1064">
        <v>46165.833333333336</v>
      </c>
      <c r="G1064">
        <v>46166.833333333336</v>
      </c>
      <c r="H1064">
        <v>46142.833333333336</v>
      </c>
      <c r="I1064">
        <v>46173.833333333336</v>
      </c>
      <c r="J1064" s="1" t="s">
        <v>75</v>
      </c>
      <c r="K1064" s="1" t="s">
        <v>76</v>
      </c>
      <c r="L1064" s="1" t="s">
        <v>77</v>
      </c>
      <c r="M1064" s="1" t="s">
        <v>78</v>
      </c>
      <c r="N1064" s="1" t="s">
        <v>48</v>
      </c>
      <c r="O1064" s="1" t="s">
        <v>49</v>
      </c>
      <c r="P1064">
        <v>223.4579</v>
      </c>
      <c r="Q1064" s="1" t="s">
        <v>79</v>
      </c>
      <c r="R1064">
        <v>2.3E-2</v>
      </c>
      <c r="S1064" s="1" t="s">
        <v>51</v>
      </c>
      <c r="T1064" s="1" t="s">
        <v>52</v>
      </c>
      <c r="U1064">
        <v>5.1395</v>
      </c>
      <c r="V1064">
        <v>4.8042999999999996</v>
      </c>
      <c r="W1064">
        <v>4.8042999999999996</v>
      </c>
      <c r="X1064" s="1" t="s">
        <v>53</v>
      </c>
      <c r="Y1064" s="1" t="s">
        <v>49</v>
      </c>
      <c r="Z1064" s="1" t="s">
        <v>80</v>
      </c>
      <c r="AA1064" s="1" t="s">
        <v>65</v>
      </c>
      <c r="AB1064" s="1" t="s">
        <v>66</v>
      </c>
      <c r="AC1064" s="1" t="s">
        <v>67</v>
      </c>
      <c r="AD1064" s="1" t="s">
        <v>68</v>
      </c>
      <c r="AE1064" s="1" t="s">
        <v>69</v>
      </c>
      <c r="AF1064" s="1" t="s">
        <v>70</v>
      </c>
      <c r="AG1064" s="1" t="s">
        <v>60</v>
      </c>
      <c r="AH1064">
        <v>1064</v>
      </c>
      <c r="AI1064" s="1" t="s">
        <v>70</v>
      </c>
      <c r="AJ1064" s="1" t="s">
        <v>71</v>
      </c>
      <c r="AK1064" s="1" t="s">
        <v>72</v>
      </c>
      <c r="AL1064">
        <v>1</v>
      </c>
      <c r="AM1064" s="1" t="s">
        <v>2242</v>
      </c>
      <c r="AN1064" s="2">
        <v>46143</v>
      </c>
      <c r="AO1064" s="3">
        <v>46143</v>
      </c>
    </row>
    <row r="1065" spans="1:41">
      <c r="A1065" s="1" t="s">
        <v>2243</v>
      </c>
      <c r="B1065" s="1" t="s">
        <v>42</v>
      </c>
      <c r="C1065">
        <v>999999999999</v>
      </c>
      <c r="D1065">
        <v>111111111111</v>
      </c>
      <c r="E1065" s="1" t="s">
        <v>43</v>
      </c>
      <c r="F1065">
        <v>46165.833333333336</v>
      </c>
      <c r="G1065">
        <v>46166.833333333336</v>
      </c>
      <c r="H1065">
        <v>46142.833333333336</v>
      </c>
      <c r="I1065">
        <v>46173.833333333336</v>
      </c>
      <c r="J1065" s="1" t="s">
        <v>75</v>
      </c>
      <c r="K1065" s="1" t="s">
        <v>76</v>
      </c>
      <c r="L1065" s="1" t="s">
        <v>77</v>
      </c>
      <c r="M1065" s="1" t="s">
        <v>83</v>
      </c>
      <c r="N1065" s="1" t="s">
        <v>48</v>
      </c>
      <c r="O1065" s="1" t="s">
        <v>49</v>
      </c>
      <c r="P1065">
        <v>211.4023</v>
      </c>
      <c r="Q1065" s="1" t="s">
        <v>79</v>
      </c>
      <c r="R1065">
        <v>2.3E-2</v>
      </c>
      <c r="S1065" s="1" t="s">
        <v>51</v>
      </c>
      <c r="T1065" s="1" t="s">
        <v>52</v>
      </c>
      <c r="U1065">
        <v>4.8623000000000003</v>
      </c>
      <c r="V1065">
        <v>4.5450999999999997</v>
      </c>
      <c r="W1065">
        <v>4.5450999999999997</v>
      </c>
      <c r="X1065" s="1" t="s">
        <v>53</v>
      </c>
      <c r="Y1065" s="1" t="s">
        <v>49</v>
      </c>
      <c r="Z1065" s="1" t="s">
        <v>80</v>
      </c>
      <c r="AA1065" s="1" t="s">
        <v>65</v>
      </c>
      <c r="AB1065" s="1" t="s">
        <v>66</v>
      </c>
      <c r="AC1065" s="1" t="s">
        <v>67</v>
      </c>
      <c r="AD1065" s="1" t="s">
        <v>68</v>
      </c>
      <c r="AE1065" s="1" t="s">
        <v>69</v>
      </c>
      <c r="AF1065" s="1" t="s">
        <v>70</v>
      </c>
      <c r="AG1065" s="1" t="s">
        <v>60</v>
      </c>
      <c r="AH1065">
        <v>1065</v>
      </c>
      <c r="AI1065" s="1" t="s">
        <v>70</v>
      </c>
      <c r="AJ1065" s="1" t="s">
        <v>71</v>
      </c>
      <c r="AK1065" s="1" t="s">
        <v>72</v>
      </c>
      <c r="AL1065">
        <v>1</v>
      </c>
      <c r="AM1065" s="1" t="s">
        <v>2244</v>
      </c>
      <c r="AN1065" s="2">
        <v>46143</v>
      </c>
      <c r="AO1065" s="3">
        <v>46143</v>
      </c>
    </row>
    <row r="1066" spans="1:41">
      <c r="A1066" s="1" t="s">
        <v>2245</v>
      </c>
      <c r="B1066" s="1" t="s">
        <v>42</v>
      </c>
      <c r="C1066">
        <v>999999999999</v>
      </c>
      <c r="D1066">
        <v>111111111111</v>
      </c>
      <c r="E1066" s="1" t="s">
        <v>43</v>
      </c>
      <c r="F1066">
        <v>46165.833333333336</v>
      </c>
      <c r="G1066">
        <v>46166.833333333336</v>
      </c>
      <c r="H1066">
        <v>46142.833333333336</v>
      </c>
      <c r="I1066">
        <v>46173.833333333336</v>
      </c>
      <c r="J1066" s="1" t="s">
        <v>86</v>
      </c>
      <c r="K1066" s="1" t="s">
        <v>87</v>
      </c>
      <c r="L1066" s="1" t="s">
        <v>88</v>
      </c>
      <c r="M1066" s="1" t="s">
        <v>89</v>
      </c>
      <c r="N1066" s="1" t="s">
        <v>48</v>
      </c>
      <c r="O1066" s="1" t="s">
        <v>49</v>
      </c>
      <c r="P1066">
        <v>223.51820000000001</v>
      </c>
      <c r="Q1066" s="1" t="s">
        <v>50</v>
      </c>
      <c r="R1066">
        <v>0.192</v>
      </c>
      <c r="S1066" s="1" t="s">
        <v>51</v>
      </c>
      <c r="T1066" s="1" t="s">
        <v>52</v>
      </c>
      <c r="U1066">
        <v>42.915500000000002</v>
      </c>
      <c r="V1066">
        <v>37.998100000000001</v>
      </c>
      <c r="W1066">
        <v>37.998100000000001</v>
      </c>
      <c r="X1066" s="1" t="s">
        <v>53</v>
      </c>
      <c r="Y1066" s="1" t="s">
        <v>49</v>
      </c>
      <c r="Z1066" s="1" t="s">
        <v>90</v>
      </c>
      <c r="AA1066" s="1" t="s">
        <v>65</v>
      </c>
      <c r="AB1066" s="1" t="s">
        <v>66</v>
      </c>
      <c r="AC1066" s="1" t="s">
        <v>67</v>
      </c>
      <c r="AD1066" s="1" t="s">
        <v>68</v>
      </c>
      <c r="AE1066" s="1" t="s">
        <v>69</v>
      </c>
      <c r="AF1066" s="1" t="s">
        <v>70</v>
      </c>
      <c r="AG1066" s="1" t="s">
        <v>60</v>
      </c>
      <c r="AH1066">
        <v>1066</v>
      </c>
      <c r="AI1066" s="1" t="s">
        <v>70</v>
      </c>
      <c r="AJ1066" s="1" t="s">
        <v>71</v>
      </c>
      <c r="AK1066" s="1" t="s">
        <v>72</v>
      </c>
      <c r="AL1066">
        <v>1</v>
      </c>
      <c r="AM1066" s="1" t="s">
        <v>2246</v>
      </c>
      <c r="AN1066" s="2">
        <v>46143</v>
      </c>
      <c r="AO1066" s="3">
        <v>46143</v>
      </c>
    </row>
    <row r="1067" spans="1:41">
      <c r="A1067" s="1" t="s">
        <v>2247</v>
      </c>
      <c r="B1067" s="1" t="s">
        <v>42</v>
      </c>
      <c r="C1067">
        <v>999999999999</v>
      </c>
      <c r="D1067">
        <v>111111111111</v>
      </c>
      <c r="E1067" s="1" t="s">
        <v>43</v>
      </c>
      <c r="F1067">
        <v>46165.833333333336</v>
      </c>
      <c r="G1067">
        <v>46166.833333333336</v>
      </c>
      <c r="H1067">
        <v>46142.833333333336</v>
      </c>
      <c r="I1067">
        <v>46173.833333333336</v>
      </c>
      <c r="J1067" s="1" t="s">
        <v>86</v>
      </c>
      <c r="K1067" s="1" t="s">
        <v>87</v>
      </c>
      <c r="L1067" s="1" t="s">
        <v>88</v>
      </c>
      <c r="M1067" s="1" t="s">
        <v>93</v>
      </c>
      <c r="N1067" s="1" t="s">
        <v>48</v>
      </c>
      <c r="O1067" s="1" t="s">
        <v>49</v>
      </c>
      <c r="P1067">
        <v>233.7022</v>
      </c>
      <c r="Q1067" s="1" t="s">
        <v>50</v>
      </c>
      <c r="R1067">
        <v>0.192</v>
      </c>
      <c r="S1067" s="1" t="s">
        <v>51</v>
      </c>
      <c r="T1067" s="1" t="s">
        <v>52</v>
      </c>
      <c r="U1067">
        <v>44.870800000000003</v>
      </c>
      <c r="V1067">
        <v>39.729399999999998</v>
      </c>
      <c r="W1067">
        <v>39.729399999999998</v>
      </c>
      <c r="X1067" s="1" t="s">
        <v>53</v>
      </c>
      <c r="Y1067" s="1" t="s">
        <v>49</v>
      </c>
      <c r="Z1067" s="1" t="s">
        <v>90</v>
      </c>
      <c r="AA1067" s="1" t="s">
        <v>65</v>
      </c>
      <c r="AB1067" s="1" t="s">
        <v>66</v>
      </c>
      <c r="AC1067" s="1" t="s">
        <v>67</v>
      </c>
      <c r="AD1067" s="1" t="s">
        <v>68</v>
      </c>
      <c r="AE1067" s="1" t="s">
        <v>69</v>
      </c>
      <c r="AF1067" s="1" t="s">
        <v>70</v>
      </c>
      <c r="AG1067" s="1" t="s">
        <v>60</v>
      </c>
      <c r="AH1067">
        <v>1067</v>
      </c>
      <c r="AI1067" s="1" t="s">
        <v>70</v>
      </c>
      <c r="AJ1067" s="1" t="s">
        <v>71</v>
      </c>
      <c r="AK1067" s="1" t="s">
        <v>72</v>
      </c>
      <c r="AL1067">
        <v>1</v>
      </c>
      <c r="AM1067" s="1" t="s">
        <v>2248</v>
      </c>
      <c r="AN1067" s="2">
        <v>46143</v>
      </c>
      <c r="AO1067" s="3">
        <v>46143</v>
      </c>
    </row>
    <row r="1068" spans="1:41">
      <c r="A1068" s="1" t="s">
        <v>2249</v>
      </c>
      <c r="B1068" s="1" t="s">
        <v>42</v>
      </c>
      <c r="C1068">
        <v>999999999999</v>
      </c>
      <c r="D1068">
        <v>111111111111</v>
      </c>
      <c r="E1068" s="1" t="s">
        <v>43</v>
      </c>
      <c r="F1068">
        <v>46165.833333333336</v>
      </c>
      <c r="G1068">
        <v>46166.833333333336</v>
      </c>
      <c r="H1068">
        <v>46142.833333333336</v>
      </c>
      <c r="I1068">
        <v>46173.833333333336</v>
      </c>
      <c r="J1068" s="1" t="s">
        <v>96</v>
      </c>
      <c r="K1068" s="1" t="s">
        <v>45</v>
      </c>
      <c r="L1068" s="1" t="s">
        <v>97</v>
      </c>
      <c r="M1068" s="1" t="s">
        <v>98</v>
      </c>
      <c r="N1068" s="1" t="s">
        <v>48</v>
      </c>
      <c r="O1068" s="1" t="s">
        <v>49</v>
      </c>
      <c r="P1068">
        <v>4136682.5011999998</v>
      </c>
      <c r="Q1068" s="1" t="s">
        <v>99</v>
      </c>
      <c r="R1068">
        <v>1.6666700000000001E-5</v>
      </c>
      <c r="S1068" s="1" t="s">
        <v>51</v>
      </c>
      <c r="T1068" s="1" t="s">
        <v>52</v>
      </c>
      <c r="U1068">
        <v>68.944800000000001</v>
      </c>
      <c r="V1068">
        <v>64.118600000000001</v>
      </c>
      <c r="W1068">
        <v>64.118600000000001</v>
      </c>
      <c r="X1068" s="1" t="s">
        <v>53</v>
      </c>
      <c r="Y1068" s="1" t="s">
        <v>49</v>
      </c>
      <c r="Z1068" s="1" t="s">
        <v>100</v>
      </c>
      <c r="AA1068" s="1" t="s">
        <v>65</v>
      </c>
      <c r="AB1068" s="1" t="s">
        <v>66</v>
      </c>
      <c r="AC1068" s="1" t="s">
        <v>67</v>
      </c>
      <c r="AD1068" s="1" t="s">
        <v>68</v>
      </c>
      <c r="AE1068" s="1" t="s">
        <v>69</v>
      </c>
      <c r="AF1068" s="1" t="s">
        <v>70</v>
      </c>
      <c r="AG1068" s="1" t="s">
        <v>60</v>
      </c>
      <c r="AH1068">
        <v>1068</v>
      </c>
      <c r="AI1068" s="1" t="s">
        <v>70</v>
      </c>
      <c r="AJ1068" s="1" t="s">
        <v>71</v>
      </c>
      <c r="AK1068" s="1" t="s">
        <v>72</v>
      </c>
      <c r="AL1068">
        <v>1</v>
      </c>
      <c r="AM1068" s="1" t="s">
        <v>2250</v>
      </c>
      <c r="AN1068" s="2">
        <v>46143</v>
      </c>
      <c r="AO1068" s="3">
        <v>46143</v>
      </c>
    </row>
    <row r="1069" spans="1:41">
      <c r="A1069" s="1" t="s">
        <v>2251</v>
      </c>
      <c r="B1069" s="1" t="s">
        <v>42</v>
      </c>
      <c r="C1069">
        <v>999999999999</v>
      </c>
      <c r="D1069">
        <v>111111111111</v>
      </c>
      <c r="E1069" s="1" t="s">
        <v>43</v>
      </c>
      <c r="F1069">
        <v>46165.833333333336</v>
      </c>
      <c r="G1069">
        <v>46166.833333333336</v>
      </c>
      <c r="H1069">
        <v>46142.833333333336</v>
      </c>
      <c r="I1069">
        <v>46173.833333333336</v>
      </c>
      <c r="J1069" s="1" t="s">
        <v>96</v>
      </c>
      <c r="K1069" s="1" t="s">
        <v>45</v>
      </c>
      <c r="L1069" s="1" t="s">
        <v>97</v>
      </c>
      <c r="M1069" s="1" t="s">
        <v>103</v>
      </c>
      <c r="N1069" s="1" t="s">
        <v>48</v>
      </c>
      <c r="O1069" s="1" t="s">
        <v>49</v>
      </c>
      <c r="P1069">
        <v>4222738.8513000002</v>
      </c>
      <c r="Q1069" s="1" t="s">
        <v>99</v>
      </c>
      <c r="R1069">
        <v>1.6666700000000001E-5</v>
      </c>
      <c r="S1069" s="1" t="s">
        <v>51</v>
      </c>
      <c r="T1069" s="1" t="s">
        <v>52</v>
      </c>
      <c r="U1069">
        <v>70.379099999999994</v>
      </c>
      <c r="V1069">
        <v>65.452500000000001</v>
      </c>
      <c r="W1069">
        <v>65.452500000000001</v>
      </c>
      <c r="X1069" s="1" t="s">
        <v>53</v>
      </c>
      <c r="Y1069" s="1" t="s">
        <v>49</v>
      </c>
      <c r="Z1069" s="1" t="s">
        <v>100</v>
      </c>
      <c r="AA1069" s="1" t="s">
        <v>65</v>
      </c>
      <c r="AB1069" s="1" t="s">
        <v>66</v>
      </c>
      <c r="AC1069" s="1" t="s">
        <v>67</v>
      </c>
      <c r="AD1069" s="1" t="s">
        <v>68</v>
      </c>
      <c r="AE1069" s="1" t="s">
        <v>69</v>
      </c>
      <c r="AF1069" s="1" t="s">
        <v>70</v>
      </c>
      <c r="AG1069" s="1" t="s">
        <v>60</v>
      </c>
      <c r="AH1069">
        <v>1069</v>
      </c>
      <c r="AI1069" s="1" t="s">
        <v>70</v>
      </c>
      <c r="AJ1069" s="1" t="s">
        <v>71</v>
      </c>
      <c r="AK1069" s="1" t="s">
        <v>72</v>
      </c>
      <c r="AL1069">
        <v>1</v>
      </c>
      <c r="AM1069" s="1" t="s">
        <v>2252</v>
      </c>
      <c r="AN1069" s="2">
        <v>46143</v>
      </c>
      <c r="AO1069" s="3">
        <v>46143</v>
      </c>
    </row>
    <row r="1070" spans="1:41">
      <c r="A1070" s="1" t="s">
        <v>2253</v>
      </c>
      <c r="B1070" s="1" t="s">
        <v>42</v>
      </c>
      <c r="C1070">
        <v>999999999999</v>
      </c>
      <c r="D1070">
        <v>111111111111</v>
      </c>
      <c r="E1070" s="1" t="s">
        <v>43</v>
      </c>
      <c r="F1070">
        <v>46165.833333333336</v>
      </c>
      <c r="G1070">
        <v>46166.833333333336</v>
      </c>
      <c r="H1070">
        <v>46142.833333333336</v>
      </c>
      <c r="I1070">
        <v>46173.833333333336</v>
      </c>
      <c r="J1070" s="1" t="s">
        <v>106</v>
      </c>
      <c r="K1070" s="1" t="s">
        <v>107</v>
      </c>
      <c r="L1070" s="1" t="s">
        <v>108</v>
      </c>
      <c r="M1070" s="1" t="s">
        <v>109</v>
      </c>
      <c r="N1070" s="1" t="s">
        <v>48</v>
      </c>
      <c r="O1070" s="1" t="s">
        <v>49</v>
      </c>
      <c r="P1070">
        <v>239.18459999999999</v>
      </c>
      <c r="Q1070" s="1" t="s">
        <v>110</v>
      </c>
      <c r="R1070">
        <v>0.5</v>
      </c>
      <c r="S1070" s="1" t="s">
        <v>51</v>
      </c>
      <c r="T1070" s="1" t="s">
        <v>52</v>
      </c>
      <c r="U1070">
        <v>119.59229999999999</v>
      </c>
      <c r="V1070">
        <v>110.0249</v>
      </c>
      <c r="W1070">
        <v>110.0249</v>
      </c>
      <c r="X1070" s="1" t="s">
        <v>53</v>
      </c>
      <c r="Y1070" s="1" t="s">
        <v>49</v>
      </c>
      <c r="Z1070" s="1" t="s">
        <v>111</v>
      </c>
      <c r="AA1070" s="1" t="s">
        <v>112</v>
      </c>
      <c r="AB1070" s="1" t="s">
        <v>66</v>
      </c>
      <c r="AC1070" s="1" t="s">
        <v>67</v>
      </c>
      <c r="AD1070" s="1" t="s">
        <v>68</v>
      </c>
      <c r="AE1070" s="1" t="s">
        <v>69</v>
      </c>
      <c r="AF1070" s="1" t="s">
        <v>70</v>
      </c>
      <c r="AG1070" s="1" t="s">
        <v>60</v>
      </c>
      <c r="AH1070">
        <v>1070</v>
      </c>
      <c r="AI1070" s="1" t="s">
        <v>113</v>
      </c>
      <c r="AJ1070" s="1" t="s">
        <v>114</v>
      </c>
      <c r="AK1070" s="1" t="s">
        <v>115</v>
      </c>
      <c r="AL1070">
        <v>1</v>
      </c>
      <c r="AM1070" s="1" t="s">
        <v>2254</v>
      </c>
      <c r="AN1070" s="2">
        <v>46143</v>
      </c>
      <c r="AO1070" s="3">
        <v>46143</v>
      </c>
    </row>
    <row r="1071" spans="1:41">
      <c r="A1071" s="1" t="s">
        <v>2255</v>
      </c>
      <c r="B1071" s="1" t="s">
        <v>42</v>
      </c>
      <c r="C1071">
        <v>999999999999</v>
      </c>
      <c r="D1071">
        <v>111111111111</v>
      </c>
      <c r="E1071" s="1" t="s">
        <v>43</v>
      </c>
      <c r="F1071">
        <v>46165.833333333336</v>
      </c>
      <c r="G1071">
        <v>46166.833333333336</v>
      </c>
      <c r="H1071">
        <v>46142.833333333336</v>
      </c>
      <c r="I1071">
        <v>46173.833333333336</v>
      </c>
      <c r="J1071" s="1" t="s">
        <v>106</v>
      </c>
      <c r="K1071" s="1" t="s">
        <v>107</v>
      </c>
      <c r="L1071" s="1" t="s">
        <v>108</v>
      </c>
      <c r="M1071" s="1" t="s">
        <v>118</v>
      </c>
      <c r="N1071" s="1" t="s">
        <v>48</v>
      </c>
      <c r="O1071" s="1" t="s">
        <v>49</v>
      </c>
      <c r="P1071">
        <v>220.3603</v>
      </c>
      <c r="Q1071" s="1" t="s">
        <v>110</v>
      </c>
      <c r="R1071">
        <v>0.5</v>
      </c>
      <c r="S1071" s="1" t="s">
        <v>51</v>
      </c>
      <c r="T1071" s="1" t="s">
        <v>52</v>
      </c>
      <c r="U1071">
        <v>110.1802</v>
      </c>
      <c r="V1071">
        <v>101.36579999999999</v>
      </c>
      <c r="W1071">
        <v>101.36579999999999</v>
      </c>
      <c r="X1071" s="1" t="s">
        <v>53</v>
      </c>
      <c r="Y1071" s="1" t="s">
        <v>49</v>
      </c>
      <c r="Z1071" s="1" t="s">
        <v>111</v>
      </c>
      <c r="AA1071" s="1" t="s">
        <v>112</v>
      </c>
      <c r="AB1071" s="1" t="s">
        <v>66</v>
      </c>
      <c r="AC1071" s="1" t="s">
        <v>67</v>
      </c>
      <c r="AD1071" s="1" t="s">
        <v>68</v>
      </c>
      <c r="AE1071" s="1" t="s">
        <v>69</v>
      </c>
      <c r="AF1071" s="1" t="s">
        <v>70</v>
      </c>
      <c r="AG1071" s="1" t="s">
        <v>60</v>
      </c>
      <c r="AH1071">
        <v>1071</v>
      </c>
      <c r="AI1071" s="1" t="s">
        <v>113</v>
      </c>
      <c r="AJ1071" s="1" t="s">
        <v>114</v>
      </c>
      <c r="AK1071" s="1" t="s">
        <v>115</v>
      </c>
      <c r="AL1071">
        <v>1</v>
      </c>
      <c r="AM1071" s="1" t="s">
        <v>2256</v>
      </c>
      <c r="AN1071" s="2">
        <v>46143</v>
      </c>
      <c r="AO1071" s="3">
        <v>46143</v>
      </c>
    </row>
    <row r="1072" spans="1:41">
      <c r="A1072" s="1" t="s">
        <v>2257</v>
      </c>
      <c r="B1072" s="1" t="s">
        <v>42</v>
      </c>
      <c r="C1072">
        <v>999999999999</v>
      </c>
      <c r="D1072">
        <v>222222222222</v>
      </c>
      <c r="E1072" s="1" t="s">
        <v>121</v>
      </c>
      <c r="F1072">
        <v>46165.833333333336</v>
      </c>
      <c r="G1072">
        <v>46166.833333333336</v>
      </c>
      <c r="H1072">
        <v>46142.833333333336</v>
      </c>
      <c r="I1072">
        <v>46173.833333333336</v>
      </c>
      <c r="J1072" s="1" t="s">
        <v>44</v>
      </c>
      <c r="K1072" s="1" t="s">
        <v>45</v>
      </c>
      <c r="L1072" s="1" t="s">
        <v>46</v>
      </c>
      <c r="M1072" s="1" t="s">
        <v>122</v>
      </c>
      <c r="N1072" s="1" t="s">
        <v>48</v>
      </c>
      <c r="O1072" s="1" t="s">
        <v>49</v>
      </c>
      <c r="P1072">
        <v>412.10629999999998</v>
      </c>
      <c r="Q1072" s="1" t="s">
        <v>50</v>
      </c>
      <c r="R1072">
        <v>9.6000000000000002E-2</v>
      </c>
      <c r="S1072" s="1" t="s">
        <v>51</v>
      </c>
      <c r="T1072" s="1" t="s">
        <v>52</v>
      </c>
      <c r="U1072">
        <v>39.562199999999997</v>
      </c>
      <c r="V1072">
        <v>34.616900000000001</v>
      </c>
      <c r="W1072">
        <v>34.616900000000001</v>
      </c>
      <c r="X1072" s="1" t="s">
        <v>53</v>
      </c>
      <c r="Y1072" s="1" t="s">
        <v>49</v>
      </c>
      <c r="Z1072" s="1" t="s">
        <v>54</v>
      </c>
      <c r="AA1072" s="1" t="s">
        <v>123</v>
      </c>
      <c r="AB1072" s="1" t="s">
        <v>124</v>
      </c>
      <c r="AC1072" s="1" t="s">
        <v>125</v>
      </c>
      <c r="AD1072" s="1" t="s">
        <v>126</v>
      </c>
      <c r="AE1072" s="1" t="s">
        <v>127</v>
      </c>
      <c r="AF1072" s="1" t="s">
        <v>70</v>
      </c>
      <c r="AG1072" s="1" t="s">
        <v>60</v>
      </c>
      <c r="AH1072">
        <v>1072</v>
      </c>
      <c r="AI1072" s="1" t="s">
        <v>70</v>
      </c>
      <c r="AJ1072" s="1" t="s">
        <v>71</v>
      </c>
      <c r="AK1072" s="1" t="s">
        <v>72</v>
      </c>
      <c r="AL1072">
        <v>1</v>
      </c>
      <c r="AM1072" s="1" t="s">
        <v>2258</v>
      </c>
      <c r="AN1072" s="2">
        <v>46143</v>
      </c>
      <c r="AO1072" s="3">
        <v>46143</v>
      </c>
    </row>
    <row r="1073" spans="1:41">
      <c r="A1073" s="1" t="s">
        <v>2259</v>
      </c>
      <c r="B1073" s="1" t="s">
        <v>42</v>
      </c>
      <c r="C1073">
        <v>999999999999</v>
      </c>
      <c r="D1073">
        <v>222222222222</v>
      </c>
      <c r="E1073" s="1" t="s">
        <v>121</v>
      </c>
      <c r="F1073">
        <v>46165.833333333336</v>
      </c>
      <c r="G1073">
        <v>46166.833333333336</v>
      </c>
      <c r="H1073">
        <v>46142.833333333336</v>
      </c>
      <c r="I1073">
        <v>46173.833333333336</v>
      </c>
      <c r="J1073" s="1" t="s">
        <v>44</v>
      </c>
      <c r="K1073" s="1" t="s">
        <v>45</v>
      </c>
      <c r="L1073" s="1" t="s">
        <v>46</v>
      </c>
      <c r="M1073" s="1" t="s">
        <v>130</v>
      </c>
      <c r="N1073" s="1" t="s">
        <v>48</v>
      </c>
      <c r="O1073" s="1" t="s">
        <v>49</v>
      </c>
      <c r="P1073">
        <v>461.17959999999999</v>
      </c>
      <c r="Q1073" s="1" t="s">
        <v>50</v>
      </c>
      <c r="R1073">
        <v>9.6000000000000002E-2</v>
      </c>
      <c r="S1073" s="1" t="s">
        <v>51</v>
      </c>
      <c r="T1073" s="1" t="s">
        <v>52</v>
      </c>
      <c r="U1073">
        <v>44.273200000000003</v>
      </c>
      <c r="V1073">
        <v>38.739100000000001</v>
      </c>
      <c r="W1073">
        <v>38.739100000000001</v>
      </c>
      <c r="X1073" s="1" t="s">
        <v>53</v>
      </c>
      <c r="Y1073" s="1" t="s">
        <v>49</v>
      </c>
      <c r="Z1073" s="1" t="s">
        <v>54</v>
      </c>
      <c r="AA1073" s="1" t="s">
        <v>123</v>
      </c>
      <c r="AB1073" s="1" t="s">
        <v>124</v>
      </c>
      <c r="AC1073" s="1" t="s">
        <v>125</v>
      </c>
      <c r="AD1073" s="1" t="s">
        <v>126</v>
      </c>
      <c r="AE1073" s="1" t="s">
        <v>127</v>
      </c>
      <c r="AF1073" s="1" t="s">
        <v>70</v>
      </c>
      <c r="AG1073" s="1" t="s">
        <v>60</v>
      </c>
      <c r="AH1073">
        <v>1073</v>
      </c>
      <c r="AI1073" s="1" t="s">
        <v>70</v>
      </c>
      <c r="AJ1073" s="1" t="s">
        <v>71</v>
      </c>
      <c r="AK1073" s="1" t="s">
        <v>72</v>
      </c>
      <c r="AL1073">
        <v>1</v>
      </c>
      <c r="AM1073" s="1" t="s">
        <v>2260</v>
      </c>
      <c r="AN1073" s="2">
        <v>46143</v>
      </c>
      <c r="AO1073" s="3">
        <v>46143</v>
      </c>
    </row>
    <row r="1074" spans="1:41">
      <c r="A1074" s="1" t="s">
        <v>2261</v>
      </c>
      <c r="B1074" s="1" t="s">
        <v>42</v>
      </c>
      <c r="C1074">
        <v>999999999999</v>
      </c>
      <c r="D1074">
        <v>222222222222</v>
      </c>
      <c r="E1074" s="1" t="s">
        <v>121</v>
      </c>
      <c r="F1074">
        <v>46165.833333333336</v>
      </c>
      <c r="G1074">
        <v>46166.833333333336</v>
      </c>
      <c r="H1074">
        <v>46142.833333333336</v>
      </c>
      <c r="I1074">
        <v>46173.833333333336</v>
      </c>
      <c r="J1074" s="1" t="s">
        <v>75</v>
      </c>
      <c r="K1074" s="1" t="s">
        <v>76</v>
      </c>
      <c r="L1074" s="1" t="s">
        <v>77</v>
      </c>
      <c r="M1074" s="1" t="s">
        <v>133</v>
      </c>
      <c r="N1074" s="1" t="s">
        <v>48</v>
      </c>
      <c r="O1074" s="1" t="s">
        <v>49</v>
      </c>
      <c r="P1074">
        <v>94.349599999999995</v>
      </c>
      <c r="Q1074" s="1" t="s">
        <v>79</v>
      </c>
      <c r="R1074">
        <v>2.3E-2</v>
      </c>
      <c r="S1074" s="1" t="s">
        <v>51</v>
      </c>
      <c r="T1074" s="1" t="s">
        <v>52</v>
      </c>
      <c r="U1074">
        <v>2.17</v>
      </c>
      <c r="V1074">
        <v>2.0285000000000002</v>
      </c>
      <c r="W1074">
        <v>2.0285000000000002</v>
      </c>
      <c r="X1074" s="1" t="s">
        <v>53</v>
      </c>
      <c r="Y1074" s="1" t="s">
        <v>49</v>
      </c>
      <c r="Z1074" s="1" t="s">
        <v>80</v>
      </c>
      <c r="AA1074" s="1" t="s">
        <v>123</v>
      </c>
      <c r="AB1074" s="1" t="s">
        <v>124</v>
      </c>
      <c r="AC1074" s="1" t="s">
        <v>125</v>
      </c>
      <c r="AD1074" s="1" t="s">
        <v>126</v>
      </c>
      <c r="AE1074" s="1" t="s">
        <v>127</v>
      </c>
      <c r="AF1074" s="1" t="s">
        <v>70</v>
      </c>
      <c r="AG1074" s="1" t="s">
        <v>60</v>
      </c>
      <c r="AH1074">
        <v>1074</v>
      </c>
      <c r="AI1074" s="1" t="s">
        <v>70</v>
      </c>
      <c r="AJ1074" s="1" t="s">
        <v>71</v>
      </c>
      <c r="AK1074" s="1" t="s">
        <v>72</v>
      </c>
      <c r="AL1074">
        <v>1</v>
      </c>
      <c r="AM1074" s="1" t="s">
        <v>2262</v>
      </c>
      <c r="AN1074" s="2">
        <v>46143</v>
      </c>
      <c r="AO1074" s="3">
        <v>46143</v>
      </c>
    </row>
    <row r="1075" spans="1:41">
      <c r="A1075" s="1" t="s">
        <v>2263</v>
      </c>
      <c r="B1075" s="1" t="s">
        <v>42</v>
      </c>
      <c r="C1075">
        <v>999999999999</v>
      </c>
      <c r="D1075">
        <v>222222222222</v>
      </c>
      <c r="E1075" s="1" t="s">
        <v>121</v>
      </c>
      <c r="F1075">
        <v>46165.833333333336</v>
      </c>
      <c r="G1075">
        <v>46166.833333333336</v>
      </c>
      <c r="H1075">
        <v>46142.833333333336</v>
      </c>
      <c r="I1075">
        <v>46173.833333333336</v>
      </c>
      <c r="J1075" s="1" t="s">
        <v>75</v>
      </c>
      <c r="K1075" s="1" t="s">
        <v>76</v>
      </c>
      <c r="L1075" s="1" t="s">
        <v>77</v>
      </c>
      <c r="M1075" s="1" t="s">
        <v>136</v>
      </c>
      <c r="N1075" s="1" t="s">
        <v>48</v>
      </c>
      <c r="O1075" s="1" t="s">
        <v>49</v>
      </c>
      <c r="P1075">
        <v>93.798000000000002</v>
      </c>
      <c r="Q1075" s="1" t="s">
        <v>79</v>
      </c>
      <c r="R1075">
        <v>2.3E-2</v>
      </c>
      <c r="S1075" s="1" t="s">
        <v>51</v>
      </c>
      <c r="T1075" s="1" t="s">
        <v>52</v>
      </c>
      <c r="U1075">
        <v>2.1574</v>
      </c>
      <c r="V1075">
        <v>2.0167000000000002</v>
      </c>
      <c r="W1075">
        <v>2.0167000000000002</v>
      </c>
      <c r="X1075" s="1" t="s">
        <v>53</v>
      </c>
      <c r="Y1075" s="1" t="s">
        <v>49</v>
      </c>
      <c r="Z1075" s="1" t="s">
        <v>80</v>
      </c>
      <c r="AA1075" s="1" t="s">
        <v>123</v>
      </c>
      <c r="AB1075" s="1" t="s">
        <v>124</v>
      </c>
      <c r="AC1075" s="1" t="s">
        <v>125</v>
      </c>
      <c r="AD1075" s="1" t="s">
        <v>126</v>
      </c>
      <c r="AE1075" s="1" t="s">
        <v>127</v>
      </c>
      <c r="AF1075" s="1" t="s">
        <v>70</v>
      </c>
      <c r="AG1075" s="1" t="s">
        <v>60</v>
      </c>
      <c r="AH1075">
        <v>1075</v>
      </c>
      <c r="AI1075" s="1" t="s">
        <v>70</v>
      </c>
      <c r="AJ1075" s="1" t="s">
        <v>71</v>
      </c>
      <c r="AK1075" s="1" t="s">
        <v>72</v>
      </c>
      <c r="AL1075">
        <v>1</v>
      </c>
      <c r="AM1075" s="1" t="s">
        <v>2264</v>
      </c>
      <c r="AN1075" s="2">
        <v>46143</v>
      </c>
      <c r="AO1075" s="3">
        <v>46143</v>
      </c>
    </row>
    <row r="1076" spans="1:41">
      <c r="A1076" s="1" t="s">
        <v>2265</v>
      </c>
      <c r="B1076" s="1" t="s">
        <v>42</v>
      </c>
      <c r="C1076">
        <v>999999999999</v>
      </c>
      <c r="D1076">
        <v>222222222222</v>
      </c>
      <c r="E1076" s="1" t="s">
        <v>121</v>
      </c>
      <c r="F1076">
        <v>46165.833333333336</v>
      </c>
      <c r="G1076">
        <v>46166.833333333336</v>
      </c>
      <c r="H1076">
        <v>46142.833333333336</v>
      </c>
      <c r="I1076">
        <v>46173.833333333336</v>
      </c>
      <c r="J1076" s="1" t="s">
        <v>86</v>
      </c>
      <c r="K1076" s="1" t="s">
        <v>87</v>
      </c>
      <c r="L1076" s="1" t="s">
        <v>88</v>
      </c>
      <c r="M1076" s="1" t="s">
        <v>139</v>
      </c>
      <c r="N1076" s="1" t="s">
        <v>48</v>
      </c>
      <c r="O1076" s="1" t="s">
        <v>49</v>
      </c>
      <c r="P1076">
        <v>88.361000000000004</v>
      </c>
      <c r="Q1076" s="1" t="s">
        <v>50</v>
      </c>
      <c r="R1076">
        <v>0.192</v>
      </c>
      <c r="S1076" s="1" t="s">
        <v>51</v>
      </c>
      <c r="T1076" s="1" t="s">
        <v>52</v>
      </c>
      <c r="U1076">
        <v>16.965299999999999</v>
      </c>
      <c r="V1076">
        <v>15.0214</v>
      </c>
      <c r="W1076">
        <v>15.0214</v>
      </c>
      <c r="X1076" s="1" t="s">
        <v>53</v>
      </c>
      <c r="Y1076" s="1" t="s">
        <v>49</v>
      </c>
      <c r="Z1076" s="1" t="s">
        <v>90</v>
      </c>
      <c r="AA1076" s="1" t="s">
        <v>123</v>
      </c>
      <c r="AB1076" s="1" t="s">
        <v>124</v>
      </c>
      <c r="AC1076" s="1" t="s">
        <v>125</v>
      </c>
      <c r="AD1076" s="1" t="s">
        <v>126</v>
      </c>
      <c r="AE1076" s="1" t="s">
        <v>127</v>
      </c>
      <c r="AF1076" s="1" t="s">
        <v>70</v>
      </c>
      <c r="AG1076" s="1" t="s">
        <v>60</v>
      </c>
      <c r="AH1076">
        <v>1076</v>
      </c>
      <c r="AI1076" s="1" t="s">
        <v>70</v>
      </c>
      <c r="AJ1076" s="1" t="s">
        <v>71</v>
      </c>
      <c r="AK1076" s="1" t="s">
        <v>72</v>
      </c>
      <c r="AL1076">
        <v>1</v>
      </c>
      <c r="AM1076" s="1" t="s">
        <v>2266</v>
      </c>
      <c r="AN1076" s="2">
        <v>46143</v>
      </c>
      <c r="AO1076" s="3">
        <v>46143</v>
      </c>
    </row>
    <row r="1077" spans="1:41">
      <c r="A1077" s="1" t="s">
        <v>2267</v>
      </c>
      <c r="B1077" s="1" t="s">
        <v>42</v>
      </c>
      <c r="C1077">
        <v>999999999999</v>
      </c>
      <c r="D1077">
        <v>222222222222</v>
      </c>
      <c r="E1077" s="1" t="s">
        <v>121</v>
      </c>
      <c r="F1077">
        <v>46165.833333333336</v>
      </c>
      <c r="G1077">
        <v>46166.833333333336</v>
      </c>
      <c r="H1077">
        <v>46142.833333333336</v>
      </c>
      <c r="I1077">
        <v>46173.833333333336</v>
      </c>
      <c r="J1077" s="1" t="s">
        <v>86</v>
      </c>
      <c r="K1077" s="1" t="s">
        <v>87</v>
      </c>
      <c r="L1077" s="1" t="s">
        <v>88</v>
      </c>
      <c r="M1077" s="1" t="s">
        <v>142</v>
      </c>
      <c r="N1077" s="1" t="s">
        <v>48</v>
      </c>
      <c r="O1077" s="1" t="s">
        <v>49</v>
      </c>
      <c r="P1077">
        <v>81.971599999999995</v>
      </c>
      <c r="Q1077" s="1" t="s">
        <v>50</v>
      </c>
      <c r="R1077">
        <v>0.192</v>
      </c>
      <c r="S1077" s="1" t="s">
        <v>51</v>
      </c>
      <c r="T1077" s="1" t="s">
        <v>52</v>
      </c>
      <c r="U1077">
        <v>15.7386</v>
      </c>
      <c r="V1077">
        <v>13.9352</v>
      </c>
      <c r="W1077">
        <v>13.9352</v>
      </c>
      <c r="X1077" s="1" t="s">
        <v>53</v>
      </c>
      <c r="Y1077" s="1" t="s">
        <v>49</v>
      </c>
      <c r="Z1077" s="1" t="s">
        <v>90</v>
      </c>
      <c r="AA1077" s="1" t="s">
        <v>123</v>
      </c>
      <c r="AB1077" s="1" t="s">
        <v>124</v>
      </c>
      <c r="AC1077" s="1" t="s">
        <v>125</v>
      </c>
      <c r="AD1077" s="1" t="s">
        <v>126</v>
      </c>
      <c r="AE1077" s="1" t="s">
        <v>127</v>
      </c>
      <c r="AF1077" s="1" t="s">
        <v>70</v>
      </c>
      <c r="AG1077" s="1" t="s">
        <v>60</v>
      </c>
      <c r="AH1077">
        <v>1077</v>
      </c>
      <c r="AI1077" s="1" t="s">
        <v>70</v>
      </c>
      <c r="AJ1077" s="1" t="s">
        <v>71</v>
      </c>
      <c r="AK1077" s="1" t="s">
        <v>72</v>
      </c>
      <c r="AL1077">
        <v>1</v>
      </c>
      <c r="AM1077" s="1" t="s">
        <v>2268</v>
      </c>
      <c r="AN1077" s="2">
        <v>46143</v>
      </c>
      <c r="AO1077" s="3">
        <v>46143</v>
      </c>
    </row>
    <row r="1078" spans="1:41">
      <c r="A1078" s="1" t="s">
        <v>2269</v>
      </c>
      <c r="B1078" s="1" t="s">
        <v>42</v>
      </c>
      <c r="C1078">
        <v>999999999999</v>
      </c>
      <c r="D1078">
        <v>222222222222</v>
      </c>
      <c r="E1078" s="1" t="s">
        <v>121</v>
      </c>
      <c r="F1078">
        <v>46165.833333333336</v>
      </c>
      <c r="G1078">
        <v>46166.833333333336</v>
      </c>
      <c r="H1078">
        <v>46142.833333333336</v>
      </c>
      <c r="I1078">
        <v>46173.833333333336</v>
      </c>
      <c r="J1078" s="1" t="s">
        <v>96</v>
      </c>
      <c r="K1078" s="1" t="s">
        <v>45</v>
      </c>
      <c r="L1078" s="1" t="s">
        <v>97</v>
      </c>
      <c r="M1078" s="1" t="s">
        <v>145</v>
      </c>
      <c r="N1078" s="1" t="s">
        <v>48</v>
      </c>
      <c r="O1078" s="1" t="s">
        <v>49</v>
      </c>
      <c r="P1078">
        <v>1594640.2287000001</v>
      </c>
      <c r="Q1078" s="1" t="s">
        <v>99</v>
      </c>
      <c r="R1078">
        <v>1.6666700000000001E-5</v>
      </c>
      <c r="S1078" s="1" t="s">
        <v>51</v>
      </c>
      <c r="T1078" s="1" t="s">
        <v>52</v>
      </c>
      <c r="U1078">
        <v>26.577400000000001</v>
      </c>
      <c r="V1078">
        <v>24.716899999999999</v>
      </c>
      <c r="W1078">
        <v>24.716899999999999</v>
      </c>
      <c r="X1078" s="1" t="s">
        <v>53</v>
      </c>
      <c r="Y1078" s="1" t="s">
        <v>49</v>
      </c>
      <c r="Z1078" s="1" t="s">
        <v>100</v>
      </c>
      <c r="AA1078" s="1" t="s">
        <v>55</v>
      </c>
      <c r="AB1078" s="1" t="s">
        <v>56</v>
      </c>
      <c r="AC1078" s="1" t="s">
        <v>57</v>
      </c>
      <c r="AD1078" s="1" t="s">
        <v>58</v>
      </c>
      <c r="AE1078" s="1" t="s">
        <v>59</v>
      </c>
      <c r="AF1078" s="1" t="s">
        <v>56</v>
      </c>
      <c r="AG1078" s="1" t="s">
        <v>60</v>
      </c>
      <c r="AH1078">
        <v>1078</v>
      </c>
      <c r="AI1078" s="1" t="s">
        <v>56</v>
      </c>
      <c r="AJ1078" s="1" t="s">
        <v>56</v>
      </c>
      <c r="AK1078" s="1" t="s">
        <v>61</v>
      </c>
      <c r="AL1078">
        <v>1</v>
      </c>
      <c r="AM1078" s="1" t="s">
        <v>2270</v>
      </c>
      <c r="AN1078" s="2">
        <v>46143</v>
      </c>
      <c r="AO1078" s="3">
        <v>46143</v>
      </c>
    </row>
    <row r="1079" spans="1:41">
      <c r="A1079" s="1" t="s">
        <v>2271</v>
      </c>
      <c r="B1079" s="1" t="s">
        <v>42</v>
      </c>
      <c r="C1079">
        <v>999999999999</v>
      </c>
      <c r="D1079">
        <v>222222222222</v>
      </c>
      <c r="E1079" s="1" t="s">
        <v>121</v>
      </c>
      <c r="F1079">
        <v>46165.833333333336</v>
      </c>
      <c r="G1079">
        <v>46166.833333333336</v>
      </c>
      <c r="H1079">
        <v>46142.833333333336</v>
      </c>
      <c r="I1079">
        <v>46173.833333333336</v>
      </c>
      <c r="J1079" s="1" t="s">
        <v>96</v>
      </c>
      <c r="K1079" s="1" t="s">
        <v>45</v>
      </c>
      <c r="L1079" s="1" t="s">
        <v>97</v>
      </c>
      <c r="M1079" s="1" t="s">
        <v>148</v>
      </c>
      <c r="N1079" s="1" t="s">
        <v>48</v>
      </c>
      <c r="O1079" s="1" t="s">
        <v>49</v>
      </c>
      <c r="P1079">
        <v>1634984.2512999999</v>
      </c>
      <c r="Q1079" s="1" t="s">
        <v>99</v>
      </c>
      <c r="R1079">
        <v>1.6666700000000001E-5</v>
      </c>
      <c r="S1079" s="1" t="s">
        <v>51</v>
      </c>
      <c r="T1079" s="1" t="s">
        <v>52</v>
      </c>
      <c r="U1079">
        <v>27.2498</v>
      </c>
      <c r="V1079">
        <v>25.342300000000002</v>
      </c>
      <c r="W1079">
        <v>25.342300000000002</v>
      </c>
      <c r="X1079" s="1" t="s">
        <v>53</v>
      </c>
      <c r="Y1079" s="1" t="s">
        <v>49</v>
      </c>
      <c r="Z1079" s="1" t="s">
        <v>100</v>
      </c>
      <c r="AA1079" s="1" t="s">
        <v>123</v>
      </c>
      <c r="AB1079" s="1" t="s">
        <v>124</v>
      </c>
      <c r="AC1079" s="1" t="s">
        <v>125</v>
      </c>
      <c r="AD1079" s="1" t="s">
        <v>126</v>
      </c>
      <c r="AE1079" s="1" t="s">
        <v>127</v>
      </c>
      <c r="AF1079" s="1" t="s">
        <v>70</v>
      </c>
      <c r="AG1079" s="1" t="s">
        <v>60</v>
      </c>
      <c r="AH1079">
        <v>1079</v>
      </c>
      <c r="AI1079" s="1" t="s">
        <v>70</v>
      </c>
      <c r="AJ1079" s="1" t="s">
        <v>71</v>
      </c>
      <c r="AK1079" s="1" t="s">
        <v>72</v>
      </c>
      <c r="AL1079">
        <v>1</v>
      </c>
      <c r="AM1079" s="1" t="s">
        <v>2272</v>
      </c>
      <c r="AN1079" s="2">
        <v>46143</v>
      </c>
      <c r="AO1079" s="3">
        <v>46143</v>
      </c>
    </row>
    <row r="1080" spans="1:41">
      <c r="A1080" s="1" t="s">
        <v>2273</v>
      </c>
      <c r="B1080" s="1" t="s">
        <v>42</v>
      </c>
      <c r="C1080">
        <v>999999999999</v>
      </c>
      <c r="D1080">
        <v>222222222222</v>
      </c>
      <c r="E1080" s="1" t="s">
        <v>121</v>
      </c>
      <c r="F1080">
        <v>46165.833333333336</v>
      </c>
      <c r="G1080">
        <v>46166.833333333336</v>
      </c>
      <c r="H1080">
        <v>46142.833333333336</v>
      </c>
      <c r="I1080">
        <v>46173.833333333336</v>
      </c>
      <c r="J1080" s="1" t="s">
        <v>106</v>
      </c>
      <c r="K1080" s="1" t="s">
        <v>107</v>
      </c>
      <c r="L1080" s="1" t="s">
        <v>108</v>
      </c>
      <c r="M1080" s="1" t="s">
        <v>151</v>
      </c>
      <c r="N1080" s="1" t="s">
        <v>48</v>
      </c>
      <c r="O1080" s="1" t="s">
        <v>49</v>
      </c>
      <c r="P1080">
        <v>86.343400000000003</v>
      </c>
      <c r="Q1080" s="1" t="s">
        <v>110</v>
      </c>
      <c r="R1080">
        <v>0.5</v>
      </c>
      <c r="S1080" s="1" t="s">
        <v>51</v>
      </c>
      <c r="T1080" s="1" t="s">
        <v>52</v>
      </c>
      <c r="U1080">
        <v>43.171700000000001</v>
      </c>
      <c r="V1080">
        <v>39.718000000000004</v>
      </c>
      <c r="W1080">
        <v>39.718000000000004</v>
      </c>
      <c r="X1080" s="1" t="s">
        <v>53</v>
      </c>
      <c r="Y1080" s="1" t="s">
        <v>49</v>
      </c>
      <c r="Z1080" s="1" t="s">
        <v>111</v>
      </c>
      <c r="AA1080" s="1" t="s">
        <v>152</v>
      </c>
      <c r="AB1080" s="1" t="s">
        <v>124</v>
      </c>
      <c r="AC1080" s="1" t="s">
        <v>125</v>
      </c>
      <c r="AD1080" s="1" t="s">
        <v>126</v>
      </c>
      <c r="AE1080" s="1" t="s">
        <v>127</v>
      </c>
      <c r="AF1080" s="1" t="s">
        <v>70</v>
      </c>
      <c r="AG1080" s="1" t="s">
        <v>60</v>
      </c>
      <c r="AH1080">
        <v>1080</v>
      </c>
      <c r="AI1080" s="1" t="s">
        <v>113</v>
      </c>
      <c r="AJ1080" s="1" t="s">
        <v>114</v>
      </c>
      <c r="AK1080" s="1" t="s">
        <v>115</v>
      </c>
      <c r="AL1080">
        <v>1</v>
      </c>
      <c r="AM1080" s="1" t="s">
        <v>2274</v>
      </c>
      <c r="AN1080" s="2">
        <v>46143</v>
      </c>
      <c r="AO1080" s="3">
        <v>46143</v>
      </c>
    </row>
    <row r="1081" spans="1:41">
      <c r="A1081" s="1" t="s">
        <v>2275</v>
      </c>
      <c r="B1081" s="1" t="s">
        <v>42</v>
      </c>
      <c r="C1081">
        <v>999999999999</v>
      </c>
      <c r="D1081">
        <v>222222222222</v>
      </c>
      <c r="E1081" s="1" t="s">
        <v>121</v>
      </c>
      <c r="F1081">
        <v>46165.833333333336</v>
      </c>
      <c r="G1081">
        <v>46166.833333333336</v>
      </c>
      <c r="H1081">
        <v>46142.833333333336</v>
      </c>
      <c r="I1081">
        <v>46173.833333333336</v>
      </c>
      <c r="J1081" s="1" t="s">
        <v>106</v>
      </c>
      <c r="K1081" s="1" t="s">
        <v>107</v>
      </c>
      <c r="L1081" s="1" t="s">
        <v>108</v>
      </c>
      <c r="M1081" s="1" t="s">
        <v>155</v>
      </c>
      <c r="N1081" s="1" t="s">
        <v>48</v>
      </c>
      <c r="O1081" s="1" t="s">
        <v>49</v>
      </c>
      <c r="P1081">
        <v>88.652500000000003</v>
      </c>
      <c r="Q1081" s="1" t="s">
        <v>110</v>
      </c>
      <c r="R1081">
        <v>0.5</v>
      </c>
      <c r="S1081" s="1" t="s">
        <v>51</v>
      </c>
      <c r="T1081" s="1" t="s">
        <v>52</v>
      </c>
      <c r="U1081">
        <v>44.3262</v>
      </c>
      <c r="V1081">
        <v>40.780099999999997</v>
      </c>
      <c r="W1081">
        <v>40.780099999999997</v>
      </c>
      <c r="X1081" s="1" t="s">
        <v>53</v>
      </c>
      <c r="Y1081" s="1" t="s">
        <v>49</v>
      </c>
      <c r="Z1081" s="1" t="s">
        <v>111</v>
      </c>
      <c r="AA1081" s="1" t="s">
        <v>152</v>
      </c>
      <c r="AB1081" s="1" t="s">
        <v>124</v>
      </c>
      <c r="AC1081" s="1" t="s">
        <v>125</v>
      </c>
      <c r="AD1081" s="1" t="s">
        <v>126</v>
      </c>
      <c r="AE1081" s="1" t="s">
        <v>127</v>
      </c>
      <c r="AF1081" s="1" t="s">
        <v>70</v>
      </c>
      <c r="AG1081" s="1" t="s">
        <v>60</v>
      </c>
      <c r="AH1081">
        <v>1081</v>
      </c>
      <c r="AI1081" s="1" t="s">
        <v>113</v>
      </c>
      <c r="AJ1081" s="1" t="s">
        <v>114</v>
      </c>
      <c r="AK1081" s="1" t="s">
        <v>115</v>
      </c>
      <c r="AL1081">
        <v>1</v>
      </c>
      <c r="AM1081" s="1" t="s">
        <v>2276</v>
      </c>
      <c r="AN1081" s="2">
        <v>46143</v>
      </c>
      <c r="AO1081" s="3">
        <v>46143</v>
      </c>
    </row>
    <row r="1082" spans="1:41">
      <c r="A1082" s="1" t="s">
        <v>2277</v>
      </c>
      <c r="B1082" s="1" t="s">
        <v>42</v>
      </c>
      <c r="C1082">
        <v>999999999999</v>
      </c>
      <c r="D1082">
        <v>111111111111</v>
      </c>
      <c r="E1082" s="1" t="s">
        <v>43</v>
      </c>
      <c r="F1082">
        <v>46166.833333333336</v>
      </c>
      <c r="G1082">
        <v>46167.833333333336</v>
      </c>
      <c r="H1082">
        <v>46142.833333333336</v>
      </c>
      <c r="I1082">
        <v>46173.833333333336</v>
      </c>
      <c r="J1082" s="1" t="s">
        <v>44</v>
      </c>
      <c r="K1082" s="1" t="s">
        <v>45</v>
      </c>
      <c r="L1082" s="1" t="s">
        <v>46</v>
      </c>
      <c r="M1082" s="1" t="s">
        <v>47</v>
      </c>
      <c r="N1082" s="1" t="s">
        <v>48</v>
      </c>
      <c r="O1082" s="1" t="s">
        <v>49</v>
      </c>
      <c r="P1082">
        <v>992.59820000000002</v>
      </c>
      <c r="Q1082" s="1" t="s">
        <v>50</v>
      </c>
      <c r="R1082">
        <v>9.6000000000000002E-2</v>
      </c>
      <c r="S1082" s="1" t="s">
        <v>51</v>
      </c>
      <c r="T1082" s="1" t="s">
        <v>52</v>
      </c>
      <c r="U1082">
        <v>95.289400000000001</v>
      </c>
      <c r="V1082">
        <v>83.378200000000007</v>
      </c>
      <c r="W1082">
        <v>83.378200000000007</v>
      </c>
      <c r="X1082" s="1" t="s">
        <v>53</v>
      </c>
      <c r="Y1082" s="1" t="s">
        <v>49</v>
      </c>
      <c r="Z1082" s="1" t="s">
        <v>54</v>
      </c>
      <c r="AA1082" s="1" t="s">
        <v>65</v>
      </c>
      <c r="AB1082" s="1" t="s">
        <v>66</v>
      </c>
      <c r="AC1082" s="1" t="s">
        <v>67</v>
      </c>
      <c r="AD1082" s="1" t="s">
        <v>68</v>
      </c>
      <c r="AE1082" s="1" t="s">
        <v>69</v>
      </c>
      <c r="AF1082" s="1" t="s">
        <v>70</v>
      </c>
      <c r="AG1082" s="1" t="s">
        <v>60</v>
      </c>
      <c r="AH1082">
        <v>1082</v>
      </c>
      <c r="AI1082" s="1" t="s">
        <v>70</v>
      </c>
      <c r="AJ1082" s="1" t="s">
        <v>71</v>
      </c>
      <c r="AK1082" s="1" t="s">
        <v>72</v>
      </c>
      <c r="AL1082">
        <v>1</v>
      </c>
      <c r="AM1082" s="1" t="s">
        <v>2278</v>
      </c>
      <c r="AN1082" s="2">
        <v>46143</v>
      </c>
      <c r="AO1082" s="3">
        <v>46143</v>
      </c>
    </row>
    <row r="1083" spans="1:41">
      <c r="A1083" s="1" t="s">
        <v>2279</v>
      </c>
      <c r="B1083" s="1" t="s">
        <v>42</v>
      </c>
      <c r="C1083">
        <v>999999999999</v>
      </c>
      <c r="D1083">
        <v>111111111111</v>
      </c>
      <c r="E1083" s="1" t="s">
        <v>43</v>
      </c>
      <c r="F1083">
        <v>46166.833333333336</v>
      </c>
      <c r="G1083">
        <v>46167.833333333336</v>
      </c>
      <c r="H1083">
        <v>46142.833333333336</v>
      </c>
      <c r="I1083">
        <v>46173.833333333336</v>
      </c>
      <c r="J1083" s="1" t="s">
        <v>44</v>
      </c>
      <c r="K1083" s="1" t="s">
        <v>45</v>
      </c>
      <c r="L1083" s="1" t="s">
        <v>46</v>
      </c>
      <c r="M1083" s="1" t="s">
        <v>64</v>
      </c>
      <c r="N1083" s="1" t="s">
        <v>48</v>
      </c>
      <c r="O1083" s="1" t="s">
        <v>49</v>
      </c>
      <c r="P1083">
        <v>981.19119999999998</v>
      </c>
      <c r="Q1083" s="1" t="s">
        <v>50</v>
      </c>
      <c r="R1083">
        <v>9.6000000000000002E-2</v>
      </c>
      <c r="S1083" s="1" t="s">
        <v>51</v>
      </c>
      <c r="T1083" s="1" t="s">
        <v>52</v>
      </c>
      <c r="U1083">
        <v>94.194400000000002</v>
      </c>
      <c r="V1083">
        <v>82.420100000000005</v>
      </c>
      <c r="W1083">
        <v>82.420100000000005</v>
      </c>
      <c r="X1083" s="1" t="s">
        <v>53</v>
      </c>
      <c r="Y1083" s="1" t="s">
        <v>49</v>
      </c>
      <c r="Z1083" s="1" t="s">
        <v>54</v>
      </c>
      <c r="AA1083" s="1" t="s">
        <v>65</v>
      </c>
      <c r="AB1083" s="1" t="s">
        <v>66</v>
      </c>
      <c r="AC1083" s="1" t="s">
        <v>67</v>
      </c>
      <c r="AD1083" s="1" t="s">
        <v>68</v>
      </c>
      <c r="AE1083" s="1" t="s">
        <v>69</v>
      </c>
      <c r="AF1083" s="1" t="s">
        <v>70</v>
      </c>
      <c r="AG1083" s="1" t="s">
        <v>60</v>
      </c>
      <c r="AH1083">
        <v>1083</v>
      </c>
      <c r="AI1083" s="1" t="s">
        <v>70</v>
      </c>
      <c r="AJ1083" s="1" t="s">
        <v>71</v>
      </c>
      <c r="AK1083" s="1" t="s">
        <v>72</v>
      </c>
      <c r="AL1083">
        <v>1</v>
      </c>
      <c r="AM1083" s="1" t="s">
        <v>2280</v>
      </c>
      <c r="AN1083" s="2">
        <v>46143</v>
      </c>
      <c r="AO1083" s="3">
        <v>46143</v>
      </c>
    </row>
    <row r="1084" spans="1:41">
      <c r="A1084" s="1" t="s">
        <v>2281</v>
      </c>
      <c r="B1084" s="1" t="s">
        <v>42</v>
      </c>
      <c r="C1084">
        <v>999999999999</v>
      </c>
      <c r="D1084">
        <v>111111111111</v>
      </c>
      <c r="E1084" s="1" t="s">
        <v>43</v>
      </c>
      <c r="F1084">
        <v>46166.833333333336</v>
      </c>
      <c r="G1084">
        <v>46167.833333333336</v>
      </c>
      <c r="H1084">
        <v>46142.833333333336</v>
      </c>
      <c r="I1084">
        <v>46173.833333333336</v>
      </c>
      <c r="J1084" s="1" t="s">
        <v>75</v>
      </c>
      <c r="K1084" s="1" t="s">
        <v>76</v>
      </c>
      <c r="L1084" s="1" t="s">
        <v>77</v>
      </c>
      <c r="M1084" s="1" t="s">
        <v>78</v>
      </c>
      <c r="N1084" s="1" t="s">
        <v>48</v>
      </c>
      <c r="O1084" s="1" t="s">
        <v>49</v>
      </c>
      <c r="P1084">
        <v>251.22790000000001</v>
      </c>
      <c r="Q1084" s="1" t="s">
        <v>79</v>
      </c>
      <c r="R1084">
        <v>2.3E-2</v>
      </c>
      <c r="S1084" s="1" t="s">
        <v>51</v>
      </c>
      <c r="T1084" s="1" t="s">
        <v>52</v>
      </c>
      <c r="U1084">
        <v>5.7782</v>
      </c>
      <c r="V1084">
        <v>5.4013999999999998</v>
      </c>
      <c r="W1084">
        <v>5.4013999999999998</v>
      </c>
      <c r="X1084" s="1" t="s">
        <v>53</v>
      </c>
      <c r="Y1084" s="1" t="s">
        <v>49</v>
      </c>
      <c r="Z1084" s="1" t="s">
        <v>80</v>
      </c>
      <c r="AA1084" s="1" t="s">
        <v>65</v>
      </c>
      <c r="AB1084" s="1" t="s">
        <v>66</v>
      </c>
      <c r="AC1084" s="1" t="s">
        <v>67</v>
      </c>
      <c r="AD1084" s="1" t="s">
        <v>68</v>
      </c>
      <c r="AE1084" s="1" t="s">
        <v>69</v>
      </c>
      <c r="AF1084" s="1" t="s">
        <v>70</v>
      </c>
      <c r="AG1084" s="1" t="s">
        <v>60</v>
      </c>
      <c r="AH1084">
        <v>1084</v>
      </c>
      <c r="AI1084" s="1" t="s">
        <v>70</v>
      </c>
      <c r="AJ1084" s="1" t="s">
        <v>71</v>
      </c>
      <c r="AK1084" s="1" t="s">
        <v>72</v>
      </c>
      <c r="AL1084">
        <v>1</v>
      </c>
      <c r="AM1084" s="1" t="s">
        <v>2282</v>
      </c>
      <c r="AN1084" s="2">
        <v>46143</v>
      </c>
      <c r="AO1084" s="3">
        <v>46143</v>
      </c>
    </row>
    <row r="1085" spans="1:41">
      <c r="A1085" s="1" t="s">
        <v>2283</v>
      </c>
      <c r="B1085" s="1" t="s">
        <v>42</v>
      </c>
      <c r="C1085">
        <v>999999999999</v>
      </c>
      <c r="D1085">
        <v>111111111111</v>
      </c>
      <c r="E1085" s="1" t="s">
        <v>43</v>
      </c>
      <c r="F1085">
        <v>46166.833333333336</v>
      </c>
      <c r="G1085">
        <v>46167.833333333336</v>
      </c>
      <c r="H1085">
        <v>46142.833333333336</v>
      </c>
      <c r="I1085">
        <v>46173.833333333336</v>
      </c>
      <c r="J1085" s="1" t="s">
        <v>75</v>
      </c>
      <c r="K1085" s="1" t="s">
        <v>76</v>
      </c>
      <c r="L1085" s="1" t="s">
        <v>77</v>
      </c>
      <c r="M1085" s="1" t="s">
        <v>83</v>
      </c>
      <c r="N1085" s="1" t="s">
        <v>48</v>
      </c>
      <c r="O1085" s="1" t="s">
        <v>49</v>
      </c>
      <c r="P1085">
        <v>232.85339999999999</v>
      </c>
      <c r="Q1085" s="1" t="s">
        <v>79</v>
      </c>
      <c r="R1085">
        <v>2.3E-2</v>
      </c>
      <c r="S1085" s="1" t="s">
        <v>51</v>
      </c>
      <c r="T1085" s="1" t="s">
        <v>52</v>
      </c>
      <c r="U1085">
        <v>5.3555999999999999</v>
      </c>
      <c r="V1085">
        <v>5.0063000000000004</v>
      </c>
      <c r="W1085">
        <v>5.0063000000000004</v>
      </c>
      <c r="X1085" s="1" t="s">
        <v>53</v>
      </c>
      <c r="Y1085" s="1" t="s">
        <v>49</v>
      </c>
      <c r="Z1085" s="1" t="s">
        <v>80</v>
      </c>
      <c r="AA1085" s="1" t="s">
        <v>55</v>
      </c>
      <c r="AB1085" s="1" t="s">
        <v>56</v>
      </c>
      <c r="AC1085" s="1" t="s">
        <v>57</v>
      </c>
      <c r="AD1085" s="1" t="s">
        <v>58</v>
      </c>
      <c r="AE1085" s="1" t="s">
        <v>59</v>
      </c>
      <c r="AF1085" s="1" t="s">
        <v>56</v>
      </c>
      <c r="AG1085" s="1" t="s">
        <v>60</v>
      </c>
      <c r="AH1085">
        <v>1085</v>
      </c>
      <c r="AI1085" s="1" t="s">
        <v>56</v>
      </c>
      <c r="AJ1085" s="1" t="s">
        <v>56</v>
      </c>
      <c r="AK1085" s="1" t="s">
        <v>61</v>
      </c>
      <c r="AL1085">
        <v>1</v>
      </c>
      <c r="AM1085" s="1" t="s">
        <v>2284</v>
      </c>
      <c r="AN1085" s="2">
        <v>46143</v>
      </c>
      <c r="AO1085" s="3">
        <v>46143</v>
      </c>
    </row>
    <row r="1086" spans="1:41">
      <c r="A1086" s="1" t="s">
        <v>2285</v>
      </c>
      <c r="B1086" s="1" t="s">
        <v>42</v>
      </c>
      <c r="C1086">
        <v>999999999999</v>
      </c>
      <c r="D1086">
        <v>111111111111</v>
      </c>
      <c r="E1086" s="1" t="s">
        <v>43</v>
      </c>
      <c r="F1086">
        <v>46166.833333333336</v>
      </c>
      <c r="G1086">
        <v>46167.833333333336</v>
      </c>
      <c r="H1086">
        <v>46142.833333333336</v>
      </c>
      <c r="I1086">
        <v>46173.833333333336</v>
      </c>
      <c r="J1086" s="1" t="s">
        <v>86</v>
      </c>
      <c r="K1086" s="1" t="s">
        <v>87</v>
      </c>
      <c r="L1086" s="1" t="s">
        <v>88</v>
      </c>
      <c r="M1086" s="1" t="s">
        <v>89</v>
      </c>
      <c r="N1086" s="1" t="s">
        <v>48</v>
      </c>
      <c r="O1086" s="1" t="s">
        <v>49</v>
      </c>
      <c r="P1086">
        <v>197.61179999999999</v>
      </c>
      <c r="Q1086" s="1" t="s">
        <v>50</v>
      </c>
      <c r="R1086">
        <v>0.192</v>
      </c>
      <c r="S1086" s="1" t="s">
        <v>51</v>
      </c>
      <c r="T1086" s="1" t="s">
        <v>52</v>
      </c>
      <c r="U1086">
        <v>37.941499999999998</v>
      </c>
      <c r="V1086">
        <v>33.594000000000001</v>
      </c>
      <c r="W1086">
        <v>33.594000000000001</v>
      </c>
      <c r="X1086" s="1" t="s">
        <v>53</v>
      </c>
      <c r="Y1086" s="1" t="s">
        <v>49</v>
      </c>
      <c r="Z1086" s="1" t="s">
        <v>90</v>
      </c>
      <c r="AA1086" s="1" t="s">
        <v>65</v>
      </c>
      <c r="AB1086" s="1" t="s">
        <v>66</v>
      </c>
      <c r="AC1086" s="1" t="s">
        <v>67</v>
      </c>
      <c r="AD1086" s="1" t="s">
        <v>68</v>
      </c>
      <c r="AE1086" s="1" t="s">
        <v>69</v>
      </c>
      <c r="AF1086" s="1" t="s">
        <v>70</v>
      </c>
      <c r="AG1086" s="1" t="s">
        <v>60</v>
      </c>
      <c r="AH1086">
        <v>1086</v>
      </c>
      <c r="AI1086" s="1" t="s">
        <v>70</v>
      </c>
      <c r="AJ1086" s="1" t="s">
        <v>71</v>
      </c>
      <c r="AK1086" s="1" t="s">
        <v>72</v>
      </c>
      <c r="AL1086">
        <v>1</v>
      </c>
      <c r="AM1086" s="1" t="s">
        <v>2286</v>
      </c>
      <c r="AN1086" s="2">
        <v>46143</v>
      </c>
      <c r="AO1086" s="3">
        <v>46143</v>
      </c>
    </row>
    <row r="1087" spans="1:41">
      <c r="A1087" s="1" t="s">
        <v>2287</v>
      </c>
      <c r="B1087" s="1" t="s">
        <v>42</v>
      </c>
      <c r="C1087">
        <v>999999999999</v>
      </c>
      <c r="D1087">
        <v>111111111111</v>
      </c>
      <c r="E1087" s="1" t="s">
        <v>43</v>
      </c>
      <c r="F1087">
        <v>46166.833333333336</v>
      </c>
      <c r="G1087">
        <v>46167.833333333336</v>
      </c>
      <c r="H1087">
        <v>46142.833333333336</v>
      </c>
      <c r="I1087">
        <v>46173.833333333336</v>
      </c>
      <c r="J1087" s="1" t="s">
        <v>86</v>
      </c>
      <c r="K1087" s="1" t="s">
        <v>87</v>
      </c>
      <c r="L1087" s="1" t="s">
        <v>88</v>
      </c>
      <c r="M1087" s="1" t="s">
        <v>93</v>
      </c>
      <c r="N1087" s="1" t="s">
        <v>48</v>
      </c>
      <c r="O1087" s="1" t="s">
        <v>49</v>
      </c>
      <c r="P1087">
        <v>233.25030000000001</v>
      </c>
      <c r="Q1087" s="1" t="s">
        <v>50</v>
      </c>
      <c r="R1087">
        <v>0.192</v>
      </c>
      <c r="S1087" s="1" t="s">
        <v>51</v>
      </c>
      <c r="T1087" s="1" t="s">
        <v>52</v>
      </c>
      <c r="U1087">
        <v>44.784100000000002</v>
      </c>
      <c r="V1087">
        <v>39.652500000000003</v>
      </c>
      <c r="W1087">
        <v>39.652500000000003</v>
      </c>
      <c r="X1087" s="1" t="s">
        <v>53</v>
      </c>
      <c r="Y1087" s="1" t="s">
        <v>49</v>
      </c>
      <c r="Z1087" s="1" t="s">
        <v>90</v>
      </c>
      <c r="AA1087" s="1" t="s">
        <v>65</v>
      </c>
      <c r="AB1087" s="1" t="s">
        <v>66</v>
      </c>
      <c r="AC1087" s="1" t="s">
        <v>67</v>
      </c>
      <c r="AD1087" s="1" t="s">
        <v>68</v>
      </c>
      <c r="AE1087" s="1" t="s">
        <v>69</v>
      </c>
      <c r="AF1087" s="1" t="s">
        <v>70</v>
      </c>
      <c r="AG1087" s="1" t="s">
        <v>60</v>
      </c>
      <c r="AH1087">
        <v>1087</v>
      </c>
      <c r="AI1087" s="1" t="s">
        <v>70</v>
      </c>
      <c r="AJ1087" s="1" t="s">
        <v>71</v>
      </c>
      <c r="AK1087" s="1" t="s">
        <v>72</v>
      </c>
      <c r="AL1087">
        <v>1</v>
      </c>
      <c r="AM1087" s="1" t="s">
        <v>2288</v>
      </c>
      <c r="AN1087" s="2">
        <v>46143</v>
      </c>
      <c r="AO1087" s="3">
        <v>46143</v>
      </c>
    </row>
    <row r="1088" spans="1:41">
      <c r="A1088" s="1" t="s">
        <v>2289</v>
      </c>
      <c r="B1088" s="1" t="s">
        <v>42</v>
      </c>
      <c r="C1088">
        <v>999999999999</v>
      </c>
      <c r="D1088">
        <v>111111111111</v>
      </c>
      <c r="E1088" s="1" t="s">
        <v>43</v>
      </c>
      <c r="F1088">
        <v>46166.833333333336</v>
      </c>
      <c r="G1088">
        <v>46167.833333333336</v>
      </c>
      <c r="H1088">
        <v>46142.833333333336</v>
      </c>
      <c r="I1088">
        <v>46173.833333333336</v>
      </c>
      <c r="J1088" s="1" t="s">
        <v>96</v>
      </c>
      <c r="K1088" s="1" t="s">
        <v>45</v>
      </c>
      <c r="L1088" s="1" t="s">
        <v>97</v>
      </c>
      <c r="M1088" s="1" t="s">
        <v>98</v>
      </c>
      <c r="N1088" s="1" t="s">
        <v>48</v>
      </c>
      <c r="O1088" s="1" t="s">
        <v>49</v>
      </c>
      <c r="P1088">
        <v>4079611.6020999998</v>
      </c>
      <c r="Q1088" s="1" t="s">
        <v>99</v>
      </c>
      <c r="R1088">
        <v>1.6666700000000001E-5</v>
      </c>
      <c r="S1088" s="1" t="s">
        <v>51</v>
      </c>
      <c r="T1088" s="1" t="s">
        <v>52</v>
      </c>
      <c r="U1088">
        <v>67.993700000000004</v>
      </c>
      <c r="V1088">
        <v>63.234000000000002</v>
      </c>
      <c r="W1088">
        <v>63.234000000000002</v>
      </c>
      <c r="X1088" s="1" t="s">
        <v>53</v>
      </c>
      <c r="Y1088" s="1" t="s">
        <v>49</v>
      </c>
      <c r="Z1088" s="1" t="s">
        <v>100</v>
      </c>
      <c r="AA1088" s="1" t="s">
        <v>65</v>
      </c>
      <c r="AB1088" s="1" t="s">
        <v>66</v>
      </c>
      <c r="AC1088" s="1" t="s">
        <v>67</v>
      </c>
      <c r="AD1088" s="1" t="s">
        <v>68</v>
      </c>
      <c r="AE1088" s="1" t="s">
        <v>69</v>
      </c>
      <c r="AF1088" s="1" t="s">
        <v>70</v>
      </c>
      <c r="AG1088" s="1" t="s">
        <v>60</v>
      </c>
      <c r="AH1088">
        <v>1088</v>
      </c>
      <c r="AI1088" s="1" t="s">
        <v>70</v>
      </c>
      <c r="AJ1088" s="1" t="s">
        <v>71</v>
      </c>
      <c r="AK1088" s="1" t="s">
        <v>72</v>
      </c>
      <c r="AL1088">
        <v>1</v>
      </c>
      <c r="AM1088" s="1" t="s">
        <v>2290</v>
      </c>
      <c r="AN1088" s="2">
        <v>46143</v>
      </c>
      <c r="AO1088" s="3">
        <v>46143</v>
      </c>
    </row>
    <row r="1089" spans="1:41">
      <c r="A1089" s="1" t="s">
        <v>2291</v>
      </c>
      <c r="B1089" s="1" t="s">
        <v>42</v>
      </c>
      <c r="C1089">
        <v>999999999999</v>
      </c>
      <c r="D1089">
        <v>111111111111</v>
      </c>
      <c r="E1089" s="1" t="s">
        <v>43</v>
      </c>
      <c r="F1089">
        <v>46166.833333333336</v>
      </c>
      <c r="G1089">
        <v>46167.833333333336</v>
      </c>
      <c r="H1089">
        <v>46142.833333333336</v>
      </c>
      <c r="I1089">
        <v>46173.833333333336</v>
      </c>
      <c r="J1089" s="1" t="s">
        <v>96</v>
      </c>
      <c r="K1089" s="1" t="s">
        <v>45</v>
      </c>
      <c r="L1089" s="1" t="s">
        <v>97</v>
      </c>
      <c r="M1089" s="1" t="s">
        <v>103</v>
      </c>
      <c r="N1089" s="1" t="s">
        <v>48</v>
      </c>
      <c r="O1089" s="1" t="s">
        <v>49</v>
      </c>
      <c r="P1089">
        <v>4333036.2238999996</v>
      </c>
      <c r="Q1089" s="1" t="s">
        <v>99</v>
      </c>
      <c r="R1089">
        <v>1.6666700000000001E-5</v>
      </c>
      <c r="S1089" s="1" t="s">
        <v>51</v>
      </c>
      <c r="T1089" s="1" t="s">
        <v>52</v>
      </c>
      <c r="U1089">
        <v>72.217399999999998</v>
      </c>
      <c r="V1089">
        <v>67.162099999999995</v>
      </c>
      <c r="W1089">
        <v>67.162099999999995</v>
      </c>
      <c r="X1089" s="1" t="s">
        <v>53</v>
      </c>
      <c r="Y1089" s="1" t="s">
        <v>49</v>
      </c>
      <c r="Z1089" s="1" t="s">
        <v>100</v>
      </c>
      <c r="AA1089" s="1" t="s">
        <v>65</v>
      </c>
      <c r="AB1089" s="1" t="s">
        <v>66</v>
      </c>
      <c r="AC1089" s="1" t="s">
        <v>67</v>
      </c>
      <c r="AD1089" s="1" t="s">
        <v>68</v>
      </c>
      <c r="AE1089" s="1" t="s">
        <v>69</v>
      </c>
      <c r="AF1089" s="1" t="s">
        <v>70</v>
      </c>
      <c r="AG1089" s="1" t="s">
        <v>60</v>
      </c>
      <c r="AH1089">
        <v>1089</v>
      </c>
      <c r="AI1089" s="1" t="s">
        <v>70</v>
      </c>
      <c r="AJ1089" s="1" t="s">
        <v>71</v>
      </c>
      <c r="AK1089" s="1" t="s">
        <v>72</v>
      </c>
      <c r="AL1089">
        <v>1</v>
      </c>
      <c r="AM1089" s="1" t="s">
        <v>2292</v>
      </c>
      <c r="AN1089" s="2">
        <v>46143</v>
      </c>
      <c r="AO1089" s="3">
        <v>46143</v>
      </c>
    </row>
    <row r="1090" spans="1:41">
      <c r="A1090" s="1" t="s">
        <v>2293</v>
      </c>
      <c r="B1090" s="1" t="s">
        <v>42</v>
      </c>
      <c r="C1090">
        <v>999999999999</v>
      </c>
      <c r="D1090">
        <v>111111111111</v>
      </c>
      <c r="E1090" s="1" t="s">
        <v>43</v>
      </c>
      <c r="F1090">
        <v>46166.833333333336</v>
      </c>
      <c r="G1090">
        <v>46167.833333333336</v>
      </c>
      <c r="H1090">
        <v>46142.833333333336</v>
      </c>
      <c r="I1090">
        <v>46173.833333333336</v>
      </c>
      <c r="J1090" s="1" t="s">
        <v>106</v>
      </c>
      <c r="K1090" s="1" t="s">
        <v>107</v>
      </c>
      <c r="L1090" s="1" t="s">
        <v>108</v>
      </c>
      <c r="M1090" s="1" t="s">
        <v>109</v>
      </c>
      <c r="N1090" s="1" t="s">
        <v>48</v>
      </c>
      <c r="O1090" s="1" t="s">
        <v>49</v>
      </c>
      <c r="P1090">
        <v>228.91659999999999</v>
      </c>
      <c r="Q1090" s="1" t="s">
        <v>110</v>
      </c>
      <c r="R1090">
        <v>0.5</v>
      </c>
      <c r="S1090" s="1" t="s">
        <v>51</v>
      </c>
      <c r="T1090" s="1" t="s">
        <v>52</v>
      </c>
      <c r="U1090">
        <v>114.45829999999999</v>
      </c>
      <c r="V1090">
        <v>105.30159999999999</v>
      </c>
      <c r="W1090">
        <v>105.30159999999999</v>
      </c>
      <c r="X1090" s="1" t="s">
        <v>53</v>
      </c>
      <c r="Y1090" s="1" t="s">
        <v>49</v>
      </c>
      <c r="Z1090" s="1" t="s">
        <v>111</v>
      </c>
      <c r="AA1090" s="1" t="s">
        <v>112</v>
      </c>
      <c r="AB1090" s="1" t="s">
        <v>66</v>
      </c>
      <c r="AC1090" s="1" t="s">
        <v>67</v>
      </c>
      <c r="AD1090" s="1" t="s">
        <v>68</v>
      </c>
      <c r="AE1090" s="1" t="s">
        <v>69</v>
      </c>
      <c r="AF1090" s="1" t="s">
        <v>70</v>
      </c>
      <c r="AG1090" s="1" t="s">
        <v>60</v>
      </c>
      <c r="AH1090">
        <v>1090</v>
      </c>
      <c r="AI1090" s="1" t="s">
        <v>113</v>
      </c>
      <c r="AJ1090" s="1" t="s">
        <v>114</v>
      </c>
      <c r="AK1090" s="1" t="s">
        <v>115</v>
      </c>
      <c r="AL1090">
        <v>1</v>
      </c>
      <c r="AM1090" s="1" t="s">
        <v>2294</v>
      </c>
      <c r="AN1090" s="2">
        <v>46143</v>
      </c>
      <c r="AO1090" s="3">
        <v>46143</v>
      </c>
    </row>
    <row r="1091" spans="1:41">
      <c r="A1091" s="1" t="s">
        <v>2295</v>
      </c>
      <c r="B1091" s="1" t="s">
        <v>42</v>
      </c>
      <c r="C1091">
        <v>999999999999</v>
      </c>
      <c r="D1091">
        <v>111111111111</v>
      </c>
      <c r="E1091" s="1" t="s">
        <v>43</v>
      </c>
      <c r="F1091">
        <v>46166.833333333336</v>
      </c>
      <c r="G1091">
        <v>46167.833333333336</v>
      </c>
      <c r="H1091">
        <v>46142.833333333336</v>
      </c>
      <c r="I1091">
        <v>46173.833333333336</v>
      </c>
      <c r="J1091" s="1" t="s">
        <v>106</v>
      </c>
      <c r="K1091" s="1" t="s">
        <v>107</v>
      </c>
      <c r="L1091" s="1" t="s">
        <v>108</v>
      </c>
      <c r="M1091" s="1" t="s">
        <v>118</v>
      </c>
      <c r="N1091" s="1" t="s">
        <v>48</v>
      </c>
      <c r="O1091" s="1" t="s">
        <v>49</v>
      </c>
      <c r="P1091">
        <v>234.572</v>
      </c>
      <c r="Q1091" s="1" t="s">
        <v>110</v>
      </c>
      <c r="R1091">
        <v>0.5</v>
      </c>
      <c r="S1091" s="1" t="s">
        <v>51</v>
      </c>
      <c r="T1091" s="1" t="s">
        <v>52</v>
      </c>
      <c r="U1091">
        <v>117.286</v>
      </c>
      <c r="V1091">
        <v>107.90309999999999</v>
      </c>
      <c r="W1091">
        <v>107.90309999999999</v>
      </c>
      <c r="X1091" s="1" t="s">
        <v>53</v>
      </c>
      <c r="Y1091" s="1" t="s">
        <v>49</v>
      </c>
      <c r="Z1091" s="1" t="s">
        <v>111</v>
      </c>
      <c r="AA1091" s="1" t="s">
        <v>112</v>
      </c>
      <c r="AB1091" s="1" t="s">
        <v>66</v>
      </c>
      <c r="AC1091" s="1" t="s">
        <v>67</v>
      </c>
      <c r="AD1091" s="1" t="s">
        <v>68</v>
      </c>
      <c r="AE1091" s="1" t="s">
        <v>69</v>
      </c>
      <c r="AF1091" s="1" t="s">
        <v>70</v>
      </c>
      <c r="AG1091" s="1" t="s">
        <v>60</v>
      </c>
      <c r="AH1091">
        <v>1091</v>
      </c>
      <c r="AI1091" s="1" t="s">
        <v>113</v>
      </c>
      <c r="AJ1091" s="1" t="s">
        <v>114</v>
      </c>
      <c r="AK1091" s="1" t="s">
        <v>115</v>
      </c>
      <c r="AL1091">
        <v>1</v>
      </c>
      <c r="AM1091" s="1" t="s">
        <v>2296</v>
      </c>
      <c r="AN1091" s="2">
        <v>46143</v>
      </c>
      <c r="AO1091" s="3">
        <v>46143</v>
      </c>
    </row>
    <row r="1092" spans="1:41">
      <c r="A1092" s="1" t="s">
        <v>2297</v>
      </c>
      <c r="B1092" s="1" t="s">
        <v>42</v>
      </c>
      <c r="C1092">
        <v>999999999999</v>
      </c>
      <c r="D1092">
        <v>222222222222</v>
      </c>
      <c r="E1092" s="1" t="s">
        <v>121</v>
      </c>
      <c r="F1092">
        <v>46166.833333333336</v>
      </c>
      <c r="G1092">
        <v>46167.833333333336</v>
      </c>
      <c r="H1092">
        <v>46142.833333333336</v>
      </c>
      <c r="I1092">
        <v>46173.833333333336</v>
      </c>
      <c r="J1092" s="1" t="s">
        <v>44</v>
      </c>
      <c r="K1092" s="1" t="s">
        <v>45</v>
      </c>
      <c r="L1092" s="1" t="s">
        <v>46</v>
      </c>
      <c r="M1092" s="1" t="s">
        <v>122</v>
      </c>
      <c r="N1092" s="1" t="s">
        <v>48</v>
      </c>
      <c r="O1092" s="1" t="s">
        <v>49</v>
      </c>
      <c r="P1092">
        <v>384.46269999999998</v>
      </c>
      <c r="Q1092" s="1" t="s">
        <v>50</v>
      </c>
      <c r="R1092">
        <v>9.6000000000000002E-2</v>
      </c>
      <c r="S1092" s="1" t="s">
        <v>51</v>
      </c>
      <c r="T1092" s="1" t="s">
        <v>52</v>
      </c>
      <c r="U1092">
        <v>36.9084</v>
      </c>
      <c r="V1092">
        <v>32.294899999999998</v>
      </c>
      <c r="W1092">
        <v>32.294899999999998</v>
      </c>
      <c r="X1092" s="1" t="s">
        <v>53</v>
      </c>
      <c r="Y1092" s="1" t="s">
        <v>49</v>
      </c>
      <c r="Z1092" s="1" t="s">
        <v>54</v>
      </c>
      <c r="AA1092" s="1" t="s">
        <v>123</v>
      </c>
      <c r="AB1092" s="1" t="s">
        <v>124</v>
      </c>
      <c r="AC1092" s="1" t="s">
        <v>125</v>
      </c>
      <c r="AD1092" s="1" t="s">
        <v>126</v>
      </c>
      <c r="AE1092" s="1" t="s">
        <v>127</v>
      </c>
      <c r="AF1092" s="1" t="s">
        <v>70</v>
      </c>
      <c r="AG1092" s="1" t="s">
        <v>60</v>
      </c>
      <c r="AH1092">
        <v>1092</v>
      </c>
      <c r="AI1092" s="1" t="s">
        <v>70</v>
      </c>
      <c r="AJ1092" s="1" t="s">
        <v>71</v>
      </c>
      <c r="AK1092" s="1" t="s">
        <v>72</v>
      </c>
      <c r="AL1092">
        <v>1</v>
      </c>
      <c r="AM1092" s="1" t="s">
        <v>2298</v>
      </c>
      <c r="AN1092" s="2">
        <v>46143</v>
      </c>
      <c r="AO1092" s="3">
        <v>46143</v>
      </c>
    </row>
    <row r="1093" spans="1:41">
      <c r="A1093" s="1" t="s">
        <v>2299</v>
      </c>
      <c r="B1093" s="1" t="s">
        <v>42</v>
      </c>
      <c r="C1093">
        <v>999999999999</v>
      </c>
      <c r="D1093">
        <v>222222222222</v>
      </c>
      <c r="E1093" s="1" t="s">
        <v>121</v>
      </c>
      <c r="F1093">
        <v>46166.833333333336</v>
      </c>
      <c r="G1093">
        <v>46167.833333333336</v>
      </c>
      <c r="H1093">
        <v>46142.833333333336</v>
      </c>
      <c r="I1093">
        <v>46173.833333333336</v>
      </c>
      <c r="J1093" s="1" t="s">
        <v>44</v>
      </c>
      <c r="K1093" s="1" t="s">
        <v>45</v>
      </c>
      <c r="L1093" s="1" t="s">
        <v>46</v>
      </c>
      <c r="M1093" s="1" t="s">
        <v>130</v>
      </c>
      <c r="N1093" s="1" t="s">
        <v>48</v>
      </c>
      <c r="O1093" s="1" t="s">
        <v>49</v>
      </c>
      <c r="P1093">
        <v>398.19970000000001</v>
      </c>
      <c r="Q1093" s="1" t="s">
        <v>50</v>
      </c>
      <c r="R1093">
        <v>9.6000000000000002E-2</v>
      </c>
      <c r="S1093" s="1" t="s">
        <v>51</v>
      </c>
      <c r="T1093" s="1" t="s">
        <v>52</v>
      </c>
      <c r="U1093">
        <v>38.227200000000003</v>
      </c>
      <c r="V1093">
        <v>33.448799999999999</v>
      </c>
      <c r="W1093">
        <v>33.448799999999999</v>
      </c>
      <c r="X1093" s="1" t="s">
        <v>53</v>
      </c>
      <c r="Y1093" s="1" t="s">
        <v>49</v>
      </c>
      <c r="Z1093" s="1" t="s">
        <v>54</v>
      </c>
      <c r="AA1093" s="1" t="s">
        <v>123</v>
      </c>
      <c r="AB1093" s="1" t="s">
        <v>124</v>
      </c>
      <c r="AC1093" s="1" t="s">
        <v>125</v>
      </c>
      <c r="AD1093" s="1" t="s">
        <v>126</v>
      </c>
      <c r="AE1093" s="1" t="s">
        <v>127</v>
      </c>
      <c r="AF1093" s="1" t="s">
        <v>70</v>
      </c>
      <c r="AG1093" s="1" t="s">
        <v>60</v>
      </c>
      <c r="AH1093">
        <v>1093</v>
      </c>
      <c r="AI1093" s="1" t="s">
        <v>70</v>
      </c>
      <c r="AJ1093" s="1" t="s">
        <v>71</v>
      </c>
      <c r="AK1093" s="1" t="s">
        <v>72</v>
      </c>
      <c r="AL1093">
        <v>1</v>
      </c>
      <c r="AM1093" s="1" t="s">
        <v>2300</v>
      </c>
      <c r="AN1093" s="2">
        <v>46143</v>
      </c>
      <c r="AO1093" s="3">
        <v>46143</v>
      </c>
    </row>
    <row r="1094" spans="1:41">
      <c r="A1094" s="1" t="s">
        <v>2301</v>
      </c>
      <c r="B1094" s="1" t="s">
        <v>42</v>
      </c>
      <c r="C1094">
        <v>999999999999</v>
      </c>
      <c r="D1094">
        <v>222222222222</v>
      </c>
      <c r="E1094" s="1" t="s">
        <v>121</v>
      </c>
      <c r="F1094">
        <v>46166.833333333336</v>
      </c>
      <c r="G1094">
        <v>46167.833333333336</v>
      </c>
      <c r="H1094">
        <v>46142.833333333336</v>
      </c>
      <c r="I1094">
        <v>46173.833333333336</v>
      </c>
      <c r="J1094" s="1" t="s">
        <v>75</v>
      </c>
      <c r="K1094" s="1" t="s">
        <v>76</v>
      </c>
      <c r="L1094" s="1" t="s">
        <v>77</v>
      </c>
      <c r="M1094" s="1" t="s">
        <v>133</v>
      </c>
      <c r="N1094" s="1" t="s">
        <v>48</v>
      </c>
      <c r="O1094" s="1" t="s">
        <v>49</v>
      </c>
      <c r="P1094">
        <v>88.982699999999994</v>
      </c>
      <c r="Q1094" s="1" t="s">
        <v>79</v>
      </c>
      <c r="R1094">
        <v>2.3E-2</v>
      </c>
      <c r="S1094" s="1" t="s">
        <v>51</v>
      </c>
      <c r="T1094" s="1" t="s">
        <v>52</v>
      </c>
      <c r="U1094">
        <v>2.0466000000000002</v>
      </c>
      <c r="V1094">
        <v>1.9131</v>
      </c>
      <c r="W1094">
        <v>1.9131</v>
      </c>
      <c r="X1094" s="1" t="s">
        <v>53</v>
      </c>
      <c r="Y1094" s="1" t="s">
        <v>49</v>
      </c>
      <c r="Z1094" s="1" t="s">
        <v>80</v>
      </c>
      <c r="AA1094" s="1" t="s">
        <v>123</v>
      </c>
      <c r="AB1094" s="1" t="s">
        <v>124</v>
      </c>
      <c r="AC1094" s="1" t="s">
        <v>125</v>
      </c>
      <c r="AD1094" s="1" t="s">
        <v>126</v>
      </c>
      <c r="AE1094" s="1" t="s">
        <v>127</v>
      </c>
      <c r="AF1094" s="1" t="s">
        <v>70</v>
      </c>
      <c r="AG1094" s="1" t="s">
        <v>60</v>
      </c>
      <c r="AH1094">
        <v>1094</v>
      </c>
      <c r="AI1094" s="1" t="s">
        <v>70</v>
      </c>
      <c r="AJ1094" s="1" t="s">
        <v>71</v>
      </c>
      <c r="AK1094" s="1" t="s">
        <v>72</v>
      </c>
      <c r="AL1094">
        <v>1</v>
      </c>
      <c r="AM1094" s="1" t="s">
        <v>2302</v>
      </c>
      <c r="AN1094" s="2">
        <v>46143</v>
      </c>
      <c r="AO1094" s="3">
        <v>46143</v>
      </c>
    </row>
    <row r="1095" spans="1:41">
      <c r="A1095" s="1" t="s">
        <v>2303</v>
      </c>
      <c r="B1095" s="1" t="s">
        <v>42</v>
      </c>
      <c r="C1095">
        <v>999999999999</v>
      </c>
      <c r="D1095">
        <v>222222222222</v>
      </c>
      <c r="E1095" s="1" t="s">
        <v>121</v>
      </c>
      <c r="F1095">
        <v>46166.833333333336</v>
      </c>
      <c r="G1095">
        <v>46167.833333333336</v>
      </c>
      <c r="H1095">
        <v>46142.833333333336</v>
      </c>
      <c r="I1095">
        <v>46173.833333333336</v>
      </c>
      <c r="J1095" s="1" t="s">
        <v>75</v>
      </c>
      <c r="K1095" s="1" t="s">
        <v>76</v>
      </c>
      <c r="L1095" s="1" t="s">
        <v>77</v>
      </c>
      <c r="M1095" s="1" t="s">
        <v>136</v>
      </c>
      <c r="N1095" s="1" t="s">
        <v>48</v>
      </c>
      <c r="O1095" s="1" t="s">
        <v>49</v>
      </c>
      <c r="P1095">
        <v>87.9375</v>
      </c>
      <c r="Q1095" s="1" t="s">
        <v>79</v>
      </c>
      <c r="R1095">
        <v>2.3E-2</v>
      </c>
      <c r="S1095" s="1" t="s">
        <v>51</v>
      </c>
      <c r="T1095" s="1" t="s">
        <v>52</v>
      </c>
      <c r="U1095">
        <v>2.0226000000000002</v>
      </c>
      <c r="V1095">
        <v>1.8907</v>
      </c>
      <c r="W1095">
        <v>1.8907</v>
      </c>
      <c r="X1095" s="1" t="s">
        <v>53</v>
      </c>
      <c r="Y1095" s="1" t="s">
        <v>49</v>
      </c>
      <c r="Z1095" s="1" t="s">
        <v>80</v>
      </c>
      <c r="AA1095" s="1" t="s">
        <v>123</v>
      </c>
      <c r="AB1095" s="1" t="s">
        <v>124</v>
      </c>
      <c r="AC1095" s="1" t="s">
        <v>125</v>
      </c>
      <c r="AD1095" s="1" t="s">
        <v>126</v>
      </c>
      <c r="AE1095" s="1" t="s">
        <v>127</v>
      </c>
      <c r="AF1095" s="1" t="s">
        <v>70</v>
      </c>
      <c r="AG1095" s="1" t="s">
        <v>60</v>
      </c>
      <c r="AH1095">
        <v>1095</v>
      </c>
      <c r="AI1095" s="1" t="s">
        <v>70</v>
      </c>
      <c r="AJ1095" s="1" t="s">
        <v>71</v>
      </c>
      <c r="AK1095" s="1" t="s">
        <v>72</v>
      </c>
      <c r="AL1095">
        <v>1</v>
      </c>
      <c r="AM1095" s="1" t="s">
        <v>2304</v>
      </c>
      <c r="AN1095" s="2">
        <v>46143</v>
      </c>
      <c r="AO1095" s="3">
        <v>46143</v>
      </c>
    </row>
    <row r="1096" spans="1:41">
      <c r="A1096" s="1" t="s">
        <v>2305</v>
      </c>
      <c r="B1096" s="1" t="s">
        <v>42</v>
      </c>
      <c r="C1096">
        <v>999999999999</v>
      </c>
      <c r="D1096">
        <v>222222222222</v>
      </c>
      <c r="E1096" s="1" t="s">
        <v>121</v>
      </c>
      <c r="F1096">
        <v>46166.833333333336</v>
      </c>
      <c r="G1096">
        <v>46167.833333333336</v>
      </c>
      <c r="H1096">
        <v>46142.833333333336</v>
      </c>
      <c r="I1096">
        <v>46173.833333333336</v>
      </c>
      <c r="J1096" s="1" t="s">
        <v>86</v>
      </c>
      <c r="K1096" s="1" t="s">
        <v>87</v>
      </c>
      <c r="L1096" s="1" t="s">
        <v>88</v>
      </c>
      <c r="M1096" s="1" t="s">
        <v>139</v>
      </c>
      <c r="N1096" s="1" t="s">
        <v>48</v>
      </c>
      <c r="O1096" s="1" t="s">
        <v>49</v>
      </c>
      <c r="P1096">
        <v>77.9512</v>
      </c>
      <c r="Q1096" s="1" t="s">
        <v>50</v>
      </c>
      <c r="R1096">
        <v>0.192</v>
      </c>
      <c r="S1096" s="1" t="s">
        <v>51</v>
      </c>
      <c r="T1096" s="1" t="s">
        <v>52</v>
      </c>
      <c r="U1096">
        <v>14.9666</v>
      </c>
      <c r="V1096">
        <v>13.2517</v>
      </c>
      <c r="W1096">
        <v>13.2517</v>
      </c>
      <c r="X1096" s="1" t="s">
        <v>53</v>
      </c>
      <c r="Y1096" s="1" t="s">
        <v>49</v>
      </c>
      <c r="Z1096" s="1" t="s">
        <v>90</v>
      </c>
      <c r="AA1096" s="1" t="s">
        <v>123</v>
      </c>
      <c r="AB1096" s="1" t="s">
        <v>124</v>
      </c>
      <c r="AC1096" s="1" t="s">
        <v>125</v>
      </c>
      <c r="AD1096" s="1" t="s">
        <v>126</v>
      </c>
      <c r="AE1096" s="1" t="s">
        <v>127</v>
      </c>
      <c r="AF1096" s="1" t="s">
        <v>70</v>
      </c>
      <c r="AG1096" s="1" t="s">
        <v>60</v>
      </c>
      <c r="AH1096">
        <v>1096</v>
      </c>
      <c r="AI1096" s="1" t="s">
        <v>70</v>
      </c>
      <c r="AJ1096" s="1" t="s">
        <v>71</v>
      </c>
      <c r="AK1096" s="1" t="s">
        <v>72</v>
      </c>
      <c r="AL1096">
        <v>1</v>
      </c>
      <c r="AM1096" s="1" t="s">
        <v>2306</v>
      </c>
      <c r="AN1096" s="2">
        <v>46143</v>
      </c>
      <c r="AO1096" s="3">
        <v>46143</v>
      </c>
    </row>
    <row r="1097" spans="1:41">
      <c r="A1097" s="1" t="s">
        <v>2307</v>
      </c>
      <c r="B1097" s="1" t="s">
        <v>42</v>
      </c>
      <c r="C1097">
        <v>999999999999</v>
      </c>
      <c r="D1097">
        <v>222222222222</v>
      </c>
      <c r="E1097" s="1" t="s">
        <v>121</v>
      </c>
      <c r="F1097">
        <v>46166.833333333336</v>
      </c>
      <c r="G1097">
        <v>46167.833333333336</v>
      </c>
      <c r="H1097">
        <v>46142.833333333336</v>
      </c>
      <c r="I1097">
        <v>46173.833333333336</v>
      </c>
      <c r="J1097" s="1" t="s">
        <v>86</v>
      </c>
      <c r="K1097" s="1" t="s">
        <v>87</v>
      </c>
      <c r="L1097" s="1" t="s">
        <v>88</v>
      </c>
      <c r="M1097" s="1" t="s">
        <v>142</v>
      </c>
      <c r="N1097" s="1" t="s">
        <v>48</v>
      </c>
      <c r="O1097" s="1" t="s">
        <v>49</v>
      </c>
      <c r="P1097">
        <v>87.765900000000002</v>
      </c>
      <c r="Q1097" s="1" t="s">
        <v>50</v>
      </c>
      <c r="R1097">
        <v>0.192</v>
      </c>
      <c r="S1097" s="1" t="s">
        <v>51</v>
      </c>
      <c r="T1097" s="1" t="s">
        <v>52</v>
      </c>
      <c r="U1097">
        <v>16.851099999999999</v>
      </c>
      <c r="V1097">
        <v>14.920199999999999</v>
      </c>
      <c r="W1097">
        <v>14.920199999999999</v>
      </c>
      <c r="X1097" s="1" t="s">
        <v>53</v>
      </c>
      <c r="Y1097" s="1" t="s">
        <v>49</v>
      </c>
      <c r="Z1097" s="1" t="s">
        <v>90</v>
      </c>
      <c r="AA1097" s="1" t="s">
        <v>123</v>
      </c>
      <c r="AB1097" s="1" t="s">
        <v>124</v>
      </c>
      <c r="AC1097" s="1" t="s">
        <v>125</v>
      </c>
      <c r="AD1097" s="1" t="s">
        <v>126</v>
      </c>
      <c r="AE1097" s="1" t="s">
        <v>127</v>
      </c>
      <c r="AF1097" s="1" t="s">
        <v>70</v>
      </c>
      <c r="AG1097" s="1" t="s">
        <v>60</v>
      </c>
      <c r="AH1097">
        <v>1097</v>
      </c>
      <c r="AI1097" s="1" t="s">
        <v>70</v>
      </c>
      <c r="AJ1097" s="1" t="s">
        <v>71</v>
      </c>
      <c r="AK1097" s="1" t="s">
        <v>72</v>
      </c>
      <c r="AL1097">
        <v>1</v>
      </c>
      <c r="AM1097" s="1" t="s">
        <v>2308</v>
      </c>
      <c r="AN1097" s="2">
        <v>46143</v>
      </c>
      <c r="AO1097" s="3">
        <v>46143</v>
      </c>
    </row>
    <row r="1098" spans="1:41">
      <c r="A1098" s="1" t="s">
        <v>2309</v>
      </c>
      <c r="B1098" s="1" t="s">
        <v>42</v>
      </c>
      <c r="C1098">
        <v>999999999999</v>
      </c>
      <c r="D1098">
        <v>222222222222</v>
      </c>
      <c r="E1098" s="1" t="s">
        <v>121</v>
      </c>
      <c r="F1098">
        <v>46166.833333333336</v>
      </c>
      <c r="G1098">
        <v>46167.833333333336</v>
      </c>
      <c r="H1098">
        <v>46142.833333333336</v>
      </c>
      <c r="I1098">
        <v>46173.833333333336</v>
      </c>
      <c r="J1098" s="1" t="s">
        <v>96</v>
      </c>
      <c r="K1098" s="1" t="s">
        <v>45</v>
      </c>
      <c r="L1098" s="1" t="s">
        <v>97</v>
      </c>
      <c r="M1098" s="1" t="s">
        <v>145</v>
      </c>
      <c r="N1098" s="1" t="s">
        <v>48</v>
      </c>
      <c r="O1098" s="1" t="s">
        <v>49</v>
      </c>
      <c r="P1098">
        <v>1916013.1646</v>
      </c>
      <c r="Q1098" s="1" t="s">
        <v>99</v>
      </c>
      <c r="R1098">
        <v>1.6666700000000001E-5</v>
      </c>
      <c r="S1098" s="1" t="s">
        <v>51</v>
      </c>
      <c r="T1098" s="1" t="s">
        <v>52</v>
      </c>
      <c r="U1098">
        <v>31.933599999999998</v>
      </c>
      <c r="V1098">
        <v>29.6982</v>
      </c>
      <c r="W1098">
        <v>29.6982</v>
      </c>
      <c r="X1098" s="1" t="s">
        <v>53</v>
      </c>
      <c r="Y1098" s="1" t="s">
        <v>49</v>
      </c>
      <c r="Z1098" s="1" t="s">
        <v>100</v>
      </c>
      <c r="AA1098" s="1" t="s">
        <v>55</v>
      </c>
      <c r="AB1098" s="1" t="s">
        <v>56</v>
      </c>
      <c r="AC1098" s="1" t="s">
        <v>57</v>
      </c>
      <c r="AD1098" s="1" t="s">
        <v>58</v>
      </c>
      <c r="AE1098" s="1" t="s">
        <v>59</v>
      </c>
      <c r="AF1098" s="1" t="s">
        <v>56</v>
      </c>
      <c r="AG1098" s="1" t="s">
        <v>60</v>
      </c>
      <c r="AH1098">
        <v>1098</v>
      </c>
      <c r="AI1098" s="1" t="s">
        <v>56</v>
      </c>
      <c r="AJ1098" s="1" t="s">
        <v>56</v>
      </c>
      <c r="AK1098" s="1" t="s">
        <v>61</v>
      </c>
      <c r="AL1098">
        <v>1</v>
      </c>
      <c r="AM1098" s="1" t="s">
        <v>2310</v>
      </c>
      <c r="AN1098" s="2">
        <v>46143</v>
      </c>
      <c r="AO1098" s="3">
        <v>46143</v>
      </c>
    </row>
    <row r="1099" spans="1:41">
      <c r="A1099" s="1" t="s">
        <v>2311</v>
      </c>
      <c r="B1099" s="1" t="s">
        <v>42</v>
      </c>
      <c r="C1099">
        <v>999999999999</v>
      </c>
      <c r="D1099">
        <v>222222222222</v>
      </c>
      <c r="E1099" s="1" t="s">
        <v>121</v>
      </c>
      <c r="F1099">
        <v>46166.833333333336</v>
      </c>
      <c r="G1099">
        <v>46167.833333333336</v>
      </c>
      <c r="H1099">
        <v>46142.833333333336</v>
      </c>
      <c r="I1099">
        <v>46173.833333333336</v>
      </c>
      <c r="J1099" s="1" t="s">
        <v>96</v>
      </c>
      <c r="K1099" s="1" t="s">
        <v>45</v>
      </c>
      <c r="L1099" s="1" t="s">
        <v>97</v>
      </c>
      <c r="M1099" s="1" t="s">
        <v>148</v>
      </c>
      <c r="N1099" s="1" t="s">
        <v>48</v>
      </c>
      <c r="O1099" s="1" t="s">
        <v>49</v>
      </c>
      <c r="P1099">
        <v>1727980.8884999999</v>
      </c>
      <c r="Q1099" s="1" t="s">
        <v>99</v>
      </c>
      <c r="R1099">
        <v>1.6666700000000001E-5</v>
      </c>
      <c r="S1099" s="1" t="s">
        <v>51</v>
      </c>
      <c r="T1099" s="1" t="s">
        <v>52</v>
      </c>
      <c r="U1099">
        <v>28.799700000000001</v>
      </c>
      <c r="V1099">
        <v>26.7837</v>
      </c>
      <c r="W1099">
        <v>26.7837</v>
      </c>
      <c r="X1099" s="1" t="s">
        <v>53</v>
      </c>
      <c r="Y1099" s="1" t="s">
        <v>49</v>
      </c>
      <c r="Z1099" s="1" t="s">
        <v>100</v>
      </c>
      <c r="AA1099" s="1" t="s">
        <v>123</v>
      </c>
      <c r="AB1099" s="1" t="s">
        <v>124</v>
      </c>
      <c r="AC1099" s="1" t="s">
        <v>125</v>
      </c>
      <c r="AD1099" s="1" t="s">
        <v>126</v>
      </c>
      <c r="AE1099" s="1" t="s">
        <v>127</v>
      </c>
      <c r="AF1099" s="1" t="s">
        <v>70</v>
      </c>
      <c r="AG1099" s="1" t="s">
        <v>60</v>
      </c>
      <c r="AH1099">
        <v>1099</v>
      </c>
      <c r="AI1099" s="1" t="s">
        <v>70</v>
      </c>
      <c r="AJ1099" s="1" t="s">
        <v>71</v>
      </c>
      <c r="AK1099" s="1" t="s">
        <v>72</v>
      </c>
      <c r="AL1099">
        <v>1</v>
      </c>
      <c r="AM1099" s="1" t="s">
        <v>2312</v>
      </c>
      <c r="AN1099" s="2">
        <v>46143</v>
      </c>
      <c r="AO1099" s="3">
        <v>46143</v>
      </c>
    </row>
    <row r="1100" spans="1:41">
      <c r="A1100" s="1" t="s">
        <v>2313</v>
      </c>
      <c r="B1100" s="1" t="s">
        <v>42</v>
      </c>
      <c r="C1100">
        <v>999999999999</v>
      </c>
      <c r="D1100">
        <v>222222222222</v>
      </c>
      <c r="E1100" s="1" t="s">
        <v>121</v>
      </c>
      <c r="F1100">
        <v>46166.833333333336</v>
      </c>
      <c r="G1100">
        <v>46167.833333333336</v>
      </c>
      <c r="H1100">
        <v>46142.833333333336</v>
      </c>
      <c r="I1100">
        <v>46173.833333333336</v>
      </c>
      <c r="J1100" s="1" t="s">
        <v>106</v>
      </c>
      <c r="K1100" s="1" t="s">
        <v>107</v>
      </c>
      <c r="L1100" s="1" t="s">
        <v>108</v>
      </c>
      <c r="M1100" s="1" t="s">
        <v>151</v>
      </c>
      <c r="N1100" s="1" t="s">
        <v>48</v>
      </c>
      <c r="O1100" s="1" t="s">
        <v>49</v>
      </c>
      <c r="P1100">
        <v>84.710400000000007</v>
      </c>
      <c r="Q1100" s="1" t="s">
        <v>110</v>
      </c>
      <c r="R1100">
        <v>0.5</v>
      </c>
      <c r="S1100" s="1" t="s">
        <v>51</v>
      </c>
      <c r="T1100" s="1" t="s">
        <v>52</v>
      </c>
      <c r="U1100">
        <v>42.355200000000004</v>
      </c>
      <c r="V1100">
        <v>38.966799999999999</v>
      </c>
      <c r="W1100">
        <v>38.966799999999999</v>
      </c>
      <c r="X1100" s="1" t="s">
        <v>53</v>
      </c>
      <c r="Y1100" s="1" t="s">
        <v>49</v>
      </c>
      <c r="Z1100" s="1" t="s">
        <v>111</v>
      </c>
      <c r="AA1100" s="1" t="s">
        <v>152</v>
      </c>
      <c r="AB1100" s="1" t="s">
        <v>124</v>
      </c>
      <c r="AC1100" s="1" t="s">
        <v>125</v>
      </c>
      <c r="AD1100" s="1" t="s">
        <v>126</v>
      </c>
      <c r="AE1100" s="1" t="s">
        <v>127</v>
      </c>
      <c r="AF1100" s="1" t="s">
        <v>70</v>
      </c>
      <c r="AG1100" s="1" t="s">
        <v>60</v>
      </c>
      <c r="AH1100">
        <v>1100</v>
      </c>
      <c r="AI1100" s="1" t="s">
        <v>113</v>
      </c>
      <c r="AJ1100" s="1" t="s">
        <v>114</v>
      </c>
      <c r="AK1100" s="1" t="s">
        <v>115</v>
      </c>
      <c r="AL1100">
        <v>1</v>
      </c>
      <c r="AM1100" s="1" t="s">
        <v>2314</v>
      </c>
      <c r="AN1100" s="2">
        <v>46143</v>
      </c>
      <c r="AO1100" s="3">
        <v>46143</v>
      </c>
    </row>
    <row r="1101" spans="1:41">
      <c r="A1101" s="1" t="s">
        <v>2315</v>
      </c>
      <c r="B1101" s="1" t="s">
        <v>42</v>
      </c>
      <c r="C1101">
        <v>999999999999</v>
      </c>
      <c r="D1101">
        <v>222222222222</v>
      </c>
      <c r="E1101" s="1" t="s">
        <v>121</v>
      </c>
      <c r="F1101">
        <v>46166.833333333336</v>
      </c>
      <c r="G1101">
        <v>46167.833333333336</v>
      </c>
      <c r="H1101">
        <v>46142.833333333336</v>
      </c>
      <c r="I1101">
        <v>46173.833333333336</v>
      </c>
      <c r="J1101" s="1" t="s">
        <v>106</v>
      </c>
      <c r="K1101" s="1" t="s">
        <v>107</v>
      </c>
      <c r="L1101" s="1" t="s">
        <v>108</v>
      </c>
      <c r="M1101" s="1" t="s">
        <v>155</v>
      </c>
      <c r="N1101" s="1" t="s">
        <v>48</v>
      </c>
      <c r="O1101" s="1" t="s">
        <v>49</v>
      </c>
      <c r="P1101">
        <v>95.46</v>
      </c>
      <c r="Q1101" s="1" t="s">
        <v>110</v>
      </c>
      <c r="R1101">
        <v>0.5</v>
      </c>
      <c r="S1101" s="1" t="s">
        <v>51</v>
      </c>
      <c r="T1101" s="1" t="s">
        <v>52</v>
      </c>
      <c r="U1101">
        <v>47.73</v>
      </c>
      <c r="V1101">
        <v>43.9116</v>
      </c>
      <c r="W1101">
        <v>43.9116</v>
      </c>
      <c r="X1101" s="1" t="s">
        <v>53</v>
      </c>
      <c r="Y1101" s="1" t="s">
        <v>49</v>
      </c>
      <c r="Z1101" s="1" t="s">
        <v>111</v>
      </c>
      <c r="AA1101" s="1" t="s">
        <v>152</v>
      </c>
      <c r="AB1101" s="1" t="s">
        <v>124</v>
      </c>
      <c r="AC1101" s="1" t="s">
        <v>125</v>
      </c>
      <c r="AD1101" s="1" t="s">
        <v>126</v>
      </c>
      <c r="AE1101" s="1" t="s">
        <v>127</v>
      </c>
      <c r="AF1101" s="1" t="s">
        <v>70</v>
      </c>
      <c r="AG1101" s="1" t="s">
        <v>60</v>
      </c>
      <c r="AH1101">
        <v>1101</v>
      </c>
      <c r="AI1101" s="1" t="s">
        <v>113</v>
      </c>
      <c r="AJ1101" s="1" t="s">
        <v>114</v>
      </c>
      <c r="AK1101" s="1" t="s">
        <v>115</v>
      </c>
      <c r="AL1101">
        <v>1</v>
      </c>
      <c r="AM1101" s="1" t="s">
        <v>2316</v>
      </c>
      <c r="AN1101" s="2">
        <v>46143</v>
      </c>
      <c r="AO1101" s="3">
        <v>46143</v>
      </c>
    </row>
    <row r="1102" spans="1:41">
      <c r="A1102" s="1" t="s">
        <v>2317</v>
      </c>
      <c r="B1102" s="1" t="s">
        <v>42</v>
      </c>
      <c r="C1102">
        <v>999999999999</v>
      </c>
      <c r="D1102">
        <v>111111111111</v>
      </c>
      <c r="E1102" s="1" t="s">
        <v>43</v>
      </c>
      <c r="F1102">
        <v>46167.833333333336</v>
      </c>
      <c r="G1102">
        <v>46168.833333333336</v>
      </c>
      <c r="H1102">
        <v>46142.833333333336</v>
      </c>
      <c r="I1102">
        <v>46173.833333333336</v>
      </c>
      <c r="J1102" s="1" t="s">
        <v>44</v>
      </c>
      <c r="K1102" s="1" t="s">
        <v>45</v>
      </c>
      <c r="L1102" s="1" t="s">
        <v>46</v>
      </c>
      <c r="M1102" s="1" t="s">
        <v>47</v>
      </c>
      <c r="N1102" s="1" t="s">
        <v>48</v>
      </c>
      <c r="O1102" s="1" t="s">
        <v>49</v>
      </c>
      <c r="P1102">
        <v>1139.0879</v>
      </c>
      <c r="Q1102" s="1" t="s">
        <v>50</v>
      </c>
      <c r="R1102">
        <v>9.6000000000000002E-2</v>
      </c>
      <c r="S1102" s="1" t="s">
        <v>51</v>
      </c>
      <c r="T1102" s="1" t="s">
        <v>52</v>
      </c>
      <c r="U1102">
        <v>109.3524</v>
      </c>
      <c r="V1102">
        <v>95.683400000000006</v>
      </c>
      <c r="W1102">
        <v>95.683400000000006</v>
      </c>
      <c r="X1102" s="1" t="s">
        <v>53</v>
      </c>
      <c r="Y1102" s="1" t="s">
        <v>49</v>
      </c>
      <c r="Z1102" s="1" t="s">
        <v>54</v>
      </c>
      <c r="AA1102" s="1" t="s">
        <v>55</v>
      </c>
      <c r="AB1102" s="1" t="s">
        <v>56</v>
      </c>
      <c r="AC1102" s="1" t="s">
        <v>57</v>
      </c>
      <c r="AD1102" s="1" t="s">
        <v>58</v>
      </c>
      <c r="AE1102" s="1" t="s">
        <v>59</v>
      </c>
      <c r="AF1102" s="1" t="s">
        <v>56</v>
      </c>
      <c r="AG1102" s="1" t="s">
        <v>60</v>
      </c>
      <c r="AH1102">
        <v>1102</v>
      </c>
      <c r="AI1102" s="1" t="s">
        <v>56</v>
      </c>
      <c r="AJ1102" s="1" t="s">
        <v>56</v>
      </c>
      <c r="AK1102" s="1" t="s">
        <v>61</v>
      </c>
      <c r="AL1102">
        <v>1</v>
      </c>
      <c r="AM1102" s="1" t="s">
        <v>2318</v>
      </c>
      <c r="AN1102" s="2">
        <v>46143</v>
      </c>
      <c r="AO1102" s="3">
        <v>46143</v>
      </c>
    </row>
    <row r="1103" spans="1:41">
      <c r="A1103" s="1" t="s">
        <v>2319</v>
      </c>
      <c r="B1103" s="1" t="s">
        <v>42</v>
      </c>
      <c r="C1103">
        <v>999999999999</v>
      </c>
      <c r="D1103">
        <v>111111111111</v>
      </c>
      <c r="E1103" s="1" t="s">
        <v>43</v>
      </c>
      <c r="F1103">
        <v>46167.833333333336</v>
      </c>
      <c r="G1103">
        <v>46168.833333333336</v>
      </c>
      <c r="H1103">
        <v>46142.833333333336</v>
      </c>
      <c r="I1103">
        <v>46173.833333333336</v>
      </c>
      <c r="J1103" s="1" t="s">
        <v>44</v>
      </c>
      <c r="K1103" s="1" t="s">
        <v>45</v>
      </c>
      <c r="L1103" s="1" t="s">
        <v>46</v>
      </c>
      <c r="M1103" s="1" t="s">
        <v>64</v>
      </c>
      <c r="N1103" s="1" t="s">
        <v>48</v>
      </c>
      <c r="O1103" s="1" t="s">
        <v>49</v>
      </c>
      <c r="P1103">
        <v>1031.0386000000001</v>
      </c>
      <c r="Q1103" s="1" t="s">
        <v>50</v>
      </c>
      <c r="R1103">
        <v>9.6000000000000002E-2</v>
      </c>
      <c r="S1103" s="1" t="s">
        <v>51</v>
      </c>
      <c r="T1103" s="1" t="s">
        <v>52</v>
      </c>
      <c r="U1103">
        <v>98.979699999999994</v>
      </c>
      <c r="V1103">
        <v>86.607200000000006</v>
      </c>
      <c r="W1103">
        <v>86.607200000000006</v>
      </c>
      <c r="X1103" s="1" t="s">
        <v>53</v>
      </c>
      <c r="Y1103" s="1" t="s">
        <v>49</v>
      </c>
      <c r="Z1103" s="1" t="s">
        <v>54</v>
      </c>
      <c r="AA1103" s="1" t="s">
        <v>65</v>
      </c>
      <c r="AB1103" s="1" t="s">
        <v>66</v>
      </c>
      <c r="AC1103" s="1" t="s">
        <v>67</v>
      </c>
      <c r="AD1103" s="1" t="s">
        <v>68</v>
      </c>
      <c r="AE1103" s="1" t="s">
        <v>69</v>
      </c>
      <c r="AF1103" s="1" t="s">
        <v>70</v>
      </c>
      <c r="AG1103" s="1" t="s">
        <v>60</v>
      </c>
      <c r="AH1103">
        <v>1103</v>
      </c>
      <c r="AI1103" s="1" t="s">
        <v>70</v>
      </c>
      <c r="AJ1103" s="1" t="s">
        <v>71</v>
      </c>
      <c r="AK1103" s="1" t="s">
        <v>72</v>
      </c>
      <c r="AL1103">
        <v>1</v>
      </c>
      <c r="AM1103" s="1" t="s">
        <v>2320</v>
      </c>
      <c r="AN1103" s="2">
        <v>46143</v>
      </c>
      <c r="AO1103" s="3">
        <v>46143</v>
      </c>
    </row>
    <row r="1104" spans="1:41">
      <c r="A1104" s="1" t="s">
        <v>2321</v>
      </c>
      <c r="B1104" s="1" t="s">
        <v>42</v>
      </c>
      <c r="C1104">
        <v>999999999999</v>
      </c>
      <c r="D1104">
        <v>111111111111</v>
      </c>
      <c r="E1104" s="1" t="s">
        <v>43</v>
      </c>
      <c r="F1104">
        <v>46167.833333333336</v>
      </c>
      <c r="G1104">
        <v>46168.833333333336</v>
      </c>
      <c r="H1104">
        <v>46142.833333333336</v>
      </c>
      <c r="I1104">
        <v>46173.833333333336</v>
      </c>
      <c r="J1104" s="1" t="s">
        <v>75</v>
      </c>
      <c r="K1104" s="1" t="s">
        <v>76</v>
      </c>
      <c r="L1104" s="1" t="s">
        <v>77</v>
      </c>
      <c r="M1104" s="1" t="s">
        <v>78</v>
      </c>
      <c r="N1104" s="1" t="s">
        <v>48</v>
      </c>
      <c r="O1104" s="1" t="s">
        <v>49</v>
      </c>
      <c r="P1104">
        <v>233.56020000000001</v>
      </c>
      <c r="Q1104" s="1" t="s">
        <v>79</v>
      </c>
      <c r="R1104">
        <v>2.3E-2</v>
      </c>
      <c r="S1104" s="1" t="s">
        <v>51</v>
      </c>
      <c r="T1104" s="1" t="s">
        <v>52</v>
      </c>
      <c r="U1104">
        <v>5.3719000000000001</v>
      </c>
      <c r="V1104">
        <v>5.0214999999999996</v>
      </c>
      <c r="W1104">
        <v>5.0214999999999996</v>
      </c>
      <c r="X1104" s="1" t="s">
        <v>53</v>
      </c>
      <c r="Y1104" s="1" t="s">
        <v>49</v>
      </c>
      <c r="Z1104" s="1" t="s">
        <v>80</v>
      </c>
      <c r="AA1104" s="1" t="s">
        <v>65</v>
      </c>
      <c r="AB1104" s="1" t="s">
        <v>66</v>
      </c>
      <c r="AC1104" s="1" t="s">
        <v>67</v>
      </c>
      <c r="AD1104" s="1" t="s">
        <v>68</v>
      </c>
      <c r="AE1104" s="1" t="s">
        <v>69</v>
      </c>
      <c r="AF1104" s="1" t="s">
        <v>70</v>
      </c>
      <c r="AG1104" s="1" t="s">
        <v>60</v>
      </c>
      <c r="AH1104">
        <v>1104</v>
      </c>
      <c r="AI1104" s="1" t="s">
        <v>70</v>
      </c>
      <c r="AJ1104" s="1" t="s">
        <v>71</v>
      </c>
      <c r="AK1104" s="1" t="s">
        <v>72</v>
      </c>
      <c r="AL1104">
        <v>1</v>
      </c>
      <c r="AM1104" s="1" t="s">
        <v>2322</v>
      </c>
      <c r="AN1104" s="2">
        <v>46143</v>
      </c>
      <c r="AO1104" s="3">
        <v>46143</v>
      </c>
    </row>
    <row r="1105" spans="1:41">
      <c r="A1105" s="1" t="s">
        <v>2323</v>
      </c>
      <c r="B1105" s="1" t="s">
        <v>42</v>
      </c>
      <c r="C1105">
        <v>999999999999</v>
      </c>
      <c r="D1105">
        <v>111111111111</v>
      </c>
      <c r="E1105" s="1" t="s">
        <v>43</v>
      </c>
      <c r="F1105">
        <v>46167.833333333336</v>
      </c>
      <c r="G1105">
        <v>46168.833333333336</v>
      </c>
      <c r="H1105">
        <v>46142.833333333336</v>
      </c>
      <c r="I1105">
        <v>46173.833333333336</v>
      </c>
      <c r="J1105" s="1" t="s">
        <v>75</v>
      </c>
      <c r="K1105" s="1" t="s">
        <v>76</v>
      </c>
      <c r="L1105" s="1" t="s">
        <v>77</v>
      </c>
      <c r="M1105" s="1" t="s">
        <v>83</v>
      </c>
      <c r="N1105" s="1" t="s">
        <v>48</v>
      </c>
      <c r="O1105" s="1" t="s">
        <v>49</v>
      </c>
      <c r="P1105">
        <v>254.6455</v>
      </c>
      <c r="Q1105" s="1" t="s">
        <v>79</v>
      </c>
      <c r="R1105">
        <v>2.3E-2</v>
      </c>
      <c r="S1105" s="1" t="s">
        <v>51</v>
      </c>
      <c r="T1105" s="1" t="s">
        <v>52</v>
      </c>
      <c r="U1105">
        <v>5.8567999999999998</v>
      </c>
      <c r="V1105">
        <v>5.4748999999999999</v>
      </c>
      <c r="W1105">
        <v>5.4748999999999999</v>
      </c>
      <c r="X1105" s="1" t="s">
        <v>53</v>
      </c>
      <c r="Y1105" s="1" t="s">
        <v>49</v>
      </c>
      <c r="Z1105" s="1" t="s">
        <v>80</v>
      </c>
      <c r="AA1105" s="1" t="s">
        <v>65</v>
      </c>
      <c r="AB1105" s="1" t="s">
        <v>66</v>
      </c>
      <c r="AC1105" s="1" t="s">
        <v>67</v>
      </c>
      <c r="AD1105" s="1" t="s">
        <v>68</v>
      </c>
      <c r="AE1105" s="1" t="s">
        <v>69</v>
      </c>
      <c r="AF1105" s="1" t="s">
        <v>70</v>
      </c>
      <c r="AG1105" s="1" t="s">
        <v>60</v>
      </c>
      <c r="AH1105">
        <v>1105</v>
      </c>
      <c r="AI1105" s="1" t="s">
        <v>70</v>
      </c>
      <c r="AJ1105" s="1" t="s">
        <v>71</v>
      </c>
      <c r="AK1105" s="1" t="s">
        <v>72</v>
      </c>
      <c r="AL1105">
        <v>1</v>
      </c>
      <c r="AM1105" s="1" t="s">
        <v>2324</v>
      </c>
      <c r="AN1105" s="2">
        <v>46143</v>
      </c>
      <c r="AO1105" s="3">
        <v>46143</v>
      </c>
    </row>
    <row r="1106" spans="1:41">
      <c r="A1106" s="1" t="s">
        <v>2325</v>
      </c>
      <c r="B1106" s="1" t="s">
        <v>42</v>
      </c>
      <c r="C1106">
        <v>999999999999</v>
      </c>
      <c r="D1106">
        <v>111111111111</v>
      </c>
      <c r="E1106" s="1" t="s">
        <v>43</v>
      </c>
      <c r="F1106">
        <v>46167.833333333336</v>
      </c>
      <c r="G1106">
        <v>46168.833333333336</v>
      </c>
      <c r="H1106">
        <v>46142.833333333336</v>
      </c>
      <c r="I1106">
        <v>46173.833333333336</v>
      </c>
      <c r="J1106" s="1" t="s">
        <v>86</v>
      </c>
      <c r="K1106" s="1" t="s">
        <v>87</v>
      </c>
      <c r="L1106" s="1" t="s">
        <v>88</v>
      </c>
      <c r="M1106" s="1" t="s">
        <v>89</v>
      </c>
      <c r="N1106" s="1" t="s">
        <v>48</v>
      </c>
      <c r="O1106" s="1" t="s">
        <v>49</v>
      </c>
      <c r="P1106">
        <v>223.7628</v>
      </c>
      <c r="Q1106" s="1" t="s">
        <v>50</v>
      </c>
      <c r="R1106">
        <v>0.192</v>
      </c>
      <c r="S1106" s="1" t="s">
        <v>51</v>
      </c>
      <c r="T1106" s="1" t="s">
        <v>52</v>
      </c>
      <c r="U1106">
        <v>42.962499999999999</v>
      </c>
      <c r="V1106">
        <v>38.039700000000003</v>
      </c>
      <c r="W1106">
        <v>38.039700000000003</v>
      </c>
      <c r="X1106" s="1" t="s">
        <v>53</v>
      </c>
      <c r="Y1106" s="1" t="s">
        <v>49</v>
      </c>
      <c r="Z1106" s="1" t="s">
        <v>90</v>
      </c>
      <c r="AA1106" s="1" t="s">
        <v>65</v>
      </c>
      <c r="AB1106" s="1" t="s">
        <v>66</v>
      </c>
      <c r="AC1106" s="1" t="s">
        <v>67</v>
      </c>
      <c r="AD1106" s="1" t="s">
        <v>68</v>
      </c>
      <c r="AE1106" s="1" t="s">
        <v>69</v>
      </c>
      <c r="AF1106" s="1" t="s">
        <v>70</v>
      </c>
      <c r="AG1106" s="1" t="s">
        <v>60</v>
      </c>
      <c r="AH1106">
        <v>1106</v>
      </c>
      <c r="AI1106" s="1" t="s">
        <v>70</v>
      </c>
      <c r="AJ1106" s="1" t="s">
        <v>71</v>
      </c>
      <c r="AK1106" s="1" t="s">
        <v>72</v>
      </c>
      <c r="AL1106">
        <v>1</v>
      </c>
      <c r="AM1106" s="1" t="s">
        <v>2326</v>
      </c>
      <c r="AN1106" s="2">
        <v>46143</v>
      </c>
      <c r="AO1106" s="3">
        <v>46143</v>
      </c>
    </row>
    <row r="1107" spans="1:41">
      <c r="A1107" s="1" t="s">
        <v>2327</v>
      </c>
      <c r="B1107" s="1" t="s">
        <v>42</v>
      </c>
      <c r="C1107">
        <v>999999999999</v>
      </c>
      <c r="D1107">
        <v>111111111111</v>
      </c>
      <c r="E1107" s="1" t="s">
        <v>43</v>
      </c>
      <c r="F1107">
        <v>46167.833333333336</v>
      </c>
      <c r="G1107">
        <v>46168.833333333336</v>
      </c>
      <c r="H1107">
        <v>46142.833333333336</v>
      </c>
      <c r="I1107">
        <v>46173.833333333336</v>
      </c>
      <c r="J1107" s="1" t="s">
        <v>86</v>
      </c>
      <c r="K1107" s="1" t="s">
        <v>87</v>
      </c>
      <c r="L1107" s="1" t="s">
        <v>88</v>
      </c>
      <c r="M1107" s="1" t="s">
        <v>93</v>
      </c>
      <c r="N1107" s="1" t="s">
        <v>48</v>
      </c>
      <c r="O1107" s="1" t="s">
        <v>49</v>
      </c>
      <c r="P1107">
        <v>198.102</v>
      </c>
      <c r="Q1107" s="1" t="s">
        <v>50</v>
      </c>
      <c r="R1107">
        <v>0.192</v>
      </c>
      <c r="S1107" s="1" t="s">
        <v>51</v>
      </c>
      <c r="T1107" s="1" t="s">
        <v>52</v>
      </c>
      <c r="U1107">
        <v>38.035600000000002</v>
      </c>
      <c r="V1107">
        <v>33.677300000000002</v>
      </c>
      <c r="W1107">
        <v>33.677300000000002</v>
      </c>
      <c r="X1107" s="1" t="s">
        <v>53</v>
      </c>
      <c r="Y1107" s="1" t="s">
        <v>49</v>
      </c>
      <c r="Z1107" s="1" t="s">
        <v>90</v>
      </c>
      <c r="AA1107" s="1" t="s">
        <v>65</v>
      </c>
      <c r="AB1107" s="1" t="s">
        <v>66</v>
      </c>
      <c r="AC1107" s="1" t="s">
        <v>67</v>
      </c>
      <c r="AD1107" s="1" t="s">
        <v>68</v>
      </c>
      <c r="AE1107" s="1" t="s">
        <v>69</v>
      </c>
      <c r="AF1107" s="1" t="s">
        <v>70</v>
      </c>
      <c r="AG1107" s="1" t="s">
        <v>60</v>
      </c>
      <c r="AH1107">
        <v>1107</v>
      </c>
      <c r="AI1107" s="1" t="s">
        <v>70</v>
      </c>
      <c r="AJ1107" s="1" t="s">
        <v>71</v>
      </c>
      <c r="AK1107" s="1" t="s">
        <v>72</v>
      </c>
      <c r="AL1107">
        <v>1</v>
      </c>
      <c r="AM1107" s="1" t="s">
        <v>2328</v>
      </c>
      <c r="AN1107" s="2">
        <v>46143</v>
      </c>
      <c r="AO1107" s="3">
        <v>46143</v>
      </c>
    </row>
    <row r="1108" spans="1:41">
      <c r="A1108" s="1" t="s">
        <v>2329</v>
      </c>
      <c r="B1108" s="1" t="s">
        <v>42</v>
      </c>
      <c r="C1108">
        <v>999999999999</v>
      </c>
      <c r="D1108">
        <v>111111111111</v>
      </c>
      <c r="E1108" s="1" t="s">
        <v>43</v>
      </c>
      <c r="F1108">
        <v>46167.833333333336</v>
      </c>
      <c r="G1108">
        <v>46168.833333333336</v>
      </c>
      <c r="H1108">
        <v>46142.833333333336</v>
      </c>
      <c r="I1108">
        <v>46173.833333333336</v>
      </c>
      <c r="J1108" s="1" t="s">
        <v>96</v>
      </c>
      <c r="K1108" s="1" t="s">
        <v>45</v>
      </c>
      <c r="L1108" s="1" t="s">
        <v>97</v>
      </c>
      <c r="M1108" s="1" t="s">
        <v>98</v>
      </c>
      <c r="N1108" s="1" t="s">
        <v>48</v>
      </c>
      <c r="O1108" s="1" t="s">
        <v>49</v>
      </c>
      <c r="P1108">
        <v>4768249.6563999997</v>
      </c>
      <c r="Q1108" s="1" t="s">
        <v>99</v>
      </c>
      <c r="R1108">
        <v>1.6666700000000001E-5</v>
      </c>
      <c r="S1108" s="1" t="s">
        <v>51</v>
      </c>
      <c r="T1108" s="1" t="s">
        <v>52</v>
      </c>
      <c r="U1108">
        <v>79.471000000000004</v>
      </c>
      <c r="V1108">
        <v>73.907899999999998</v>
      </c>
      <c r="W1108">
        <v>73.907899999999998</v>
      </c>
      <c r="X1108" s="1" t="s">
        <v>53</v>
      </c>
      <c r="Y1108" s="1" t="s">
        <v>49</v>
      </c>
      <c r="Z1108" s="1" t="s">
        <v>100</v>
      </c>
      <c r="AA1108" s="1" t="s">
        <v>65</v>
      </c>
      <c r="AB1108" s="1" t="s">
        <v>66</v>
      </c>
      <c r="AC1108" s="1" t="s">
        <v>67</v>
      </c>
      <c r="AD1108" s="1" t="s">
        <v>68</v>
      </c>
      <c r="AE1108" s="1" t="s">
        <v>69</v>
      </c>
      <c r="AF1108" s="1" t="s">
        <v>70</v>
      </c>
      <c r="AG1108" s="1" t="s">
        <v>60</v>
      </c>
      <c r="AH1108">
        <v>1108</v>
      </c>
      <c r="AI1108" s="1" t="s">
        <v>70</v>
      </c>
      <c r="AJ1108" s="1" t="s">
        <v>71</v>
      </c>
      <c r="AK1108" s="1" t="s">
        <v>72</v>
      </c>
      <c r="AL1108">
        <v>1</v>
      </c>
      <c r="AM1108" s="1" t="s">
        <v>2330</v>
      </c>
      <c r="AN1108" s="2">
        <v>46143</v>
      </c>
      <c r="AO1108" s="3">
        <v>46143</v>
      </c>
    </row>
    <row r="1109" spans="1:41">
      <c r="A1109" s="1" t="s">
        <v>2331</v>
      </c>
      <c r="B1109" s="1" t="s">
        <v>42</v>
      </c>
      <c r="C1109">
        <v>999999999999</v>
      </c>
      <c r="D1109">
        <v>111111111111</v>
      </c>
      <c r="E1109" s="1" t="s">
        <v>43</v>
      </c>
      <c r="F1109">
        <v>46167.833333333336</v>
      </c>
      <c r="G1109">
        <v>46168.833333333336</v>
      </c>
      <c r="H1109">
        <v>46142.833333333336</v>
      </c>
      <c r="I1109">
        <v>46173.833333333336</v>
      </c>
      <c r="J1109" s="1" t="s">
        <v>96</v>
      </c>
      <c r="K1109" s="1" t="s">
        <v>45</v>
      </c>
      <c r="L1109" s="1" t="s">
        <v>97</v>
      </c>
      <c r="M1109" s="1" t="s">
        <v>103</v>
      </c>
      <c r="N1109" s="1" t="s">
        <v>48</v>
      </c>
      <c r="O1109" s="1" t="s">
        <v>49</v>
      </c>
      <c r="P1109">
        <v>4123834.2086999998</v>
      </c>
      <c r="Q1109" s="1" t="s">
        <v>99</v>
      </c>
      <c r="R1109">
        <v>1.6666700000000001E-5</v>
      </c>
      <c r="S1109" s="1" t="s">
        <v>51</v>
      </c>
      <c r="T1109" s="1" t="s">
        <v>52</v>
      </c>
      <c r="U1109">
        <v>68.730699999999999</v>
      </c>
      <c r="V1109">
        <v>63.919400000000003</v>
      </c>
      <c r="W1109">
        <v>63.919400000000003</v>
      </c>
      <c r="X1109" s="1" t="s">
        <v>53</v>
      </c>
      <c r="Y1109" s="1" t="s">
        <v>49</v>
      </c>
      <c r="Z1109" s="1" t="s">
        <v>100</v>
      </c>
      <c r="AA1109" s="1" t="s">
        <v>65</v>
      </c>
      <c r="AB1109" s="1" t="s">
        <v>66</v>
      </c>
      <c r="AC1109" s="1" t="s">
        <v>67</v>
      </c>
      <c r="AD1109" s="1" t="s">
        <v>68</v>
      </c>
      <c r="AE1109" s="1" t="s">
        <v>69</v>
      </c>
      <c r="AF1109" s="1" t="s">
        <v>70</v>
      </c>
      <c r="AG1109" s="1" t="s">
        <v>60</v>
      </c>
      <c r="AH1109">
        <v>1109</v>
      </c>
      <c r="AI1109" s="1" t="s">
        <v>70</v>
      </c>
      <c r="AJ1109" s="1" t="s">
        <v>71</v>
      </c>
      <c r="AK1109" s="1" t="s">
        <v>72</v>
      </c>
      <c r="AL1109">
        <v>1</v>
      </c>
      <c r="AM1109" s="1" t="s">
        <v>2332</v>
      </c>
      <c r="AN1109" s="2">
        <v>46143</v>
      </c>
      <c r="AO1109" s="3">
        <v>46143</v>
      </c>
    </row>
    <row r="1110" spans="1:41">
      <c r="A1110" s="1" t="s">
        <v>2333</v>
      </c>
      <c r="B1110" s="1" t="s">
        <v>42</v>
      </c>
      <c r="C1110">
        <v>999999999999</v>
      </c>
      <c r="D1110">
        <v>111111111111</v>
      </c>
      <c r="E1110" s="1" t="s">
        <v>43</v>
      </c>
      <c r="F1110">
        <v>46167.833333333336</v>
      </c>
      <c r="G1110">
        <v>46168.833333333336</v>
      </c>
      <c r="H1110">
        <v>46142.833333333336</v>
      </c>
      <c r="I1110">
        <v>46173.833333333336</v>
      </c>
      <c r="J1110" s="1" t="s">
        <v>106</v>
      </c>
      <c r="K1110" s="1" t="s">
        <v>107</v>
      </c>
      <c r="L1110" s="1" t="s">
        <v>108</v>
      </c>
      <c r="M1110" s="1" t="s">
        <v>109</v>
      </c>
      <c r="N1110" s="1" t="s">
        <v>48</v>
      </c>
      <c r="O1110" s="1" t="s">
        <v>49</v>
      </c>
      <c r="P1110">
        <v>234.52549999999999</v>
      </c>
      <c r="Q1110" s="1" t="s">
        <v>110</v>
      </c>
      <c r="R1110">
        <v>0.5</v>
      </c>
      <c r="S1110" s="1" t="s">
        <v>51</v>
      </c>
      <c r="T1110" s="1" t="s">
        <v>52</v>
      </c>
      <c r="U1110">
        <v>117.2627</v>
      </c>
      <c r="V1110">
        <v>107.8817</v>
      </c>
      <c r="W1110">
        <v>107.8817</v>
      </c>
      <c r="X1110" s="1" t="s">
        <v>53</v>
      </c>
      <c r="Y1110" s="1" t="s">
        <v>49</v>
      </c>
      <c r="Z1110" s="1" t="s">
        <v>111</v>
      </c>
      <c r="AA1110" s="1" t="s">
        <v>112</v>
      </c>
      <c r="AB1110" s="1" t="s">
        <v>66</v>
      </c>
      <c r="AC1110" s="1" t="s">
        <v>67</v>
      </c>
      <c r="AD1110" s="1" t="s">
        <v>68</v>
      </c>
      <c r="AE1110" s="1" t="s">
        <v>69</v>
      </c>
      <c r="AF1110" s="1" t="s">
        <v>70</v>
      </c>
      <c r="AG1110" s="1" t="s">
        <v>60</v>
      </c>
      <c r="AH1110">
        <v>1110</v>
      </c>
      <c r="AI1110" s="1" t="s">
        <v>113</v>
      </c>
      <c r="AJ1110" s="1" t="s">
        <v>114</v>
      </c>
      <c r="AK1110" s="1" t="s">
        <v>115</v>
      </c>
      <c r="AL1110">
        <v>1</v>
      </c>
      <c r="AM1110" s="1" t="s">
        <v>2334</v>
      </c>
      <c r="AN1110" s="2">
        <v>46143</v>
      </c>
      <c r="AO1110" s="3">
        <v>46143</v>
      </c>
    </row>
    <row r="1111" spans="1:41">
      <c r="A1111" s="1" t="s">
        <v>2335</v>
      </c>
      <c r="B1111" s="1" t="s">
        <v>42</v>
      </c>
      <c r="C1111">
        <v>999999999999</v>
      </c>
      <c r="D1111">
        <v>111111111111</v>
      </c>
      <c r="E1111" s="1" t="s">
        <v>43</v>
      </c>
      <c r="F1111">
        <v>46167.833333333336</v>
      </c>
      <c r="G1111">
        <v>46168.833333333336</v>
      </c>
      <c r="H1111">
        <v>46142.833333333336</v>
      </c>
      <c r="I1111">
        <v>46173.833333333336</v>
      </c>
      <c r="J1111" s="1" t="s">
        <v>106</v>
      </c>
      <c r="K1111" s="1" t="s">
        <v>107</v>
      </c>
      <c r="L1111" s="1" t="s">
        <v>108</v>
      </c>
      <c r="M1111" s="1" t="s">
        <v>118</v>
      </c>
      <c r="N1111" s="1" t="s">
        <v>48</v>
      </c>
      <c r="O1111" s="1" t="s">
        <v>49</v>
      </c>
      <c r="P1111">
        <v>235.78450000000001</v>
      </c>
      <c r="Q1111" s="1" t="s">
        <v>110</v>
      </c>
      <c r="R1111">
        <v>0.5</v>
      </c>
      <c r="S1111" s="1" t="s">
        <v>51</v>
      </c>
      <c r="T1111" s="1" t="s">
        <v>52</v>
      </c>
      <c r="U1111">
        <v>117.8922</v>
      </c>
      <c r="V1111">
        <v>108.4609</v>
      </c>
      <c r="W1111">
        <v>108.4609</v>
      </c>
      <c r="X1111" s="1" t="s">
        <v>53</v>
      </c>
      <c r="Y1111" s="1" t="s">
        <v>49</v>
      </c>
      <c r="Z1111" s="1" t="s">
        <v>111</v>
      </c>
      <c r="AA1111" s="1" t="s">
        <v>112</v>
      </c>
      <c r="AB1111" s="1" t="s">
        <v>66</v>
      </c>
      <c r="AC1111" s="1" t="s">
        <v>67</v>
      </c>
      <c r="AD1111" s="1" t="s">
        <v>68</v>
      </c>
      <c r="AE1111" s="1" t="s">
        <v>69</v>
      </c>
      <c r="AF1111" s="1" t="s">
        <v>70</v>
      </c>
      <c r="AG1111" s="1" t="s">
        <v>60</v>
      </c>
      <c r="AH1111">
        <v>1111</v>
      </c>
      <c r="AI1111" s="1" t="s">
        <v>113</v>
      </c>
      <c r="AJ1111" s="1" t="s">
        <v>114</v>
      </c>
      <c r="AK1111" s="1" t="s">
        <v>115</v>
      </c>
      <c r="AL1111">
        <v>1</v>
      </c>
      <c r="AM1111" s="1" t="s">
        <v>2336</v>
      </c>
      <c r="AN1111" s="2">
        <v>46143</v>
      </c>
      <c r="AO1111" s="3">
        <v>46143</v>
      </c>
    </row>
    <row r="1112" spans="1:41">
      <c r="A1112" s="1" t="s">
        <v>2337</v>
      </c>
      <c r="B1112" s="1" t="s">
        <v>42</v>
      </c>
      <c r="C1112">
        <v>999999999999</v>
      </c>
      <c r="D1112">
        <v>222222222222</v>
      </c>
      <c r="E1112" s="1" t="s">
        <v>121</v>
      </c>
      <c r="F1112">
        <v>46167.833333333336</v>
      </c>
      <c r="G1112">
        <v>46168.833333333336</v>
      </c>
      <c r="H1112">
        <v>46142.833333333336</v>
      </c>
      <c r="I1112">
        <v>46173.833333333336</v>
      </c>
      <c r="J1112" s="1" t="s">
        <v>44</v>
      </c>
      <c r="K1112" s="1" t="s">
        <v>45</v>
      </c>
      <c r="L1112" s="1" t="s">
        <v>46</v>
      </c>
      <c r="M1112" s="1" t="s">
        <v>122</v>
      </c>
      <c r="N1112" s="1" t="s">
        <v>48</v>
      </c>
      <c r="O1112" s="1" t="s">
        <v>49</v>
      </c>
      <c r="P1112">
        <v>386.95030000000003</v>
      </c>
      <c r="Q1112" s="1" t="s">
        <v>50</v>
      </c>
      <c r="R1112">
        <v>9.6000000000000002E-2</v>
      </c>
      <c r="S1112" s="1" t="s">
        <v>51</v>
      </c>
      <c r="T1112" s="1" t="s">
        <v>52</v>
      </c>
      <c r="U1112">
        <v>37.147199999999998</v>
      </c>
      <c r="V1112">
        <v>32.503799999999998</v>
      </c>
      <c r="W1112">
        <v>32.503799999999998</v>
      </c>
      <c r="X1112" s="1" t="s">
        <v>53</v>
      </c>
      <c r="Y1112" s="1" t="s">
        <v>49</v>
      </c>
      <c r="Z1112" s="1" t="s">
        <v>54</v>
      </c>
      <c r="AA1112" s="1" t="s">
        <v>55</v>
      </c>
      <c r="AB1112" s="1" t="s">
        <v>56</v>
      </c>
      <c r="AC1112" s="1" t="s">
        <v>57</v>
      </c>
      <c r="AD1112" s="1" t="s">
        <v>58</v>
      </c>
      <c r="AE1112" s="1" t="s">
        <v>59</v>
      </c>
      <c r="AF1112" s="1" t="s">
        <v>56</v>
      </c>
      <c r="AG1112" s="1" t="s">
        <v>60</v>
      </c>
      <c r="AH1112">
        <v>1112</v>
      </c>
      <c r="AI1112" s="1" t="s">
        <v>56</v>
      </c>
      <c r="AJ1112" s="1" t="s">
        <v>56</v>
      </c>
      <c r="AK1112" s="1" t="s">
        <v>61</v>
      </c>
      <c r="AL1112">
        <v>1</v>
      </c>
      <c r="AM1112" s="1" t="s">
        <v>2338</v>
      </c>
      <c r="AN1112" s="2">
        <v>46143</v>
      </c>
      <c r="AO1112" s="3">
        <v>46143</v>
      </c>
    </row>
    <row r="1113" spans="1:41">
      <c r="A1113" s="1" t="s">
        <v>2339</v>
      </c>
      <c r="B1113" s="1" t="s">
        <v>42</v>
      </c>
      <c r="C1113">
        <v>999999999999</v>
      </c>
      <c r="D1113">
        <v>222222222222</v>
      </c>
      <c r="E1113" s="1" t="s">
        <v>121</v>
      </c>
      <c r="F1113">
        <v>46167.833333333336</v>
      </c>
      <c r="G1113">
        <v>46168.833333333336</v>
      </c>
      <c r="H1113">
        <v>46142.833333333336</v>
      </c>
      <c r="I1113">
        <v>46173.833333333336</v>
      </c>
      <c r="J1113" s="1" t="s">
        <v>44</v>
      </c>
      <c r="K1113" s="1" t="s">
        <v>45</v>
      </c>
      <c r="L1113" s="1" t="s">
        <v>46</v>
      </c>
      <c r="M1113" s="1" t="s">
        <v>130</v>
      </c>
      <c r="N1113" s="1" t="s">
        <v>48</v>
      </c>
      <c r="O1113" s="1" t="s">
        <v>49</v>
      </c>
      <c r="P1113">
        <v>403.89449999999999</v>
      </c>
      <c r="Q1113" s="1" t="s">
        <v>50</v>
      </c>
      <c r="R1113">
        <v>9.6000000000000002E-2</v>
      </c>
      <c r="S1113" s="1" t="s">
        <v>51</v>
      </c>
      <c r="T1113" s="1" t="s">
        <v>52</v>
      </c>
      <c r="U1113">
        <v>38.773899999999998</v>
      </c>
      <c r="V1113">
        <v>33.927100000000003</v>
      </c>
      <c r="W1113">
        <v>33.927100000000003</v>
      </c>
      <c r="X1113" s="1" t="s">
        <v>53</v>
      </c>
      <c r="Y1113" s="1" t="s">
        <v>49</v>
      </c>
      <c r="Z1113" s="1" t="s">
        <v>54</v>
      </c>
      <c r="AA1113" s="1" t="s">
        <v>123</v>
      </c>
      <c r="AB1113" s="1" t="s">
        <v>124</v>
      </c>
      <c r="AC1113" s="1" t="s">
        <v>125</v>
      </c>
      <c r="AD1113" s="1" t="s">
        <v>126</v>
      </c>
      <c r="AE1113" s="1" t="s">
        <v>127</v>
      </c>
      <c r="AF1113" s="1" t="s">
        <v>70</v>
      </c>
      <c r="AG1113" s="1" t="s">
        <v>60</v>
      </c>
      <c r="AH1113">
        <v>1113</v>
      </c>
      <c r="AI1113" s="1" t="s">
        <v>70</v>
      </c>
      <c r="AJ1113" s="1" t="s">
        <v>71</v>
      </c>
      <c r="AK1113" s="1" t="s">
        <v>72</v>
      </c>
      <c r="AL1113">
        <v>1</v>
      </c>
      <c r="AM1113" s="1" t="s">
        <v>2340</v>
      </c>
      <c r="AN1113" s="2">
        <v>46143</v>
      </c>
      <c r="AO1113" s="3">
        <v>46143</v>
      </c>
    </row>
    <row r="1114" spans="1:41">
      <c r="A1114" s="1" t="s">
        <v>2341</v>
      </c>
      <c r="B1114" s="1" t="s">
        <v>42</v>
      </c>
      <c r="C1114">
        <v>999999999999</v>
      </c>
      <c r="D1114">
        <v>222222222222</v>
      </c>
      <c r="E1114" s="1" t="s">
        <v>121</v>
      </c>
      <c r="F1114">
        <v>46167.833333333336</v>
      </c>
      <c r="G1114">
        <v>46168.833333333336</v>
      </c>
      <c r="H1114">
        <v>46142.833333333336</v>
      </c>
      <c r="I1114">
        <v>46173.833333333336</v>
      </c>
      <c r="J1114" s="1" t="s">
        <v>75</v>
      </c>
      <c r="K1114" s="1" t="s">
        <v>76</v>
      </c>
      <c r="L1114" s="1" t="s">
        <v>77</v>
      </c>
      <c r="M1114" s="1" t="s">
        <v>133</v>
      </c>
      <c r="N1114" s="1" t="s">
        <v>48</v>
      </c>
      <c r="O1114" s="1" t="s">
        <v>49</v>
      </c>
      <c r="P1114">
        <v>86.809700000000007</v>
      </c>
      <c r="Q1114" s="1" t="s">
        <v>79</v>
      </c>
      <c r="R1114">
        <v>2.3E-2</v>
      </c>
      <c r="S1114" s="1" t="s">
        <v>51</v>
      </c>
      <c r="T1114" s="1" t="s">
        <v>52</v>
      </c>
      <c r="U1114">
        <v>1.9965999999999999</v>
      </c>
      <c r="V1114">
        <v>1.8664000000000001</v>
      </c>
      <c r="W1114">
        <v>1.8664000000000001</v>
      </c>
      <c r="X1114" s="1" t="s">
        <v>53</v>
      </c>
      <c r="Y1114" s="1" t="s">
        <v>49</v>
      </c>
      <c r="Z1114" s="1" t="s">
        <v>80</v>
      </c>
      <c r="AA1114" s="1" t="s">
        <v>123</v>
      </c>
      <c r="AB1114" s="1" t="s">
        <v>124</v>
      </c>
      <c r="AC1114" s="1" t="s">
        <v>125</v>
      </c>
      <c r="AD1114" s="1" t="s">
        <v>126</v>
      </c>
      <c r="AE1114" s="1" t="s">
        <v>127</v>
      </c>
      <c r="AF1114" s="1" t="s">
        <v>70</v>
      </c>
      <c r="AG1114" s="1" t="s">
        <v>60</v>
      </c>
      <c r="AH1114">
        <v>1114</v>
      </c>
      <c r="AI1114" s="1" t="s">
        <v>70</v>
      </c>
      <c r="AJ1114" s="1" t="s">
        <v>71</v>
      </c>
      <c r="AK1114" s="1" t="s">
        <v>72</v>
      </c>
      <c r="AL1114">
        <v>1</v>
      </c>
      <c r="AM1114" s="1" t="s">
        <v>2342</v>
      </c>
      <c r="AN1114" s="2">
        <v>46143</v>
      </c>
      <c r="AO1114" s="3">
        <v>46143</v>
      </c>
    </row>
    <row r="1115" spans="1:41">
      <c r="A1115" s="1" t="s">
        <v>2343</v>
      </c>
      <c r="B1115" s="1" t="s">
        <v>42</v>
      </c>
      <c r="C1115">
        <v>999999999999</v>
      </c>
      <c r="D1115">
        <v>222222222222</v>
      </c>
      <c r="E1115" s="1" t="s">
        <v>121</v>
      </c>
      <c r="F1115">
        <v>46167.833333333336</v>
      </c>
      <c r="G1115">
        <v>46168.833333333336</v>
      </c>
      <c r="H1115">
        <v>46142.833333333336</v>
      </c>
      <c r="I1115">
        <v>46173.833333333336</v>
      </c>
      <c r="J1115" s="1" t="s">
        <v>75</v>
      </c>
      <c r="K1115" s="1" t="s">
        <v>76</v>
      </c>
      <c r="L1115" s="1" t="s">
        <v>77</v>
      </c>
      <c r="M1115" s="1" t="s">
        <v>136</v>
      </c>
      <c r="N1115" s="1" t="s">
        <v>48</v>
      </c>
      <c r="O1115" s="1" t="s">
        <v>49</v>
      </c>
      <c r="P1115">
        <v>85.310500000000005</v>
      </c>
      <c r="Q1115" s="1" t="s">
        <v>79</v>
      </c>
      <c r="R1115">
        <v>2.3E-2</v>
      </c>
      <c r="S1115" s="1" t="s">
        <v>51</v>
      </c>
      <c r="T1115" s="1" t="s">
        <v>52</v>
      </c>
      <c r="U1115">
        <v>1.9621</v>
      </c>
      <c r="V1115">
        <v>1.8342000000000001</v>
      </c>
      <c r="W1115">
        <v>1.8342000000000001</v>
      </c>
      <c r="X1115" s="1" t="s">
        <v>53</v>
      </c>
      <c r="Y1115" s="1" t="s">
        <v>49</v>
      </c>
      <c r="Z1115" s="1" t="s">
        <v>80</v>
      </c>
      <c r="AA1115" s="1" t="s">
        <v>123</v>
      </c>
      <c r="AB1115" s="1" t="s">
        <v>124</v>
      </c>
      <c r="AC1115" s="1" t="s">
        <v>125</v>
      </c>
      <c r="AD1115" s="1" t="s">
        <v>126</v>
      </c>
      <c r="AE1115" s="1" t="s">
        <v>127</v>
      </c>
      <c r="AF1115" s="1" t="s">
        <v>70</v>
      </c>
      <c r="AG1115" s="1" t="s">
        <v>60</v>
      </c>
      <c r="AH1115">
        <v>1115</v>
      </c>
      <c r="AI1115" s="1" t="s">
        <v>70</v>
      </c>
      <c r="AJ1115" s="1" t="s">
        <v>71</v>
      </c>
      <c r="AK1115" s="1" t="s">
        <v>72</v>
      </c>
      <c r="AL1115">
        <v>1</v>
      </c>
      <c r="AM1115" s="1" t="s">
        <v>2344</v>
      </c>
      <c r="AN1115" s="2">
        <v>46143</v>
      </c>
      <c r="AO1115" s="3">
        <v>46143</v>
      </c>
    </row>
    <row r="1116" spans="1:41">
      <c r="A1116" s="1" t="s">
        <v>2345</v>
      </c>
      <c r="B1116" s="1" t="s">
        <v>42</v>
      </c>
      <c r="C1116">
        <v>999999999999</v>
      </c>
      <c r="D1116">
        <v>222222222222</v>
      </c>
      <c r="E1116" s="1" t="s">
        <v>121</v>
      </c>
      <c r="F1116">
        <v>46167.833333333336</v>
      </c>
      <c r="G1116">
        <v>46168.833333333336</v>
      </c>
      <c r="H1116">
        <v>46142.833333333336</v>
      </c>
      <c r="I1116">
        <v>46173.833333333336</v>
      </c>
      <c r="J1116" s="1" t="s">
        <v>86</v>
      </c>
      <c r="K1116" s="1" t="s">
        <v>87</v>
      </c>
      <c r="L1116" s="1" t="s">
        <v>88</v>
      </c>
      <c r="M1116" s="1" t="s">
        <v>139</v>
      </c>
      <c r="N1116" s="1" t="s">
        <v>48</v>
      </c>
      <c r="O1116" s="1" t="s">
        <v>49</v>
      </c>
      <c r="P1116">
        <v>84.919600000000003</v>
      </c>
      <c r="Q1116" s="1" t="s">
        <v>50</v>
      </c>
      <c r="R1116">
        <v>0.192</v>
      </c>
      <c r="S1116" s="1" t="s">
        <v>51</v>
      </c>
      <c r="T1116" s="1" t="s">
        <v>52</v>
      </c>
      <c r="U1116">
        <v>16.304600000000001</v>
      </c>
      <c r="V1116">
        <v>14.436299999999999</v>
      </c>
      <c r="W1116">
        <v>14.436299999999999</v>
      </c>
      <c r="X1116" s="1" t="s">
        <v>53</v>
      </c>
      <c r="Y1116" s="1" t="s">
        <v>49</v>
      </c>
      <c r="Z1116" s="1" t="s">
        <v>90</v>
      </c>
      <c r="AA1116" s="1" t="s">
        <v>123</v>
      </c>
      <c r="AB1116" s="1" t="s">
        <v>124</v>
      </c>
      <c r="AC1116" s="1" t="s">
        <v>125</v>
      </c>
      <c r="AD1116" s="1" t="s">
        <v>126</v>
      </c>
      <c r="AE1116" s="1" t="s">
        <v>127</v>
      </c>
      <c r="AF1116" s="1" t="s">
        <v>70</v>
      </c>
      <c r="AG1116" s="1" t="s">
        <v>60</v>
      </c>
      <c r="AH1116">
        <v>1116</v>
      </c>
      <c r="AI1116" s="1" t="s">
        <v>70</v>
      </c>
      <c r="AJ1116" s="1" t="s">
        <v>71</v>
      </c>
      <c r="AK1116" s="1" t="s">
        <v>72</v>
      </c>
      <c r="AL1116">
        <v>1</v>
      </c>
      <c r="AM1116" s="1" t="s">
        <v>2346</v>
      </c>
      <c r="AN1116" s="2">
        <v>46143</v>
      </c>
      <c r="AO1116" s="3">
        <v>46143</v>
      </c>
    </row>
    <row r="1117" spans="1:41">
      <c r="A1117" s="1" t="s">
        <v>2347</v>
      </c>
      <c r="B1117" s="1" t="s">
        <v>42</v>
      </c>
      <c r="C1117">
        <v>999999999999</v>
      </c>
      <c r="D1117">
        <v>222222222222</v>
      </c>
      <c r="E1117" s="1" t="s">
        <v>121</v>
      </c>
      <c r="F1117">
        <v>46167.833333333336</v>
      </c>
      <c r="G1117">
        <v>46168.833333333336</v>
      </c>
      <c r="H1117">
        <v>46142.833333333336</v>
      </c>
      <c r="I1117">
        <v>46173.833333333336</v>
      </c>
      <c r="J1117" s="1" t="s">
        <v>86</v>
      </c>
      <c r="K1117" s="1" t="s">
        <v>87</v>
      </c>
      <c r="L1117" s="1" t="s">
        <v>88</v>
      </c>
      <c r="M1117" s="1" t="s">
        <v>142</v>
      </c>
      <c r="N1117" s="1" t="s">
        <v>48</v>
      </c>
      <c r="O1117" s="1" t="s">
        <v>49</v>
      </c>
      <c r="P1117">
        <v>76.041200000000003</v>
      </c>
      <c r="Q1117" s="1" t="s">
        <v>50</v>
      </c>
      <c r="R1117">
        <v>0.192</v>
      </c>
      <c r="S1117" s="1" t="s">
        <v>51</v>
      </c>
      <c r="T1117" s="1" t="s">
        <v>52</v>
      </c>
      <c r="U1117">
        <v>14.5999</v>
      </c>
      <c r="V1117">
        <v>12.927</v>
      </c>
      <c r="W1117">
        <v>12.927</v>
      </c>
      <c r="X1117" s="1" t="s">
        <v>53</v>
      </c>
      <c r="Y1117" s="1" t="s">
        <v>49</v>
      </c>
      <c r="Z1117" s="1" t="s">
        <v>90</v>
      </c>
      <c r="AA1117" s="1" t="s">
        <v>123</v>
      </c>
      <c r="AB1117" s="1" t="s">
        <v>124</v>
      </c>
      <c r="AC1117" s="1" t="s">
        <v>125</v>
      </c>
      <c r="AD1117" s="1" t="s">
        <v>126</v>
      </c>
      <c r="AE1117" s="1" t="s">
        <v>127</v>
      </c>
      <c r="AF1117" s="1" t="s">
        <v>70</v>
      </c>
      <c r="AG1117" s="1" t="s">
        <v>60</v>
      </c>
      <c r="AH1117">
        <v>1117</v>
      </c>
      <c r="AI1117" s="1" t="s">
        <v>70</v>
      </c>
      <c r="AJ1117" s="1" t="s">
        <v>71</v>
      </c>
      <c r="AK1117" s="1" t="s">
        <v>72</v>
      </c>
      <c r="AL1117">
        <v>1</v>
      </c>
      <c r="AM1117" s="1" t="s">
        <v>2348</v>
      </c>
      <c r="AN1117" s="2">
        <v>46143</v>
      </c>
      <c r="AO1117" s="3">
        <v>46143</v>
      </c>
    </row>
    <row r="1118" spans="1:41">
      <c r="A1118" s="1" t="s">
        <v>2349</v>
      </c>
      <c r="B1118" s="1" t="s">
        <v>42</v>
      </c>
      <c r="C1118">
        <v>999999999999</v>
      </c>
      <c r="D1118">
        <v>222222222222</v>
      </c>
      <c r="E1118" s="1" t="s">
        <v>121</v>
      </c>
      <c r="F1118">
        <v>46167.833333333336</v>
      </c>
      <c r="G1118">
        <v>46168.833333333336</v>
      </c>
      <c r="H1118">
        <v>46142.833333333336</v>
      </c>
      <c r="I1118">
        <v>46173.833333333336</v>
      </c>
      <c r="J1118" s="1" t="s">
        <v>96</v>
      </c>
      <c r="K1118" s="1" t="s">
        <v>45</v>
      </c>
      <c r="L1118" s="1" t="s">
        <v>97</v>
      </c>
      <c r="M1118" s="1" t="s">
        <v>145</v>
      </c>
      <c r="N1118" s="1" t="s">
        <v>48</v>
      </c>
      <c r="O1118" s="1" t="s">
        <v>49</v>
      </c>
      <c r="P1118">
        <v>1607572.4912</v>
      </c>
      <c r="Q1118" s="1" t="s">
        <v>99</v>
      </c>
      <c r="R1118">
        <v>1.6666700000000001E-5</v>
      </c>
      <c r="S1118" s="1" t="s">
        <v>51</v>
      </c>
      <c r="T1118" s="1" t="s">
        <v>52</v>
      </c>
      <c r="U1118">
        <v>26.792899999999999</v>
      </c>
      <c r="V1118">
        <v>24.917400000000001</v>
      </c>
      <c r="W1118">
        <v>24.917400000000001</v>
      </c>
      <c r="X1118" s="1" t="s">
        <v>53</v>
      </c>
      <c r="Y1118" s="1" t="s">
        <v>49</v>
      </c>
      <c r="Z1118" s="1" t="s">
        <v>100</v>
      </c>
      <c r="AA1118" s="1" t="s">
        <v>123</v>
      </c>
      <c r="AB1118" s="1" t="s">
        <v>124</v>
      </c>
      <c r="AC1118" s="1" t="s">
        <v>125</v>
      </c>
      <c r="AD1118" s="1" t="s">
        <v>126</v>
      </c>
      <c r="AE1118" s="1" t="s">
        <v>127</v>
      </c>
      <c r="AF1118" s="1" t="s">
        <v>70</v>
      </c>
      <c r="AG1118" s="1" t="s">
        <v>60</v>
      </c>
      <c r="AH1118">
        <v>1118</v>
      </c>
      <c r="AI1118" s="1" t="s">
        <v>70</v>
      </c>
      <c r="AJ1118" s="1" t="s">
        <v>71</v>
      </c>
      <c r="AK1118" s="1" t="s">
        <v>72</v>
      </c>
      <c r="AL1118">
        <v>1</v>
      </c>
      <c r="AM1118" s="1" t="s">
        <v>2350</v>
      </c>
      <c r="AN1118" s="2">
        <v>46143</v>
      </c>
      <c r="AO1118" s="3">
        <v>46143</v>
      </c>
    </row>
    <row r="1119" spans="1:41">
      <c r="A1119" s="1" t="s">
        <v>2351</v>
      </c>
      <c r="B1119" s="1" t="s">
        <v>42</v>
      </c>
      <c r="C1119">
        <v>999999999999</v>
      </c>
      <c r="D1119">
        <v>222222222222</v>
      </c>
      <c r="E1119" s="1" t="s">
        <v>121</v>
      </c>
      <c r="F1119">
        <v>46167.833333333336</v>
      </c>
      <c r="G1119">
        <v>46168.833333333336</v>
      </c>
      <c r="H1119">
        <v>46142.833333333336</v>
      </c>
      <c r="I1119">
        <v>46173.833333333336</v>
      </c>
      <c r="J1119" s="1" t="s">
        <v>96</v>
      </c>
      <c r="K1119" s="1" t="s">
        <v>45</v>
      </c>
      <c r="L1119" s="1" t="s">
        <v>97</v>
      </c>
      <c r="M1119" s="1" t="s">
        <v>148</v>
      </c>
      <c r="N1119" s="1" t="s">
        <v>48</v>
      </c>
      <c r="O1119" s="1" t="s">
        <v>49</v>
      </c>
      <c r="P1119">
        <v>1688550.6157</v>
      </c>
      <c r="Q1119" s="1" t="s">
        <v>99</v>
      </c>
      <c r="R1119">
        <v>1.6666700000000001E-5</v>
      </c>
      <c r="S1119" s="1" t="s">
        <v>51</v>
      </c>
      <c r="T1119" s="1" t="s">
        <v>52</v>
      </c>
      <c r="U1119">
        <v>28.142600000000002</v>
      </c>
      <c r="V1119">
        <v>26.172499999999999</v>
      </c>
      <c r="W1119">
        <v>26.172499999999999</v>
      </c>
      <c r="X1119" s="1" t="s">
        <v>53</v>
      </c>
      <c r="Y1119" s="1" t="s">
        <v>49</v>
      </c>
      <c r="Z1119" s="1" t="s">
        <v>100</v>
      </c>
      <c r="AA1119" s="1" t="s">
        <v>123</v>
      </c>
      <c r="AB1119" s="1" t="s">
        <v>124</v>
      </c>
      <c r="AC1119" s="1" t="s">
        <v>125</v>
      </c>
      <c r="AD1119" s="1" t="s">
        <v>126</v>
      </c>
      <c r="AE1119" s="1" t="s">
        <v>127</v>
      </c>
      <c r="AF1119" s="1" t="s">
        <v>70</v>
      </c>
      <c r="AG1119" s="1" t="s">
        <v>60</v>
      </c>
      <c r="AH1119">
        <v>1119</v>
      </c>
      <c r="AI1119" s="1" t="s">
        <v>70</v>
      </c>
      <c r="AJ1119" s="1" t="s">
        <v>71</v>
      </c>
      <c r="AK1119" s="1" t="s">
        <v>72</v>
      </c>
      <c r="AL1119">
        <v>1</v>
      </c>
      <c r="AM1119" s="1" t="s">
        <v>2352</v>
      </c>
      <c r="AN1119" s="2">
        <v>46143</v>
      </c>
      <c r="AO1119" s="3">
        <v>46143</v>
      </c>
    </row>
    <row r="1120" spans="1:41">
      <c r="A1120" s="1" t="s">
        <v>2353</v>
      </c>
      <c r="B1120" s="1" t="s">
        <v>42</v>
      </c>
      <c r="C1120">
        <v>999999999999</v>
      </c>
      <c r="D1120">
        <v>222222222222</v>
      </c>
      <c r="E1120" s="1" t="s">
        <v>121</v>
      </c>
      <c r="F1120">
        <v>46167.833333333336</v>
      </c>
      <c r="G1120">
        <v>46168.833333333336</v>
      </c>
      <c r="H1120">
        <v>46142.833333333336</v>
      </c>
      <c r="I1120">
        <v>46173.833333333336</v>
      </c>
      <c r="J1120" s="1" t="s">
        <v>106</v>
      </c>
      <c r="K1120" s="1" t="s">
        <v>107</v>
      </c>
      <c r="L1120" s="1" t="s">
        <v>108</v>
      </c>
      <c r="M1120" s="1" t="s">
        <v>151</v>
      </c>
      <c r="N1120" s="1" t="s">
        <v>48</v>
      </c>
      <c r="O1120" s="1" t="s">
        <v>49</v>
      </c>
      <c r="P1120">
        <v>83.857299999999995</v>
      </c>
      <c r="Q1120" s="1" t="s">
        <v>110</v>
      </c>
      <c r="R1120">
        <v>0.5</v>
      </c>
      <c r="S1120" s="1" t="s">
        <v>51</v>
      </c>
      <c r="T1120" s="1" t="s">
        <v>52</v>
      </c>
      <c r="U1120">
        <v>41.928699999999999</v>
      </c>
      <c r="V1120">
        <v>38.574399999999997</v>
      </c>
      <c r="W1120">
        <v>38.574399999999997</v>
      </c>
      <c r="X1120" s="1" t="s">
        <v>53</v>
      </c>
      <c r="Y1120" s="1" t="s">
        <v>49</v>
      </c>
      <c r="Z1120" s="1" t="s">
        <v>111</v>
      </c>
      <c r="AA1120" s="1" t="s">
        <v>152</v>
      </c>
      <c r="AB1120" s="1" t="s">
        <v>124</v>
      </c>
      <c r="AC1120" s="1" t="s">
        <v>125</v>
      </c>
      <c r="AD1120" s="1" t="s">
        <v>126</v>
      </c>
      <c r="AE1120" s="1" t="s">
        <v>127</v>
      </c>
      <c r="AF1120" s="1" t="s">
        <v>70</v>
      </c>
      <c r="AG1120" s="1" t="s">
        <v>60</v>
      </c>
      <c r="AH1120">
        <v>1120</v>
      </c>
      <c r="AI1120" s="1" t="s">
        <v>113</v>
      </c>
      <c r="AJ1120" s="1" t="s">
        <v>114</v>
      </c>
      <c r="AK1120" s="1" t="s">
        <v>115</v>
      </c>
      <c r="AL1120">
        <v>1</v>
      </c>
      <c r="AM1120" s="1" t="s">
        <v>2354</v>
      </c>
      <c r="AN1120" s="2">
        <v>46143</v>
      </c>
      <c r="AO1120" s="3">
        <v>46143</v>
      </c>
    </row>
    <row r="1121" spans="1:41">
      <c r="A1121" s="1" t="s">
        <v>2355</v>
      </c>
      <c r="B1121" s="1" t="s">
        <v>42</v>
      </c>
      <c r="C1121">
        <v>999999999999</v>
      </c>
      <c r="D1121">
        <v>222222222222</v>
      </c>
      <c r="E1121" s="1" t="s">
        <v>121</v>
      </c>
      <c r="F1121">
        <v>46167.833333333336</v>
      </c>
      <c r="G1121">
        <v>46168.833333333336</v>
      </c>
      <c r="H1121">
        <v>46142.833333333336</v>
      </c>
      <c r="I1121">
        <v>46173.833333333336</v>
      </c>
      <c r="J1121" s="1" t="s">
        <v>106</v>
      </c>
      <c r="K1121" s="1" t="s">
        <v>107</v>
      </c>
      <c r="L1121" s="1" t="s">
        <v>108</v>
      </c>
      <c r="M1121" s="1" t="s">
        <v>155</v>
      </c>
      <c r="N1121" s="1" t="s">
        <v>48</v>
      </c>
      <c r="O1121" s="1" t="s">
        <v>49</v>
      </c>
      <c r="P1121">
        <v>80.232200000000006</v>
      </c>
      <c r="Q1121" s="1" t="s">
        <v>110</v>
      </c>
      <c r="R1121">
        <v>0.5</v>
      </c>
      <c r="S1121" s="1" t="s">
        <v>51</v>
      </c>
      <c r="T1121" s="1" t="s">
        <v>52</v>
      </c>
      <c r="U1121">
        <v>40.116100000000003</v>
      </c>
      <c r="V1121">
        <v>36.906799999999997</v>
      </c>
      <c r="W1121">
        <v>36.906799999999997</v>
      </c>
      <c r="X1121" s="1" t="s">
        <v>53</v>
      </c>
      <c r="Y1121" s="1" t="s">
        <v>49</v>
      </c>
      <c r="Z1121" s="1" t="s">
        <v>111</v>
      </c>
      <c r="AA1121" s="1" t="s">
        <v>152</v>
      </c>
      <c r="AB1121" s="1" t="s">
        <v>124</v>
      </c>
      <c r="AC1121" s="1" t="s">
        <v>125</v>
      </c>
      <c r="AD1121" s="1" t="s">
        <v>126</v>
      </c>
      <c r="AE1121" s="1" t="s">
        <v>127</v>
      </c>
      <c r="AF1121" s="1" t="s">
        <v>70</v>
      </c>
      <c r="AG1121" s="1" t="s">
        <v>60</v>
      </c>
      <c r="AH1121">
        <v>1121</v>
      </c>
      <c r="AI1121" s="1" t="s">
        <v>113</v>
      </c>
      <c r="AJ1121" s="1" t="s">
        <v>114</v>
      </c>
      <c r="AK1121" s="1" t="s">
        <v>115</v>
      </c>
      <c r="AL1121">
        <v>1</v>
      </c>
      <c r="AM1121" s="1" t="s">
        <v>2356</v>
      </c>
      <c r="AN1121" s="2">
        <v>46143</v>
      </c>
      <c r="AO1121" s="3">
        <v>46143</v>
      </c>
    </row>
    <row r="1122" spans="1:41">
      <c r="A1122" s="1" t="s">
        <v>2357</v>
      </c>
      <c r="B1122" s="1" t="s">
        <v>42</v>
      </c>
      <c r="C1122">
        <v>999999999999</v>
      </c>
      <c r="D1122">
        <v>111111111111</v>
      </c>
      <c r="E1122" s="1" t="s">
        <v>43</v>
      </c>
      <c r="F1122">
        <v>46168.833333333336</v>
      </c>
      <c r="G1122">
        <v>46169.833333333336</v>
      </c>
      <c r="H1122">
        <v>46142.833333333336</v>
      </c>
      <c r="I1122">
        <v>46173.833333333336</v>
      </c>
      <c r="J1122" s="1" t="s">
        <v>44</v>
      </c>
      <c r="K1122" s="1" t="s">
        <v>45</v>
      </c>
      <c r="L1122" s="1" t="s">
        <v>46</v>
      </c>
      <c r="M1122" s="1" t="s">
        <v>47</v>
      </c>
      <c r="N1122" s="1" t="s">
        <v>48</v>
      </c>
      <c r="O1122" s="1" t="s">
        <v>49</v>
      </c>
      <c r="P1122">
        <v>1167.5247999999999</v>
      </c>
      <c r="Q1122" s="1" t="s">
        <v>50</v>
      </c>
      <c r="R1122">
        <v>9.6000000000000002E-2</v>
      </c>
      <c r="S1122" s="1" t="s">
        <v>51</v>
      </c>
      <c r="T1122" s="1" t="s">
        <v>52</v>
      </c>
      <c r="U1122">
        <v>112.08240000000001</v>
      </c>
      <c r="V1122">
        <v>98.072100000000006</v>
      </c>
      <c r="W1122">
        <v>98.072100000000006</v>
      </c>
      <c r="X1122" s="1" t="s">
        <v>53</v>
      </c>
      <c r="Y1122" s="1" t="s">
        <v>49</v>
      </c>
      <c r="Z1122" s="1" t="s">
        <v>54</v>
      </c>
      <c r="AA1122" s="1" t="s">
        <v>65</v>
      </c>
      <c r="AB1122" s="1" t="s">
        <v>66</v>
      </c>
      <c r="AC1122" s="1" t="s">
        <v>67</v>
      </c>
      <c r="AD1122" s="1" t="s">
        <v>68</v>
      </c>
      <c r="AE1122" s="1" t="s">
        <v>69</v>
      </c>
      <c r="AF1122" s="1" t="s">
        <v>70</v>
      </c>
      <c r="AG1122" s="1" t="s">
        <v>60</v>
      </c>
      <c r="AH1122">
        <v>1122</v>
      </c>
      <c r="AI1122" s="1" t="s">
        <v>70</v>
      </c>
      <c r="AJ1122" s="1" t="s">
        <v>71</v>
      </c>
      <c r="AK1122" s="1" t="s">
        <v>72</v>
      </c>
      <c r="AL1122">
        <v>1</v>
      </c>
      <c r="AM1122" s="1" t="s">
        <v>2358</v>
      </c>
      <c r="AN1122" s="2">
        <v>46143</v>
      </c>
      <c r="AO1122" s="3">
        <v>46143</v>
      </c>
    </row>
    <row r="1123" spans="1:41">
      <c r="A1123" s="1" t="s">
        <v>2359</v>
      </c>
      <c r="B1123" s="1" t="s">
        <v>42</v>
      </c>
      <c r="C1123">
        <v>999999999999</v>
      </c>
      <c r="D1123">
        <v>111111111111</v>
      </c>
      <c r="E1123" s="1" t="s">
        <v>43</v>
      </c>
      <c r="F1123">
        <v>46168.833333333336</v>
      </c>
      <c r="G1123">
        <v>46169.833333333336</v>
      </c>
      <c r="H1123">
        <v>46142.833333333336</v>
      </c>
      <c r="I1123">
        <v>46173.833333333336</v>
      </c>
      <c r="J1123" s="1" t="s">
        <v>44</v>
      </c>
      <c r="K1123" s="1" t="s">
        <v>45</v>
      </c>
      <c r="L1123" s="1" t="s">
        <v>46</v>
      </c>
      <c r="M1123" s="1" t="s">
        <v>64</v>
      </c>
      <c r="N1123" s="1" t="s">
        <v>48</v>
      </c>
      <c r="O1123" s="1" t="s">
        <v>49</v>
      </c>
      <c r="P1123">
        <v>1095.5435</v>
      </c>
      <c r="Q1123" s="1" t="s">
        <v>50</v>
      </c>
      <c r="R1123">
        <v>9.6000000000000002E-2</v>
      </c>
      <c r="S1123" s="1" t="s">
        <v>51</v>
      </c>
      <c r="T1123" s="1" t="s">
        <v>52</v>
      </c>
      <c r="U1123">
        <v>105.1722</v>
      </c>
      <c r="V1123">
        <v>92.025700000000001</v>
      </c>
      <c r="W1123">
        <v>92.025700000000001</v>
      </c>
      <c r="X1123" s="1" t="s">
        <v>53</v>
      </c>
      <c r="Y1123" s="1" t="s">
        <v>49</v>
      </c>
      <c r="Z1123" s="1" t="s">
        <v>54</v>
      </c>
      <c r="AA1123" s="1" t="s">
        <v>65</v>
      </c>
      <c r="AB1123" s="1" t="s">
        <v>66</v>
      </c>
      <c r="AC1123" s="1" t="s">
        <v>67</v>
      </c>
      <c r="AD1123" s="1" t="s">
        <v>68</v>
      </c>
      <c r="AE1123" s="1" t="s">
        <v>69</v>
      </c>
      <c r="AF1123" s="1" t="s">
        <v>70</v>
      </c>
      <c r="AG1123" s="1" t="s">
        <v>60</v>
      </c>
      <c r="AH1123">
        <v>1123</v>
      </c>
      <c r="AI1123" s="1" t="s">
        <v>70</v>
      </c>
      <c r="AJ1123" s="1" t="s">
        <v>71</v>
      </c>
      <c r="AK1123" s="1" t="s">
        <v>72</v>
      </c>
      <c r="AL1123">
        <v>1</v>
      </c>
      <c r="AM1123" s="1" t="s">
        <v>2360</v>
      </c>
      <c r="AN1123" s="2">
        <v>46143</v>
      </c>
      <c r="AO1123" s="3">
        <v>46143</v>
      </c>
    </row>
    <row r="1124" spans="1:41">
      <c r="A1124" s="1" t="s">
        <v>2361</v>
      </c>
      <c r="B1124" s="1" t="s">
        <v>42</v>
      </c>
      <c r="C1124">
        <v>999999999999</v>
      </c>
      <c r="D1124">
        <v>111111111111</v>
      </c>
      <c r="E1124" s="1" t="s">
        <v>43</v>
      </c>
      <c r="F1124">
        <v>46168.833333333336</v>
      </c>
      <c r="G1124">
        <v>46169.833333333336</v>
      </c>
      <c r="H1124">
        <v>46142.833333333336</v>
      </c>
      <c r="I1124">
        <v>46173.833333333336</v>
      </c>
      <c r="J1124" s="1" t="s">
        <v>75</v>
      </c>
      <c r="K1124" s="1" t="s">
        <v>76</v>
      </c>
      <c r="L1124" s="1" t="s">
        <v>77</v>
      </c>
      <c r="M1124" s="1" t="s">
        <v>78</v>
      </c>
      <c r="N1124" s="1" t="s">
        <v>48</v>
      </c>
      <c r="O1124" s="1" t="s">
        <v>49</v>
      </c>
      <c r="P1124">
        <v>228.41829999999999</v>
      </c>
      <c r="Q1124" s="1" t="s">
        <v>79</v>
      </c>
      <c r="R1124">
        <v>2.3E-2</v>
      </c>
      <c r="S1124" s="1" t="s">
        <v>51</v>
      </c>
      <c r="T1124" s="1" t="s">
        <v>52</v>
      </c>
      <c r="U1124">
        <v>5.2535999999999996</v>
      </c>
      <c r="V1124">
        <v>4.9109999999999996</v>
      </c>
      <c r="W1124">
        <v>4.9109999999999996</v>
      </c>
      <c r="X1124" s="1" t="s">
        <v>53</v>
      </c>
      <c r="Y1124" s="1" t="s">
        <v>49</v>
      </c>
      <c r="Z1124" s="1" t="s">
        <v>80</v>
      </c>
      <c r="AA1124" s="1" t="s">
        <v>65</v>
      </c>
      <c r="AB1124" s="1" t="s">
        <v>66</v>
      </c>
      <c r="AC1124" s="1" t="s">
        <v>67</v>
      </c>
      <c r="AD1124" s="1" t="s">
        <v>68</v>
      </c>
      <c r="AE1124" s="1" t="s">
        <v>69</v>
      </c>
      <c r="AF1124" s="1" t="s">
        <v>70</v>
      </c>
      <c r="AG1124" s="1" t="s">
        <v>60</v>
      </c>
      <c r="AH1124">
        <v>1124</v>
      </c>
      <c r="AI1124" s="1" t="s">
        <v>70</v>
      </c>
      <c r="AJ1124" s="1" t="s">
        <v>71</v>
      </c>
      <c r="AK1124" s="1" t="s">
        <v>72</v>
      </c>
      <c r="AL1124">
        <v>1</v>
      </c>
      <c r="AM1124" s="1" t="s">
        <v>2362</v>
      </c>
      <c r="AN1124" s="2">
        <v>46143</v>
      </c>
      <c r="AO1124" s="3">
        <v>46143</v>
      </c>
    </row>
    <row r="1125" spans="1:41">
      <c r="A1125" s="1" t="s">
        <v>2363</v>
      </c>
      <c r="B1125" s="1" t="s">
        <v>42</v>
      </c>
      <c r="C1125">
        <v>999999999999</v>
      </c>
      <c r="D1125">
        <v>111111111111</v>
      </c>
      <c r="E1125" s="1" t="s">
        <v>43</v>
      </c>
      <c r="F1125">
        <v>46168.833333333336</v>
      </c>
      <c r="G1125">
        <v>46169.833333333336</v>
      </c>
      <c r="H1125">
        <v>46142.833333333336</v>
      </c>
      <c r="I1125">
        <v>46173.833333333336</v>
      </c>
      <c r="J1125" s="1" t="s">
        <v>75</v>
      </c>
      <c r="K1125" s="1" t="s">
        <v>76</v>
      </c>
      <c r="L1125" s="1" t="s">
        <v>77</v>
      </c>
      <c r="M1125" s="1" t="s">
        <v>83</v>
      </c>
      <c r="N1125" s="1" t="s">
        <v>48</v>
      </c>
      <c r="O1125" s="1" t="s">
        <v>49</v>
      </c>
      <c r="P1125">
        <v>224.69290000000001</v>
      </c>
      <c r="Q1125" s="1" t="s">
        <v>79</v>
      </c>
      <c r="R1125">
        <v>2.3E-2</v>
      </c>
      <c r="S1125" s="1" t="s">
        <v>51</v>
      </c>
      <c r="T1125" s="1" t="s">
        <v>52</v>
      </c>
      <c r="U1125">
        <v>5.1679000000000004</v>
      </c>
      <c r="V1125">
        <v>4.8308999999999997</v>
      </c>
      <c r="W1125">
        <v>4.8308999999999997</v>
      </c>
      <c r="X1125" s="1" t="s">
        <v>53</v>
      </c>
      <c r="Y1125" s="1" t="s">
        <v>49</v>
      </c>
      <c r="Z1125" s="1" t="s">
        <v>80</v>
      </c>
      <c r="AA1125" s="1" t="s">
        <v>65</v>
      </c>
      <c r="AB1125" s="1" t="s">
        <v>66</v>
      </c>
      <c r="AC1125" s="1" t="s">
        <v>67</v>
      </c>
      <c r="AD1125" s="1" t="s">
        <v>68</v>
      </c>
      <c r="AE1125" s="1" t="s">
        <v>69</v>
      </c>
      <c r="AF1125" s="1" t="s">
        <v>70</v>
      </c>
      <c r="AG1125" s="1" t="s">
        <v>60</v>
      </c>
      <c r="AH1125">
        <v>1125</v>
      </c>
      <c r="AI1125" s="1" t="s">
        <v>70</v>
      </c>
      <c r="AJ1125" s="1" t="s">
        <v>71</v>
      </c>
      <c r="AK1125" s="1" t="s">
        <v>72</v>
      </c>
      <c r="AL1125">
        <v>1</v>
      </c>
      <c r="AM1125" s="1" t="s">
        <v>2364</v>
      </c>
      <c r="AN1125" s="2">
        <v>46143</v>
      </c>
      <c r="AO1125" s="3">
        <v>46143</v>
      </c>
    </row>
    <row r="1126" spans="1:41">
      <c r="A1126" s="1" t="s">
        <v>2365</v>
      </c>
      <c r="B1126" s="1" t="s">
        <v>42</v>
      </c>
      <c r="C1126">
        <v>999999999999</v>
      </c>
      <c r="D1126">
        <v>111111111111</v>
      </c>
      <c r="E1126" s="1" t="s">
        <v>43</v>
      </c>
      <c r="F1126">
        <v>46168.833333333336</v>
      </c>
      <c r="G1126">
        <v>46169.833333333336</v>
      </c>
      <c r="H1126">
        <v>46142.833333333336</v>
      </c>
      <c r="I1126">
        <v>46173.833333333336</v>
      </c>
      <c r="J1126" s="1" t="s">
        <v>86</v>
      </c>
      <c r="K1126" s="1" t="s">
        <v>87</v>
      </c>
      <c r="L1126" s="1" t="s">
        <v>88</v>
      </c>
      <c r="M1126" s="1" t="s">
        <v>89</v>
      </c>
      <c r="N1126" s="1" t="s">
        <v>48</v>
      </c>
      <c r="O1126" s="1" t="s">
        <v>49</v>
      </c>
      <c r="P1126">
        <v>197.13310000000001</v>
      </c>
      <c r="Q1126" s="1" t="s">
        <v>50</v>
      </c>
      <c r="R1126">
        <v>0.192</v>
      </c>
      <c r="S1126" s="1" t="s">
        <v>51</v>
      </c>
      <c r="T1126" s="1" t="s">
        <v>52</v>
      </c>
      <c r="U1126">
        <v>37.849600000000002</v>
      </c>
      <c r="V1126">
        <v>33.512599999999999</v>
      </c>
      <c r="W1126">
        <v>33.512599999999999</v>
      </c>
      <c r="X1126" s="1" t="s">
        <v>53</v>
      </c>
      <c r="Y1126" s="1" t="s">
        <v>49</v>
      </c>
      <c r="Z1126" s="1" t="s">
        <v>90</v>
      </c>
      <c r="AA1126" s="1" t="s">
        <v>65</v>
      </c>
      <c r="AB1126" s="1" t="s">
        <v>66</v>
      </c>
      <c r="AC1126" s="1" t="s">
        <v>67</v>
      </c>
      <c r="AD1126" s="1" t="s">
        <v>68</v>
      </c>
      <c r="AE1126" s="1" t="s">
        <v>69</v>
      </c>
      <c r="AF1126" s="1" t="s">
        <v>70</v>
      </c>
      <c r="AG1126" s="1" t="s">
        <v>60</v>
      </c>
      <c r="AH1126">
        <v>1126</v>
      </c>
      <c r="AI1126" s="1" t="s">
        <v>70</v>
      </c>
      <c r="AJ1126" s="1" t="s">
        <v>71</v>
      </c>
      <c r="AK1126" s="1" t="s">
        <v>72</v>
      </c>
      <c r="AL1126">
        <v>1</v>
      </c>
      <c r="AM1126" s="1" t="s">
        <v>2366</v>
      </c>
      <c r="AN1126" s="2">
        <v>46143</v>
      </c>
      <c r="AO1126" s="3">
        <v>46143</v>
      </c>
    </row>
    <row r="1127" spans="1:41">
      <c r="A1127" s="1" t="s">
        <v>2367</v>
      </c>
      <c r="B1127" s="1" t="s">
        <v>42</v>
      </c>
      <c r="C1127">
        <v>999999999999</v>
      </c>
      <c r="D1127">
        <v>111111111111</v>
      </c>
      <c r="E1127" s="1" t="s">
        <v>43</v>
      </c>
      <c r="F1127">
        <v>46168.833333333336</v>
      </c>
      <c r="G1127">
        <v>46169.833333333336</v>
      </c>
      <c r="H1127">
        <v>46142.833333333336</v>
      </c>
      <c r="I1127">
        <v>46173.833333333336</v>
      </c>
      <c r="J1127" s="1" t="s">
        <v>86</v>
      </c>
      <c r="K1127" s="1" t="s">
        <v>87</v>
      </c>
      <c r="L1127" s="1" t="s">
        <v>88</v>
      </c>
      <c r="M1127" s="1" t="s">
        <v>93</v>
      </c>
      <c r="N1127" s="1" t="s">
        <v>48</v>
      </c>
      <c r="O1127" s="1" t="s">
        <v>49</v>
      </c>
      <c r="P1127">
        <v>212.5916</v>
      </c>
      <c r="Q1127" s="1" t="s">
        <v>50</v>
      </c>
      <c r="R1127">
        <v>0.192</v>
      </c>
      <c r="S1127" s="1" t="s">
        <v>51</v>
      </c>
      <c r="T1127" s="1" t="s">
        <v>52</v>
      </c>
      <c r="U1127">
        <v>40.817599999999999</v>
      </c>
      <c r="V1127">
        <v>36.140599999999999</v>
      </c>
      <c r="W1127">
        <v>36.140599999999999</v>
      </c>
      <c r="X1127" s="1" t="s">
        <v>53</v>
      </c>
      <c r="Y1127" s="1" t="s">
        <v>49</v>
      </c>
      <c r="Z1127" s="1" t="s">
        <v>90</v>
      </c>
      <c r="AA1127" s="1" t="s">
        <v>65</v>
      </c>
      <c r="AB1127" s="1" t="s">
        <v>66</v>
      </c>
      <c r="AC1127" s="1" t="s">
        <v>67</v>
      </c>
      <c r="AD1127" s="1" t="s">
        <v>68</v>
      </c>
      <c r="AE1127" s="1" t="s">
        <v>69</v>
      </c>
      <c r="AF1127" s="1" t="s">
        <v>70</v>
      </c>
      <c r="AG1127" s="1" t="s">
        <v>60</v>
      </c>
      <c r="AH1127">
        <v>1127</v>
      </c>
      <c r="AI1127" s="1" t="s">
        <v>70</v>
      </c>
      <c r="AJ1127" s="1" t="s">
        <v>71</v>
      </c>
      <c r="AK1127" s="1" t="s">
        <v>72</v>
      </c>
      <c r="AL1127">
        <v>1</v>
      </c>
      <c r="AM1127" s="1" t="s">
        <v>2368</v>
      </c>
      <c r="AN1127" s="2">
        <v>46143</v>
      </c>
      <c r="AO1127" s="3">
        <v>46143</v>
      </c>
    </row>
    <row r="1128" spans="1:41">
      <c r="A1128" s="1" t="s">
        <v>2369</v>
      </c>
      <c r="B1128" s="1" t="s">
        <v>42</v>
      </c>
      <c r="C1128">
        <v>999999999999</v>
      </c>
      <c r="D1128">
        <v>111111111111</v>
      </c>
      <c r="E1128" s="1" t="s">
        <v>43</v>
      </c>
      <c r="F1128">
        <v>46168.833333333336</v>
      </c>
      <c r="G1128">
        <v>46169.833333333336</v>
      </c>
      <c r="H1128">
        <v>46142.833333333336</v>
      </c>
      <c r="I1128">
        <v>46173.833333333336</v>
      </c>
      <c r="J1128" s="1" t="s">
        <v>96</v>
      </c>
      <c r="K1128" s="1" t="s">
        <v>45</v>
      </c>
      <c r="L1128" s="1" t="s">
        <v>97</v>
      </c>
      <c r="M1128" s="1" t="s">
        <v>98</v>
      </c>
      <c r="N1128" s="1" t="s">
        <v>48</v>
      </c>
      <c r="O1128" s="1" t="s">
        <v>49</v>
      </c>
      <c r="P1128">
        <v>4119229.2253</v>
      </c>
      <c r="Q1128" s="1" t="s">
        <v>99</v>
      </c>
      <c r="R1128">
        <v>1.6666700000000001E-5</v>
      </c>
      <c r="S1128" s="1" t="s">
        <v>51</v>
      </c>
      <c r="T1128" s="1" t="s">
        <v>52</v>
      </c>
      <c r="U1128">
        <v>68.653999999999996</v>
      </c>
      <c r="V1128">
        <v>63.848100000000002</v>
      </c>
      <c r="W1128">
        <v>63.848100000000002</v>
      </c>
      <c r="X1128" s="1" t="s">
        <v>53</v>
      </c>
      <c r="Y1128" s="1" t="s">
        <v>49</v>
      </c>
      <c r="Z1128" s="1" t="s">
        <v>100</v>
      </c>
      <c r="AA1128" s="1" t="s">
        <v>65</v>
      </c>
      <c r="AB1128" s="1" t="s">
        <v>66</v>
      </c>
      <c r="AC1128" s="1" t="s">
        <v>67</v>
      </c>
      <c r="AD1128" s="1" t="s">
        <v>68</v>
      </c>
      <c r="AE1128" s="1" t="s">
        <v>69</v>
      </c>
      <c r="AF1128" s="1" t="s">
        <v>70</v>
      </c>
      <c r="AG1128" s="1" t="s">
        <v>60</v>
      </c>
      <c r="AH1128">
        <v>1128</v>
      </c>
      <c r="AI1128" s="1" t="s">
        <v>70</v>
      </c>
      <c r="AJ1128" s="1" t="s">
        <v>71</v>
      </c>
      <c r="AK1128" s="1" t="s">
        <v>72</v>
      </c>
      <c r="AL1128">
        <v>1</v>
      </c>
      <c r="AM1128" s="1" t="s">
        <v>2370</v>
      </c>
      <c r="AN1128" s="2">
        <v>46143</v>
      </c>
      <c r="AO1128" s="3">
        <v>46143</v>
      </c>
    </row>
    <row r="1129" spans="1:41">
      <c r="A1129" s="1" t="s">
        <v>2371</v>
      </c>
      <c r="B1129" s="1" t="s">
        <v>42</v>
      </c>
      <c r="C1129">
        <v>999999999999</v>
      </c>
      <c r="D1129">
        <v>111111111111</v>
      </c>
      <c r="E1129" s="1" t="s">
        <v>43</v>
      </c>
      <c r="F1129">
        <v>46168.833333333336</v>
      </c>
      <c r="G1129">
        <v>46169.833333333336</v>
      </c>
      <c r="H1129">
        <v>46142.833333333336</v>
      </c>
      <c r="I1129">
        <v>46173.833333333336</v>
      </c>
      <c r="J1129" s="1" t="s">
        <v>96</v>
      </c>
      <c r="K1129" s="1" t="s">
        <v>45</v>
      </c>
      <c r="L1129" s="1" t="s">
        <v>97</v>
      </c>
      <c r="M1129" s="1" t="s">
        <v>103</v>
      </c>
      <c r="N1129" s="1" t="s">
        <v>48</v>
      </c>
      <c r="O1129" s="1" t="s">
        <v>49</v>
      </c>
      <c r="P1129">
        <v>4271931.0614999998</v>
      </c>
      <c r="Q1129" s="1" t="s">
        <v>99</v>
      </c>
      <c r="R1129">
        <v>1.6666700000000001E-5</v>
      </c>
      <c r="S1129" s="1" t="s">
        <v>51</v>
      </c>
      <c r="T1129" s="1" t="s">
        <v>52</v>
      </c>
      <c r="U1129">
        <v>71.198999999999998</v>
      </c>
      <c r="V1129">
        <v>66.2149</v>
      </c>
      <c r="W1129">
        <v>66.2149</v>
      </c>
      <c r="X1129" s="1" t="s">
        <v>53</v>
      </c>
      <c r="Y1129" s="1" t="s">
        <v>49</v>
      </c>
      <c r="Z1129" s="1" t="s">
        <v>100</v>
      </c>
      <c r="AA1129" s="1" t="s">
        <v>65</v>
      </c>
      <c r="AB1129" s="1" t="s">
        <v>66</v>
      </c>
      <c r="AC1129" s="1" t="s">
        <v>67</v>
      </c>
      <c r="AD1129" s="1" t="s">
        <v>68</v>
      </c>
      <c r="AE1129" s="1" t="s">
        <v>69</v>
      </c>
      <c r="AF1129" s="1" t="s">
        <v>70</v>
      </c>
      <c r="AG1129" s="1" t="s">
        <v>60</v>
      </c>
      <c r="AH1129">
        <v>1129</v>
      </c>
      <c r="AI1129" s="1" t="s">
        <v>70</v>
      </c>
      <c r="AJ1129" s="1" t="s">
        <v>71</v>
      </c>
      <c r="AK1129" s="1" t="s">
        <v>72</v>
      </c>
      <c r="AL1129">
        <v>1</v>
      </c>
      <c r="AM1129" s="1" t="s">
        <v>2372</v>
      </c>
      <c r="AN1129" s="2">
        <v>46143</v>
      </c>
      <c r="AO1129" s="3">
        <v>46143</v>
      </c>
    </row>
    <row r="1130" spans="1:41">
      <c r="A1130" s="1" t="s">
        <v>2373</v>
      </c>
      <c r="B1130" s="1" t="s">
        <v>42</v>
      </c>
      <c r="C1130">
        <v>999999999999</v>
      </c>
      <c r="D1130">
        <v>111111111111</v>
      </c>
      <c r="E1130" s="1" t="s">
        <v>43</v>
      </c>
      <c r="F1130">
        <v>46168.833333333336</v>
      </c>
      <c r="G1130">
        <v>46169.833333333336</v>
      </c>
      <c r="H1130">
        <v>46142.833333333336</v>
      </c>
      <c r="I1130">
        <v>46173.833333333336</v>
      </c>
      <c r="J1130" s="1" t="s">
        <v>106</v>
      </c>
      <c r="K1130" s="1" t="s">
        <v>107</v>
      </c>
      <c r="L1130" s="1" t="s">
        <v>108</v>
      </c>
      <c r="M1130" s="1" t="s">
        <v>109</v>
      </c>
      <c r="N1130" s="1" t="s">
        <v>48</v>
      </c>
      <c r="O1130" s="1" t="s">
        <v>49</v>
      </c>
      <c r="P1130">
        <v>229.22130000000001</v>
      </c>
      <c r="Q1130" s="1" t="s">
        <v>110</v>
      </c>
      <c r="R1130">
        <v>0.5</v>
      </c>
      <c r="S1130" s="1" t="s">
        <v>51</v>
      </c>
      <c r="T1130" s="1" t="s">
        <v>52</v>
      </c>
      <c r="U1130">
        <v>114.61060000000001</v>
      </c>
      <c r="V1130">
        <v>105.4418</v>
      </c>
      <c r="W1130">
        <v>105.4418</v>
      </c>
      <c r="X1130" s="1" t="s">
        <v>53</v>
      </c>
      <c r="Y1130" s="1" t="s">
        <v>49</v>
      </c>
      <c r="Z1130" s="1" t="s">
        <v>111</v>
      </c>
      <c r="AA1130" s="1" t="s">
        <v>112</v>
      </c>
      <c r="AB1130" s="1" t="s">
        <v>66</v>
      </c>
      <c r="AC1130" s="1" t="s">
        <v>67</v>
      </c>
      <c r="AD1130" s="1" t="s">
        <v>68</v>
      </c>
      <c r="AE1130" s="1" t="s">
        <v>69</v>
      </c>
      <c r="AF1130" s="1" t="s">
        <v>70</v>
      </c>
      <c r="AG1130" s="1" t="s">
        <v>60</v>
      </c>
      <c r="AH1130">
        <v>1130</v>
      </c>
      <c r="AI1130" s="1" t="s">
        <v>113</v>
      </c>
      <c r="AJ1130" s="1" t="s">
        <v>114</v>
      </c>
      <c r="AK1130" s="1" t="s">
        <v>115</v>
      </c>
      <c r="AL1130">
        <v>1</v>
      </c>
      <c r="AM1130" s="1" t="s">
        <v>2374</v>
      </c>
      <c r="AN1130" s="2">
        <v>46143</v>
      </c>
      <c r="AO1130" s="3">
        <v>46143</v>
      </c>
    </row>
    <row r="1131" spans="1:41">
      <c r="A1131" s="1" t="s">
        <v>2375</v>
      </c>
      <c r="B1131" s="1" t="s">
        <v>42</v>
      </c>
      <c r="C1131">
        <v>999999999999</v>
      </c>
      <c r="D1131">
        <v>111111111111</v>
      </c>
      <c r="E1131" s="1" t="s">
        <v>43</v>
      </c>
      <c r="F1131">
        <v>46168.833333333336</v>
      </c>
      <c r="G1131">
        <v>46169.833333333336</v>
      </c>
      <c r="H1131">
        <v>46142.833333333336</v>
      </c>
      <c r="I1131">
        <v>46173.833333333336</v>
      </c>
      <c r="J1131" s="1" t="s">
        <v>106</v>
      </c>
      <c r="K1131" s="1" t="s">
        <v>107</v>
      </c>
      <c r="L1131" s="1" t="s">
        <v>108</v>
      </c>
      <c r="M1131" s="1" t="s">
        <v>118</v>
      </c>
      <c r="N1131" s="1" t="s">
        <v>48</v>
      </c>
      <c r="O1131" s="1" t="s">
        <v>49</v>
      </c>
      <c r="P1131">
        <v>207.31379999999999</v>
      </c>
      <c r="Q1131" s="1" t="s">
        <v>110</v>
      </c>
      <c r="R1131">
        <v>0.5</v>
      </c>
      <c r="S1131" s="1" t="s">
        <v>51</v>
      </c>
      <c r="T1131" s="1" t="s">
        <v>52</v>
      </c>
      <c r="U1131">
        <v>103.65689999999999</v>
      </c>
      <c r="V1131">
        <v>95.3643</v>
      </c>
      <c r="W1131">
        <v>95.3643</v>
      </c>
      <c r="X1131" s="1" t="s">
        <v>53</v>
      </c>
      <c r="Y1131" s="1" t="s">
        <v>49</v>
      </c>
      <c r="Z1131" s="1" t="s">
        <v>111</v>
      </c>
      <c r="AA1131" s="1" t="s">
        <v>112</v>
      </c>
      <c r="AB1131" s="1" t="s">
        <v>66</v>
      </c>
      <c r="AC1131" s="1" t="s">
        <v>67</v>
      </c>
      <c r="AD1131" s="1" t="s">
        <v>68</v>
      </c>
      <c r="AE1131" s="1" t="s">
        <v>69</v>
      </c>
      <c r="AF1131" s="1" t="s">
        <v>70</v>
      </c>
      <c r="AG1131" s="1" t="s">
        <v>60</v>
      </c>
      <c r="AH1131">
        <v>1131</v>
      </c>
      <c r="AI1131" s="1" t="s">
        <v>113</v>
      </c>
      <c r="AJ1131" s="1" t="s">
        <v>114</v>
      </c>
      <c r="AK1131" s="1" t="s">
        <v>115</v>
      </c>
      <c r="AL1131">
        <v>1</v>
      </c>
      <c r="AM1131" s="1" t="s">
        <v>2376</v>
      </c>
      <c r="AN1131" s="2">
        <v>46143</v>
      </c>
      <c r="AO1131" s="3">
        <v>46143</v>
      </c>
    </row>
    <row r="1132" spans="1:41">
      <c r="A1132" s="1" t="s">
        <v>2377</v>
      </c>
      <c r="B1132" s="1" t="s">
        <v>42</v>
      </c>
      <c r="C1132">
        <v>999999999999</v>
      </c>
      <c r="D1132">
        <v>222222222222</v>
      </c>
      <c r="E1132" s="1" t="s">
        <v>121</v>
      </c>
      <c r="F1132">
        <v>46168.833333333336</v>
      </c>
      <c r="G1132">
        <v>46169.833333333336</v>
      </c>
      <c r="H1132">
        <v>46142.833333333336</v>
      </c>
      <c r="I1132">
        <v>46173.833333333336</v>
      </c>
      <c r="J1132" s="1" t="s">
        <v>44</v>
      </c>
      <c r="K1132" s="1" t="s">
        <v>45</v>
      </c>
      <c r="L1132" s="1" t="s">
        <v>46</v>
      </c>
      <c r="M1132" s="1" t="s">
        <v>122</v>
      </c>
      <c r="N1132" s="1" t="s">
        <v>48</v>
      </c>
      <c r="O1132" s="1" t="s">
        <v>49</v>
      </c>
      <c r="P1132">
        <v>457.70119999999997</v>
      </c>
      <c r="Q1132" s="1" t="s">
        <v>50</v>
      </c>
      <c r="R1132">
        <v>9.6000000000000002E-2</v>
      </c>
      <c r="S1132" s="1" t="s">
        <v>51</v>
      </c>
      <c r="T1132" s="1" t="s">
        <v>52</v>
      </c>
      <c r="U1132">
        <v>43.939300000000003</v>
      </c>
      <c r="V1132">
        <v>38.446899999999999</v>
      </c>
      <c r="W1132">
        <v>38.446899999999999</v>
      </c>
      <c r="X1132" s="1" t="s">
        <v>53</v>
      </c>
      <c r="Y1132" s="1" t="s">
        <v>49</v>
      </c>
      <c r="Z1132" s="1" t="s">
        <v>54</v>
      </c>
      <c r="AA1132" s="1" t="s">
        <v>123</v>
      </c>
      <c r="AB1132" s="1" t="s">
        <v>124</v>
      </c>
      <c r="AC1132" s="1" t="s">
        <v>125</v>
      </c>
      <c r="AD1132" s="1" t="s">
        <v>126</v>
      </c>
      <c r="AE1132" s="1" t="s">
        <v>127</v>
      </c>
      <c r="AF1132" s="1" t="s">
        <v>70</v>
      </c>
      <c r="AG1132" s="1" t="s">
        <v>60</v>
      </c>
      <c r="AH1132">
        <v>1132</v>
      </c>
      <c r="AI1132" s="1" t="s">
        <v>70</v>
      </c>
      <c r="AJ1132" s="1" t="s">
        <v>71</v>
      </c>
      <c r="AK1132" s="1" t="s">
        <v>72</v>
      </c>
      <c r="AL1132">
        <v>1</v>
      </c>
      <c r="AM1132" s="1" t="s">
        <v>2378</v>
      </c>
      <c r="AN1132" s="2">
        <v>46143</v>
      </c>
      <c r="AO1132" s="3">
        <v>46143</v>
      </c>
    </row>
    <row r="1133" spans="1:41">
      <c r="A1133" s="1" t="s">
        <v>2379</v>
      </c>
      <c r="B1133" s="1" t="s">
        <v>42</v>
      </c>
      <c r="C1133">
        <v>999999999999</v>
      </c>
      <c r="D1133">
        <v>222222222222</v>
      </c>
      <c r="E1133" s="1" t="s">
        <v>121</v>
      </c>
      <c r="F1133">
        <v>46168.833333333336</v>
      </c>
      <c r="G1133">
        <v>46169.833333333336</v>
      </c>
      <c r="H1133">
        <v>46142.833333333336</v>
      </c>
      <c r="I1133">
        <v>46173.833333333336</v>
      </c>
      <c r="J1133" s="1" t="s">
        <v>44</v>
      </c>
      <c r="K1133" s="1" t="s">
        <v>45</v>
      </c>
      <c r="L1133" s="1" t="s">
        <v>46</v>
      </c>
      <c r="M1133" s="1" t="s">
        <v>130</v>
      </c>
      <c r="N1133" s="1" t="s">
        <v>48</v>
      </c>
      <c r="O1133" s="1" t="s">
        <v>49</v>
      </c>
      <c r="P1133">
        <v>430.09609999999998</v>
      </c>
      <c r="Q1133" s="1" t="s">
        <v>50</v>
      </c>
      <c r="R1133">
        <v>9.6000000000000002E-2</v>
      </c>
      <c r="S1133" s="1" t="s">
        <v>51</v>
      </c>
      <c r="T1133" s="1" t="s">
        <v>52</v>
      </c>
      <c r="U1133">
        <v>41.289200000000001</v>
      </c>
      <c r="V1133">
        <v>36.128100000000003</v>
      </c>
      <c r="W1133">
        <v>36.128100000000003</v>
      </c>
      <c r="X1133" s="1" t="s">
        <v>53</v>
      </c>
      <c r="Y1133" s="1" t="s">
        <v>49</v>
      </c>
      <c r="Z1133" s="1" t="s">
        <v>54</v>
      </c>
      <c r="AA1133" s="1" t="s">
        <v>123</v>
      </c>
      <c r="AB1133" s="1" t="s">
        <v>124</v>
      </c>
      <c r="AC1133" s="1" t="s">
        <v>125</v>
      </c>
      <c r="AD1133" s="1" t="s">
        <v>126</v>
      </c>
      <c r="AE1133" s="1" t="s">
        <v>127</v>
      </c>
      <c r="AF1133" s="1" t="s">
        <v>70</v>
      </c>
      <c r="AG1133" s="1" t="s">
        <v>60</v>
      </c>
      <c r="AH1133">
        <v>1133</v>
      </c>
      <c r="AI1133" s="1" t="s">
        <v>70</v>
      </c>
      <c r="AJ1133" s="1" t="s">
        <v>71</v>
      </c>
      <c r="AK1133" s="1" t="s">
        <v>72</v>
      </c>
      <c r="AL1133">
        <v>1</v>
      </c>
      <c r="AM1133" s="1" t="s">
        <v>2380</v>
      </c>
      <c r="AN1133" s="2">
        <v>46143</v>
      </c>
      <c r="AO1133" s="3">
        <v>46143</v>
      </c>
    </row>
    <row r="1134" spans="1:41">
      <c r="A1134" s="1" t="s">
        <v>2381</v>
      </c>
      <c r="B1134" s="1" t="s">
        <v>42</v>
      </c>
      <c r="C1134">
        <v>999999999999</v>
      </c>
      <c r="D1134">
        <v>222222222222</v>
      </c>
      <c r="E1134" s="1" t="s">
        <v>121</v>
      </c>
      <c r="F1134">
        <v>46168.833333333336</v>
      </c>
      <c r="G1134">
        <v>46169.833333333336</v>
      </c>
      <c r="H1134">
        <v>46142.833333333336</v>
      </c>
      <c r="I1134">
        <v>46173.833333333336</v>
      </c>
      <c r="J1134" s="1" t="s">
        <v>75</v>
      </c>
      <c r="K1134" s="1" t="s">
        <v>76</v>
      </c>
      <c r="L1134" s="1" t="s">
        <v>77</v>
      </c>
      <c r="M1134" s="1" t="s">
        <v>133</v>
      </c>
      <c r="N1134" s="1" t="s">
        <v>48</v>
      </c>
      <c r="O1134" s="1" t="s">
        <v>49</v>
      </c>
      <c r="P1134">
        <v>87.8977</v>
      </c>
      <c r="Q1134" s="1" t="s">
        <v>79</v>
      </c>
      <c r="R1134">
        <v>2.3E-2</v>
      </c>
      <c r="S1134" s="1" t="s">
        <v>51</v>
      </c>
      <c r="T1134" s="1" t="s">
        <v>52</v>
      </c>
      <c r="U1134">
        <v>2.0215999999999998</v>
      </c>
      <c r="V1134">
        <v>1.8897999999999999</v>
      </c>
      <c r="W1134">
        <v>1.8897999999999999</v>
      </c>
      <c r="X1134" s="1" t="s">
        <v>53</v>
      </c>
      <c r="Y1134" s="1" t="s">
        <v>49</v>
      </c>
      <c r="Z1134" s="1" t="s">
        <v>80</v>
      </c>
      <c r="AA1134" s="1" t="s">
        <v>123</v>
      </c>
      <c r="AB1134" s="1" t="s">
        <v>124</v>
      </c>
      <c r="AC1134" s="1" t="s">
        <v>125</v>
      </c>
      <c r="AD1134" s="1" t="s">
        <v>126</v>
      </c>
      <c r="AE1134" s="1" t="s">
        <v>127</v>
      </c>
      <c r="AF1134" s="1" t="s">
        <v>70</v>
      </c>
      <c r="AG1134" s="1" t="s">
        <v>60</v>
      </c>
      <c r="AH1134">
        <v>1134</v>
      </c>
      <c r="AI1134" s="1" t="s">
        <v>70</v>
      </c>
      <c r="AJ1134" s="1" t="s">
        <v>71</v>
      </c>
      <c r="AK1134" s="1" t="s">
        <v>72</v>
      </c>
      <c r="AL1134">
        <v>1</v>
      </c>
      <c r="AM1134" s="1" t="s">
        <v>2382</v>
      </c>
      <c r="AN1134" s="2">
        <v>46143</v>
      </c>
      <c r="AO1134" s="3">
        <v>46143</v>
      </c>
    </row>
    <row r="1135" spans="1:41">
      <c r="A1135" s="1" t="s">
        <v>2383</v>
      </c>
      <c r="B1135" s="1" t="s">
        <v>42</v>
      </c>
      <c r="C1135">
        <v>999999999999</v>
      </c>
      <c r="D1135">
        <v>222222222222</v>
      </c>
      <c r="E1135" s="1" t="s">
        <v>121</v>
      </c>
      <c r="F1135">
        <v>46168.833333333336</v>
      </c>
      <c r="G1135">
        <v>46169.833333333336</v>
      </c>
      <c r="H1135">
        <v>46142.833333333336</v>
      </c>
      <c r="I1135">
        <v>46173.833333333336</v>
      </c>
      <c r="J1135" s="1" t="s">
        <v>75</v>
      </c>
      <c r="K1135" s="1" t="s">
        <v>76</v>
      </c>
      <c r="L1135" s="1" t="s">
        <v>77</v>
      </c>
      <c r="M1135" s="1" t="s">
        <v>136</v>
      </c>
      <c r="N1135" s="1" t="s">
        <v>48</v>
      </c>
      <c r="O1135" s="1" t="s">
        <v>49</v>
      </c>
      <c r="P1135">
        <v>96.741699999999994</v>
      </c>
      <c r="Q1135" s="1" t="s">
        <v>79</v>
      </c>
      <c r="R1135">
        <v>2.3E-2</v>
      </c>
      <c r="S1135" s="1" t="s">
        <v>51</v>
      </c>
      <c r="T1135" s="1" t="s">
        <v>52</v>
      </c>
      <c r="U1135">
        <v>2.2250999999999999</v>
      </c>
      <c r="V1135">
        <v>2.0798999999999999</v>
      </c>
      <c r="W1135">
        <v>2.0798999999999999</v>
      </c>
      <c r="X1135" s="1" t="s">
        <v>53</v>
      </c>
      <c r="Y1135" s="1" t="s">
        <v>49</v>
      </c>
      <c r="Z1135" s="1" t="s">
        <v>80</v>
      </c>
      <c r="AA1135" s="1" t="s">
        <v>123</v>
      </c>
      <c r="AB1135" s="1" t="s">
        <v>124</v>
      </c>
      <c r="AC1135" s="1" t="s">
        <v>125</v>
      </c>
      <c r="AD1135" s="1" t="s">
        <v>126</v>
      </c>
      <c r="AE1135" s="1" t="s">
        <v>127</v>
      </c>
      <c r="AF1135" s="1" t="s">
        <v>70</v>
      </c>
      <c r="AG1135" s="1" t="s">
        <v>60</v>
      </c>
      <c r="AH1135">
        <v>1135</v>
      </c>
      <c r="AI1135" s="1" t="s">
        <v>70</v>
      </c>
      <c r="AJ1135" s="1" t="s">
        <v>71</v>
      </c>
      <c r="AK1135" s="1" t="s">
        <v>72</v>
      </c>
      <c r="AL1135">
        <v>1</v>
      </c>
      <c r="AM1135" s="1" t="s">
        <v>2384</v>
      </c>
      <c r="AN1135" s="2">
        <v>46143</v>
      </c>
      <c r="AO1135" s="3">
        <v>46143</v>
      </c>
    </row>
    <row r="1136" spans="1:41">
      <c r="A1136" s="1" t="s">
        <v>2385</v>
      </c>
      <c r="B1136" s="1" t="s">
        <v>42</v>
      </c>
      <c r="C1136">
        <v>999999999999</v>
      </c>
      <c r="D1136">
        <v>222222222222</v>
      </c>
      <c r="E1136" s="1" t="s">
        <v>121</v>
      </c>
      <c r="F1136">
        <v>46168.833333333336</v>
      </c>
      <c r="G1136">
        <v>46169.833333333336</v>
      </c>
      <c r="H1136">
        <v>46142.833333333336</v>
      </c>
      <c r="I1136">
        <v>46173.833333333336</v>
      </c>
      <c r="J1136" s="1" t="s">
        <v>86</v>
      </c>
      <c r="K1136" s="1" t="s">
        <v>87</v>
      </c>
      <c r="L1136" s="1" t="s">
        <v>88</v>
      </c>
      <c r="M1136" s="1" t="s">
        <v>139</v>
      </c>
      <c r="N1136" s="1" t="s">
        <v>48</v>
      </c>
      <c r="O1136" s="1" t="s">
        <v>49</v>
      </c>
      <c r="P1136">
        <v>91.966999999999999</v>
      </c>
      <c r="Q1136" s="1" t="s">
        <v>50</v>
      </c>
      <c r="R1136">
        <v>0.192</v>
      </c>
      <c r="S1136" s="1" t="s">
        <v>51</v>
      </c>
      <c r="T1136" s="1" t="s">
        <v>52</v>
      </c>
      <c r="U1136">
        <v>17.657699999999998</v>
      </c>
      <c r="V1136">
        <v>15.634399999999999</v>
      </c>
      <c r="W1136">
        <v>15.634399999999999</v>
      </c>
      <c r="X1136" s="1" t="s">
        <v>53</v>
      </c>
      <c r="Y1136" s="1" t="s">
        <v>49</v>
      </c>
      <c r="Z1136" s="1" t="s">
        <v>90</v>
      </c>
      <c r="AA1136" s="1" t="s">
        <v>123</v>
      </c>
      <c r="AB1136" s="1" t="s">
        <v>124</v>
      </c>
      <c r="AC1136" s="1" t="s">
        <v>125</v>
      </c>
      <c r="AD1136" s="1" t="s">
        <v>126</v>
      </c>
      <c r="AE1136" s="1" t="s">
        <v>127</v>
      </c>
      <c r="AF1136" s="1" t="s">
        <v>70</v>
      </c>
      <c r="AG1136" s="1" t="s">
        <v>60</v>
      </c>
      <c r="AH1136">
        <v>1136</v>
      </c>
      <c r="AI1136" s="1" t="s">
        <v>70</v>
      </c>
      <c r="AJ1136" s="1" t="s">
        <v>71</v>
      </c>
      <c r="AK1136" s="1" t="s">
        <v>72</v>
      </c>
      <c r="AL1136">
        <v>1</v>
      </c>
      <c r="AM1136" s="1" t="s">
        <v>2386</v>
      </c>
      <c r="AN1136" s="2">
        <v>46143</v>
      </c>
      <c r="AO1136" s="3">
        <v>46143</v>
      </c>
    </row>
    <row r="1137" spans="1:41">
      <c r="A1137" s="1" t="s">
        <v>2387</v>
      </c>
      <c r="B1137" s="1" t="s">
        <v>42</v>
      </c>
      <c r="C1137">
        <v>999999999999</v>
      </c>
      <c r="D1137">
        <v>222222222222</v>
      </c>
      <c r="E1137" s="1" t="s">
        <v>121</v>
      </c>
      <c r="F1137">
        <v>46168.833333333336</v>
      </c>
      <c r="G1137">
        <v>46169.833333333336</v>
      </c>
      <c r="H1137">
        <v>46142.833333333336</v>
      </c>
      <c r="I1137">
        <v>46173.833333333336</v>
      </c>
      <c r="J1137" s="1" t="s">
        <v>86</v>
      </c>
      <c r="K1137" s="1" t="s">
        <v>87</v>
      </c>
      <c r="L1137" s="1" t="s">
        <v>88</v>
      </c>
      <c r="M1137" s="1" t="s">
        <v>142</v>
      </c>
      <c r="N1137" s="1" t="s">
        <v>48</v>
      </c>
      <c r="O1137" s="1" t="s">
        <v>49</v>
      </c>
      <c r="P1137">
        <v>80.987200000000001</v>
      </c>
      <c r="Q1137" s="1" t="s">
        <v>50</v>
      </c>
      <c r="R1137">
        <v>0.192</v>
      </c>
      <c r="S1137" s="1" t="s">
        <v>51</v>
      </c>
      <c r="T1137" s="1" t="s">
        <v>52</v>
      </c>
      <c r="U1137">
        <v>15.5495</v>
      </c>
      <c r="V1137">
        <v>13.767799999999999</v>
      </c>
      <c r="W1137">
        <v>13.767799999999999</v>
      </c>
      <c r="X1137" s="1" t="s">
        <v>53</v>
      </c>
      <c r="Y1137" s="1" t="s">
        <v>49</v>
      </c>
      <c r="Z1137" s="1" t="s">
        <v>90</v>
      </c>
      <c r="AA1137" s="1" t="s">
        <v>123</v>
      </c>
      <c r="AB1137" s="1" t="s">
        <v>124</v>
      </c>
      <c r="AC1137" s="1" t="s">
        <v>125</v>
      </c>
      <c r="AD1137" s="1" t="s">
        <v>126</v>
      </c>
      <c r="AE1137" s="1" t="s">
        <v>127</v>
      </c>
      <c r="AF1137" s="1" t="s">
        <v>70</v>
      </c>
      <c r="AG1137" s="1" t="s">
        <v>60</v>
      </c>
      <c r="AH1137">
        <v>1137</v>
      </c>
      <c r="AI1137" s="1" t="s">
        <v>70</v>
      </c>
      <c r="AJ1137" s="1" t="s">
        <v>71</v>
      </c>
      <c r="AK1137" s="1" t="s">
        <v>72</v>
      </c>
      <c r="AL1137">
        <v>1</v>
      </c>
      <c r="AM1137" s="1" t="s">
        <v>2388</v>
      </c>
      <c r="AN1137" s="2">
        <v>46143</v>
      </c>
      <c r="AO1137" s="3">
        <v>46143</v>
      </c>
    </row>
    <row r="1138" spans="1:41">
      <c r="A1138" s="1" t="s">
        <v>2389</v>
      </c>
      <c r="B1138" s="1" t="s">
        <v>42</v>
      </c>
      <c r="C1138">
        <v>999999999999</v>
      </c>
      <c r="D1138">
        <v>222222222222</v>
      </c>
      <c r="E1138" s="1" t="s">
        <v>121</v>
      </c>
      <c r="F1138">
        <v>46168.833333333336</v>
      </c>
      <c r="G1138">
        <v>46169.833333333336</v>
      </c>
      <c r="H1138">
        <v>46142.833333333336</v>
      </c>
      <c r="I1138">
        <v>46173.833333333336</v>
      </c>
      <c r="J1138" s="1" t="s">
        <v>96</v>
      </c>
      <c r="K1138" s="1" t="s">
        <v>45</v>
      </c>
      <c r="L1138" s="1" t="s">
        <v>97</v>
      </c>
      <c r="M1138" s="1" t="s">
        <v>145</v>
      </c>
      <c r="N1138" s="1" t="s">
        <v>48</v>
      </c>
      <c r="O1138" s="1" t="s">
        <v>49</v>
      </c>
      <c r="P1138">
        <v>1645298.0209999999</v>
      </c>
      <c r="Q1138" s="1" t="s">
        <v>99</v>
      </c>
      <c r="R1138">
        <v>1.6666700000000001E-5</v>
      </c>
      <c r="S1138" s="1" t="s">
        <v>51</v>
      </c>
      <c r="T1138" s="1" t="s">
        <v>52</v>
      </c>
      <c r="U1138">
        <v>27.421700000000001</v>
      </c>
      <c r="V1138">
        <v>25.502099999999999</v>
      </c>
      <c r="W1138">
        <v>25.502099999999999</v>
      </c>
      <c r="X1138" s="1" t="s">
        <v>53</v>
      </c>
      <c r="Y1138" s="1" t="s">
        <v>49</v>
      </c>
      <c r="Z1138" s="1" t="s">
        <v>100</v>
      </c>
      <c r="AA1138" s="1" t="s">
        <v>123</v>
      </c>
      <c r="AB1138" s="1" t="s">
        <v>124</v>
      </c>
      <c r="AC1138" s="1" t="s">
        <v>125</v>
      </c>
      <c r="AD1138" s="1" t="s">
        <v>126</v>
      </c>
      <c r="AE1138" s="1" t="s">
        <v>127</v>
      </c>
      <c r="AF1138" s="1" t="s">
        <v>70</v>
      </c>
      <c r="AG1138" s="1" t="s">
        <v>60</v>
      </c>
      <c r="AH1138">
        <v>1138</v>
      </c>
      <c r="AI1138" s="1" t="s">
        <v>70</v>
      </c>
      <c r="AJ1138" s="1" t="s">
        <v>71</v>
      </c>
      <c r="AK1138" s="1" t="s">
        <v>72</v>
      </c>
      <c r="AL1138">
        <v>1</v>
      </c>
      <c r="AM1138" s="1" t="s">
        <v>2390</v>
      </c>
      <c r="AN1138" s="2">
        <v>46143</v>
      </c>
      <c r="AO1138" s="3">
        <v>46143</v>
      </c>
    </row>
    <row r="1139" spans="1:41">
      <c r="A1139" s="1" t="s">
        <v>2391</v>
      </c>
      <c r="B1139" s="1" t="s">
        <v>42</v>
      </c>
      <c r="C1139">
        <v>999999999999</v>
      </c>
      <c r="D1139">
        <v>222222222222</v>
      </c>
      <c r="E1139" s="1" t="s">
        <v>121</v>
      </c>
      <c r="F1139">
        <v>46168.833333333336</v>
      </c>
      <c r="G1139">
        <v>46169.833333333336</v>
      </c>
      <c r="H1139">
        <v>46142.833333333336</v>
      </c>
      <c r="I1139">
        <v>46173.833333333336</v>
      </c>
      <c r="J1139" s="1" t="s">
        <v>96</v>
      </c>
      <c r="K1139" s="1" t="s">
        <v>45</v>
      </c>
      <c r="L1139" s="1" t="s">
        <v>97</v>
      </c>
      <c r="M1139" s="1" t="s">
        <v>148</v>
      </c>
      <c r="N1139" s="1" t="s">
        <v>48</v>
      </c>
      <c r="O1139" s="1" t="s">
        <v>49</v>
      </c>
      <c r="P1139">
        <v>1912601.1181000001</v>
      </c>
      <c r="Q1139" s="1" t="s">
        <v>99</v>
      </c>
      <c r="R1139">
        <v>1.6666700000000001E-5</v>
      </c>
      <c r="S1139" s="1" t="s">
        <v>51</v>
      </c>
      <c r="T1139" s="1" t="s">
        <v>52</v>
      </c>
      <c r="U1139">
        <v>31.8767</v>
      </c>
      <c r="V1139">
        <v>29.645299999999999</v>
      </c>
      <c r="W1139">
        <v>29.645299999999999</v>
      </c>
      <c r="X1139" s="1" t="s">
        <v>53</v>
      </c>
      <c r="Y1139" s="1" t="s">
        <v>49</v>
      </c>
      <c r="Z1139" s="1" t="s">
        <v>100</v>
      </c>
      <c r="AA1139" s="1" t="s">
        <v>123</v>
      </c>
      <c r="AB1139" s="1" t="s">
        <v>124</v>
      </c>
      <c r="AC1139" s="1" t="s">
        <v>125</v>
      </c>
      <c r="AD1139" s="1" t="s">
        <v>126</v>
      </c>
      <c r="AE1139" s="1" t="s">
        <v>127</v>
      </c>
      <c r="AF1139" s="1" t="s">
        <v>70</v>
      </c>
      <c r="AG1139" s="1" t="s">
        <v>60</v>
      </c>
      <c r="AH1139">
        <v>1139</v>
      </c>
      <c r="AI1139" s="1" t="s">
        <v>70</v>
      </c>
      <c r="AJ1139" s="1" t="s">
        <v>71</v>
      </c>
      <c r="AK1139" s="1" t="s">
        <v>72</v>
      </c>
      <c r="AL1139">
        <v>1</v>
      </c>
      <c r="AM1139" s="1" t="s">
        <v>2392</v>
      </c>
      <c r="AN1139" s="2">
        <v>46143</v>
      </c>
      <c r="AO1139" s="3">
        <v>46143</v>
      </c>
    </row>
    <row r="1140" spans="1:41">
      <c r="A1140" s="1" t="s">
        <v>2393</v>
      </c>
      <c r="B1140" s="1" t="s">
        <v>42</v>
      </c>
      <c r="C1140">
        <v>999999999999</v>
      </c>
      <c r="D1140">
        <v>222222222222</v>
      </c>
      <c r="E1140" s="1" t="s">
        <v>121</v>
      </c>
      <c r="F1140">
        <v>46168.833333333336</v>
      </c>
      <c r="G1140">
        <v>46169.833333333336</v>
      </c>
      <c r="H1140">
        <v>46142.833333333336</v>
      </c>
      <c r="I1140">
        <v>46173.833333333336</v>
      </c>
      <c r="J1140" s="1" t="s">
        <v>106</v>
      </c>
      <c r="K1140" s="1" t="s">
        <v>107</v>
      </c>
      <c r="L1140" s="1" t="s">
        <v>108</v>
      </c>
      <c r="M1140" s="1" t="s">
        <v>151</v>
      </c>
      <c r="N1140" s="1" t="s">
        <v>48</v>
      </c>
      <c r="O1140" s="1" t="s">
        <v>49</v>
      </c>
      <c r="P1140">
        <v>83.850300000000004</v>
      </c>
      <c r="Q1140" s="1" t="s">
        <v>110</v>
      </c>
      <c r="R1140">
        <v>0.5</v>
      </c>
      <c r="S1140" s="1" t="s">
        <v>51</v>
      </c>
      <c r="T1140" s="1" t="s">
        <v>52</v>
      </c>
      <c r="U1140">
        <v>41.925199999999997</v>
      </c>
      <c r="V1140">
        <v>38.571199999999997</v>
      </c>
      <c r="W1140">
        <v>38.571199999999997</v>
      </c>
      <c r="X1140" s="1" t="s">
        <v>53</v>
      </c>
      <c r="Y1140" s="1" t="s">
        <v>49</v>
      </c>
      <c r="Z1140" s="1" t="s">
        <v>111</v>
      </c>
      <c r="AA1140" s="1" t="s">
        <v>152</v>
      </c>
      <c r="AB1140" s="1" t="s">
        <v>124</v>
      </c>
      <c r="AC1140" s="1" t="s">
        <v>125</v>
      </c>
      <c r="AD1140" s="1" t="s">
        <v>126</v>
      </c>
      <c r="AE1140" s="1" t="s">
        <v>127</v>
      </c>
      <c r="AF1140" s="1" t="s">
        <v>70</v>
      </c>
      <c r="AG1140" s="1" t="s">
        <v>60</v>
      </c>
      <c r="AH1140">
        <v>1140</v>
      </c>
      <c r="AI1140" s="1" t="s">
        <v>113</v>
      </c>
      <c r="AJ1140" s="1" t="s">
        <v>114</v>
      </c>
      <c r="AK1140" s="1" t="s">
        <v>115</v>
      </c>
      <c r="AL1140">
        <v>1</v>
      </c>
      <c r="AM1140" s="1" t="s">
        <v>2394</v>
      </c>
      <c r="AN1140" s="2">
        <v>46143</v>
      </c>
      <c r="AO1140" s="3">
        <v>46143</v>
      </c>
    </row>
    <row r="1141" spans="1:41">
      <c r="A1141" s="1" t="s">
        <v>2395</v>
      </c>
      <c r="B1141" s="1" t="s">
        <v>42</v>
      </c>
      <c r="C1141">
        <v>999999999999</v>
      </c>
      <c r="D1141">
        <v>222222222222</v>
      </c>
      <c r="E1141" s="1" t="s">
        <v>121</v>
      </c>
      <c r="F1141">
        <v>46168.833333333336</v>
      </c>
      <c r="G1141">
        <v>46169.833333333336</v>
      </c>
      <c r="H1141">
        <v>46142.833333333336</v>
      </c>
      <c r="I1141">
        <v>46173.833333333336</v>
      </c>
      <c r="J1141" s="1" t="s">
        <v>106</v>
      </c>
      <c r="K1141" s="1" t="s">
        <v>107</v>
      </c>
      <c r="L1141" s="1" t="s">
        <v>108</v>
      </c>
      <c r="M1141" s="1" t="s">
        <v>155</v>
      </c>
      <c r="N1141" s="1" t="s">
        <v>48</v>
      </c>
      <c r="O1141" s="1" t="s">
        <v>49</v>
      </c>
      <c r="P1141">
        <v>87.342600000000004</v>
      </c>
      <c r="Q1141" s="1" t="s">
        <v>110</v>
      </c>
      <c r="R1141">
        <v>0.5</v>
      </c>
      <c r="S1141" s="1" t="s">
        <v>51</v>
      </c>
      <c r="T1141" s="1" t="s">
        <v>52</v>
      </c>
      <c r="U1141">
        <v>43.671300000000002</v>
      </c>
      <c r="V1141">
        <v>40.177599999999998</v>
      </c>
      <c r="W1141">
        <v>40.177599999999998</v>
      </c>
      <c r="X1141" s="1" t="s">
        <v>53</v>
      </c>
      <c r="Y1141" s="1" t="s">
        <v>49</v>
      </c>
      <c r="Z1141" s="1" t="s">
        <v>111</v>
      </c>
      <c r="AA1141" s="1" t="s">
        <v>152</v>
      </c>
      <c r="AB1141" s="1" t="s">
        <v>124</v>
      </c>
      <c r="AC1141" s="1" t="s">
        <v>125</v>
      </c>
      <c r="AD1141" s="1" t="s">
        <v>126</v>
      </c>
      <c r="AE1141" s="1" t="s">
        <v>127</v>
      </c>
      <c r="AF1141" s="1" t="s">
        <v>70</v>
      </c>
      <c r="AG1141" s="1" t="s">
        <v>60</v>
      </c>
      <c r="AH1141">
        <v>1141</v>
      </c>
      <c r="AI1141" s="1" t="s">
        <v>113</v>
      </c>
      <c r="AJ1141" s="1" t="s">
        <v>114</v>
      </c>
      <c r="AK1141" s="1" t="s">
        <v>115</v>
      </c>
      <c r="AL1141">
        <v>1</v>
      </c>
      <c r="AM1141" s="1" t="s">
        <v>2396</v>
      </c>
      <c r="AN1141" s="2">
        <v>46143</v>
      </c>
      <c r="AO1141" s="3">
        <v>46143</v>
      </c>
    </row>
    <row r="1142" spans="1:41">
      <c r="A1142" s="1" t="s">
        <v>2397</v>
      </c>
      <c r="B1142" s="1" t="s">
        <v>42</v>
      </c>
      <c r="C1142">
        <v>999999999999</v>
      </c>
      <c r="D1142">
        <v>111111111111</v>
      </c>
      <c r="E1142" s="1" t="s">
        <v>43</v>
      </c>
      <c r="F1142">
        <v>46169.833333333336</v>
      </c>
      <c r="G1142">
        <v>46170.833333333336</v>
      </c>
      <c r="H1142">
        <v>46142.833333333336</v>
      </c>
      <c r="I1142">
        <v>46173.833333333336</v>
      </c>
      <c r="J1142" s="1" t="s">
        <v>44</v>
      </c>
      <c r="K1142" s="1" t="s">
        <v>45</v>
      </c>
      <c r="L1142" s="1" t="s">
        <v>46</v>
      </c>
      <c r="M1142" s="1" t="s">
        <v>47</v>
      </c>
      <c r="N1142" s="1" t="s">
        <v>48</v>
      </c>
      <c r="O1142" s="1" t="s">
        <v>49</v>
      </c>
      <c r="P1142">
        <v>1024.3635999999999</v>
      </c>
      <c r="Q1142" s="1" t="s">
        <v>50</v>
      </c>
      <c r="R1142">
        <v>9.6000000000000002E-2</v>
      </c>
      <c r="S1142" s="1" t="s">
        <v>51</v>
      </c>
      <c r="T1142" s="1" t="s">
        <v>52</v>
      </c>
      <c r="U1142">
        <v>98.338899999999995</v>
      </c>
      <c r="V1142">
        <v>86.046499999999995</v>
      </c>
      <c r="W1142">
        <v>86.046499999999995</v>
      </c>
      <c r="X1142" s="1" t="s">
        <v>53</v>
      </c>
      <c r="Y1142" s="1" t="s">
        <v>49</v>
      </c>
      <c r="Z1142" s="1" t="s">
        <v>54</v>
      </c>
      <c r="AA1142" s="1" t="s">
        <v>65</v>
      </c>
      <c r="AB1142" s="1" t="s">
        <v>66</v>
      </c>
      <c r="AC1142" s="1" t="s">
        <v>67</v>
      </c>
      <c r="AD1142" s="1" t="s">
        <v>68</v>
      </c>
      <c r="AE1142" s="1" t="s">
        <v>69</v>
      </c>
      <c r="AF1142" s="1" t="s">
        <v>70</v>
      </c>
      <c r="AG1142" s="1" t="s">
        <v>60</v>
      </c>
      <c r="AH1142">
        <v>1142</v>
      </c>
      <c r="AI1142" s="1" t="s">
        <v>70</v>
      </c>
      <c r="AJ1142" s="1" t="s">
        <v>71</v>
      </c>
      <c r="AK1142" s="1" t="s">
        <v>72</v>
      </c>
      <c r="AL1142">
        <v>1</v>
      </c>
      <c r="AM1142" s="1" t="s">
        <v>2398</v>
      </c>
      <c r="AN1142" s="2">
        <v>46143</v>
      </c>
      <c r="AO1142" s="3">
        <v>46143</v>
      </c>
    </row>
    <row r="1143" spans="1:41">
      <c r="A1143" s="1" t="s">
        <v>2399</v>
      </c>
      <c r="B1143" s="1" t="s">
        <v>42</v>
      </c>
      <c r="C1143">
        <v>999999999999</v>
      </c>
      <c r="D1143">
        <v>111111111111</v>
      </c>
      <c r="E1143" s="1" t="s">
        <v>43</v>
      </c>
      <c r="F1143">
        <v>46169.833333333336</v>
      </c>
      <c r="G1143">
        <v>46170.833333333336</v>
      </c>
      <c r="H1143">
        <v>46142.833333333336</v>
      </c>
      <c r="I1143">
        <v>46173.833333333336</v>
      </c>
      <c r="J1143" s="1" t="s">
        <v>44</v>
      </c>
      <c r="K1143" s="1" t="s">
        <v>45</v>
      </c>
      <c r="L1143" s="1" t="s">
        <v>46</v>
      </c>
      <c r="M1143" s="1" t="s">
        <v>64</v>
      </c>
      <c r="N1143" s="1" t="s">
        <v>48</v>
      </c>
      <c r="O1143" s="1" t="s">
        <v>49</v>
      </c>
      <c r="P1143">
        <v>1148.3628000000001</v>
      </c>
      <c r="Q1143" s="1" t="s">
        <v>50</v>
      </c>
      <c r="R1143">
        <v>9.6000000000000002E-2</v>
      </c>
      <c r="S1143" s="1" t="s">
        <v>51</v>
      </c>
      <c r="T1143" s="1" t="s">
        <v>52</v>
      </c>
      <c r="U1143">
        <v>110.2428</v>
      </c>
      <c r="V1143">
        <v>96.462500000000006</v>
      </c>
      <c r="W1143">
        <v>96.462500000000006</v>
      </c>
      <c r="X1143" s="1" t="s">
        <v>53</v>
      </c>
      <c r="Y1143" s="1" t="s">
        <v>49</v>
      </c>
      <c r="Z1143" s="1" t="s">
        <v>54</v>
      </c>
      <c r="AA1143" s="1" t="s">
        <v>65</v>
      </c>
      <c r="AB1143" s="1" t="s">
        <v>66</v>
      </c>
      <c r="AC1143" s="1" t="s">
        <v>67</v>
      </c>
      <c r="AD1143" s="1" t="s">
        <v>68</v>
      </c>
      <c r="AE1143" s="1" t="s">
        <v>69</v>
      </c>
      <c r="AF1143" s="1" t="s">
        <v>70</v>
      </c>
      <c r="AG1143" s="1" t="s">
        <v>60</v>
      </c>
      <c r="AH1143">
        <v>1143</v>
      </c>
      <c r="AI1143" s="1" t="s">
        <v>70</v>
      </c>
      <c r="AJ1143" s="1" t="s">
        <v>71</v>
      </c>
      <c r="AK1143" s="1" t="s">
        <v>72</v>
      </c>
      <c r="AL1143">
        <v>1</v>
      </c>
      <c r="AM1143" s="1" t="s">
        <v>2400</v>
      </c>
      <c r="AN1143" s="2">
        <v>46143</v>
      </c>
      <c r="AO1143" s="3">
        <v>46143</v>
      </c>
    </row>
    <row r="1144" spans="1:41">
      <c r="A1144" s="1" t="s">
        <v>2401</v>
      </c>
      <c r="B1144" s="1" t="s">
        <v>42</v>
      </c>
      <c r="C1144">
        <v>999999999999</v>
      </c>
      <c r="D1144">
        <v>111111111111</v>
      </c>
      <c r="E1144" s="1" t="s">
        <v>43</v>
      </c>
      <c r="F1144">
        <v>46169.833333333336</v>
      </c>
      <c r="G1144">
        <v>46170.833333333336</v>
      </c>
      <c r="H1144">
        <v>46142.833333333336</v>
      </c>
      <c r="I1144">
        <v>46173.833333333336</v>
      </c>
      <c r="J1144" s="1" t="s">
        <v>75</v>
      </c>
      <c r="K1144" s="1" t="s">
        <v>76</v>
      </c>
      <c r="L1144" s="1" t="s">
        <v>77</v>
      </c>
      <c r="M1144" s="1" t="s">
        <v>78</v>
      </c>
      <c r="N1144" s="1" t="s">
        <v>48</v>
      </c>
      <c r="O1144" s="1" t="s">
        <v>49</v>
      </c>
      <c r="P1144">
        <v>215.93</v>
      </c>
      <c r="Q1144" s="1" t="s">
        <v>79</v>
      </c>
      <c r="R1144">
        <v>2.3E-2</v>
      </c>
      <c r="S1144" s="1" t="s">
        <v>51</v>
      </c>
      <c r="T1144" s="1" t="s">
        <v>52</v>
      </c>
      <c r="U1144">
        <v>4.9664000000000001</v>
      </c>
      <c r="V1144">
        <v>4.6425000000000001</v>
      </c>
      <c r="W1144">
        <v>4.6425000000000001</v>
      </c>
      <c r="X1144" s="1" t="s">
        <v>53</v>
      </c>
      <c r="Y1144" s="1" t="s">
        <v>49</v>
      </c>
      <c r="Z1144" s="1" t="s">
        <v>80</v>
      </c>
      <c r="AA1144" s="1" t="s">
        <v>65</v>
      </c>
      <c r="AB1144" s="1" t="s">
        <v>66</v>
      </c>
      <c r="AC1144" s="1" t="s">
        <v>67</v>
      </c>
      <c r="AD1144" s="1" t="s">
        <v>68</v>
      </c>
      <c r="AE1144" s="1" t="s">
        <v>69</v>
      </c>
      <c r="AF1144" s="1" t="s">
        <v>70</v>
      </c>
      <c r="AG1144" s="1" t="s">
        <v>60</v>
      </c>
      <c r="AH1144">
        <v>1144</v>
      </c>
      <c r="AI1144" s="1" t="s">
        <v>70</v>
      </c>
      <c r="AJ1144" s="1" t="s">
        <v>71</v>
      </c>
      <c r="AK1144" s="1" t="s">
        <v>72</v>
      </c>
      <c r="AL1144">
        <v>1</v>
      </c>
      <c r="AM1144" s="1" t="s">
        <v>2402</v>
      </c>
      <c r="AN1144" s="2">
        <v>46143</v>
      </c>
      <c r="AO1144" s="3">
        <v>46143</v>
      </c>
    </row>
    <row r="1145" spans="1:41">
      <c r="A1145" s="1" t="s">
        <v>2403</v>
      </c>
      <c r="B1145" s="1" t="s">
        <v>42</v>
      </c>
      <c r="C1145">
        <v>999999999999</v>
      </c>
      <c r="D1145">
        <v>111111111111</v>
      </c>
      <c r="E1145" s="1" t="s">
        <v>43</v>
      </c>
      <c r="F1145">
        <v>46169.833333333336</v>
      </c>
      <c r="G1145">
        <v>46170.833333333336</v>
      </c>
      <c r="H1145">
        <v>46142.833333333336</v>
      </c>
      <c r="I1145">
        <v>46173.833333333336</v>
      </c>
      <c r="J1145" s="1" t="s">
        <v>75</v>
      </c>
      <c r="K1145" s="1" t="s">
        <v>76</v>
      </c>
      <c r="L1145" s="1" t="s">
        <v>77</v>
      </c>
      <c r="M1145" s="1" t="s">
        <v>83</v>
      </c>
      <c r="N1145" s="1" t="s">
        <v>48</v>
      </c>
      <c r="O1145" s="1" t="s">
        <v>49</v>
      </c>
      <c r="P1145">
        <v>238.31620000000001</v>
      </c>
      <c r="Q1145" s="1" t="s">
        <v>79</v>
      </c>
      <c r="R1145">
        <v>2.3E-2</v>
      </c>
      <c r="S1145" s="1" t="s">
        <v>51</v>
      </c>
      <c r="T1145" s="1" t="s">
        <v>52</v>
      </c>
      <c r="U1145">
        <v>5.4813000000000001</v>
      </c>
      <c r="V1145">
        <v>5.1238000000000001</v>
      </c>
      <c r="W1145">
        <v>5.1238000000000001</v>
      </c>
      <c r="X1145" s="1" t="s">
        <v>53</v>
      </c>
      <c r="Y1145" s="1" t="s">
        <v>49</v>
      </c>
      <c r="Z1145" s="1" t="s">
        <v>80</v>
      </c>
      <c r="AA1145" s="1" t="s">
        <v>65</v>
      </c>
      <c r="AB1145" s="1" t="s">
        <v>66</v>
      </c>
      <c r="AC1145" s="1" t="s">
        <v>67</v>
      </c>
      <c r="AD1145" s="1" t="s">
        <v>68</v>
      </c>
      <c r="AE1145" s="1" t="s">
        <v>69</v>
      </c>
      <c r="AF1145" s="1" t="s">
        <v>70</v>
      </c>
      <c r="AG1145" s="1" t="s">
        <v>60</v>
      </c>
      <c r="AH1145">
        <v>1145</v>
      </c>
      <c r="AI1145" s="1" t="s">
        <v>70</v>
      </c>
      <c r="AJ1145" s="1" t="s">
        <v>71</v>
      </c>
      <c r="AK1145" s="1" t="s">
        <v>72</v>
      </c>
      <c r="AL1145">
        <v>1</v>
      </c>
      <c r="AM1145" s="1" t="s">
        <v>2404</v>
      </c>
      <c r="AN1145" s="2">
        <v>46143</v>
      </c>
      <c r="AO1145" s="3">
        <v>46143</v>
      </c>
    </row>
    <row r="1146" spans="1:41">
      <c r="A1146" s="1" t="s">
        <v>2405</v>
      </c>
      <c r="B1146" s="1" t="s">
        <v>42</v>
      </c>
      <c r="C1146">
        <v>999999999999</v>
      </c>
      <c r="D1146">
        <v>111111111111</v>
      </c>
      <c r="E1146" s="1" t="s">
        <v>43</v>
      </c>
      <c r="F1146">
        <v>46169.833333333336</v>
      </c>
      <c r="G1146">
        <v>46170.833333333336</v>
      </c>
      <c r="H1146">
        <v>46142.833333333336</v>
      </c>
      <c r="I1146">
        <v>46173.833333333336</v>
      </c>
      <c r="J1146" s="1" t="s">
        <v>86</v>
      </c>
      <c r="K1146" s="1" t="s">
        <v>87</v>
      </c>
      <c r="L1146" s="1" t="s">
        <v>88</v>
      </c>
      <c r="M1146" s="1" t="s">
        <v>89</v>
      </c>
      <c r="N1146" s="1" t="s">
        <v>48</v>
      </c>
      <c r="O1146" s="1" t="s">
        <v>49</v>
      </c>
      <c r="P1146">
        <v>223.85</v>
      </c>
      <c r="Q1146" s="1" t="s">
        <v>50</v>
      </c>
      <c r="R1146">
        <v>0.192</v>
      </c>
      <c r="S1146" s="1" t="s">
        <v>51</v>
      </c>
      <c r="T1146" s="1" t="s">
        <v>52</v>
      </c>
      <c r="U1146">
        <v>42.979199999999999</v>
      </c>
      <c r="V1146">
        <v>38.054499999999997</v>
      </c>
      <c r="W1146">
        <v>38.054499999999997</v>
      </c>
      <c r="X1146" s="1" t="s">
        <v>53</v>
      </c>
      <c r="Y1146" s="1" t="s">
        <v>49</v>
      </c>
      <c r="Z1146" s="1" t="s">
        <v>90</v>
      </c>
      <c r="AA1146" s="1" t="s">
        <v>65</v>
      </c>
      <c r="AB1146" s="1" t="s">
        <v>66</v>
      </c>
      <c r="AC1146" s="1" t="s">
        <v>67</v>
      </c>
      <c r="AD1146" s="1" t="s">
        <v>68</v>
      </c>
      <c r="AE1146" s="1" t="s">
        <v>69</v>
      </c>
      <c r="AF1146" s="1" t="s">
        <v>70</v>
      </c>
      <c r="AG1146" s="1" t="s">
        <v>60</v>
      </c>
      <c r="AH1146">
        <v>1146</v>
      </c>
      <c r="AI1146" s="1" t="s">
        <v>70</v>
      </c>
      <c r="AJ1146" s="1" t="s">
        <v>71</v>
      </c>
      <c r="AK1146" s="1" t="s">
        <v>72</v>
      </c>
      <c r="AL1146">
        <v>1</v>
      </c>
      <c r="AM1146" s="1" t="s">
        <v>2406</v>
      </c>
      <c r="AN1146" s="2">
        <v>46143</v>
      </c>
      <c r="AO1146" s="3">
        <v>46143</v>
      </c>
    </row>
    <row r="1147" spans="1:41">
      <c r="A1147" s="1" t="s">
        <v>2407</v>
      </c>
      <c r="B1147" s="1" t="s">
        <v>42</v>
      </c>
      <c r="C1147">
        <v>999999999999</v>
      </c>
      <c r="D1147">
        <v>111111111111</v>
      </c>
      <c r="E1147" s="1" t="s">
        <v>43</v>
      </c>
      <c r="F1147">
        <v>46169.833333333336</v>
      </c>
      <c r="G1147">
        <v>46170.833333333336</v>
      </c>
      <c r="H1147">
        <v>46142.833333333336</v>
      </c>
      <c r="I1147">
        <v>46173.833333333336</v>
      </c>
      <c r="J1147" s="1" t="s">
        <v>86</v>
      </c>
      <c r="K1147" s="1" t="s">
        <v>87</v>
      </c>
      <c r="L1147" s="1" t="s">
        <v>88</v>
      </c>
      <c r="M1147" s="1" t="s">
        <v>93</v>
      </c>
      <c r="N1147" s="1" t="s">
        <v>48</v>
      </c>
      <c r="O1147" s="1" t="s">
        <v>49</v>
      </c>
      <c r="P1147">
        <v>235.56979999999999</v>
      </c>
      <c r="Q1147" s="1" t="s">
        <v>50</v>
      </c>
      <c r="R1147">
        <v>0.192</v>
      </c>
      <c r="S1147" s="1" t="s">
        <v>51</v>
      </c>
      <c r="T1147" s="1" t="s">
        <v>52</v>
      </c>
      <c r="U1147">
        <v>45.229399999999998</v>
      </c>
      <c r="V1147">
        <v>40.046900000000001</v>
      </c>
      <c r="W1147">
        <v>40.046900000000001</v>
      </c>
      <c r="X1147" s="1" t="s">
        <v>53</v>
      </c>
      <c r="Y1147" s="1" t="s">
        <v>49</v>
      </c>
      <c r="Z1147" s="1" t="s">
        <v>90</v>
      </c>
      <c r="AA1147" s="1" t="s">
        <v>65</v>
      </c>
      <c r="AB1147" s="1" t="s">
        <v>66</v>
      </c>
      <c r="AC1147" s="1" t="s">
        <v>67</v>
      </c>
      <c r="AD1147" s="1" t="s">
        <v>68</v>
      </c>
      <c r="AE1147" s="1" t="s">
        <v>69</v>
      </c>
      <c r="AF1147" s="1" t="s">
        <v>70</v>
      </c>
      <c r="AG1147" s="1" t="s">
        <v>60</v>
      </c>
      <c r="AH1147">
        <v>1147</v>
      </c>
      <c r="AI1147" s="1" t="s">
        <v>70</v>
      </c>
      <c r="AJ1147" s="1" t="s">
        <v>71</v>
      </c>
      <c r="AK1147" s="1" t="s">
        <v>72</v>
      </c>
      <c r="AL1147">
        <v>1</v>
      </c>
      <c r="AM1147" s="1" t="s">
        <v>2408</v>
      </c>
      <c r="AN1147" s="2">
        <v>46143</v>
      </c>
      <c r="AO1147" s="3">
        <v>46143</v>
      </c>
    </row>
    <row r="1148" spans="1:41">
      <c r="A1148" s="1" t="s">
        <v>2409</v>
      </c>
      <c r="B1148" s="1" t="s">
        <v>42</v>
      </c>
      <c r="C1148">
        <v>999999999999</v>
      </c>
      <c r="D1148">
        <v>111111111111</v>
      </c>
      <c r="E1148" s="1" t="s">
        <v>43</v>
      </c>
      <c r="F1148">
        <v>46169.833333333336</v>
      </c>
      <c r="G1148">
        <v>46170.833333333336</v>
      </c>
      <c r="H1148">
        <v>46142.833333333336</v>
      </c>
      <c r="I1148">
        <v>46173.833333333336</v>
      </c>
      <c r="J1148" s="1" t="s">
        <v>96</v>
      </c>
      <c r="K1148" s="1" t="s">
        <v>45</v>
      </c>
      <c r="L1148" s="1" t="s">
        <v>97</v>
      </c>
      <c r="M1148" s="1" t="s">
        <v>98</v>
      </c>
      <c r="N1148" s="1" t="s">
        <v>48</v>
      </c>
      <c r="O1148" s="1" t="s">
        <v>49</v>
      </c>
      <c r="P1148">
        <v>4687530.3460999997</v>
      </c>
      <c r="Q1148" s="1" t="s">
        <v>99</v>
      </c>
      <c r="R1148">
        <v>1.6666700000000001E-5</v>
      </c>
      <c r="S1148" s="1" t="s">
        <v>51</v>
      </c>
      <c r="T1148" s="1" t="s">
        <v>52</v>
      </c>
      <c r="U1148">
        <v>78.125699999999995</v>
      </c>
      <c r="V1148">
        <v>72.656700000000001</v>
      </c>
      <c r="W1148">
        <v>72.656700000000001</v>
      </c>
      <c r="X1148" s="1" t="s">
        <v>53</v>
      </c>
      <c r="Y1148" s="1" t="s">
        <v>49</v>
      </c>
      <c r="Z1148" s="1" t="s">
        <v>100</v>
      </c>
      <c r="AA1148" s="1" t="s">
        <v>65</v>
      </c>
      <c r="AB1148" s="1" t="s">
        <v>66</v>
      </c>
      <c r="AC1148" s="1" t="s">
        <v>67</v>
      </c>
      <c r="AD1148" s="1" t="s">
        <v>68</v>
      </c>
      <c r="AE1148" s="1" t="s">
        <v>69</v>
      </c>
      <c r="AF1148" s="1" t="s">
        <v>70</v>
      </c>
      <c r="AG1148" s="1" t="s">
        <v>60</v>
      </c>
      <c r="AH1148">
        <v>1148</v>
      </c>
      <c r="AI1148" s="1" t="s">
        <v>70</v>
      </c>
      <c r="AJ1148" s="1" t="s">
        <v>71</v>
      </c>
      <c r="AK1148" s="1" t="s">
        <v>72</v>
      </c>
      <c r="AL1148">
        <v>1</v>
      </c>
      <c r="AM1148" s="1" t="s">
        <v>2410</v>
      </c>
      <c r="AN1148" s="2">
        <v>46143</v>
      </c>
      <c r="AO1148" s="3">
        <v>46143</v>
      </c>
    </row>
    <row r="1149" spans="1:41">
      <c r="A1149" s="1" t="s">
        <v>2411</v>
      </c>
      <c r="B1149" s="1" t="s">
        <v>42</v>
      </c>
      <c r="C1149">
        <v>999999999999</v>
      </c>
      <c r="D1149">
        <v>111111111111</v>
      </c>
      <c r="E1149" s="1" t="s">
        <v>43</v>
      </c>
      <c r="F1149">
        <v>46169.833333333336</v>
      </c>
      <c r="G1149">
        <v>46170.833333333336</v>
      </c>
      <c r="H1149">
        <v>46142.833333333336</v>
      </c>
      <c r="I1149">
        <v>46173.833333333336</v>
      </c>
      <c r="J1149" s="1" t="s">
        <v>96</v>
      </c>
      <c r="K1149" s="1" t="s">
        <v>45</v>
      </c>
      <c r="L1149" s="1" t="s">
        <v>97</v>
      </c>
      <c r="M1149" s="1" t="s">
        <v>103</v>
      </c>
      <c r="N1149" s="1" t="s">
        <v>48</v>
      </c>
      <c r="O1149" s="1" t="s">
        <v>49</v>
      </c>
      <c r="P1149">
        <v>4312198.0872</v>
      </c>
      <c r="Q1149" s="1" t="s">
        <v>99</v>
      </c>
      <c r="R1149">
        <v>1.6666700000000001E-5</v>
      </c>
      <c r="S1149" s="1" t="s">
        <v>51</v>
      </c>
      <c r="T1149" s="1" t="s">
        <v>52</v>
      </c>
      <c r="U1149">
        <v>71.870099999999994</v>
      </c>
      <c r="V1149">
        <v>66.839100000000002</v>
      </c>
      <c r="W1149">
        <v>66.839100000000002</v>
      </c>
      <c r="X1149" s="1" t="s">
        <v>53</v>
      </c>
      <c r="Y1149" s="1" t="s">
        <v>49</v>
      </c>
      <c r="Z1149" s="1" t="s">
        <v>100</v>
      </c>
      <c r="AA1149" s="1" t="s">
        <v>65</v>
      </c>
      <c r="AB1149" s="1" t="s">
        <v>66</v>
      </c>
      <c r="AC1149" s="1" t="s">
        <v>67</v>
      </c>
      <c r="AD1149" s="1" t="s">
        <v>68</v>
      </c>
      <c r="AE1149" s="1" t="s">
        <v>69</v>
      </c>
      <c r="AF1149" s="1" t="s">
        <v>70</v>
      </c>
      <c r="AG1149" s="1" t="s">
        <v>60</v>
      </c>
      <c r="AH1149">
        <v>1149</v>
      </c>
      <c r="AI1149" s="1" t="s">
        <v>70</v>
      </c>
      <c r="AJ1149" s="1" t="s">
        <v>71</v>
      </c>
      <c r="AK1149" s="1" t="s">
        <v>72</v>
      </c>
      <c r="AL1149">
        <v>1</v>
      </c>
      <c r="AM1149" s="1" t="s">
        <v>2412</v>
      </c>
      <c r="AN1149" s="2">
        <v>46143</v>
      </c>
      <c r="AO1149" s="3">
        <v>46143</v>
      </c>
    </row>
    <row r="1150" spans="1:41">
      <c r="A1150" s="1" t="s">
        <v>2413</v>
      </c>
      <c r="B1150" s="1" t="s">
        <v>42</v>
      </c>
      <c r="C1150">
        <v>999999999999</v>
      </c>
      <c r="D1150">
        <v>111111111111</v>
      </c>
      <c r="E1150" s="1" t="s">
        <v>43</v>
      </c>
      <c r="F1150">
        <v>46169.833333333336</v>
      </c>
      <c r="G1150">
        <v>46170.833333333336</v>
      </c>
      <c r="H1150">
        <v>46142.833333333336</v>
      </c>
      <c r="I1150">
        <v>46173.833333333336</v>
      </c>
      <c r="J1150" s="1" t="s">
        <v>106</v>
      </c>
      <c r="K1150" s="1" t="s">
        <v>107</v>
      </c>
      <c r="L1150" s="1" t="s">
        <v>108</v>
      </c>
      <c r="M1150" s="1" t="s">
        <v>109</v>
      </c>
      <c r="N1150" s="1" t="s">
        <v>48</v>
      </c>
      <c r="O1150" s="1" t="s">
        <v>49</v>
      </c>
      <c r="P1150">
        <v>239.3535</v>
      </c>
      <c r="Q1150" s="1" t="s">
        <v>110</v>
      </c>
      <c r="R1150">
        <v>0.5</v>
      </c>
      <c r="S1150" s="1" t="s">
        <v>51</v>
      </c>
      <c r="T1150" s="1" t="s">
        <v>52</v>
      </c>
      <c r="U1150">
        <v>119.6767</v>
      </c>
      <c r="V1150">
        <v>110.1026</v>
      </c>
      <c r="W1150">
        <v>110.1026</v>
      </c>
      <c r="X1150" s="1" t="s">
        <v>53</v>
      </c>
      <c r="Y1150" s="1" t="s">
        <v>49</v>
      </c>
      <c r="Z1150" s="1" t="s">
        <v>111</v>
      </c>
      <c r="AA1150" s="1" t="s">
        <v>112</v>
      </c>
      <c r="AB1150" s="1" t="s">
        <v>66</v>
      </c>
      <c r="AC1150" s="1" t="s">
        <v>67</v>
      </c>
      <c r="AD1150" s="1" t="s">
        <v>68</v>
      </c>
      <c r="AE1150" s="1" t="s">
        <v>69</v>
      </c>
      <c r="AF1150" s="1" t="s">
        <v>70</v>
      </c>
      <c r="AG1150" s="1" t="s">
        <v>60</v>
      </c>
      <c r="AH1150">
        <v>1150</v>
      </c>
      <c r="AI1150" s="1" t="s">
        <v>113</v>
      </c>
      <c r="AJ1150" s="1" t="s">
        <v>114</v>
      </c>
      <c r="AK1150" s="1" t="s">
        <v>115</v>
      </c>
      <c r="AL1150">
        <v>1</v>
      </c>
      <c r="AM1150" s="1" t="s">
        <v>2414</v>
      </c>
      <c r="AN1150" s="2">
        <v>46143</v>
      </c>
      <c r="AO1150" s="3">
        <v>46143</v>
      </c>
    </row>
    <row r="1151" spans="1:41">
      <c r="A1151" s="1" t="s">
        <v>2415</v>
      </c>
      <c r="B1151" s="1" t="s">
        <v>42</v>
      </c>
      <c r="C1151">
        <v>999999999999</v>
      </c>
      <c r="D1151">
        <v>111111111111</v>
      </c>
      <c r="E1151" s="1" t="s">
        <v>43</v>
      </c>
      <c r="F1151">
        <v>46169.833333333336</v>
      </c>
      <c r="G1151">
        <v>46170.833333333336</v>
      </c>
      <c r="H1151">
        <v>46142.833333333336</v>
      </c>
      <c r="I1151">
        <v>46173.833333333336</v>
      </c>
      <c r="J1151" s="1" t="s">
        <v>106</v>
      </c>
      <c r="K1151" s="1" t="s">
        <v>107</v>
      </c>
      <c r="L1151" s="1" t="s">
        <v>108</v>
      </c>
      <c r="M1151" s="1" t="s">
        <v>118</v>
      </c>
      <c r="N1151" s="1" t="s">
        <v>48</v>
      </c>
      <c r="O1151" s="1" t="s">
        <v>49</v>
      </c>
      <c r="P1151">
        <v>220.91139999999999</v>
      </c>
      <c r="Q1151" s="1" t="s">
        <v>110</v>
      </c>
      <c r="R1151">
        <v>0.5</v>
      </c>
      <c r="S1151" s="1" t="s">
        <v>51</v>
      </c>
      <c r="T1151" s="1" t="s">
        <v>52</v>
      </c>
      <c r="U1151">
        <v>110.45569999999999</v>
      </c>
      <c r="V1151">
        <v>101.61920000000001</v>
      </c>
      <c r="W1151">
        <v>101.61920000000001</v>
      </c>
      <c r="X1151" s="1" t="s">
        <v>53</v>
      </c>
      <c r="Y1151" s="1" t="s">
        <v>49</v>
      </c>
      <c r="Z1151" s="1" t="s">
        <v>111</v>
      </c>
      <c r="AA1151" s="1" t="s">
        <v>112</v>
      </c>
      <c r="AB1151" s="1" t="s">
        <v>66</v>
      </c>
      <c r="AC1151" s="1" t="s">
        <v>67</v>
      </c>
      <c r="AD1151" s="1" t="s">
        <v>68</v>
      </c>
      <c r="AE1151" s="1" t="s">
        <v>69</v>
      </c>
      <c r="AF1151" s="1" t="s">
        <v>70</v>
      </c>
      <c r="AG1151" s="1" t="s">
        <v>60</v>
      </c>
      <c r="AH1151">
        <v>1151</v>
      </c>
      <c r="AI1151" s="1" t="s">
        <v>113</v>
      </c>
      <c r="AJ1151" s="1" t="s">
        <v>114</v>
      </c>
      <c r="AK1151" s="1" t="s">
        <v>115</v>
      </c>
      <c r="AL1151">
        <v>1</v>
      </c>
      <c r="AM1151" s="1" t="s">
        <v>2416</v>
      </c>
      <c r="AN1151" s="2">
        <v>46143</v>
      </c>
      <c r="AO1151" s="3">
        <v>46143</v>
      </c>
    </row>
    <row r="1152" spans="1:41">
      <c r="A1152" s="1" t="s">
        <v>2417</v>
      </c>
      <c r="B1152" s="1" t="s">
        <v>42</v>
      </c>
      <c r="C1152">
        <v>999999999999</v>
      </c>
      <c r="D1152">
        <v>222222222222</v>
      </c>
      <c r="E1152" s="1" t="s">
        <v>121</v>
      </c>
      <c r="F1152">
        <v>46169.833333333336</v>
      </c>
      <c r="G1152">
        <v>46170.833333333336</v>
      </c>
      <c r="H1152">
        <v>46142.833333333336</v>
      </c>
      <c r="I1152">
        <v>46173.833333333336</v>
      </c>
      <c r="J1152" s="1" t="s">
        <v>44</v>
      </c>
      <c r="K1152" s="1" t="s">
        <v>45</v>
      </c>
      <c r="L1152" s="1" t="s">
        <v>46</v>
      </c>
      <c r="M1152" s="1" t="s">
        <v>122</v>
      </c>
      <c r="N1152" s="1" t="s">
        <v>48</v>
      </c>
      <c r="O1152" s="1" t="s">
        <v>49</v>
      </c>
      <c r="P1152">
        <v>431.2002</v>
      </c>
      <c r="Q1152" s="1" t="s">
        <v>50</v>
      </c>
      <c r="R1152">
        <v>9.6000000000000002E-2</v>
      </c>
      <c r="S1152" s="1" t="s">
        <v>51</v>
      </c>
      <c r="T1152" s="1" t="s">
        <v>52</v>
      </c>
      <c r="U1152">
        <v>41.395200000000003</v>
      </c>
      <c r="V1152">
        <v>36.220799999999997</v>
      </c>
      <c r="W1152">
        <v>36.220799999999997</v>
      </c>
      <c r="X1152" s="1" t="s">
        <v>53</v>
      </c>
      <c r="Y1152" s="1" t="s">
        <v>49</v>
      </c>
      <c r="Z1152" s="1" t="s">
        <v>54</v>
      </c>
      <c r="AA1152" s="1" t="s">
        <v>123</v>
      </c>
      <c r="AB1152" s="1" t="s">
        <v>124</v>
      </c>
      <c r="AC1152" s="1" t="s">
        <v>125</v>
      </c>
      <c r="AD1152" s="1" t="s">
        <v>126</v>
      </c>
      <c r="AE1152" s="1" t="s">
        <v>127</v>
      </c>
      <c r="AF1152" s="1" t="s">
        <v>70</v>
      </c>
      <c r="AG1152" s="1" t="s">
        <v>60</v>
      </c>
      <c r="AH1152">
        <v>1152</v>
      </c>
      <c r="AI1152" s="1" t="s">
        <v>70</v>
      </c>
      <c r="AJ1152" s="1" t="s">
        <v>71</v>
      </c>
      <c r="AK1152" s="1" t="s">
        <v>72</v>
      </c>
      <c r="AL1152">
        <v>1</v>
      </c>
      <c r="AM1152" s="1" t="s">
        <v>2418</v>
      </c>
      <c r="AN1152" s="2">
        <v>46143</v>
      </c>
      <c r="AO1152" s="3">
        <v>46143</v>
      </c>
    </row>
    <row r="1153" spans="1:41">
      <c r="A1153" s="1" t="s">
        <v>2419</v>
      </c>
      <c r="B1153" s="1" t="s">
        <v>42</v>
      </c>
      <c r="C1153">
        <v>999999999999</v>
      </c>
      <c r="D1153">
        <v>222222222222</v>
      </c>
      <c r="E1153" s="1" t="s">
        <v>121</v>
      </c>
      <c r="F1153">
        <v>46169.833333333336</v>
      </c>
      <c r="G1153">
        <v>46170.833333333336</v>
      </c>
      <c r="H1153">
        <v>46142.833333333336</v>
      </c>
      <c r="I1153">
        <v>46173.833333333336</v>
      </c>
      <c r="J1153" s="1" t="s">
        <v>44</v>
      </c>
      <c r="K1153" s="1" t="s">
        <v>45</v>
      </c>
      <c r="L1153" s="1" t="s">
        <v>46</v>
      </c>
      <c r="M1153" s="1" t="s">
        <v>130</v>
      </c>
      <c r="N1153" s="1" t="s">
        <v>48</v>
      </c>
      <c r="O1153" s="1" t="s">
        <v>49</v>
      </c>
      <c r="P1153">
        <v>433.32769999999999</v>
      </c>
      <c r="Q1153" s="1" t="s">
        <v>50</v>
      </c>
      <c r="R1153">
        <v>9.6000000000000002E-2</v>
      </c>
      <c r="S1153" s="1" t="s">
        <v>51</v>
      </c>
      <c r="T1153" s="1" t="s">
        <v>52</v>
      </c>
      <c r="U1153">
        <v>41.599499999999999</v>
      </c>
      <c r="V1153">
        <v>36.399500000000003</v>
      </c>
      <c r="W1153">
        <v>36.399500000000003</v>
      </c>
      <c r="X1153" s="1" t="s">
        <v>53</v>
      </c>
      <c r="Y1153" s="1" t="s">
        <v>49</v>
      </c>
      <c r="Z1153" s="1" t="s">
        <v>54</v>
      </c>
      <c r="AA1153" s="1" t="s">
        <v>123</v>
      </c>
      <c r="AB1153" s="1" t="s">
        <v>124</v>
      </c>
      <c r="AC1153" s="1" t="s">
        <v>125</v>
      </c>
      <c r="AD1153" s="1" t="s">
        <v>126</v>
      </c>
      <c r="AE1153" s="1" t="s">
        <v>127</v>
      </c>
      <c r="AF1153" s="1" t="s">
        <v>70</v>
      </c>
      <c r="AG1153" s="1" t="s">
        <v>60</v>
      </c>
      <c r="AH1153">
        <v>1153</v>
      </c>
      <c r="AI1153" s="1" t="s">
        <v>70</v>
      </c>
      <c r="AJ1153" s="1" t="s">
        <v>71</v>
      </c>
      <c r="AK1153" s="1" t="s">
        <v>72</v>
      </c>
      <c r="AL1153">
        <v>1</v>
      </c>
      <c r="AM1153" s="1" t="s">
        <v>2420</v>
      </c>
      <c r="AN1153" s="2">
        <v>46143</v>
      </c>
      <c r="AO1153" s="3">
        <v>46143</v>
      </c>
    </row>
    <row r="1154" spans="1:41">
      <c r="A1154" s="1" t="s">
        <v>2421</v>
      </c>
      <c r="B1154" s="1" t="s">
        <v>42</v>
      </c>
      <c r="C1154">
        <v>999999999999</v>
      </c>
      <c r="D1154">
        <v>222222222222</v>
      </c>
      <c r="E1154" s="1" t="s">
        <v>121</v>
      </c>
      <c r="F1154">
        <v>46169.833333333336</v>
      </c>
      <c r="G1154">
        <v>46170.833333333336</v>
      </c>
      <c r="H1154">
        <v>46142.833333333336</v>
      </c>
      <c r="I1154">
        <v>46173.833333333336</v>
      </c>
      <c r="J1154" s="1" t="s">
        <v>75</v>
      </c>
      <c r="K1154" s="1" t="s">
        <v>76</v>
      </c>
      <c r="L1154" s="1" t="s">
        <v>77</v>
      </c>
      <c r="M1154" s="1" t="s">
        <v>133</v>
      </c>
      <c r="N1154" s="1" t="s">
        <v>48</v>
      </c>
      <c r="O1154" s="1" t="s">
        <v>49</v>
      </c>
      <c r="P1154">
        <v>96.261200000000002</v>
      </c>
      <c r="Q1154" s="1" t="s">
        <v>79</v>
      </c>
      <c r="R1154">
        <v>2.3E-2</v>
      </c>
      <c r="S1154" s="1" t="s">
        <v>51</v>
      </c>
      <c r="T1154" s="1" t="s">
        <v>52</v>
      </c>
      <c r="U1154">
        <v>2.214</v>
      </c>
      <c r="V1154">
        <v>2.0695999999999999</v>
      </c>
      <c r="W1154">
        <v>2.0695999999999999</v>
      </c>
      <c r="X1154" s="1" t="s">
        <v>53</v>
      </c>
      <c r="Y1154" s="1" t="s">
        <v>49</v>
      </c>
      <c r="Z1154" s="1" t="s">
        <v>80</v>
      </c>
      <c r="AA1154" s="1" t="s">
        <v>55</v>
      </c>
      <c r="AB1154" s="1" t="s">
        <v>56</v>
      </c>
      <c r="AC1154" s="1" t="s">
        <v>57</v>
      </c>
      <c r="AD1154" s="1" t="s">
        <v>58</v>
      </c>
      <c r="AE1154" s="1" t="s">
        <v>59</v>
      </c>
      <c r="AF1154" s="1" t="s">
        <v>56</v>
      </c>
      <c r="AG1154" s="1" t="s">
        <v>60</v>
      </c>
      <c r="AH1154">
        <v>1154</v>
      </c>
      <c r="AI1154" s="1" t="s">
        <v>56</v>
      </c>
      <c r="AJ1154" s="1" t="s">
        <v>56</v>
      </c>
      <c r="AK1154" s="1" t="s">
        <v>61</v>
      </c>
      <c r="AL1154">
        <v>1</v>
      </c>
      <c r="AM1154" s="1" t="s">
        <v>2422</v>
      </c>
      <c r="AN1154" s="2">
        <v>46143</v>
      </c>
      <c r="AO1154" s="3">
        <v>46143</v>
      </c>
    </row>
    <row r="1155" spans="1:41">
      <c r="A1155" s="1" t="s">
        <v>2423</v>
      </c>
      <c r="B1155" s="1" t="s">
        <v>42</v>
      </c>
      <c r="C1155">
        <v>999999999999</v>
      </c>
      <c r="D1155">
        <v>222222222222</v>
      </c>
      <c r="E1155" s="1" t="s">
        <v>121</v>
      </c>
      <c r="F1155">
        <v>46169.833333333336</v>
      </c>
      <c r="G1155">
        <v>46170.833333333336</v>
      </c>
      <c r="H1155">
        <v>46142.833333333336</v>
      </c>
      <c r="I1155">
        <v>46173.833333333336</v>
      </c>
      <c r="J1155" s="1" t="s">
        <v>75</v>
      </c>
      <c r="K1155" s="1" t="s">
        <v>76</v>
      </c>
      <c r="L1155" s="1" t="s">
        <v>77</v>
      </c>
      <c r="M1155" s="1" t="s">
        <v>136</v>
      </c>
      <c r="N1155" s="1" t="s">
        <v>48</v>
      </c>
      <c r="O1155" s="1" t="s">
        <v>49</v>
      </c>
      <c r="P1155">
        <v>99.930800000000005</v>
      </c>
      <c r="Q1155" s="1" t="s">
        <v>79</v>
      </c>
      <c r="R1155">
        <v>2.3E-2</v>
      </c>
      <c r="S1155" s="1" t="s">
        <v>51</v>
      </c>
      <c r="T1155" s="1" t="s">
        <v>52</v>
      </c>
      <c r="U1155">
        <v>2.2984</v>
      </c>
      <c r="V1155">
        <v>2.1484999999999999</v>
      </c>
      <c r="W1155">
        <v>2.1484999999999999</v>
      </c>
      <c r="X1155" s="1" t="s">
        <v>53</v>
      </c>
      <c r="Y1155" s="1" t="s">
        <v>49</v>
      </c>
      <c r="Z1155" s="1" t="s">
        <v>80</v>
      </c>
      <c r="AA1155" s="1" t="s">
        <v>123</v>
      </c>
      <c r="AB1155" s="1" t="s">
        <v>124</v>
      </c>
      <c r="AC1155" s="1" t="s">
        <v>125</v>
      </c>
      <c r="AD1155" s="1" t="s">
        <v>126</v>
      </c>
      <c r="AE1155" s="1" t="s">
        <v>127</v>
      </c>
      <c r="AF1155" s="1" t="s">
        <v>70</v>
      </c>
      <c r="AG1155" s="1" t="s">
        <v>60</v>
      </c>
      <c r="AH1155">
        <v>1155</v>
      </c>
      <c r="AI1155" s="1" t="s">
        <v>70</v>
      </c>
      <c r="AJ1155" s="1" t="s">
        <v>71</v>
      </c>
      <c r="AK1155" s="1" t="s">
        <v>72</v>
      </c>
      <c r="AL1155">
        <v>1</v>
      </c>
      <c r="AM1155" s="1" t="s">
        <v>2424</v>
      </c>
      <c r="AN1155" s="2">
        <v>46143</v>
      </c>
      <c r="AO1155" s="3">
        <v>46143</v>
      </c>
    </row>
    <row r="1156" spans="1:41">
      <c r="A1156" s="1" t="s">
        <v>2425</v>
      </c>
      <c r="B1156" s="1" t="s">
        <v>42</v>
      </c>
      <c r="C1156">
        <v>999999999999</v>
      </c>
      <c r="D1156">
        <v>222222222222</v>
      </c>
      <c r="E1156" s="1" t="s">
        <v>121</v>
      </c>
      <c r="F1156">
        <v>46169.833333333336</v>
      </c>
      <c r="G1156">
        <v>46170.833333333336</v>
      </c>
      <c r="H1156">
        <v>46142.833333333336</v>
      </c>
      <c r="I1156">
        <v>46173.833333333336</v>
      </c>
      <c r="J1156" s="1" t="s">
        <v>86</v>
      </c>
      <c r="K1156" s="1" t="s">
        <v>87</v>
      </c>
      <c r="L1156" s="1" t="s">
        <v>88</v>
      </c>
      <c r="M1156" s="1" t="s">
        <v>139</v>
      </c>
      <c r="N1156" s="1" t="s">
        <v>48</v>
      </c>
      <c r="O1156" s="1" t="s">
        <v>49</v>
      </c>
      <c r="P1156">
        <v>82.333500000000001</v>
      </c>
      <c r="Q1156" s="1" t="s">
        <v>50</v>
      </c>
      <c r="R1156">
        <v>0.192</v>
      </c>
      <c r="S1156" s="1" t="s">
        <v>51</v>
      </c>
      <c r="T1156" s="1" t="s">
        <v>52</v>
      </c>
      <c r="U1156">
        <v>15.808</v>
      </c>
      <c r="V1156">
        <v>13.996700000000001</v>
      </c>
      <c r="W1156">
        <v>13.996700000000001</v>
      </c>
      <c r="X1156" s="1" t="s">
        <v>53</v>
      </c>
      <c r="Y1156" s="1" t="s">
        <v>49</v>
      </c>
      <c r="Z1156" s="1" t="s">
        <v>90</v>
      </c>
      <c r="AA1156" s="1" t="s">
        <v>123</v>
      </c>
      <c r="AB1156" s="1" t="s">
        <v>124</v>
      </c>
      <c r="AC1156" s="1" t="s">
        <v>125</v>
      </c>
      <c r="AD1156" s="1" t="s">
        <v>126</v>
      </c>
      <c r="AE1156" s="1" t="s">
        <v>127</v>
      </c>
      <c r="AF1156" s="1" t="s">
        <v>70</v>
      </c>
      <c r="AG1156" s="1" t="s">
        <v>60</v>
      </c>
      <c r="AH1156">
        <v>1156</v>
      </c>
      <c r="AI1156" s="1" t="s">
        <v>70</v>
      </c>
      <c r="AJ1156" s="1" t="s">
        <v>71</v>
      </c>
      <c r="AK1156" s="1" t="s">
        <v>72</v>
      </c>
      <c r="AL1156">
        <v>1</v>
      </c>
      <c r="AM1156" s="1" t="s">
        <v>2426</v>
      </c>
      <c r="AN1156" s="2">
        <v>46143</v>
      </c>
      <c r="AO1156" s="3">
        <v>46143</v>
      </c>
    </row>
    <row r="1157" spans="1:41">
      <c r="A1157" s="1" t="s">
        <v>2427</v>
      </c>
      <c r="B1157" s="1" t="s">
        <v>42</v>
      </c>
      <c r="C1157">
        <v>999999999999</v>
      </c>
      <c r="D1157">
        <v>222222222222</v>
      </c>
      <c r="E1157" s="1" t="s">
        <v>121</v>
      </c>
      <c r="F1157">
        <v>46169.833333333336</v>
      </c>
      <c r="G1157">
        <v>46170.833333333336</v>
      </c>
      <c r="H1157">
        <v>46142.833333333336</v>
      </c>
      <c r="I1157">
        <v>46173.833333333336</v>
      </c>
      <c r="J1157" s="1" t="s">
        <v>86</v>
      </c>
      <c r="K1157" s="1" t="s">
        <v>87</v>
      </c>
      <c r="L1157" s="1" t="s">
        <v>88</v>
      </c>
      <c r="M1157" s="1" t="s">
        <v>142</v>
      </c>
      <c r="N1157" s="1" t="s">
        <v>48</v>
      </c>
      <c r="O1157" s="1" t="s">
        <v>49</v>
      </c>
      <c r="P1157">
        <v>91.062600000000003</v>
      </c>
      <c r="Q1157" s="1" t="s">
        <v>50</v>
      </c>
      <c r="R1157">
        <v>0.192</v>
      </c>
      <c r="S1157" s="1" t="s">
        <v>51</v>
      </c>
      <c r="T1157" s="1" t="s">
        <v>52</v>
      </c>
      <c r="U1157">
        <v>17.484000000000002</v>
      </c>
      <c r="V1157">
        <v>15.480600000000001</v>
      </c>
      <c r="W1157">
        <v>15.480600000000001</v>
      </c>
      <c r="X1157" s="1" t="s">
        <v>53</v>
      </c>
      <c r="Y1157" s="1" t="s">
        <v>49</v>
      </c>
      <c r="Z1157" s="1" t="s">
        <v>90</v>
      </c>
      <c r="AA1157" s="1" t="s">
        <v>123</v>
      </c>
      <c r="AB1157" s="1" t="s">
        <v>124</v>
      </c>
      <c r="AC1157" s="1" t="s">
        <v>125</v>
      </c>
      <c r="AD1157" s="1" t="s">
        <v>126</v>
      </c>
      <c r="AE1157" s="1" t="s">
        <v>127</v>
      </c>
      <c r="AF1157" s="1" t="s">
        <v>70</v>
      </c>
      <c r="AG1157" s="1" t="s">
        <v>60</v>
      </c>
      <c r="AH1157">
        <v>1157</v>
      </c>
      <c r="AI1157" s="1" t="s">
        <v>70</v>
      </c>
      <c r="AJ1157" s="1" t="s">
        <v>71</v>
      </c>
      <c r="AK1157" s="1" t="s">
        <v>72</v>
      </c>
      <c r="AL1157">
        <v>1</v>
      </c>
      <c r="AM1157" s="1" t="s">
        <v>2428</v>
      </c>
      <c r="AN1157" s="2">
        <v>46143</v>
      </c>
      <c r="AO1157" s="3">
        <v>46143</v>
      </c>
    </row>
    <row r="1158" spans="1:41">
      <c r="A1158" s="1" t="s">
        <v>2429</v>
      </c>
      <c r="B1158" s="1" t="s">
        <v>42</v>
      </c>
      <c r="C1158">
        <v>999999999999</v>
      </c>
      <c r="D1158">
        <v>222222222222</v>
      </c>
      <c r="E1158" s="1" t="s">
        <v>121</v>
      </c>
      <c r="F1158">
        <v>46169.833333333336</v>
      </c>
      <c r="G1158">
        <v>46170.833333333336</v>
      </c>
      <c r="H1158">
        <v>46142.833333333336</v>
      </c>
      <c r="I1158">
        <v>46173.833333333336</v>
      </c>
      <c r="J1158" s="1" t="s">
        <v>96</v>
      </c>
      <c r="K1158" s="1" t="s">
        <v>45</v>
      </c>
      <c r="L1158" s="1" t="s">
        <v>97</v>
      </c>
      <c r="M1158" s="1" t="s">
        <v>145</v>
      </c>
      <c r="N1158" s="1" t="s">
        <v>48</v>
      </c>
      <c r="O1158" s="1" t="s">
        <v>49</v>
      </c>
      <c r="P1158">
        <v>1765275.8211999999</v>
      </c>
      <c r="Q1158" s="1" t="s">
        <v>99</v>
      </c>
      <c r="R1158">
        <v>1.6666700000000001E-5</v>
      </c>
      <c r="S1158" s="1" t="s">
        <v>51</v>
      </c>
      <c r="T1158" s="1" t="s">
        <v>52</v>
      </c>
      <c r="U1158">
        <v>29.421299999999999</v>
      </c>
      <c r="V1158">
        <v>27.361799999999999</v>
      </c>
      <c r="W1158">
        <v>27.361799999999999</v>
      </c>
      <c r="X1158" s="1" t="s">
        <v>53</v>
      </c>
      <c r="Y1158" s="1" t="s">
        <v>49</v>
      </c>
      <c r="Z1158" s="1" t="s">
        <v>100</v>
      </c>
      <c r="AA1158" s="1" t="s">
        <v>123</v>
      </c>
      <c r="AB1158" s="1" t="s">
        <v>124</v>
      </c>
      <c r="AC1158" s="1" t="s">
        <v>125</v>
      </c>
      <c r="AD1158" s="1" t="s">
        <v>126</v>
      </c>
      <c r="AE1158" s="1" t="s">
        <v>127</v>
      </c>
      <c r="AF1158" s="1" t="s">
        <v>70</v>
      </c>
      <c r="AG1158" s="1" t="s">
        <v>60</v>
      </c>
      <c r="AH1158">
        <v>1158</v>
      </c>
      <c r="AI1158" s="1" t="s">
        <v>70</v>
      </c>
      <c r="AJ1158" s="1" t="s">
        <v>71</v>
      </c>
      <c r="AK1158" s="1" t="s">
        <v>72</v>
      </c>
      <c r="AL1158">
        <v>1</v>
      </c>
      <c r="AM1158" s="1" t="s">
        <v>2430</v>
      </c>
      <c r="AN1158" s="2">
        <v>46143</v>
      </c>
      <c r="AO1158" s="3">
        <v>46143</v>
      </c>
    </row>
    <row r="1159" spans="1:41">
      <c r="A1159" s="1" t="s">
        <v>2431</v>
      </c>
      <c r="B1159" s="1" t="s">
        <v>42</v>
      </c>
      <c r="C1159">
        <v>999999999999</v>
      </c>
      <c r="D1159">
        <v>222222222222</v>
      </c>
      <c r="E1159" s="1" t="s">
        <v>121</v>
      </c>
      <c r="F1159">
        <v>46169.833333333336</v>
      </c>
      <c r="G1159">
        <v>46170.833333333336</v>
      </c>
      <c r="H1159">
        <v>46142.833333333336</v>
      </c>
      <c r="I1159">
        <v>46173.833333333336</v>
      </c>
      <c r="J1159" s="1" t="s">
        <v>96</v>
      </c>
      <c r="K1159" s="1" t="s">
        <v>45</v>
      </c>
      <c r="L1159" s="1" t="s">
        <v>97</v>
      </c>
      <c r="M1159" s="1" t="s">
        <v>148</v>
      </c>
      <c r="N1159" s="1" t="s">
        <v>48</v>
      </c>
      <c r="O1159" s="1" t="s">
        <v>49</v>
      </c>
      <c r="P1159">
        <v>1700835.3226000001</v>
      </c>
      <c r="Q1159" s="1" t="s">
        <v>99</v>
      </c>
      <c r="R1159">
        <v>1.6666700000000001E-5</v>
      </c>
      <c r="S1159" s="1" t="s">
        <v>51</v>
      </c>
      <c r="T1159" s="1" t="s">
        <v>52</v>
      </c>
      <c r="U1159">
        <v>28.347300000000001</v>
      </c>
      <c r="V1159">
        <v>26.3629</v>
      </c>
      <c r="W1159">
        <v>26.3629</v>
      </c>
      <c r="X1159" s="1" t="s">
        <v>53</v>
      </c>
      <c r="Y1159" s="1" t="s">
        <v>49</v>
      </c>
      <c r="Z1159" s="1" t="s">
        <v>100</v>
      </c>
      <c r="AA1159" s="1" t="s">
        <v>123</v>
      </c>
      <c r="AB1159" s="1" t="s">
        <v>124</v>
      </c>
      <c r="AC1159" s="1" t="s">
        <v>125</v>
      </c>
      <c r="AD1159" s="1" t="s">
        <v>126</v>
      </c>
      <c r="AE1159" s="1" t="s">
        <v>127</v>
      </c>
      <c r="AF1159" s="1" t="s">
        <v>70</v>
      </c>
      <c r="AG1159" s="1" t="s">
        <v>60</v>
      </c>
      <c r="AH1159">
        <v>1159</v>
      </c>
      <c r="AI1159" s="1" t="s">
        <v>70</v>
      </c>
      <c r="AJ1159" s="1" t="s">
        <v>71</v>
      </c>
      <c r="AK1159" s="1" t="s">
        <v>72</v>
      </c>
      <c r="AL1159">
        <v>1</v>
      </c>
      <c r="AM1159" s="1" t="s">
        <v>2432</v>
      </c>
      <c r="AN1159" s="2">
        <v>46143</v>
      </c>
      <c r="AO1159" s="3">
        <v>46143</v>
      </c>
    </row>
    <row r="1160" spans="1:41">
      <c r="A1160" s="1" t="s">
        <v>2433</v>
      </c>
      <c r="B1160" s="1" t="s">
        <v>42</v>
      </c>
      <c r="C1160">
        <v>999999999999</v>
      </c>
      <c r="D1160">
        <v>222222222222</v>
      </c>
      <c r="E1160" s="1" t="s">
        <v>121</v>
      </c>
      <c r="F1160">
        <v>46169.833333333336</v>
      </c>
      <c r="G1160">
        <v>46170.833333333336</v>
      </c>
      <c r="H1160">
        <v>46142.833333333336</v>
      </c>
      <c r="I1160">
        <v>46173.833333333336</v>
      </c>
      <c r="J1160" s="1" t="s">
        <v>106</v>
      </c>
      <c r="K1160" s="1" t="s">
        <v>107</v>
      </c>
      <c r="L1160" s="1" t="s">
        <v>108</v>
      </c>
      <c r="M1160" s="1" t="s">
        <v>151</v>
      </c>
      <c r="N1160" s="1" t="s">
        <v>48</v>
      </c>
      <c r="O1160" s="1" t="s">
        <v>49</v>
      </c>
      <c r="P1160">
        <v>88.145899999999997</v>
      </c>
      <c r="Q1160" s="1" t="s">
        <v>110</v>
      </c>
      <c r="R1160">
        <v>0.5</v>
      </c>
      <c r="S1160" s="1" t="s">
        <v>51</v>
      </c>
      <c r="T1160" s="1" t="s">
        <v>52</v>
      </c>
      <c r="U1160">
        <v>44.072899999999997</v>
      </c>
      <c r="V1160">
        <v>40.5471</v>
      </c>
      <c r="W1160">
        <v>40.5471</v>
      </c>
      <c r="X1160" s="1" t="s">
        <v>53</v>
      </c>
      <c r="Y1160" s="1" t="s">
        <v>49</v>
      </c>
      <c r="Z1160" s="1" t="s">
        <v>111</v>
      </c>
      <c r="AA1160" s="1" t="s">
        <v>152</v>
      </c>
      <c r="AB1160" s="1" t="s">
        <v>124</v>
      </c>
      <c r="AC1160" s="1" t="s">
        <v>125</v>
      </c>
      <c r="AD1160" s="1" t="s">
        <v>126</v>
      </c>
      <c r="AE1160" s="1" t="s">
        <v>127</v>
      </c>
      <c r="AF1160" s="1" t="s">
        <v>70</v>
      </c>
      <c r="AG1160" s="1" t="s">
        <v>60</v>
      </c>
      <c r="AH1160">
        <v>1160</v>
      </c>
      <c r="AI1160" s="1" t="s">
        <v>113</v>
      </c>
      <c r="AJ1160" s="1" t="s">
        <v>114</v>
      </c>
      <c r="AK1160" s="1" t="s">
        <v>115</v>
      </c>
      <c r="AL1160">
        <v>1</v>
      </c>
      <c r="AM1160" s="1" t="s">
        <v>2434</v>
      </c>
      <c r="AN1160" s="2">
        <v>46143</v>
      </c>
      <c r="AO1160" s="3">
        <v>46143</v>
      </c>
    </row>
    <row r="1161" spans="1:41">
      <c r="A1161" s="1" t="s">
        <v>2435</v>
      </c>
      <c r="B1161" s="1" t="s">
        <v>42</v>
      </c>
      <c r="C1161">
        <v>999999999999</v>
      </c>
      <c r="D1161">
        <v>222222222222</v>
      </c>
      <c r="E1161" s="1" t="s">
        <v>121</v>
      </c>
      <c r="F1161">
        <v>46169.833333333336</v>
      </c>
      <c r="G1161">
        <v>46170.833333333336</v>
      </c>
      <c r="H1161">
        <v>46142.833333333336</v>
      </c>
      <c r="I1161">
        <v>46173.833333333336</v>
      </c>
      <c r="J1161" s="1" t="s">
        <v>106</v>
      </c>
      <c r="K1161" s="1" t="s">
        <v>107</v>
      </c>
      <c r="L1161" s="1" t="s">
        <v>108</v>
      </c>
      <c r="M1161" s="1" t="s">
        <v>155</v>
      </c>
      <c r="N1161" s="1" t="s">
        <v>48</v>
      </c>
      <c r="O1161" s="1" t="s">
        <v>49</v>
      </c>
      <c r="P1161">
        <v>80.237200000000001</v>
      </c>
      <c r="Q1161" s="1" t="s">
        <v>110</v>
      </c>
      <c r="R1161">
        <v>0.5</v>
      </c>
      <c r="S1161" s="1" t="s">
        <v>51</v>
      </c>
      <c r="T1161" s="1" t="s">
        <v>52</v>
      </c>
      <c r="U1161">
        <v>40.118600000000001</v>
      </c>
      <c r="V1161">
        <v>36.909100000000002</v>
      </c>
      <c r="W1161">
        <v>36.909100000000002</v>
      </c>
      <c r="X1161" s="1" t="s">
        <v>53</v>
      </c>
      <c r="Y1161" s="1" t="s">
        <v>49</v>
      </c>
      <c r="Z1161" s="1" t="s">
        <v>111</v>
      </c>
      <c r="AA1161" s="1" t="s">
        <v>152</v>
      </c>
      <c r="AB1161" s="1" t="s">
        <v>124</v>
      </c>
      <c r="AC1161" s="1" t="s">
        <v>125</v>
      </c>
      <c r="AD1161" s="1" t="s">
        <v>126</v>
      </c>
      <c r="AE1161" s="1" t="s">
        <v>127</v>
      </c>
      <c r="AF1161" s="1" t="s">
        <v>70</v>
      </c>
      <c r="AG1161" s="1" t="s">
        <v>60</v>
      </c>
      <c r="AH1161">
        <v>1161</v>
      </c>
      <c r="AI1161" s="1" t="s">
        <v>113</v>
      </c>
      <c r="AJ1161" s="1" t="s">
        <v>114</v>
      </c>
      <c r="AK1161" s="1" t="s">
        <v>115</v>
      </c>
      <c r="AL1161">
        <v>1</v>
      </c>
      <c r="AM1161" s="1" t="s">
        <v>2436</v>
      </c>
      <c r="AN1161" s="2">
        <v>46143</v>
      </c>
      <c r="AO1161" s="3">
        <v>46143</v>
      </c>
    </row>
    <row r="1162" spans="1:41">
      <c r="A1162" s="1" t="s">
        <v>2437</v>
      </c>
      <c r="B1162" s="1" t="s">
        <v>42</v>
      </c>
      <c r="C1162">
        <v>999999999999</v>
      </c>
      <c r="D1162">
        <v>111111111111</v>
      </c>
      <c r="E1162" s="1" t="s">
        <v>43</v>
      </c>
      <c r="F1162">
        <v>46170.833333333336</v>
      </c>
      <c r="G1162">
        <v>46171.833333333336</v>
      </c>
      <c r="H1162">
        <v>46142.833333333336</v>
      </c>
      <c r="I1162">
        <v>46173.833333333336</v>
      </c>
      <c r="J1162" s="1" t="s">
        <v>44</v>
      </c>
      <c r="K1162" s="1" t="s">
        <v>45</v>
      </c>
      <c r="L1162" s="1" t="s">
        <v>46</v>
      </c>
      <c r="M1162" s="1" t="s">
        <v>47</v>
      </c>
      <c r="N1162" s="1" t="s">
        <v>48</v>
      </c>
      <c r="O1162" s="1" t="s">
        <v>49</v>
      </c>
      <c r="P1162">
        <v>1114.0419999999999</v>
      </c>
      <c r="Q1162" s="1" t="s">
        <v>50</v>
      </c>
      <c r="R1162">
        <v>9.6000000000000002E-2</v>
      </c>
      <c r="S1162" s="1" t="s">
        <v>51</v>
      </c>
      <c r="T1162" s="1" t="s">
        <v>52</v>
      </c>
      <c r="U1162">
        <v>106.94799999999999</v>
      </c>
      <c r="V1162">
        <v>93.579499999999996</v>
      </c>
      <c r="W1162">
        <v>93.579499999999996</v>
      </c>
      <c r="X1162" s="1" t="s">
        <v>53</v>
      </c>
      <c r="Y1162" s="1" t="s">
        <v>49</v>
      </c>
      <c r="Z1162" s="1" t="s">
        <v>54</v>
      </c>
      <c r="AA1162" s="1" t="s">
        <v>65</v>
      </c>
      <c r="AB1162" s="1" t="s">
        <v>66</v>
      </c>
      <c r="AC1162" s="1" t="s">
        <v>67</v>
      </c>
      <c r="AD1162" s="1" t="s">
        <v>68</v>
      </c>
      <c r="AE1162" s="1" t="s">
        <v>69</v>
      </c>
      <c r="AF1162" s="1" t="s">
        <v>70</v>
      </c>
      <c r="AG1162" s="1" t="s">
        <v>60</v>
      </c>
      <c r="AH1162">
        <v>1162</v>
      </c>
      <c r="AI1162" s="1" t="s">
        <v>70</v>
      </c>
      <c r="AJ1162" s="1" t="s">
        <v>71</v>
      </c>
      <c r="AK1162" s="1" t="s">
        <v>72</v>
      </c>
      <c r="AL1162">
        <v>1</v>
      </c>
      <c r="AM1162" s="1" t="s">
        <v>2438</v>
      </c>
      <c r="AN1162" s="2">
        <v>46143</v>
      </c>
      <c r="AO1162" s="3">
        <v>46143</v>
      </c>
    </row>
    <row r="1163" spans="1:41">
      <c r="A1163" s="1" t="s">
        <v>2439</v>
      </c>
      <c r="B1163" s="1" t="s">
        <v>42</v>
      </c>
      <c r="C1163">
        <v>999999999999</v>
      </c>
      <c r="D1163">
        <v>111111111111</v>
      </c>
      <c r="E1163" s="1" t="s">
        <v>43</v>
      </c>
      <c r="F1163">
        <v>46170.833333333336</v>
      </c>
      <c r="G1163">
        <v>46171.833333333336</v>
      </c>
      <c r="H1163">
        <v>46142.833333333336</v>
      </c>
      <c r="I1163">
        <v>46173.833333333336</v>
      </c>
      <c r="J1163" s="1" t="s">
        <v>44</v>
      </c>
      <c r="K1163" s="1" t="s">
        <v>45</v>
      </c>
      <c r="L1163" s="1" t="s">
        <v>46</v>
      </c>
      <c r="M1163" s="1" t="s">
        <v>64</v>
      </c>
      <c r="N1163" s="1" t="s">
        <v>48</v>
      </c>
      <c r="O1163" s="1" t="s">
        <v>49</v>
      </c>
      <c r="P1163">
        <v>1111.752</v>
      </c>
      <c r="Q1163" s="1" t="s">
        <v>50</v>
      </c>
      <c r="R1163">
        <v>9.6000000000000002E-2</v>
      </c>
      <c r="S1163" s="1" t="s">
        <v>51</v>
      </c>
      <c r="T1163" s="1" t="s">
        <v>52</v>
      </c>
      <c r="U1163">
        <v>106.7282</v>
      </c>
      <c r="V1163">
        <v>93.387200000000007</v>
      </c>
      <c r="W1163">
        <v>93.387200000000007</v>
      </c>
      <c r="X1163" s="1" t="s">
        <v>53</v>
      </c>
      <c r="Y1163" s="1" t="s">
        <v>49</v>
      </c>
      <c r="Z1163" s="1" t="s">
        <v>54</v>
      </c>
      <c r="AA1163" s="1" t="s">
        <v>55</v>
      </c>
      <c r="AB1163" s="1" t="s">
        <v>56</v>
      </c>
      <c r="AC1163" s="1" t="s">
        <v>57</v>
      </c>
      <c r="AD1163" s="1" t="s">
        <v>58</v>
      </c>
      <c r="AE1163" s="1" t="s">
        <v>59</v>
      </c>
      <c r="AF1163" s="1" t="s">
        <v>56</v>
      </c>
      <c r="AG1163" s="1" t="s">
        <v>60</v>
      </c>
      <c r="AH1163">
        <v>1163</v>
      </c>
      <c r="AI1163" s="1" t="s">
        <v>56</v>
      </c>
      <c r="AJ1163" s="1" t="s">
        <v>56</v>
      </c>
      <c r="AK1163" s="1" t="s">
        <v>61</v>
      </c>
      <c r="AL1163">
        <v>1</v>
      </c>
      <c r="AM1163" s="1" t="s">
        <v>2440</v>
      </c>
      <c r="AN1163" s="2">
        <v>46143</v>
      </c>
      <c r="AO1163" s="3">
        <v>46143</v>
      </c>
    </row>
    <row r="1164" spans="1:41">
      <c r="A1164" s="1" t="s">
        <v>2441</v>
      </c>
      <c r="B1164" s="1" t="s">
        <v>42</v>
      </c>
      <c r="C1164">
        <v>999999999999</v>
      </c>
      <c r="D1164">
        <v>111111111111</v>
      </c>
      <c r="E1164" s="1" t="s">
        <v>43</v>
      </c>
      <c r="F1164">
        <v>46170.833333333336</v>
      </c>
      <c r="G1164">
        <v>46171.833333333336</v>
      </c>
      <c r="H1164">
        <v>46142.833333333336</v>
      </c>
      <c r="I1164">
        <v>46173.833333333336</v>
      </c>
      <c r="J1164" s="1" t="s">
        <v>75</v>
      </c>
      <c r="K1164" s="1" t="s">
        <v>76</v>
      </c>
      <c r="L1164" s="1" t="s">
        <v>77</v>
      </c>
      <c r="M1164" s="1" t="s">
        <v>78</v>
      </c>
      <c r="N1164" s="1" t="s">
        <v>48</v>
      </c>
      <c r="O1164" s="1" t="s">
        <v>49</v>
      </c>
      <c r="P1164">
        <v>256.63290000000001</v>
      </c>
      <c r="Q1164" s="1" t="s">
        <v>79</v>
      </c>
      <c r="R1164">
        <v>2.3E-2</v>
      </c>
      <c r="S1164" s="1" t="s">
        <v>51</v>
      </c>
      <c r="T1164" s="1" t="s">
        <v>52</v>
      </c>
      <c r="U1164">
        <v>5.9025999999999996</v>
      </c>
      <c r="V1164">
        <v>5.5175999999999998</v>
      </c>
      <c r="W1164">
        <v>5.5175999999999998</v>
      </c>
      <c r="X1164" s="1" t="s">
        <v>53</v>
      </c>
      <c r="Y1164" s="1" t="s">
        <v>49</v>
      </c>
      <c r="Z1164" s="1" t="s">
        <v>80</v>
      </c>
      <c r="AA1164" s="1" t="s">
        <v>65</v>
      </c>
      <c r="AB1164" s="1" t="s">
        <v>66</v>
      </c>
      <c r="AC1164" s="1" t="s">
        <v>67</v>
      </c>
      <c r="AD1164" s="1" t="s">
        <v>68</v>
      </c>
      <c r="AE1164" s="1" t="s">
        <v>69</v>
      </c>
      <c r="AF1164" s="1" t="s">
        <v>70</v>
      </c>
      <c r="AG1164" s="1" t="s">
        <v>60</v>
      </c>
      <c r="AH1164">
        <v>1164</v>
      </c>
      <c r="AI1164" s="1" t="s">
        <v>70</v>
      </c>
      <c r="AJ1164" s="1" t="s">
        <v>71</v>
      </c>
      <c r="AK1164" s="1" t="s">
        <v>72</v>
      </c>
      <c r="AL1164">
        <v>1</v>
      </c>
      <c r="AM1164" s="1" t="s">
        <v>2442</v>
      </c>
      <c r="AN1164" s="2">
        <v>46143</v>
      </c>
      <c r="AO1164" s="3">
        <v>46143</v>
      </c>
    </row>
    <row r="1165" spans="1:41">
      <c r="A1165" s="1" t="s">
        <v>2443</v>
      </c>
      <c r="B1165" s="1" t="s">
        <v>42</v>
      </c>
      <c r="C1165">
        <v>999999999999</v>
      </c>
      <c r="D1165">
        <v>111111111111</v>
      </c>
      <c r="E1165" s="1" t="s">
        <v>43</v>
      </c>
      <c r="F1165">
        <v>46170.833333333336</v>
      </c>
      <c r="G1165">
        <v>46171.833333333336</v>
      </c>
      <c r="H1165">
        <v>46142.833333333336</v>
      </c>
      <c r="I1165">
        <v>46173.833333333336</v>
      </c>
      <c r="J1165" s="1" t="s">
        <v>75</v>
      </c>
      <c r="K1165" s="1" t="s">
        <v>76</v>
      </c>
      <c r="L1165" s="1" t="s">
        <v>77</v>
      </c>
      <c r="M1165" s="1" t="s">
        <v>83</v>
      </c>
      <c r="N1165" s="1" t="s">
        <v>48</v>
      </c>
      <c r="O1165" s="1" t="s">
        <v>49</v>
      </c>
      <c r="P1165">
        <v>229.3021</v>
      </c>
      <c r="Q1165" s="1" t="s">
        <v>79</v>
      </c>
      <c r="R1165">
        <v>2.3E-2</v>
      </c>
      <c r="S1165" s="1" t="s">
        <v>51</v>
      </c>
      <c r="T1165" s="1" t="s">
        <v>52</v>
      </c>
      <c r="U1165">
        <v>5.2739000000000003</v>
      </c>
      <c r="V1165">
        <v>4.93</v>
      </c>
      <c r="W1165">
        <v>4.93</v>
      </c>
      <c r="X1165" s="1" t="s">
        <v>53</v>
      </c>
      <c r="Y1165" s="1" t="s">
        <v>49</v>
      </c>
      <c r="Z1165" s="1" t="s">
        <v>80</v>
      </c>
      <c r="AA1165" s="1" t="s">
        <v>65</v>
      </c>
      <c r="AB1165" s="1" t="s">
        <v>66</v>
      </c>
      <c r="AC1165" s="1" t="s">
        <v>67</v>
      </c>
      <c r="AD1165" s="1" t="s">
        <v>68</v>
      </c>
      <c r="AE1165" s="1" t="s">
        <v>69</v>
      </c>
      <c r="AF1165" s="1" t="s">
        <v>70</v>
      </c>
      <c r="AG1165" s="1" t="s">
        <v>60</v>
      </c>
      <c r="AH1165">
        <v>1165</v>
      </c>
      <c r="AI1165" s="1" t="s">
        <v>70</v>
      </c>
      <c r="AJ1165" s="1" t="s">
        <v>71</v>
      </c>
      <c r="AK1165" s="1" t="s">
        <v>72</v>
      </c>
      <c r="AL1165">
        <v>1</v>
      </c>
      <c r="AM1165" s="1" t="s">
        <v>2444</v>
      </c>
      <c r="AN1165" s="2">
        <v>46143</v>
      </c>
      <c r="AO1165" s="3">
        <v>46143</v>
      </c>
    </row>
    <row r="1166" spans="1:41">
      <c r="A1166" s="1" t="s">
        <v>2445</v>
      </c>
      <c r="B1166" s="1" t="s">
        <v>42</v>
      </c>
      <c r="C1166">
        <v>999999999999</v>
      </c>
      <c r="D1166">
        <v>111111111111</v>
      </c>
      <c r="E1166" s="1" t="s">
        <v>43</v>
      </c>
      <c r="F1166">
        <v>46170.833333333336</v>
      </c>
      <c r="G1166">
        <v>46171.833333333336</v>
      </c>
      <c r="H1166">
        <v>46142.833333333336</v>
      </c>
      <c r="I1166">
        <v>46173.833333333336</v>
      </c>
      <c r="J1166" s="1" t="s">
        <v>86</v>
      </c>
      <c r="K1166" s="1" t="s">
        <v>87</v>
      </c>
      <c r="L1166" s="1" t="s">
        <v>88</v>
      </c>
      <c r="M1166" s="1" t="s">
        <v>89</v>
      </c>
      <c r="N1166" s="1" t="s">
        <v>48</v>
      </c>
      <c r="O1166" s="1" t="s">
        <v>49</v>
      </c>
      <c r="P1166">
        <v>236.119</v>
      </c>
      <c r="Q1166" s="1" t="s">
        <v>50</v>
      </c>
      <c r="R1166">
        <v>0.192</v>
      </c>
      <c r="S1166" s="1" t="s">
        <v>51</v>
      </c>
      <c r="T1166" s="1" t="s">
        <v>52</v>
      </c>
      <c r="U1166">
        <v>45.334800000000001</v>
      </c>
      <c r="V1166">
        <v>40.1402</v>
      </c>
      <c r="W1166">
        <v>40.1402</v>
      </c>
      <c r="X1166" s="1" t="s">
        <v>53</v>
      </c>
      <c r="Y1166" s="1" t="s">
        <v>49</v>
      </c>
      <c r="Z1166" s="1" t="s">
        <v>90</v>
      </c>
      <c r="AA1166" s="1" t="s">
        <v>65</v>
      </c>
      <c r="AB1166" s="1" t="s">
        <v>66</v>
      </c>
      <c r="AC1166" s="1" t="s">
        <v>67</v>
      </c>
      <c r="AD1166" s="1" t="s">
        <v>68</v>
      </c>
      <c r="AE1166" s="1" t="s">
        <v>69</v>
      </c>
      <c r="AF1166" s="1" t="s">
        <v>70</v>
      </c>
      <c r="AG1166" s="1" t="s">
        <v>60</v>
      </c>
      <c r="AH1166">
        <v>1166</v>
      </c>
      <c r="AI1166" s="1" t="s">
        <v>70</v>
      </c>
      <c r="AJ1166" s="1" t="s">
        <v>71</v>
      </c>
      <c r="AK1166" s="1" t="s">
        <v>72</v>
      </c>
      <c r="AL1166">
        <v>1</v>
      </c>
      <c r="AM1166" s="1" t="s">
        <v>2446</v>
      </c>
      <c r="AN1166" s="2">
        <v>46143</v>
      </c>
      <c r="AO1166" s="3">
        <v>46143</v>
      </c>
    </row>
    <row r="1167" spans="1:41">
      <c r="A1167" s="1" t="s">
        <v>2447</v>
      </c>
      <c r="B1167" s="1" t="s">
        <v>42</v>
      </c>
      <c r="C1167">
        <v>999999999999</v>
      </c>
      <c r="D1167">
        <v>111111111111</v>
      </c>
      <c r="E1167" s="1" t="s">
        <v>43</v>
      </c>
      <c r="F1167">
        <v>46170.833333333336</v>
      </c>
      <c r="G1167">
        <v>46171.833333333336</v>
      </c>
      <c r="H1167">
        <v>46142.833333333336</v>
      </c>
      <c r="I1167">
        <v>46173.833333333336</v>
      </c>
      <c r="J1167" s="1" t="s">
        <v>86</v>
      </c>
      <c r="K1167" s="1" t="s">
        <v>87</v>
      </c>
      <c r="L1167" s="1" t="s">
        <v>88</v>
      </c>
      <c r="M1167" s="1" t="s">
        <v>93</v>
      </c>
      <c r="N1167" s="1" t="s">
        <v>48</v>
      </c>
      <c r="O1167" s="1" t="s">
        <v>49</v>
      </c>
      <c r="P1167">
        <v>194.85570000000001</v>
      </c>
      <c r="Q1167" s="1" t="s">
        <v>50</v>
      </c>
      <c r="R1167">
        <v>0.192</v>
      </c>
      <c r="S1167" s="1" t="s">
        <v>51</v>
      </c>
      <c r="T1167" s="1" t="s">
        <v>52</v>
      </c>
      <c r="U1167">
        <v>37.412300000000002</v>
      </c>
      <c r="V1167">
        <v>33.125500000000002</v>
      </c>
      <c r="W1167">
        <v>33.125500000000002</v>
      </c>
      <c r="X1167" s="1" t="s">
        <v>53</v>
      </c>
      <c r="Y1167" s="1" t="s">
        <v>49</v>
      </c>
      <c r="Z1167" s="1" t="s">
        <v>90</v>
      </c>
      <c r="AA1167" s="1" t="s">
        <v>65</v>
      </c>
      <c r="AB1167" s="1" t="s">
        <v>66</v>
      </c>
      <c r="AC1167" s="1" t="s">
        <v>67</v>
      </c>
      <c r="AD1167" s="1" t="s">
        <v>68</v>
      </c>
      <c r="AE1167" s="1" t="s">
        <v>69</v>
      </c>
      <c r="AF1167" s="1" t="s">
        <v>70</v>
      </c>
      <c r="AG1167" s="1" t="s">
        <v>60</v>
      </c>
      <c r="AH1167">
        <v>1167</v>
      </c>
      <c r="AI1167" s="1" t="s">
        <v>70</v>
      </c>
      <c r="AJ1167" s="1" t="s">
        <v>71</v>
      </c>
      <c r="AK1167" s="1" t="s">
        <v>72</v>
      </c>
      <c r="AL1167">
        <v>1</v>
      </c>
      <c r="AM1167" s="1" t="s">
        <v>2448</v>
      </c>
      <c r="AN1167" s="2">
        <v>46143</v>
      </c>
      <c r="AO1167" s="3">
        <v>46143</v>
      </c>
    </row>
    <row r="1168" spans="1:41">
      <c r="A1168" s="1" t="s">
        <v>2449</v>
      </c>
      <c r="B1168" s="1" t="s">
        <v>42</v>
      </c>
      <c r="C1168">
        <v>999999999999</v>
      </c>
      <c r="D1168">
        <v>111111111111</v>
      </c>
      <c r="E1168" s="1" t="s">
        <v>43</v>
      </c>
      <c r="F1168">
        <v>46170.833333333336</v>
      </c>
      <c r="G1168">
        <v>46171.833333333336</v>
      </c>
      <c r="H1168">
        <v>46142.833333333336</v>
      </c>
      <c r="I1168">
        <v>46173.833333333336</v>
      </c>
      <c r="J1168" s="1" t="s">
        <v>96</v>
      </c>
      <c r="K1168" s="1" t="s">
        <v>45</v>
      </c>
      <c r="L1168" s="1" t="s">
        <v>97</v>
      </c>
      <c r="M1168" s="1" t="s">
        <v>98</v>
      </c>
      <c r="N1168" s="1" t="s">
        <v>48</v>
      </c>
      <c r="O1168" s="1" t="s">
        <v>49</v>
      </c>
      <c r="P1168">
        <v>4509608.6164999995</v>
      </c>
      <c r="Q1168" s="1" t="s">
        <v>99</v>
      </c>
      <c r="R1168">
        <v>1.6666700000000001E-5</v>
      </c>
      <c r="S1168" s="1" t="s">
        <v>51</v>
      </c>
      <c r="T1168" s="1" t="s">
        <v>52</v>
      </c>
      <c r="U1168">
        <v>75.160300000000007</v>
      </c>
      <c r="V1168">
        <v>69.898899999999998</v>
      </c>
      <c r="W1168">
        <v>69.898899999999998</v>
      </c>
      <c r="X1168" s="1" t="s">
        <v>53</v>
      </c>
      <c r="Y1168" s="1" t="s">
        <v>49</v>
      </c>
      <c r="Z1168" s="1" t="s">
        <v>100</v>
      </c>
      <c r="AA1168" s="1" t="s">
        <v>65</v>
      </c>
      <c r="AB1168" s="1" t="s">
        <v>66</v>
      </c>
      <c r="AC1168" s="1" t="s">
        <v>67</v>
      </c>
      <c r="AD1168" s="1" t="s">
        <v>68</v>
      </c>
      <c r="AE1168" s="1" t="s">
        <v>69</v>
      </c>
      <c r="AF1168" s="1" t="s">
        <v>70</v>
      </c>
      <c r="AG1168" s="1" t="s">
        <v>60</v>
      </c>
      <c r="AH1168">
        <v>1168</v>
      </c>
      <c r="AI1168" s="1" t="s">
        <v>70</v>
      </c>
      <c r="AJ1168" s="1" t="s">
        <v>71</v>
      </c>
      <c r="AK1168" s="1" t="s">
        <v>72</v>
      </c>
      <c r="AL1168">
        <v>1</v>
      </c>
      <c r="AM1168" s="1" t="s">
        <v>2450</v>
      </c>
      <c r="AN1168" s="2">
        <v>46143</v>
      </c>
      <c r="AO1168" s="3">
        <v>46143</v>
      </c>
    </row>
    <row r="1169" spans="1:41">
      <c r="A1169" s="1" t="s">
        <v>2451</v>
      </c>
      <c r="B1169" s="1" t="s">
        <v>42</v>
      </c>
      <c r="C1169">
        <v>999999999999</v>
      </c>
      <c r="D1169">
        <v>111111111111</v>
      </c>
      <c r="E1169" s="1" t="s">
        <v>43</v>
      </c>
      <c r="F1169">
        <v>46170.833333333336</v>
      </c>
      <c r="G1169">
        <v>46171.833333333336</v>
      </c>
      <c r="H1169">
        <v>46142.833333333336</v>
      </c>
      <c r="I1169">
        <v>46173.833333333336</v>
      </c>
      <c r="J1169" s="1" t="s">
        <v>96</v>
      </c>
      <c r="K1169" s="1" t="s">
        <v>45</v>
      </c>
      <c r="L1169" s="1" t="s">
        <v>97</v>
      </c>
      <c r="M1169" s="1" t="s">
        <v>103</v>
      </c>
      <c r="N1169" s="1" t="s">
        <v>48</v>
      </c>
      <c r="O1169" s="1" t="s">
        <v>49</v>
      </c>
      <c r="P1169">
        <v>4572466.466</v>
      </c>
      <c r="Q1169" s="1" t="s">
        <v>99</v>
      </c>
      <c r="R1169">
        <v>1.6666700000000001E-5</v>
      </c>
      <c r="S1169" s="1" t="s">
        <v>51</v>
      </c>
      <c r="T1169" s="1" t="s">
        <v>52</v>
      </c>
      <c r="U1169">
        <v>76.207899999999995</v>
      </c>
      <c r="V1169">
        <v>70.873199999999997</v>
      </c>
      <c r="W1169">
        <v>70.873199999999997</v>
      </c>
      <c r="X1169" s="1" t="s">
        <v>53</v>
      </c>
      <c r="Y1169" s="1" t="s">
        <v>49</v>
      </c>
      <c r="Z1169" s="1" t="s">
        <v>100</v>
      </c>
      <c r="AA1169" s="1" t="s">
        <v>65</v>
      </c>
      <c r="AB1169" s="1" t="s">
        <v>66</v>
      </c>
      <c r="AC1169" s="1" t="s">
        <v>67</v>
      </c>
      <c r="AD1169" s="1" t="s">
        <v>68</v>
      </c>
      <c r="AE1169" s="1" t="s">
        <v>69</v>
      </c>
      <c r="AF1169" s="1" t="s">
        <v>70</v>
      </c>
      <c r="AG1169" s="1" t="s">
        <v>60</v>
      </c>
      <c r="AH1169">
        <v>1169</v>
      </c>
      <c r="AI1169" s="1" t="s">
        <v>70</v>
      </c>
      <c r="AJ1169" s="1" t="s">
        <v>71</v>
      </c>
      <c r="AK1169" s="1" t="s">
        <v>72</v>
      </c>
      <c r="AL1169">
        <v>1</v>
      </c>
      <c r="AM1169" s="1" t="s">
        <v>2452</v>
      </c>
      <c r="AN1169" s="2">
        <v>46143</v>
      </c>
      <c r="AO1169" s="3">
        <v>46143</v>
      </c>
    </row>
    <row r="1170" spans="1:41">
      <c r="A1170" s="1" t="s">
        <v>2453</v>
      </c>
      <c r="B1170" s="1" t="s">
        <v>42</v>
      </c>
      <c r="C1170">
        <v>999999999999</v>
      </c>
      <c r="D1170">
        <v>111111111111</v>
      </c>
      <c r="E1170" s="1" t="s">
        <v>43</v>
      </c>
      <c r="F1170">
        <v>46170.833333333336</v>
      </c>
      <c r="G1170">
        <v>46171.833333333336</v>
      </c>
      <c r="H1170">
        <v>46142.833333333336</v>
      </c>
      <c r="I1170">
        <v>46173.833333333336</v>
      </c>
      <c r="J1170" s="1" t="s">
        <v>106</v>
      </c>
      <c r="K1170" s="1" t="s">
        <v>107</v>
      </c>
      <c r="L1170" s="1" t="s">
        <v>108</v>
      </c>
      <c r="M1170" s="1" t="s">
        <v>109</v>
      </c>
      <c r="N1170" s="1" t="s">
        <v>48</v>
      </c>
      <c r="O1170" s="1" t="s">
        <v>49</v>
      </c>
      <c r="P1170">
        <v>222.56</v>
      </c>
      <c r="Q1170" s="1" t="s">
        <v>110</v>
      </c>
      <c r="R1170">
        <v>0.5</v>
      </c>
      <c r="S1170" s="1" t="s">
        <v>51</v>
      </c>
      <c r="T1170" s="1" t="s">
        <v>52</v>
      </c>
      <c r="U1170">
        <v>111.28</v>
      </c>
      <c r="V1170">
        <v>102.3776</v>
      </c>
      <c r="W1170">
        <v>102.3776</v>
      </c>
      <c r="X1170" s="1" t="s">
        <v>53</v>
      </c>
      <c r="Y1170" s="1" t="s">
        <v>49</v>
      </c>
      <c r="Z1170" s="1" t="s">
        <v>111</v>
      </c>
      <c r="AA1170" s="1" t="s">
        <v>112</v>
      </c>
      <c r="AB1170" s="1" t="s">
        <v>66</v>
      </c>
      <c r="AC1170" s="1" t="s">
        <v>67</v>
      </c>
      <c r="AD1170" s="1" t="s">
        <v>68</v>
      </c>
      <c r="AE1170" s="1" t="s">
        <v>69</v>
      </c>
      <c r="AF1170" s="1" t="s">
        <v>70</v>
      </c>
      <c r="AG1170" s="1" t="s">
        <v>60</v>
      </c>
      <c r="AH1170">
        <v>1170</v>
      </c>
      <c r="AI1170" s="1" t="s">
        <v>113</v>
      </c>
      <c r="AJ1170" s="1" t="s">
        <v>114</v>
      </c>
      <c r="AK1170" s="1" t="s">
        <v>115</v>
      </c>
      <c r="AL1170">
        <v>1</v>
      </c>
      <c r="AM1170" s="1" t="s">
        <v>2454</v>
      </c>
      <c r="AN1170" s="2">
        <v>46143</v>
      </c>
      <c r="AO1170" s="3">
        <v>46143</v>
      </c>
    </row>
    <row r="1171" spans="1:41">
      <c r="A1171" s="1" t="s">
        <v>2455</v>
      </c>
      <c r="B1171" s="1" t="s">
        <v>42</v>
      </c>
      <c r="C1171">
        <v>999999999999</v>
      </c>
      <c r="D1171">
        <v>111111111111</v>
      </c>
      <c r="E1171" s="1" t="s">
        <v>43</v>
      </c>
      <c r="F1171">
        <v>46170.833333333336</v>
      </c>
      <c r="G1171">
        <v>46171.833333333336</v>
      </c>
      <c r="H1171">
        <v>46142.833333333336</v>
      </c>
      <c r="I1171">
        <v>46173.833333333336</v>
      </c>
      <c r="J1171" s="1" t="s">
        <v>106</v>
      </c>
      <c r="K1171" s="1" t="s">
        <v>107</v>
      </c>
      <c r="L1171" s="1" t="s">
        <v>108</v>
      </c>
      <c r="M1171" s="1" t="s">
        <v>118</v>
      </c>
      <c r="N1171" s="1" t="s">
        <v>48</v>
      </c>
      <c r="O1171" s="1" t="s">
        <v>49</v>
      </c>
      <c r="P1171">
        <v>237.25540000000001</v>
      </c>
      <c r="Q1171" s="1" t="s">
        <v>110</v>
      </c>
      <c r="R1171">
        <v>0.5</v>
      </c>
      <c r="S1171" s="1" t="s">
        <v>51</v>
      </c>
      <c r="T1171" s="1" t="s">
        <v>52</v>
      </c>
      <c r="U1171">
        <v>118.6277</v>
      </c>
      <c r="V1171">
        <v>109.1375</v>
      </c>
      <c r="W1171">
        <v>109.1375</v>
      </c>
      <c r="X1171" s="1" t="s">
        <v>53</v>
      </c>
      <c r="Y1171" s="1" t="s">
        <v>49</v>
      </c>
      <c r="Z1171" s="1" t="s">
        <v>111</v>
      </c>
      <c r="AA1171" s="1" t="s">
        <v>112</v>
      </c>
      <c r="AB1171" s="1" t="s">
        <v>66</v>
      </c>
      <c r="AC1171" s="1" t="s">
        <v>67</v>
      </c>
      <c r="AD1171" s="1" t="s">
        <v>68</v>
      </c>
      <c r="AE1171" s="1" t="s">
        <v>69</v>
      </c>
      <c r="AF1171" s="1" t="s">
        <v>70</v>
      </c>
      <c r="AG1171" s="1" t="s">
        <v>60</v>
      </c>
      <c r="AH1171">
        <v>1171</v>
      </c>
      <c r="AI1171" s="1" t="s">
        <v>113</v>
      </c>
      <c r="AJ1171" s="1" t="s">
        <v>114</v>
      </c>
      <c r="AK1171" s="1" t="s">
        <v>115</v>
      </c>
      <c r="AL1171">
        <v>1</v>
      </c>
      <c r="AM1171" s="1" t="s">
        <v>2456</v>
      </c>
      <c r="AN1171" s="2">
        <v>46143</v>
      </c>
      <c r="AO1171" s="3">
        <v>46143</v>
      </c>
    </row>
    <row r="1172" spans="1:41">
      <c r="A1172" s="1" t="s">
        <v>2457</v>
      </c>
      <c r="B1172" s="1" t="s">
        <v>42</v>
      </c>
      <c r="C1172">
        <v>999999999999</v>
      </c>
      <c r="D1172">
        <v>222222222222</v>
      </c>
      <c r="E1172" s="1" t="s">
        <v>121</v>
      </c>
      <c r="F1172">
        <v>46170.833333333336</v>
      </c>
      <c r="G1172">
        <v>46171.833333333336</v>
      </c>
      <c r="H1172">
        <v>46142.833333333336</v>
      </c>
      <c r="I1172">
        <v>46173.833333333336</v>
      </c>
      <c r="J1172" s="1" t="s">
        <v>44</v>
      </c>
      <c r="K1172" s="1" t="s">
        <v>45</v>
      </c>
      <c r="L1172" s="1" t="s">
        <v>46</v>
      </c>
      <c r="M1172" s="1" t="s">
        <v>122</v>
      </c>
      <c r="N1172" s="1" t="s">
        <v>48</v>
      </c>
      <c r="O1172" s="1" t="s">
        <v>49</v>
      </c>
      <c r="P1172">
        <v>420.03910000000002</v>
      </c>
      <c r="Q1172" s="1" t="s">
        <v>50</v>
      </c>
      <c r="R1172">
        <v>9.6000000000000002E-2</v>
      </c>
      <c r="S1172" s="1" t="s">
        <v>51</v>
      </c>
      <c r="T1172" s="1" t="s">
        <v>52</v>
      </c>
      <c r="U1172">
        <v>40.323799999999999</v>
      </c>
      <c r="V1172">
        <v>35.283299999999997</v>
      </c>
      <c r="W1172">
        <v>35.283299999999997</v>
      </c>
      <c r="X1172" s="1" t="s">
        <v>53</v>
      </c>
      <c r="Y1172" s="1" t="s">
        <v>49</v>
      </c>
      <c r="Z1172" s="1" t="s">
        <v>54</v>
      </c>
      <c r="AA1172" s="1" t="s">
        <v>123</v>
      </c>
      <c r="AB1172" s="1" t="s">
        <v>124</v>
      </c>
      <c r="AC1172" s="1" t="s">
        <v>125</v>
      </c>
      <c r="AD1172" s="1" t="s">
        <v>126</v>
      </c>
      <c r="AE1172" s="1" t="s">
        <v>127</v>
      </c>
      <c r="AF1172" s="1" t="s">
        <v>70</v>
      </c>
      <c r="AG1172" s="1" t="s">
        <v>60</v>
      </c>
      <c r="AH1172">
        <v>1172</v>
      </c>
      <c r="AI1172" s="1" t="s">
        <v>70</v>
      </c>
      <c r="AJ1172" s="1" t="s">
        <v>71</v>
      </c>
      <c r="AK1172" s="1" t="s">
        <v>72</v>
      </c>
      <c r="AL1172">
        <v>1</v>
      </c>
      <c r="AM1172" s="1" t="s">
        <v>2458</v>
      </c>
      <c r="AN1172" s="2">
        <v>46143</v>
      </c>
      <c r="AO1172" s="3">
        <v>46143</v>
      </c>
    </row>
    <row r="1173" spans="1:41">
      <c r="A1173" s="1" t="s">
        <v>2459</v>
      </c>
      <c r="B1173" s="1" t="s">
        <v>42</v>
      </c>
      <c r="C1173">
        <v>999999999999</v>
      </c>
      <c r="D1173">
        <v>222222222222</v>
      </c>
      <c r="E1173" s="1" t="s">
        <v>121</v>
      </c>
      <c r="F1173">
        <v>46170.833333333336</v>
      </c>
      <c r="G1173">
        <v>46171.833333333336</v>
      </c>
      <c r="H1173">
        <v>46142.833333333336</v>
      </c>
      <c r="I1173">
        <v>46173.833333333336</v>
      </c>
      <c r="J1173" s="1" t="s">
        <v>44</v>
      </c>
      <c r="K1173" s="1" t="s">
        <v>45</v>
      </c>
      <c r="L1173" s="1" t="s">
        <v>46</v>
      </c>
      <c r="M1173" s="1" t="s">
        <v>130</v>
      </c>
      <c r="N1173" s="1" t="s">
        <v>48</v>
      </c>
      <c r="O1173" s="1" t="s">
        <v>49</v>
      </c>
      <c r="P1173">
        <v>380.06330000000003</v>
      </c>
      <c r="Q1173" s="1" t="s">
        <v>50</v>
      </c>
      <c r="R1173">
        <v>9.6000000000000002E-2</v>
      </c>
      <c r="S1173" s="1" t="s">
        <v>51</v>
      </c>
      <c r="T1173" s="1" t="s">
        <v>52</v>
      </c>
      <c r="U1173">
        <v>36.4861</v>
      </c>
      <c r="V1173">
        <v>31.9253</v>
      </c>
      <c r="W1173">
        <v>31.9253</v>
      </c>
      <c r="X1173" s="1" t="s">
        <v>53</v>
      </c>
      <c r="Y1173" s="1" t="s">
        <v>49</v>
      </c>
      <c r="Z1173" s="1" t="s">
        <v>54</v>
      </c>
      <c r="AA1173" s="1" t="s">
        <v>123</v>
      </c>
      <c r="AB1173" s="1" t="s">
        <v>124</v>
      </c>
      <c r="AC1173" s="1" t="s">
        <v>125</v>
      </c>
      <c r="AD1173" s="1" t="s">
        <v>126</v>
      </c>
      <c r="AE1173" s="1" t="s">
        <v>127</v>
      </c>
      <c r="AF1173" s="1" t="s">
        <v>70</v>
      </c>
      <c r="AG1173" s="1" t="s">
        <v>60</v>
      </c>
      <c r="AH1173">
        <v>1173</v>
      </c>
      <c r="AI1173" s="1" t="s">
        <v>70</v>
      </c>
      <c r="AJ1173" s="1" t="s">
        <v>71</v>
      </c>
      <c r="AK1173" s="1" t="s">
        <v>72</v>
      </c>
      <c r="AL1173">
        <v>1</v>
      </c>
      <c r="AM1173" s="1" t="s">
        <v>2460</v>
      </c>
      <c r="AN1173" s="2">
        <v>46143</v>
      </c>
      <c r="AO1173" s="3">
        <v>46143</v>
      </c>
    </row>
    <row r="1174" spans="1:41">
      <c r="A1174" s="1" t="s">
        <v>2461</v>
      </c>
      <c r="B1174" s="1" t="s">
        <v>42</v>
      </c>
      <c r="C1174">
        <v>999999999999</v>
      </c>
      <c r="D1174">
        <v>222222222222</v>
      </c>
      <c r="E1174" s="1" t="s">
        <v>121</v>
      </c>
      <c r="F1174">
        <v>46170.833333333336</v>
      </c>
      <c r="G1174">
        <v>46171.833333333336</v>
      </c>
      <c r="H1174">
        <v>46142.833333333336</v>
      </c>
      <c r="I1174">
        <v>46173.833333333336</v>
      </c>
      <c r="J1174" s="1" t="s">
        <v>75</v>
      </c>
      <c r="K1174" s="1" t="s">
        <v>76</v>
      </c>
      <c r="L1174" s="1" t="s">
        <v>77</v>
      </c>
      <c r="M1174" s="1" t="s">
        <v>133</v>
      </c>
      <c r="N1174" s="1" t="s">
        <v>48</v>
      </c>
      <c r="O1174" s="1" t="s">
        <v>49</v>
      </c>
      <c r="P1174">
        <v>89.470799999999997</v>
      </c>
      <c r="Q1174" s="1" t="s">
        <v>79</v>
      </c>
      <c r="R1174">
        <v>2.3E-2</v>
      </c>
      <c r="S1174" s="1" t="s">
        <v>51</v>
      </c>
      <c r="T1174" s="1" t="s">
        <v>52</v>
      </c>
      <c r="U1174">
        <v>2.0577999999999999</v>
      </c>
      <c r="V1174">
        <v>1.9236</v>
      </c>
      <c r="W1174">
        <v>1.9236</v>
      </c>
      <c r="X1174" s="1" t="s">
        <v>53</v>
      </c>
      <c r="Y1174" s="1" t="s">
        <v>49</v>
      </c>
      <c r="Z1174" s="1" t="s">
        <v>80</v>
      </c>
      <c r="AA1174" s="1" t="s">
        <v>123</v>
      </c>
      <c r="AB1174" s="1" t="s">
        <v>124</v>
      </c>
      <c r="AC1174" s="1" t="s">
        <v>125</v>
      </c>
      <c r="AD1174" s="1" t="s">
        <v>126</v>
      </c>
      <c r="AE1174" s="1" t="s">
        <v>127</v>
      </c>
      <c r="AF1174" s="1" t="s">
        <v>70</v>
      </c>
      <c r="AG1174" s="1" t="s">
        <v>60</v>
      </c>
      <c r="AH1174">
        <v>1174</v>
      </c>
      <c r="AI1174" s="1" t="s">
        <v>70</v>
      </c>
      <c r="AJ1174" s="1" t="s">
        <v>71</v>
      </c>
      <c r="AK1174" s="1" t="s">
        <v>72</v>
      </c>
      <c r="AL1174">
        <v>1</v>
      </c>
      <c r="AM1174" s="1" t="s">
        <v>2462</v>
      </c>
      <c r="AN1174" s="2">
        <v>46143</v>
      </c>
      <c r="AO1174" s="3">
        <v>46143</v>
      </c>
    </row>
    <row r="1175" spans="1:41">
      <c r="A1175" s="1" t="s">
        <v>2463</v>
      </c>
      <c r="B1175" s="1" t="s">
        <v>42</v>
      </c>
      <c r="C1175">
        <v>999999999999</v>
      </c>
      <c r="D1175">
        <v>222222222222</v>
      </c>
      <c r="E1175" s="1" t="s">
        <v>121</v>
      </c>
      <c r="F1175">
        <v>46170.833333333336</v>
      </c>
      <c r="G1175">
        <v>46171.833333333336</v>
      </c>
      <c r="H1175">
        <v>46142.833333333336</v>
      </c>
      <c r="I1175">
        <v>46173.833333333336</v>
      </c>
      <c r="J1175" s="1" t="s">
        <v>75</v>
      </c>
      <c r="K1175" s="1" t="s">
        <v>76</v>
      </c>
      <c r="L1175" s="1" t="s">
        <v>77</v>
      </c>
      <c r="M1175" s="1" t="s">
        <v>136</v>
      </c>
      <c r="N1175" s="1" t="s">
        <v>48</v>
      </c>
      <c r="O1175" s="1" t="s">
        <v>49</v>
      </c>
      <c r="P1175">
        <v>84.012500000000003</v>
      </c>
      <c r="Q1175" s="1" t="s">
        <v>79</v>
      </c>
      <c r="R1175">
        <v>2.3E-2</v>
      </c>
      <c r="S1175" s="1" t="s">
        <v>51</v>
      </c>
      <c r="T1175" s="1" t="s">
        <v>52</v>
      </c>
      <c r="U1175">
        <v>1.9322999999999999</v>
      </c>
      <c r="V1175">
        <v>1.8063</v>
      </c>
      <c r="W1175">
        <v>1.8063</v>
      </c>
      <c r="X1175" s="1" t="s">
        <v>53</v>
      </c>
      <c r="Y1175" s="1" t="s">
        <v>49</v>
      </c>
      <c r="Z1175" s="1" t="s">
        <v>80</v>
      </c>
      <c r="AA1175" s="1" t="s">
        <v>123</v>
      </c>
      <c r="AB1175" s="1" t="s">
        <v>124</v>
      </c>
      <c r="AC1175" s="1" t="s">
        <v>125</v>
      </c>
      <c r="AD1175" s="1" t="s">
        <v>126</v>
      </c>
      <c r="AE1175" s="1" t="s">
        <v>127</v>
      </c>
      <c r="AF1175" s="1" t="s">
        <v>70</v>
      </c>
      <c r="AG1175" s="1" t="s">
        <v>60</v>
      </c>
      <c r="AH1175">
        <v>1175</v>
      </c>
      <c r="AI1175" s="1" t="s">
        <v>70</v>
      </c>
      <c r="AJ1175" s="1" t="s">
        <v>71</v>
      </c>
      <c r="AK1175" s="1" t="s">
        <v>72</v>
      </c>
      <c r="AL1175">
        <v>1</v>
      </c>
      <c r="AM1175" s="1" t="s">
        <v>2464</v>
      </c>
      <c r="AN1175" s="2">
        <v>46143</v>
      </c>
      <c r="AO1175" s="3">
        <v>46143</v>
      </c>
    </row>
    <row r="1176" spans="1:41">
      <c r="A1176" s="1" t="s">
        <v>2465</v>
      </c>
      <c r="B1176" s="1" t="s">
        <v>42</v>
      </c>
      <c r="C1176">
        <v>999999999999</v>
      </c>
      <c r="D1176">
        <v>222222222222</v>
      </c>
      <c r="E1176" s="1" t="s">
        <v>121</v>
      </c>
      <c r="F1176">
        <v>46170.833333333336</v>
      </c>
      <c r="G1176">
        <v>46171.833333333336</v>
      </c>
      <c r="H1176">
        <v>46142.833333333336</v>
      </c>
      <c r="I1176">
        <v>46173.833333333336</v>
      </c>
      <c r="J1176" s="1" t="s">
        <v>86</v>
      </c>
      <c r="K1176" s="1" t="s">
        <v>87</v>
      </c>
      <c r="L1176" s="1" t="s">
        <v>88</v>
      </c>
      <c r="M1176" s="1" t="s">
        <v>139</v>
      </c>
      <c r="N1176" s="1" t="s">
        <v>48</v>
      </c>
      <c r="O1176" s="1" t="s">
        <v>49</v>
      </c>
      <c r="P1176">
        <v>77.980099999999993</v>
      </c>
      <c r="Q1176" s="1" t="s">
        <v>50</v>
      </c>
      <c r="R1176">
        <v>0.192</v>
      </c>
      <c r="S1176" s="1" t="s">
        <v>51</v>
      </c>
      <c r="T1176" s="1" t="s">
        <v>52</v>
      </c>
      <c r="U1176">
        <v>14.972200000000001</v>
      </c>
      <c r="V1176">
        <v>13.256600000000001</v>
      </c>
      <c r="W1176">
        <v>13.256600000000001</v>
      </c>
      <c r="X1176" s="1" t="s">
        <v>53</v>
      </c>
      <c r="Y1176" s="1" t="s">
        <v>49</v>
      </c>
      <c r="Z1176" s="1" t="s">
        <v>90</v>
      </c>
      <c r="AA1176" s="1" t="s">
        <v>123</v>
      </c>
      <c r="AB1176" s="1" t="s">
        <v>124</v>
      </c>
      <c r="AC1176" s="1" t="s">
        <v>125</v>
      </c>
      <c r="AD1176" s="1" t="s">
        <v>126</v>
      </c>
      <c r="AE1176" s="1" t="s">
        <v>127</v>
      </c>
      <c r="AF1176" s="1" t="s">
        <v>70</v>
      </c>
      <c r="AG1176" s="1" t="s">
        <v>60</v>
      </c>
      <c r="AH1176">
        <v>1176</v>
      </c>
      <c r="AI1176" s="1" t="s">
        <v>70</v>
      </c>
      <c r="AJ1176" s="1" t="s">
        <v>71</v>
      </c>
      <c r="AK1176" s="1" t="s">
        <v>72</v>
      </c>
      <c r="AL1176">
        <v>1</v>
      </c>
      <c r="AM1176" s="1" t="s">
        <v>2466</v>
      </c>
      <c r="AN1176" s="2">
        <v>46143</v>
      </c>
      <c r="AO1176" s="3">
        <v>46143</v>
      </c>
    </row>
    <row r="1177" spans="1:41">
      <c r="A1177" s="1" t="s">
        <v>2467</v>
      </c>
      <c r="B1177" s="1" t="s">
        <v>42</v>
      </c>
      <c r="C1177">
        <v>999999999999</v>
      </c>
      <c r="D1177">
        <v>222222222222</v>
      </c>
      <c r="E1177" s="1" t="s">
        <v>121</v>
      </c>
      <c r="F1177">
        <v>46170.833333333336</v>
      </c>
      <c r="G1177">
        <v>46171.833333333336</v>
      </c>
      <c r="H1177">
        <v>46142.833333333336</v>
      </c>
      <c r="I1177">
        <v>46173.833333333336</v>
      </c>
      <c r="J1177" s="1" t="s">
        <v>86</v>
      </c>
      <c r="K1177" s="1" t="s">
        <v>87</v>
      </c>
      <c r="L1177" s="1" t="s">
        <v>88</v>
      </c>
      <c r="M1177" s="1" t="s">
        <v>142</v>
      </c>
      <c r="N1177" s="1" t="s">
        <v>48</v>
      </c>
      <c r="O1177" s="1" t="s">
        <v>49</v>
      </c>
      <c r="P1177">
        <v>83.249600000000001</v>
      </c>
      <c r="Q1177" s="1" t="s">
        <v>50</v>
      </c>
      <c r="R1177">
        <v>0.192</v>
      </c>
      <c r="S1177" s="1" t="s">
        <v>51</v>
      </c>
      <c r="T1177" s="1" t="s">
        <v>52</v>
      </c>
      <c r="U1177">
        <v>15.9839</v>
      </c>
      <c r="V1177">
        <v>14.1524</v>
      </c>
      <c r="W1177">
        <v>14.1524</v>
      </c>
      <c r="X1177" s="1" t="s">
        <v>53</v>
      </c>
      <c r="Y1177" s="1" t="s">
        <v>49</v>
      </c>
      <c r="Z1177" s="1" t="s">
        <v>90</v>
      </c>
      <c r="AA1177" s="1" t="s">
        <v>123</v>
      </c>
      <c r="AB1177" s="1" t="s">
        <v>124</v>
      </c>
      <c r="AC1177" s="1" t="s">
        <v>125</v>
      </c>
      <c r="AD1177" s="1" t="s">
        <v>126</v>
      </c>
      <c r="AE1177" s="1" t="s">
        <v>127</v>
      </c>
      <c r="AF1177" s="1" t="s">
        <v>70</v>
      </c>
      <c r="AG1177" s="1" t="s">
        <v>60</v>
      </c>
      <c r="AH1177">
        <v>1177</v>
      </c>
      <c r="AI1177" s="1" t="s">
        <v>70</v>
      </c>
      <c r="AJ1177" s="1" t="s">
        <v>71</v>
      </c>
      <c r="AK1177" s="1" t="s">
        <v>72</v>
      </c>
      <c r="AL1177">
        <v>1</v>
      </c>
      <c r="AM1177" s="1" t="s">
        <v>2468</v>
      </c>
      <c r="AN1177" s="2">
        <v>46143</v>
      </c>
      <c r="AO1177" s="3">
        <v>46143</v>
      </c>
    </row>
    <row r="1178" spans="1:41">
      <c r="A1178" s="1" t="s">
        <v>2469</v>
      </c>
      <c r="B1178" s="1" t="s">
        <v>42</v>
      </c>
      <c r="C1178">
        <v>999999999999</v>
      </c>
      <c r="D1178">
        <v>222222222222</v>
      </c>
      <c r="E1178" s="1" t="s">
        <v>121</v>
      </c>
      <c r="F1178">
        <v>46170.833333333336</v>
      </c>
      <c r="G1178">
        <v>46171.833333333336</v>
      </c>
      <c r="H1178">
        <v>46142.833333333336</v>
      </c>
      <c r="I1178">
        <v>46173.833333333336</v>
      </c>
      <c r="J1178" s="1" t="s">
        <v>96</v>
      </c>
      <c r="K1178" s="1" t="s">
        <v>45</v>
      </c>
      <c r="L1178" s="1" t="s">
        <v>97</v>
      </c>
      <c r="M1178" s="1" t="s">
        <v>145</v>
      </c>
      <c r="N1178" s="1" t="s">
        <v>48</v>
      </c>
      <c r="O1178" s="1" t="s">
        <v>49</v>
      </c>
      <c r="P1178">
        <v>1744024.0996000001</v>
      </c>
      <c r="Q1178" s="1" t="s">
        <v>99</v>
      </c>
      <c r="R1178">
        <v>1.6666700000000001E-5</v>
      </c>
      <c r="S1178" s="1" t="s">
        <v>51</v>
      </c>
      <c r="T1178" s="1" t="s">
        <v>52</v>
      </c>
      <c r="U1178">
        <v>29.0671</v>
      </c>
      <c r="V1178">
        <v>27.032399999999999</v>
      </c>
      <c r="W1178">
        <v>27.032399999999999</v>
      </c>
      <c r="X1178" s="1" t="s">
        <v>53</v>
      </c>
      <c r="Y1178" s="1" t="s">
        <v>49</v>
      </c>
      <c r="Z1178" s="1" t="s">
        <v>100</v>
      </c>
      <c r="AA1178" s="1" t="s">
        <v>123</v>
      </c>
      <c r="AB1178" s="1" t="s">
        <v>124</v>
      </c>
      <c r="AC1178" s="1" t="s">
        <v>125</v>
      </c>
      <c r="AD1178" s="1" t="s">
        <v>126</v>
      </c>
      <c r="AE1178" s="1" t="s">
        <v>127</v>
      </c>
      <c r="AF1178" s="1" t="s">
        <v>70</v>
      </c>
      <c r="AG1178" s="1" t="s">
        <v>60</v>
      </c>
      <c r="AH1178">
        <v>1178</v>
      </c>
      <c r="AI1178" s="1" t="s">
        <v>70</v>
      </c>
      <c r="AJ1178" s="1" t="s">
        <v>71</v>
      </c>
      <c r="AK1178" s="1" t="s">
        <v>72</v>
      </c>
      <c r="AL1178">
        <v>1</v>
      </c>
      <c r="AM1178" s="1" t="s">
        <v>2470</v>
      </c>
      <c r="AN1178" s="2">
        <v>46143</v>
      </c>
      <c r="AO1178" s="3">
        <v>46143</v>
      </c>
    </row>
    <row r="1179" spans="1:41">
      <c r="A1179" s="1" t="s">
        <v>2471</v>
      </c>
      <c r="B1179" s="1" t="s">
        <v>42</v>
      </c>
      <c r="C1179">
        <v>999999999999</v>
      </c>
      <c r="D1179">
        <v>222222222222</v>
      </c>
      <c r="E1179" s="1" t="s">
        <v>121</v>
      </c>
      <c r="F1179">
        <v>46170.833333333336</v>
      </c>
      <c r="G1179">
        <v>46171.833333333336</v>
      </c>
      <c r="H1179">
        <v>46142.833333333336</v>
      </c>
      <c r="I1179">
        <v>46173.833333333336</v>
      </c>
      <c r="J1179" s="1" t="s">
        <v>96</v>
      </c>
      <c r="K1179" s="1" t="s">
        <v>45</v>
      </c>
      <c r="L1179" s="1" t="s">
        <v>97</v>
      </c>
      <c r="M1179" s="1" t="s">
        <v>148</v>
      </c>
      <c r="N1179" s="1" t="s">
        <v>48</v>
      </c>
      <c r="O1179" s="1" t="s">
        <v>49</v>
      </c>
      <c r="P1179">
        <v>1728358.0784</v>
      </c>
      <c r="Q1179" s="1" t="s">
        <v>99</v>
      </c>
      <c r="R1179">
        <v>1.6666700000000001E-5</v>
      </c>
      <c r="S1179" s="1" t="s">
        <v>51</v>
      </c>
      <c r="T1179" s="1" t="s">
        <v>52</v>
      </c>
      <c r="U1179">
        <v>28.806000000000001</v>
      </c>
      <c r="V1179">
        <v>26.7896</v>
      </c>
      <c r="W1179">
        <v>26.7896</v>
      </c>
      <c r="X1179" s="1" t="s">
        <v>53</v>
      </c>
      <c r="Y1179" s="1" t="s">
        <v>49</v>
      </c>
      <c r="Z1179" s="1" t="s">
        <v>100</v>
      </c>
      <c r="AA1179" s="1" t="s">
        <v>123</v>
      </c>
      <c r="AB1179" s="1" t="s">
        <v>124</v>
      </c>
      <c r="AC1179" s="1" t="s">
        <v>125</v>
      </c>
      <c r="AD1179" s="1" t="s">
        <v>126</v>
      </c>
      <c r="AE1179" s="1" t="s">
        <v>127</v>
      </c>
      <c r="AF1179" s="1" t="s">
        <v>70</v>
      </c>
      <c r="AG1179" s="1" t="s">
        <v>60</v>
      </c>
      <c r="AH1179">
        <v>1179</v>
      </c>
      <c r="AI1179" s="1" t="s">
        <v>70</v>
      </c>
      <c r="AJ1179" s="1" t="s">
        <v>71</v>
      </c>
      <c r="AK1179" s="1" t="s">
        <v>72</v>
      </c>
      <c r="AL1179">
        <v>1</v>
      </c>
      <c r="AM1179" s="1" t="s">
        <v>2472</v>
      </c>
      <c r="AN1179" s="2">
        <v>46143</v>
      </c>
      <c r="AO1179" s="3">
        <v>46143</v>
      </c>
    </row>
    <row r="1180" spans="1:41">
      <c r="A1180" s="1" t="s">
        <v>2473</v>
      </c>
      <c r="B1180" s="1" t="s">
        <v>42</v>
      </c>
      <c r="C1180">
        <v>999999999999</v>
      </c>
      <c r="D1180">
        <v>222222222222</v>
      </c>
      <c r="E1180" s="1" t="s">
        <v>121</v>
      </c>
      <c r="F1180">
        <v>46170.833333333336</v>
      </c>
      <c r="G1180">
        <v>46171.833333333336</v>
      </c>
      <c r="H1180">
        <v>46142.833333333336</v>
      </c>
      <c r="I1180">
        <v>46173.833333333336</v>
      </c>
      <c r="J1180" s="1" t="s">
        <v>106</v>
      </c>
      <c r="K1180" s="1" t="s">
        <v>107</v>
      </c>
      <c r="L1180" s="1" t="s">
        <v>108</v>
      </c>
      <c r="M1180" s="1" t="s">
        <v>151</v>
      </c>
      <c r="N1180" s="1" t="s">
        <v>48</v>
      </c>
      <c r="O1180" s="1" t="s">
        <v>49</v>
      </c>
      <c r="P1180">
        <v>84.3309</v>
      </c>
      <c r="Q1180" s="1" t="s">
        <v>110</v>
      </c>
      <c r="R1180">
        <v>0.5</v>
      </c>
      <c r="S1180" s="1" t="s">
        <v>51</v>
      </c>
      <c r="T1180" s="1" t="s">
        <v>52</v>
      </c>
      <c r="U1180">
        <v>42.165500000000002</v>
      </c>
      <c r="V1180">
        <v>38.792200000000001</v>
      </c>
      <c r="W1180">
        <v>38.792200000000001</v>
      </c>
      <c r="X1180" s="1" t="s">
        <v>53</v>
      </c>
      <c r="Y1180" s="1" t="s">
        <v>49</v>
      </c>
      <c r="Z1180" s="1" t="s">
        <v>111</v>
      </c>
      <c r="AA1180" s="1" t="s">
        <v>152</v>
      </c>
      <c r="AB1180" s="1" t="s">
        <v>124</v>
      </c>
      <c r="AC1180" s="1" t="s">
        <v>125</v>
      </c>
      <c r="AD1180" s="1" t="s">
        <v>126</v>
      </c>
      <c r="AE1180" s="1" t="s">
        <v>127</v>
      </c>
      <c r="AF1180" s="1" t="s">
        <v>70</v>
      </c>
      <c r="AG1180" s="1" t="s">
        <v>60</v>
      </c>
      <c r="AH1180">
        <v>1180</v>
      </c>
      <c r="AI1180" s="1" t="s">
        <v>113</v>
      </c>
      <c r="AJ1180" s="1" t="s">
        <v>114</v>
      </c>
      <c r="AK1180" s="1" t="s">
        <v>115</v>
      </c>
      <c r="AL1180">
        <v>1</v>
      </c>
      <c r="AM1180" s="1" t="s">
        <v>2474</v>
      </c>
      <c r="AN1180" s="2">
        <v>46143</v>
      </c>
      <c r="AO1180" s="3">
        <v>46143</v>
      </c>
    </row>
    <row r="1181" spans="1:41">
      <c r="A1181" s="1" t="s">
        <v>2475</v>
      </c>
      <c r="B1181" s="1" t="s">
        <v>42</v>
      </c>
      <c r="C1181">
        <v>999999999999</v>
      </c>
      <c r="D1181">
        <v>222222222222</v>
      </c>
      <c r="E1181" s="1" t="s">
        <v>121</v>
      </c>
      <c r="F1181">
        <v>46170.833333333336</v>
      </c>
      <c r="G1181">
        <v>46171.833333333336</v>
      </c>
      <c r="H1181">
        <v>46142.833333333336</v>
      </c>
      <c r="I1181">
        <v>46173.833333333336</v>
      </c>
      <c r="J1181" s="1" t="s">
        <v>106</v>
      </c>
      <c r="K1181" s="1" t="s">
        <v>107</v>
      </c>
      <c r="L1181" s="1" t="s">
        <v>108</v>
      </c>
      <c r="M1181" s="1" t="s">
        <v>155</v>
      </c>
      <c r="N1181" s="1" t="s">
        <v>48</v>
      </c>
      <c r="O1181" s="1" t="s">
        <v>49</v>
      </c>
      <c r="P1181">
        <v>92.928299999999993</v>
      </c>
      <c r="Q1181" s="1" t="s">
        <v>110</v>
      </c>
      <c r="R1181">
        <v>0.5</v>
      </c>
      <c r="S1181" s="1" t="s">
        <v>51</v>
      </c>
      <c r="T1181" s="1" t="s">
        <v>52</v>
      </c>
      <c r="U1181">
        <v>46.464100000000002</v>
      </c>
      <c r="V1181">
        <v>42.747</v>
      </c>
      <c r="W1181">
        <v>42.747</v>
      </c>
      <c r="X1181" s="1" t="s">
        <v>53</v>
      </c>
      <c r="Y1181" s="1" t="s">
        <v>49</v>
      </c>
      <c r="Z1181" s="1" t="s">
        <v>111</v>
      </c>
      <c r="AA1181" s="1" t="s">
        <v>152</v>
      </c>
      <c r="AB1181" s="1" t="s">
        <v>124</v>
      </c>
      <c r="AC1181" s="1" t="s">
        <v>125</v>
      </c>
      <c r="AD1181" s="1" t="s">
        <v>126</v>
      </c>
      <c r="AE1181" s="1" t="s">
        <v>127</v>
      </c>
      <c r="AF1181" s="1" t="s">
        <v>70</v>
      </c>
      <c r="AG1181" s="1" t="s">
        <v>60</v>
      </c>
      <c r="AH1181">
        <v>1181</v>
      </c>
      <c r="AI1181" s="1" t="s">
        <v>113</v>
      </c>
      <c r="AJ1181" s="1" t="s">
        <v>114</v>
      </c>
      <c r="AK1181" s="1" t="s">
        <v>115</v>
      </c>
      <c r="AL1181">
        <v>1</v>
      </c>
      <c r="AM1181" s="1" t="s">
        <v>2476</v>
      </c>
      <c r="AN1181" s="2">
        <v>46143</v>
      </c>
      <c r="AO1181" s="3">
        <v>46143</v>
      </c>
    </row>
    <row r="1182" spans="1:41">
      <c r="A1182" s="1" t="s">
        <v>2477</v>
      </c>
      <c r="B1182" s="1" t="s">
        <v>42</v>
      </c>
      <c r="C1182">
        <v>999999999999</v>
      </c>
      <c r="D1182">
        <v>111111111111</v>
      </c>
      <c r="E1182" s="1" t="s">
        <v>43</v>
      </c>
      <c r="F1182">
        <v>46171.833333333336</v>
      </c>
      <c r="G1182">
        <v>46172.833333333336</v>
      </c>
      <c r="H1182">
        <v>46142.833333333336</v>
      </c>
      <c r="I1182">
        <v>46173.833333333336</v>
      </c>
      <c r="J1182" s="1" t="s">
        <v>44</v>
      </c>
      <c r="K1182" s="1" t="s">
        <v>45</v>
      </c>
      <c r="L1182" s="1" t="s">
        <v>46</v>
      </c>
      <c r="M1182" s="1" t="s">
        <v>47</v>
      </c>
      <c r="N1182" s="1" t="s">
        <v>48</v>
      </c>
      <c r="O1182" s="1" t="s">
        <v>49</v>
      </c>
      <c r="P1182">
        <v>1155.4229</v>
      </c>
      <c r="Q1182" s="1" t="s">
        <v>50</v>
      </c>
      <c r="R1182">
        <v>9.6000000000000002E-2</v>
      </c>
      <c r="S1182" s="1" t="s">
        <v>51</v>
      </c>
      <c r="T1182" s="1" t="s">
        <v>52</v>
      </c>
      <c r="U1182">
        <v>110.92059999999999</v>
      </c>
      <c r="V1182">
        <v>97.055499999999995</v>
      </c>
      <c r="W1182">
        <v>97.055499999999995</v>
      </c>
      <c r="X1182" s="1" t="s">
        <v>53</v>
      </c>
      <c r="Y1182" s="1" t="s">
        <v>49</v>
      </c>
      <c r="Z1182" s="1" t="s">
        <v>54</v>
      </c>
      <c r="AA1182" s="1" t="s">
        <v>65</v>
      </c>
      <c r="AB1182" s="1" t="s">
        <v>66</v>
      </c>
      <c r="AC1182" s="1" t="s">
        <v>67</v>
      </c>
      <c r="AD1182" s="1" t="s">
        <v>68</v>
      </c>
      <c r="AE1182" s="1" t="s">
        <v>69</v>
      </c>
      <c r="AF1182" s="1" t="s">
        <v>70</v>
      </c>
      <c r="AG1182" s="1" t="s">
        <v>60</v>
      </c>
      <c r="AH1182">
        <v>1182</v>
      </c>
      <c r="AI1182" s="1" t="s">
        <v>70</v>
      </c>
      <c r="AJ1182" s="1" t="s">
        <v>71</v>
      </c>
      <c r="AK1182" s="1" t="s">
        <v>72</v>
      </c>
      <c r="AL1182">
        <v>1</v>
      </c>
      <c r="AM1182" s="1" t="s">
        <v>2478</v>
      </c>
      <c r="AN1182" s="2">
        <v>46143</v>
      </c>
      <c r="AO1182" s="3">
        <v>46143</v>
      </c>
    </row>
    <row r="1183" spans="1:41">
      <c r="A1183" s="1" t="s">
        <v>2479</v>
      </c>
      <c r="B1183" s="1" t="s">
        <v>42</v>
      </c>
      <c r="C1183">
        <v>999999999999</v>
      </c>
      <c r="D1183">
        <v>111111111111</v>
      </c>
      <c r="E1183" s="1" t="s">
        <v>43</v>
      </c>
      <c r="F1183">
        <v>46171.833333333336</v>
      </c>
      <c r="G1183">
        <v>46172.833333333336</v>
      </c>
      <c r="H1183">
        <v>46142.833333333336</v>
      </c>
      <c r="I1183">
        <v>46173.833333333336</v>
      </c>
      <c r="J1183" s="1" t="s">
        <v>44</v>
      </c>
      <c r="K1183" s="1" t="s">
        <v>45</v>
      </c>
      <c r="L1183" s="1" t="s">
        <v>46</v>
      </c>
      <c r="M1183" s="1" t="s">
        <v>64</v>
      </c>
      <c r="N1183" s="1" t="s">
        <v>48</v>
      </c>
      <c r="O1183" s="1" t="s">
        <v>49</v>
      </c>
      <c r="P1183">
        <v>1118.2620999999999</v>
      </c>
      <c r="Q1183" s="1" t="s">
        <v>50</v>
      </c>
      <c r="R1183">
        <v>9.6000000000000002E-2</v>
      </c>
      <c r="S1183" s="1" t="s">
        <v>51</v>
      </c>
      <c r="T1183" s="1" t="s">
        <v>52</v>
      </c>
      <c r="U1183">
        <v>107.3532</v>
      </c>
      <c r="V1183">
        <v>93.933999999999997</v>
      </c>
      <c r="W1183">
        <v>93.933999999999997</v>
      </c>
      <c r="X1183" s="1" t="s">
        <v>53</v>
      </c>
      <c r="Y1183" s="1" t="s">
        <v>49</v>
      </c>
      <c r="Z1183" s="1" t="s">
        <v>54</v>
      </c>
      <c r="AA1183" s="1" t="s">
        <v>65</v>
      </c>
      <c r="AB1183" s="1" t="s">
        <v>66</v>
      </c>
      <c r="AC1183" s="1" t="s">
        <v>67</v>
      </c>
      <c r="AD1183" s="1" t="s">
        <v>68</v>
      </c>
      <c r="AE1183" s="1" t="s">
        <v>69</v>
      </c>
      <c r="AF1183" s="1" t="s">
        <v>70</v>
      </c>
      <c r="AG1183" s="1" t="s">
        <v>60</v>
      </c>
      <c r="AH1183">
        <v>1183</v>
      </c>
      <c r="AI1183" s="1" t="s">
        <v>70</v>
      </c>
      <c r="AJ1183" s="1" t="s">
        <v>71</v>
      </c>
      <c r="AK1183" s="1" t="s">
        <v>72</v>
      </c>
      <c r="AL1183">
        <v>1</v>
      </c>
      <c r="AM1183" s="1" t="s">
        <v>2480</v>
      </c>
      <c r="AN1183" s="2">
        <v>46143</v>
      </c>
      <c r="AO1183" s="3">
        <v>46143</v>
      </c>
    </row>
    <row r="1184" spans="1:41">
      <c r="A1184" s="1" t="s">
        <v>2481</v>
      </c>
      <c r="B1184" s="1" t="s">
        <v>42</v>
      </c>
      <c r="C1184">
        <v>999999999999</v>
      </c>
      <c r="D1184">
        <v>111111111111</v>
      </c>
      <c r="E1184" s="1" t="s">
        <v>43</v>
      </c>
      <c r="F1184">
        <v>46171.833333333336</v>
      </c>
      <c r="G1184">
        <v>46172.833333333336</v>
      </c>
      <c r="H1184">
        <v>46142.833333333336</v>
      </c>
      <c r="I1184">
        <v>46173.833333333336</v>
      </c>
      <c r="J1184" s="1" t="s">
        <v>75</v>
      </c>
      <c r="K1184" s="1" t="s">
        <v>76</v>
      </c>
      <c r="L1184" s="1" t="s">
        <v>77</v>
      </c>
      <c r="M1184" s="1" t="s">
        <v>78</v>
      </c>
      <c r="N1184" s="1" t="s">
        <v>48</v>
      </c>
      <c r="O1184" s="1" t="s">
        <v>49</v>
      </c>
      <c r="P1184">
        <v>256.6465</v>
      </c>
      <c r="Q1184" s="1" t="s">
        <v>79</v>
      </c>
      <c r="R1184">
        <v>2.3E-2</v>
      </c>
      <c r="S1184" s="1" t="s">
        <v>51</v>
      </c>
      <c r="T1184" s="1" t="s">
        <v>52</v>
      </c>
      <c r="U1184">
        <v>5.9028999999999998</v>
      </c>
      <c r="V1184">
        <v>5.5179</v>
      </c>
      <c r="W1184">
        <v>5.5179</v>
      </c>
      <c r="X1184" s="1" t="s">
        <v>53</v>
      </c>
      <c r="Y1184" s="1" t="s">
        <v>49</v>
      </c>
      <c r="Z1184" s="1" t="s">
        <v>80</v>
      </c>
      <c r="AA1184" s="1" t="s">
        <v>65</v>
      </c>
      <c r="AB1184" s="1" t="s">
        <v>66</v>
      </c>
      <c r="AC1184" s="1" t="s">
        <v>67</v>
      </c>
      <c r="AD1184" s="1" t="s">
        <v>68</v>
      </c>
      <c r="AE1184" s="1" t="s">
        <v>69</v>
      </c>
      <c r="AF1184" s="1" t="s">
        <v>70</v>
      </c>
      <c r="AG1184" s="1" t="s">
        <v>60</v>
      </c>
      <c r="AH1184">
        <v>1184</v>
      </c>
      <c r="AI1184" s="1" t="s">
        <v>70</v>
      </c>
      <c r="AJ1184" s="1" t="s">
        <v>71</v>
      </c>
      <c r="AK1184" s="1" t="s">
        <v>72</v>
      </c>
      <c r="AL1184">
        <v>1</v>
      </c>
      <c r="AM1184" s="1" t="s">
        <v>2482</v>
      </c>
      <c r="AN1184" s="2">
        <v>46143</v>
      </c>
      <c r="AO1184" s="3">
        <v>46143</v>
      </c>
    </row>
    <row r="1185" spans="1:41">
      <c r="A1185" s="1" t="s">
        <v>2483</v>
      </c>
      <c r="B1185" s="1" t="s">
        <v>42</v>
      </c>
      <c r="C1185">
        <v>999999999999</v>
      </c>
      <c r="D1185">
        <v>111111111111</v>
      </c>
      <c r="E1185" s="1" t="s">
        <v>43</v>
      </c>
      <c r="F1185">
        <v>46171.833333333336</v>
      </c>
      <c r="G1185">
        <v>46172.833333333336</v>
      </c>
      <c r="H1185">
        <v>46142.833333333336</v>
      </c>
      <c r="I1185">
        <v>46173.833333333336</v>
      </c>
      <c r="J1185" s="1" t="s">
        <v>75</v>
      </c>
      <c r="K1185" s="1" t="s">
        <v>76</v>
      </c>
      <c r="L1185" s="1" t="s">
        <v>77</v>
      </c>
      <c r="M1185" s="1" t="s">
        <v>83</v>
      </c>
      <c r="N1185" s="1" t="s">
        <v>48</v>
      </c>
      <c r="O1185" s="1" t="s">
        <v>49</v>
      </c>
      <c r="P1185">
        <v>218.76439999999999</v>
      </c>
      <c r="Q1185" s="1" t="s">
        <v>79</v>
      </c>
      <c r="R1185">
        <v>2.3E-2</v>
      </c>
      <c r="S1185" s="1" t="s">
        <v>51</v>
      </c>
      <c r="T1185" s="1" t="s">
        <v>52</v>
      </c>
      <c r="U1185">
        <v>5.0316000000000001</v>
      </c>
      <c r="V1185">
        <v>4.7034000000000002</v>
      </c>
      <c r="W1185">
        <v>4.7034000000000002</v>
      </c>
      <c r="X1185" s="1" t="s">
        <v>53</v>
      </c>
      <c r="Y1185" s="1" t="s">
        <v>49</v>
      </c>
      <c r="Z1185" s="1" t="s">
        <v>80</v>
      </c>
      <c r="AA1185" s="1" t="s">
        <v>65</v>
      </c>
      <c r="AB1185" s="1" t="s">
        <v>66</v>
      </c>
      <c r="AC1185" s="1" t="s">
        <v>67</v>
      </c>
      <c r="AD1185" s="1" t="s">
        <v>68</v>
      </c>
      <c r="AE1185" s="1" t="s">
        <v>69</v>
      </c>
      <c r="AF1185" s="1" t="s">
        <v>70</v>
      </c>
      <c r="AG1185" s="1" t="s">
        <v>60</v>
      </c>
      <c r="AH1185">
        <v>1185</v>
      </c>
      <c r="AI1185" s="1" t="s">
        <v>70</v>
      </c>
      <c r="AJ1185" s="1" t="s">
        <v>71</v>
      </c>
      <c r="AK1185" s="1" t="s">
        <v>72</v>
      </c>
      <c r="AL1185">
        <v>1</v>
      </c>
      <c r="AM1185" s="1" t="s">
        <v>2484</v>
      </c>
      <c r="AN1185" s="2">
        <v>46143</v>
      </c>
      <c r="AO1185" s="3">
        <v>46143</v>
      </c>
    </row>
    <row r="1186" spans="1:41">
      <c r="A1186" s="1" t="s">
        <v>2485</v>
      </c>
      <c r="B1186" s="1" t="s">
        <v>42</v>
      </c>
      <c r="C1186">
        <v>999999999999</v>
      </c>
      <c r="D1186">
        <v>111111111111</v>
      </c>
      <c r="E1186" s="1" t="s">
        <v>43</v>
      </c>
      <c r="F1186">
        <v>46171.833333333336</v>
      </c>
      <c r="G1186">
        <v>46172.833333333336</v>
      </c>
      <c r="H1186">
        <v>46142.833333333336</v>
      </c>
      <c r="I1186">
        <v>46173.833333333336</v>
      </c>
      <c r="J1186" s="1" t="s">
        <v>86</v>
      </c>
      <c r="K1186" s="1" t="s">
        <v>87</v>
      </c>
      <c r="L1186" s="1" t="s">
        <v>88</v>
      </c>
      <c r="M1186" s="1" t="s">
        <v>89</v>
      </c>
      <c r="N1186" s="1" t="s">
        <v>48</v>
      </c>
      <c r="O1186" s="1" t="s">
        <v>49</v>
      </c>
      <c r="P1186">
        <v>218.5855</v>
      </c>
      <c r="Q1186" s="1" t="s">
        <v>50</v>
      </c>
      <c r="R1186">
        <v>0.192</v>
      </c>
      <c r="S1186" s="1" t="s">
        <v>51</v>
      </c>
      <c r="T1186" s="1" t="s">
        <v>52</v>
      </c>
      <c r="U1186">
        <v>41.968400000000003</v>
      </c>
      <c r="V1186">
        <v>37.159500000000001</v>
      </c>
      <c r="W1186">
        <v>37.159500000000001</v>
      </c>
      <c r="X1186" s="1" t="s">
        <v>53</v>
      </c>
      <c r="Y1186" s="1" t="s">
        <v>49</v>
      </c>
      <c r="Z1186" s="1" t="s">
        <v>90</v>
      </c>
      <c r="AA1186" s="1" t="s">
        <v>65</v>
      </c>
      <c r="AB1186" s="1" t="s">
        <v>66</v>
      </c>
      <c r="AC1186" s="1" t="s">
        <v>67</v>
      </c>
      <c r="AD1186" s="1" t="s">
        <v>68</v>
      </c>
      <c r="AE1186" s="1" t="s">
        <v>69</v>
      </c>
      <c r="AF1186" s="1" t="s">
        <v>70</v>
      </c>
      <c r="AG1186" s="1" t="s">
        <v>60</v>
      </c>
      <c r="AH1186">
        <v>1186</v>
      </c>
      <c r="AI1186" s="1" t="s">
        <v>70</v>
      </c>
      <c r="AJ1186" s="1" t="s">
        <v>71</v>
      </c>
      <c r="AK1186" s="1" t="s">
        <v>72</v>
      </c>
      <c r="AL1186">
        <v>1</v>
      </c>
      <c r="AM1186" s="1" t="s">
        <v>2486</v>
      </c>
      <c r="AN1186" s="2">
        <v>46143</v>
      </c>
      <c r="AO1186" s="3">
        <v>46143</v>
      </c>
    </row>
    <row r="1187" spans="1:41">
      <c r="A1187" s="1" t="s">
        <v>2487</v>
      </c>
      <c r="B1187" s="1" t="s">
        <v>42</v>
      </c>
      <c r="C1187">
        <v>999999999999</v>
      </c>
      <c r="D1187">
        <v>111111111111</v>
      </c>
      <c r="E1187" s="1" t="s">
        <v>43</v>
      </c>
      <c r="F1187">
        <v>46171.833333333336</v>
      </c>
      <c r="G1187">
        <v>46172.833333333336</v>
      </c>
      <c r="H1187">
        <v>46142.833333333336</v>
      </c>
      <c r="I1187">
        <v>46173.833333333336</v>
      </c>
      <c r="J1187" s="1" t="s">
        <v>86</v>
      </c>
      <c r="K1187" s="1" t="s">
        <v>87</v>
      </c>
      <c r="L1187" s="1" t="s">
        <v>88</v>
      </c>
      <c r="M1187" s="1" t="s">
        <v>93</v>
      </c>
      <c r="N1187" s="1" t="s">
        <v>48</v>
      </c>
      <c r="O1187" s="1" t="s">
        <v>49</v>
      </c>
      <c r="P1187">
        <v>204.4162</v>
      </c>
      <c r="Q1187" s="1" t="s">
        <v>50</v>
      </c>
      <c r="R1187">
        <v>0.192</v>
      </c>
      <c r="S1187" s="1" t="s">
        <v>51</v>
      </c>
      <c r="T1187" s="1" t="s">
        <v>52</v>
      </c>
      <c r="U1187">
        <v>39.247900000000001</v>
      </c>
      <c r="V1187">
        <v>34.750700000000002</v>
      </c>
      <c r="W1187">
        <v>34.750700000000002</v>
      </c>
      <c r="X1187" s="1" t="s">
        <v>53</v>
      </c>
      <c r="Y1187" s="1" t="s">
        <v>49</v>
      </c>
      <c r="Z1187" s="1" t="s">
        <v>90</v>
      </c>
      <c r="AA1187" s="1" t="s">
        <v>65</v>
      </c>
      <c r="AB1187" s="1" t="s">
        <v>66</v>
      </c>
      <c r="AC1187" s="1" t="s">
        <v>67</v>
      </c>
      <c r="AD1187" s="1" t="s">
        <v>68</v>
      </c>
      <c r="AE1187" s="1" t="s">
        <v>69</v>
      </c>
      <c r="AF1187" s="1" t="s">
        <v>70</v>
      </c>
      <c r="AG1187" s="1" t="s">
        <v>60</v>
      </c>
      <c r="AH1187">
        <v>1187</v>
      </c>
      <c r="AI1187" s="1" t="s">
        <v>70</v>
      </c>
      <c r="AJ1187" s="1" t="s">
        <v>71</v>
      </c>
      <c r="AK1187" s="1" t="s">
        <v>72</v>
      </c>
      <c r="AL1187">
        <v>1</v>
      </c>
      <c r="AM1187" s="1" t="s">
        <v>2488</v>
      </c>
      <c r="AN1187" s="2">
        <v>46143</v>
      </c>
      <c r="AO1187" s="3">
        <v>46143</v>
      </c>
    </row>
    <row r="1188" spans="1:41">
      <c r="A1188" s="1" t="s">
        <v>2489</v>
      </c>
      <c r="B1188" s="1" t="s">
        <v>42</v>
      </c>
      <c r="C1188">
        <v>999999999999</v>
      </c>
      <c r="D1188">
        <v>111111111111</v>
      </c>
      <c r="E1188" s="1" t="s">
        <v>43</v>
      </c>
      <c r="F1188">
        <v>46171.833333333336</v>
      </c>
      <c r="G1188">
        <v>46172.833333333336</v>
      </c>
      <c r="H1188">
        <v>46142.833333333336</v>
      </c>
      <c r="I1188">
        <v>46173.833333333336</v>
      </c>
      <c r="J1188" s="1" t="s">
        <v>96</v>
      </c>
      <c r="K1188" s="1" t="s">
        <v>45</v>
      </c>
      <c r="L1188" s="1" t="s">
        <v>97</v>
      </c>
      <c r="M1188" s="1" t="s">
        <v>98</v>
      </c>
      <c r="N1188" s="1" t="s">
        <v>48</v>
      </c>
      <c r="O1188" s="1" t="s">
        <v>49</v>
      </c>
      <c r="P1188">
        <v>4216006.5976</v>
      </c>
      <c r="Q1188" s="1" t="s">
        <v>99</v>
      </c>
      <c r="R1188">
        <v>1.6666700000000001E-5</v>
      </c>
      <c r="S1188" s="1" t="s">
        <v>51</v>
      </c>
      <c r="T1188" s="1" t="s">
        <v>52</v>
      </c>
      <c r="U1188">
        <v>70.266900000000007</v>
      </c>
      <c r="V1188">
        <v>65.348100000000002</v>
      </c>
      <c r="W1188">
        <v>65.348100000000002</v>
      </c>
      <c r="X1188" s="1" t="s">
        <v>53</v>
      </c>
      <c r="Y1188" s="1" t="s">
        <v>49</v>
      </c>
      <c r="Z1188" s="1" t="s">
        <v>100</v>
      </c>
      <c r="AA1188" s="1" t="s">
        <v>65</v>
      </c>
      <c r="AB1188" s="1" t="s">
        <v>66</v>
      </c>
      <c r="AC1188" s="1" t="s">
        <v>67</v>
      </c>
      <c r="AD1188" s="1" t="s">
        <v>68</v>
      </c>
      <c r="AE1188" s="1" t="s">
        <v>69</v>
      </c>
      <c r="AF1188" s="1" t="s">
        <v>70</v>
      </c>
      <c r="AG1188" s="1" t="s">
        <v>60</v>
      </c>
      <c r="AH1188">
        <v>1188</v>
      </c>
      <c r="AI1188" s="1" t="s">
        <v>70</v>
      </c>
      <c r="AJ1188" s="1" t="s">
        <v>71</v>
      </c>
      <c r="AK1188" s="1" t="s">
        <v>72</v>
      </c>
      <c r="AL1188">
        <v>1</v>
      </c>
      <c r="AM1188" s="1" t="s">
        <v>2490</v>
      </c>
      <c r="AN1188" s="2">
        <v>46143</v>
      </c>
      <c r="AO1188" s="3">
        <v>46143</v>
      </c>
    </row>
    <row r="1189" spans="1:41">
      <c r="A1189" s="1" t="s">
        <v>2491</v>
      </c>
      <c r="B1189" s="1" t="s">
        <v>42</v>
      </c>
      <c r="C1189">
        <v>999999999999</v>
      </c>
      <c r="D1189">
        <v>111111111111</v>
      </c>
      <c r="E1189" s="1" t="s">
        <v>43</v>
      </c>
      <c r="F1189">
        <v>46171.833333333336</v>
      </c>
      <c r="G1189">
        <v>46172.833333333336</v>
      </c>
      <c r="H1189">
        <v>46142.833333333336</v>
      </c>
      <c r="I1189">
        <v>46173.833333333336</v>
      </c>
      <c r="J1189" s="1" t="s">
        <v>96</v>
      </c>
      <c r="K1189" s="1" t="s">
        <v>45</v>
      </c>
      <c r="L1189" s="1" t="s">
        <v>97</v>
      </c>
      <c r="M1189" s="1" t="s">
        <v>103</v>
      </c>
      <c r="N1189" s="1" t="s">
        <v>48</v>
      </c>
      <c r="O1189" s="1" t="s">
        <v>49</v>
      </c>
      <c r="P1189">
        <v>4438921.0071999999</v>
      </c>
      <c r="Q1189" s="1" t="s">
        <v>99</v>
      </c>
      <c r="R1189">
        <v>1.6666700000000001E-5</v>
      </c>
      <c r="S1189" s="1" t="s">
        <v>51</v>
      </c>
      <c r="T1189" s="1" t="s">
        <v>52</v>
      </c>
      <c r="U1189">
        <v>73.982200000000006</v>
      </c>
      <c r="V1189">
        <v>68.803299999999993</v>
      </c>
      <c r="W1189">
        <v>68.803299999999993</v>
      </c>
      <c r="X1189" s="1" t="s">
        <v>53</v>
      </c>
      <c r="Y1189" s="1" t="s">
        <v>49</v>
      </c>
      <c r="Z1189" s="1" t="s">
        <v>100</v>
      </c>
      <c r="AA1189" s="1" t="s">
        <v>55</v>
      </c>
      <c r="AB1189" s="1" t="s">
        <v>56</v>
      </c>
      <c r="AC1189" s="1" t="s">
        <v>57</v>
      </c>
      <c r="AD1189" s="1" t="s">
        <v>58</v>
      </c>
      <c r="AE1189" s="1" t="s">
        <v>59</v>
      </c>
      <c r="AF1189" s="1" t="s">
        <v>56</v>
      </c>
      <c r="AG1189" s="1" t="s">
        <v>60</v>
      </c>
      <c r="AH1189">
        <v>1189</v>
      </c>
      <c r="AI1189" s="1" t="s">
        <v>56</v>
      </c>
      <c r="AJ1189" s="1" t="s">
        <v>56</v>
      </c>
      <c r="AK1189" s="1" t="s">
        <v>61</v>
      </c>
      <c r="AL1189">
        <v>1</v>
      </c>
      <c r="AM1189" s="1" t="s">
        <v>2492</v>
      </c>
      <c r="AN1189" s="2">
        <v>46143</v>
      </c>
      <c r="AO1189" s="3">
        <v>46143</v>
      </c>
    </row>
    <row r="1190" spans="1:41">
      <c r="A1190" s="1" t="s">
        <v>2493</v>
      </c>
      <c r="B1190" s="1" t="s">
        <v>42</v>
      </c>
      <c r="C1190">
        <v>999999999999</v>
      </c>
      <c r="D1190">
        <v>111111111111</v>
      </c>
      <c r="E1190" s="1" t="s">
        <v>43</v>
      </c>
      <c r="F1190">
        <v>46171.833333333336</v>
      </c>
      <c r="G1190">
        <v>46172.833333333336</v>
      </c>
      <c r="H1190">
        <v>46142.833333333336</v>
      </c>
      <c r="I1190">
        <v>46173.833333333336</v>
      </c>
      <c r="J1190" s="1" t="s">
        <v>106</v>
      </c>
      <c r="K1190" s="1" t="s">
        <v>107</v>
      </c>
      <c r="L1190" s="1" t="s">
        <v>108</v>
      </c>
      <c r="M1190" s="1" t="s">
        <v>109</v>
      </c>
      <c r="N1190" s="1" t="s">
        <v>48</v>
      </c>
      <c r="O1190" s="1" t="s">
        <v>49</v>
      </c>
      <c r="P1190">
        <v>230.13480000000001</v>
      </c>
      <c r="Q1190" s="1" t="s">
        <v>110</v>
      </c>
      <c r="R1190">
        <v>0.5</v>
      </c>
      <c r="S1190" s="1" t="s">
        <v>51</v>
      </c>
      <c r="T1190" s="1" t="s">
        <v>52</v>
      </c>
      <c r="U1190">
        <v>115.06740000000001</v>
      </c>
      <c r="V1190">
        <v>105.86199999999999</v>
      </c>
      <c r="W1190">
        <v>105.86199999999999</v>
      </c>
      <c r="X1190" s="1" t="s">
        <v>53</v>
      </c>
      <c r="Y1190" s="1" t="s">
        <v>49</v>
      </c>
      <c r="Z1190" s="1" t="s">
        <v>111</v>
      </c>
      <c r="AA1190" s="1" t="s">
        <v>112</v>
      </c>
      <c r="AB1190" s="1" t="s">
        <v>66</v>
      </c>
      <c r="AC1190" s="1" t="s">
        <v>67</v>
      </c>
      <c r="AD1190" s="1" t="s">
        <v>68</v>
      </c>
      <c r="AE1190" s="1" t="s">
        <v>69</v>
      </c>
      <c r="AF1190" s="1" t="s">
        <v>70</v>
      </c>
      <c r="AG1190" s="1" t="s">
        <v>60</v>
      </c>
      <c r="AH1190">
        <v>1190</v>
      </c>
      <c r="AI1190" s="1" t="s">
        <v>113</v>
      </c>
      <c r="AJ1190" s="1" t="s">
        <v>114</v>
      </c>
      <c r="AK1190" s="1" t="s">
        <v>115</v>
      </c>
      <c r="AL1190">
        <v>1</v>
      </c>
      <c r="AM1190" s="1" t="s">
        <v>2494</v>
      </c>
      <c r="AN1190" s="2">
        <v>46143</v>
      </c>
      <c r="AO1190" s="3">
        <v>46143</v>
      </c>
    </row>
    <row r="1191" spans="1:41">
      <c r="A1191" s="1" t="s">
        <v>2495</v>
      </c>
      <c r="B1191" s="1" t="s">
        <v>42</v>
      </c>
      <c r="C1191">
        <v>999999999999</v>
      </c>
      <c r="D1191">
        <v>111111111111</v>
      </c>
      <c r="E1191" s="1" t="s">
        <v>43</v>
      </c>
      <c r="F1191">
        <v>46171.833333333336</v>
      </c>
      <c r="G1191">
        <v>46172.833333333336</v>
      </c>
      <c r="H1191">
        <v>46142.833333333336</v>
      </c>
      <c r="I1191">
        <v>46173.833333333336</v>
      </c>
      <c r="J1191" s="1" t="s">
        <v>106</v>
      </c>
      <c r="K1191" s="1" t="s">
        <v>107</v>
      </c>
      <c r="L1191" s="1" t="s">
        <v>108</v>
      </c>
      <c r="M1191" s="1" t="s">
        <v>118</v>
      </c>
      <c r="N1191" s="1" t="s">
        <v>48</v>
      </c>
      <c r="O1191" s="1" t="s">
        <v>49</v>
      </c>
      <c r="P1191">
        <v>229.1491</v>
      </c>
      <c r="Q1191" s="1" t="s">
        <v>110</v>
      </c>
      <c r="R1191">
        <v>0.5</v>
      </c>
      <c r="S1191" s="1" t="s">
        <v>51</v>
      </c>
      <c r="T1191" s="1" t="s">
        <v>52</v>
      </c>
      <c r="U1191">
        <v>114.5746</v>
      </c>
      <c r="V1191">
        <v>105.40860000000001</v>
      </c>
      <c r="W1191">
        <v>105.40860000000001</v>
      </c>
      <c r="X1191" s="1" t="s">
        <v>53</v>
      </c>
      <c r="Y1191" s="1" t="s">
        <v>49</v>
      </c>
      <c r="Z1191" s="1" t="s">
        <v>111</v>
      </c>
      <c r="AA1191" s="1" t="s">
        <v>112</v>
      </c>
      <c r="AB1191" s="1" t="s">
        <v>66</v>
      </c>
      <c r="AC1191" s="1" t="s">
        <v>67</v>
      </c>
      <c r="AD1191" s="1" t="s">
        <v>68</v>
      </c>
      <c r="AE1191" s="1" t="s">
        <v>69</v>
      </c>
      <c r="AF1191" s="1" t="s">
        <v>70</v>
      </c>
      <c r="AG1191" s="1" t="s">
        <v>60</v>
      </c>
      <c r="AH1191">
        <v>1191</v>
      </c>
      <c r="AI1191" s="1" t="s">
        <v>113</v>
      </c>
      <c r="AJ1191" s="1" t="s">
        <v>114</v>
      </c>
      <c r="AK1191" s="1" t="s">
        <v>115</v>
      </c>
      <c r="AL1191">
        <v>1</v>
      </c>
      <c r="AM1191" s="1" t="s">
        <v>2496</v>
      </c>
      <c r="AN1191" s="2">
        <v>46143</v>
      </c>
      <c r="AO1191" s="3">
        <v>46143</v>
      </c>
    </row>
    <row r="1192" spans="1:41">
      <c r="A1192" s="1" t="s">
        <v>2497</v>
      </c>
      <c r="B1192" s="1" t="s">
        <v>42</v>
      </c>
      <c r="C1192">
        <v>999999999999</v>
      </c>
      <c r="D1192">
        <v>222222222222</v>
      </c>
      <c r="E1192" s="1" t="s">
        <v>121</v>
      </c>
      <c r="F1192">
        <v>46171.833333333336</v>
      </c>
      <c r="G1192">
        <v>46172.833333333336</v>
      </c>
      <c r="H1192">
        <v>46142.833333333336</v>
      </c>
      <c r="I1192">
        <v>46173.833333333336</v>
      </c>
      <c r="J1192" s="1" t="s">
        <v>44</v>
      </c>
      <c r="K1192" s="1" t="s">
        <v>45</v>
      </c>
      <c r="L1192" s="1" t="s">
        <v>46</v>
      </c>
      <c r="M1192" s="1" t="s">
        <v>122</v>
      </c>
      <c r="N1192" s="1" t="s">
        <v>48</v>
      </c>
      <c r="O1192" s="1" t="s">
        <v>49</v>
      </c>
      <c r="P1192">
        <v>437.19779999999997</v>
      </c>
      <c r="Q1192" s="1" t="s">
        <v>50</v>
      </c>
      <c r="R1192">
        <v>9.6000000000000002E-2</v>
      </c>
      <c r="S1192" s="1" t="s">
        <v>51</v>
      </c>
      <c r="T1192" s="1" t="s">
        <v>52</v>
      </c>
      <c r="U1192">
        <v>41.970999999999997</v>
      </c>
      <c r="V1192">
        <v>36.724600000000002</v>
      </c>
      <c r="W1192">
        <v>36.724600000000002</v>
      </c>
      <c r="X1192" s="1" t="s">
        <v>53</v>
      </c>
      <c r="Y1192" s="1" t="s">
        <v>49</v>
      </c>
      <c r="Z1192" s="1" t="s">
        <v>54</v>
      </c>
      <c r="AA1192" s="1" t="s">
        <v>123</v>
      </c>
      <c r="AB1192" s="1" t="s">
        <v>124</v>
      </c>
      <c r="AC1192" s="1" t="s">
        <v>125</v>
      </c>
      <c r="AD1192" s="1" t="s">
        <v>126</v>
      </c>
      <c r="AE1192" s="1" t="s">
        <v>127</v>
      </c>
      <c r="AF1192" s="1" t="s">
        <v>70</v>
      </c>
      <c r="AG1192" s="1" t="s">
        <v>60</v>
      </c>
      <c r="AH1192">
        <v>1192</v>
      </c>
      <c r="AI1192" s="1" t="s">
        <v>70</v>
      </c>
      <c r="AJ1192" s="1" t="s">
        <v>71</v>
      </c>
      <c r="AK1192" s="1" t="s">
        <v>72</v>
      </c>
      <c r="AL1192">
        <v>1</v>
      </c>
      <c r="AM1192" s="1" t="s">
        <v>2498</v>
      </c>
      <c r="AN1192" s="2">
        <v>46143</v>
      </c>
      <c r="AO1192" s="3">
        <v>46143</v>
      </c>
    </row>
    <row r="1193" spans="1:41">
      <c r="A1193" s="1" t="s">
        <v>2499</v>
      </c>
      <c r="B1193" s="1" t="s">
        <v>42</v>
      </c>
      <c r="C1193">
        <v>999999999999</v>
      </c>
      <c r="D1193">
        <v>222222222222</v>
      </c>
      <c r="E1193" s="1" t="s">
        <v>121</v>
      </c>
      <c r="F1193">
        <v>46171.833333333336</v>
      </c>
      <c r="G1193">
        <v>46172.833333333336</v>
      </c>
      <c r="H1193">
        <v>46142.833333333336</v>
      </c>
      <c r="I1193">
        <v>46173.833333333336</v>
      </c>
      <c r="J1193" s="1" t="s">
        <v>44</v>
      </c>
      <c r="K1193" s="1" t="s">
        <v>45</v>
      </c>
      <c r="L1193" s="1" t="s">
        <v>46</v>
      </c>
      <c r="M1193" s="1" t="s">
        <v>130</v>
      </c>
      <c r="N1193" s="1" t="s">
        <v>48</v>
      </c>
      <c r="O1193" s="1" t="s">
        <v>49</v>
      </c>
      <c r="P1193">
        <v>441.19529999999997</v>
      </c>
      <c r="Q1193" s="1" t="s">
        <v>50</v>
      </c>
      <c r="R1193">
        <v>9.6000000000000002E-2</v>
      </c>
      <c r="S1193" s="1" t="s">
        <v>51</v>
      </c>
      <c r="T1193" s="1" t="s">
        <v>52</v>
      </c>
      <c r="U1193">
        <v>42.354799999999997</v>
      </c>
      <c r="V1193">
        <v>37.060400000000001</v>
      </c>
      <c r="W1193">
        <v>37.060400000000001</v>
      </c>
      <c r="X1193" s="1" t="s">
        <v>53</v>
      </c>
      <c r="Y1193" s="1" t="s">
        <v>49</v>
      </c>
      <c r="Z1193" s="1" t="s">
        <v>54</v>
      </c>
      <c r="AA1193" s="1" t="s">
        <v>123</v>
      </c>
      <c r="AB1193" s="1" t="s">
        <v>124</v>
      </c>
      <c r="AC1193" s="1" t="s">
        <v>125</v>
      </c>
      <c r="AD1193" s="1" t="s">
        <v>126</v>
      </c>
      <c r="AE1193" s="1" t="s">
        <v>127</v>
      </c>
      <c r="AF1193" s="1" t="s">
        <v>70</v>
      </c>
      <c r="AG1193" s="1" t="s">
        <v>60</v>
      </c>
      <c r="AH1193">
        <v>1193</v>
      </c>
      <c r="AI1193" s="1" t="s">
        <v>70</v>
      </c>
      <c r="AJ1193" s="1" t="s">
        <v>71</v>
      </c>
      <c r="AK1193" s="1" t="s">
        <v>72</v>
      </c>
      <c r="AL1193">
        <v>1</v>
      </c>
      <c r="AM1193" s="1" t="s">
        <v>2500</v>
      </c>
      <c r="AN1193" s="2">
        <v>46143</v>
      </c>
      <c r="AO1193" s="3">
        <v>46143</v>
      </c>
    </row>
    <row r="1194" spans="1:41">
      <c r="A1194" s="1" t="s">
        <v>2501</v>
      </c>
      <c r="B1194" s="1" t="s">
        <v>42</v>
      </c>
      <c r="C1194">
        <v>999999999999</v>
      </c>
      <c r="D1194">
        <v>222222222222</v>
      </c>
      <c r="E1194" s="1" t="s">
        <v>121</v>
      </c>
      <c r="F1194">
        <v>46171.833333333336</v>
      </c>
      <c r="G1194">
        <v>46172.833333333336</v>
      </c>
      <c r="H1194">
        <v>46142.833333333336</v>
      </c>
      <c r="I1194">
        <v>46173.833333333336</v>
      </c>
      <c r="J1194" s="1" t="s">
        <v>75</v>
      </c>
      <c r="K1194" s="1" t="s">
        <v>76</v>
      </c>
      <c r="L1194" s="1" t="s">
        <v>77</v>
      </c>
      <c r="M1194" s="1" t="s">
        <v>133</v>
      </c>
      <c r="N1194" s="1" t="s">
        <v>48</v>
      </c>
      <c r="O1194" s="1" t="s">
        <v>49</v>
      </c>
      <c r="P1194">
        <v>83.038700000000006</v>
      </c>
      <c r="Q1194" s="1" t="s">
        <v>79</v>
      </c>
      <c r="R1194">
        <v>2.3E-2</v>
      </c>
      <c r="S1194" s="1" t="s">
        <v>51</v>
      </c>
      <c r="T1194" s="1" t="s">
        <v>52</v>
      </c>
      <c r="U1194">
        <v>1.9098999999999999</v>
      </c>
      <c r="V1194">
        <v>1.7853000000000001</v>
      </c>
      <c r="W1194">
        <v>1.7853000000000001</v>
      </c>
      <c r="X1194" s="1" t="s">
        <v>53</v>
      </c>
      <c r="Y1194" s="1" t="s">
        <v>49</v>
      </c>
      <c r="Z1194" s="1" t="s">
        <v>80</v>
      </c>
      <c r="AA1194" s="1" t="s">
        <v>123</v>
      </c>
      <c r="AB1194" s="1" t="s">
        <v>124</v>
      </c>
      <c r="AC1194" s="1" t="s">
        <v>125</v>
      </c>
      <c r="AD1194" s="1" t="s">
        <v>126</v>
      </c>
      <c r="AE1194" s="1" t="s">
        <v>127</v>
      </c>
      <c r="AF1194" s="1" t="s">
        <v>70</v>
      </c>
      <c r="AG1194" s="1" t="s">
        <v>60</v>
      </c>
      <c r="AH1194">
        <v>1194</v>
      </c>
      <c r="AI1194" s="1" t="s">
        <v>70</v>
      </c>
      <c r="AJ1194" s="1" t="s">
        <v>71</v>
      </c>
      <c r="AK1194" s="1" t="s">
        <v>72</v>
      </c>
      <c r="AL1194">
        <v>1</v>
      </c>
      <c r="AM1194" s="1" t="s">
        <v>2502</v>
      </c>
      <c r="AN1194" s="2">
        <v>46143</v>
      </c>
      <c r="AO1194" s="3">
        <v>46143</v>
      </c>
    </row>
    <row r="1195" spans="1:41">
      <c r="A1195" s="1" t="s">
        <v>2503</v>
      </c>
      <c r="B1195" s="1" t="s">
        <v>42</v>
      </c>
      <c r="C1195">
        <v>999999999999</v>
      </c>
      <c r="D1195">
        <v>222222222222</v>
      </c>
      <c r="E1195" s="1" t="s">
        <v>121</v>
      </c>
      <c r="F1195">
        <v>46171.833333333336</v>
      </c>
      <c r="G1195">
        <v>46172.833333333336</v>
      </c>
      <c r="H1195">
        <v>46142.833333333336</v>
      </c>
      <c r="I1195">
        <v>46173.833333333336</v>
      </c>
      <c r="J1195" s="1" t="s">
        <v>75</v>
      </c>
      <c r="K1195" s="1" t="s">
        <v>76</v>
      </c>
      <c r="L1195" s="1" t="s">
        <v>77</v>
      </c>
      <c r="M1195" s="1" t="s">
        <v>136</v>
      </c>
      <c r="N1195" s="1" t="s">
        <v>48</v>
      </c>
      <c r="O1195" s="1" t="s">
        <v>49</v>
      </c>
      <c r="P1195">
        <v>97.77</v>
      </c>
      <c r="Q1195" s="1" t="s">
        <v>79</v>
      </c>
      <c r="R1195">
        <v>2.3E-2</v>
      </c>
      <c r="S1195" s="1" t="s">
        <v>51</v>
      </c>
      <c r="T1195" s="1" t="s">
        <v>52</v>
      </c>
      <c r="U1195">
        <v>2.2486999999999999</v>
      </c>
      <c r="V1195">
        <v>2.1021000000000001</v>
      </c>
      <c r="W1195">
        <v>2.1021000000000001</v>
      </c>
      <c r="X1195" s="1" t="s">
        <v>53</v>
      </c>
      <c r="Y1195" s="1" t="s">
        <v>49</v>
      </c>
      <c r="Z1195" s="1" t="s">
        <v>80</v>
      </c>
      <c r="AA1195" s="1" t="s">
        <v>123</v>
      </c>
      <c r="AB1195" s="1" t="s">
        <v>124</v>
      </c>
      <c r="AC1195" s="1" t="s">
        <v>125</v>
      </c>
      <c r="AD1195" s="1" t="s">
        <v>126</v>
      </c>
      <c r="AE1195" s="1" t="s">
        <v>127</v>
      </c>
      <c r="AF1195" s="1" t="s">
        <v>70</v>
      </c>
      <c r="AG1195" s="1" t="s">
        <v>60</v>
      </c>
      <c r="AH1195">
        <v>1195</v>
      </c>
      <c r="AI1195" s="1" t="s">
        <v>70</v>
      </c>
      <c r="AJ1195" s="1" t="s">
        <v>71</v>
      </c>
      <c r="AK1195" s="1" t="s">
        <v>72</v>
      </c>
      <c r="AL1195">
        <v>1</v>
      </c>
      <c r="AM1195" s="1" t="s">
        <v>2504</v>
      </c>
      <c r="AN1195" s="2">
        <v>46143</v>
      </c>
      <c r="AO1195" s="3">
        <v>46143</v>
      </c>
    </row>
    <row r="1196" spans="1:41">
      <c r="A1196" s="1" t="s">
        <v>2505</v>
      </c>
      <c r="B1196" s="1" t="s">
        <v>42</v>
      </c>
      <c r="C1196">
        <v>999999999999</v>
      </c>
      <c r="D1196">
        <v>222222222222</v>
      </c>
      <c r="E1196" s="1" t="s">
        <v>121</v>
      </c>
      <c r="F1196">
        <v>46171.833333333336</v>
      </c>
      <c r="G1196">
        <v>46172.833333333336</v>
      </c>
      <c r="H1196">
        <v>46142.833333333336</v>
      </c>
      <c r="I1196">
        <v>46173.833333333336</v>
      </c>
      <c r="J1196" s="1" t="s">
        <v>86</v>
      </c>
      <c r="K1196" s="1" t="s">
        <v>87</v>
      </c>
      <c r="L1196" s="1" t="s">
        <v>88</v>
      </c>
      <c r="M1196" s="1" t="s">
        <v>139</v>
      </c>
      <c r="N1196" s="1" t="s">
        <v>48</v>
      </c>
      <c r="O1196" s="1" t="s">
        <v>49</v>
      </c>
      <c r="P1196">
        <v>81.076499999999996</v>
      </c>
      <c r="Q1196" s="1" t="s">
        <v>50</v>
      </c>
      <c r="R1196">
        <v>0.192</v>
      </c>
      <c r="S1196" s="1" t="s">
        <v>51</v>
      </c>
      <c r="T1196" s="1" t="s">
        <v>52</v>
      </c>
      <c r="U1196">
        <v>15.566700000000001</v>
      </c>
      <c r="V1196">
        <v>13.782999999999999</v>
      </c>
      <c r="W1196">
        <v>13.782999999999999</v>
      </c>
      <c r="X1196" s="1" t="s">
        <v>53</v>
      </c>
      <c r="Y1196" s="1" t="s">
        <v>49</v>
      </c>
      <c r="Z1196" s="1" t="s">
        <v>90</v>
      </c>
      <c r="AA1196" s="1" t="s">
        <v>123</v>
      </c>
      <c r="AB1196" s="1" t="s">
        <v>124</v>
      </c>
      <c r="AC1196" s="1" t="s">
        <v>125</v>
      </c>
      <c r="AD1196" s="1" t="s">
        <v>126</v>
      </c>
      <c r="AE1196" s="1" t="s">
        <v>127</v>
      </c>
      <c r="AF1196" s="1" t="s">
        <v>70</v>
      </c>
      <c r="AG1196" s="1" t="s">
        <v>60</v>
      </c>
      <c r="AH1196">
        <v>1196</v>
      </c>
      <c r="AI1196" s="1" t="s">
        <v>70</v>
      </c>
      <c r="AJ1196" s="1" t="s">
        <v>71</v>
      </c>
      <c r="AK1196" s="1" t="s">
        <v>72</v>
      </c>
      <c r="AL1196">
        <v>1</v>
      </c>
      <c r="AM1196" s="1" t="s">
        <v>2506</v>
      </c>
      <c r="AN1196" s="2">
        <v>46143</v>
      </c>
      <c r="AO1196" s="3">
        <v>46143</v>
      </c>
    </row>
    <row r="1197" spans="1:41">
      <c r="A1197" s="1" t="s">
        <v>2507</v>
      </c>
      <c r="B1197" s="1" t="s">
        <v>42</v>
      </c>
      <c r="C1197">
        <v>999999999999</v>
      </c>
      <c r="D1197">
        <v>222222222222</v>
      </c>
      <c r="E1197" s="1" t="s">
        <v>121</v>
      </c>
      <c r="F1197">
        <v>46171.833333333336</v>
      </c>
      <c r="G1197">
        <v>46172.833333333336</v>
      </c>
      <c r="H1197">
        <v>46142.833333333336</v>
      </c>
      <c r="I1197">
        <v>46173.833333333336</v>
      </c>
      <c r="J1197" s="1" t="s">
        <v>86</v>
      </c>
      <c r="K1197" s="1" t="s">
        <v>87</v>
      </c>
      <c r="L1197" s="1" t="s">
        <v>88</v>
      </c>
      <c r="M1197" s="1" t="s">
        <v>142</v>
      </c>
      <c r="N1197" s="1" t="s">
        <v>48</v>
      </c>
      <c r="O1197" s="1" t="s">
        <v>49</v>
      </c>
      <c r="P1197">
        <v>80.007499999999993</v>
      </c>
      <c r="Q1197" s="1" t="s">
        <v>50</v>
      </c>
      <c r="R1197">
        <v>0.192</v>
      </c>
      <c r="S1197" s="1" t="s">
        <v>51</v>
      </c>
      <c r="T1197" s="1" t="s">
        <v>52</v>
      </c>
      <c r="U1197">
        <v>15.3614</v>
      </c>
      <c r="V1197">
        <v>13.6013</v>
      </c>
      <c r="W1197">
        <v>13.6013</v>
      </c>
      <c r="X1197" s="1" t="s">
        <v>53</v>
      </c>
      <c r="Y1197" s="1" t="s">
        <v>49</v>
      </c>
      <c r="Z1197" s="1" t="s">
        <v>90</v>
      </c>
      <c r="AA1197" s="1" t="s">
        <v>123</v>
      </c>
      <c r="AB1197" s="1" t="s">
        <v>124</v>
      </c>
      <c r="AC1197" s="1" t="s">
        <v>125</v>
      </c>
      <c r="AD1197" s="1" t="s">
        <v>126</v>
      </c>
      <c r="AE1197" s="1" t="s">
        <v>127</v>
      </c>
      <c r="AF1197" s="1" t="s">
        <v>70</v>
      </c>
      <c r="AG1197" s="1" t="s">
        <v>60</v>
      </c>
      <c r="AH1197">
        <v>1197</v>
      </c>
      <c r="AI1197" s="1" t="s">
        <v>70</v>
      </c>
      <c r="AJ1197" s="1" t="s">
        <v>71</v>
      </c>
      <c r="AK1197" s="1" t="s">
        <v>72</v>
      </c>
      <c r="AL1197">
        <v>1</v>
      </c>
      <c r="AM1197" s="1" t="s">
        <v>2508</v>
      </c>
      <c r="AN1197" s="2">
        <v>46143</v>
      </c>
      <c r="AO1197" s="3">
        <v>46143</v>
      </c>
    </row>
    <row r="1198" spans="1:41">
      <c r="A1198" s="1" t="s">
        <v>2509</v>
      </c>
      <c r="B1198" s="1" t="s">
        <v>42</v>
      </c>
      <c r="C1198">
        <v>999999999999</v>
      </c>
      <c r="D1198">
        <v>222222222222</v>
      </c>
      <c r="E1198" s="1" t="s">
        <v>121</v>
      </c>
      <c r="F1198">
        <v>46171.833333333336</v>
      </c>
      <c r="G1198">
        <v>46172.833333333336</v>
      </c>
      <c r="H1198">
        <v>46142.833333333336</v>
      </c>
      <c r="I1198">
        <v>46173.833333333336</v>
      </c>
      <c r="J1198" s="1" t="s">
        <v>96</v>
      </c>
      <c r="K1198" s="1" t="s">
        <v>45</v>
      </c>
      <c r="L1198" s="1" t="s">
        <v>97</v>
      </c>
      <c r="M1198" s="1" t="s">
        <v>145</v>
      </c>
      <c r="N1198" s="1" t="s">
        <v>48</v>
      </c>
      <c r="O1198" s="1" t="s">
        <v>49</v>
      </c>
      <c r="P1198">
        <v>1759700.2568999999</v>
      </c>
      <c r="Q1198" s="1" t="s">
        <v>99</v>
      </c>
      <c r="R1198">
        <v>1.6666700000000001E-5</v>
      </c>
      <c r="S1198" s="1" t="s">
        <v>51</v>
      </c>
      <c r="T1198" s="1" t="s">
        <v>52</v>
      </c>
      <c r="U1198">
        <v>29.328399999999998</v>
      </c>
      <c r="V1198">
        <v>27.275400000000001</v>
      </c>
      <c r="W1198">
        <v>27.275400000000001</v>
      </c>
      <c r="X1198" s="1" t="s">
        <v>53</v>
      </c>
      <c r="Y1198" s="1" t="s">
        <v>49</v>
      </c>
      <c r="Z1198" s="1" t="s">
        <v>100</v>
      </c>
      <c r="AA1198" s="1" t="s">
        <v>123</v>
      </c>
      <c r="AB1198" s="1" t="s">
        <v>124</v>
      </c>
      <c r="AC1198" s="1" t="s">
        <v>125</v>
      </c>
      <c r="AD1198" s="1" t="s">
        <v>126</v>
      </c>
      <c r="AE1198" s="1" t="s">
        <v>127</v>
      </c>
      <c r="AF1198" s="1" t="s">
        <v>70</v>
      </c>
      <c r="AG1198" s="1" t="s">
        <v>60</v>
      </c>
      <c r="AH1198">
        <v>1198</v>
      </c>
      <c r="AI1198" s="1" t="s">
        <v>70</v>
      </c>
      <c r="AJ1198" s="1" t="s">
        <v>71</v>
      </c>
      <c r="AK1198" s="1" t="s">
        <v>72</v>
      </c>
      <c r="AL1198">
        <v>1</v>
      </c>
      <c r="AM1198" s="1" t="s">
        <v>2510</v>
      </c>
      <c r="AN1198" s="2">
        <v>46143</v>
      </c>
      <c r="AO1198" s="3">
        <v>46143</v>
      </c>
    </row>
    <row r="1199" spans="1:41">
      <c r="A1199" s="1" t="s">
        <v>2511</v>
      </c>
      <c r="B1199" s="1" t="s">
        <v>42</v>
      </c>
      <c r="C1199">
        <v>999999999999</v>
      </c>
      <c r="D1199">
        <v>222222222222</v>
      </c>
      <c r="E1199" s="1" t="s">
        <v>121</v>
      </c>
      <c r="F1199">
        <v>46171.833333333336</v>
      </c>
      <c r="G1199">
        <v>46172.833333333336</v>
      </c>
      <c r="H1199">
        <v>46142.833333333336</v>
      </c>
      <c r="I1199">
        <v>46173.833333333336</v>
      </c>
      <c r="J1199" s="1" t="s">
        <v>96</v>
      </c>
      <c r="K1199" s="1" t="s">
        <v>45</v>
      </c>
      <c r="L1199" s="1" t="s">
        <v>97</v>
      </c>
      <c r="M1199" s="1" t="s">
        <v>148</v>
      </c>
      <c r="N1199" s="1" t="s">
        <v>48</v>
      </c>
      <c r="O1199" s="1" t="s">
        <v>49</v>
      </c>
      <c r="P1199">
        <v>1783939.7901999999</v>
      </c>
      <c r="Q1199" s="1" t="s">
        <v>99</v>
      </c>
      <c r="R1199">
        <v>1.6666700000000001E-5</v>
      </c>
      <c r="S1199" s="1" t="s">
        <v>51</v>
      </c>
      <c r="T1199" s="1" t="s">
        <v>52</v>
      </c>
      <c r="U1199">
        <v>29.732399999999998</v>
      </c>
      <c r="V1199">
        <v>27.6511</v>
      </c>
      <c r="W1199">
        <v>27.6511</v>
      </c>
      <c r="X1199" s="1" t="s">
        <v>53</v>
      </c>
      <c r="Y1199" s="1" t="s">
        <v>49</v>
      </c>
      <c r="Z1199" s="1" t="s">
        <v>100</v>
      </c>
      <c r="AA1199" s="1" t="s">
        <v>123</v>
      </c>
      <c r="AB1199" s="1" t="s">
        <v>124</v>
      </c>
      <c r="AC1199" s="1" t="s">
        <v>125</v>
      </c>
      <c r="AD1199" s="1" t="s">
        <v>126</v>
      </c>
      <c r="AE1199" s="1" t="s">
        <v>127</v>
      </c>
      <c r="AF1199" s="1" t="s">
        <v>70</v>
      </c>
      <c r="AG1199" s="1" t="s">
        <v>60</v>
      </c>
      <c r="AH1199">
        <v>1199</v>
      </c>
      <c r="AI1199" s="1" t="s">
        <v>70</v>
      </c>
      <c r="AJ1199" s="1" t="s">
        <v>71</v>
      </c>
      <c r="AK1199" s="1" t="s">
        <v>72</v>
      </c>
      <c r="AL1199">
        <v>1</v>
      </c>
      <c r="AM1199" s="1" t="s">
        <v>2512</v>
      </c>
      <c r="AN1199" s="2">
        <v>46143</v>
      </c>
      <c r="AO1199" s="3">
        <v>46143</v>
      </c>
    </row>
    <row r="1200" spans="1:41">
      <c r="A1200" s="1" t="s">
        <v>2513</v>
      </c>
      <c r="B1200" s="1" t="s">
        <v>42</v>
      </c>
      <c r="C1200">
        <v>999999999999</v>
      </c>
      <c r="D1200">
        <v>222222222222</v>
      </c>
      <c r="E1200" s="1" t="s">
        <v>121</v>
      </c>
      <c r="F1200">
        <v>46171.833333333336</v>
      </c>
      <c r="G1200">
        <v>46172.833333333336</v>
      </c>
      <c r="H1200">
        <v>46142.833333333336</v>
      </c>
      <c r="I1200">
        <v>46173.833333333336</v>
      </c>
      <c r="J1200" s="1" t="s">
        <v>106</v>
      </c>
      <c r="K1200" s="1" t="s">
        <v>107</v>
      </c>
      <c r="L1200" s="1" t="s">
        <v>108</v>
      </c>
      <c r="M1200" s="1" t="s">
        <v>151</v>
      </c>
      <c r="N1200" s="1" t="s">
        <v>48</v>
      </c>
      <c r="O1200" s="1" t="s">
        <v>49</v>
      </c>
      <c r="P1200">
        <v>89.022599999999997</v>
      </c>
      <c r="Q1200" s="1" t="s">
        <v>110</v>
      </c>
      <c r="R1200">
        <v>0.5</v>
      </c>
      <c r="S1200" s="1" t="s">
        <v>51</v>
      </c>
      <c r="T1200" s="1" t="s">
        <v>52</v>
      </c>
      <c r="U1200">
        <v>44.511299999999999</v>
      </c>
      <c r="V1200">
        <v>40.950400000000002</v>
      </c>
      <c r="W1200">
        <v>40.950400000000002</v>
      </c>
      <c r="X1200" s="1" t="s">
        <v>53</v>
      </c>
      <c r="Y1200" s="1" t="s">
        <v>49</v>
      </c>
      <c r="Z1200" s="1" t="s">
        <v>111</v>
      </c>
      <c r="AA1200" s="1" t="s">
        <v>152</v>
      </c>
      <c r="AB1200" s="1" t="s">
        <v>124</v>
      </c>
      <c r="AC1200" s="1" t="s">
        <v>125</v>
      </c>
      <c r="AD1200" s="1" t="s">
        <v>126</v>
      </c>
      <c r="AE1200" s="1" t="s">
        <v>127</v>
      </c>
      <c r="AF1200" s="1" t="s">
        <v>70</v>
      </c>
      <c r="AG1200" s="1" t="s">
        <v>60</v>
      </c>
      <c r="AH1200">
        <v>1200</v>
      </c>
      <c r="AI1200" s="1" t="s">
        <v>113</v>
      </c>
      <c r="AJ1200" s="1" t="s">
        <v>114</v>
      </c>
      <c r="AK1200" s="1" t="s">
        <v>115</v>
      </c>
      <c r="AL1200">
        <v>1</v>
      </c>
      <c r="AM1200" s="1" t="s">
        <v>2514</v>
      </c>
      <c r="AN1200" s="2">
        <v>46143</v>
      </c>
      <c r="AO1200" s="3">
        <v>46143</v>
      </c>
    </row>
    <row r="1201" spans="1:41">
      <c r="A1201" s="1" t="s">
        <v>2515</v>
      </c>
      <c r="B1201" s="1" t="s">
        <v>42</v>
      </c>
      <c r="C1201">
        <v>999999999999</v>
      </c>
      <c r="D1201">
        <v>222222222222</v>
      </c>
      <c r="E1201" s="1" t="s">
        <v>121</v>
      </c>
      <c r="F1201">
        <v>46171.833333333336</v>
      </c>
      <c r="G1201">
        <v>46172.833333333336</v>
      </c>
      <c r="H1201">
        <v>46142.833333333336</v>
      </c>
      <c r="I1201">
        <v>46173.833333333336</v>
      </c>
      <c r="J1201" s="1" t="s">
        <v>106</v>
      </c>
      <c r="K1201" s="1" t="s">
        <v>107</v>
      </c>
      <c r="L1201" s="1" t="s">
        <v>108</v>
      </c>
      <c r="M1201" s="1" t="s">
        <v>155</v>
      </c>
      <c r="N1201" s="1" t="s">
        <v>48</v>
      </c>
      <c r="O1201" s="1" t="s">
        <v>49</v>
      </c>
      <c r="P1201">
        <v>93.546599999999998</v>
      </c>
      <c r="Q1201" s="1" t="s">
        <v>110</v>
      </c>
      <c r="R1201">
        <v>0.5</v>
      </c>
      <c r="S1201" s="1" t="s">
        <v>51</v>
      </c>
      <c r="T1201" s="1" t="s">
        <v>52</v>
      </c>
      <c r="U1201">
        <v>46.773299999999999</v>
      </c>
      <c r="V1201">
        <v>43.031399999999998</v>
      </c>
      <c r="W1201">
        <v>43.031399999999998</v>
      </c>
      <c r="X1201" s="1" t="s">
        <v>53</v>
      </c>
      <c r="Y1201" s="1" t="s">
        <v>49</v>
      </c>
      <c r="Z1201" s="1" t="s">
        <v>111</v>
      </c>
      <c r="AA1201" s="1" t="s">
        <v>152</v>
      </c>
      <c r="AB1201" s="1" t="s">
        <v>124</v>
      </c>
      <c r="AC1201" s="1" t="s">
        <v>125</v>
      </c>
      <c r="AD1201" s="1" t="s">
        <v>126</v>
      </c>
      <c r="AE1201" s="1" t="s">
        <v>127</v>
      </c>
      <c r="AF1201" s="1" t="s">
        <v>70</v>
      </c>
      <c r="AG1201" s="1" t="s">
        <v>60</v>
      </c>
      <c r="AH1201">
        <v>1201</v>
      </c>
      <c r="AI1201" s="1" t="s">
        <v>113</v>
      </c>
      <c r="AJ1201" s="1" t="s">
        <v>114</v>
      </c>
      <c r="AK1201" s="1" t="s">
        <v>115</v>
      </c>
      <c r="AL1201">
        <v>1</v>
      </c>
      <c r="AM1201" s="1" t="s">
        <v>2516</v>
      </c>
      <c r="AN1201" s="2">
        <v>46143</v>
      </c>
      <c r="AO1201" s="3">
        <v>46143</v>
      </c>
    </row>
    <row r="1202" spans="1:41">
      <c r="A1202" s="1" t="s">
        <v>2517</v>
      </c>
      <c r="B1202" s="1" t="s">
        <v>42</v>
      </c>
      <c r="C1202">
        <v>999999999999</v>
      </c>
      <c r="D1202">
        <v>111111111111</v>
      </c>
      <c r="E1202" s="1" t="s">
        <v>43</v>
      </c>
      <c r="F1202">
        <v>46172.833333333336</v>
      </c>
      <c r="G1202">
        <v>46173.833333333336</v>
      </c>
      <c r="H1202">
        <v>46142.833333333336</v>
      </c>
      <c r="I1202">
        <v>46173.833333333336</v>
      </c>
      <c r="J1202" s="1" t="s">
        <v>44</v>
      </c>
      <c r="K1202" s="1" t="s">
        <v>45</v>
      </c>
      <c r="L1202" s="1" t="s">
        <v>46</v>
      </c>
      <c r="M1202" s="1" t="s">
        <v>47</v>
      </c>
      <c r="N1202" s="1" t="s">
        <v>48</v>
      </c>
      <c r="O1202" s="1" t="s">
        <v>49</v>
      </c>
      <c r="P1202">
        <v>1147.7674999999999</v>
      </c>
      <c r="Q1202" s="1" t="s">
        <v>50</v>
      </c>
      <c r="R1202">
        <v>9.6000000000000002E-2</v>
      </c>
      <c r="S1202" s="1" t="s">
        <v>51</v>
      </c>
      <c r="T1202" s="1" t="s">
        <v>52</v>
      </c>
      <c r="U1202">
        <v>110.1857</v>
      </c>
      <c r="V1202">
        <v>96.412499999999994</v>
      </c>
      <c r="W1202">
        <v>96.412499999999994</v>
      </c>
      <c r="X1202" s="1" t="s">
        <v>53</v>
      </c>
      <c r="Y1202" s="1" t="s">
        <v>49</v>
      </c>
      <c r="Z1202" s="1" t="s">
        <v>54</v>
      </c>
      <c r="AA1202" s="1" t="s">
        <v>65</v>
      </c>
      <c r="AB1202" s="1" t="s">
        <v>66</v>
      </c>
      <c r="AC1202" s="1" t="s">
        <v>67</v>
      </c>
      <c r="AD1202" s="1" t="s">
        <v>68</v>
      </c>
      <c r="AE1202" s="1" t="s">
        <v>69</v>
      </c>
      <c r="AF1202" s="1" t="s">
        <v>70</v>
      </c>
      <c r="AG1202" s="1" t="s">
        <v>60</v>
      </c>
      <c r="AH1202">
        <v>1202</v>
      </c>
      <c r="AI1202" s="1" t="s">
        <v>70</v>
      </c>
      <c r="AJ1202" s="1" t="s">
        <v>71</v>
      </c>
      <c r="AK1202" s="1" t="s">
        <v>72</v>
      </c>
      <c r="AL1202">
        <v>1</v>
      </c>
      <c r="AM1202" s="1" t="s">
        <v>2518</v>
      </c>
      <c r="AN1202" s="2">
        <v>46143</v>
      </c>
      <c r="AO1202" s="3">
        <v>46143</v>
      </c>
    </row>
    <row r="1203" spans="1:41">
      <c r="A1203" s="1" t="s">
        <v>2519</v>
      </c>
      <c r="B1203" s="1" t="s">
        <v>42</v>
      </c>
      <c r="C1203">
        <v>999999999999</v>
      </c>
      <c r="D1203">
        <v>111111111111</v>
      </c>
      <c r="E1203" s="1" t="s">
        <v>43</v>
      </c>
      <c r="F1203">
        <v>46172.833333333336</v>
      </c>
      <c r="G1203">
        <v>46173.833333333336</v>
      </c>
      <c r="H1203">
        <v>46142.833333333336</v>
      </c>
      <c r="I1203">
        <v>46173.833333333336</v>
      </c>
      <c r="J1203" s="1" t="s">
        <v>44</v>
      </c>
      <c r="K1203" s="1" t="s">
        <v>45</v>
      </c>
      <c r="L1203" s="1" t="s">
        <v>46</v>
      </c>
      <c r="M1203" s="1" t="s">
        <v>64</v>
      </c>
      <c r="N1203" s="1" t="s">
        <v>48</v>
      </c>
      <c r="O1203" s="1" t="s">
        <v>49</v>
      </c>
      <c r="P1203">
        <v>1036.2481</v>
      </c>
      <c r="Q1203" s="1" t="s">
        <v>50</v>
      </c>
      <c r="R1203">
        <v>9.6000000000000002E-2</v>
      </c>
      <c r="S1203" s="1" t="s">
        <v>51</v>
      </c>
      <c r="T1203" s="1" t="s">
        <v>52</v>
      </c>
      <c r="U1203">
        <v>99.479799999999997</v>
      </c>
      <c r="V1203">
        <v>87.044799999999995</v>
      </c>
      <c r="W1203">
        <v>87.044799999999995</v>
      </c>
      <c r="X1203" s="1" t="s">
        <v>53</v>
      </c>
      <c r="Y1203" s="1" t="s">
        <v>49</v>
      </c>
      <c r="Z1203" s="1" t="s">
        <v>54</v>
      </c>
      <c r="AA1203" s="1" t="s">
        <v>65</v>
      </c>
      <c r="AB1203" s="1" t="s">
        <v>66</v>
      </c>
      <c r="AC1203" s="1" t="s">
        <v>67</v>
      </c>
      <c r="AD1203" s="1" t="s">
        <v>68</v>
      </c>
      <c r="AE1203" s="1" t="s">
        <v>69</v>
      </c>
      <c r="AF1203" s="1" t="s">
        <v>70</v>
      </c>
      <c r="AG1203" s="1" t="s">
        <v>60</v>
      </c>
      <c r="AH1203">
        <v>1203</v>
      </c>
      <c r="AI1203" s="1" t="s">
        <v>70</v>
      </c>
      <c r="AJ1203" s="1" t="s">
        <v>71</v>
      </c>
      <c r="AK1203" s="1" t="s">
        <v>72</v>
      </c>
      <c r="AL1203">
        <v>1</v>
      </c>
      <c r="AM1203" s="1" t="s">
        <v>2520</v>
      </c>
      <c r="AN1203" s="2">
        <v>46143</v>
      </c>
      <c r="AO1203" s="3">
        <v>46143</v>
      </c>
    </row>
    <row r="1204" spans="1:41">
      <c r="A1204" s="1" t="s">
        <v>2521</v>
      </c>
      <c r="B1204" s="1" t="s">
        <v>42</v>
      </c>
      <c r="C1204">
        <v>999999999999</v>
      </c>
      <c r="D1204">
        <v>111111111111</v>
      </c>
      <c r="E1204" s="1" t="s">
        <v>43</v>
      </c>
      <c r="F1204">
        <v>46172.833333333336</v>
      </c>
      <c r="G1204">
        <v>46173.833333333336</v>
      </c>
      <c r="H1204">
        <v>46142.833333333336</v>
      </c>
      <c r="I1204">
        <v>46173.833333333336</v>
      </c>
      <c r="J1204" s="1" t="s">
        <v>75</v>
      </c>
      <c r="K1204" s="1" t="s">
        <v>76</v>
      </c>
      <c r="L1204" s="1" t="s">
        <v>77</v>
      </c>
      <c r="M1204" s="1" t="s">
        <v>78</v>
      </c>
      <c r="N1204" s="1" t="s">
        <v>48</v>
      </c>
      <c r="O1204" s="1" t="s">
        <v>49</v>
      </c>
      <c r="P1204">
        <v>214.56639999999999</v>
      </c>
      <c r="Q1204" s="1" t="s">
        <v>79</v>
      </c>
      <c r="R1204">
        <v>2.3E-2</v>
      </c>
      <c r="S1204" s="1" t="s">
        <v>51</v>
      </c>
      <c r="T1204" s="1" t="s">
        <v>52</v>
      </c>
      <c r="U1204">
        <v>4.9349999999999996</v>
      </c>
      <c r="V1204">
        <v>4.6132</v>
      </c>
      <c r="W1204">
        <v>4.6132</v>
      </c>
      <c r="X1204" s="1" t="s">
        <v>53</v>
      </c>
      <c r="Y1204" s="1" t="s">
        <v>49</v>
      </c>
      <c r="Z1204" s="1" t="s">
        <v>80</v>
      </c>
      <c r="AA1204" s="1" t="s">
        <v>65</v>
      </c>
      <c r="AB1204" s="1" t="s">
        <v>66</v>
      </c>
      <c r="AC1204" s="1" t="s">
        <v>67</v>
      </c>
      <c r="AD1204" s="1" t="s">
        <v>68</v>
      </c>
      <c r="AE1204" s="1" t="s">
        <v>69</v>
      </c>
      <c r="AF1204" s="1" t="s">
        <v>70</v>
      </c>
      <c r="AG1204" s="1" t="s">
        <v>60</v>
      </c>
      <c r="AH1204">
        <v>1204</v>
      </c>
      <c r="AI1204" s="1" t="s">
        <v>70</v>
      </c>
      <c r="AJ1204" s="1" t="s">
        <v>71</v>
      </c>
      <c r="AK1204" s="1" t="s">
        <v>72</v>
      </c>
      <c r="AL1204">
        <v>1</v>
      </c>
      <c r="AM1204" s="1" t="s">
        <v>2522</v>
      </c>
      <c r="AN1204" s="2">
        <v>46143</v>
      </c>
      <c r="AO1204" s="3">
        <v>46143</v>
      </c>
    </row>
    <row r="1205" spans="1:41">
      <c r="A1205" s="1" t="s">
        <v>2523</v>
      </c>
      <c r="B1205" s="1" t="s">
        <v>42</v>
      </c>
      <c r="C1205">
        <v>999999999999</v>
      </c>
      <c r="D1205">
        <v>111111111111</v>
      </c>
      <c r="E1205" s="1" t="s">
        <v>43</v>
      </c>
      <c r="F1205">
        <v>46172.833333333336</v>
      </c>
      <c r="G1205">
        <v>46173.833333333336</v>
      </c>
      <c r="H1205">
        <v>46142.833333333336</v>
      </c>
      <c r="I1205">
        <v>46173.833333333336</v>
      </c>
      <c r="J1205" s="1" t="s">
        <v>75</v>
      </c>
      <c r="K1205" s="1" t="s">
        <v>76</v>
      </c>
      <c r="L1205" s="1" t="s">
        <v>77</v>
      </c>
      <c r="M1205" s="1" t="s">
        <v>83</v>
      </c>
      <c r="N1205" s="1" t="s">
        <v>48</v>
      </c>
      <c r="O1205" s="1" t="s">
        <v>49</v>
      </c>
      <c r="P1205">
        <v>216.11590000000001</v>
      </c>
      <c r="Q1205" s="1" t="s">
        <v>79</v>
      </c>
      <c r="R1205">
        <v>2.3E-2</v>
      </c>
      <c r="S1205" s="1" t="s">
        <v>51</v>
      </c>
      <c r="T1205" s="1" t="s">
        <v>52</v>
      </c>
      <c r="U1205">
        <v>4.9706999999999999</v>
      </c>
      <c r="V1205">
        <v>4.6464999999999996</v>
      </c>
      <c r="W1205">
        <v>4.6464999999999996</v>
      </c>
      <c r="X1205" s="1" t="s">
        <v>53</v>
      </c>
      <c r="Y1205" s="1" t="s">
        <v>49</v>
      </c>
      <c r="Z1205" s="1" t="s">
        <v>80</v>
      </c>
      <c r="AA1205" s="1" t="s">
        <v>65</v>
      </c>
      <c r="AB1205" s="1" t="s">
        <v>66</v>
      </c>
      <c r="AC1205" s="1" t="s">
        <v>67</v>
      </c>
      <c r="AD1205" s="1" t="s">
        <v>68</v>
      </c>
      <c r="AE1205" s="1" t="s">
        <v>69</v>
      </c>
      <c r="AF1205" s="1" t="s">
        <v>70</v>
      </c>
      <c r="AG1205" s="1" t="s">
        <v>60</v>
      </c>
      <c r="AH1205">
        <v>1205</v>
      </c>
      <c r="AI1205" s="1" t="s">
        <v>70</v>
      </c>
      <c r="AJ1205" s="1" t="s">
        <v>71</v>
      </c>
      <c r="AK1205" s="1" t="s">
        <v>72</v>
      </c>
      <c r="AL1205">
        <v>1</v>
      </c>
      <c r="AM1205" s="1" t="s">
        <v>2524</v>
      </c>
      <c r="AN1205" s="2">
        <v>46143</v>
      </c>
      <c r="AO1205" s="3">
        <v>46143</v>
      </c>
    </row>
    <row r="1206" spans="1:41">
      <c r="A1206" s="1" t="s">
        <v>2525</v>
      </c>
      <c r="B1206" s="1" t="s">
        <v>42</v>
      </c>
      <c r="C1206">
        <v>999999999999</v>
      </c>
      <c r="D1206">
        <v>111111111111</v>
      </c>
      <c r="E1206" s="1" t="s">
        <v>43</v>
      </c>
      <c r="F1206">
        <v>46172.833333333336</v>
      </c>
      <c r="G1206">
        <v>46173.833333333336</v>
      </c>
      <c r="H1206">
        <v>46142.833333333336</v>
      </c>
      <c r="I1206">
        <v>46173.833333333336</v>
      </c>
      <c r="J1206" s="1" t="s">
        <v>86</v>
      </c>
      <c r="K1206" s="1" t="s">
        <v>87</v>
      </c>
      <c r="L1206" s="1" t="s">
        <v>88</v>
      </c>
      <c r="M1206" s="1" t="s">
        <v>89</v>
      </c>
      <c r="N1206" s="1" t="s">
        <v>48</v>
      </c>
      <c r="O1206" s="1" t="s">
        <v>49</v>
      </c>
      <c r="P1206">
        <v>202.3075</v>
      </c>
      <c r="Q1206" s="1" t="s">
        <v>50</v>
      </c>
      <c r="R1206">
        <v>0.192</v>
      </c>
      <c r="S1206" s="1" t="s">
        <v>51</v>
      </c>
      <c r="T1206" s="1" t="s">
        <v>52</v>
      </c>
      <c r="U1206">
        <v>38.843000000000004</v>
      </c>
      <c r="V1206">
        <v>34.392299999999999</v>
      </c>
      <c r="W1206">
        <v>34.392299999999999</v>
      </c>
      <c r="X1206" s="1" t="s">
        <v>53</v>
      </c>
      <c r="Y1206" s="1" t="s">
        <v>49</v>
      </c>
      <c r="Z1206" s="1" t="s">
        <v>90</v>
      </c>
      <c r="AA1206" s="1" t="s">
        <v>65</v>
      </c>
      <c r="AB1206" s="1" t="s">
        <v>66</v>
      </c>
      <c r="AC1206" s="1" t="s">
        <v>67</v>
      </c>
      <c r="AD1206" s="1" t="s">
        <v>68</v>
      </c>
      <c r="AE1206" s="1" t="s">
        <v>69</v>
      </c>
      <c r="AF1206" s="1" t="s">
        <v>70</v>
      </c>
      <c r="AG1206" s="1" t="s">
        <v>60</v>
      </c>
      <c r="AH1206">
        <v>1206</v>
      </c>
      <c r="AI1206" s="1" t="s">
        <v>70</v>
      </c>
      <c r="AJ1206" s="1" t="s">
        <v>71</v>
      </c>
      <c r="AK1206" s="1" t="s">
        <v>72</v>
      </c>
      <c r="AL1206">
        <v>1</v>
      </c>
      <c r="AM1206" s="1" t="s">
        <v>2526</v>
      </c>
      <c r="AN1206" s="2">
        <v>46143</v>
      </c>
      <c r="AO1206" s="3">
        <v>46143</v>
      </c>
    </row>
    <row r="1207" spans="1:41">
      <c r="A1207" s="1" t="s">
        <v>2527</v>
      </c>
      <c r="B1207" s="1" t="s">
        <v>42</v>
      </c>
      <c r="C1207">
        <v>999999999999</v>
      </c>
      <c r="D1207">
        <v>111111111111</v>
      </c>
      <c r="E1207" s="1" t="s">
        <v>43</v>
      </c>
      <c r="F1207">
        <v>46172.833333333336</v>
      </c>
      <c r="G1207">
        <v>46173.833333333336</v>
      </c>
      <c r="H1207">
        <v>46142.833333333336</v>
      </c>
      <c r="I1207">
        <v>46173.833333333336</v>
      </c>
      <c r="J1207" s="1" t="s">
        <v>86</v>
      </c>
      <c r="K1207" s="1" t="s">
        <v>87</v>
      </c>
      <c r="L1207" s="1" t="s">
        <v>88</v>
      </c>
      <c r="M1207" s="1" t="s">
        <v>93</v>
      </c>
      <c r="N1207" s="1" t="s">
        <v>48</v>
      </c>
      <c r="O1207" s="1" t="s">
        <v>49</v>
      </c>
      <c r="P1207">
        <v>216.4676</v>
      </c>
      <c r="Q1207" s="1" t="s">
        <v>50</v>
      </c>
      <c r="R1207">
        <v>0.192</v>
      </c>
      <c r="S1207" s="1" t="s">
        <v>51</v>
      </c>
      <c r="T1207" s="1" t="s">
        <v>52</v>
      </c>
      <c r="U1207">
        <v>41.561799999999998</v>
      </c>
      <c r="V1207">
        <v>36.799500000000002</v>
      </c>
      <c r="W1207">
        <v>36.799500000000002</v>
      </c>
      <c r="X1207" s="1" t="s">
        <v>53</v>
      </c>
      <c r="Y1207" s="1" t="s">
        <v>49</v>
      </c>
      <c r="Z1207" s="1" t="s">
        <v>90</v>
      </c>
      <c r="AA1207" s="1" t="s">
        <v>65</v>
      </c>
      <c r="AB1207" s="1" t="s">
        <v>66</v>
      </c>
      <c r="AC1207" s="1" t="s">
        <v>67</v>
      </c>
      <c r="AD1207" s="1" t="s">
        <v>68</v>
      </c>
      <c r="AE1207" s="1" t="s">
        <v>69</v>
      </c>
      <c r="AF1207" s="1" t="s">
        <v>70</v>
      </c>
      <c r="AG1207" s="1" t="s">
        <v>60</v>
      </c>
      <c r="AH1207">
        <v>1207</v>
      </c>
      <c r="AI1207" s="1" t="s">
        <v>70</v>
      </c>
      <c r="AJ1207" s="1" t="s">
        <v>71</v>
      </c>
      <c r="AK1207" s="1" t="s">
        <v>72</v>
      </c>
      <c r="AL1207">
        <v>1</v>
      </c>
      <c r="AM1207" s="1" t="s">
        <v>2528</v>
      </c>
      <c r="AN1207" s="2">
        <v>46143</v>
      </c>
      <c r="AO1207" s="3">
        <v>46143</v>
      </c>
    </row>
    <row r="1208" spans="1:41">
      <c r="A1208" s="1" t="s">
        <v>2529</v>
      </c>
      <c r="B1208" s="1" t="s">
        <v>42</v>
      </c>
      <c r="C1208">
        <v>999999999999</v>
      </c>
      <c r="D1208">
        <v>111111111111</v>
      </c>
      <c r="E1208" s="1" t="s">
        <v>43</v>
      </c>
      <c r="F1208">
        <v>46172.833333333336</v>
      </c>
      <c r="G1208">
        <v>46173.833333333336</v>
      </c>
      <c r="H1208">
        <v>46142.833333333336</v>
      </c>
      <c r="I1208">
        <v>46173.833333333336</v>
      </c>
      <c r="J1208" s="1" t="s">
        <v>96</v>
      </c>
      <c r="K1208" s="1" t="s">
        <v>45</v>
      </c>
      <c r="L1208" s="1" t="s">
        <v>97</v>
      </c>
      <c r="M1208" s="1" t="s">
        <v>98</v>
      </c>
      <c r="N1208" s="1" t="s">
        <v>48</v>
      </c>
      <c r="O1208" s="1" t="s">
        <v>49</v>
      </c>
      <c r="P1208">
        <v>4174080.5687000002</v>
      </c>
      <c r="Q1208" s="1" t="s">
        <v>99</v>
      </c>
      <c r="R1208">
        <v>1.6666700000000001E-5</v>
      </c>
      <c r="S1208" s="1" t="s">
        <v>51</v>
      </c>
      <c r="T1208" s="1" t="s">
        <v>52</v>
      </c>
      <c r="U1208">
        <v>69.568100000000001</v>
      </c>
      <c r="V1208">
        <v>64.6982</v>
      </c>
      <c r="W1208">
        <v>64.6982</v>
      </c>
      <c r="X1208" s="1" t="s">
        <v>53</v>
      </c>
      <c r="Y1208" s="1" t="s">
        <v>49</v>
      </c>
      <c r="Z1208" s="1" t="s">
        <v>100</v>
      </c>
      <c r="AA1208" s="1" t="s">
        <v>65</v>
      </c>
      <c r="AB1208" s="1" t="s">
        <v>66</v>
      </c>
      <c r="AC1208" s="1" t="s">
        <v>67</v>
      </c>
      <c r="AD1208" s="1" t="s">
        <v>68</v>
      </c>
      <c r="AE1208" s="1" t="s">
        <v>69</v>
      </c>
      <c r="AF1208" s="1" t="s">
        <v>70</v>
      </c>
      <c r="AG1208" s="1" t="s">
        <v>60</v>
      </c>
      <c r="AH1208">
        <v>1208</v>
      </c>
      <c r="AI1208" s="1" t="s">
        <v>70</v>
      </c>
      <c r="AJ1208" s="1" t="s">
        <v>71</v>
      </c>
      <c r="AK1208" s="1" t="s">
        <v>72</v>
      </c>
      <c r="AL1208">
        <v>1</v>
      </c>
      <c r="AM1208" s="1" t="s">
        <v>2530</v>
      </c>
      <c r="AN1208" s="2">
        <v>46143</v>
      </c>
      <c r="AO1208" s="3">
        <v>46143</v>
      </c>
    </row>
    <row r="1209" spans="1:41">
      <c r="A1209" s="1" t="s">
        <v>2531</v>
      </c>
      <c r="B1209" s="1" t="s">
        <v>42</v>
      </c>
      <c r="C1209">
        <v>999999999999</v>
      </c>
      <c r="D1209">
        <v>111111111111</v>
      </c>
      <c r="E1209" s="1" t="s">
        <v>43</v>
      </c>
      <c r="F1209">
        <v>46172.833333333336</v>
      </c>
      <c r="G1209">
        <v>46173.833333333336</v>
      </c>
      <c r="H1209">
        <v>46142.833333333336</v>
      </c>
      <c r="I1209">
        <v>46173.833333333336</v>
      </c>
      <c r="J1209" s="1" t="s">
        <v>96</v>
      </c>
      <c r="K1209" s="1" t="s">
        <v>45</v>
      </c>
      <c r="L1209" s="1" t="s">
        <v>97</v>
      </c>
      <c r="M1209" s="1" t="s">
        <v>103</v>
      </c>
      <c r="N1209" s="1" t="s">
        <v>48</v>
      </c>
      <c r="O1209" s="1" t="s">
        <v>49</v>
      </c>
      <c r="P1209">
        <v>4217178.3294000002</v>
      </c>
      <c r="Q1209" s="1" t="s">
        <v>99</v>
      </c>
      <c r="R1209">
        <v>1.6666700000000001E-5</v>
      </c>
      <c r="S1209" s="1" t="s">
        <v>51</v>
      </c>
      <c r="T1209" s="1" t="s">
        <v>52</v>
      </c>
      <c r="U1209">
        <v>70.2864</v>
      </c>
      <c r="V1209">
        <v>65.366299999999995</v>
      </c>
      <c r="W1209">
        <v>65.366299999999995</v>
      </c>
      <c r="X1209" s="1" t="s">
        <v>53</v>
      </c>
      <c r="Y1209" s="1" t="s">
        <v>49</v>
      </c>
      <c r="Z1209" s="1" t="s">
        <v>100</v>
      </c>
      <c r="AA1209" s="1" t="s">
        <v>65</v>
      </c>
      <c r="AB1209" s="1" t="s">
        <v>66</v>
      </c>
      <c r="AC1209" s="1" t="s">
        <v>67</v>
      </c>
      <c r="AD1209" s="1" t="s">
        <v>68</v>
      </c>
      <c r="AE1209" s="1" t="s">
        <v>69</v>
      </c>
      <c r="AF1209" s="1" t="s">
        <v>70</v>
      </c>
      <c r="AG1209" s="1" t="s">
        <v>60</v>
      </c>
      <c r="AH1209">
        <v>1209</v>
      </c>
      <c r="AI1209" s="1" t="s">
        <v>70</v>
      </c>
      <c r="AJ1209" s="1" t="s">
        <v>71</v>
      </c>
      <c r="AK1209" s="1" t="s">
        <v>72</v>
      </c>
      <c r="AL1209">
        <v>1</v>
      </c>
      <c r="AM1209" s="1" t="s">
        <v>2532</v>
      </c>
      <c r="AN1209" s="2">
        <v>46143</v>
      </c>
      <c r="AO1209" s="3">
        <v>46143</v>
      </c>
    </row>
    <row r="1210" spans="1:41">
      <c r="A1210" s="1" t="s">
        <v>2533</v>
      </c>
      <c r="B1210" s="1" t="s">
        <v>42</v>
      </c>
      <c r="C1210">
        <v>999999999999</v>
      </c>
      <c r="D1210">
        <v>111111111111</v>
      </c>
      <c r="E1210" s="1" t="s">
        <v>43</v>
      </c>
      <c r="F1210">
        <v>46172.833333333336</v>
      </c>
      <c r="G1210">
        <v>46173.833333333336</v>
      </c>
      <c r="H1210">
        <v>46142.833333333336</v>
      </c>
      <c r="I1210">
        <v>46173.833333333336</v>
      </c>
      <c r="J1210" s="1" t="s">
        <v>106</v>
      </c>
      <c r="K1210" s="1" t="s">
        <v>107</v>
      </c>
      <c r="L1210" s="1" t="s">
        <v>108</v>
      </c>
      <c r="M1210" s="1" t="s">
        <v>109</v>
      </c>
      <c r="N1210" s="1" t="s">
        <v>48</v>
      </c>
      <c r="O1210" s="1" t="s">
        <v>49</v>
      </c>
      <c r="P1210">
        <v>233.7045</v>
      </c>
      <c r="Q1210" s="1" t="s">
        <v>110</v>
      </c>
      <c r="R1210">
        <v>0.5</v>
      </c>
      <c r="S1210" s="1" t="s">
        <v>51</v>
      </c>
      <c r="T1210" s="1" t="s">
        <v>52</v>
      </c>
      <c r="U1210">
        <v>116.8522</v>
      </c>
      <c r="V1210">
        <v>107.50409999999999</v>
      </c>
      <c r="W1210">
        <v>107.50409999999999</v>
      </c>
      <c r="X1210" s="1" t="s">
        <v>53</v>
      </c>
      <c r="Y1210" s="1" t="s">
        <v>49</v>
      </c>
      <c r="Z1210" s="1" t="s">
        <v>111</v>
      </c>
      <c r="AA1210" s="1" t="s">
        <v>112</v>
      </c>
      <c r="AB1210" s="1" t="s">
        <v>66</v>
      </c>
      <c r="AC1210" s="1" t="s">
        <v>67</v>
      </c>
      <c r="AD1210" s="1" t="s">
        <v>68</v>
      </c>
      <c r="AE1210" s="1" t="s">
        <v>69</v>
      </c>
      <c r="AF1210" s="1" t="s">
        <v>70</v>
      </c>
      <c r="AG1210" s="1" t="s">
        <v>60</v>
      </c>
      <c r="AH1210">
        <v>1210</v>
      </c>
      <c r="AI1210" s="1" t="s">
        <v>113</v>
      </c>
      <c r="AJ1210" s="1" t="s">
        <v>114</v>
      </c>
      <c r="AK1210" s="1" t="s">
        <v>115</v>
      </c>
      <c r="AL1210">
        <v>1</v>
      </c>
      <c r="AM1210" s="1" t="s">
        <v>2534</v>
      </c>
      <c r="AN1210" s="2">
        <v>46143</v>
      </c>
      <c r="AO1210" s="3">
        <v>46143</v>
      </c>
    </row>
    <row r="1211" spans="1:41">
      <c r="A1211" s="1" t="s">
        <v>2535</v>
      </c>
      <c r="B1211" s="1" t="s">
        <v>42</v>
      </c>
      <c r="C1211">
        <v>999999999999</v>
      </c>
      <c r="D1211">
        <v>111111111111</v>
      </c>
      <c r="E1211" s="1" t="s">
        <v>43</v>
      </c>
      <c r="F1211">
        <v>46172.833333333336</v>
      </c>
      <c r="G1211">
        <v>46173.833333333336</v>
      </c>
      <c r="H1211">
        <v>46142.833333333336</v>
      </c>
      <c r="I1211">
        <v>46173.833333333336</v>
      </c>
      <c r="J1211" s="1" t="s">
        <v>106</v>
      </c>
      <c r="K1211" s="1" t="s">
        <v>107</v>
      </c>
      <c r="L1211" s="1" t="s">
        <v>108</v>
      </c>
      <c r="M1211" s="1" t="s">
        <v>118</v>
      </c>
      <c r="N1211" s="1" t="s">
        <v>48</v>
      </c>
      <c r="O1211" s="1" t="s">
        <v>49</v>
      </c>
      <c r="P1211">
        <v>247.49549999999999</v>
      </c>
      <c r="Q1211" s="1" t="s">
        <v>110</v>
      </c>
      <c r="R1211">
        <v>0.5</v>
      </c>
      <c r="S1211" s="1" t="s">
        <v>51</v>
      </c>
      <c r="T1211" s="1" t="s">
        <v>52</v>
      </c>
      <c r="U1211">
        <v>123.74769999999999</v>
      </c>
      <c r="V1211">
        <v>113.8479</v>
      </c>
      <c r="W1211">
        <v>113.8479</v>
      </c>
      <c r="X1211" s="1" t="s">
        <v>53</v>
      </c>
      <c r="Y1211" s="1" t="s">
        <v>49</v>
      </c>
      <c r="Z1211" s="1" t="s">
        <v>111</v>
      </c>
      <c r="AA1211" s="1" t="s">
        <v>112</v>
      </c>
      <c r="AB1211" s="1" t="s">
        <v>66</v>
      </c>
      <c r="AC1211" s="1" t="s">
        <v>67</v>
      </c>
      <c r="AD1211" s="1" t="s">
        <v>68</v>
      </c>
      <c r="AE1211" s="1" t="s">
        <v>69</v>
      </c>
      <c r="AF1211" s="1" t="s">
        <v>70</v>
      </c>
      <c r="AG1211" s="1" t="s">
        <v>60</v>
      </c>
      <c r="AH1211">
        <v>1211</v>
      </c>
      <c r="AI1211" s="1" t="s">
        <v>113</v>
      </c>
      <c r="AJ1211" s="1" t="s">
        <v>114</v>
      </c>
      <c r="AK1211" s="1" t="s">
        <v>115</v>
      </c>
      <c r="AL1211">
        <v>1</v>
      </c>
      <c r="AM1211" s="1" t="s">
        <v>2536</v>
      </c>
      <c r="AN1211" s="2">
        <v>46143</v>
      </c>
      <c r="AO1211" s="3">
        <v>46143</v>
      </c>
    </row>
    <row r="1212" spans="1:41">
      <c r="A1212" s="1" t="s">
        <v>2537</v>
      </c>
      <c r="B1212" s="1" t="s">
        <v>42</v>
      </c>
      <c r="C1212">
        <v>999999999999</v>
      </c>
      <c r="D1212">
        <v>222222222222</v>
      </c>
      <c r="E1212" s="1" t="s">
        <v>121</v>
      </c>
      <c r="F1212">
        <v>46172.833333333336</v>
      </c>
      <c r="G1212">
        <v>46173.833333333336</v>
      </c>
      <c r="H1212">
        <v>46142.833333333336</v>
      </c>
      <c r="I1212">
        <v>46173.833333333336</v>
      </c>
      <c r="J1212" s="1" t="s">
        <v>44</v>
      </c>
      <c r="K1212" s="1" t="s">
        <v>45</v>
      </c>
      <c r="L1212" s="1" t="s">
        <v>46</v>
      </c>
      <c r="M1212" s="1" t="s">
        <v>122</v>
      </c>
      <c r="N1212" s="1" t="s">
        <v>48</v>
      </c>
      <c r="O1212" s="1" t="s">
        <v>49</v>
      </c>
      <c r="P1212">
        <v>419.12990000000002</v>
      </c>
      <c r="Q1212" s="1" t="s">
        <v>50</v>
      </c>
      <c r="R1212">
        <v>9.6000000000000002E-2</v>
      </c>
      <c r="S1212" s="1" t="s">
        <v>51</v>
      </c>
      <c r="T1212" s="1" t="s">
        <v>52</v>
      </c>
      <c r="U1212">
        <v>40.236499999999999</v>
      </c>
      <c r="V1212">
        <v>35.206899999999997</v>
      </c>
      <c r="W1212">
        <v>35.206899999999997</v>
      </c>
      <c r="X1212" s="1" t="s">
        <v>53</v>
      </c>
      <c r="Y1212" s="1" t="s">
        <v>49</v>
      </c>
      <c r="Z1212" s="1" t="s">
        <v>54</v>
      </c>
      <c r="AA1212" s="1" t="s">
        <v>123</v>
      </c>
      <c r="AB1212" s="1" t="s">
        <v>124</v>
      </c>
      <c r="AC1212" s="1" t="s">
        <v>125</v>
      </c>
      <c r="AD1212" s="1" t="s">
        <v>126</v>
      </c>
      <c r="AE1212" s="1" t="s">
        <v>127</v>
      </c>
      <c r="AF1212" s="1" t="s">
        <v>70</v>
      </c>
      <c r="AG1212" s="1" t="s">
        <v>60</v>
      </c>
      <c r="AH1212">
        <v>1212</v>
      </c>
      <c r="AI1212" s="1" t="s">
        <v>70</v>
      </c>
      <c r="AJ1212" s="1" t="s">
        <v>71</v>
      </c>
      <c r="AK1212" s="1" t="s">
        <v>72</v>
      </c>
      <c r="AL1212">
        <v>1</v>
      </c>
      <c r="AM1212" s="1" t="s">
        <v>2538</v>
      </c>
      <c r="AN1212" s="2">
        <v>46143</v>
      </c>
      <c r="AO1212" s="3">
        <v>46143</v>
      </c>
    </row>
    <row r="1213" spans="1:41">
      <c r="A1213" s="1" t="s">
        <v>2539</v>
      </c>
      <c r="B1213" s="1" t="s">
        <v>42</v>
      </c>
      <c r="C1213">
        <v>999999999999</v>
      </c>
      <c r="D1213">
        <v>222222222222</v>
      </c>
      <c r="E1213" s="1" t="s">
        <v>121</v>
      </c>
      <c r="F1213">
        <v>46172.833333333336</v>
      </c>
      <c r="G1213">
        <v>46173.833333333336</v>
      </c>
      <c r="H1213">
        <v>46142.833333333336</v>
      </c>
      <c r="I1213">
        <v>46173.833333333336</v>
      </c>
      <c r="J1213" s="1" t="s">
        <v>44</v>
      </c>
      <c r="K1213" s="1" t="s">
        <v>45</v>
      </c>
      <c r="L1213" s="1" t="s">
        <v>46</v>
      </c>
      <c r="M1213" s="1" t="s">
        <v>130</v>
      </c>
      <c r="N1213" s="1" t="s">
        <v>48</v>
      </c>
      <c r="O1213" s="1" t="s">
        <v>49</v>
      </c>
      <c r="P1213">
        <v>404.42469999999997</v>
      </c>
      <c r="Q1213" s="1" t="s">
        <v>50</v>
      </c>
      <c r="R1213">
        <v>9.6000000000000002E-2</v>
      </c>
      <c r="S1213" s="1" t="s">
        <v>51</v>
      </c>
      <c r="T1213" s="1" t="s">
        <v>52</v>
      </c>
      <c r="U1213">
        <v>38.824800000000003</v>
      </c>
      <c r="V1213">
        <v>33.971699999999998</v>
      </c>
      <c r="W1213">
        <v>33.971699999999998</v>
      </c>
      <c r="X1213" s="1" t="s">
        <v>53</v>
      </c>
      <c r="Y1213" s="1" t="s">
        <v>49</v>
      </c>
      <c r="Z1213" s="1" t="s">
        <v>54</v>
      </c>
      <c r="AA1213" s="1" t="s">
        <v>123</v>
      </c>
      <c r="AB1213" s="1" t="s">
        <v>124</v>
      </c>
      <c r="AC1213" s="1" t="s">
        <v>125</v>
      </c>
      <c r="AD1213" s="1" t="s">
        <v>126</v>
      </c>
      <c r="AE1213" s="1" t="s">
        <v>127</v>
      </c>
      <c r="AF1213" s="1" t="s">
        <v>70</v>
      </c>
      <c r="AG1213" s="1" t="s">
        <v>60</v>
      </c>
      <c r="AH1213">
        <v>1213</v>
      </c>
      <c r="AI1213" s="1" t="s">
        <v>70</v>
      </c>
      <c r="AJ1213" s="1" t="s">
        <v>71</v>
      </c>
      <c r="AK1213" s="1" t="s">
        <v>72</v>
      </c>
      <c r="AL1213">
        <v>1</v>
      </c>
      <c r="AM1213" s="1" t="s">
        <v>2540</v>
      </c>
      <c r="AN1213" s="2">
        <v>46143</v>
      </c>
      <c r="AO1213" s="3">
        <v>46143</v>
      </c>
    </row>
    <row r="1214" spans="1:41">
      <c r="A1214" s="1" t="s">
        <v>2541</v>
      </c>
      <c r="B1214" s="1" t="s">
        <v>42</v>
      </c>
      <c r="C1214">
        <v>999999999999</v>
      </c>
      <c r="D1214">
        <v>222222222222</v>
      </c>
      <c r="E1214" s="1" t="s">
        <v>121</v>
      </c>
      <c r="F1214">
        <v>46172.833333333336</v>
      </c>
      <c r="G1214">
        <v>46173.833333333336</v>
      </c>
      <c r="H1214">
        <v>46142.833333333336</v>
      </c>
      <c r="I1214">
        <v>46173.833333333336</v>
      </c>
      <c r="J1214" s="1" t="s">
        <v>75</v>
      </c>
      <c r="K1214" s="1" t="s">
        <v>76</v>
      </c>
      <c r="L1214" s="1" t="s">
        <v>77</v>
      </c>
      <c r="M1214" s="1" t="s">
        <v>133</v>
      </c>
      <c r="N1214" s="1" t="s">
        <v>48</v>
      </c>
      <c r="O1214" s="1" t="s">
        <v>49</v>
      </c>
      <c r="P1214">
        <v>82.875699999999995</v>
      </c>
      <c r="Q1214" s="1" t="s">
        <v>79</v>
      </c>
      <c r="R1214">
        <v>2.3E-2</v>
      </c>
      <c r="S1214" s="1" t="s">
        <v>51</v>
      </c>
      <c r="T1214" s="1" t="s">
        <v>52</v>
      </c>
      <c r="U1214">
        <v>1.9060999999999999</v>
      </c>
      <c r="V1214">
        <v>1.7818000000000001</v>
      </c>
      <c r="W1214">
        <v>1.7818000000000001</v>
      </c>
      <c r="X1214" s="1" t="s">
        <v>53</v>
      </c>
      <c r="Y1214" s="1" t="s">
        <v>49</v>
      </c>
      <c r="Z1214" s="1" t="s">
        <v>80</v>
      </c>
      <c r="AA1214" s="1" t="s">
        <v>123</v>
      </c>
      <c r="AB1214" s="1" t="s">
        <v>124</v>
      </c>
      <c r="AC1214" s="1" t="s">
        <v>125</v>
      </c>
      <c r="AD1214" s="1" t="s">
        <v>126</v>
      </c>
      <c r="AE1214" s="1" t="s">
        <v>127</v>
      </c>
      <c r="AF1214" s="1" t="s">
        <v>70</v>
      </c>
      <c r="AG1214" s="1" t="s">
        <v>60</v>
      </c>
      <c r="AH1214">
        <v>1214</v>
      </c>
      <c r="AI1214" s="1" t="s">
        <v>70</v>
      </c>
      <c r="AJ1214" s="1" t="s">
        <v>71</v>
      </c>
      <c r="AK1214" s="1" t="s">
        <v>72</v>
      </c>
      <c r="AL1214">
        <v>1</v>
      </c>
      <c r="AM1214" s="1" t="s">
        <v>2542</v>
      </c>
      <c r="AN1214" s="2">
        <v>46143</v>
      </c>
      <c r="AO1214" s="3">
        <v>46143</v>
      </c>
    </row>
    <row r="1215" spans="1:41">
      <c r="A1215" s="1" t="s">
        <v>2543</v>
      </c>
      <c r="B1215" s="1" t="s">
        <v>42</v>
      </c>
      <c r="C1215">
        <v>999999999999</v>
      </c>
      <c r="D1215">
        <v>222222222222</v>
      </c>
      <c r="E1215" s="1" t="s">
        <v>121</v>
      </c>
      <c r="F1215">
        <v>46172.833333333336</v>
      </c>
      <c r="G1215">
        <v>46173.833333333336</v>
      </c>
      <c r="H1215">
        <v>46142.833333333336</v>
      </c>
      <c r="I1215">
        <v>46173.833333333336</v>
      </c>
      <c r="J1215" s="1" t="s">
        <v>75</v>
      </c>
      <c r="K1215" s="1" t="s">
        <v>76</v>
      </c>
      <c r="L1215" s="1" t="s">
        <v>77</v>
      </c>
      <c r="M1215" s="1" t="s">
        <v>136</v>
      </c>
      <c r="N1215" s="1" t="s">
        <v>48</v>
      </c>
      <c r="O1215" s="1" t="s">
        <v>49</v>
      </c>
      <c r="P1215">
        <v>82.074399999999997</v>
      </c>
      <c r="Q1215" s="1" t="s">
        <v>79</v>
      </c>
      <c r="R1215">
        <v>2.3E-2</v>
      </c>
      <c r="S1215" s="1" t="s">
        <v>51</v>
      </c>
      <c r="T1215" s="1" t="s">
        <v>52</v>
      </c>
      <c r="U1215">
        <v>1.8876999999999999</v>
      </c>
      <c r="V1215">
        <v>1.7645999999999999</v>
      </c>
      <c r="W1215">
        <v>1.7645999999999999</v>
      </c>
      <c r="X1215" s="1" t="s">
        <v>53</v>
      </c>
      <c r="Y1215" s="1" t="s">
        <v>49</v>
      </c>
      <c r="Z1215" s="1" t="s">
        <v>80</v>
      </c>
      <c r="AA1215" s="1" t="s">
        <v>123</v>
      </c>
      <c r="AB1215" s="1" t="s">
        <v>124</v>
      </c>
      <c r="AC1215" s="1" t="s">
        <v>125</v>
      </c>
      <c r="AD1215" s="1" t="s">
        <v>126</v>
      </c>
      <c r="AE1215" s="1" t="s">
        <v>127</v>
      </c>
      <c r="AF1215" s="1" t="s">
        <v>70</v>
      </c>
      <c r="AG1215" s="1" t="s">
        <v>60</v>
      </c>
      <c r="AH1215">
        <v>1215</v>
      </c>
      <c r="AI1215" s="1" t="s">
        <v>70</v>
      </c>
      <c r="AJ1215" s="1" t="s">
        <v>71</v>
      </c>
      <c r="AK1215" s="1" t="s">
        <v>72</v>
      </c>
      <c r="AL1215">
        <v>1</v>
      </c>
      <c r="AM1215" s="1" t="s">
        <v>2544</v>
      </c>
      <c r="AN1215" s="2">
        <v>46143</v>
      </c>
      <c r="AO1215" s="3">
        <v>46143</v>
      </c>
    </row>
    <row r="1216" spans="1:41">
      <c r="A1216" s="1" t="s">
        <v>2545</v>
      </c>
      <c r="B1216" s="1" t="s">
        <v>42</v>
      </c>
      <c r="C1216">
        <v>999999999999</v>
      </c>
      <c r="D1216">
        <v>222222222222</v>
      </c>
      <c r="E1216" s="1" t="s">
        <v>121</v>
      </c>
      <c r="F1216">
        <v>46172.833333333336</v>
      </c>
      <c r="G1216">
        <v>46173.833333333336</v>
      </c>
      <c r="H1216">
        <v>46142.833333333336</v>
      </c>
      <c r="I1216">
        <v>46173.833333333336</v>
      </c>
      <c r="J1216" s="1" t="s">
        <v>86</v>
      </c>
      <c r="K1216" s="1" t="s">
        <v>87</v>
      </c>
      <c r="L1216" s="1" t="s">
        <v>88</v>
      </c>
      <c r="M1216" s="1" t="s">
        <v>139</v>
      </c>
      <c r="N1216" s="1" t="s">
        <v>48</v>
      </c>
      <c r="O1216" s="1" t="s">
        <v>49</v>
      </c>
      <c r="P1216">
        <v>89.295599999999993</v>
      </c>
      <c r="Q1216" s="1" t="s">
        <v>50</v>
      </c>
      <c r="R1216">
        <v>0.192</v>
      </c>
      <c r="S1216" s="1" t="s">
        <v>51</v>
      </c>
      <c r="T1216" s="1" t="s">
        <v>52</v>
      </c>
      <c r="U1216">
        <v>17.1448</v>
      </c>
      <c r="V1216">
        <v>15.180300000000001</v>
      </c>
      <c r="W1216">
        <v>15.180300000000001</v>
      </c>
      <c r="X1216" s="1" t="s">
        <v>53</v>
      </c>
      <c r="Y1216" s="1" t="s">
        <v>49</v>
      </c>
      <c r="Z1216" s="1" t="s">
        <v>90</v>
      </c>
      <c r="AA1216" s="1" t="s">
        <v>123</v>
      </c>
      <c r="AB1216" s="1" t="s">
        <v>124</v>
      </c>
      <c r="AC1216" s="1" t="s">
        <v>125</v>
      </c>
      <c r="AD1216" s="1" t="s">
        <v>126</v>
      </c>
      <c r="AE1216" s="1" t="s">
        <v>127</v>
      </c>
      <c r="AF1216" s="1" t="s">
        <v>70</v>
      </c>
      <c r="AG1216" s="1" t="s">
        <v>60</v>
      </c>
      <c r="AH1216">
        <v>1216</v>
      </c>
      <c r="AI1216" s="1" t="s">
        <v>70</v>
      </c>
      <c r="AJ1216" s="1" t="s">
        <v>71</v>
      </c>
      <c r="AK1216" s="1" t="s">
        <v>72</v>
      </c>
      <c r="AL1216">
        <v>1</v>
      </c>
      <c r="AM1216" s="1" t="s">
        <v>2546</v>
      </c>
      <c r="AN1216" s="2">
        <v>46143</v>
      </c>
      <c r="AO1216" s="3">
        <v>46143</v>
      </c>
    </row>
    <row r="1217" spans="1:41">
      <c r="A1217" s="1" t="s">
        <v>2547</v>
      </c>
      <c r="B1217" s="1" t="s">
        <v>42</v>
      </c>
      <c r="C1217">
        <v>999999999999</v>
      </c>
      <c r="D1217">
        <v>222222222222</v>
      </c>
      <c r="E1217" s="1" t="s">
        <v>121</v>
      </c>
      <c r="F1217">
        <v>46172.833333333336</v>
      </c>
      <c r="G1217">
        <v>46173.833333333336</v>
      </c>
      <c r="H1217">
        <v>46142.833333333336</v>
      </c>
      <c r="I1217">
        <v>46173.833333333336</v>
      </c>
      <c r="J1217" s="1" t="s">
        <v>86</v>
      </c>
      <c r="K1217" s="1" t="s">
        <v>87</v>
      </c>
      <c r="L1217" s="1" t="s">
        <v>88</v>
      </c>
      <c r="M1217" s="1" t="s">
        <v>142</v>
      </c>
      <c r="N1217" s="1" t="s">
        <v>48</v>
      </c>
      <c r="O1217" s="1" t="s">
        <v>49</v>
      </c>
      <c r="P1217">
        <v>84.091399999999993</v>
      </c>
      <c r="Q1217" s="1" t="s">
        <v>50</v>
      </c>
      <c r="R1217">
        <v>0.192</v>
      </c>
      <c r="S1217" s="1" t="s">
        <v>51</v>
      </c>
      <c r="T1217" s="1" t="s">
        <v>52</v>
      </c>
      <c r="U1217">
        <v>16.145499999999998</v>
      </c>
      <c r="V1217">
        <v>14.295500000000001</v>
      </c>
      <c r="W1217">
        <v>14.295500000000001</v>
      </c>
      <c r="X1217" s="1" t="s">
        <v>53</v>
      </c>
      <c r="Y1217" s="1" t="s">
        <v>49</v>
      </c>
      <c r="Z1217" s="1" t="s">
        <v>90</v>
      </c>
      <c r="AA1217" s="1" t="s">
        <v>123</v>
      </c>
      <c r="AB1217" s="1" t="s">
        <v>124</v>
      </c>
      <c r="AC1217" s="1" t="s">
        <v>125</v>
      </c>
      <c r="AD1217" s="1" t="s">
        <v>126</v>
      </c>
      <c r="AE1217" s="1" t="s">
        <v>127</v>
      </c>
      <c r="AF1217" s="1" t="s">
        <v>70</v>
      </c>
      <c r="AG1217" s="1" t="s">
        <v>60</v>
      </c>
      <c r="AH1217">
        <v>1217</v>
      </c>
      <c r="AI1217" s="1" t="s">
        <v>70</v>
      </c>
      <c r="AJ1217" s="1" t="s">
        <v>71</v>
      </c>
      <c r="AK1217" s="1" t="s">
        <v>72</v>
      </c>
      <c r="AL1217">
        <v>1</v>
      </c>
      <c r="AM1217" s="1" t="s">
        <v>2548</v>
      </c>
      <c r="AN1217" s="2">
        <v>46143</v>
      </c>
      <c r="AO1217" s="3">
        <v>46143</v>
      </c>
    </row>
    <row r="1218" spans="1:41">
      <c r="A1218" s="1" t="s">
        <v>2549</v>
      </c>
      <c r="B1218" s="1" t="s">
        <v>42</v>
      </c>
      <c r="C1218">
        <v>999999999999</v>
      </c>
      <c r="D1218">
        <v>222222222222</v>
      </c>
      <c r="E1218" s="1" t="s">
        <v>121</v>
      </c>
      <c r="F1218">
        <v>46172.833333333336</v>
      </c>
      <c r="G1218">
        <v>46173.833333333336</v>
      </c>
      <c r="H1218">
        <v>46142.833333333336</v>
      </c>
      <c r="I1218">
        <v>46173.833333333336</v>
      </c>
      <c r="J1218" s="1" t="s">
        <v>96</v>
      </c>
      <c r="K1218" s="1" t="s">
        <v>45</v>
      </c>
      <c r="L1218" s="1" t="s">
        <v>97</v>
      </c>
      <c r="M1218" s="1" t="s">
        <v>145</v>
      </c>
      <c r="N1218" s="1" t="s">
        <v>48</v>
      </c>
      <c r="O1218" s="1" t="s">
        <v>49</v>
      </c>
      <c r="P1218">
        <v>1814643.8347</v>
      </c>
      <c r="Q1218" s="1" t="s">
        <v>99</v>
      </c>
      <c r="R1218">
        <v>1.6666700000000001E-5</v>
      </c>
      <c r="S1218" s="1" t="s">
        <v>51</v>
      </c>
      <c r="T1218" s="1" t="s">
        <v>52</v>
      </c>
      <c r="U1218">
        <v>30.2441</v>
      </c>
      <c r="V1218">
        <v>28.126999999999999</v>
      </c>
      <c r="W1218">
        <v>28.126999999999999</v>
      </c>
      <c r="X1218" s="1" t="s">
        <v>53</v>
      </c>
      <c r="Y1218" s="1" t="s">
        <v>49</v>
      </c>
      <c r="Z1218" s="1" t="s">
        <v>100</v>
      </c>
      <c r="AA1218" s="1" t="s">
        <v>123</v>
      </c>
      <c r="AB1218" s="1" t="s">
        <v>124</v>
      </c>
      <c r="AC1218" s="1" t="s">
        <v>125</v>
      </c>
      <c r="AD1218" s="1" t="s">
        <v>126</v>
      </c>
      <c r="AE1218" s="1" t="s">
        <v>127</v>
      </c>
      <c r="AF1218" s="1" t="s">
        <v>70</v>
      </c>
      <c r="AG1218" s="1" t="s">
        <v>60</v>
      </c>
      <c r="AH1218">
        <v>1218</v>
      </c>
      <c r="AI1218" s="1" t="s">
        <v>70</v>
      </c>
      <c r="AJ1218" s="1" t="s">
        <v>71</v>
      </c>
      <c r="AK1218" s="1" t="s">
        <v>72</v>
      </c>
      <c r="AL1218">
        <v>1</v>
      </c>
      <c r="AM1218" s="1" t="s">
        <v>2550</v>
      </c>
      <c r="AN1218" s="2">
        <v>46143</v>
      </c>
      <c r="AO1218" s="3">
        <v>46143</v>
      </c>
    </row>
    <row r="1219" spans="1:41">
      <c r="A1219" s="1" t="s">
        <v>2551</v>
      </c>
      <c r="B1219" s="1" t="s">
        <v>42</v>
      </c>
      <c r="C1219">
        <v>999999999999</v>
      </c>
      <c r="D1219">
        <v>222222222222</v>
      </c>
      <c r="E1219" s="1" t="s">
        <v>121</v>
      </c>
      <c r="F1219">
        <v>46172.833333333336</v>
      </c>
      <c r="G1219">
        <v>46173.833333333336</v>
      </c>
      <c r="H1219">
        <v>46142.833333333336</v>
      </c>
      <c r="I1219">
        <v>46173.833333333336</v>
      </c>
      <c r="J1219" s="1" t="s">
        <v>96</v>
      </c>
      <c r="K1219" s="1" t="s">
        <v>45</v>
      </c>
      <c r="L1219" s="1" t="s">
        <v>97</v>
      </c>
      <c r="M1219" s="1" t="s">
        <v>148</v>
      </c>
      <c r="N1219" s="1" t="s">
        <v>48</v>
      </c>
      <c r="O1219" s="1" t="s">
        <v>49</v>
      </c>
      <c r="P1219">
        <v>1868962.1307000001</v>
      </c>
      <c r="Q1219" s="1" t="s">
        <v>99</v>
      </c>
      <c r="R1219">
        <v>1.6666700000000001E-5</v>
      </c>
      <c r="S1219" s="1" t="s">
        <v>51</v>
      </c>
      <c r="T1219" s="1" t="s">
        <v>52</v>
      </c>
      <c r="U1219">
        <v>31.1494</v>
      </c>
      <c r="V1219">
        <v>28.968900000000001</v>
      </c>
      <c r="W1219">
        <v>28.968900000000001</v>
      </c>
      <c r="X1219" s="1" t="s">
        <v>53</v>
      </c>
      <c r="Y1219" s="1" t="s">
        <v>49</v>
      </c>
      <c r="Z1219" s="1" t="s">
        <v>100</v>
      </c>
      <c r="AA1219" s="1" t="s">
        <v>123</v>
      </c>
      <c r="AB1219" s="1" t="s">
        <v>124</v>
      </c>
      <c r="AC1219" s="1" t="s">
        <v>125</v>
      </c>
      <c r="AD1219" s="1" t="s">
        <v>126</v>
      </c>
      <c r="AE1219" s="1" t="s">
        <v>127</v>
      </c>
      <c r="AF1219" s="1" t="s">
        <v>70</v>
      </c>
      <c r="AG1219" s="1" t="s">
        <v>60</v>
      </c>
      <c r="AH1219">
        <v>1219</v>
      </c>
      <c r="AI1219" s="1" t="s">
        <v>70</v>
      </c>
      <c r="AJ1219" s="1" t="s">
        <v>71</v>
      </c>
      <c r="AK1219" s="1" t="s">
        <v>72</v>
      </c>
      <c r="AL1219">
        <v>1</v>
      </c>
      <c r="AM1219" s="1" t="s">
        <v>2552</v>
      </c>
      <c r="AN1219" s="2">
        <v>46143</v>
      </c>
      <c r="AO1219" s="3">
        <v>46143</v>
      </c>
    </row>
    <row r="1220" spans="1:41">
      <c r="A1220" s="1" t="s">
        <v>2553</v>
      </c>
      <c r="B1220" s="1" t="s">
        <v>42</v>
      </c>
      <c r="C1220">
        <v>999999999999</v>
      </c>
      <c r="D1220">
        <v>222222222222</v>
      </c>
      <c r="E1220" s="1" t="s">
        <v>121</v>
      </c>
      <c r="F1220">
        <v>46172.833333333336</v>
      </c>
      <c r="G1220">
        <v>46173.833333333336</v>
      </c>
      <c r="H1220">
        <v>46142.833333333336</v>
      </c>
      <c r="I1220">
        <v>46173.833333333336</v>
      </c>
      <c r="J1220" s="1" t="s">
        <v>106</v>
      </c>
      <c r="K1220" s="1" t="s">
        <v>107</v>
      </c>
      <c r="L1220" s="1" t="s">
        <v>108</v>
      </c>
      <c r="M1220" s="1" t="s">
        <v>151</v>
      </c>
      <c r="N1220" s="1" t="s">
        <v>48</v>
      </c>
      <c r="O1220" s="1" t="s">
        <v>49</v>
      </c>
      <c r="P1220">
        <v>80.196700000000007</v>
      </c>
      <c r="Q1220" s="1" t="s">
        <v>110</v>
      </c>
      <c r="R1220">
        <v>0.5</v>
      </c>
      <c r="S1220" s="1" t="s">
        <v>51</v>
      </c>
      <c r="T1220" s="1" t="s">
        <v>52</v>
      </c>
      <c r="U1220">
        <v>40.098399999999998</v>
      </c>
      <c r="V1220">
        <v>36.890500000000003</v>
      </c>
      <c r="W1220">
        <v>36.890500000000003</v>
      </c>
      <c r="X1220" s="1" t="s">
        <v>53</v>
      </c>
      <c r="Y1220" s="1" t="s">
        <v>49</v>
      </c>
      <c r="Z1220" s="1" t="s">
        <v>111</v>
      </c>
      <c r="AA1220" s="1" t="s">
        <v>55</v>
      </c>
      <c r="AB1220" s="1" t="s">
        <v>56</v>
      </c>
      <c r="AC1220" s="1" t="s">
        <v>57</v>
      </c>
      <c r="AD1220" s="1" t="s">
        <v>58</v>
      </c>
      <c r="AE1220" s="1" t="s">
        <v>59</v>
      </c>
      <c r="AF1220" s="1" t="s">
        <v>56</v>
      </c>
      <c r="AG1220" s="1" t="s">
        <v>60</v>
      </c>
      <c r="AH1220">
        <v>1220</v>
      </c>
      <c r="AI1220" s="1" t="s">
        <v>56</v>
      </c>
      <c r="AJ1220" s="1" t="s">
        <v>56</v>
      </c>
      <c r="AK1220" s="1" t="s">
        <v>61</v>
      </c>
      <c r="AL1220">
        <v>1</v>
      </c>
      <c r="AM1220" s="1" t="s">
        <v>2554</v>
      </c>
      <c r="AN1220" s="2">
        <v>46143</v>
      </c>
      <c r="AO1220" s="3">
        <v>46143</v>
      </c>
    </row>
    <row r="1221" spans="1:41">
      <c r="A1221" s="1" t="s">
        <v>2555</v>
      </c>
      <c r="B1221" s="1" t="s">
        <v>42</v>
      </c>
      <c r="C1221">
        <v>999999999999</v>
      </c>
      <c r="D1221">
        <v>222222222222</v>
      </c>
      <c r="E1221" s="1" t="s">
        <v>121</v>
      </c>
      <c r="F1221">
        <v>46172.833333333336</v>
      </c>
      <c r="G1221">
        <v>46173.833333333336</v>
      </c>
      <c r="H1221">
        <v>46142.833333333336</v>
      </c>
      <c r="I1221">
        <v>46173.833333333336</v>
      </c>
      <c r="J1221" s="1" t="s">
        <v>106</v>
      </c>
      <c r="K1221" s="1" t="s">
        <v>107</v>
      </c>
      <c r="L1221" s="1" t="s">
        <v>108</v>
      </c>
      <c r="M1221" s="1" t="s">
        <v>155</v>
      </c>
      <c r="N1221" s="1" t="s">
        <v>48</v>
      </c>
      <c r="O1221" s="1" t="s">
        <v>49</v>
      </c>
      <c r="P1221">
        <v>92.0685</v>
      </c>
      <c r="Q1221" s="1" t="s">
        <v>110</v>
      </c>
      <c r="R1221">
        <v>0.5</v>
      </c>
      <c r="S1221" s="1" t="s">
        <v>51</v>
      </c>
      <c r="T1221" s="1" t="s">
        <v>52</v>
      </c>
      <c r="U1221">
        <v>46.034199999999998</v>
      </c>
      <c r="V1221">
        <v>42.351500000000001</v>
      </c>
      <c r="W1221">
        <v>42.351500000000001</v>
      </c>
      <c r="X1221" s="1" t="s">
        <v>53</v>
      </c>
      <c r="Y1221" s="1" t="s">
        <v>49</v>
      </c>
      <c r="Z1221" s="1" t="s">
        <v>111</v>
      </c>
      <c r="AA1221" s="1" t="s">
        <v>152</v>
      </c>
      <c r="AB1221" s="1" t="s">
        <v>124</v>
      </c>
      <c r="AC1221" s="1" t="s">
        <v>125</v>
      </c>
      <c r="AD1221" s="1" t="s">
        <v>126</v>
      </c>
      <c r="AE1221" s="1" t="s">
        <v>127</v>
      </c>
      <c r="AF1221" s="1" t="s">
        <v>70</v>
      </c>
      <c r="AG1221" s="1" t="s">
        <v>60</v>
      </c>
      <c r="AH1221">
        <v>1221</v>
      </c>
      <c r="AI1221" s="1" t="s">
        <v>113</v>
      </c>
      <c r="AJ1221" s="1" t="s">
        <v>114</v>
      </c>
      <c r="AK1221" s="1" t="s">
        <v>115</v>
      </c>
      <c r="AL1221">
        <v>1</v>
      </c>
      <c r="AM1221" s="1" t="s">
        <v>2556</v>
      </c>
      <c r="AN1221" s="2">
        <v>46143</v>
      </c>
      <c r="AO1221" s="3">
        <v>46143</v>
      </c>
    </row>
    <row r="1222" spans="1:41">
      <c r="A1222" s="1" t="s">
        <v>2557</v>
      </c>
      <c r="B1222" s="1" t="s">
        <v>42</v>
      </c>
      <c r="C1222">
        <v>999999999999</v>
      </c>
      <c r="D1222">
        <v>111111111111</v>
      </c>
      <c r="E1222" s="1" t="s">
        <v>43</v>
      </c>
      <c r="F1222">
        <v>46173.833333333336</v>
      </c>
      <c r="G1222">
        <v>46174.833333333336</v>
      </c>
      <c r="H1222">
        <v>46173.833333333336</v>
      </c>
      <c r="I1222">
        <v>46203.833333333336</v>
      </c>
      <c r="J1222" s="1" t="s">
        <v>44</v>
      </c>
      <c r="K1222" s="1" t="s">
        <v>45</v>
      </c>
      <c r="L1222" s="1" t="s">
        <v>46</v>
      </c>
      <c r="M1222" s="1" t="s">
        <v>47</v>
      </c>
      <c r="N1222" s="1" t="s">
        <v>48</v>
      </c>
      <c r="O1222" s="1" t="s">
        <v>49</v>
      </c>
      <c r="P1222">
        <v>1031.3681999999999</v>
      </c>
      <c r="Q1222" s="1" t="s">
        <v>50</v>
      </c>
      <c r="R1222">
        <v>9.6000000000000002E-2</v>
      </c>
      <c r="S1222" s="1" t="s">
        <v>51</v>
      </c>
      <c r="T1222" s="1" t="s">
        <v>52</v>
      </c>
      <c r="U1222">
        <v>99.011399999999995</v>
      </c>
      <c r="V1222">
        <v>86.634900000000002</v>
      </c>
      <c r="W1222">
        <v>86.634900000000002</v>
      </c>
      <c r="X1222" s="1" t="s">
        <v>53</v>
      </c>
      <c r="Y1222" s="1" t="s">
        <v>49</v>
      </c>
      <c r="Z1222" s="1" t="s">
        <v>54</v>
      </c>
      <c r="AA1222" s="1" t="s">
        <v>65</v>
      </c>
      <c r="AB1222" s="1" t="s">
        <v>66</v>
      </c>
      <c r="AC1222" s="1" t="s">
        <v>67</v>
      </c>
      <c r="AD1222" s="1" t="s">
        <v>68</v>
      </c>
      <c r="AE1222" s="1" t="s">
        <v>69</v>
      </c>
      <c r="AF1222" s="1" t="s">
        <v>70</v>
      </c>
      <c r="AG1222" s="1" t="s">
        <v>60</v>
      </c>
      <c r="AH1222">
        <v>1222</v>
      </c>
      <c r="AI1222" s="1" t="s">
        <v>70</v>
      </c>
      <c r="AJ1222" s="1" t="s">
        <v>71</v>
      </c>
      <c r="AK1222" s="1" t="s">
        <v>72</v>
      </c>
      <c r="AL1222">
        <v>1</v>
      </c>
      <c r="AM1222" s="1" t="s">
        <v>2558</v>
      </c>
      <c r="AN1222" s="2">
        <v>46143</v>
      </c>
      <c r="AO1222" s="3">
        <v>46143</v>
      </c>
    </row>
    <row r="1223" spans="1:41">
      <c r="A1223" s="1" t="s">
        <v>2559</v>
      </c>
      <c r="B1223" s="1" t="s">
        <v>42</v>
      </c>
      <c r="C1223">
        <v>999999999999</v>
      </c>
      <c r="D1223">
        <v>111111111111</v>
      </c>
      <c r="E1223" s="1" t="s">
        <v>43</v>
      </c>
      <c r="F1223">
        <v>46173.833333333336</v>
      </c>
      <c r="G1223">
        <v>46174.833333333336</v>
      </c>
      <c r="H1223">
        <v>46173.833333333336</v>
      </c>
      <c r="I1223">
        <v>46203.833333333336</v>
      </c>
      <c r="J1223" s="1" t="s">
        <v>44</v>
      </c>
      <c r="K1223" s="1" t="s">
        <v>45</v>
      </c>
      <c r="L1223" s="1" t="s">
        <v>46</v>
      </c>
      <c r="M1223" s="1" t="s">
        <v>64</v>
      </c>
      <c r="N1223" s="1" t="s">
        <v>48</v>
      </c>
      <c r="O1223" s="1" t="s">
        <v>49</v>
      </c>
      <c r="P1223">
        <v>1008.3330999999999</v>
      </c>
      <c r="Q1223" s="1" t="s">
        <v>50</v>
      </c>
      <c r="R1223">
        <v>9.6000000000000002E-2</v>
      </c>
      <c r="S1223" s="1" t="s">
        <v>51</v>
      </c>
      <c r="T1223" s="1" t="s">
        <v>52</v>
      </c>
      <c r="U1223">
        <v>96.8</v>
      </c>
      <c r="V1223">
        <v>84.7</v>
      </c>
      <c r="W1223">
        <v>84.7</v>
      </c>
      <c r="X1223" s="1" t="s">
        <v>53</v>
      </c>
      <c r="Y1223" s="1" t="s">
        <v>49</v>
      </c>
      <c r="Z1223" s="1" t="s">
        <v>54</v>
      </c>
      <c r="AA1223" s="1" t="s">
        <v>65</v>
      </c>
      <c r="AB1223" s="1" t="s">
        <v>66</v>
      </c>
      <c r="AC1223" s="1" t="s">
        <v>67</v>
      </c>
      <c r="AD1223" s="1" t="s">
        <v>68</v>
      </c>
      <c r="AE1223" s="1" t="s">
        <v>69</v>
      </c>
      <c r="AF1223" s="1" t="s">
        <v>70</v>
      </c>
      <c r="AG1223" s="1" t="s">
        <v>60</v>
      </c>
      <c r="AH1223">
        <v>1223</v>
      </c>
      <c r="AI1223" s="1" t="s">
        <v>70</v>
      </c>
      <c r="AJ1223" s="1" t="s">
        <v>71</v>
      </c>
      <c r="AK1223" s="1" t="s">
        <v>72</v>
      </c>
      <c r="AL1223">
        <v>1</v>
      </c>
      <c r="AM1223" s="1" t="s">
        <v>2560</v>
      </c>
      <c r="AN1223" s="2">
        <v>46143</v>
      </c>
      <c r="AO1223" s="3">
        <v>46143</v>
      </c>
    </row>
    <row r="1224" spans="1:41">
      <c r="A1224" s="1" t="s">
        <v>2561</v>
      </c>
      <c r="B1224" s="1" t="s">
        <v>42</v>
      </c>
      <c r="C1224">
        <v>999999999999</v>
      </c>
      <c r="D1224">
        <v>111111111111</v>
      </c>
      <c r="E1224" s="1" t="s">
        <v>43</v>
      </c>
      <c r="F1224">
        <v>46173.833333333336</v>
      </c>
      <c r="G1224">
        <v>46174.833333333336</v>
      </c>
      <c r="H1224">
        <v>46173.833333333336</v>
      </c>
      <c r="I1224">
        <v>46203.833333333336</v>
      </c>
      <c r="J1224" s="1" t="s">
        <v>75</v>
      </c>
      <c r="K1224" s="1" t="s">
        <v>76</v>
      </c>
      <c r="L1224" s="1" t="s">
        <v>77</v>
      </c>
      <c r="M1224" s="1" t="s">
        <v>78</v>
      </c>
      <c r="N1224" s="1" t="s">
        <v>48</v>
      </c>
      <c r="O1224" s="1" t="s">
        <v>49</v>
      </c>
      <c r="P1224">
        <v>245.34989999999999</v>
      </c>
      <c r="Q1224" s="1" t="s">
        <v>79</v>
      </c>
      <c r="R1224">
        <v>2.3E-2</v>
      </c>
      <c r="S1224" s="1" t="s">
        <v>51</v>
      </c>
      <c r="T1224" s="1" t="s">
        <v>52</v>
      </c>
      <c r="U1224">
        <v>5.6429999999999998</v>
      </c>
      <c r="V1224">
        <v>5.2750000000000004</v>
      </c>
      <c r="W1224">
        <v>5.2750000000000004</v>
      </c>
      <c r="X1224" s="1" t="s">
        <v>53</v>
      </c>
      <c r="Y1224" s="1" t="s">
        <v>49</v>
      </c>
      <c r="Z1224" s="1" t="s">
        <v>80</v>
      </c>
      <c r="AA1224" s="1" t="s">
        <v>65</v>
      </c>
      <c r="AB1224" s="1" t="s">
        <v>66</v>
      </c>
      <c r="AC1224" s="1" t="s">
        <v>67</v>
      </c>
      <c r="AD1224" s="1" t="s">
        <v>68</v>
      </c>
      <c r="AE1224" s="1" t="s">
        <v>69</v>
      </c>
      <c r="AF1224" s="1" t="s">
        <v>70</v>
      </c>
      <c r="AG1224" s="1" t="s">
        <v>60</v>
      </c>
      <c r="AH1224">
        <v>1224</v>
      </c>
      <c r="AI1224" s="1" t="s">
        <v>70</v>
      </c>
      <c r="AJ1224" s="1" t="s">
        <v>71</v>
      </c>
      <c r="AK1224" s="1" t="s">
        <v>72</v>
      </c>
      <c r="AL1224">
        <v>1</v>
      </c>
      <c r="AM1224" s="1" t="s">
        <v>2562</v>
      </c>
      <c r="AN1224" s="2">
        <v>46143</v>
      </c>
      <c r="AO1224" s="3">
        <v>46143</v>
      </c>
    </row>
    <row r="1225" spans="1:41">
      <c r="A1225" s="1" t="s">
        <v>2563</v>
      </c>
      <c r="B1225" s="1" t="s">
        <v>42</v>
      </c>
      <c r="C1225">
        <v>999999999999</v>
      </c>
      <c r="D1225">
        <v>111111111111</v>
      </c>
      <c r="E1225" s="1" t="s">
        <v>43</v>
      </c>
      <c r="F1225">
        <v>46173.833333333336</v>
      </c>
      <c r="G1225">
        <v>46174.833333333336</v>
      </c>
      <c r="H1225">
        <v>46173.833333333336</v>
      </c>
      <c r="I1225">
        <v>46203.833333333336</v>
      </c>
      <c r="J1225" s="1" t="s">
        <v>75</v>
      </c>
      <c r="K1225" s="1" t="s">
        <v>76</v>
      </c>
      <c r="L1225" s="1" t="s">
        <v>77</v>
      </c>
      <c r="M1225" s="1" t="s">
        <v>83</v>
      </c>
      <c r="N1225" s="1" t="s">
        <v>48</v>
      </c>
      <c r="O1225" s="1" t="s">
        <v>49</v>
      </c>
      <c r="P1225">
        <v>236.3272</v>
      </c>
      <c r="Q1225" s="1" t="s">
        <v>79</v>
      </c>
      <c r="R1225">
        <v>2.3E-2</v>
      </c>
      <c r="S1225" s="1" t="s">
        <v>51</v>
      </c>
      <c r="T1225" s="1" t="s">
        <v>52</v>
      </c>
      <c r="U1225">
        <v>5.4355000000000002</v>
      </c>
      <c r="V1225">
        <v>5.0810000000000004</v>
      </c>
      <c r="W1225">
        <v>5.0810000000000004</v>
      </c>
      <c r="X1225" s="1" t="s">
        <v>53</v>
      </c>
      <c r="Y1225" s="1" t="s">
        <v>49</v>
      </c>
      <c r="Z1225" s="1" t="s">
        <v>80</v>
      </c>
      <c r="AA1225" s="1" t="s">
        <v>65</v>
      </c>
      <c r="AB1225" s="1" t="s">
        <v>66</v>
      </c>
      <c r="AC1225" s="1" t="s">
        <v>67</v>
      </c>
      <c r="AD1225" s="1" t="s">
        <v>68</v>
      </c>
      <c r="AE1225" s="1" t="s">
        <v>69</v>
      </c>
      <c r="AF1225" s="1" t="s">
        <v>70</v>
      </c>
      <c r="AG1225" s="1" t="s">
        <v>60</v>
      </c>
      <c r="AH1225">
        <v>1225</v>
      </c>
      <c r="AI1225" s="1" t="s">
        <v>70</v>
      </c>
      <c r="AJ1225" s="1" t="s">
        <v>71</v>
      </c>
      <c r="AK1225" s="1" t="s">
        <v>72</v>
      </c>
      <c r="AL1225">
        <v>1</v>
      </c>
      <c r="AM1225" s="1" t="s">
        <v>2564</v>
      </c>
      <c r="AN1225" s="2">
        <v>46143</v>
      </c>
      <c r="AO1225" s="3">
        <v>46143</v>
      </c>
    </row>
    <row r="1226" spans="1:41">
      <c r="A1226" s="1" t="s">
        <v>2565</v>
      </c>
      <c r="B1226" s="1" t="s">
        <v>42</v>
      </c>
      <c r="C1226">
        <v>999999999999</v>
      </c>
      <c r="D1226">
        <v>111111111111</v>
      </c>
      <c r="E1226" s="1" t="s">
        <v>43</v>
      </c>
      <c r="F1226">
        <v>46173.833333333336</v>
      </c>
      <c r="G1226">
        <v>46174.833333333336</v>
      </c>
      <c r="H1226">
        <v>46173.833333333336</v>
      </c>
      <c r="I1226">
        <v>46203.833333333336</v>
      </c>
      <c r="J1226" s="1" t="s">
        <v>86</v>
      </c>
      <c r="K1226" s="1" t="s">
        <v>87</v>
      </c>
      <c r="L1226" s="1" t="s">
        <v>88</v>
      </c>
      <c r="M1226" s="1" t="s">
        <v>89</v>
      </c>
      <c r="N1226" s="1" t="s">
        <v>48</v>
      </c>
      <c r="O1226" s="1" t="s">
        <v>49</v>
      </c>
      <c r="P1226">
        <v>199.33369999999999</v>
      </c>
      <c r="Q1226" s="1" t="s">
        <v>50</v>
      </c>
      <c r="R1226">
        <v>0.192</v>
      </c>
      <c r="S1226" s="1" t="s">
        <v>51</v>
      </c>
      <c r="T1226" s="1" t="s">
        <v>52</v>
      </c>
      <c r="U1226">
        <v>38.272100000000002</v>
      </c>
      <c r="V1226">
        <v>33.886699999999998</v>
      </c>
      <c r="W1226">
        <v>33.886699999999998</v>
      </c>
      <c r="X1226" s="1" t="s">
        <v>53</v>
      </c>
      <c r="Y1226" s="1" t="s">
        <v>49</v>
      </c>
      <c r="Z1226" s="1" t="s">
        <v>90</v>
      </c>
      <c r="AA1226" s="1" t="s">
        <v>65</v>
      </c>
      <c r="AB1226" s="1" t="s">
        <v>66</v>
      </c>
      <c r="AC1226" s="1" t="s">
        <v>67</v>
      </c>
      <c r="AD1226" s="1" t="s">
        <v>68</v>
      </c>
      <c r="AE1226" s="1" t="s">
        <v>69</v>
      </c>
      <c r="AF1226" s="1" t="s">
        <v>70</v>
      </c>
      <c r="AG1226" s="1" t="s">
        <v>60</v>
      </c>
      <c r="AH1226">
        <v>1226</v>
      </c>
      <c r="AI1226" s="1" t="s">
        <v>70</v>
      </c>
      <c r="AJ1226" s="1" t="s">
        <v>71</v>
      </c>
      <c r="AK1226" s="1" t="s">
        <v>72</v>
      </c>
      <c r="AL1226">
        <v>1</v>
      </c>
      <c r="AM1226" s="1" t="s">
        <v>2566</v>
      </c>
      <c r="AN1226" s="2">
        <v>46143</v>
      </c>
      <c r="AO1226" s="3">
        <v>46143</v>
      </c>
    </row>
    <row r="1227" spans="1:41">
      <c r="A1227" s="1" t="s">
        <v>2567</v>
      </c>
      <c r="B1227" s="1" t="s">
        <v>42</v>
      </c>
      <c r="C1227">
        <v>999999999999</v>
      </c>
      <c r="D1227">
        <v>111111111111</v>
      </c>
      <c r="E1227" s="1" t="s">
        <v>43</v>
      </c>
      <c r="F1227">
        <v>46173.833333333336</v>
      </c>
      <c r="G1227">
        <v>46174.833333333336</v>
      </c>
      <c r="H1227">
        <v>46173.833333333336</v>
      </c>
      <c r="I1227">
        <v>46203.833333333336</v>
      </c>
      <c r="J1227" s="1" t="s">
        <v>86</v>
      </c>
      <c r="K1227" s="1" t="s">
        <v>87</v>
      </c>
      <c r="L1227" s="1" t="s">
        <v>88</v>
      </c>
      <c r="M1227" s="1" t="s">
        <v>93</v>
      </c>
      <c r="N1227" s="1" t="s">
        <v>48</v>
      </c>
      <c r="O1227" s="1" t="s">
        <v>49</v>
      </c>
      <c r="P1227">
        <v>229.9658</v>
      </c>
      <c r="Q1227" s="1" t="s">
        <v>50</v>
      </c>
      <c r="R1227">
        <v>0.192</v>
      </c>
      <c r="S1227" s="1" t="s">
        <v>51</v>
      </c>
      <c r="T1227" s="1" t="s">
        <v>52</v>
      </c>
      <c r="U1227">
        <v>44.153399999999998</v>
      </c>
      <c r="V1227">
        <v>39.094200000000001</v>
      </c>
      <c r="W1227">
        <v>39.094200000000001</v>
      </c>
      <c r="X1227" s="1" t="s">
        <v>53</v>
      </c>
      <c r="Y1227" s="1" t="s">
        <v>49</v>
      </c>
      <c r="Z1227" s="1" t="s">
        <v>90</v>
      </c>
      <c r="AA1227" s="1" t="s">
        <v>65</v>
      </c>
      <c r="AB1227" s="1" t="s">
        <v>66</v>
      </c>
      <c r="AC1227" s="1" t="s">
        <v>67</v>
      </c>
      <c r="AD1227" s="1" t="s">
        <v>68</v>
      </c>
      <c r="AE1227" s="1" t="s">
        <v>69</v>
      </c>
      <c r="AF1227" s="1" t="s">
        <v>70</v>
      </c>
      <c r="AG1227" s="1" t="s">
        <v>60</v>
      </c>
      <c r="AH1227">
        <v>1227</v>
      </c>
      <c r="AI1227" s="1" t="s">
        <v>70</v>
      </c>
      <c r="AJ1227" s="1" t="s">
        <v>71</v>
      </c>
      <c r="AK1227" s="1" t="s">
        <v>72</v>
      </c>
      <c r="AL1227">
        <v>1</v>
      </c>
      <c r="AM1227" s="1" t="s">
        <v>2568</v>
      </c>
      <c r="AN1227" s="2">
        <v>46143</v>
      </c>
      <c r="AO1227" s="3">
        <v>46143</v>
      </c>
    </row>
    <row r="1228" spans="1:41">
      <c r="A1228" s="1" t="s">
        <v>2569</v>
      </c>
      <c r="B1228" s="1" t="s">
        <v>42</v>
      </c>
      <c r="C1228">
        <v>999999999999</v>
      </c>
      <c r="D1228">
        <v>111111111111</v>
      </c>
      <c r="E1228" s="1" t="s">
        <v>43</v>
      </c>
      <c r="F1228">
        <v>46173.833333333336</v>
      </c>
      <c r="G1228">
        <v>46174.833333333336</v>
      </c>
      <c r="H1228">
        <v>46173.833333333336</v>
      </c>
      <c r="I1228">
        <v>46203.833333333336</v>
      </c>
      <c r="J1228" s="1" t="s">
        <v>96</v>
      </c>
      <c r="K1228" s="1" t="s">
        <v>45</v>
      </c>
      <c r="L1228" s="1" t="s">
        <v>97</v>
      </c>
      <c r="M1228" s="1" t="s">
        <v>98</v>
      </c>
      <c r="N1228" s="1" t="s">
        <v>48</v>
      </c>
      <c r="O1228" s="1" t="s">
        <v>49</v>
      </c>
      <c r="P1228">
        <v>4790349.835</v>
      </c>
      <c r="Q1228" s="1" t="s">
        <v>99</v>
      </c>
      <c r="R1228">
        <v>1.6666700000000001E-5</v>
      </c>
      <c r="S1228" s="1" t="s">
        <v>51</v>
      </c>
      <c r="T1228" s="1" t="s">
        <v>52</v>
      </c>
      <c r="U1228">
        <v>79.839299999999994</v>
      </c>
      <c r="V1228">
        <v>74.250399999999999</v>
      </c>
      <c r="W1228">
        <v>74.250399999999999</v>
      </c>
      <c r="X1228" s="1" t="s">
        <v>53</v>
      </c>
      <c r="Y1228" s="1" t="s">
        <v>49</v>
      </c>
      <c r="Z1228" s="1" t="s">
        <v>100</v>
      </c>
      <c r="AA1228" s="1" t="s">
        <v>55</v>
      </c>
      <c r="AB1228" s="1" t="s">
        <v>56</v>
      </c>
      <c r="AC1228" s="1" t="s">
        <v>57</v>
      </c>
      <c r="AD1228" s="1" t="s">
        <v>58</v>
      </c>
      <c r="AE1228" s="1" t="s">
        <v>59</v>
      </c>
      <c r="AF1228" s="1" t="s">
        <v>56</v>
      </c>
      <c r="AG1228" s="1" t="s">
        <v>60</v>
      </c>
      <c r="AH1228">
        <v>1228</v>
      </c>
      <c r="AI1228" s="1" t="s">
        <v>56</v>
      </c>
      <c r="AJ1228" s="1" t="s">
        <v>56</v>
      </c>
      <c r="AK1228" s="1" t="s">
        <v>61</v>
      </c>
      <c r="AL1228">
        <v>1</v>
      </c>
      <c r="AM1228" s="1" t="s">
        <v>2570</v>
      </c>
      <c r="AN1228" s="2">
        <v>46143</v>
      </c>
      <c r="AO1228" s="3">
        <v>46143</v>
      </c>
    </row>
    <row r="1229" spans="1:41">
      <c r="A1229" s="1" t="s">
        <v>2571</v>
      </c>
      <c r="B1229" s="1" t="s">
        <v>42</v>
      </c>
      <c r="C1229">
        <v>999999999999</v>
      </c>
      <c r="D1229">
        <v>111111111111</v>
      </c>
      <c r="E1229" s="1" t="s">
        <v>43</v>
      </c>
      <c r="F1229">
        <v>46173.833333333336</v>
      </c>
      <c r="G1229">
        <v>46174.833333333336</v>
      </c>
      <c r="H1229">
        <v>46173.833333333336</v>
      </c>
      <c r="I1229">
        <v>46203.833333333336</v>
      </c>
      <c r="J1229" s="1" t="s">
        <v>96</v>
      </c>
      <c r="K1229" s="1" t="s">
        <v>45</v>
      </c>
      <c r="L1229" s="1" t="s">
        <v>97</v>
      </c>
      <c r="M1229" s="1" t="s">
        <v>103</v>
      </c>
      <c r="N1229" s="1" t="s">
        <v>48</v>
      </c>
      <c r="O1229" s="1" t="s">
        <v>49</v>
      </c>
      <c r="P1229">
        <v>4697082.2170000002</v>
      </c>
      <c r="Q1229" s="1" t="s">
        <v>99</v>
      </c>
      <c r="R1229">
        <v>1.6666700000000001E-5</v>
      </c>
      <c r="S1229" s="1" t="s">
        <v>51</v>
      </c>
      <c r="T1229" s="1" t="s">
        <v>52</v>
      </c>
      <c r="U1229">
        <v>78.284899999999993</v>
      </c>
      <c r="V1229">
        <v>72.8048</v>
      </c>
      <c r="W1229">
        <v>72.8048</v>
      </c>
      <c r="X1229" s="1" t="s">
        <v>53</v>
      </c>
      <c r="Y1229" s="1" t="s">
        <v>49</v>
      </c>
      <c r="Z1229" s="1" t="s">
        <v>100</v>
      </c>
      <c r="AA1229" s="1" t="s">
        <v>65</v>
      </c>
      <c r="AB1229" s="1" t="s">
        <v>66</v>
      </c>
      <c r="AC1229" s="1" t="s">
        <v>67</v>
      </c>
      <c r="AD1229" s="1" t="s">
        <v>68</v>
      </c>
      <c r="AE1229" s="1" t="s">
        <v>69</v>
      </c>
      <c r="AF1229" s="1" t="s">
        <v>70</v>
      </c>
      <c r="AG1229" s="1" t="s">
        <v>60</v>
      </c>
      <c r="AH1229">
        <v>1229</v>
      </c>
      <c r="AI1229" s="1" t="s">
        <v>70</v>
      </c>
      <c r="AJ1229" s="1" t="s">
        <v>71</v>
      </c>
      <c r="AK1229" s="1" t="s">
        <v>72</v>
      </c>
      <c r="AL1229">
        <v>1</v>
      </c>
      <c r="AM1229" s="1" t="s">
        <v>2572</v>
      </c>
      <c r="AN1229" s="2">
        <v>46143</v>
      </c>
      <c r="AO1229" s="3">
        <v>46143</v>
      </c>
    </row>
    <row r="1230" spans="1:41">
      <c r="A1230" s="1" t="s">
        <v>2573</v>
      </c>
      <c r="B1230" s="1" t="s">
        <v>42</v>
      </c>
      <c r="C1230">
        <v>999999999999</v>
      </c>
      <c r="D1230">
        <v>111111111111</v>
      </c>
      <c r="E1230" s="1" t="s">
        <v>43</v>
      </c>
      <c r="F1230">
        <v>46173.833333333336</v>
      </c>
      <c r="G1230">
        <v>46174.833333333336</v>
      </c>
      <c r="H1230">
        <v>46173.833333333336</v>
      </c>
      <c r="I1230">
        <v>46203.833333333336</v>
      </c>
      <c r="J1230" s="1" t="s">
        <v>106</v>
      </c>
      <c r="K1230" s="1" t="s">
        <v>107</v>
      </c>
      <c r="L1230" s="1" t="s">
        <v>108</v>
      </c>
      <c r="M1230" s="1" t="s">
        <v>109</v>
      </c>
      <c r="N1230" s="1" t="s">
        <v>48</v>
      </c>
      <c r="O1230" s="1" t="s">
        <v>49</v>
      </c>
      <c r="P1230">
        <v>247.03989999999999</v>
      </c>
      <c r="Q1230" s="1" t="s">
        <v>110</v>
      </c>
      <c r="R1230">
        <v>0.5</v>
      </c>
      <c r="S1230" s="1" t="s">
        <v>51</v>
      </c>
      <c r="T1230" s="1" t="s">
        <v>52</v>
      </c>
      <c r="U1230">
        <v>123.52</v>
      </c>
      <c r="V1230">
        <v>113.6384</v>
      </c>
      <c r="W1230">
        <v>113.6384</v>
      </c>
      <c r="X1230" s="1" t="s">
        <v>53</v>
      </c>
      <c r="Y1230" s="1" t="s">
        <v>49</v>
      </c>
      <c r="Z1230" s="1" t="s">
        <v>111</v>
      </c>
      <c r="AA1230" s="1" t="s">
        <v>112</v>
      </c>
      <c r="AB1230" s="1" t="s">
        <v>66</v>
      </c>
      <c r="AC1230" s="1" t="s">
        <v>67</v>
      </c>
      <c r="AD1230" s="1" t="s">
        <v>68</v>
      </c>
      <c r="AE1230" s="1" t="s">
        <v>69</v>
      </c>
      <c r="AF1230" s="1" t="s">
        <v>70</v>
      </c>
      <c r="AG1230" s="1" t="s">
        <v>60</v>
      </c>
      <c r="AH1230">
        <v>1230</v>
      </c>
      <c r="AI1230" s="1" t="s">
        <v>113</v>
      </c>
      <c r="AJ1230" s="1" t="s">
        <v>114</v>
      </c>
      <c r="AK1230" s="1" t="s">
        <v>115</v>
      </c>
      <c r="AL1230">
        <v>1</v>
      </c>
      <c r="AM1230" s="1" t="s">
        <v>2574</v>
      </c>
      <c r="AN1230" s="2">
        <v>46143</v>
      </c>
      <c r="AO1230" s="3">
        <v>46143</v>
      </c>
    </row>
    <row r="1231" spans="1:41">
      <c r="A1231" s="1" t="s">
        <v>2575</v>
      </c>
      <c r="B1231" s="1" t="s">
        <v>42</v>
      </c>
      <c r="C1231">
        <v>999999999999</v>
      </c>
      <c r="D1231">
        <v>111111111111</v>
      </c>
      <c r="E1231" s="1" t="s">
        <v>43</v>
      </c>
      <c r="F1231">
        <v>46173.833333333336</v>
      </c>
      <c r="G1231">
        <v>46174.833333333336</v>
      </c>
      <c r="H1231">
        <v>46173.833333333336</v>
      </c>
      <c r="I1231">
        <v>46203.833333333336</v>
      </c>
      <c r="J1231" s="1" t="s">
        <v>106</v>
      </c>
      <c r="K1231" s="1" t="s">
        <v>107</v>
      </c>
      <c r="L1231" s="1" t="s">
        <v>108</v>
      </c>
      <c r="M1231" s="1" t="s">
        <v>118</v>
      </c>
      <c r="N1231" s="1" t="s">
        <v>48</v>
      </c>
      <c r="O1231" s="1" t="s">
        <v>49</v>
      </c>
      <c r="P1231">
        <v>239.85319999999999</v>
      </c>
      <c r="Q1231" s="1" t="s">
        <v>110</v>
      </c>
      <c r="R1231">
        <v>0.5</v>
      </c>
      <c r="S1231" s="1" t="s">
        <v>51</v>
      </c>
      <c r="T1231" s="1" t="s">
        <v>52</v>
      </c>
      <c r="U1231">
        <v>119.92659999999999</v>
      </c>
      <c r="V1231">
        <v>110.3325</v>
      </c>
      <c r="W1231">
        <v>110.3325</v>
      </c>
      <c r="X1231" s="1" t="s">
        <v>53</v>
      </c>
      <c r="Y1231" s="1" t="s">
        <v>49</v>
      </c>
      <c r="Z1231" s="1" t="s">
        <v>111</v>
      </c>
      <c r="AA1231" s="1" t="s">
        <v>112</v>
      </c>
      <c r="AB1231" s="1" t="s">
        <v>66</v>
      </c>
      <c r="AC1231" s="1" t="s">
        <v>67</v>
      </c>
      <c r="AD1231" s="1" t="s">
        <v>68</v>
      </c>
      <c r="AE1231" s="1" t="s">
        <v>69</v>
      </c>
      <c r="AF1231" s="1" t="s">
        <v>70</v>
      </c>
      <c r="AG1231" s="1" t="s">
        <v>60</v>
      </c>
      <c r="AH1231">
        <v>1231</v>
      </c>
      <c r="AI1231" s="1" t="s">
        <v>113</v>
      </c>
      <c r="AJ1231" s="1" t="s">
        <v>114</v>
      </c>
      <c r="AK1231" s="1" t="s">
        <v>115</v>
      </c>
      <c r="AL1231">
        <v>1</v>
      </c>
      <c r="AM1231" s="1" t="s">
        <v>2576</v>
      </c>
      <c r="AN1231" s="2">
        <v>46143</v>
      </c>
      <c r="AO1231" s="3">
        <v>46143</v>
      </c>
    </row>
    <row r="1232" spans="1:41">
      <c r="A1232" s="1" t="s">
        <v>2577</v>
      </c>
      <c r="B1232" s="1" t="s">
        <v>42</v>
      </c>
      <c r="C1232">
        <v>999999999999</v>
      </c>
      <c r="D1232">
        <v>222222222222</v>
      </c>
      <c r="E1232" s="1" t="s">
        <v>121</v>
      </c>
      <c r="F1232">
        <v>46173.833333333336</v>
      </c>
      <c r="G1232">
        <v>46174.833333333336</v>
      </c>
      <c r="H1232">
        <v>46173.833333333336</v>
      </c>
      <c r="I1232">
        <v>46203.833333333336</v>
      </c>
      <c r="J1232" s="1" t="s">
        <v>44</v>
      </c>
      <c r="K1232" s="1" t="s">
        <v>45</v>
      </c>
      <c r="L1232" s="1" t="s">
        <v>46</v>
      </c>
      <c r="M1232" s="1" t="s">
        <v>122</v>
      </c>
      <c r="N1232" s="1" t="s">
        <v>48</v>
      </c>
      <c r="O1232" s="1" t="s">
        <v>49</v>
      </c>
      <c r="P1232">
        <v>403.00760000000002</v>
      </c>
      <c r="Q1232" s="1" t="s">
        <v>50</v>
      </c>
      <c r="R1232">
        <v>9.6000000000000002E-2</v>
      </c>
      <c r="S1232" s="1" t="s">
        <v>51</v>
      </c>
      <c r="T1232" s="1" t="s">
        <v>52</v>
      </c>
      <c r="U1232">
        <v>38.688699999999997</v>
      </c>
      <c r="V1232">
        <v>33.852600000000002</v>
      </c>
      <c r="W1232">
        <v>33.852600000000002</v>
      </c>
      <c r="X1232" s="1" t="s">
        <v>53</v>
      </c>
      <c r="Y1232" s="1" t="s">
        <v>49</v>
      </c>
      <c r="Z1232" s="1" t="s">
        <v>54</v>
      </c>
      <c r="AA1232" s="1" t="s">
        <v>123</v>
      </c>
      <c r="AB1232" s="1" t="s">
        <v>124</v>
      </c>
      <c r="AC1232" s="1" t="s">
        <v>125</v>
      </c>
      <c r="AD1232" s="1" t="s">
        <v>126</v>
      </c>
      <c r="AE1232" s="1" t="s">
        <v>127</v>
      </c>
      <c r="AF1232" s="1" t="s">
        <v>70</v>
      </c>
      <c r="AG1232" s="1" t="s">
        <v>60</v>
      </c>
      <c r="AH1232">
        <v>1232</v>
      </c>
      <c r="AI1232" s="1" t="s">
        <v>70</v>
      </c>
      <c r="AJ1232" s="1" t="s">
        <v>71</v>
      </c>
      <c r="AK1232" s="1" t="s">
        <v>72</v>
      </c>
      <c r="AL1232">
        <v>1</v>
      </c>
      <c r="AM1232" s="1" t="s">
        <v>2578</v>
      </c>
      <c r="AN1232" s="2">
        <v>46143</v>
      </c>
      <c r="AO1232" s="3">
        <v>46143</v>
      </c>
    </row>
    <row r="1233" spans="1:41">
      <c r="A1233" s="1" t="s">
        <v>2579</v>
      </c>
      <c r="B1233" s="1" t="s">
        <v>42</v>
      </c>
      <c r="C1233">
        <v>999999999999</v>
      </c>
      <c r="D1233">
        <v>222222222222</v>
      </c>
      <c r="E1233" s="1" t="s">
        <v>121</v>
      </c>
      <c r="F1233">
        <v>46173.833333333336</v>
      </c>
      <c r="G1233">
        <v>46174.833333333336</v>
      </c>
      <c r="H1233">
        <v>46173.833333333336</v>
      </c>
      <c r="I1233">
        <v>46203.833333333336</v>
      </c>
      <c r="J1233" s="1" t="s">
        <v>44</v>
      </c>
      <c r="K1233" s="1" t="s">
        <v>45</v>
      </c>
      <c r="L1233" s="1" t="s">
        <v>46</v>
      </c>
      <c r="M1233" s="1" t="s">
        <v>130</v>
      </c>
      <c r="N1233" s="1" t="s">
        <v>48</v>
      </c>
      <c r="O1233" s="1" t="s">
        <v>49</v>
      </c>
      <c r="P1233">
        <v>415.77749999999997</v>
      </c>
      <c r="Q1233" s="1" t="s">
        <v>50</v>
      </c>
      <c r="R1233">
        <v>9.6000000000000002E-2</v>
      </c>
      <c r="S1233" s="1" t="s">
        <v>51</v>
      </c>
      <c r="T1233" s="1" t="s">
        <v>52</v>
      </c>
      <c r="U1233">
        <v>39.9146</v>
      </c>
      <c r="V1233">
        <v>34.9253</v>
      </c>
      <c r="W1233">
        <v>34.9253</v>
      </c>
      <c r="X1233" s="1" t="s">
        <v>53</v>
      </c>
      <c r="Y1233" s="1" t="s">
        <v>49</v>
      </c>
      <c r="Z1233" s="1" t="s">
        <v>54</v>
      </c>
      <c r="AA1233" s="1" t="s">
        <v>123</v>
      </c>
      <c r="AB1233" s="1" t="s">
        <v>124</v>
      </c>
      <c r="AC1233" s="1" t="s">
        <v>125</v>
      </c>
      <c r="AD1233" s="1" t="s">
        <v>126</v>
      </c>
      <c r="AE1233" s="1" t="s">
        <v>127</v>
      </c>
      <c r="AF1233" s="1" t="s">
        <v>70</v>
      </c>
      <c r="AG1233" s="1" t="s">
        <v>60</v>
      </c>
      <c r="AH1233">
        <v>1233</v>
      </c>
      <c r="AI1233" s="1" t="s">
        <v>70</v>
      </c>
      <c r="AJ1233" s="1" t="s">
        <v>71</v>
      </c>
      <c r="AK1233" s="1" t="s">
        <v>72</v>
      </c>
      <c r="AL1233">
        <v>1</v>
      </c>
      <c r="AM1233" s="1" t="s">
        <v>2580</v>
      </c>
      <c r="AN1233" s="2">
        <v>46143</v>
      </c>
      <c r="AO1233" s="3">
        <v>46143</v>
      </c>
    </row>
    <row r="1234" spans="1:41">
      <c r="A1234" s="1" t="s">
        <v>2581</v>
      </c>
      <c r="B1234" s="1" t="s">
        <v>42</v>
      </c>
      <c r="C1234">
        <v>999999999999</v>
      </c>
      <c r="D1234">
        <v>222222222222</v>
      </c>
      <c r="E1234" s="1" t="s">
        <v>121</v>
      </c>
      <c r="F1234">
        <v>46173.833333333336</v>
      </c>
      <c r="G1234">
        <v>46174.833333333336</v>
      </c>
      <c r="H1234">
        <v>46173.833333333336</v>
      </c>
      <c r="I1234">
        <v>46203.833333333336</v>
      </c>
      <c r="J1234" s="1" t="s">
        <v>75</v>
      </c>
      <c r="K1234" s="1" t="s">
        <v>76</v>
      </c>
      <c r="L1234" s="1" t="s">
        <v>77</v>
      </c>
      <c r="M1234" s="1" t="s">
        <v>133</v>
      </c>
      <c r="N1234" s="1" t="s">
        <v>48</v>
      </c>
      <c r="O1234" s="1" t="s">
        <v>49</v>
      </c>
      <c r="P1234">
        <v>96.764499999999998</v>
      </c>
      <c r="Q1234" s="1" t="s">
        <v>79</v>
      </c>
      <c r="R1234">
        <v>2.3E-2</v>
      </c>
      <c r="S1234" s="1" t="s">
        <v>51</v>
      </c>
      <c r="T1234" s="1" t="s">
        <v>52</v>
      </c>
      <c r="U1234">
        <v>2.2256</v>
      </c>
      <c r="V1234">
        <v>2.0804</v>
      </c>
      <c r="W1234">
        <v>2.0804</v>
      </c>
      <c r="X1234" s="1" t="s">
        <v>53</v>
      </c>
      <c r="Y1234" s="1" t="s">
        <v>49</v>
      </c>
      <c r="Z1234" s="1" t="s">
        <v>80</v>
      </c>
      <c r="AA1234" s="1" t="s">
        <v>123</v>
      </c>
      <c r="AB1234" s="1" t="s">
        <v>124</v>
      </c>
      <c r="AC1234" s="1" t="s">
        <v>125</v>
      </c>
      <c r="AD1234" s="1" t="s">
        <v>126</v>
      </c>
      <c r="AE1234" s="1" t="s">
        <v>127</v>
      </c>
      <c r="AF1234" s="1" t="s">
        <v>70</v>
      </c>
      <c r="AG1234" s="1" t="s">
        <v>60</v>
      </c>
      <c r="AH1234">
        <v>1234</v>
      </c>
      <c r="AI1234" s="1" t="s">
        <v>70</v>
      </c>
      <c r="AJ1234" s="1" t="s">
        <v>71</v>
      </c>
      <c r="AK1234" s="1" t="s">
        <v>72</v>
      </c>
      <c r="AL1234">
        <v>1</v>
      </c>
      <c r="AM1234" s="1" t="s">
        <v>2582</v>
      </c>
      <c r="AN1234" s="2">
        <v>46143</v>
      </c>
      <c r="AO1234" s="3">
        <v>46143</v>
      </c>
    </row>
    <row r="1235" spans="1:41">
      <c r="A1235" s="1" t="s">
        <v>2583</v>
      </c>
      <c r="B1235" s="1" t="s">
        <v>42</v>
      </c>
      <c r="C1235">
        <v>999999999999</v>
      </c>
      <c r="D1235">
        <v>222222222222</v>
      </c>
      <c r="E1235" s="1" t="s">
        <v>121</v>
      </c>
      <c r="F1235">
        <v>46173.833333333336</v>
      </c>
      <c r="G1235">
        <v>46174.833333333336</v>
      </c>
      <c r="H1235">
        <v>46173.833333333336</v>
      </c>
      <c r="I1235">
        <v>46203.833333333336</v>
      </c>
      <c r="J1235" s="1" t="s">
        <v>75</v>
      </c>
      <c r="K1235" s="1" t="s">
        <v>76</v>
      </c>
      <c r="L1235" s="1" t="s">
        <v>77</v>
      </c>
      <c r="M1235" s="1" t="s">
        <v>136</v>
      </c>
      <c r="N1235" s="1" t="s">
        <v>48</v>
      </c>
      <c r="O1235" s="1" t="s">
        <v>49</v>
      </c>
      <c r="P1235">
        <v>99.99</v>
      </c>
      <c r="Q1235" s="1" t="s">
        <v>79</v>
      </c>
      <c r="R1235">
        <v>2.3E-2</v>
      </c>
      <c r="S1235" s="1" t="s">
        <v>51</v>
      </c>
      <c r="T1235" s="1" t="s">
        <v>52</v>
      </c>
      <c r="U1235">
        <v>2.2997999999999998</v>
      </c>
      <c r="V1235">
        <v>2.1497999999999999</v>
      </c>
      <c r="W1235">
        <v>2.1497999999999999</v>
      </c>
      <c r="X1235" s="1" t="s">
        <v>53</v>
      </c>
      <c r="Y1235" s="1" t="s">
        <v>49</v>
      </c>
      <c r="Z1235" s="1" t="s">
        <v>80</v>
      </c>
      <c r="AA1235" s="1" t="s">
        <v>123</v>
      </c>
      <c r="AB1235" s="1" t="s">
        <v>124</v>
      </c>
      <c r="AC1235" s="1" t="s">
        <v>125</v>
      </c>
      <c r="AD1235" s="1" t="s">
        <v>126</v>
      </c>
      <c r="AE1235" s="1" t="s">
        <v>127</v>
      </c>
      <c r="AF1235" s="1" t="s">
        <v>70</v>
      </c>
      <c r="AG1235" s="1" t="s">
        <v>60</v>
      </c>
      <c r="AH1235">
        <v>1235</v>
      </c>
      <c r="AI1235" s="1" t="s">
        <v>70</v>
      </c>
      <c r="AJ1235" s="1" t="s">
        <v>71</v>
      </c>
      <c r="AK1235" s="1" t="s">
        <v>72</v>
      </c>
      <c r="AL1235">
        <v>1</v>
      </c>
      <c r="AM1235" s="1" t="s">
        <v>2584</v>
      </c>
      <c r="AN1235" s="2">
        <v>46143</v>
      </c>
      <c r="AO1235" s="3">
        <v>46143</v>
      </c>
    </row>
    <row r="1236" spans="1:41">
      <c r="A1236" s="1" t="s">
        <v>2585</v>
      </c>
      <c r="B1236" s="1" t="s">
        <v>42</v>
      </c>
      <c r="C1236">
        <v>999999999999</v>
      </c>
      <c r="D1236">
        <v>222222222222</v>
      </c>
      <c r="E1236" s="1" t="s">
        <v>121</v>
      </c>
      <c r="F1236">
        <v>46173.833333333336</v>
      </c>
      <c r="G1236">
        <v>46174.833333333336</v>
      </c>
      <c r="H1236">
        <v>46173.833333333336</v>
      </c>
      <c r="I1236">
        <v>46203.833333333336</v>
      </c>
      <c r="J1236" s="1" t="s">
        <v>86</v>
      </c>
      <c r="K1236" s="1" t="s">
        <v>87</v>
      </c>
      <c r="L1236" s="1" t="s">
        <v>88</v>
      </c>
      <c r="M1236" s="1" t="s">
        <v>139</v>
      </c>
      <c r="N1236" s="1" t="s">
        <v>48</v>
      </c>
      <c r="O1236" s="1" t="s">
        <v>49</v>
      </c>
      <c r="P1236">
        <v>79.580699999999993</v>
      </c>
      <c r="Q1236" s="1" t="s">
        <v>50</v>
      </c>
      <c r="R1236">
        <v>0.192</v>
      </c>
      <c r="S1236" s="1" t="s">
        <v>51</v>
      </c>
      <c r="T1236" s="1" t="s">
        <v>52</v>
      </c>
      <c r="U1236">
        <v>15.279500000000001</v>
      </c>
      <c r="V1236">
        <v>13.528700000000001</v>
      </c>
      <c r="W1236">
        <v>13.528700000000001</v>
      </c>
      <c r="X1236" s="1" t="s">
        <v>53</v>
      </c>
      <c r="Y1236" s="1" t="s">
        <v>49</v>
      </c>
      <c r="Z1236" s="1" t="s">
        <v>90</v>
      </c>
      <c r="AA1236" s="1" t="s">
        <v>123</v>
      </c>
      <c r="AB1236" s="1" t="s">
        <v>124</v>
      </c>
      <c r="AC1236" s="1" t="s">
        <v>125</v>
      </c>
      <c r="AD1236" s="1" t="s">
        <v>126</v>
      </c>
      <c r="AE1236" s="1" t="s">
        <v>127</v>
      </c>
      <c r="AF1236" s="1" t="s">
        <v>70</v>
      </c>
      <c r="AG1236" s="1" t="s">
        <v>60</v>
      </c>
      <c r="AH1236">
        <v>1236</v>
      </c>
      <c r="AI1236" s="1" t="s">
        <v>70</v>
      </c>
      <c r="AJ1236" s="1" t="s">
        <v>71</v>
      </c>
      <c r="AK1236" s="1" t="s">
        <v>72</v>
      </c>
      <c r="AL1236">
        <v>1</v>
      </c>
      <c r="AM1236" s="1" t="s">
        <v>2586</v>
      </c>
      <c r="AN1236" s="2">
        <v>46143</v>
      </c>
      <c r="AO1236" s="3">
        <v>46143</v>
      </c>
    </row>
    <row r="1237" spans="1:41">
      <c r="A1237" s="1" t="s">
        <v>2587</v>
      </c>
      <c r="B1237" s="1" t="s">
        <v>42</v>
      </c>
      <c r="C1237">
        <v>999999999999</v>
      </c>
      <c r="D1237">
        <v>222222222222</v>
      </c>
      <c r="E1237" s="1" t="s">
        <v>121</v>
      </c>
      <c r="F1237">
        <v>46173.833333333336</v>
      </c>
      <c r="G1237">
        <v>46174.833333333336</v>
      </c>
      <c r="H1237">
        <v>46173.833333333336</v>
      </c>
      <c r="I1237">
        <v>46203.833333333336</v>
      </c>
      <c r="J1237" s="1" t="s">
        <v>86</v>
      </c>
      <c r="K1237" s="1" t="s">
        <v>87</v>
      </c>
      <c r="L1237" s="1" t="s">
        <v>88</v>
      </c>
      <c r="M1237" s="1" t="s">
        <v>142</v>
      </c>
      <c r="N1237" s="1" t="s">
        <v>48</v>
      </c>
      <c r="O1237" s="1" t="s">
        <v>49</v>
      </c>
      <c r="P1237">
        <v>85.477099999999993</v>
      </c>
      <c r="Q1237" s="1" t="s">
        <v>50</v>
      </c>
      <c r="R1237">
        <v>0.192</v>
      </c>
      <c r="S1237" s="1" t="s">
        <v>51</v>
      </c>
      <c r="T1237" s="1" t="s">
        <v>52</v>
      </c>
      <c r="U1237">
        <v>16.4116</v>
      </c>
      <c r="V1237">
        <v>14.5311</v>
      </c>
      <c r="W1237">
        <v>14.5311</v>
      </c>
      <c r="X1237" s="1" t="s">
        <v>53</v>
      </c>
      <c r="Y1237" s="1" t="s">
        <v>49</v>
      </c>
      <c r="Z1237" s="1" t="s">
        <v>90</v>
      </c>
      <c r="AA1237" s="1" t="s">
        <v>123</v>
      </c>
      <c r="AB1237" s="1" t="s">
        <v>124</v>
      </c>
      <c r="AC1237" s="1" t="s">
        <v>125</v>
      </c>
      <c r="AD1237" s="1" t="s">
        <v>126</v>
      </c>
      <c r="AE1237" s="1" t="s">
        <v>127</v>
      </c>
      <c r="AF1237" s="1" t="s">
        <v>70</v>
      </c>
      <c r="AG1237" s="1" t="s">
        <v>60</v>
      </c>
      <c r="AH1237">
        <v>1237</v>
      </c>
      <c r="AI1237" s="1" t="s">
        <v>70</v>
      </c>
      <c r="AJ1237" s="1" t="s">
        <v>71</v>
      </c>
      <c r="AK1237" s="1" t="s">
        <v>72</v>
      </c>
      <c r="AL1237">
        <v>1</v>
      </c>
      <c r="AM1237" s="1" t="s">
        <v>2588</v>
      </c>
      <c r="AN1237" s="2">
        <v>46143</v>
      </c>
      <c r="AO1237" s="3">
        <v>46143</v>
      </c>
    </row>
    <row r="1238" spans="1:41">
      <c r="A1238" s="1" t="s">
        <v>2589</v>
      </c>
      <c r="B1238" s="1" t="s">
        <v>42</v>
      </c>
      <c r="C1238">
        <v>999999999999</v>
      </c>
      <c r="D1238">
        <v>222222222222</v>
      </c>
      <c r="E1238" s="1" t="s">
        <v>121</v>
      </c>
      <c r="F1238">
        <v>46173.833333333336</v>
      </c>
      <c r="G1238">
        <v>46174.833333333336</v>
      </c>
      <c r="H1238">
        <v>46173.833333333336</v>
      </c>
      <c r="I1238">
        <v>46203.833333333336</v>
      </c>
      <c r="J1238" s="1" t="s">
        <v>96</v>
      </c>
      <c r="K1238" s="1" t="s">
        <v>45</v>
      </c>
      <c r="L1238" s="1" t="s">
        <v>97</v>
      </c>
      <c r="M1238" s="1" t="s">
        <v>145</v>
      </c>
      <c r="N1238" s="1" t="s">
        <v>48</v>
      </c>
      <c r="O1238" s="1" t="s">
        <v>49</v>
      </c>
      <c r="P1238">
        <v>1823763.8858</v>
      </c>
      <c r="Q1238" s="1" t="s">
        <v>99</v>
      </c>
      <c r="R1238">
        <v>1.6666700000000001E-5</v>
      </c>
      <c r="S1238" s="1" t="s">
        <v>51</v>
      </c>
      <c r="T1238" s="1" t="s">
        <v>52</v>
      </c>
      <c r="U1238">
        <v>30.396100000000001</v>
      </c>
      <c r="V1238">
        <v>28.2683</v>
      </c>
      <c r="W1238">
        <v>28.2683</v>
      </c>
      <c r="X1238" s="1" t="s">
        <v>53</v>
      </c>
      <c r="Y1238" s="1" t="s">
        <v>49</v>
      </c>
      <c r="Z1238" s="1" t="s">
        <v>100</v>
      </c>
      <c r="AA1238" s="1" t="s">
        <v>123</v>
      </c>
      <c r="AB1238" s="1" t="s">
        <v>124</v>
      </c>
      <c r="AC1238" s="1" t="s">
        <v>125</v>
      </c>
      <c r="AD1238" s="1" t="s">
        <v>126</v>
      </c>
      <c r="AE1238" s="1" t="s">
        <v>127</v>
      </c>
      <c r="AF1238" s="1" t="s">
        <v>70</v>
      </c>
      <c r="AG1238" s="1" t="s">
        <v>60</v>
      </c>
      <c r="AH1238">
        <v>1238</v>
      </c>
      <c r="AI1238" s="1" t="s">
        <v>70</v>
      </c>
      <c r="AJ1238" s="1" t="s">
        <v>71</v>
      </c>
      <c r="AK1238" s="1" t="s">
        <v>72</v>
      </c>
      <c r="AL1238">
        <v>1</v>
      </c>
      <c r="AM1238" s="1" t="s">
        <v>2590</v>
      </c>
      <c r="AN1238" s="2">
        <v>46143</v>
      </c>
      <c r="AO1238" s="3">
        <v>46143</v>
      </c>
    </row>
    <row r="1239" spans="1:41">
      <c r="A1239" s="1" t="s">
        <v>2591</v>
      </c>
      <c r="B1239" s="1" t="s">
        <v>42</v>
      </c>
      <c r="C1239">
        <v>999999999999</v>
      </c>
      <c r="D1239">
        <v>222222222222</v>
      </c>
      <c r="E1239" s="1" t="s">
        <v>121</v>
      </c>
      <c r="F1239">
        <v>46173.833333333336</v>
      </c>
      <c r="G1239">
        <v>46174.833333333336</v>
      </c>
      <c r="H1239">
        <v>46173.833333333336</v>
      </c>
      <c r="I1239">
        <v>46203.833333333336</v>
      </c>
      <c r="J1239" s="1" t="s">
        <v>96</v>
      </c>
      <c r="K1239" s="1" t="s">
        <v>45</v>
      </c>
      <c r="L1239" s="1" t="s">
        <v>97</v>
      </c>
      <c r="M1239" s="1" t="s">
        <v>148</v>
      </c>
      <c r="N1239" s="1" t="s">
        <v>48</v>
      </c>
      <c r="O1239" s="1" t="s">
        <v>49</v>
      </c>
      <c r="P1239">
        <v>1633093.5662</v>
      </c>
      <c r="Q1239" s="1" t="s">
        <v>99</v>
      </c>
      <c r="R1239">
        <v>1.6666700000000001E-5</v>
      </c>
      <c r="S1239" s="1" t="s">
        <v>51</v>
      </c>
      <c r="T1239" s="1" t="s">
        <v>52</v>
      </c>
      <c r="U1239">
        <v>27.218299999999999</v>
      </c>
      <c r="V1239">
        <v>25.312999999999999</v>
      </c>
      <c r="W1239">
        <v>25.312999999999999</v>
      </c>
      <c r="X1239" s="1" t="s">
        <v>53</v>
      </c>
      <c r="Y1239" s="1" t="s">
        <v>49</v>
      </c>
      <c r="Z1239" s="1" t="s">
        <v>100</v>
      </c>
      <c r="AA1239" s="1" t="s">
        <v>123</v>
      </c>
      <c r="AB1239" s="1" t="s">
        <v>124</v>
      </c>
      <c r="AC1239" s="1" t="s">
        <v>125</v>
      </c>
      <c r="AD1239" s="1" t="s">
        <v>126</v>
      </c>
      <c r="AE1239" s="1" t="s">
        <v>127</v>
      </c>
      <c r="AF1239" s="1" t="s">
        <v>70</v>
      </c>
      <c r="AG1239" s="1" t="s">
        <v>60</v>
      </c>
      <c r="AH1239">
        <v>1239</v>
      </c>
      <c r="AI1239" s="1" t="s">
        <v>70</v>
      </c>
      <c r="AJ1239" s="1" t="s">
        <v>71</v>
      </c>
      <c r="AK1239" s="1" t="s">
        <v>72</v>
      </c>
      <c r="AL1239">
        <v>1</v>
      </c>
      <c r="AM1239" s="1" t="s">
        <v>2592</v>
      </c>
      <c r="AN1239" s="2">
        <v>46143</v>
      </c>
      <c r="AO1239" s="3">
        <v>46143</v>
      </c>
    </row>
    <row r="1240" spans="1:41">
      <c r="A1240" s="1" t="s">
        <v>2593</v>
      </c>
      <c r="B1240" s="1" t="s">
        <v>42</v>
      </c>
      <c r="C1240">
        <v>999999999999</v>
      </c>
      <c r="D1240">
        <v>222222222222</v>
      </c>
      <c r="E1240" s="1" t="s">
        <v>121</v>
      </c>
      <c r="F1240">
        <v>46173.833333333336</v>
      </c>
      <c r="G1240">
        <v>46174.833333333336</v>
      </c>
      <c r="H1240">
        <v>46173.833333333336</v>
      </c>
      <c r="I1240">
        <v>46203.833333333336</v>
      </c>
      <c r="J1240" s="1" t="s">
        <v>106</v>
      </c>
      <c r="K1240" s="1" t="s">
        <v>107</v>
      </c>
      <c r="L1240" s="1" t="s">
        <v>108</v>
      </c>
      <c r="M1240" s="1" t="s">
        <v>151</v>
      </c>
      <c r="N1240" s="1" t="s">
        <v>48</v>
      </c>
      <c r="O1240" s="1" t="s">
        <v>49</v>
      </c>
      <c r="P1240">
        <v>82.365799999999993</v>
      </c>
      <c r="Q1240" s="1" t="s">
        <v>110</v>
      </c>
      <c r="R1240">
        <v>0.5</v>
      </c>
      <c r="S1240" s="1" t="s">
        <v>51</v>
      </c>
      <c r="T1240" s="1" t="s">
        <v>52</v>
      </c>
      <c r="U1240">
        <v>41.182899999999997</v>
      </c>
      <c r="V1240">
        <v>37.888300000000001</v>
      </c>
      <c r="W1240">
        <v>37.888300000000001</v>
      </c>
      <c r="X1240" s="1" t="s">
        <v>53</v>
      </c>
      <c r="Y1240" s="1" t="s">
        <v>49</v>
      </c>
      <c r="Z1240" s="1" t="s">
        <v>111</v>
      </c>
      <c r="AA1240" s="1" t="s">
        <v>152</v>
      </c>
      <c r="AB1240" s="1" t="s">
        <v>124</v>
      </c>
      <c r="AC1240" s="1" t="s">
        <v>125</v>
      </c>
      <c r="AD1240" s="1" t="s">
        <v>126</v>
      </c>
      <c r="AE1240" s="1" t="s">
        <v>127</v>
      </c>
      <c r="AF1240" s="1" t="s">
        <v>70</v>
      </c>
      <c r="AG1240" s="1" t="s">
        <v>60</v>
      </c>
      <c r="AH1240">
        <v>1240</v>
      </c>
      <c r="AI1240" s="1" t="s">
        <v>113</v>
      </c>
      <c r="AJ1240" s="1" t="s">
        <v>114</v>
      </c>
      <c r="AK1240" s="1" t="s">
        <v>115</v>
      </c>
      <c r="AL1240">
        <v>1</v>
      </c>
      <c r="AM1240" s="1" t="s">
        <v>2594</v>
      </c>
      <c r="AN1240" s="2">
        <v>46143</v>
      </c>
      <c r="AO1240" s="3">
        <v>46143</v>
      </c>
    </row>
    <row r="1241" spans="1:41">
      <c r="A1241" s="1" t="s">
        <v>2595</v>
      </c>
      <c r="B1241" s="1" t="s">
        <v>42</v>
      </c>
      <c r="C1241">
        <v>999999999999</v>
      </c>
      <c r="D1241">
        <v>222222222222</v>
      </c>
      <c r="E1241" s="1" t="s">
        <v>121</v>
      </c>
      <c r="F1241">
        <v>46173.833333333336</v>
      </c>
      <c r="G1241">
        <v>46174.833333333336</v>
      </c>
      <c r="H1241">
        <v>46173.833333333336</v>
      </c>
      <c r="I1241">
        <v>46203.833333333336</v>
      </c>
      <c r="J1241" s="1" t="s">
        <v>106</v>
      </c>
      <c r="K1241" s="1" t="s">
        <v>107</v>
      </c>
      <c r="L1241" s="1" t="s">
        <v>108</v>
      </c>
      <c r="M1241" s="1" t="s">
        <v>155</v>
      </c>
      <c r="N1241" s="1" t="s">
        <v>48</v>
      </c>
      <c r="O1241" s="1" t="s">
        <v>49</v>
      </c>
      <c r="P1241">
        <v>79.788799999999995</v>
      </c>
      <c r="Q1241" s="1" t="s">
        <v>110</v>
      </c>
      <c r="R1241">
        <v>0.5</v>
      </c>
      <c r="S1241" s="1" t="s">
        <v>51</v>
      </c>
      <c r="T1241" s="1" t="s">
        <v>52</v>
      </c>
      <c r="U1241">
        <v>39.894399999999997</v>
      </c>
      <c r="V1241">
        <v>36.702800000000003</v>
      </c>
      <c r="W1241">
        <v>36.702800000000003</v>
      </c>
      <c r="X1241" s="1" t="s">
        <v>53</v>
      </c>
      <c r="Y1241" s="1" t="s">
        <v>49</v>
      </c>
      <c r="Z1241" s="1" t="s">
        <v>111</v>
      </c>
      <c r="AA1241" s="1" t="s">
        <v>152</v>
      </c>
      <c r="AB1241" s="1" t="s">
        <v>124</v>
      </c>
      <c r="AC1241" s="1" t="s">
        <v>125</v>
      </c>
      <c r="AD1241" s="1" t="s">
        <v>126</v>
      </c>
      <c r="AE1241" s="1" t="s">
        <v>127</v>
      </c>
      <c r="AF1241" s="1" t="s">
        <v>70</v>
      </c>
      <c r="AG1241" s="1" t="s">
        <v>60</v>
      </c>
      <c r="AH1241">
        <v>1241</v>
      </c>
      <c r="AI1241" s="1" t="s">
        <v>113</v>
      </c>
      <c r="AJ1241" s="1" t="s">
        <v>114</v>
      </c>
      <c r="AK1241" s="1" t="s">
        <v>115</v>
      </c>
      <c r="AL1241">
        <v>1</v>
      </c>
      <c r="AM1241" s="1" t="s">
        <v>2596</v>
      </c>
      <c r="AN1241" s="2">
        <v>46143</v>
      </c>
      <c r="AO1241" s="3">
        <v>46143</v>
      </c>
    </row>
    <row r="1242" spans="1:41">
      <c r="A1242" s="1" t="s">
        <v>2597</v>
      </c>
      <c r="B1242" s="1" t="s">
        <v>42</v>
      </c>
      <c r="C1242">
        <v>999999999999</v>
      </c>
      <c r="D1242">
        <v>111111111111</v>
      </c>
      <c r="E1242" s="1" t="s">
        <v>43</v>
      </c>
      <c r="F1242">
        <v>46174.833333333336</v>
      </c>
      <c r="G1242">
        <v>46175.833333333336</v>
      </c>
      <c r="H1242">
        <v>46173.833333333336</v>
      </c>
      <c r="I1242">
        <v>46203.833333333336</v>
      </c>
      <c r="J1242" s="1" t="s">
        <v>44</v>
      </c>
      <c r="K1242" s="1" t="s">
        <v>45</v>
      </c>
      <c r="L1242" s="1" t="s">
        <v>46</v>
      </c>
      <c r="M1242" s="1" t="s">
        <v>47</v>
      </c>
      <c r="N1242" s="1" t="s">
        <v>48</v>
      </c>
      <c r="O1242" s="1" t="s">
        <v>49</v>
      </c>
      <c r="P1242">
        <v>1032.7144000000001</v>
      </c>
      <c r="Q1242" s="1" t="s">
        <v>50</v>
      </c>
      <c r="R1242">
        <v>9.6000000000000002E-2</v>
      </c>
      <c r="S1242" s="1" t="s">
        <v>51</v>
      </c>
      <c r="T1242" s="1" t="s">
        <v>52</v>
      </c>
      <c r="U1242">
        <v>99.140600000000006</v>
      </c>
      <c r="V1242">
        <v>86.748000000000005</v>
      </c>
      <c r="W1242">
        <v>86.748000000000005</v>
      </c>
      <c r="X1242" s="1" t="s">
        <v>53</v>
      </c>
      <c r="Y1242" s="1" t="s">
        <v>49</v>
      </c>
      <c r="Z1242" s="1" t="s">
        <v>54</v>
      </c>
      <c r="AA1242" s="1" t="s">
        <v>65</v>
      </c>
      <c r="AB1242" s="1" t="s">
        <v>66</v>
      </c>
      <c r="AC1242" s="1" t="s">
        <v>67</v>
      </c>
      <c r="AD1242" s="1" t="s">
        <v>68</v>
      </c>
      <c r="AE1242" s="1" t="s">
        <v>69</v>
      </c>
      <c r="AF1242" s="1" t="s">
        <v>70</v>
      </c>
      <c r="AG1242" s="1" t="s">
        <v>60</v>
      </c>
      <c r="AH1242">
        <v>1242</v>
      </c>
      <c r="AI1242" s="1" t="s">
        <v>70</v>
      </c>
      <c r="AJ1242" s="1" t="s">
        <v>71</v>
      </c>
      <c r="AK1242" s="1" t="s">
        <v>72</v>
      </c>
      <c r="AL1242">
        <v>1</v>
      </c>
      <c r="AM1242" s="1" t="s">
        <v>2598</v>
      </c>
      <c r="AN1242" s="2">
        <v>46174</v>
      </c>
      <c r="AO1242" s="3">
        <v>46174</v>
      </c>
    </row>
    <row r="1243" spans="1:41">
      <c r="A1243" s="1" t="s">
        <v>2599</v>
      </c>
      <c r="B1243" s="1" t="s">
        <v>42</v>
      </c>
      <c r="C1243">
        <v>999999999999</v>
      </c>
      <c r="D1243">
        <v>111111111111</v>
      </c>
      <c r="E1243" s="1" t="s">
        <v>43</v>
      </c>
      <c r="F1243">
        <v>46174.833333333336</v>
      </c>
      <c r="G1243">
        <v>46175.833333333336</v>
      </c>
      <c r="H1243">
        <v>46173.833333333336</v>
      </c>
      <c r="I1243">
        <v>46203.833333333336</v>
      </c>
      <c r="J1243" s="1" t="s">
        <v>44</v>
      </c>
      <c r="K1243" s="1" t="s">
        <v>45</v>
      </c>
      <c r="L1243" s="1" t="s">
        <v>46</v>
      </c>
      <c r="M1243" s="1" t="s">
        <v>64</v>
      </c>
      <c r="N1243" s="1" t="s">
        <v>48</v>
      </c>
      <c r="O1243" s="1" t="s">
        <v>49</v>
      </c>
      <c r="P1243">
        <v>1041.9092000000001</v>
      </c>
      <c r="Q1243" s="1" t="s">
        <v>50</v>
      </c>
      <c r="R1243">
        <v>9.6000000000000002E-2</v>
      </c>
      <c r="S1243" s="1" t="s">
        <v>51</v>
      </c>
      <c r="T1243" s="1" t="s">
        <v>52</v>
      </c>
      <c r="U1243">
        <v>100.02330000000001</v>
      </c>
      <c r="V1243">
        <v>87.520399999999995</v>
      </c>
      <c r="W1243">
        <v>87.520399999999995</v>
      </c>
      <c r="X1243" s="1" t="s">
        <v>53</v>
      </c>
      <c r="Y1243" s="1" t="s">
        <v>49</v>
      </c>
      <c r="Z1243" s="1" t="s">
        <v>54</v>
      </c>
      <c r="AA1243" s="1" t="s">
        <v>65</v>
      </c>
      <c r="AB1243" s="1" t="s">
        <v>66</v>
      </c>
      <c r="AC1243" s="1" t="s">
        <v>67</v>
      </c>
      <c r="AD1243" s="1" t="s">
        <v>68</v>
      </c>
      <c r="AE1243" s="1" t="s">
        <v>69</v>
      </c>
      <c r="AF1243" s="1" t="s">
        <v>70</v>
      </c>
      <c r="AG1243" s="1" t="s">
        <v>60</v>
      </c>
      <c r="AH1243">
        <v>1243</v>
      </c>
      <c r="AI1243" s="1" t="s">
        <v>70</v>
      </c>
      <c r="AJ1243" s="1" t="s">
        <v>71</v>
      </c>
      <c r="AK1243" s="1" t="s">
        <v>72</v>
      </c>
      <c r="AL1243">
        <v>1</v>
      </c>
      <c r="AM1243" s="1" t="s">
        <v>2600</v>
      </c>
      <c r="AN1243" s="2">
        <v>46174</v>
      </c>
      <c r="AO1243" s="3">
        <v>46174</v>
      </c>
    </row>
    <row r="1244" spans="1:41">
      <c r="A1244" s="1" t="s">
        <v>2601</v>
      </c>
      <c r="B1244" s="1" t="s">
        <v>42</v>
      </c>
      <c r="C1244">
        <v>999999999999</v>
      </c>
      <c r="D1244">
        <v>111111111111</v>
      </c>
      <c r="E1244" s="1" t="s">
        <v>43</v>
      </c>
      <c r="F1244">
        <v>46174.833333333336</v>
      </c>
      <c r="G1244">
        <v>46175.833333333336</v>
      </c>
      <c r="H1244">
        <v>46173.833333333336</v>
      </c>
      <c r="I1244">
        <v>46203.833333333336</v>
      </c>
      <c r="J1244" s="1" t="s">
        <v>75</v>
      </c>
      <c r="K1244" s="1" t="s">
        <v>76</v>
      </c>
      <c r="L1244" s="1" t="s">
        <v>77</v>
      </c>
      <c r="M1244" s="1" t="s">
        <v>78</v>
      </c>
      <c r="N1244" s="1" t="s">
        <v>48</v>
      </c>
      <c r="O1244" s="1" t="s">
        <v>49</v>
      </c>
      <c r="P1244">
        <v>224.14080000000001</v>
      </c>
      <c r="Q1244" s="1" t="s">
        <v>79</v>
      </c>
      <c r="R1244">
        <v>2.3E-2</v>
      </c>
      <c r="S1244" s="1" t="s">
        <v>51</v>
      </c>
      <c r="T1244" s="1" t="s">
        <v>52</v>
      </c>
      <c r="U1244">
        <v>5.1551999999999998</v>
      </c>
      <c r="V1244">
        <v>4.819</v>
      </c>
      <c r="W1244">
        <v>4.819</v>
      </c>
      <c r="X1244" s="1" t="s">
        <v>53</v>
      </c>
      <c r="Y1244" s="1" t="s">
        <v>49</v>
      </c>
      <c r="Z1244" s="1" t="s">
        <v>80</v>
      </c>
      <c r="AA1244" s="1" t="s">
        <v>65</v>
      </c>
      <c r="AB1244" s="1" t="s">
        <v>66</v>
      </c>
      <c r="AC1244" s="1" t="s">
        <v>67</v>
      </c>
      <c r="AD1244" s="1" t="s">
        <v>68</v>
      </c>
      <c r="AE1244" s="1" t="s">
        <v>69</v>
      </c>
      <c r="AF1244" s="1" t="s">
        <v>70</v>
      </c>
      <c r="AG1244" s="1" t="s">
        <v>60</v>
      </c>
      <c r="AH1244">
        <v>1244</v>
      </c>
      <c r="AI1244" s="1" t="s">
        <v>70</v>
      </c>
      <c r="AJ1244" s="1" t="s">
        <v>71</v>
      </c>
      <c r="AK1244" s="1" t="s">
        <v>72</v>
      </c>
      <c r="AL1244">
        <v>1</v>
      </c>
      <c r="AM1244" s="1" t="s">
        <v>2602</v>
      </c>
      <c r="AN1244" s="2">
        <v>46174</v>
      </c>
      <c r="AO1244" s="3">
        <v>46174</v>
      </c>
    </row>
    <row r="1245" spans="1:41">
      <c r="A1245" s="1" t="s">
        <v>2603</v>
      </c>
      <c r="B1245" s="1" t="s">
        <v>42</v>
      </c>
      <c r="C1245">
        <v>999999999999</v>
      </c>
      <c r="D1245">
        <v>111111111111</v>
      </c>
      <c r="E1245" s="1" t="s">
        <v>43</v>
      </c>
      <c r="F1245">
        <v>46174.833333333336</v>
      </c>
      <c r="G1245">
        <v>46175.833333333336</v>
      </c>
      <c r="H1245">
        <v>46173.833333333336</v>
      </c>
      <c r="I1245">
        <v>46203.833333333336</v>
      </c>
      <c r="J1245" s="1" t="s">
        <v>75</v>
      </c>
      <c r="K1245" s="1" t="s">
        <v>76</v>
      </c>
      <c r="L1245" s="1" t="s">
        <v>77</v>
      </c>
      <c r="M1245" s="1" t="s">
        <v>83</v>
      </c>
      <c r="N1245" s="1" t="s">
        <v>48</v>
      </c>
      <c r="O1245" s="1" t="s">
        <v>49</v>
      </c>
      <c r="P1245">
        <v>250.7552</v>
      </c>
      <c r="Q1245" s="1" t="s">
        <v>79</v>
      </c>
      <c r="R1245">
        <v>2.3E-2</v>
      </c>
      <c r="S1245" s="1" t="s">
        <v>51</v>
      </c>
      <c r="T1245" s="1" t="s">
        <v>52</v>
      </c>
      <c r="U1245">
        <v>5.7674000000000003</v>
      </c>
      <c r="V1245">
        <v>5.3912000000000004</v>
      </c>
      <c r="W1245">
        <v>5.3912000000000004</v>
      </c>
      <c r="X1245" s="1" t="s">
        <v>53</v>
      </c>
      <c r="Y1245" s="1" t="s">
        <v>49</v>
      </c>
      <c r="Z1245" s="1" t="s">
        <v>80</v>
      </c>
      <c r="AA1245" s="1" t="s">
        <v>65</v>
      </c>
      <c r="AB1245" s="1" t="s">
        <v>66</v>
      </c>
      <c r="AC1245" s="1" t="s">
        <v>67</v>
      </c>
      <c r="AD1245" s="1" t="s">
        <v>68</v>
      </c>
      <c r="AE1245" s="1" t="s">
        <v>69</v>
      </c>
      <c r="AF1245" s="1" t="s">
        <v>70</v>
      </c>
      <c r="AG1245" s="1" t="s">
        <v>60</v>
      </c>
      <c r="AH1245">
        <v>1245</v>
      </c>
      <c r="AI1245" s="1" t="s">
        <v>70</v>
      </c>
      <c r="AJ1245" s="1" t="s">
        <v>71</v>
      </c>
      <c r="AK1245" s="1" t="s">
        <v>72</v>
      </c>
      <c r="AL1245">
        <v>1</v>
      </c>
      <c r="AM1245" s="1" t="s">
        <v>2604</v>
      </c>
      <c r="AN1245" s="2">
        <v>46174</v>
      </c>
      <c r="AO1245" s="3">
        <v>46174</v>
      </c>
    </row>
    <row r="1246" spans="1:41">
      <c r="A1246" s="1" t="s">
        <v>2605</v>
      </c>
      <c r="B1246" s="1" t="s">
        <v>42</v>
      </c>
      <c r="C1246">
        <v>999999999999</v>
      </c>
      <c r="D1246">
        <v>111111111111</v>
      </c>
      <c r="E1246" s="1" t="s">
        <v>43</v>
      </c>
      <c r="F1246">
        <v>46174.833333333336</v>
      </c>
      <c r="G1246">
        <v>46175.833333333336</v>
      </c>
      <c r="H1246">
        <v>46173.833333333336</v>
      </c>
      <c r="I1246">
        <v>46203.833333333336</v>
      </c>
      <c r="J1246" s="1" t="s">
        <v>86</v>
      </c>
      <c r="K1246" s="1" t="s">
        <v>87</v>
      </c>
      <c r="L1246" s="1" t="s">
        <v>88</v>
      </c>
      <c r="M1246" s="1" t="s">
        <v>89</v>
      </c>
      <c r="N1246" s="1" t="s">
        <v>48</v>
      </c>
      <c r="O1246" s="1" t="s">
        <v>49</v>
      </c>
      <c r="P1246">
        <v>223.7457</v>
      </c>
      <c r="Q1246" s="1" t="s">
        <v>50</v>
      </c>
      <c r="R1246">
        <v>0.192</v>
      </c>
      <c r="S1246" s="1" t="s">
        <v>51</v>
      </c>
      <c r="T1246" s="1" t="s">
        <v>52</v>
      </c>
      <c r="U1246">
        <v>42.959200000000003</v>
      </c>
      <c r="V1246">
        <v>38.036799999999999</v>
      </c>
      <c r="W1246">
        <v>38.036799999999999</v>
      </c>
      <c r="X1246" s="1" t="s">
        <v>53</v>
      </c>
      <c r="Y1246" s="1" t="s">
        <v>49</v>
      </c>
      <c r="Z1246" s="1" t="s">
        <v>90</v>
      </c>
      <c r="AA1246" s="1" t="s">
        <v>65</v>
      </c>
      <c r="AB1246" s="1" t="s">
        <v>66</v>
      </c>
      <c r="AC1246" s="1" t="s">
        <v>67</v>
      </c>
      <c r="AD1246" s="1" t="s">
        <v>68</v>
      </c>
      <c r="AE1246" s="1" t="s">
        <v>69</v>
      </c>
      <c r="AF1246" s="1" t="s">
        <v>70</v>
      </c>
      <c r="AG1246" s="1" t="s">
        <v>60</v>
      </c>
      <c r="AH1246">
        <v>1246</v>
      </c>
      <c r="AI1246" s="1" t="s">
        <v>70</v>
      </c>
      <c r="AJ1246" s="1" t="s">
        <v>71</v>
      </c>
      <c r="AK1246" s="1" t="s">
        <v>72</v>
      </c>
      <c r="AL1246">
        <v>1</v>
      </c>
      <c r="AM1246" s="1" t="s">
        <v>2606</v>
      </c>
      <c r="AN1246" s="2">
        <v>46174</v>
      </c>
      <c r="AO1246" s="3">
        <v>46174</v>
      </c>
    </row>
    <row r="1247" spans="1:41">
      <c r="A1247" s="1" t="s">
        <v>2607</v>
      </c>
      <c r="B1247" s="1" t="s">
        <v>42</v>
      </c>
      <c r="C1247">
        <v>999999999999</v>
      </c>
      <c r="D1247">
        <v>111111111111</v>
      </c>
      <c r="E1247" s="1" t="s">
        <v>43</v>
      </c>
      <c r="F1247">
        <v>46174.833333333336</v>
      </c>
      <c r="G1247">
        <v>46175.833333333336</v>
      </c>
      <c r="H1247">
        <v>46173.833333333336</v>
      </c>
      <c r="I1247">
        <v>46203.833333333336</v>
      </c>
      <c r="J1247" s="1" t="s">
        <v>86</v>
      </c>
      <c r="K1247" s="1" t="s">
        <v>87</v>
      </c>
      <c r="L1247" s="1" t="s">
        <v>88</v>
      </c>
      <c r="M1247" s="1" t="s">
        <v>93</v>
      </c>
      <c r="N1247" s="1" t="s">
        <v>48</v>
      </c>
      <c r="O1247" s="1" t="s">
        <v>49</v>
      </c>
      <c r="P1247">
        <v>235.99180000000001</v>
      </c>
      <c r="Q1247" s="1" t="s">
        <v>50</v>
      </c>
      <c r="R1247">
        <v>0.192</v>
      </c>
      <c r="S1247" s="1" t="s">
        <v>51</v>
      </c>
      <c r="T1247" s="1" t="s">
        <v>52</v>
      </c>
      <c r="U1247">
        <v>45.310400000000001</v>
      </c>
      <c r="V1247">
        <v>40.118600000000001</v>
      </c>
      <c r="W1247">
        <v>40.118600000000001</v>
      </c>
      <c r="X1247" s="1" t="s">
        <v>53</v>
      </c>
      <c r="Y1247" s="1" t="s">
        <v>49</v>
      </c>
      <c r="Z1247" s="1" t="s">
        <v>90</v>
      </c>
      <c r="AA1247" s="1" t="s">
        <v>65</v>
      </c>
      <c r="AB1247" s="1" t="s">
        <v>66</v>
      </c>
      <c r="AC1247" s="1" t="s">
        <v>67</v>
      </c>
      <c r="AD1247" s="1" t="s">
        <v>68</v>
      </c>
      <c r="AE1247" s="1" t="s">
        <v>69</v>
      </c>
      <c r="AF1247" s="1" t="s">
        <v>70</v>
      </c>
      <c r="AG1247" s="1" t="s">
        <v>60</v>
      </c>
      <c r="AH1247">
        <v>1247</v>
      </c>
      <c r="AI1247" s="1" t="s">
        <v>70</v>
      </c>
      <c r="AJ1247" s="1" t="s">
        <v>71</v>
      </c>
      <c r="AK1247" s="1" t="s">
        <v>72</v>
      </c>
      <c r="AL1247">
        <v>1</v>
      </c>
      <c r="AM1247" s="1" t="s">
        <v>2608</v>
      </c>
      <c r="AN1247" s="2">
        <v>46174</v>
      </c>
      <c r="AO1247" s="3">
        <v>46174</v>
      </c>
    </row>
    <row r="1248" spans="1:41">
      <c r="A1248" s="1" t="s">
        <v>2609</v>
      </c>
      <c r="B1248" s="1" t="s">
        <v>42</v>
      </c>
      <c r="C1248">
        <v>999999999999</v>
      </c>
      <c r="D1248">
        <v>111111111111</v>
      </c>
      <c r="E1248" s="1" t="s">
        <v>43</v>
      </c>
      <c r="F1248">
        <v>46174.833333333336</v>
      </c>
      <c r="G1248">
        <v>46175.833333333336</v>
      </c>
      <c r="H1248">
        <v>46173.833333333336</v>
      </c>
      <c r="I1248">
        <v>46203.833333333336</v>
      </c>
      <c r="J1248" s="1" t="s">
        <v>96</v>
      </c>
      <c r="K1248" s="1" t="s">
        <v>45</v>
      </c>
      <c r="L1248" s="1" t="s">
        <v>97</v>
      </c>
      <c r="M1248" s="1" t="s">
        <v>98</v>
      </c>
      <c r="N1248" s="1" t="s">
        <v>48</v>
      </c>
      <c r="O1248" s="1" t="s">
        <v>49</v>
      </c>
      <c r="P1248">
        <v>4876891.8405999998</v>
      </c>
      <c r="Q1248" s="1" t="s">
        <v>99</v>
      </c>
      <c r="R1248">
        <v>1.6666700000000001E-5</v>
      </c>
      <c r="S1248" s="1" t="s">
        <v>51</v>
      </c>
      <c r="T1248" s="1" t="s">
        <v>52</v>
      </c>
      <c r="U1248">
        <v>81.281700000000001</v>
      </c>
      <c r="V1248">
        <v>75.591800000000006</v>
      </c>
      <c r="W1248">
        <v>75.591800000000006</v>
      </c>
      <c r="X1248" s="1" t="s">
        <v>53</v>
      </c>
      <c r="Y1248" s="1" t="s">
        <v>49</v>
      </c>
      <c r="Z1248" s="1" t="s">
        <v>100</v>
      </c>
      <c r="AA1248" s="1" t="s">
        <v>65</v>
      </c>
      <c r="AB1248" s="1" t="s">
        <v>66</v>
      </c>
      <c r="AC1248" s="1" t="s">
        <v>67</v>
      </c>
      <c r="AD1248" s="1" t="s">
        <v>68</v>
      </c>
      <c r="AE1248" s="1" t="s">
        <v>69</v>
      </c>
      <c r="AF1248" s="1" t="s">
        <v>70</v>
      </c>
      <c r="AG1248" s="1" t="s">
        <v>60</v>
      </c>
      <c r="AH1248">
        <v>1248</v>
      </c>
      <c r="AI1248" s="1" t="s">
        <v>70</v>
      </c>
      <c r="AJ1248" s="1" t="s">
        <v>71</v>
      </c>
      <c r="AK1248" s="1" t="s">
        <v>72</v>
      </c>
      <c r="AL1248">
        <v>1</v>
      </c>
      <c r="AM1248" s="1" t="s">
        <v>2610</v>
      </c>
      <c r="AN1248" s="2">
        <v>46174</v>
      </c>
      <c r="AO1248" s="3">
        <v>46174</v>
      </c>
    </row>
    <row r="1249" spans="1:41">
      <c r="A1249" s="1" t="s">
        <v>2611</v>
      </c>
      <c r="B1249" s="1" t="s">
        <v>42</v>
      </c>
      <c r="C1249">
        <v>999999999999</v>
      </c>
      <c r="D1249">
        <v>111111111111</v>
      </c>
      <c r="E1249" s="1" t="s">
        <v>43</v>
      </c>
      <c r="F1249">
        <v>46174.833333333336</v>
      </c>
      <c r="G1249">
        <v>46175.833333333336</v>
      </c>
      <c r="H1249">
        <v>46173.833333333336</v>
      </c>
      <c r="I1249">
        <v>46203.833333333336</v>
      </c>
      <c r="J1249" s="1" t="s">
        <v>96</v>
      </c>
      <c r="K1249" s="1" t="s">
        <v>45</v>
      </c>
      <c r="L1249" s="1" t="s">
        <v>97</v>
      </c>
      <c r="M1249" s="1" t="s">
        <v>103</v>
      </c>
      <c r="N1249" s="1" t="s">
        <v>48</v>
      </c>
      <c r="O1249" s="1" t="s">
        <v>49</v>
      </c>
      <c r="P1249">
        <v>4830342.8313999996</v>
      </c>
      <c r="Q1249" s="1" t="s">
        <v>99</v>
      </c>
      <c r="R1249">
        <v>1.6666700000000001E-5</v>
      </c>
      <c r="S1249" s="1" t="s">
        <v>51</v>
      </c>
      <c r="T1249" s="1" t="s">
        <v>52</v>
      </c>
      <c r="U1249">
        <v>80.505899999999997</v>
      </c>
      <c r="V1249">
        <v>74.8703</v>
      </c>
      <c r="W1249">
        <v>74.8703</v>
      </c>
      <c r="X1249" s="1" t="s">
        <v>53</v>
      </c>
      <c r="Y1249" s="1" t="s">
        <v>49</v>
      </c>
      <c r="Z1249" s="1" t="s">
        <v>100</v>
      </c>
      <c r="AA1249" s="1" t="s">
        <v>65</v>
      </c>
      <c r="AB1249" s="1" t="s">
        <v>66</v>
      </c>
      <c r="AC1249" s="1" t="s">
        <v>67</v>
      </c>
      <c r="AD1249" s="1" t="s">
        <v>68</v>
      </c>
      <c r="AE1249" s="1" t="s">
        <v>69</v>
      </c>
      <c r="AF1249" s="1" t="s">
        <v>70</v>
      </c>
      <c r="AG1249" s="1" t="s">
        <v>60</v>
      </c>
      <c r="AH1249">
        <v>1249</v>
      </c>
      <c r="AI1249" s="1" t="s">
        <v>70</v>
      </c>
      <c r="AJ1249" s="1" t="s">
        <v>71</v>
      </c>
      <c r="AK1249" s="1" t="s">
        <v>72</v>
      </c>
      <c r="AL1249">
        <v>1</v>
      </c>
      <c r="AM1249" s="1" t="s">
        <v>2612</v>
      </c>
      <c r="AN1249" s="2">
        <v>46174</v>
      </c>
      <c r="AO1249" s="3">
        <v>46174</v>
      </c>
    </row>
    <row r="1250" spans="1:41">
      <c r="A1250" s="1" t="s">
        <v>2613</v>
      </c>
      <c r="B1250" s="1" t="s">
        <v>42</v>
      </c>
      <c r="C1250">
        <v>999999999999</v>
      </c>
      <c r="D1250">
        <v>111111111111</v>
      </c>
      <c r="E1250" s="1" t="s">
        <v>43</v>
      </c>
      <c r="F1250">
        <v>46174.833333333336</v>
      </c>
      <c r="G1250">
        <v>46175.833333333336</v>
      </c>
      <c r="H1250">
        <v>46173.833333333336</v>
      </c>
      <c r="I1250">
        <v>46203.833333333336</v>
      </c>
      <c r="J1250" s="1" t="s">
        <v>106</v>
      </c>
      <c r="K1250" s="1" t="s">
        <v>107</v>
      </c>
      <c r="L1250" s="1" t="s">
        <v>108</v>
      </c>
      <c r="M1250" s="1" t="s">
        <v>109</v>
      </c>
      <c r="N1250" s="1" t="s">
        <v>48</v>
      </c>
      <c r="O1250" s="1" t="s">
        <v>49</v>
      </c>
      <c r="P1250">
        <v>241.4735</v>
      </c>
      <c r="Q1250" s="1" t="s">
        <v>110</v>
      </c>
      <c r="R1250">
        <v>0.5</v>
      </c>
      <c r="S1250" s="1" t="s">
        <v>51</v>
      </c>
      <c r="T1250" s="1" t="s">
        <v>52</v>
      </c>
      <c r="U1250">
        <v>120.7368</v>
      </c>
      <c r="V1250">
        <v>111.0778</v>
      </c>
      <c r="W1250">
        <v>111.0778</v>
      </c>
      <c r="X1250" s="1" t="s">
        <v>53</v>
      </c>
      <c r="Y1250" s="1" t="s">
        <v>49</v>
      </c>
      <c r="Z1250" s="1" t="s">
        <v>111</v>
      </c>
      <c r="AA1250" s="1" t="s">
        <v>112</v>
      </c>
      <c r="AB1250" s="1" t="s">
        <v>66</v>
      </c>
      <c r="AC1250" s="1" t="s">
        <v>67</v>
      </c>
      <c r="AD1250" s="1" t="s">
        <v>68</v>
      </c>
      <c r="AE1250" s="1" t="s">
        <v>69</v>
      </c>
      <c r="AF1250" s="1" t="s">
        <v>70</v>
      </c>
      <c r="AG1250" s="1" t="s">
        <v>60</v>
      </c>
      <c r="AH1250">
        <v>1250</v>
      </c>
      <c r="AI1250" s="1" t="s">
        <v>113</v>
      </c>
      <c r="AJ1250" s="1" t="s">
        <v>114</v>
      </c>
      <c r="AK1250" s="1" t="s">
        <v>115</v>
      </c>
      <c r="AL1250">
        <v>1</v>
      </c>
      <c r="AM1250" s="1" t="s">
        <v>2614</v>
      </c>
      <c r="AN1250" s="2">
        <v>46174</v>
      </c>
      <c r="AO1250" s="3">
        <v>46174</v>
      </c>
    </row>
    <row r="1251" spans="1:41">
      <c r="A1251" s="1" t="s">
        <v>2615</v>
      </c>
      <c r="B1251" s="1" t="s">
        <v>42</v>
      </c>
      <c r="C1251">
        <v>999999999999</v>
      </c>
      <c r="D1251">
        <v>111111111111</v>
      </c>
      <c r="E1251" s="1" t="s">
        <v>43</v>
      </c>
      <c r="F1251">
        <v>46174.833333333336</v>
      </c>
      <c r="G1251">
        <v>46175.833333333336</v>
      </c>
      <c r="H1251">
        <v>46173.833333333336</v>
      </c>
      <c r="I1251">
        <v>46203.833333333336</v>
      </c>
      <c r="J1251" s="1" t="s">
        <v>106</v>
      </c>
      <c r="K1251" s="1" t="s">
        <v>107</v>
      </c>
      <c r="L1251" s="1" t="s">
        <v>108</v>
      </c>
      <c r="M1251" s="1" t="s">
        <v>118</v>
      </c>
      <c r="N1251" s="1" t="s">
        <v>48</v>
      </c>
      <c r="O1251" s="1" t="s">
        <v>49</v>
      </c>
      <c r="P1251">
        <v>234.5128</v>
      </c>
      <c r="Q1251" s="1" t="s">
        <v>110</v>
      </c>
      <c r="R1251">
        <v>0.5</v>
      </c>
      <c r="S1251" s="1" t="s">
        <v>51</v>
      </c>
      <c r="T1251" s="1" t="s">
        <v>52</v>
      </c>
      <c r="U1251">
        <v>117.2564</v>
      </c>
      <c r="V1251">
        <v>107.8759</v>
      </c>
      <c r="W1251">
        <v>107.8759</v>
      </c>
      <c r="X1251" s="1" t="s">
        <v>53</v>
      </c>
      <c r="Y1251" s="1" t="s">
        <v>49</v>
      </c>
      <c r="Z1251" s="1" t="s">
        <v>111</v>
      </c>
      <c r="AA1251" s="1" t="s">
        <v>112</v>
      </c>
      <c r="AB1251" s="1" t="s">
        <v>66</v>
      </c>
      <c r="AC1251" s="1" t="s">
        <v>67</v>
      </c>
      <c r="AD1251" s="1" t="s">
        <v>68</v>
      </c>
      <c r="AE1251" s="1" t="s">
        <v>69</v>
      </c>
      <c r="AF1251" s="1" t="s">
        <v>70</v>
      </c>
      <c r="AG1251" s="1" t="s">
        <v>60</v>
      </c>
      <c r="AH1251">
        <v>1251</v>
      </c>
      <c r="AI1251" s="1" t="s">
        <v>113</v>
      </c>
      <c r="AJ1251" s="1" t="s">
        <v>114</v>
      </c>
      <c r="AK1251" s="1" t="s">
        <v>115</v>
      </c>
      <c r="AL1251">
        <v>1</v>
      </c>
      <c r="AM1251" s="1" t="s">
        <v>2616</v>
      </c>
      <c r="AN1251" s="2">
        <v>46174</v>
      </c>
      <c r="AO1251" s="3">
        <v>46174</v>
      </c>
    </row>
    <row r="1252" spans="1:41">
      <c r="A1252" s="1" t="s">
        <v>2617</v>
      </c>
      <c r="B1252" s="1" t="s">
        <v>42</v>
      </c>
      <c r="C1252">
        <v>999999999999</v>
      </c>
      <c r="D1252">
        <v>222222222222</v>
      </c>
      <c r="E1252" s="1" t="s">
        <v>121</v>
      </c>
      <c r="F1252">
        <v>46174.833333333336</v>
      </c>
      <c r="G1252">
        <v>46175.833333333336</v>
      </c>
      <c r="H1252">
        <v>46173.833333333336</v>
      </c>
      <c r="I1252">
        <v>46203.833333333336</v>
      </c>
      <c r="J1252" s="1" t="s">
        <v>44</v>
      </c>
      <c r="K1252" s="1" t="s">
        <v>45</v>
      </c>
      <c r="L1252" s="1" t="s">
        <v>46</v>
      </c>
      <c r="M1252" s="1" t="s">
        <v>122</v>
      </c>
      <c r="N1252" s="1" t="s">
        <v>48</v>
      </c>
      <c r="O1252" s="1" t="s">
        <v>49</v>
      </c>
      <c r="P1252">
        <v>441.96379999999999</v>
      </c>
      <c r="Q1252" s="1" t="s">
        <v>50</v>
      </c>
      <c r="R1252">
        <v>9.6000000000000002E-2</v>
      </c>
      <c r="S1252" s="1" t="s">
        <v>51</v>
      </c>
      <c r="T1252" s="1" t="s">
        <v>52</v>
      </c>
      <c r="U1252">
        <v>42.4285</v>
      </c>
      <c r="V1252">
        <v>37.125</v>
      </c>
      <c r="W1252">
        <v>37.125</v>
      </c>
      <c r="X1252" s="1" t="s">
        <v>53</v>
      </c>
      <c r="Y1252" s="1" t="s">
        <v>49</v>
      </c>
      <c r="Z1252" s="1" t="s">
        <v>54</v>
      </c>
      <c r="AA1252" s="1" t="s">
        <v>123</v>
      </c>
      <c r="AB1252" s="1" t="s">
        <v>124</v>
      </c>
      <c r="AC1252" s="1" t="s">
        <v>125</v>
      </c>
      <c r="AD1252" s="1" t="s">
        <v>126</v>
      </c>
      <c r="AE1252" s="1" t="s">
        <v>127</v>
      </c>
      <c r="AF1252" s="1" t="s">
        <v>70</v>
      </c>
      <c r="AG1252" s="1" t="s">
        <v>60</v>
      </c>
      <c r="AH1252">
        <v>1252</v>
      </c>
      <c r="AI1252" s="1" t="s">
        <v>70</v>
      </c>
      <c r="AJ1252" s="1" t="s">
        <v>71</v>
      </c>
      <c r="AK1252" s="1" t="s">
        <v>72</v>
      </c>
      <c r="AL1252">
        <v>1</v>
      </c>
      <c r="AM1252" s="1" t="s">
        <v>2618</v>
      </c>
      <c r="AN1252" s="2">
        <v>46174</v>
      </c>
      <c r="AO1252" s="3">
        <v>46174</v>
      </c>
    </row>
    <row r="1253" spans="1:41">
      <c r="A1253" s="1" t="s">
        <v>2619</v>
      </c>
      <c r="B1253" s="1" t="s">
        <v>42</v>
      </c>
      <c r="C1253">
        <v>999999999999</v>
      </c>
      <c r="D1253">
        <v>222222222222</v>
      </c>
      <c r="E1253" s="1" t="s">
        <v>121</v>
      </c>
      <c r="F1253">
        <v>46174.833333333336</v>
      </c>
      <c r="G1253">
        <v>46175.833333333336</v>
      </c>
      <c r="H1253">
        <v>46173.833333333336</v>
      </c>
      <c r="I1253">
        <v>46203.833333333336</v>
      </c>
      <c r="J1253" s="1" t="s">
        <v>44</v>
      </c>
      <c r="K1253" s="1" t="s">
        <v>45</v>
      </c>
      <c r="L1253" s="1" t="s">
        <v>46</v>
      </c>
      <c r="M1253" s="1" t="s">
        <v>130</v>
      </c>
      <c r="N1253" s="1" t="s">
        <v>48</v>
      </c>
      <c r="O1253" s="1" t="s">
        <v>49</v>
      </c>
      <c r="P1253">
        <v>419.11450000000002</v>
      </c>
      <c r="Q1253" s="1" t="s">
        <v>50</v>
      </c>
      <c r="R1253">
        <v>9.6000000000000002E-2</v>
      </c>
      <c r="S1253" s="1" t="s">
        <v>51</v>
      </c>
      <c r="T1253" s="1" t="s">
        <v>52</v>
      </c>
      <c r="U1253">
        <v>40.234999999999999</v>
      </c>
      <c r="V1253">
        <v>35.205599999999997</v>
      </c>
      <c r="W1253">
        <v>35.205599999999997</v>
      </c>
      <c r="X1253" s="1" t="s">
        <v>53</v>
      </c>
      <c r="Y1253" s="1" t="s">
        <v>49</v>
      </c>
      <c r="Z1253" s="1" t="s">
        <v>54</v>
      </c>
      <c r="AA1253" s="1" t="s">
        <v>123</v>
      </c>
      <c r="AB1253" s="1" t="s">
        <v>124</v>
      </c>
      <c r="AC1253" s="1" t="s">
        <v>125</v>
      </c>
      <c r="AD1253" s="1" t="s">
        <v>126</v>
      </c>
      <c r="AE1253" s="1" t="s">
        <v>127</v>
      </c>
      <c r="AF1253" s="1" t="s">
        <v>70</v>
      </c>
      <c r="AG1253" s="1" t="s">
        <v>60</v>
      </c>
      <c r="AH1253">
        <v>1253</v>
      </c>
      <c r="AI1253" s="1" t="s">
        <v>70</v>
      </c>
      <c r="AJ1253" s="1" t="s">
        <v>71</v>
      </c>
      <c r="AK1253" s="1" t="s">
        <v>72</v>
      </c>
      <c r="AL1253">
        <v>1</v>
      </c>
      <c r="AM1253" s="1" t="s">
        <v>2620</v>
      </c>
      <c r="AN1253" s="2">
        <v>46174</v>
      </c>
      <c r="AO1253" s="3">
        <v>46174</v>
      </c>
    </row>
    <row r="1254" spans="1:41">
      <c r="A1254" s="1" t="s">
        <v>2621</v>
      </c>
      <c r="B1254" s="1" t="s">
        <v>42</v>
      </c>
      <c r="C1254">
        <v>999999999999</v>
      </c>
      <c r="D1254">
        <v>222222222222</v>
      </c>
      <c r="E1254" s="1" t="s">
        <v>121</v>
      </c>
      <c r="F1254">
        <v>46174.833333333336</v>
      </c>
      <c r="G1254">
        <v>46175.833333333336</v>
      </c>
      <c r="H1254">
        <v>46173.833333333336</v>
      </c>
      <c r="I1254">
        <v>46203.833333333336</v>
      </c>
      <c r="J1254" s="1" t="s">
        <v>75</v>
      </c>
      <c r="K1254" s="1" t="s">
        <v>76</v>
      </c>
      <c r="L1254" s="1" t="s">
        <v>77</v>
      </c>
      <c r="M1254" s="1" t="s">
        <v>133</v>
      </c>
      <c r="N1254" s="1" t="s">
        <v>48</v>
      </c>
      <c r="O1254" s="1" t="s">
        <v>49</v>
      </c>
      <c r="P1254">
        <v>86.790700000000001</v>
      </c>
      <c r="Q1254" s="1" t="s">
        <v>79</v>
      </c>
      <c r="R1254">
        <v>2.3E-2</v>
      </c>
      <c r="S1254" s="1" t="s">
        <v>51</v>
      </c>
      <c r="T1254" s="1" t="s">
        <v>52</v>
      </c>
      <c r="U1254">
        <v>1.9962</v>
      </c>
      <c r="V1254">
        <v>1.8660000000000001</v>
      </c>
      <c r="W1254">
        <v>1.8660000000000001</v>
      </c>
      <c r="X1254" s="1" t="s">
        <v>53</v>
      </c>
      <c r="Y1254" s="1" t="s">
        <v>49</v>
      </c>
      <c r="Z1254" s="1" t="s">
        <v>80</v>
      </c>
      <c r="AA1254" s="1" t="s">
        <v>123</v>
      </c>
      <c r="AB1254" s="1" t="s">
        <v>124</v>
      </c>
      <c r="AC1254" s="1" t="s">
        <v>125</v>
      </c>
      <c r="AD1254" s="1" t="s">
        <v>126</v>
      </c>
      <c r="AE1254" s="1" t="s">
        <v>127</v>
      </c>
      <c r="AF1254" s="1" t="s">
        <v>70</v>
      </c>
      <c r="AG1254" s="1" t="s">
        <v>60</v>
      </c>
      <c r="AH1254">
        <v>1254</v>
      </c>
      <c r="AI1254" s="1" t="s">
        <v>70</v>
      </c>
      <c r="AJ1254" s="1" t="s">
        <v>71</v>
      </c>
      <c r="AK1254" s="1" t="s">
        <v>72</v>
      </c>
      <c r="AL1254">
        <v>1</v>
      </c>
      <c r="AM1254" s="1" t="s">
        <v>2622</v>
      </c>
      <c r="AN1254" s="2">
        <v>46174</v>
      </c>
      <c r="AO1254" s="3">
        <v>46174</v>
      </c>
    </row>
    <row r="1255" spans="1:41">
      <c r="A1255" s="1" t="s">
        <v>2623</v>
      </c>
      <c r="B1255" s="1" t="s">
        <v>42</v>
      </c>
      <c r="C1255">
        <v>999999999999</v>
      </c>
      <c r="D1255">
        <v>222222222222</v>
      </c>
      <c r="E1255" s="1" t="s">
        <v>121</v>
      </c>
      <c r="F1255">
        <v>46174.833333333336</v>
      </c>
      <c r="G1255">
        <v>46175.833333333336</v>
      </c>
      <c r="H1255">
        <v>46173.833333333336</v>
      </c>
      <c r="I1255">
        <v>46203.833333333336</v>
      </c>
      <c r="J1255" s="1" t="s">
        <v>75</v>
      </c>
      <c r="K1255" s="1" t="s">
        <v>76</v>
      </c>
      <c r="L1255" s="1" t="s">
        <v>77</v>
      </c>
      <c r="M1255" s="1" t="s">
        <v>136</v>
      </c>
      <c r="N1255" s="1" t="s">
        <v>48</v>
      </c>
      <c r="O1255" s="1" t="s">
        <v>49</v>
      </c>
      <c r="P1255">
        <v>90.126199999999997</v>
      </c>
      <c r="Q1255" s="1" t="s">
        <v>79</v>
      </c>
      <c r="R1255">
        <v>2.3E-2</v>
      </c>
      <c r="S1255" s="1" t="s">
        <v>51</v>
      </c>
      <c r="T1255" s="1" t="s">
        <v>52</v>
      </c>
      <c r="U1255">
        <v>2.0729000000000002</v>
      </c>
      <c r="V1255">
        <v>1.9377</v>
      </c>
      <c r="W1255">
        <v>1.9377</v>
      </c>
      <c r="X1255" s="1" t="s">
        <v>53</v>
      </c>
      <c r="Y1255" s="1" t="s">
        <v>49</v>
      </c>
      <c r="Z1255" s="1" t="s">
        <v>80</v>
      </c>
      <c r="AA1255" s="1" t="s">
        <v>123</v>
      </c>
      <c r="AB1255" s="1" t="s">
        <v>124</v>
      </c>
      <c r="AC1255" s="1" t="s">
        <v>125</v>
      </c>
      <c r="AD1255" s="1" t="s">
        <v>126</v>
      </c>
      <c r="AE1255" s="1" t="s">
        <v>127</v>
      </c>
      <c r="AF1255" s="1" t="s">
        <v>70</v>
      </c>
      <c r="AG1255" s="1" t="s">
        <v>60</v>
      </c>
      <c r="AH1255">
        <v>1255</v>
      </c>
      <c r="AI1255" s="1" t="s">
        <v>70</v>
      </c>
      <c r="AJ1255" s="1" t="s">
        <v>71</v>
      </c>
      <c r="AK1255" s="1" t="s">
        <v>72</v>
      </c>
      <c r="AL1255">
        <v>1</v>
      </c>
      <c r="AM1255" s="1" t="s">
        <v>2624</v>
      </c>
      <c r="AN1255" s="2">
        <v>46174</v>
      </c>
      <c r="AO1255" s="3">
        <v>46174</v>
      </c>
    </row>
    <row r="1256" spans="1:41">
      <c r="A1256" s="1" t="s">
        <v>2625</v>
      </c>
      <c r="B1256" s="1" t="s">
        <v>42</v>
      </c>
      <c r="C1256">
        <v>999999999999</v>
      </c>
      <c r="D1256">
        <v>222222222222</v>
      </c>
      <c r="E1256" s="1" t="s">
        <v>121</v>
      </c>
      <c r="F1256">
        <v>46174.833333333336</v>
      </c>
      <c r="G1256">
        <v>46175.833333333336</v>
      </c>
      <c r="H1256">
        <v>46173.833333333336</v>
      </c>
      <c r="I1256">
        <v>46203.833333333336</v>
      </c>
      <c r="J1256" s="1" t="s">
        <v>86</v>
      </c>
      <c r="K1256" s="1" t="s">
        <v>87</v>
      </c>
      <c r="L1256" s="1" t="s">
        <v>88</v>
      </c>
      <c r="M1256" s="1" t="s">
        <v>139</v>
      </c>
      <c r="N1256" s="1" t="s">
        <v>48</v>
      </c>
      <c r="O1256" s="1" t="s">
        <v>49</v>
      </c>
      <c r="P1256">
        <v>90.386099999999999</v>
      </c>
      <c r="Q1256" s="1" t="s">
        <v>50</v>
      </c>
      <c r="R1256">
        <v>0.192</v>
      </c>
      <c r="S1256" s="1" t="s">
        <v>51</v>
      </c>
      <c r="T1256" s="1" t="s">
        <v>52</v>
      </c>
      <c r="U1256">
        <v>17.354099999999999</v>
      </c>
      <c r="V1256">
        <v>15.365600000000001</v>
      </c>
      <c r="W1256">
        <v>15.365600000000001</v>
      </c>
      <c r="X1256" s="1" t="s">
        <v>53</v>
      </c>
      <c r="Y1256" s="1" t="s">
        <v>49</v>
      </c>
      <c r="Z1256" s="1" t="s">
        <v>90</v>
      </c>
      <c r="AA1256" s="1" t="s">
        <v>123</v>
      </c>
      <c r="AB1256" s="1" t="s">
        <v>124</v>
      </c>
      <c r="AC1256" s="1" t="s">
        <v>125</v>
      </c>
      <c r="AD1256" s="1" t="s">
        <v>126</v>
      </c>
      <c r="AE1256" s="1" t="s">
        <v>127</v>
      </c>
      <c r="AF1256" s="1" t="s">
        <v>70</v>
      </c>
      <c r="AG1256" s="1" t="s">
        <v>60</v>
      </c>
      <c r="AH1256">
        <v>1256</v>
      </c>
      <c r="AI1256" s="1" t="s">
        <v>70</v>
      </c>
      <c r="AJ1256" s="1" t="s">
        <v>71</v>
      </c>
      <c r="AK1256" s="1" t="s">
        <v>72</v>
      </c>
      <c r="AL1256">
        <v>1</v>
      </c>
      <c r="AM1256" s="1" t="s">
        <v>2626</v>
      </c>
      <c r="AN1256" s="2">
        <v>46174</v>
      </c>
      <c r="AO1256" s="3">
        <v>46174</v>
      </c>
    </row>
    <row r="1257" spans="1:41">
      <c r="A1257" s="1" t="s">
        <v>2627</v>
      </c>
      <c r="B1257" s="1" t="s">
        <v>42</v>
      </c>
      <c r="C1257">
        <v>999999999999</v>
      </c>
      <c r="D1257">
        <v>222222222222</v>
      </c>
      <c r="E1257" s="1" t="s">
        <v>121</v>
      </c>
      <c r="F1257">
        <v>46174.833333333336</v>
      </c>
      <c r="G1257">
        <v>46175.833333333336</v>
      </c>
      <c r="H1257">
        <v>46173.833333333336</v>
      </c>
      <c r="I1257">
        <v>46203.833333333336</v>
      </c>
      <c r="J1257" s="1" t="s">
        <v>86</v>
      </c>
      <c r="K1257" s="1" t="s">
        <v>87</v>
      </c>
      <c r="L1257" s="1" t="s">
        <v>88</v>
      </c>
      <c r="M1257" s="1" t="s">
        <v>142</v>
      </c>
      <c r="N1257" s="1" t="s">
        <v>48</v>
      </c>
      <c r="O1257" s="1" t="s">
        <v>49</v>
      </c>
      <c r="P1257">
        <v>84.262299999999996</v>
      </c>
      <c r="Q1257" s="1" t="s">
        <v>50</v>
      </c>
      <c r="R1257">
        <v>0.192</v>
      </c>
      <c r="S1257" s="1" t="s">
        <v>51</v>
      </c>
      <c r="T1257" s="1" t="s">
        <v>52</v>
      </c>
      <c r="U1257">
        <v>16.1784</v>
      </c>
      <c r="V1257">
        <v>14.3246</v>
      </c>
      <c r="W1257">
        <v>14.3246</v>
      </c>
      <c r="X1257" s="1" t="s">
        <v>53</v>
      </c>
      <c r="Y1257" s="1" t="s">
        <v>49</v>
      </c>
      <c r="Z1257" s="1" t="s">
        <v>90</v>
      </c>
      <c r="AA1257" s="1" t="s">
        <v>123</v>
      </c>
      <c r="AB1257" s="1" t="s">
        <v>124</v>
      </c>
      <c r="AC1257" s="1" t="s">
        <v>125</v>
      </c>
      <c r="AD1257" s="1" t="s">
        <v>126</v>
      </c>
      <c r="AE1257" s="1" t="s">
        <v>127</v>
      </c>
      <c r="AF1257" s="1" t="s">
        <v>70</v>
      </c>
      <c r="AG1257" s="1" t="s">
        <v>60</v>
      </c>
      <c r="AH1257">
        <v>1257</v>
      </c>
      <c r="AI1257" s="1" t="s">
        <v>70</v>
      </c>
      <c r="AJ1257" s="1" t="s">
        <v>71</v>
      </c>
      <c r="AK1257" s="1" t="s">
        <v>72</v>
      </c>
      <c r="AL1257">
        <v>1</v>
      </c>
      <c r="AM1257" s="1" t="s">
        <v>2628</v>
      </c>
      <c r="AN1257" s="2">
        <v>46174</v>
      </c>
      <c r="AO1257" s="3">
        <v>46174</v>
      </c>
    </row>
    <row r="1258" spans="1:41">
      <c r="A1258" s="1" t="s">
        <v>2629</v>
      </c>
      <c r="B1258" s="1" t="s">
        <v>42</v>
      </c>
      <c r="C1258">
        <v>999999999999</v>
      </c>
      <c r="D1258">
        <v>222222222222</v>
      </c>
      <c r="E1258" s="1" t="s">
        <v>121</v>
      </c>
      <c r="F1258">
        <v>46174.833333333336</v>
      </c>
      <c r="G1258">
        <v>46175.833333333336</v>
      </c>
      <c r="H1258">
        <v>46173.833333333336</v>
      </c>
      <c r="I1258">
        <v>46203.833333333336</v>
      </c>
      <c r="J1258" s="1" t="s">
        <v>96</v>
      </c>
      <c r="K1258" s="1" t="s">
        <v>45</v>
      </c>
      <c r="L1258" s="1" t="s">
        <v>97</v>
      </c>
      <c r="M1258" s="1" t="s">
        <v>145</v>
      </c>
      <c r="N1258" s="1" t="s">
        <v>48</v>
      </c>
      <c r="O1258" s="1" t="s">
        <v>49</v>
      </c>
      <c r="P1258">
        <v>1902717.6399000001</v>
      </c>
      <c r="Q1258" s="1" t="s">
        <v>99</v>
      </c>
      <c r="R1258">
        <v>1.6666700000000001E-5</v>
      </c>
      <c r="S1258" s="1" t="s">
        <v>51</v>
      </c>
      <c r="T1258" s="1" t="s">
        <v>52</v>
      </c>
      <c r="U1258">
        <v>31.712</v>
      </c>
      <c r="V1258">
        <v>29.492100000000001</v>
      </c>
      <c r="W1258">
        <v>29.492100000000001</v>
      </c>
      <c r="X1258" s="1" t="s">
        <v>53</v>
      </c>
      <c r="Y1258" s="1" t="s">
        <v>49</v>
      </c>
      <c r="Z1258" s="1" t="s">
        <v>100</v>
      </c>
      <c r="AA1258" s="1" t="s">
        <v>123</v>
      </c>
      <c r="AB1258" s="1" t="s">
        <v>124</v>
      </c>
      <c r="AC1258" s="1" t="s">
        <v>125</v>
      </c>
      <c r="AD1258" s="1" t="s">
        <v>126</v>
      </c>
      <c r="AE1258" s="1" t="s">
        <v>127</v>
      </c>
      <c r="AF1258" s="1" t="s">
        <v>70</v>
      </c>
      <c r="AG1258" s="1" t="s">
        <v>60</v>
      </c>
      <c r="AH1258">
        <v>1258</v>
      </c>
      <c r="AI1258" s="1" t="s">
        <v>70</v>
      </c>
      <c r="AJ1258" s="1" t="s">
        <v>71</v>
      </c>
      <c r="AK1258" s="1" t="s">
        <v>72</v>
      </c>
      <c r="AL1258">
        <v>1</v>
      </c>
      <c r="AM1258" s="1" t="s">
        <v>2630</v>
      </c>
      <c r="AN1258" s="2">
        <v>46174</v>
      </c>
      <c r="AO1258" s="3">
        <v>46174</v>
      </c>
    </row>
    <row r="1259" spans="1:41">
      <c r="A1259" s="1" t="s">
        <v>2631</v>
      </c>
      <c r="B1259" s="1" t="s">
        <v>42</v>
      </c>
      <c r="C1259">
        <v>999999999999</v>
      </c>
      <c r="D1259">
        <v>222222222222</v>
      </c>
      <c r="E1259" s="1" t="s">
        <v>121</v>
      </c>
      <c r="F1259">
        <v>46174.833333333336</v>
      </c>
      <c r="G1259">
        <v>46175.833333333336</v>
      </c>
      <c r="H1259">
        <v>46173.833333333336</v>
      </c>
      <c r="I1259">
        <v>46203.833333333336</v>
      </c>
      <c r="J1259" s="1" t="s">
        <v>96</v>
      </c>
      <c r="K1259" s="1" t="s">
        <v>45</v>
      </c>
      <c r="L1259" s="1" t="s">
        <v>97</v>
      </c>
      <c r="M1259" s="1" t="s">
        <v>148</v>
      </c>
      <c r="N1259" s="1" t="s">
        <v>48</v>
      </c>
      <c r="O1259" s="1" t="s">
        <v>49</v>
      </c>
      <c r="P1259">
        <v>1907588.9276000001</v>
      </c>
      <c r="Q1259" s="1" t="s">
        <v>99</v>
      </c>
      <c r="R1259">
        <v>1.6666700000000001E-5</v>
      </c>
      <c r="S1259" s="1" t="s">
        <v>51</v>
      </c>
      <c r="T1259" s="1" t="s">
        <v>52</v>
      </c>
      <c r="U1259">
        <v>31.793199999999999</v>
      </c>
      <c r="V1259">
        <v>29.567599999999999</v>
      </c>
      <c r="W1259">
        <v>29.567599999999999</v>
      </c>
      <c r="X1259" s="1" t="s">
        <v>53</v>
      </c>
      <c r="Y1259" s="1" t="s">
        <v>49</v>
      </c>
      <c r="Z1259" s="1" t="s">
        <v>100</v>
      </c>
      <c r="AA1259" s="1" t="s">
        <v>123</v>
      </c>
      <c r="AB1259" s="1" t="s">
        <v>124</v>
      </c>
      <c r="AC1259" s="1" t="s">
        <v>125</v>
      </c>
      <c r="AD1259" s="1" t="s">
        <v>126</v>
      </c>
      <c r="AE1259" s="1" t="s">
        <v>127</v>
      </c>
      <c r="AF1259" s="1" t="s">
        <v>70</v>
      </c>
      <c r="AG1259" s="1" t="s">
        <v>60</v>
      </c>
      <c r="AH1259">
        <v>1259</v>
      </c>
      <c r="AI1259" s="1" t="s">
        <v>70</v>
      </c>
      <c r="AJ1259" s="1" t="s">
        <v>71</v>
      </c>
      <c r="AK1259" s="1" t="s">
        <v>72</v>
      </c>
      <c r="AL1259">
        <v>1</v>
      </c>
      <c r="AM1259" s="1" t="s">
        <v>2632</v>
      </c>
      <c r="AN1259" s="2">
        <v>46174</v>
      </c>
      <c r="AO1259" s="3">
        <v>46174</v>
      </c>
    </row>
    <row r="1260" spans="1:41">
      <c r="A1260" s="1" t="s">
        <v>2633</v>
      </c>
      <c r="B1260" s="1" t="s">
        <v>42</v>
      </c>
      <c r="C1260">
        <v>999999999999</v>
      </c>
      <c r="D1260">
        <v>222222222222</v>
      </c>
      <c r="E1260" s="1" t="s">
        <v>121</v>
      </c>
      <c r="F1260">
        <v>46174.833333333336</v>
      </c>
      <c r="G1260">
        <v>46175.833333333336</v>
      </c>
      <c r="H1260">
        <v>46173.833333333336</v>
      </c>
      <c r="I1260">
        <v>46203.833333333336</v>
      </c>
      <c r="J1260" s="1" t="s">
        <v>106</v>
      </c>
      <c r="K1260" s="1" t="s">
        <v>107</v>
      </c>
      <c r="L1260" s="1" t="s">
        <v>108</v>
      </c>
      <c r="M1260" s="1" t="s">
        <v>151</v>
      </c>
      <c r="N1260" s="1" t="s">
        <v>48</v>
      </c>
      <c r="O1260" s="1" t="s">
        <v>49</v>
      </c>
      <c r="P1260">
        <v>78.793300000000002</v>
      </c>
      <c r="Q1260" s="1" t="s">
        <v>110</v>
      </c>
      <c r="R1260">
        <v>0.5</v>
      </c>
      <c r="S1260" s="1" t="s">
        <v>51</v>
      </c>
      <c r="T1260" s="1" t="s">
        <v>52</v>
      </c>
      <c r="U1260">
        <v>39.396599999999999</v>
      </c>
      <c r="V1260">
        <v>36.244900000000001</v>
      </c>
      <c r="W1260">
        <v>36.244900000000001</v>
      </c>
      <c r="X1260" s="1" t="s">
        <v>53</v>
      </c>
      <c r="Y1260" s="1" t="s">
        <v>49</v>
      </c>
      <c r="Z1260" s="1" t="s">
        <v>111</v>
      </c>
      <c r="AA1260" s="1" t="s">
        <v>152</v>
      </c>
      <c r="AB1260" s="1" t="s">
        <v>124</v>
      </c>
      <c r="AC1260" s="1" t="s">
        <v>125</v>
      </c>
      <c r="AD1260" s="1" t="s">
        <v>126</v>
      </c>
      <c r="AE1260" s="1" t="s">
        <v>127</v>
      </c>
      <c r="AF1260" s="1" t="s">
        <v>70</v>
      </c>
      <c r="AG1260" s="1" t="s">
        <v>60</v>
      </c>
      <c r="AH1260">
        <v>1260</v>
      </c>
      <c r="AI1260" s="1" t="s">
        <v>113</v>
      </c>
      <c r="AJ1260" s="1" t="s">
        <v>114</v>
      </c>
      <c r="AK1260" s="1" t="s">
        <v>115</v>
      </c>
      <c r="AL1260">
        <v>1</v>
      </c>
      <c r="AM1260" s="1" t="s">
        <v>2634</v>
      </c>
      <c r="AN1260" s="2">
        <v>46174</v>
      </c>
      <c r="AO1260" s="3">
        <v>46174</v>
      </c>
    </row>
    <row r="1261" spans="1:41">
      <c r="A1261" s="1" t="s">
        <v>2635</v>
      </c>
      <c r="B1261" s="1" t="s">
        <v>42</v>
      </c>
      <c r="C1261">
        <v>999999999999</v>
      </c>
      <c r="D1261">
        <v>222222222222</v>
      </c>
      <c r="E1261" s="1" t="s">
        <v>121</v>
      </c>
      <c r="F1261">
        <v>46174.833333333336</v>
      </c>
      <c r="G1261">
        <v>46175.833333333336</v>
      </c>
      <c r="H1261">
        <v>46173.833333333336</v>
      </c>
      <c r="I1261">
        <v>46203.833333333336</v>
      </c>
      <c r="J1261" s="1" t="s">
        <v>106</v>
      </c>
      <c r="K1261" s="1" t="s">
        <v>107</v>
      </c>
      <c r="L1261" s="1" t="s">
        <v>108</v>
      </c>
      <c r="M1261" s="1" t="s">
        <v>155</v>
      </c>
      <c r="N1261" s="1" t="s">
        <v>48</v>
      </c>
      <c r="O1261" s="1" t="s">
        <v>49</v>
      </c>
      <c r="P1261">
        <v>91.572699999999998</v>
      </c>
      <c r="Q1261" s="1" t="s">
        <v>110</v>
      </c>
      <c r="R1261">
        <v>0.5</v>
      </c>
      <c r="S1261" s="1" t="s">
        <v>51</v>
      </c>
      <c r="T1261" s="1" t="s">
        <v>52</v>
      </c>
      <c r="U1261">
        <v>45.786299999999997</v>
      </c>
      <c r="V1261">
        <v>42.123399999999997</v>
      </c>
      <c r="W1261">
        <v>42.123399999999997</v>
      </c>
      <c r="X1261" s="1" t="s">
        <v>53</v>
      </c>
      <c r="Y1261" s="1" t="s">
        <v>49</v>
      </c>
      <c r="Z1261" s="1" t="s">
        <v>111</v>
      </c>
      <c r="AA1261" s="1" t="s">
        <v>152</v>
      </c>
      <c r="AB1261" s="1" t="s">
        <v>124</v>
      </c>
      <c r="AC1261" s="1" t="s">
        <v>125</v>
      </c>
      <c r="AD1261" s="1" t="s">
        <v>126</v>
      </c>
      <c r="AE1261" s="1" t="s">
        <v>127</v>
      </c>
      <c r="AF1261" s="1" t="s">
        <v>70</v>
      </c>
      <c r="AG1261" s="1" t="s">
        <v>60</v>
      </c>
      <c r="AH1261">
        <v>1261</v>
      </c>
      <c r="AI1261" s="1" t="s">
        <v>113</v>
      </c>
      <c r="AJ1261" s="1" t="s">
        <v>114</v>
      </c>
      <c r="AK1261" s="1" t="s">
        <v>115</v>
      </c>
      <c r="AL1261">
        <v>1</v>
      </c>
      <c r="AM1261" s="1" t="s">
        <v>2636</v>
      </c>
      <c r="AN1261" s="2">
        <v>46174</v>
      </c>
      <c r="AO1261" s="3">
        <v>46174</v>
      </c>
    </row>
    <row r="1262" spans="1:41">
      <c r="A1262" s="1" t="s">
        <v>2637</v>
      </c>
      <c r="B1262" s="1" t="s">
        <v>42</v>
      </c>
      <c r="C1262">
        <v>999999999999</v>
      </c>
      <c r="D1262">
        <v>111111111111</v>
      </c>
      <c r="E1262" s="1" t="s">
        <v>43</v>
      </c>
      <c r="F1262">
        <v>46175.833333333336</v>
      </c>
      <c r="G1262">
        <v>46176.833333333336</v>
      </c>
      <c r="H1262">
        <v>46173.833333333336</v>
      </c>
      <c r="I1262">
        <v>46203.833333333336</v>
      </c>
      <c r="J1262" s="1" t="s">
        <v>44</v>
      </c>
      <c r="K1262" s="1" t="s">
        <v>45</v>
      </c>
      <c r="L1262" s="1" t="s">
        <v>46</v>
      </c>
      <c r="M1262" s="1" t="s">
        <v>47</v>
      </c>
      <c r="N1262" s="1" t="s">
        <v>48</v>
      </c>
      <c r="O1262" s="1" t="s">
        <v>49</v>
      </c>
      <c r="P1262">
        <v>1071.0250000000001</v>
      </c>
      <c r="Q1262" s="1" t="s">
        <v>50</v>
      </c>
      <c r="R1262">
        <v>9.6000000000000002E-2</v>
      </c>
      <c r="S1262" s="1" t="s">
        <v>51</v>
      </c>
      <c r="T1262" s="1" t="s">
        <v>52</v>
      </c>
      <c r="U1262">
        <v>102.8184</v>
      </c>
      <c r="V1262">
        <v>89.966099999999997</v>
      </c>
      <c r="W1262">
        <v>89.966099999999997</v>
      </c>
      <c r="X1262" s="1" t="s">
        <v>53</v>
      </c>
      <c r="Y1262" s="1" t="s">
        <v>49</v>
      </c>
      <c r="Z1262" s="1" t="s">
        <v>54</v>
      </c>
      <c r="AA1262" s="1" t="s">
        <v>65</v>
      </c>
      <c r="AB1262" s="1" t="s">
        <v>66</v>
      </c>
      <c r="AC1262" s="1" t="s">
        <v>67</v>
      </c>
      <c r="AD1262" s="1" t="s">
        <v>68</v>
      </c>
      <c r="AE1262" s="1" t="s">
        <v>69</v>
      </c>
      <c r="AF1262" s="1" t="s">
        <v>70</v>
      </c>
      <c r="AG1262" s="1" t="s">
        <v>60</v>
      </c>
      <c r="AH1262">
        <v>1262</v>
      </c>
      <c r="AI1262" s="1" t="s">
        <v>70</v>
      </c>
      <c r="AJ1262" s="1" t="s">
        <v>71</v>
      </c>
      <c r="AK1262" s="1" t="s">
        <v>72</v>
      </c>
      <c r="AL1262">
        <v>1</v>
      </c>
      <c r="AM1262" s="1" t="s">
        <v>2638</v>
      </c>
      <c r="AN1262" s="2">
        <v>46174</v>
      </c>
      <c r="AO1262" s="3">
        <v>46174</v>
      </c>
    </row>
    <row r="1263" spans="1:41">
      <c r="A1263" s="1" t="s">
        <v>2639</v>
      </c>
      <c r="B1263" s="1" t="s">
        <v>42</v>
      </c>
      <c r="C1263">
        <v>999999999999</v>
      </c>
      <c r="D1263">
        <v>111111111111</v>
      </c>
      <c r="E1263" s="1" t="s">
        <v>43</v>
      </c>
      <c r="F1263">
        <v>46175.833333333336</v>
      </c>
      <c r="G1263">
        <v>46176.833333333336</v>
      </c>
      <c r="H1263">
        <v>46173.833333333336</v>
      </c>
      <c r="I1263">
        <v>46203.833333333336</v>
      </c>
      <c r="J1263" s="1" t="s">
        <v>44</v>
      </c>
      <c r="K1263" s="1" t="s">
        <v>45</v>
      </c>
      <c r="L1263" s="1" t="s">
        <v>46</v>
      </c>
      <c r="M1263" s="1" t="s">
        <v>64</v>
      </c>
      <c r="N1263" s="1" t="s">
        <v>48</v>
      </c>
      <c r="O1263" s="1" t="s">
        <v>49</v>
      </c>
      <c r="P1263">
        <v>1049.3761</v>
      </c>
      <c r="Q1263" s="1" t="s">
        <v>50</v>
      </c>
      <c r="R1263">
        <v>9.6000000000000002E-2</v>
      </c>
      <c r="S1263" s="1" t="s">
        <v>51</v>
      </c>
      <c r="T1263" s="1" t="s">
        <v>52</v>
      </c>
      <c r="U1263">
        <v>100.7401</v>
      </c>
      <c r="V1263">
        <v>88.147599999999997</v>
      </c>
      <c r="W1263">
        <v>88.147599999999997</v>
      </c>
      <c r="X1263" s="1" t="s">
        <v>53</v>
      </c>
      <c r="Y1263" s="1" t="s">
        <v>49</v>
      </c>
      <c r="Z1263" s="1" t="s">
        <v>54</v>
      </c>
      <c r="AA1263" s="1" t="s">
        <v>55</v>
      </c>
      <c r="AB1263" s="1" t="s">
        <v>56</v>
      </c>
      <c r="AC1263" s="1" t="s">
        <v>57</v>
      </c>
      <c r="AD1263" s="1" t="s">
        <v>58</v>
      </c>
      <c r="AE1263" s="1" t="s">
        <v>59</v>
      </c>
      <c r="AF1263" s="1" t="s">
        <v>56</v>
      </c>
      <c r="AG1263" s="1" t="s">
        <v>60</v>
      </c>
      <c r="AH1263">
        <v>1263</v>
      </c>
      <c r="AI1263" s="1" t="s">
        <v>56</v>
      </c>
      <c r="AJ1263" s="1" t="s">
        <v>56</v>
      </c>
      <c r="AK1263" s="1" t="s">
        <v>61</v>
      </c>
      <c r="AL1263">
        <v>1</v>
      </c>
      <c r="AM1263" s="1" t="s">
        <v>2640</v>
      </c>
      <c r="AN1263" s="2">
        <v>46174</v>
      </c>
      <c r="AO1263" s="3">
        <v>46174</v>
      </c>
    </row>
    <row r="1264" spans="1:41">
      <c r="A1264" s="1" t="s">
        <v>2641</v>
      </c>
      <c r="B1264" s="1" t="s">
        <v>42</v>
      </c>
      <c r="C1264">
        <v>999999999999</v>
      </c>
      <c r="D1264">
        <v>111111111111</v>
      </c>
      <c r="E1264" s="1" t="s">
        <v>43</v>
      </c>
      <c r="F1264">
        <v>46175.833333333336</v>
      </c>
      <c r="G1264">
        <v>46176.833333333336</v>
      </c>
      <c r="H1264">
        <v>46173.833333333336</v>
      </c>
      <c r="I1264">
        <v>46203.833333333336</v>
      </c>
      <c r="J1264" s="1" t="s">
        <v>75</v>
      </c>
      <c r="K1264" s="1" t="s">
        <v>76</v>
      </c>
      <c r="L1264" s="1" t="s">
        <v>77</v>
      </c>
      <c r="M1264" s="1" t="s">
        <v>78</v>
      </c>
      <c r="N1264" s="1" t="s">
        <v>48</v>
      </c>
      <c r="O1264" s="1" t="s">
        <v>49</v>
      </c>
      <c r="P1264">
        <v>235.61109999999999</v>
      </c>
      <c r="Q1264" s="1" t="s">
        <v>79</v>
      </c>
      <c r="R1264">
        <v>2.3E-2</v>
      </c>
      <c r="S1264" s="1" t="s">
        <v>51</v>
      </c>
      <c r="T1264" s="1" t="s">
        <v>52</v>
      </c>
      <c r="U1264">
        <v>5.4191000000000003</v>
      </c>
      <c r="V1264">
        <v>5.0655999999999999</v>
      </c>
      <c r="W1264">
        <v>5.0655999999999999</v>
      </c>
      <c r="X1264" s="1" t="s">
        <v>53</v>
      </c>
      <c r="Y1264" s="1" t="s">
        <v>49</v>
      </c>
      <c r="Z1264" s="1" t="s">
        <v>80</v>
      </c>
      <c r="AA1264" s="1" t="s">
        <v>65</v>
      </c>
      <c r="AB1264" s="1" t="s">
        <v>66</v>
      </c>
      <c r="AC1264" s="1" t="s">
        <v>67</v>
      </c>
      <c r="AD1264" s="1" t="s">
        <v>68</v>
      </c>
      <c r="AE1264" s="1" t="s">
        <v>69</v>
      </c>
      <c r="AF1264" s="1" t="s">
        <v>70</v>
      </c>
      <c r="AG1264" s="1" t="s">
        <v>60</v>
      </c>
      <c r="AH1264">
        <v>1264</v>
      </c>
      <c r="AI1264" s="1" t="s">
        <v>70</v>
      </c>
      <c r="AJ1264" s="1" t="s">
        <v>71</v>
      </c>
      <c r="AK1264" s="1" t="s">
        <v>72</v>
      </c>
      <c r="AL1264">
        <v>1</v>
      </c>
      <c r="AM1264" s="1" t="s">
        <v>2642</v>
      </c>
      <c r="AN1264" s="2">
        <v>46174</v>
      </c>
      <c r="AO1264" s="3">
        <v>46174</v>
      </c>
    </row>
    <row r="1265" spans="1:41">
      <c r="A1265" s="1" t="s">
        <v>2643</v>
      </c>
      <c r="B1265" s="1" t="s">
        <v>42</v>
      </c>
      <c r="C1265">
        <v>999999999999</v>
      </c>
      <c r="D1265">
        <v>111111111111</v>
      </c>
      <c r="E1265" s="1" t="s">
        <v>43</v>
      </c>
      <c r="F1265">
        <v>46175.833333333336</v>
      </c>
      <c r="G1265">
        <v>46176.833333333336</v>
      </c>
      <c r="H1265">
        <v>46173.833333333336</v>
      </c>
      <c r="I1265">
        <v>46203.833333333336</v>
      </c>
      <c r="J1265" s="1" t="s">
        <v>75</v>
      </c>
      <c r="K1265" s="1" t="s">
        <v>76</v>
      </c>
      <c r="L1265" s="1" t="s">
        <v>77</v>
      </c>
      <c r="M1265" s="1" t="s">
        <v>83</v>
      </c>
      <c r="N1265" s="1" t="s">
        <v>48</v>
      </c>
      <c r="O1265" s="1" t="s">
        <v>49</v>
      </c>
      <c r="P1265">
        <v>230.7073</v>
      </c>
      <c r="Q1265" s="1" t="s">
        <v>79</v>
      </c>
      <c r="R1265">
        <v>2.3E-2</v>
      </c>
      <c r="S1265" s="1" t="s">
        <v>51</v>
      </c>
      <c r="T1265" s="1" t="s">
        <v>52</v>
      </c>
      <c r="U1265">
        <v>5.3063000000000002</v>
      </c>
      <c r="V1265">
        <v>4.9602000000000004</v>
      </c>
      <c r="W1265">
        <v>4.9602000000000004</v>
      </c>
      <c r="X1265" s="1" t="s">
        <v>53</v>
      </c>
      <c r="Y1265" s="1" t="s">
        <v>49</v>
      </c>
      <c r="Z1265" s="1" t="s">
        <v>80</v>
      </c>
      <c r="AA1265" s="1" t="s">
        <v>65</v>
      </c>
      <c r="AB1265" s="1" t="s">
        <v>66</v>
      </c>
      <c r="AC1265" s="1" t="s">
        <v>67</v>
      </c>
      <c r="AD1265" s="1" t="s">
        <v>68</v>
      </c>
      <c r="AE1265" s="1" t="s">
        <v>69</v>
      </c>
      <c r="AF1265" s="1" t="s">
        <v>70</v>
      </c>
      <c r="AG1265" s="1" t="s">
        <v>60</v>
      </c>
      <c r="AH1265">
        <v>1265</v>
      </c>
      <c r="AI1265" s="1" t="s">
        <v>70</v>
      </c>
      <c r="AJ1265" s="1" t="s">
        <v>71</v>
      </c>
      <c r="AK1265" s="1" t="s">
        <v>72</v>
      </c>
      <c r="AL1265">
        <v>1</v>
      </c>
      <c r="AM1265" s="1" t="s">
        <v>2644</v>
      </c>
      <c r="AN1265" s="2">
        <v>46174</v>
      </c>
      <c r="AO1265" s="3">
        <v>46174</v>
      </c>
    </row>
    <row r="1266" spans="1:41">
      <c r="A1266" s="1" t="s">
        <v>2645</v>
      </c>
      <c r="B1266" s="1" t="s">
        <v>42</v>
      </c>
      <c r="C1266">
        <v>999999999999</v>
      </c>
      <c r="D1266">
        <v>111111111111</v>
      </c>
      <c r="E1266" s="1" t="s">
        <v>43</v>
      </c>
      <c r="F1266">
        <v>46175.833333333336</v>
      </c>
      <c r="G1266">
        <v>46176.833333333336</v>
      </c>
      <c r="H1266">
        <v>46173.833333333336</v>
      </c>
      <c r="I1266">
        <v>46203.833333333336</v>
      </c>
      <c r="J1266" s="1" t="s">
        <v>86</v>
      </c>
      <c r="K1266" s="1" t="s">
        <v>87</v>
      </c>
      <c r="L1266" s="1" t="s">
        <v>88</v>
      </c>
      <c r="M1266" s="1" t="s">
        <v>89</v>
      </c>
      <c r="N1266" s="1" t="s">
        <v>48</v>
      </c>
      <c r="O1266" s="1" t="s">
        <v>49</v>
      </c>
      <c r="P1266">
        <v>206.0008</v>
      </c>
      <c r="Q1266" s="1" t="s">
        <v>50</v>
      </c>
      <c r="R1266">
        <v>0.192</v>
      </c>
      <c r="S1266" s="1" t="s">
        <v>51</v>
      </c>
      <c r="T1266" s="1" t="s">
        <v>52</v>
      </c>
      <c r="U1266">
        <v>39.552199999999999</v>
      </c>
      <c r="V1266">
        <v>35.020099999999999</v>
      </c>
      <c r="W1266">
        <v>35.020099999999999</v>
      </c>
      <c r="X1266" s="1" t="s">
        <v>53</v>
      </c>
      <c r="Y1266" s="1" t="s">
        <v>49</v>
      </c>
      <c r="Z1266" s="1" t="s">
        <v>90</v>
      </c>
      <c r="AA1266" s="1" t="s">
        <v>65</v>
      </c>
      <c r="AB1266" s="1" t="s">
        <v>66</v>
      </c>
      <c r="AC1266" s="1" t="s">
        <v>67</v>
      </c>
      <c r="AD1266" s="1" t="s">
        <v>68</v>
      </c>
      <c r="AE1266" s="1" t="s">
        <v>69</v>
      </c>
      <c r="AF1266" s="1" t="s">
        <v>70</v>
      </c>
      <c r="AG1266" s="1" t="s">
        <v>60</v>
      </c>
      <c r="AH1266">
        <v>1266</v>
      </c>
      <c r="AI1266" s="1" t="s">
        <v>70</v>
      </c>
      <c r="AJ1266" s="1" t="s">
        <v>71</v>
      </c>
      <c r="AK1266" s="1" t="s">
        <v>72</v>
      </c>
      <c r="AL1266">
        <v>1</v>
      </c>
      <c r="AM1266" s="1" t="s">
        <v>2646</v>
      </c>
      <c r="AN1266" s="2">
        <v>46174</v>
      </c>
      <c r="AO1266" s="3">
        <v>46174</v>
      </c>
    </row>
    <row r="1267" spans="1:41">
      <c r="A1267" s="1" t="s">
        <v>2647</v>
      </c>
      <c r="B1267" s="1" t="s">
        <v>42</v>
      </c>
      <c r="C1267">
        <v>999999999999</v>
      </c>
      <c r="D1267">
        <v>111111111111</v>
      </c>
      <c r="E1267" s="1" t="s">
        <v>43</v>
      </c>
      <c r="F1267">
        <v>46175.833333333336</v>
      </c>
      <c r="G1267">
        <v>46176.833333333336</v>
      </c>
      <c r="H1267">
        <v>46173.833333333336</v>
      </c>
      <c r="I1267">
        <v>46203.833333333336</v>
      </c>
      <c r="J1267" s="1" t="s">
        <v>86</v>
      </c>
      <c r="K1267" s="1" t="s">
        <v>87</v>
      </c>
      <c r="L1267" s="1" t="s">
        <v>88</v>
      </c>
      <c r="M1267" s="1" t="s">
        <v>93</v>
      </c>
      <c r="N1267" s="1" t="s">
        <v>48</v>
      </c>
      <c r="O1267" s="1" t="s">
        <v>49</v>
      </c>
      <c r="P1267">
        <v>208.99100000000001</v>
      </c>
      <c r="Q1267" s="1" t="s">
        <v>50</v>
      </c>
      <c r="R1267">
        <v>0.192</v>
      </c>
      <c r="S1267" s="1" t="s">
        <v>51</v>
      </c>
      <c r="T1267" s="1" t="s">
        <v>52</v>
      </c>
      <c r="U1267">
        <v>40.126300000000001</v>
      </c>
      <c r="V1267">
        <v>35.528500000000001</v>
      </c>
      <c r="W1267">
        <v>35.528500000000001</v>
      </c>
      <c r="X1267" s="1" t="s">
        <v>53</v>
      </c>
      <c r="Y1267" s="1" t="s">
        <v>49</v>
      </c>
      <c r="Z1267" s="1" t="s">
        <v>90</v>
      </c>
      <c r="AA1267" s="1" t="s">
        <v>65</v>
      </c>
      <c r="AB1267" s="1" t="s">
        <v>66</v>
      </c>
      <c r="AC1267" s="1" t="s">
        <v>67</v>
      </c>
      <c r="AD1267" s="1" t="s">
        <v>68</v>
      </c>
      <c r="AE1267" s="1" t="s">
        <v>69</v>
      </c>
      <c r="AF1267" s="1" t="s">
        <v>70</v>
      </c>
      <c r="AG1267" s="1" t="s">
        <v>60</v>
      </c>
      <c r="AH1267">
        <v>1267</v>
      </c>
      <c r="AI1267" s="1" t="s">
        <v>70</v>
      </c>
      <c r="AJ1267" s="1" t="s">
        <v>71</v>
      </c>
      <c r="AK1267" s="1" t="s">
        <v>72</v>
      </c>
      <c r="AL1267">
        <v>1</v>
      </c>
      <c r="AM1267" s="1" t="s">
        <v>2648</v>
      </c>
      <c r="AN1267" s="2">
        <v>46174</v>
      </c>
      <c r="AO1267" s="3">
        <v>46174</v>
      </c>
    </row>
    <row r="1268" spans="1:41">
      <c r="A1268" s="1" t="s">
        <v>2649</v>
      </c>
      <c r="B1268" s="1" t="s">
        <v>42</v>
      </c>
      <c r="C1268">
        <v>999999999999</v>
      </c>
      <c r="D1268">
        <v>111111111111</v>
      </c>
      <c r="E1268" s="1" t="s">
        <v>43</v>
      </c>
      <c r="F1268">
        <v>46175.833333333336</v>
      </c>
      <c r="G1268">
        <v>46176.833333333336</v>
      </c>
      <c r="H1268">
        <v>46173.833333333336</v>
      </c>
      <c r="I1268">
        <v>46203.833333333336</v>
      </c>
      <c r="J1268" s="1" t="s">
        <v>96</v>
      </c>
      <c r="K1268" s="1" t="s">
        <v>45</v>
      </c>
      <c r="L1268" s="1" t="s">
        <v>97</v>
      </c>
      <c r="M1268" s="1" t="s">
        <v>98</v>
      </c>
      <c r="N1268" s="1" t="s">
        <v>48</v>
      </c>
      <c r="O1268" s="1" t="s">
        <v>49</v>
      </c>
      <c r="P1268">
        <v>4559527.8997999998</v>
      </c>
      <c r="Q1268" s="1" t="s">
        <v>99</v>
      </c>
      <c r="R1268">
        <v>1.6666700000000001E-5</v>
      </c>
      <c r="S1268" s="1" t="s">
        <v>51</v>
      </c>
      <c r="T1268" s="1" t="s">
        <v>52</v>
      </c>
      <c r="U1268">
        <v>75.9923</v>
      </c>
      <c r="V1268">
        <v>70.672700000000006</v>
      </c>
      <c r="W1268">
        <v>70.672700000000006</v>
      </c>
      <c r="X1268" s="1" t="s">
        <v>53</v>
      </c>
      <c r="Y1268" s="1" t="s">
        <v>49</v>
      </c>
      <c r="Z1268" s="1" t="s">
        <v>100</v>
      </c>
      <c r="AA1268" s="1" t="s">
        <v>65</v>
      </c>
      <c r="AB1268" s="1" t="s">
        <v>66</v>
      </c>
      <c r="AC1268" s="1" t="s">
        <v>67</v>
      </c>
      <c r="AD1268" s="1" t="s">
        <v>68</v>
      </c>
      <c r="AE1268" s="1" t="s">
        <v>69</v>
      </c>
      <c r="AF1268" s="1" t="s">
        <v>70</v>
      </c>
      <c r="AG1268" s="1" t="s">
        <v>60</v>
      </c>
      <c r="AH1268">
        <v>1268</v>
      </c>
      <c r="AI1268" s="1" t="s">
        <v>70</v>
      </c>
      <c r="AJ1268" s="1" t="s">
        <v>71</v>
      </c>
      <c r="AK1268" s="1" t="s">
        <v>72</v>
      </c>
      <c r="AL1268">
        <v>1</v>
      </c>
      <c r="AM1268" s="1" t="s">
        <v>2650</v>
      </c>
      <c r="AN1268" s="2">
        <v>46174</v>
      </c>
      <c r="AO1268" s="3">
        <v>46174</v>
      </c>
    </row>
    <row r="1269" spans="1:41">
      <c r="A1269" s="1" t="s">
        <v>2651</v>
      </c>
      <c r="B1269" s="1" t="s">
        <v>42</v>
      </c>
      <c r="C1269">
        <v>999999999999</v>
      </c>
      <c r="D1269">
        <v>111111111111</v>
      </c>
      <c r="E1269" s="1" t="s">
        <v>43</v>
      </c>
      <c r="F1269">
        <v>46175.833333333336</v>
      </c>
      <c r="G1269">
        <v>46176.833333333336</v>
      </c>
      <c r="H1269">
        <v>46173.833333333336</v>
      </c>
      <c r="I1269">
        <v>46203.833333333336</v>
      </c>
      <c r="J1269" s="1" t="s">
        <v>96</v>
      </c>
      <c r="K1269" s="1" t="s">
        <v>45</v>
      </c>
      <c r="L1269" s="1" t="s">
        <v>97</v>
      </c>
      <c r="M1269" s="1" t="s">
        <v>103</v>
      </c>
      <c r="N1269" s="1" t="s">
        <v>48</v>
      </c>
      <c r="O1269" s="1" t="s">
        <v>49</v>
      </c>
      <c r="P1269">
        <v>4359365.6584999999</v>
      </c>
      <c r="Q1269" s="1" t="s">
        <v>99</v>
      </c>
      <c r="R1269">
        <v>1.6666700000000001E-5</v>
      </c>
      <c r="S1269" s="1" t="s">
        <v>51</v>
      </c>
      <c r="T1269" s="1" t="s">
        <v>52</v>
      </c>
      <c r="U1269">
        <v>72.656199999999998</v>
      </c>
      <c r="V1269">
        <v>67.5702</v>
      </c>
      <c r="W1269">
        <v>67.5702</v>
      </c>
      <c r="X1269" s="1" t="s">
        <v>53</v>
      </c>
      <c r="Y1269" s="1" t="s">
        <v>49</v>
      </c>
      <c r="Z1269" s="1" t="s">
        <v>100</v>
      </c>
      <c r="AA1269" s="1" t="s">
        <v>65</v>
      </c>
      <c r="AB1269" s="1" t="s">
        <v>66</v>
      </c>
      <c r="AC1269" s="1" t="s">
        <v>67</v>
      </c>
      <c r="AD1269" s="1" t="s">
        <v>68</v>
      </c>
      <c r="AE1269" s="1" t="s">
        <v>69</v>
      </c>
      <c r="AF1269" s="1" t="s">
        <v>70</v>
      </c>
      <c r="AG1269" s="1" t="s">
        <v>60</v>
      </c>
      <c r="AH1269">
        <v>1269</v>
      </c>
      <c r="AI1269" s="1" t="s">
        <v>70</v>
      </c>
      <c r="AJ1269" s="1" t="s">
        <v>71</v>
      </c>
      <c r="AK1269" s="1" t="s">
        <v>72</v>
      </c>
      <c r="AL1269">
        <v>1</v>
      </c>
      <c r="AM1269" s="1" t="s">
        <v>2652</v>
      </c>
      <c r="AN1269" s="2">
        <v>46174</v>
      </c>
      <c r="AO1269" s="3">
        <v>46174</v>
      </c>
    </row>
    <row r="1270" spans="1:41">
      <c r="A1270" s="1" t="s">
        <v>2653</v>
      </c>
      <c r="B1270" s="1" t="s">
        <v>42</v>
      </c>
      <c r="C1270">
        <v>999999999999</v>
      </c>
      <c r="D1270">
        <v>111111111111</v>
      </c>
      <c r="E1270" s="1" t="s">
        <v>43</v>
      </c>
      <c r="F1270">
        <v>46175.833333333336</v>
      </c>
      <c r="G1270">
        <v>46176.833333333336</v>
      </c>
      <c r="H1270">
        <v>46173.833333333336</v>
      </c>
      <c r="I1270">
        <v>46203.833333333336</v>
      </c>
      <c r="J1270" s="1" t="s">
        <v>106</v>
      </c>
      <c r="K1270" s="1" t="s">
        <v>107</v>
      </c>
      <c r="L1270" s="1" t="s">
        <v>108</v>
      </c>
      <c r="M1270" s="1" t="s">
        <v>109</v>
      </c>
      <c r="N1270" s="1" t="s">
        <v>48</v>
      </c>
      <c r="O1270" s="1" t="s">
        <v>49</v>
      </c>
      <c r="P1270">
        <v>204.67840000000001</v>
      </c>
      <c r="Q1270" s="1" t="s">
        <v>110</v>
      </c>
      <c r="R1270">
        <v>0.5</v>
      </c>
      <c r="S1270" s="1" t="s">
        <v>51</v>
      </c>
      <c r="T1270" s="1" t="s">
        <v>52</v>
      </c>
      <c r="U1270">
        <v>102.33920000000001</v>
      </c>
      <c r="V1270">
        <v>94.152100000000004</v>
      </c>
      <c r="W1270">
        <v>94.152100000000004</v>
      </c>
      <c r="X1270" s="1" t="s">
        <v>53</v>
      </c>
      <c r="Y1270" s="1" t="s">
        <v>49</v>
      </c>
      <c r="Z1270" s="1" t="s">
        <v>111</v>
      </c>
      <c r="AA1270" s="1" t="s">
        <v>112</v>
      </c>
      <c r="AB1270" s="1" t="s">
        <v>66</v>
      </c>
      <c r="AC1270" s="1" t="s">
        <v>67</v>
      </c>
      <c r="AD1270" s="1" t="s">
        <v>68</v>
      </c>
      <c r="AE1270" s="1" t="s">
        <v>69</v>
      </c>
      <c r="AF1270" s="1" t="s">
        <v>70</v>
      </c>
      <c r="AG1270" s="1" t="s">
        <v>60</v>
      </c>
      <c r="AH1270">
        <v>1270</v>
      </c>
      <c r="AI1270" s="1" t="s">
        <v>113</v>
      </c>
      <c r="AJ1270" s="1" t="s">
        <v>114</v>
      </c>
      <c r="AK1270" s="1" t="s">
        <v>115</v>
      </c>
      <c r="AL1270">
        <v>1</v>
      </c>
      <c r="AM1270" s="1" t="s">
        <v>2654</v>
      </c>
      <c r="AN1270" s="2">
        <v>46174</v>
      </c>
      <c r="AO1270" s="3">
        <v>46174</v>
      </c>
    </row>
    <row r="1271" spans="1:41">
      <c r="A1271" s="1" t="s">
        <v>2655</v>
      </c>
      <c r="B1271" s="1" t="s">
        <v>42</v>
      </c>
      <c r="C1271">
        <v>999999999999</v>
      </c>
      <c r="D1271">
        <v>111111111111</v>
      </c>
      <c r="E1271" s="1" t="s">
        <v>43</v>
      </c>
      <c r="F1271">
        <v>46175.833333333336</v>
      </c>
      <c r="G1271">
        <v>46176.833333333336</v>
      </c>
      <c r="H1271">
        <v>46173.833333333336</v>
      </c>
      <c r="I1271">
        <v>46203.833333333336</v>
      </c>
      <c r="J1271" s="1" t="s">
        <v>106</v>
      </c>
      <c r="K1271" s="1" t="s">
        <v>107</v>
      </c>
      <c r="L1271" s="1" t="s">
        <v>108</v>
      </c>
      <c r="M1271" s="1" t="s">
        <v>118</v>
      </c>
      <c r="N1271" s="1" t="s">
        <v>48</v>
      </c>
      <c r="O1271" s="1" t="s">
        <v>49</v>
      </c>
      <c r="P1271">
        <v>237.77500000000001</v>
      </c>
      <c r="Q1271" s="1" t="s">
        <v>110</v>
      </c>
      <c r="R1271">
        <v>0.5</v>
      </c>
      <c r="S1271" s="1" t="s">
        <v>51</v>
      </c>
      <c r="T1271" s="1" t="s">
        <v>52</v>
      </c>
      <c r="U1271">
        <v>118.8875</v>
      </c>
      <c r="V1271">
        <v>109.37649999999999</v>
      </c>
      <c r="W1271">
        <v>109.37649999999999</v>
      </c>
      <c r="X1271" s="1" t="s">
        <v>53</v>
      </c>
      <c r="Y1271" s="1" t="s">
        <v>49</v>
      </c>
      <c r="Z1271" s="1" t="s">
        <v>111</v>
      </c>
      <c r="AA1271" s="1" t="s">
        <v>112</v>
      </c>
      <c r="AB1271" s="1" t="s">
        <v>66</v>
      </c>
      <c r="AC1271" s="1" t="s">
        <v>67</v>
      </c>
      <c r="AD1271" s="1" t="s">
        <v>68</v>
      </c>
      <c r="AE1271" s="1" t="s">
        <v>69</v>
      </c>
      <c r="AF1271" s="1" t="s">
        <v>70</v>
      </c>
      <c r="AG1271" s="1" t="s">
        <v>60</v>
      </c>
      <c r="AH1271">
        <v>1271</v>
      </c>
      <c r="AI1271" s="1" t="s">
        <v>113</v>
      </c>
      <c r="AJ1271" s="1" t="s">
        <v>114</v>
      </c>
      <c r="AK1271" s="1" t="s">
        <v>115</v>
      </c>
      <c r="AL1271">
        <v>1</v>
      </c>
      <c r="AM1271" s="1" t="s">
        <v>2656</v>
      </c>
      <c r="AN1271" s="2">
        <v>46174</v>
      </c>
      <c r="AO1271" s="3">
        <v>46174</v>
      </c>
    </row>
    <row r="1272" spans="1:41">
      <c r="A1272" s="1" t="s">
        <v>2657</v>
      </c>
      <c r="B1272" s="1" t="s">
        <v>42</v>
      </c>
      <c r="C1272">
        <v>999999999999</v>
      </c>
      <c r="D1272">
        <v>222222222222</v>
      </c>
      <c r="E1272" s="1" t="s">
        <v>121</v>
      </c>
      <c r="F1272">
        <v>46175.833333333336</v>
      </c>
      <c r="G1272">
        <v>46176.833333333336</v>
      </c>
      <c r="H1272">
        <v>46173.833333333336</v>
      </c>
      <c r="I1272">
        <v>46203.833333333336</v>
      </c>
      <c r="J1272" s="1" t="s">
        <v>44</v>
      </c>
      <c r="K1272" s="1" t="s">
        <v>45</v>
      </c>
      <c r="L1272" s="1" t="s">
        <v>46</v>
      </c>
      <c r="M1272" s="1" t="s">
        <v>122</v>
      </c>
      <c r="N1272" s="1" t="s">
        <v>48</v>
      </c>
      <c r="O1272" s="1" t="s">
        <v>49</v>
      </c>
      <c r="P1272">
        <v>388.4359</v>
      </c>
      <c r="Q1272" s="1" t="s">
        <v>50</v>
      </c>
      <c r="R1272">
        <v>9.6000000000000002E-2</v>
      </c>
      <c r="S1272" s="1" t="s">
        <v>51</v>
      </c>
      <c r="T1272" s="1" t="s">
        <v>52</v>
      </c>
      <c r="U1272">
        <v>37.2898</v>
      </c>
      <c r="V1272">
        <v>32.628599999999999</v>
      </c>
      <c r="W1272">
        <v>32.628599999999999</v>
      </c>
      <c r="X1272" s="1" t="s">
        <v>53</v>
      </c>
      <c r="Y1272" s="1" t="s">
        <v>49</v>
      </c>
      <c r="Z1272" s="1" t="s">
        <v>54</v>
      </c>
      <c r="AA1272" s="1" t="s">
        <v>123</v>
      </c>
      <c r="AB1272" s="1" t="s">
        <v>124</v>
      </c>
      <c r="AC1272" s="1" t="s">
        <v>125</v>
      </c>
      <c r="AD1272" s="1" t="s">
        <v>126</v>
      </c>
      <c r="AE1272" s="1" t="s">
        <v>127</v>
      </c>
      <c r="AF1272" s="1" t="s">
        <v>70</v>
      </c>
      <c r="AG1272" s="1" t="s">
        <v>60</v>
      </c>
      <c r="AH1272">
        <v>1272</v>
      </c>
      <c r="AI1272" s="1" t="s">
        <v>70</v>
      </c>
      <c r="AJ1272" s="1" t="s">
        <v>71</v>
      </c>
      <c r="AK1272" s="1" t="s">
        <v>72</v>
      </c>
      <c r="AL1272">
        <v>1</v>
      </c>
      <c r="AM1272" s="1" t="s">
        <v>2658</v>
      </c>
      <c r="AN1272" s="2">
        <v>46174</v>
      </c>
      <c r="AO1272" s="3">
        <v>46174</v>
      </c>
    </row>
    <row r="1273" spans="1:41">
      <c r="A1273" s="1" t="s">
        <v>2659</v>
      </c>
      <c r="B1273" s="1" t="s">
        <v>42</v>
      </c>
      <c r="C1273">
        <v>999999999999</v>
      </c>
      <c r="D1273">
        <v>222222222222</v>
      </c>
      <c r="E1273" s="1" t="s">
        <v>121</v>
      </c>
      <c r="F1273">
        <v>46175.833333333336</v>
      </c>
      <c r="G1273">
        <v>46176.833333333336</v>
      </c>
      <c r="H1273">
        <v>46173.833333333336</v>
      </c>
      <c r="I1273">
        <v>46203.833333333336</v>
      </c>
      <c r="J1273" s="1" t="s">
        <v>44</v>
      </c>
      <c r="K1273" s="1" t="s">
        <v>45</v>
      </c>
      <c r="L1273" s="1" t="s">
        <v>46</v>
      </c>
      <c r="M1273" s="1" t="s">
        <v>130</v>
      </c>
      <c r="N1273" s="1" t="s">
        <v>48</v>
      </c>
      <c r="O1273" s="1" t="s">
        <v>49</v>
      </c>
      <c r="P1273">
        <v>415.06799999999998</v>
      </c>
      <c r="Q1273" s="1" t="s">
        <v>50</v>
      </c>
      <c r="R1273">
        <v>9.6000000000000002E-2</v>
      </c>
      <c r="S1273" s="1" t="s">
        <v>51</v>
      </c>
      <c r="T1273" s="1" t="s">
        <v>52</v>
      </c>
      <c r="U1273">
        <v>39.846499999999999</v>
      </c>
      <c r="V1273">
        <v>34.865699999999997</v>
      </c>
      <c r="W1273">
        <v>34.865699999999997</v>
      </c>
      <c r="X1273" s="1" t="s">
        <v>53</v>
      </c>
      <c r="Y1273" s="1" t="s">
        <v>49</v>
      </c>
      <c r="Z1273" s="1" t="s">
        <v>54</v>
      </c>
      <c r="AA1273" s="1" t="s">
        <v>55</v>
      </c>
      <c r="AB1273" s="1" t="s">
        <v>56</v>
      </c>
      <c r="AC1273" s="1" t="s">
        <v>57</v>
      </c>
      <c r="AD1273" s="1" t="s">
        <v>58</v>
      </c>
      <c r="AE1273" s="1" t="s">
        <v>59</v>
      </c>
      <c r="AF1273" s="1" t="s">
        <v>56</v>
      </c>
      <c r="AG1273" s="1" t="s">
        <v>60</v>
      </c>
      <c r="AH1273">
        <v>1273</v>
      </c>
      <c r="AI1273" s="1" t="s">
        <v>56</v>
      </c>
      <c r="AJ1273" s="1" t="s">
        <v>56</v>
      </c>
      <c r="AK1273" s="1" t="s">
        <v>61</v>
      </c>
      <c r="AL1273">
        <v>1</v>
      </c>
      <c r="AM1273" s="1" t="s">
        <v>2660</v>
      </c>
      <c r="AN1273" s="2">
        <v>46174</v>
      </c>
      <c r="AO1273" s="3">
        <v>46174</v>
      </c>
    </row>
    <row r="1274" spans="1:41">
      <c r="A1274" s="1" t="s">
        <v>2661</v>
      </c>
      <c r="B1274" s="1" t="s">
        <v>42</v>
      </c>
      <c r="C1274">
        <v>999999999999</v>
      </c>
      <c r="D1274">
        <v>222222222222</v>
      </c>
      <c r="E1274" s="1" t="s">
        <v>121</v>
      </c>
      <c r="F1274">
        <v>46175.833333333336</v>
      </c>
      <c r="G1274">
        <v>46176.833333333336</v>
      </c>
      <c r="H1274">
        <v>46173.833333333336</v>
      </c>
      <c r="I1274">
        <v>46203.833333333336</v>
      </c>
      <c r="J1274" s="1" t="s">
        <v>75</v>
      </c>
      <c r="K1274" s="1" t="s">
        <v>76</v>
      </c>
      <c r="L1274" s="1" t="s">
        <v>77</v>
      </c>
      <c r="M1274" s="1" t="s">
        <v>133</v>
      </c>
      <c r="N1274" s="1" t="s">
        <v>48</v>
      </c>
      <c r="O1274" s="1" t="s">
        <v>49</v>
      </c>
      <c r="P1274">
        <v>99.336200000000005</v>
      </c>
      <c r="Q1274" s="1" t="s">
        <v>79</v>
      </c>
      <c r="R1274">
        <v>2.3E-2</v>
      </c>
      <c r="S1274" s="1" t="s">
        <v>51</v>
      </c>
      <c r="T1274" s="1" t="s">
        <v>52</v>
      </c>
      <c r="U1274">
        <v>2.2847</v>
      </c>
      <c r="V1274">
        <v>2.1356999999999999</v>
      </c>
      <c r="W1274">
        <v>2.1356999999999999</v>
      </c>
      <c r="X1274" s="1" t="s">
        <v>53</v>
      </c>
      <c r="Y1274" s="1" t="s">
        <v>49</v>
      </c>
      <c r="Z1274" s="1" t="s">
        <v>80</v>
      </c>
      <c r="AA1274" s="1" t="s">
        <v>123</v>
      </c>
      <c r="AB1274" s="1" t="s">
        <v>124</v>
      </c>
      <c r="AC1274" s="1" t="s">
        <v>125</v>
      </c>
      <c r="AD1274" s="1" t="s">
        <v>126</v>
      </c>
      <c r="AE1274" s="1" t="s">
        <v>127</v>
      </c>
      <c r="AF1274" s="1" t="s">
        <v>70</v>
      </c>
      <c r="AG1274" s="1" t="s">
        <v>60</v>
      </c>
      <c r="AH1274">
        <v>1274</v>
      </c>
      <c r="AI1274" s="1" t="s">
        <v>70</v>
      </c>
      <c r="AJ1274" s="1" t="s">
        <v>71</v>
      </c>
      <c r="AK1274" s="1" t="s">
        <v>72</v>
      </c>
      <c r="AL1274">
        <v>1</v>
      </c>
      <c r="AM1274" s="1" t="s">
        <v>2662</v>
      </c>
      <c r="AN1274" s="2">
        <v>46174</v>
      </c>
      <c r="AO1274" s="3">
        <v>46174</v>
      </c>
    </row>
    <row r="1275" spans="1:41">
      <c r="A1275" s="1" t="s">
        <v>2663</v>
      </c>
      <c r="B1275" s="1" t="s">
        <v>42</v>
      </c>
      <c r="C1275">
        <v>999999999999</v>
      </c>
      <c r="D1275">
        <v>222222222222</v>
      </c>
      <c r="E1275" s="1" t="s">
        <v>121</v>
      </c>
      <c r="F1275">
        <v>46175.833333333336</v>
      </c>
      <c r="G1275">
        <v>46176.833333333336</v>
      </c>
      <c r="H1275">
        <v>46173.833333333336</v>
      </c>
      <c r="I1275">
        <v>46203.833333333336</v>
      </c>
      <c r="J1275" s="1" t="s">
        <v>75</v>
      </c>
      <c r="K1275" s="1" t="s">
        <v>76</v>
      </c>
      <c r="L1275" s="1" t="s">
        <v>77</v>
      </c>
      <c r="M1275" s="1" t="s">
        <v>136</v>
      </c>
      <c r="N1275" s="1" t="s">
        <v>48</v>
      </c>
      <c r="O1275" s="1" t="s">
        <v>49</v>
      </c>
      <c r="P1275">
        <v>94.432400000000001</v>
      </c>
      <c r="Q1275" s="1" t="s">
        <v>79</v>
      </c>
      <c r="R1275">
        <v>2.3E-2</v>
      </c>
      <c r="S1275" s="1" t="s">
        <v>51</v>
      </c>
      <c r="T1275" s="1" t="s">
        <v>52</v>
      </c>
      <c r="U1275">
        <v>2.1718999999999999</v>
      </c>
      <c r="V1275">
        <v>2.0303</v>
      </c>
      <c r="W1275">
        <v>2.0303</v>
      </c>
      <c r="X1275" s="1" t="s">
        <v>53</v>
      </c>
      <c r="Y1275" s="1" t="s">
        <v>49</v>
      </c>
      <c r="Z1275" s="1" t="s">
        <v>80</v>
      </c>
      <c r="AA1275" s="1" t="s">
        <v>123</v>
      </c>
      <c r="AB1275" s="1" t="s">
        <v>124</v>
      </c>
      <c r="AC1275" s="1" t="s">
        <v>125</v>
      </c>
      <c r="AD1275" s="1" t="s">
        <v>126</v>
      </c>
      <c r="AE1275" s="1" t="s">
        <v>127</v>
      </c>
      <c r="AF1275" s="1" t="s">
        <v>70</v>
      </c>
      <c r="AG1275" s="1" t="s">
        <v>60</v>
      </c>
      <c r="AH1275">
        <v>1275</v>
      </c>
      <c r="AI1275" s="1" t="s">
        <v>70</v>
      </c>
      <c r="AJ1275" s="1" t="s">
        <v>71</v>
      </c>
      <c r="AK1275" s="1" t="s">
        <v>72</v>
      </c>
      <c r="AL1275">
        <v>1</v>
      </c>
      <c r="AM1275" s="1" t="s">
        <v>2664</v>
      </c>
      <c r="AN1275" s="2">
        <v>46174</v>
      </c>
      <c r="AO1275" s="3">
        <v>46174</v>
      </c>
    </row>
    <row r="1276" spans="1:41">
      <c r="A1276" s="1" t="s">
        <v>2665</v>
      </c>
      <c r="B1276" s="1" t="s">
        <v>42</v>
      </c>
      <c r="C1276">
        <v>999999999999</v>
      </c>
      <c r="D1276">
        <v>222222222222</v>
      </c>
      <c r="E1276" s="1" t="s">
        <v>121</v>
      </c>
      <c r="F1276">
        <v>46175.833333333336</v>
      </c>
      <c r="G1276">
        <v>46176.833333333336</v>
      </c>
      <c r="H1276">
        <v>46173.833333333336</v>
      </c>
      <c r="I1276">
        <v>46203.833333333336</v>
      </c>
      <c r="J1276" s="1" t="s">
        <v>86</v>
      </c>
      <c r="K1276" s="1" t="s">
        <v>87</v>
      </c>
      <c r="L1276" s="1" t="s">
        <v>88</v>
      </c>
      <c r="M1276" s="1" t="s">
        <v>139</v>
      </c>
      <c r="N1276" s="1" t="s">
        <v>48</v>
      </c>
      <c r="O1276" s="1" t="s">
        <v>49</v>
      </c>
      <c r="P1276">
        <v>86.52</v>
      </c>
      <c r="Q1276" s="1" t="s">
        <v>50</v>
      </c>
      <c r="R1276">
        <v>0.192</v>
      </c>
      <c r="S1276" s="1" t="s">
        <v>51</v>
      </c>
      <c r="T1276" s="1" t="s">
        <v>52</v>
      </c>
      <c r="U1276">
        <v>16.611799999999999</v>
      </c>
      <c r="V1276">
        <v>14.708399999999999</v>
      </c>
      <c r="W1276">
        <v>14.708399999999999</v>
      </c>
      <c r="X1276" s="1" t="s">
        <v>53</v>
      </c>
      <c r="Y1276" s="1" t="s">
        <v>49</v>
      </c>
      <c r="Z1276" s="1" t="s">
        <v>90</v>
      </c>
      <c r="AA1276" s="1" t="s">
        <v>123</v>
      </c>
      <c r="AB1276" s="1" t="s">
        <v>124</v>
      </c>
      <c r="AC1276" s="1" t="s">
        <v>125</v>
      </c>
      <c r="AD1276" s="1" t="s">
        <v>126</v>
      </c>
      <c r="AE1276" s="1" t="s">
        <v>127</v>
      </c>
      <c r="AF1276" s="1" t="s">
        <v>70</v>
      </c>
      <c r="AG1276" s="1" t="s">
        <v>60</v>
      </c>
      <c r="AH1276">
        <v>1276</v>
      </c>
      <c r="AI1276" s="1" t="s">
        <v>70</v>
      </c>
      <c r="AJ1276" s="1" t="s">
        <v>71</v>
      </c>
      <c r="AK1276" s="1" t="s">
        <v>72</v>
      </c>
      <c r="AL1276">
        <v>1</v>
      </c>
      <c r="AM1276" s="1" t="s">
        <v>2666</v>
      </c>
      <c r="AN1276" s="2">
        <v>46174</v>
      </c>
      <c r="AO1276" s="3">
        <v>46174</v>
      </c>
    </row>
    <row r="1277" spans="1:41">
      <c r="A1277" s="1" t="s">
        <v>2667</v>
      </c>
      <c r="B1277" s="1" t="s">
        <v>42</v>
      </c>
      <c r="C1277">
        <v>999999999999</v>
      </c>
      <c r="D1277">
        <v>222222222222</v>
      </c>
      <c r="E1277" s="1" t="s">
        <v>121</v>
      </c>
      <c r="F1277">
        <v>46175.833333333336</v>
      </c>
      <c r="G1277">
        <v>46176.833333333336</v>
      </c>
      <c r="H1277">
        <v>46173.833333333336</v>
      </c>
      <c r="I1277">
        <v>46203.833333333336</v>
      </c>
      <c r="J1277" s="1" t="s">
        <v>86</v>
      </c>
      <c r="K1277" s="1" t="s">
        <v>87</v>
      </c>
      <c r="L1277" s="1" t="s">
        <v>88</v>
      </c>
      <c r="M1277" s="1" t="s">
        <v>142</v>
      </c>
      <c r="N1277" s="1" t="s">
        <v>48</v>
      </c>
      <c r="O1277" s="1" t="s">
        <v>49</v>
      </c>
      <c r="P1277">
        <v>91.269800000000004</v>
      </c>
      <c r="Q1277" s="1" t="s">
        <v>50</v>
      </c>
      <c r="R1277">
        <v>0.192</v>
      </c>
      <c r="S1277" s="1" t="s">
        <v>51</v>
      </c>
      <c r="T1277" s="1" t="s">
        <v>52</v>
      </c>
      <c r="U1277">
        <v>17.523800000000001</v>
      </c>
      <c r="V1277">
        <v>15.5159</v>
      </c>
      <c r="W1277">
        <v>15.5159</v>
      </c>
      <c r="X1277" s="1" t="s">
        <v>53</v>
      </c>
      <c r="Y1277" s="1" t="s">
        <v>49</v>
      </c>
      <c r="Z1277" s="1" t="s">
        <v>90</v>
      </c>
      <c r="AA1277" s="1" t="s">
        <v>123</v>
      </c>
      <c r="AB1277" s="1" t="s">
        <v>124</v>
      </c>
      <c r="AC1277" s="1" t="s">
        <v>125</v>
      </c>
      <c r="AD1277" s="1" t="s">
        <v>126</v>
      </c>
      <c r="AE1277" s="1" t="s">
        <v>127</v>
      </c>
      <c r="AF1277" s="1" t="s">
        <v>70</v>
      </c>
      <c r="AG1277" s="1" t="s">
        <v>60</v>
      </c>
      <c r="AH1277">
        <v>1277</v>
      </c>
      <c r="AI1277" s="1" t="s">
        <v>70</v>
      </c>
      <c r="AJ1277" s="1" t="s">
        <v>71</v>
      </c>
      <c r="AK1277" s="1" t="s">
        <v>72</v>
      </c>
      <c r="AL1277">
        <v>1</v>
      </c>
      <c r="AM1277" s="1" t="s">
        <v>2668</v>
      </c>
      <c r="AN1277" s="2">
        <v>46174</v>
      </c>
      <c r="AO1277" s="3">
        <v>46174</v>
      </c>
    </row>
    <row r="1278" spans="1:41">
      <c r="A1278" s="1" t="s">
        <v>2669</v>
      </c>
      <c r="B1278" s="1" t="s">
        <v>42</v>
      </c>
      <c r="C1278">
        <v>999999999999</v>
      </c>
      <c r="D1278">
        <v>222222222222</v>
      </c>
      <c r="E1278" s="1" t="s">
        <v>121</v>
      </c>
      <c r="F1278">
        <v>46175.833333333336</v>
      </c>
      <c r="G1278">
        <v>46176.833333333336</v>
      </c>
      <c r="H1278">
        <v>46173.833333333336</v>
      </c>
      <c r="I1278">
        <v>46203.833333333336</v>
      </c>
      <c r="J1278" s="1" t="s">
        <v>96</v>
      </c>
      <c r="K1278" s="1" t="s">
        <v>45</v>
      </c>
      <c r="L1278" s="1" t="s">
        <v>97</v>
      </c>
      <c r="M1278" s="1" t="s">
        <v>145</v>
      </c>
      <c r="N1278" s="1" t="s">
        <v>48</v>
      </c>
      <c r="O1278" s="1" t="s">
        <v>49</v>
      </c>
      <c r="P1278">
        <v>1804105.7875000001</v>
      </c>
      <c r="Q1278" s="1" t="s">
        <v>99</v>
      </c>
      <c r="R1278">
        <v>1.6666700000000001E-5</v>
      </c>
      <c r="S1278" s="1" t="s">
        <v>51</v>
      </c>
      <c r="T1278" s="1" t="s">
        <v>52</v>
      </c>
      <c r="U1278">
        <v>30.0685</v>
      </c>
      <c r="V1278">
        <v>27.9636</v>
      </c>
      <c r="W1278">
        <v>27.9636</v>
      </c>
      <c r="X1278" s="1" t="s">
        <v>53</v>
      </c>
      <c r="Y1278" s="1" t="s">
        <v>49</v>
      </c>
      <c r="Z1278" s="1" t="s">
        <v>100</v>
      </c>
      <c r="AA1278" s="1" t="s">
        <v>123</v>
      </c>
      <c r="AB1278" s="1" t="s">
        <v>124</v>
      </c>
      <c r="AC1278" s="1" t="s">
        <v>125</v>
      </c>
      <c r="AD1278" s="1" t="s">
        <v>126</v>
      </c>
      <c r="AE1278" s="1" t="s">
        <v>127</v>
      </c>
      <c r="AF1278" s="1" t="s">
        <v>70</v>
      </c>
      <c r="AG1278" s="1" t="s">
        <v>60</v>
      </c>
      <c r="AH1278">
        <v>1278</v>
      </c>
      <c r="AI1278" s="1" t="s">
        <v>70</v>
      </c>
      <c r="AJ1278" s="1" t="s">
        <v>71</v>
      </c>
      <c r="AK1278" s="1" t="s">
        <v>72</v>
      </c>
      <c r="AL1278">
        <v>1</v>
      </c>
      <c r="AM1278" s="1" t="s">
        <v>2670</v>
      </c>
      <c r="AN1278" s="2">
        <v>46174</v>
      </c>
      <c r="AO1278" s="3">
        <v>46174</v>
      </c>
    </row>
    <row r="1279" spans="1:41">
      <c r="A1279" s="1" t="s">
        <v>2671</v>
      </c>
      <c r="B1279" s="1" t="s">
        <v>42</v>
      </c>
      <c r="C1279">
        <v>999999999999</v>
      </c>
      <c r="D1279">
        <v>222222222222</v>
      </c>
      <c r="E1279" s="1" t="s">
        <v>121</v>
      </c>
      <c r="F1279">
        <v>46175.833333333336</v>
      </c>
      <c r="G1279">
        <v>46176.833333333336</v>
      </c>
      <c r="H1279">
        <v>46173.833333333336</v>
      </c>
      <c r="I1279">
        <v>46203.833333333336</v>
      </c>
      <c r="J1279" s="1" t="s">
        <v>96</v>
      </c>
      <c r="K1279" s="1" t="s">
        <v>45</v>
      </c>
      <c r="L1279" s="1" t="s">
        <v>97</v>
      </c>
      <c r="M1279" s="1" t="s">
        <v>148</v>
      </c>
      <c r="N1279" s="1" t="s">
        <v>48</v>
      </c>
      <c r="O1279" s="1" t="s">
        <v>49</v>
      </c>
      <c r="P1279">
        <v>1705145.3186999999</v>
      </c>
      <c r="Q1279" s="1" t="s">
        <v>99</v>
      </c>
      <c r="R1279">
        <v>1.6666700000000001E-5</v>
      </c>
      <c r="S1279" s="1" t="s">
        <v>51</v>
      </c>
      <c r="T1279" s="1" t="s">
        <v>52</v>
      </c>
      <c r="U1279">
        <v>28.4191</v>
      </c>
      <c r="V1279">
        <v>26.4298</v>
      </c>
      <c r="W1279">
        <v>26.4298</v>
      </c>
      <c r="X1279" s="1" t="s">
        <v>53</v>
      </c>
      <c r="Y1279" s="1" t="s">
        <v>49</v>
      </c>
      <c r="Z1279" s="1" t="s">
        <v>100</v>
      </c>
      <c r="AA1279" s="1" t="s">
        <v>123</v>
      </c>
      <c r="AB1279" s="1" t="s">
        <v>124</v>
      </c>
      <c r="AC1279" s="1" t="s">
        <v>125</v>
      </c>
      <c r="AD1279" s="1" t="s">
        <v>126</v>
      </c>
      <c r="AE1279" s="1" t="s">
        <v>127</v>
      </c>
      <c r="AF1279" s="1" t="s">
        <v>70</v>
      </c>
      <c r="AG1279" s="1" t="s">
        <v>60</v>
      </c>
      <c r="AH1279">
        <v>1279</v>
      </c>
      <c r="AI1279" s="1" t="s">
        <v>70</v>
      </c>
      <c r="AJ1279" s="1" t="s">
        <v>71</v>
      </c>
      <c r="AK1279" s="1" t="s">
        <v>72</v>
      </c>
      <c r="AL1279">
        <v>1</v>
      </c>
      <c r="AM1279" s="1" t="s">
        <v>2672</v>
      </c>
      <c r="AN1279" s="2">
        <v>46174</v>
      </c>
      <c r="AO1279" s="3">
        <v>46174</v>
      </c>
    </row>
    <row r="1280" spans="1:41">
      <c r="A1280" s="1" t="s">
        <v>2673</v>
      </c>
      <c r="B1280" s="1" t="s">
        <v>42</v>
      </c>
      <c r="C1280">
        <v>999999999999</v>
      </c>
      <c r="D1280">
        <v>222222222222</v>
      </c>
      <c r="E1280" s="1" t="s">
        <v>121</v>
      </c>
      <c r="F1280">
        <v>46175.833333333336</v>
      </c>
      <c r="G1280">
        <v>46176.833333333336</v>
      </c>
      <c r="H1280">
        <v>46173.833333333336</v>
      </c>
      <c r="I1280">
        <v>46203.833333333336</v>
      </c>
      <c r="J1280" s="1" t="s">
        <v>106</v>
      </c>
      <c r="K1280" s="1" t="s">
        <v>107</v>
      </c>
      <c r="L1280" s="1" t="s">
        <v>108</v>
      </c>
      <c r="M1280" s="1" t="s">
        <v>151</v>
      </c>
      <c r="N1280" s="1" t="s">
        <v>48</v>
      </c>
      <c r="O1280" s="1" t="s">
        <v>49</v>
      </c>
      <c r="P1280">
        <v>81.646699999999996</v>
      </c>
      <c r="Q1280" s="1" t="s">
        <v>110</v>
      </c>
      <c r="R1280">
        <v>0.5</v>
      </c>
      <c r="S1280" s="1" t="s">
        <v>51</v>
      </c>
      <c r="T1280" s="1" t="s">
        <v>52</v>
      </c>
      <c r="U1280">
        <v>40.823300000000003</v>
      </c>
      <c r="V1280">
        <v>37.557499999999997</v>
      </c>
      <c r="W1280">
        <v>37.557499999999997</v>
      </c>
      <c r="X1280" s="1" t="s">
        <v>53</v>
      </c>
      <c r="Y1280" s="1" t="s">
        <v>49</v>
      </c>
      <c r="Z1280" s="1" t="s">
        <v>111</v>
      </c>
      <c r="AA1280" s="1" t="s">
        <v>152</v>
      </c>
      <c r="AB1280" s="1" t="s">
        <v>124</v>
      </c>
      <c r="AC1280" s="1" t="s">
        <v>125</v>
      </c>
      <c r="AD1280" s="1" t="s">
        <v>126</v>
      </c>
      <c r="AE1280" s="1" t="s">
        <v>127</v>
      </c>
      <c r="AF1280" s="1" t="s">
        <v>70</v>
      </c>
      <c r="AG1280" s="1" t="s">
        <v>60</v>
      </c>
      <c r="AH1280">
        <v>1280</v>
      </c>
      <c r="AI1280" s="1" t="s">
        <v>113</v>
      </c>
      <c r="AJ1280" s="1" t="s">
        <v>114</v>
      </c>
      <c r="AK1280" s="1" t="s">
        <v>115</v>
      </c>
      <c r="AL1280">
        <v>1</v>
      </c>
      <c r="AM1280" s="1" t="s">
        <v>2674</v>
      </c>
      <c r="AN1280" s="2">
        <v>46174</v>
      </c>
      <c r="AO1280" s="3">
        <v>46174</v>
      </c>
    </row>
    <row r="1281" spans="1:41">
      <c r="A1281" s="1" t="s">
        <v>2675</v>
      </c>
      <c r="B1281" s="1" t="s">
        <v>42</v>
      </c>
      <c r="C1281">
        <v>999999999999</v>
      </c>
      <c r="D1281">
        <v>222222222222</v>
      </c>
      <c r="E1281" s="1" t="s">
        <v>121</v>
      </c>
      <c r="F1281">
        <v>46175.833333333336</v>
      </c>
      <c r="G1281">
        <v>46176.833333333336</v>
      </c>
      <c r="H1281">
        <v>46173.833333333336</v>
      </c>
      <c r="I1281">
        <v>46203.833333333336</v>
      </c>
      <c r="J1281" s="1" t="s">
        <v>106</v>
      </c>
      <c r="K1281" s="1" t="s">
        <v>107</v>
      </c>
      <c r="L1281" s="1" t="s">
        <v>108</v>
      </c>
      <c r="M1281" s="1" t="s">
        <v>155</v>
      </c>
      <c r="N1281" s="1" t="s">
        <v>48</v>
      </c>
      <c r="O1281" s="1" t="s">
        <v>49</v>
      </c>
      <c r="P1281">
        <v>84.096400000000003</v>
      </c>
      <c r="Q1281" s="1" t="s">
        <v>110</v>
      </c>
      <c r="R1281">
        <v>0.5</v>
      </c>
      <c r="S1281" s="1" t="s">
        <v>51</v>
      </c>
      <c r="T1281" s="1" t="s">
        <v>52</v>
      </c>
      <c r="U1281">
        <v>42.048200000000001</v>
      </c>
      <c r="V1281">
        <v>38.6843</v>
      </c>
      <c r="W1281">
        <v>38.6843</v>
      </c>
      <c r="X1281" s="1" t="s">
        <v>53</v>
      </c>
      <c r="Y1281" s="1" t="s">
        <v>49</v>
      </c>
      <c r="Z1281" s="1" t="s">
        <v>111</v>
      </c>
      <c r="AA1281" s="1" t="s">
        <v>152</v>
      </c>
      <c r="AB1281" s="1" t="s">
        <v>124</v>
      </c>
      <c r="AC1281" s="1" t="s">
        <v>125</v>
      </c>
      <c r="AD1281" s="1" t="s">
        <v>126</v>
      </c>
      <c r="AE1281" s="1" t="s">
        <v>127</v>
      </c>
      <c r="AF1281" s="1" t="s">
        <v>70</v>
      </c>
      <c r="AG1281" s="1" t="s">
        <v>60</v>
      </c>
      <c r="AH1281">
        <v>1281</v>
      </c>
      <c r="AI1281" s="1" t="s">
        <v>113</v>
      </c>
      <c r="AJ1281" s="1" t="s">
        <v>114</v>
      </c>
      <c r="AK1281" s="1" t="s">
        <v>115</v>
      </c>
      <c r="AL1281">
        <v>1</v>
      </c>
      <c r="AM1281" s="1" t="s">
        <v>2676</v>
      </c>
      <c r="AN1281" s="2">
        <v>46174</v>
      </c>
      <c r="AO1281" s="3">
        <v>46174</v>
      </c>
    </row>
    <row r="1282" spans="1:41">
      <c r="A1282" s="1" t="s">
        <v>2677</v>
      </c>
      <c r="B1282" s="1" t="s">
        <v>42</v>
      </c>
      <c r="C1282">
        <v>999999999999</v>
      </c>
      <c r="D1282">
        <v>111111111111</v>
      </c>
      <c r="E1282" s="1" t="s">
        <v>43</v>
      </c>
      <c r="F1282">
        <v>46176.833333333336</v>
      </c>
      <c r="G1282">
        <v>46177.833333333336</v>
      </c>
      <c r="H1282">
        <v>46173.833333333336</v>
      </c>
      <c r="I1282">
        <v>46203.833333333336</v>
      </c>
      <c r="J1282" s="1" t="s">
        <v>44</v>
      </c>
      <c r="K1282" s="1" t="s">
        <v>45</v>
      </c>
      <c r="L1282" s="1" t="s">
        <v>46</v>
      </c>
      <c r="M1282" s="1" t="s">
        <v>47</v>
      </c>
      <c r="N1282" s="1" t="s">
        <v>48</v>
      </c>
      <c r="O1282" s="1" t="s">
        <v>49</v>
      </c>
      <c r="P1282">
        <v>1022.5751</v>
      </c>
      <c r="Q1282" s="1" t="s">
        <v>50</v>
      </c>
      <c r="R1282">
        <v>9.6000000000000002E-2</v>
      </c>
      <c r="S1282" s="1" t="s">
        <v>51</v>
      </c>
      <c r="T1282" s="1" t="s">
        <v>52</v>
      </c>
      <c r="U1282">
        <v>98.167199999999994</v>
      </c>
      <c r="V1282">
        <v>85.896299999999997</v>
      </c>
      <c r="W1282">
        <v>85.896299999999997</v>
      </c>
      <c r="X1282" s="1" t="s">
        <v>53</v>
      </c>
      <c r="Y1282" s="1" t="s">
        <v>49</v>
      </c>
      <c r="Z1282" s="1" t="s">
        <v>54</v>
      </c>
      <c r="AA1282" s="1" t="s">
        <v>65</v>
      </c>
      <c r="AB1282" s="1" t="s">
        <v>66</v>
      </c>
      <c r="AC1282" s="1" t="s">
        <v>67</v>
      </c>
      <c r="AD1282" s="1" t="s">
        <v>68</v>
      </c>
      <c r="AE1282" s="1" t="s">
        <v>69</v>
      </c>
      <c r="AF1282" s="1" t="s">
        <v>70</v>
      </c>
      <c r="AG1282" s="1" t="s">
        <v>60</v>
      </c>
      <c r="AH1282">
        <v>1282</v>
      </c>
      <c r="AI1282" s="1" t="s">
        <v>70</v>
      </c>
      <c r="AJ1282" s="1" t="s">
        <v>71</v>
      </c>
      <c r="AK1282" s="1" t="s">
        <v>72</v>
      </c>
      <c r="AL1282">
        <v>1</v>
      </c>
      <c r="AM1282" s="1" t="s">
        <v>2678</v>
      </c>
      <c r="AN1282" s="2">
        <v>46174</v>
      </c>
      <c r="AO1282" s="3">
        <v>46174</v>
      </c>
    </row>
    <row r="1283" spans="1:41">
      <c r="A1283" s="1" t="s">
        <v>2679</v>
      </c>
      <c r="B1283" s="1" t="s">
        <v>42</v>
      </c>
      <c r="C1283">
        <v>999999999999</v>
      </c>
      <c r="D1283">
        <v>111111111111</v>
      </c>
      <c r="E1283" s="1" t="s">
        <v>43</v>
      </c>
      <c r="F1283">
        <v>46176.833333333336</v>
      </c>
      <c r="G1283">
        <v>46177.833333333336</v>
      </c>
      <c r="H1283">
        <v>46173.833333333336</v>
      </c>
      <c r="I1283">
        <v>46203.833333333336</v>
      </c>
      <c r="J1283" s="1" t="s">
        <v>44</v>
      </c>
      <c r="K1283" s="1" t="s">
        <v>45</v>
      </c>
      <c r="L1283" s="1" t="s">
        <v>46</v>
      </c>
      <c r="M1283" s="1" t="s">
        <v>64</v>
      </c>
      <c r="N1283" s="1" t="s">
        <v>48</v>
      </c>
      <c r="O1283" s="1" t="s">
        <v>49</v>
      </c>
      <c r="P1283">
        <v>1123.9988000000001</v>
      </c>
      <c r="Q1283" s="1" t="s">
        <v>50</v>
      </c>
      <c r="R1283">
        <v>9.6000000000000002E-2</v>
      </c>
      <c r="S1283" s="1" t="s">
        <v>51</v>
      </c>
      <c r="T1283" s="1" t="s">
        <v>52</v>
      </c>
      <c r="U1283">
        <v>107.90389999999999</v>
      </c>
      <c r="V1283">
        <v>94.415899999999993</v>
      </c>
      <c r="W1283">
        <v>94.415899999999993</v>
      </c>
      <c r="X1283" s="1" t="s">
        <v>53</v>
      </c>
      <c r="Y1283" s="1" t="s">
        <v>49</v>
      </c>
      <c r="Z1283" s="1" t="s">
        <v>54</v>
      </c>
      <c r="AA1283" s="1" t="s">
        <v>55</v>
      </c>
      <c r="AB1283" s="1" t="s">
        <v>56</v>
      </c>
      <c r="AC1283" s="1" t="s">
        <v>57</v>
      </c>
      <c r="AD1283" s="1" t="s">
        <v>58</v>
      </c>
      <c r="AE1283" s="1" t="s">
        <v>59</v>
      </c>
      <c r="AF1283" s="1" t="s">
        <v>56</v>
      </c>
      <c r="AG1283" s="1" t="s">
        <v>60</v>
      </c>
      <c r="AH1283">
        <v>1283</v>
      </c>
      <c r="AI1283" s="1" t="s">
        <v>56</v>
      </c>
      <c r="AJ1283" s="1" t="s">
        <v>56</v>
      </c>
      <c r="AK1283" s="1" t="s">
        <v>61</v>
      </c>
      <c r="AL1283">
        <v>1</v>
      </c>
      <c r="AM1283" s="1" t="s">
        <v>2680</v>
      </c>
      <c r="AN1283" s="2">
        <v>46174</v>
      </c>
      <c r="AO1283" s="3">
        <v>46174</v>
      </c>
    </row>
    <row r="1284" spans="1:41">
      <c r="A1284" s="1" t="s">
        <v>2681</v>
      </c>
      <c r="B1284" s="1" t="s">
        <v>42</v>
      </c>
      <c r="C1284">
        <v>999999999999</v>
      </c>
      <c r="D1284">
        <v>111111111111</v>
      </c>
      <c r="E1284" s="1" t="s">
        <v>43</v>
      </c>
      <c r="F1284">
        <v>46176.833333333336</v>
      </c>
      <c r="G1284">
        <v>46177.833333333336</v>
      </c>
      <c r="H1284">
        <v>46173.833333333336</v>
      </c>
      <c r="I1284">
        <v>46203.833333333336</v>
      </c>
      <c r="J1284" s="1" t="s">
        <v>75</v>
      </c>
      <c r="K1284" s="1" t="s">
        <v>76</v>
      </c>
      <c r="L1284" s="1" t="s">
        <v>77</v>
      </c>
      <c r="M1284" s="1" t="s">
        <v>78</v>
      </c>
      <c r="N1284" s="1" t="s">
        <v>48</v>
      </c>
      <c r="O1284" s="1" t="s">
        <v>49</v>
      </c>
      <c r="P1284">
        <v>232.91460000000001</v>
      </c>
      <c r="Q1284" s="1" t="s">
        <v>79</v>
      </c>
      <c r="R1284">
        <v>2.3E-2</v>
      </c>
      <c r="S1284" s="1" t="s">
        <v>51</v>
      </c>
      <c r="T1284" s="1" t="s">
        <v>52</v>
      </c>
      <c r="U1284">
        <v>5.3570000000000002</v>
      </c>
      <c r="V1284">
        <v>5.0076999999999998</v>
      </c>
      <c r="W1284">
        <v>5.0076999999999998</v>
      </c>
      <c r="X1284" s="1" t="s">
        <v>53</v>
      </c>
      <c r="Y1284" s="1" t="s">
        <v>49</v>
      </c>
      <c r="Z1284" s="1" t="s">
        <v>80</v>
      </c>
      <c r="AA1284" s="1" t="s">
        <v>65</v>
      </c>
      <c r="AB1284" s="1" t="s">
        <v>66</v>
      </c>
      <c r="AC1284" s="1" t="s">
        <v>67</v>
      </c>
      <c r="AD1284" s="1" t="s">
        <v>68</v>
      </c>
      <c r="AE1284" s="1" t="s">
        <v>69</v>
      </c>
      <c r="AF1284" s="1" t="s">
        <v>70</v>
      </c>
      <c r="AG1284" s="1" t="s">
        <v>60</v>
      </c>
      <c r="AH1284">
        <v>1284</v>
      </c>
      <c r="AI1284" s="1" t="s">
        <v>70</v>
      </c>
      <c r="AJ1284" s="1" t="s">
        <v>71</v>
      </c>
      <c r="AK1284" s="1" t="s">
        <v>72</v>
      </c>
      <c r="AL1284">
        <v>1</v>
      </c>
      <c r="AM1284" s="1" t="s">
        <v>2682</v>
      </c>
      <c r="AN1284" s="2">
        <v>46174</v>
      </c>
      <c r="AO1284" s="3">
        <v>46174</v>
      </c>
    </row>
    <row r="1285" spans="1:41">
      <c r="A1285" s="1" t="s">
        <v>2683</v>
      </c>
      <c r="B1285" s="1" t="s">
        <v>42</v>
      </c>
      <c r="C1285">
        <v>999999999999</v>
      </c>
      <c r="D1285">
        <v>111111111111</v>
      </c>
      <c r="E1285" s="1" t="s">
        <v>43</v>
      </c>
      <c r="F1285">
        <v>46176.833333333336</v>
      </c>
      <c r="G1285">
        <v>46177.833333333336</v>
      </c>
      <c r="H1285">
        <v>46173.833333333336</v>
      </c>
      <c r="I1285">
        <v>46203.833333333336</v>
      </c>
      <c r="J1285" s="1" t="s">
        <v>75</v>
      </c>
      <c r="K1285" s="1" t="s">
        <v>76</v>
      </c>
      <c r="L1285" s="1" t="s">
        <v>77</v>
      </c>
      <c r="M1285" s="1" t="s">
        <v>83</v>
      </c>
      <c r="N1285" s="1" t="s">
        <v>48</v>
      </c>
      <c r="O1285" s="1" t="s">
        <v>49</v>
      </c>
      <c r="P1285">
        <v>221.1857</v>
      </c>
      <c r="Q1285" s="1" t="s">
        <v>79</v>
      </c>
      <c r="R1285">
        <v>2.3E-2</v>
      </c>
      <c r="S1285" s="1" t="s">
        <v>51</v>
      </c>
      <c r="T1285" s="1" t="s">
        <v>52</v>
      </c>
      <c r="U1285">
        <v>5.0872999999999999</v>
      </c>
      <c r="V1285">
        <v>4.7554999999999996</v>
      </c>
      <c r="W1285">
        <v>4.7554999999999996</v>
      </c>
      <c r="X1285" s="1" t="s">
        <v>53</v>
      </c>
      <c r="Y1285" s="1" t="s">
        <v>49</v>
      </c>
      <c r="Z1285" s="1" t="s">
        <v>80</v>
      </c>
      <c r="AA1285" s="1" t="s">
        <v>65</v>
      </c>
      <c r="AB1285" s="1" t="s">
        <v>66</v>
      </c>
      <c r="AC1285" s="1" t="s">
        <v>67</v>
      </c>
      <c r="AD1285" s="1" t="s">
        <v>68</v>
      </c>
      <c r="AE1285" s="1" t="s">
        <v>69</v>
      </c>
      <c r="AF1285" s="1" t="s">
        <v>70</v>
      </c>
      <c r="AG1285" s="1" t="s">
        <v>60</v>
      </c>
      <c r="AH1285">
        <v>1285</v>
      </c>
      <c r="AI1285" s="1" t="s">
        <v>70</v>
      </c>
      <c r="AJ1285" s="1" t="s">
        <v>71</v>
      </c>
      <c r="AK1285" s="1" t="s">
        <v>72</v>
      </c>
      <c r="AL1285">
        <v>1</v>
      </c>
      <c r="AM1285" s="1" t="s">
        <v>2684</v>
      </c>
      <c r="AN1285" s="2">
        <v>46174</v>
      </c>
      <c r="AO1285" s="3">
        <v>46174</v>
      </c>
    </row>
    <row r="1286" spans="1:41">
      <c r="A1286" s="1" t="s">
        <v>2685</v>
      </c>
      <c r="B1286" s="1" t="s">
        <v>42</v>
      </c>
      <c r="C1286">
        <v>999999999999</v>
      </c>
      <c r="D1286">
        <v>111111111111</v>
      </c>
      <c r="E1286" s="1" t="s">
        <v>43</v>
      </c>
      <c r="F1286">
        <v>46176.833333333336</v>
      </c>
      <c r="G1286">
        <v>46177.833333333336</v>
      </c>
      <c r="H1286">
        <v>46173.833333333336</v>
      </c>
      <c r="I1286">
        <v>46203.833333333336</v>
      </c>
      <c r="J1286" s="1" t="s">
        <v>86</v>
      </c>
      <c r="K1286" s="1" t="s">
        <v>87</v>
      </c>
      <c r="L1286" s="1" t="s">
        <v>88</v>
      </c>
      <c r="M1286" s="1" t="s">
        <v>89</v>
      </c>
      <c r="N1286" s="1" t="s">
        <v>48</v>
      </c>
      <c r="O1286" s="1" t="s">
        <v>49</v>
      </c>
      <c r="P1286">
        <v>194.80119999999999</v>
      </c>
      <c r="Q1286" s="1" t="s">
        <v>50</v>
      </c>
      <c r="R1286">
        <v>0.192</v>
      </c>
      <c r="S1286" s="1" t="s">
        <v>51</v>
      </c>
      <c r="T1286" s="1" t="s">
        <v>52</v>
      </c>
      <c r="U1286">
        <v>37.401800000000001</v>
      </c>
      <c r="V1286">
        <v>33.116199999999999</v>
      </c>
      <c r="W1286">
        <v>33.116199999999999</v>
      </c>
      <c r="X1286" s="1" t="s">
        <v>53</v>
      </c>
      <c r="Y1286" s="1" t="s">
        <v>49</v>
      </c>
      <c r="Z1286" s="1" t="s">
        <v>90</v>
      </c>
      <c r="AA1286" s="1" t="s">
        <v>65</v>
      </c>
      <c r="AB1286" s="1" t="s">
        <v>66</v>
      </c>
      <c r="AC1286" s="1" t="s">
        <v>67</v>
      </c>
      <c r="AD1286" s="1" t="s">
        <v>68</v>
      </c>
      <c r="AE1286" s="1" t="s">
        <v>69</v>
      </c>
      <c r="AF1286" s="1" t="s">
        <v>70</v>
      </c>
      <c r="AG1286" s="1" t="s">
        <v>60</v>
      </c>
      <c r="AH1286">
        <v>1286</v>
      </c>
      <c r="AI1286" s="1" t="s">
        <v>70</v>
      </c>
      <c r="AJ1286" s="1" t="s">
        <v>71</v>
      </c>
      <c r="AK1286" s="1" t="s">
        <v>72</v>
      </c>
      <c r="AL1286">
        <v>1</v>
      </c>
      <c r="AM1286" s="1" t="s">
        <v>2686</v>
      </c>
      <c r="AN1286" s="2">
        <v>46174</v>
      </c>
      <c r="AO1286" s="3">
        <v>46174</v>
      </c>
    </row>
    <row r="1287" spans="1:41">
      <c r="A1287" s="1" t="s">
        <v>2687</v>
      </c>
      <c r="B1287" s="1" t="s">
        <v>42</v>
      </c>
      <c r="C1287">
        <v>999999999999</v>
      </c>
      <c r="D1287">
        <v>111111111111</v>
      </c>
      <c r="E1287" s="1" t="s">
        <v>43</v>
      </c>
      <c r="F1287">
        <v>46176.833333333336</v>
      </c>
      <c r="G1287">
        <v>46177.833333333336</v>
      </c>
      <c r="H1287">
        <v>46173.833333333336</v>
      </c>
      <c r="I1287">
        <v>46203.833333333336</v>
      </c>
      <c r="J1287" s="1" t="s">
        <v>86</v>
      </c>
      <c r="K1287" s="1" t="s">
        <v>87</v>
      </c>
      <c r="L1287" s="1" t="s">
        <v>88</v>
      </c>
      <c r="M1287" s="1" t="s">
        <v>93</v>
      </c>
      <c r="N1287" s="1" t="s">
        <v>48</v>
      </c>
      <c r="O1287" s="1" t="s">
        <v>49</v>
      </c>
      <c r="P1287">
        <v>229.69909999999999</v>
      </c>
      <c r="Q1287" s="1" t="s">
        <v>50</v>
      </c>
      <c r="R1287">
        <v>0.192</v>
      </c>
      <c r="S1287" s="1" t="s">
        <v>51</v>
      </c>
      <c r="T1287" s="1" t="s">
        <v>52</v>
      </c>
      <c r="U1287">
        <v>44.102200000000003</v>
      </c>
      <c r="V1287">
        <v>39.0488</v>
      </c>
      <c r="W1287">
        <v>39.0488</v>
      </c>
      <c r="X1287" s="1" t="s">
        <v>53</v>
      </c>
      <c r="Y1287" s="1" t="s">
        <v>49</v>
      </c>
      <c r="Z1287" s="1" t="s">
        <v>90</v>
      </c>
      <c r="AA1287" s="1" t="s">
        <v>65</v>
      </c>
      <c r="AB1287" s="1" t="s">
        <v>66</v>
      </c>
      <c r="AC1287" s="1" t="s">
        <v>67</v>
      </c>
      <c r="AD1287" s="1" t="s">
        <v>68</v>
      </c>
      <c r="AE1287" s="1" t="s">
        <v>69</v>
      </c>
      <c r="AF1287" s="1" t="s">
        <v>70</v>
      </c>
      <c r="AG1287" s="1" t="s">
        <v>60</v>
      </c>
      <c r="AH1287">
        <v>1287</v>
      </c>
      <c r="AI1287" s="1" t="s">
        <v>70</v>
      </c>
      <c r="AJ1287" s="1" t="s">
        <v>71</v>
      </c>
      <c r="AK1287" s="1" t="s">
        <v>72</v>
      </c>
      <c r="AL1287">
        <v>1</v>
      </c>
      <c r="AM1287" s="1" t="s">
        <v>2688</v>
      </c>
      <c r="AN1287" s="2">
        <v>46174</v>
      </c>
      <c r="AO1287" s="3">
        <v>46174</v>
      </c>
    </row>
    <row r="1288" spans="1:41">
      <c r="A1288" s="1" t="s">
        <v>2689</v>
      </c>
      <c r="B1288" s="1" t="s">
        <v>42</v>
      </c>
      <c r="C1288">
        <v>999999999999</v>
      </c>
      <c r="D1288">
        <v>111111111111</v>
      </c>
      <c r="E1288" s="1" t="s">
        <v>43</v>
      </c>
      <c r="F1288">
        <v>46176.833333333336</v>
      </c>
      <c r="G1288">
        <v>46177.833333333336</v>
      </c>
      <c r="H1288">
        <v>46173.833333333336</v>
      </c>
      <c r="I1288">
        <v>46203.833333333336</v>
      </c>
      <c r="J1288" s="1" t="s">
        <v>96</v>
      </c>
      <c r="K1288" s="1" t="s">
        <v>45</v>
      </c>
      <c r="L1288" s="1" t="s">
        <v>97</v>
      </c>
      <c r="M1288" s="1" t="s">
        <v>98</v>
      </c>
      <c r="N1288" s="1" t="s">
        <v>48</v>
      </c>
      <c r="O1288" s="1" t="s">
        <v>49</v>
      </c>
      <c r="P1288">
        <v>4430082.5404000003</v>
      </c>
      <c r="Q1288" s="1" t="s">
        <v>99</v>
      </c>
      <c r="R1288">
        <v>1.6666700000000001E-5</v>
      </c>
      <c r="S1288" s="1" t="s">
        <v>51</v>
      </c>
      <c r="T1288" s="1" t="s">
        <v>52</v>
      </c>
      <c r="U1288">
        <v>73.834900000000005</v>
      </c>
      <c r="V1288">
        <v>68.666300000000007</v>
      </c>
      <c r="W1288">
        <v>68.666300000000007</v>
      </c>
      <c r="X1288" s="1" t="s">
        <v>53</v>
      </c>
      <c r="Y1288" s="1" t="s">
        <v>49</v>
      </c>
      <c r="Z1288" s="1" t="s">
        <v>100</v>
      </c>
      <c r="AA1288" s="1" t="s">
        <v>65</v>
      </c>
      <c r="AB1288" s="1" t="s">
        <v>66</v>
      </c>
      <c r="AC1288" s="1" t="s">
        <v>67</v>
      </c>
      <c r="AD1288" s="1" t="s">
        <v>68</v>
      </c>
      <c r="AE1288" s="1" t="s">
        <v>69</v>
      </c>
      <c r="AF1288" s="1" t="s">
        <v>70</v>
      </c>
      <c r="AG1288" s="1" t="s">
        <v>60</v>
      </c>
      <c r="AH1288">
        <v>1288</v>
      </c>
      <c r="AI1288" s="1" t="s">
        <v>70</v>
      </c>
      <c r="AJ1288" s="1" t="s">
        <v>71</v>
      </c>
      <c r="AK1288" s="1" t="s">
        <v>72</v>
      </c>
      <c r="AL1288">
        <v>1</v>
      </c>
      <c r="AM1288" s="1" t="s">
        <v>2690</v>
      </c>
      <c r="AN1288" s="2">
        <v>46174</v>
      </c>
      <c r="AO1288" s="3">
        <v>46174</v>
      </c>
    </row>
    <row r="1289" spans="1:41">
      <c r="A1289" s="1" t="s">
        <v>2691</v>
      </c>
      <c r="B1289" s="1" t="s">
        <v>42</v>
      </c>
      <c r="C1289">
        <v>999999999999</v>
      </c>
      <c r="D1289">
        <v>111111111111</v>
      </c>
      <c r="E1289" s="1" t="s">
        <v>43</v>
      </c>
      <c r="F1289">
        <v>46176.833333333336</v>
      </c>
      <c r="G1289">
        <v>46177.833333333336</v>
      </c>
      <c r="H1289">
        <v>46173.833333333336</v>
      </c>
      <c r="I1289">
        <v>46203.833333333336</v>
      </c>
      <c r="J1289" s="1" t="s">
        <v>96</v>
      </c>
      <c r="K1289" s="1" t="s">
        <v>45</v>
      </c>
      <c r="L1289" s="1" t="s">
        <v>97</v>
      </c>
      <c r="M1289" s="1" t="s">
        <v>103</v>
      </c>
      <c r="N1289" s="1" t="s">
        <v>48</v>
      </c>
      <c r="O1289" s="1" t="s">
        <v>49</v>
      </c>
      <c r="P1289">
        <v>4113745.4748999998</v>
      </c>
      <c r="Q1289" s="1" t="s">
        <v>99</v>
      </c>
      <c r="R1289">
        <v>1.6666700000000001E-5</v>
      </c>
      <c r="S1289" s="1" t="s">
        <v>51</v>
      </c>
      <c r="T1289" s="1" t="s">
        <v>52</v>
      </c>
      <c r="U1289">
        <v>68.562600000000003</v>
      </c>
      <c r="V1289">
        <v>63.763100000000001</v>
      </c>
      <c r="W1289">
        <v>63.763100000000001</v>
      </c>
      <c r="X1289" s="1" t="s">
        <v>53</v>
      </c>
      <c r="Y1289" s="1" t="s">
        <v>49</v>
      </c>
      <c r="Z1289" s="1" t="s">
        <v>100</v>
      </c>
      <c r="AA1289" s="1" t="s">
        <v>65</v>
      </c>
      <c r="AB1289" s="1" t="s">
        <v>66</v>
      </c>
      <c r="AC1289" s="1" t="s">
        <v>67</v>
      </c>
      <c r="AD1289" s="1" t="s">
        <v>68</v>
      </c>
      <c r="AE1289" s="1" t="s">
        <v>69</v>
      </c>
      <c r="AF1289" s="1" t="s">
        <v>70</v>
      </c>
      <c r="AG1289" s="1" t="s">
        <v>60</v>
      </c>
      <c r="AH1289">
        <v>1289</v>
      </c>
      <c r="AI1289" s="1" t="s">
        <v>70</v>
      </c>
      <c r="AJ1289" s="1" t="s">
        <v>71</v>
      </c>
      <c r="AK1289" s="1" t="s">
        <v>72</v>
      </c>
      <c r="AL1289">
        <v>1</v>
      </c>
      <c r="AM1289" s="1" t="s">
        <v>2692</v>
      </c>
      <c r="AN1289" s="2">
        <v>46174</v>
      </c>
      <c r="AO1289" s="3">
        <v>46174</v>
      </c>
    </row>
    <row r="1290" spans="1:41">
      <c r="A1290" s="1" t="s">
        <v>2693</v>
      </c>
      <c r="B1290" s="1" t="s">
        <v>42</v>
      </c>
      <c r="C1290">
        <v>999999999999</v>
      </c>
      <c r="D1290">
        <v>111111111111</v>
      </c>
      <c r="E1290" s="1" t="s">
        <v>43</v>
      </c>
      <c r="F1290">
        <v>46176.833333333336</v>
      </c>
      <c r="G1290">
        <v>46177.833333333336</v>
      </c>
      <c r="H1290">
        <v>46173.833333333336</v>
      </c>
      <c r="I1290">
        <v>46203.833333333336</v>
      </c>
      <c r="J1290" s="1" t="s">
        <v>106</v>
      </c>
      <c r="K1290" s="1" t="s">
        <v>107</v>
      </c>
      <c r="L1290" s="1" t="s">
        <v>108</v>
      </c>
      <c r="M1290" s="1" t="s">
        <v>109</v>
      </c>
      <c r="N1290" s="1" t="s">
        <v>48</v>
      </c>
      <c r="O1290" s="1" t="s">
        <v>49</v>
      </c>
      <c r="P1290">
        <v>235.3844</v>
      </c>
      <c r="Q1290" s="1" t="s">
        <v>110</v>
      </c>
      <c r="R1290">
        <v>0.5</v>
      </c>
      <c r="S1290" s="1" t="s">
        <v>51</v>
      </c>
      <c r="T1290" s="1" t="s">
        <v>52</v>
      </c>
      <c r="U1290">
        <v>117.6922</v>
      </c>
      <c r="V1290">
        <v>108.27679999999999</v>
      </c>
      <c r="W1290">
        <v>108.27679999999999</v>
      </c>
      <c r="X1290" s="1" t="s">
        <v>53</v>
      </c>
      <c r="Y1290" s="1" t="s">
        <v>49</v>
      </c>
      <c r="Z1290" s="1" t="s">
        <v>111</v>
      </c>
      <c r="AA1290" s="1" t="s">
        <v>112</v>
      </c>
      <c r="AB1290" s="1" t="s">
        <v>66</v>
      </c>
      <c r="AC1290" s="1" t="s">
        <v>67</v>
      </c>
      <c r="AD1290" s="1" t="s">
        <v>68</v>
      </c>
      <c r="AE1290" s="1" t="s">
        <v>69</v>
      </c>
      <c r="AF1290" s="1" t="s">
        <v>70</v>
      </c>
      <c r="AG1290" s="1" t="s">
        <v>60</v>
      </c>
      <c r="AH1290">
        <v>1290</v>
      </c>
      <c r="AI1290" s="1" t="s">
        <v>113</v>
      </c>
      <c r="AJ1290" s="1" t="s">
        <v>114</v>
      </c>
      <c r="AK1290" s="1" t="s">
        <v>115</v>
      </c>
      <c r="AL1290">
        <v>1</v>
      </c>
      <c r="AM1290" s="1" t="s">
        <v>2694</v>
      </c>
      <c r="AN1290" s="2">
        <v>46174</v>
      </c>
      <c r="AO1290" s="3">
        <v>46174</v>
      </c>
    </row>
    <row r="1291" spans="1:41">
      <c r="A1291" s="1" t="s">
        <v>2695</v>
      </c>
      <c r="B1291" s="1" t="s">
        <v>42</v>
      </c>
      <c r="C1291">
        <v>999999999999</v>
      </c>
      <c r="D1291">
        <v>111111111111</v>
      </c>
      <c r="E1291" s="1" t="s">
        <v>43</v>
      </c>
      <c r="F1291">
        <v>46176.833333333336</v>
      </c>
      <c r="G1291">
        <v>46177.833333333336</v>
      </c>
      <c r="H1291">
        <v>46173.833333333336</v>
      </c>
      <c r="I1291">
        <v>46203.833333333336</v>
      </c>
      <c r="J1291" s="1" t="s">
        <v>106</v>
      </c>
      <c r="K1291" s="1" t="s">
        <v>107</v>
      </c>
      <c r="L1291" s="1" t="s">
        <v>108</v>
      </c>
      <c r="M1291" s="1" t="s">
        <v>118</v>
      </c>
      <c r="N1291" s="1" t="s">
        <v>48</v>
      </c>
      <c r="O1291" s="1" t="s">
        <v>49</v>
      </c>
      <c r="P1291">
        <v>216.60079999999999</v>
      </c>
      <c r="Q1291" s="1" t="s">
        <v>110</v>
      </c>
      <c r="R1291">
        <v>0.5</v>
      </c>
      <c r="S1291" s="1" t="s">
        <v>51</v>
      </c>
      <c r="T1291" s="1" t="s">
        <v>52</v>
      </c>
      <c r="U1291">
        <v>108.3004</v>
      </c>
      <c r="V1291">
        <v>99.636399999999995</v>
      </c>
      <c r="W1291">
        <v>99.636399999999995</v>
      </c>
      <c r="X1291" s="1" t="s">
        <v>53</v>
      </c>
      <c r="Y1291" s="1" t="s">
        <v>49</v>
      </c>
      <c r="Z1291" s="1" t="s">
        <v>111</v>
      </c>
      <c r="AA1291" s="1" t="s">
        <v>112</v>
      </c>
      <c r="AB1291" s="1" t="s">
        <v>66</v>
      </c>
      <c r="AC1291" s="1" t="s">
        <v>67</v>
      </c>
      <c r="AD1291" s="1" t="s">
        <v>68</v>
      </c>
      <c r="AE1291" s="1" t="s">
        <v>69</v>
      </c>
      <c r="AF1291" s="1" t="s">
        <v>70</v>
      </c>
      <c r="AG1291" s="1" t="s">
        <v>60</v>
      </c>
      <c r="AH1291">
        <v>1291</v>
      </c>
      <c r="AI1291" s="1" t="s">
        <v>113</v>
      </c>
      <c r="AJ1291" s="1" t="s">
        <v>114</v>
      </c>
      <c r="AK1291" s="1" t="s">
        <v>115</v>
      </c>
      <c r="AL1291">
        <v>1</v>
      </c>
      <c r="AM1291" s="1" t="s">
        <v>2696</v>
      </c>
      <c r="AN1291" s="2">
        <v>46174</v>
      </c>
      <c r="AO1291" s="3">
        <v>46174</v>
      </c>
    </row>
    <row r="1292" spans="1:41">
      <c r="A1292" s="1" t="s">
        <v>2697</v>
      </c>
      <c r="B1292" s="1" t="s">
        <v>42</v>
      </c>
      <c r="C1292">
        <v>999999999999</v>
      </c>
      <c r="D1292">
        <v>222222222222</v>
      </c>
      <c r="E1292" s="1" t="s">
        <v>121</v>
      </c>
      <c r="F1292">
        <v>46176.833333333336</v>
      </c>
      <c r="G1292">
        <v>46177.833333333336</v>
      </c>
      <c r="H1292">
        <v>46173.833333333336</v>
      </c>
      <c r="I1292">
        <v>46203.833333333336</v>
      </c>
      <c r="J1292" s="1" t="s">
        <v>44</v>
      </c>
      <c r="K1292" s="1" t="s">
        <v>45</v>
      </c>
      <c r="L1292" s="1" t="s">
        <v>46</v>
      </c>
      <c r="M1292" s="1" t="s">
        <v>122</v>
      </c>
      <c r="N1292" s="1" t="s">
        <v>48</v>
      </c>
      <c r="O1292" s="1" t="s">
        <v>49</v>
      </c>
      <c r="P1292">
        <v>389.51889999999997</v>
      </c>
      <c r="Q1292" s="1" t="s">
        <v>50</v>
      </c>
      <c r="R1292">
        <v>9.6000000000000002E-2</v>
      </c>
      <c r="S1292" s="1" t="s">
        <v>51</v>
      </c>
      <c r="T1292" s="1" t="s">
        <v>52</v>
      </c>
      <c r="U1292">
        <v>37.393799999999999</v>
      </c>
      <c r="V1292">
        <v>32.7196</v>
      </c>
      <c r="W1292">
        <v>32.7196</v>
      </c>
      <c r="X1292" s="1" t="s">
        <v>53</v>
      </c>
      <c r="Y1292" s="1" t="s">
        <v>49</v>
      </c>
      <c r="Z1292" s="1" t="s">
        <v>54</v>
      </c>
      <c r="AA1292" s="1" t="s">
        <v>123</v>
      </c>
      <c r="AB1292" s="1" t="s">
        <v>124</v>
      </c>
      <c r="AC1292" s="1" t="s">
        <v>125</v>
      </c>
      <c r="AD1292" s="1" t="s">
        <v>126</v>
      </c>
      <c r="AE1292" s="1" t="s">
        <v>127</v>
      </c>
      <c r="AF1292" s="1" t="s">
        <v>70</v>
      </c>
      <c r="AG1292" s="1" t="s">
        <v>60</v>
      </c>
      <c r="AH1292">
        <v>1292</v>
      </c>
      <c r="AI1292" s="1" t="s">
        <v>70</v>
      </c>
      <c r="AJ1292" s="1" t="s">
        <v>71</v>
      </c>
      <c r="AK1292" s="1" t="s">
        <v>72</v>
      </c>
      <c r="AL1292">
        <v>1</v>
      </c>
      <c r="AM1292" s="1" t="s">
        <v>2698</v>
      </c>
      <c r="AN1292" s="2">
        <v>46174</v>
      </c>
      <c r="AO1292" s="3">
        <v>46174</v>
      </c>
    </row>
    <row r="1293" spans="1:41">
      <c r="A1293" s="1" t="s">
        <v>2699</v>
      </c>
      <c r="B1293" s="1" t="s">
        <v>42</v>
      </c>
      <c r="C1293">
        <v>999999999999</v>
      </c>
      <c r="D1293">
        <v>222222222222</v>
      </c>
      <c r="E1293" s="1" t="s">
        <v>121</v>
      </c>
      <c r="F1293">
        <v>46176.833333333336</v>
      </c>
      <c r="G1293">
        <v>46177.833333333336</v>
      </c>
      <c r="H1293">
        <v>46173.833333333336</v>
      </c>
      <c r="I1293">
        <v>46203.833333333336</v>
      </c>
      <c r="J1293" s="1" t="s">
        <v>44</v>
      </c>
      <c r="K1293" s="1" t="s">
        <v>45</v>
      </c>
      <c r="L1293" s="1" t="s">
        <v>46</v>
      </c>
      <c r="M1293" s="1" t="s">
        <v>130</v>
      </c>
      <c r="N1293" s="1" t="s">
        <v>48</v>
      </c>
      <c r="O1293" s="1" t="s">
        <v>49</v>
      </c>
      <c r="P1293">
        <v>441.26530000000002</v>
      </c>
      <c r="Q1293" s="1" t="s">
        <v>50</v>
      </c>
      <c r="R1293">
        <v>9.6000000000000002E-2</v>
      </c>
      <c r="S1293" s="1" t="s">
        <v>51</v>
      </c>
      <c r="T1293" s="1" t="s">
        <v>52</v>
      </c>
      <c r="U1293">
        <v>42.361499999999999</v>
      </c>
      <c r="V1293">
        <v>37.066299999999998</v>
      </c>
      <c r="W1293">
        <v>37.066299999999998</v>
      </c>
      <c r="X1293" s="1" t="s">
        <v>53</v>
      </c>
      <c r="Y1293" s="1" t="s">
        <v>49</v>
      </c>
      <c r="Z1293" s="1" t="s">
        <v>54</v>
      </c>
      <c r="AA1293" s="1" t="s">
        <v>123</v>
      </c>
      <c r="AB1293" s="1" t="s">
        <v>124</v>
      </c>
      <c r="AC1293" s="1" t="s">
        <v>125</v>
      </c>
      <c r="AD1293" s="1" t="s">
        <v>126</v>
      </c>
      <c r="AE1293" s="1" t="s">
        <v>127</v>
      </c>
      <c r="AF1293" s="1" t="s">
        <v>70</v>
      </c>
      <c r="AG1293" s="1" t="s">
        <v>60</v>
      </c>
      <c r="AH1293">
        <v>1293</v>
      </c>
      <c r="AI1293" s="1" t="s">
        <v>70</v>
      </c>
      <c r="AJ1293" s="1" t="s">
        <v>71</v>
      </c>
      <c r="AK1293" s="1" t="s">
        <v>72</v>
      </c>
      <c r="AL1293">
        <v>1</v>
      </c>
      <c r="AM1293" s="1" t="s">
        <v>2700</v>
      </c>
      <c r="AN1293" s="2">
        <v>46174</v>
      </c>
      <c r="AO1293" s="3">
        <v>46174</v>
      </c>
    </row>
    <row r="1294" spans="1:41">
      <c r="A1294" s="1" t="s">
        <v>2701</v>
      </c>
      <c r="B1294" s="1" t="s">
        <v>42</v>
      </c>
      <c r="C1294">
        <v>999999999999</v>
      </c>
      <c r="D1294">
        <v>222222222222</v>
      </c>
      <c r="E1294" s="1" t="s">
        <v>121</v>
      </c>
      <c r="F1294">
        <v>46176.833333333336</v>
      </c>
      <c r="G1294">
        <v>46177.833333333336</v>
      </c>
      <c r="H1294">
        <v>46173.833333333336</v>
      </c>
      <c r="I1294">
        <v>46203.833333333336</v>
      </c>
      <c r="J1294" s="1" t="s">
        <v>75</v>
      </c>
      <c r="K1294" s="1" t="s">
        <v>76</v>
      </c>
      <c r="L1294" s="1" t="s">
        <v>77</v>
      </c>
      <c r="M1294" s="1" t="s">
        <v>133</v>
      </c>
      <c r="N1294" s="1" t="s">
        <v>48</v>
      </c>
      <c r="O1294" s="1" t="s">
        <v>49</v>
      </c>
      <c r="P1294">
        <v>99.971500000000006</v>
      </c>
      <c r="Q1294" s="1" t="s">
        <v>79</v>
      </c>
      <c r="R1294">
        <v>2.3E-2</v>
      </c>
      <c r="S1294" s="1" t="s">
        <v>51</v>
      </c>
      <c r="T1294" s="1" t="s">
        <v>52</v>
      </c>
      <c r="U1294">
        <v>2.2993000000000001</v>
      </c>
      <c r="V1294">
        <v>2.1494</v>
      </c>
      <c r="W1294">
        <v>2.1494</v>
      </c>
      <c r="X1294" s="1" t="s">
        <v>53</v>
      </c>
      <c r="Y1294" s="1" t="s">
        <v>49</v>
      </c>
      <c r="Z1294" s="1" t="s">
        <v>80</v>
      </c>
      <c r="AA1294" s="1" t="s">
        <v>123</v>
      </c>
      <c r="AB1294" s="1" t="s">
        <v>124</v>
      </c>
      <c r="AC1294" s="1" t="s">
        <v>125</v>
      </c>
      <c r="AD1294" s="1" t="s">
        <v>126</v>
      </c>
      <c r="AE1294" s="1" t="s">
        <v>127</v>
      </c>
      <c r="AF1294" s="1" t="s">
        <v>70</v>
      </c>
      <c r="AG1294" s="1" t="s">
        <v>60</v>
      </c>
      <c r="AH1294">
        <v>1294</v>
      </c>
      <c r="AI1294" s="1" t="s">
        <v>70</v>
      </c>
      <c r="AJ1294" s="1" t="s">
        <v>71</v>
      </c>
      <c r="AK1294" s="1" t="s">
        <v>72</v>
      </c>
      <c r="AL1294">
        <v>1</v>
      </c>
      <c r="AM1294" s="1" t="s">
        <v>2702</v>
      </c>
      <c r="AN1294" s="2">
        <v>46174</v>
      </c>
      <c r="AO1294" s="3">
        <v>46174</v>
      </c>
    </row>
    <row r="1295" spans="1:41">
      <c r="A1295" s="1" t="s">
        <v>2703</v>
      </c>
      <c r="B1295" s="1" t="s">
        <v>42</v>
      </c>
      <c r="C1295">
        <v>999999999999</v>
      </c>
      <c r="D1295">
        <v>222222222222</v>
      </c>
      <c r="E1295" s="1" t="s">
        <v>121</v>
      </c>
      <c r="F1295">
        <v>46176.833333333336</v>
      </c>
      <c r="G1295">
        <v>46177.833333333336</v>
      </c>
      <c r="H1295">
        <v>46173.833333333336</v>
      </c>
      <c r="I1295">
        <v>46203.833333333336</v>
      </c>
      <c r="J1295" s="1" t="s">
        <v>75</v>
      </c>
      <c r="K1295" s="1" t="s">
        <v>76</v>
      </c>
      <c r="L1295" s="1" t="s">
        <v>77</v>
      </c>
      <c r="M1295" s="1" t="s">
        <v>136</v>
      </c>
      <c r="N1295" s="1" t="s">
        <v>48</v>
      </c>
      <c r="O1295" s="1" t="s">
        <v>49</v>
      </c>
      <c r="P1295">
        <v>91.555300000000003</v>
      </c>
      <c r="Q1295" s="1" t="s">
        <v>79</v>
      </c>
      <c r="R1295">
        <v>2.3E-2</v>
      </c>
      <c r="S1295" s="1" t="s">
        <v>51</v>
      </c>
      <c r="T1295" s="1" t="s">
        <v>52</v>
      </c>
      <c r="U1295">
        <v>2.1057999999999999</v>
      </c>
      <c r="V1295">
        <v>1.9683999999999999</v>
      </c>
      <c r="W1295">
        <v>1.9683999999999999</v>
      </c>
      <c r="X1295" s="1" t="s">
        <v>53</v>
      </c>
      <c r="Y1295" s="1" t="s">
        <v>49</v>
      </c>
      <c r="Z1295" s="1" t="s">
        <v>80</v>
      </c>
      <c r="AA1295" s="1" t="s">
        <v>55</v>
      </c>
      <c r="AB1295" s="1" t="s">
        <v>56</v>
      </c>
      <c r="AC1295" s="1" t="s">
        <v>57</v>
      </c>
      <c r="AD1295" s="1" t="s">
        <v>58</v>
      </c>
      <c r="AE1295" s="1" t="s">
        <v>59</v>
      </c>
      <c r="AF1295" s="1" t="s">
        <v>56</v>
      </c>
      <c r="AG1295" s="1" t="s">
        <v>60</v>
      </c>
      <c r="AH1295">
        <v>1295</v>
      </c>
      <c r="AI1295" s="1" t="s">
        <v>56</v>
      </c>
      <c r="AJ1295" s="1" t="s">
        <v>56</v>
      </c>
      <c r="AK1295" s="1" t="s">
        <v>61</v>
      </c>
      <c r="AL1295">
        <v>1</v>
      </c>
      <c r="AM1295" s="1" t="s">
        <v>2704</v>
      </c>
      <c r="AN1295" s="2">
        <v>46174</v>
      </c>
      <c r="AO1295" s="3">
        <v>46174</v>
      </c>
    </row>
    <row r="1296" spans="1:41">
      <c r="A1296" s="1" t="s">
        <v>2705</v>
      </c>
      <c r="B1296" s="1" t="s">
        <v>42</v>
      </c>
      <c r="C1296">
        <v>999999999999</v>
      </c>
      <c r="D1296">
        <v>222222222222</v>
      </c>
      <c r="E1296" s="1" t="s">
        <v>121</v>
      </c>
      <c r="F1296">
        <v>46176.833333333336</v>
      </c>
      <c r="G1296">
        <v>46177.833333333336</v>
      </c>
      <c r="H1296">
        <v>46173.833333333336</v>
      </c>
      <c r="I1296">
        <v>46203.833333333336</v>
      </c>
      <c r="J1296" s="1" t="s">
        <v>86</v>
      </c>
      <c r="K1296" s="1" t="s">
        <v>87</v>
      </c>
      <c r="L1296" s="1" t="s">
        <v>88</v>
      </c>
      <c r="M1296" s="1" t="s">
        <v>139</v>
      </c>
      <c r="N1296" s="1" t="s">
        <v>48</v>
      </c>
      <c r="O1296" s="1" t="s">
        <v>49</v>
      </c>
      <c r="P1296">
        <v>86.520300000000006</v>
      </c>
      <c r="Q1296" s="1" t="s">
        <v>50</v>
      </c>
      <c r="R1296">
        <v>0.192</v>
      </c>
      <c r="S1296" s="1" t="s">
        <v>51</v>
      </c>
      <c r="T1296" s="1" t="s">
        <v>52</v>
      </c>
      <c r="U1296">
        <v>16.611899999999999</v>
      </c>
      <c r="V1296">
        <v>14.708500000000001</v>
      </c>
      <c r="W1296">
        <v>14.708500000000001</v>
      </c>
      <c r="X1296" s="1" t="s">
        <v>53</v>
      </c>
      <c r="Y1296" s="1" t="s">
        <v>49</v>
      </c>
      <c r="Z1296" s="1" t="s">
        <v>90</v>
      </c>
      <c r="AA1296" s="1" t="s">
        <v>123</v>
      </c>
      <c r="AB1296" s="1" t="s">
        <v>124</v>
      </c>
      <c r="AC1296" s="1" t="s">
        <v>125</v>
      </c>
      <c r="AD1296" s="1" t="s">
        <v>126</v>
      </c>
      <c r="AE1296" s="1" t="s">
        <v>127</v>
      </c>
      <c r="AF1296" s="1" t="s">
        <v>70</v>
      </c>
      <c r="AG1296" s="1" t="s">
        <v>60</v>
      </c>
      <c r="AH1296">
        <v>1296</v>
      </c>
      <c r="AI1296" s="1" t="s">
        <v>70</v>
      </c>
      <c r="AJ1296" s="1" t="s">
        <v>71</v>
      </c>
      <c r="AK1296" s="1" t="s">
        <v>72</v>
      </c>
      <c r="AL1296">
        <v>1</v>
      </c>
      <c r="AM1296" s="1" t="s">
        <v>2706</v>
      </c>
      <c r="AN1296" s="2">
        <v>46174</v>
      </c>
      <c r="AO1296" s="3">
        <v>46174</v>
      </c>
    </row>
    <row r="1297" spans="1:41">
      <c r="A1297" s="1" t="s">
        <v>2707</v>
      </c>
      <c r="B1297" s="1" t="s">
        <v>42</v>
      </c>
      <c r="C1297">
        <v>999999999999</v>
      </c>
      <c r="D1297">
        <v>222222222222</v>
      </c>
      <c r="E1297" s="1" t="s">
        <v>121</v>
      </c>
      <c r="F1297">
        <v>46176.833333333336</v>
      </c>
      <c r="G1297">
        <v>46177.833333333336</v>
      </c>
      <c r="H1297">
        <v>46173.833333333336</v>
      </c>
      <c r="I1297">
        <v>46203.833333333336</v>
      </c>
      <c r="J1297" s="1" t="s">
        <v>86</v>
      </c>
      <c r="K1297" s="1" t="s">
        <v>87</v>
      </c>
      <c r="L1297" s="1" t="s">
        <v>88</v>
      </c>
      <c r="M1297" s="1" t="s">
        <v>142</v>
      </c>
      <c r="N1297" s="1" t="s">
        <v>48</v>
      </c>
      <c r="O1297" s="1" t="s">
        <v>49</v>
      </c>
      <c r="P1297">
        <v>87.736900000000006</v>
      </c>
      <c r="Q1297" s="1" t="s">
        <v>50</v>
      </c>
      <c r="R1297">
        <v>0.192</v>
      </c>
      <c r="S1297" s="1" t="s">
        <v>51</v>
      </c>
      <c r="T1297" s="1" t="s">
        <v>52</v>
      </c>
      <c r="U1297">
        <v>16.845500000000001</v>
      </c>
      <c r="V1297">
        <v>14.9153</v>
      </c>
      <c r="W1297">
        <v>14.9153</v>
      </c>
      <c r="X1297" s="1" t="s">
        <v>53</v>
      </c>
      <c r="Y1297" s="1" t="s">
        <v>49</v>
      </c>
      <c r="Z1297" s="1" t="s">
        <v>90</v>
      </c>
      <c r="AA1297" s="1" t="s">
        <v>123</v>
      </c>
      <c r="AB1297" s="1" t="s">
        <v>124</v>
      </c>
      <c r="AC1297" s="1" t="s">
        <v>125</v>
      </c>
      <c r="AD1297" s="1" t="s">
        <v>126</v>
      </c>
      <c r="AE1297" s="1" t="s">
        <v>127</v>
      </c>
      <c r="AF1297" s="1" t="s">
        <v>70</v>
      </c>
      <c r="AG1297" s="1" t="s">
        <v>60</v>
      </c>
      <c r="AH1297">
        <v>1297</v>
      </c>
      <c r="AI1297" s="1" t="s">
        <v>70</v>
      </c>
      <c r="AJ1297" s="1" t="s">
        <v>71</v>
      </c>
      <c r="AK1297" s="1" t="s">
        <v>72</v>
      </c>
      <c r="AL1297">
        <v>1</v>
      </c>
      <c r="AM1297" s="1" t="s">
        <v>2708</v>
      </c>
      <c r="AN1297" s="2">
        <v>46174</v>
      </c>
      <c r="AO1297" s="3">
        <v>46174</v>
      </c>
    </row>
    <row r="1298" spans="1:41">
      <c r="A1298" s="1" t="s">
        <v>2709</v>
      </c>
      <c r="B1298" s="1" t="s">
        <v>42</v>
      </c>
      <c r="C1298">
        <v>999999999999</v>
      </c>
      <c r="D1298">
        <v>222222222222</v>
      </c>
      <c r="E1298" s="1" t="s">
        <v>121</v>
      </c>
      <c r="F1298">
        <v>46176.833333333336</v>
      </c>
      <c r="G1298">
        <v>46177.833333333336</v>
      </c>
      <c r="H1298">
        <v>46173.833333333336</v>
      </c>
      <c r="I1298">
        <v>46203.833333333336</v>
      </c>
      <c r="J1298" s="1" t="s">
        <v>96</v>
      </c>
      <c r="K1298" s="1" t="s">
        <v>45</v>
      </c>
      <c r="L1298" s="1" t="s">
        <v>97</v>
      </c>
      <c r="M1298" s="1" t="s">
        <v>145</v>
      </c>
      <c r="N1298" s="1" t="s">
        <v>48</v>
      </c>
      <c r="O1298" s="1" t="s">
        <v>49</v>
      </c>
      <c r="P1298">
        <v>1627980.9458000001</v>
      </c>
      <c r="Q1298" s="1" t="s">
        <v>99</v>
      </c>
      <c r="R1298">
        <v>1.6666700000000001E-5</v>
      </c>
      <c r="S1298" s="1" t="s">
        <v>51</v>
      </c>
      <c r="T1298" s="1" t="s">
        <v>52</v>
      </c>
      <c r="U1298">
        <v>27.133099999999999</v>
      </c>
      <c r="V1298">
        <v>25.233699999999999</v>
      </c>
      <c r="W1298">
        <v>25.233699999999999</v>
      </c>
      <c r="X1298" s="1" t="s">
        <v>53</v>
      </c>
      <c r="Y1298" s="1" t="s">
        <v>49</v>
      </c>
      <c r="Z1298" s="1" t="s">
        <v>100</v>
      </c>
      <c r="AA1298" s="1" t="s">
        <v>123</v>
      </c>
      <c r="AB1298" s="1" t="s">
        <v>124</v>
      </c>
      <c r="AC1298" s="1" t="s">
        <v>125</v>
      </c>
      <c r="AD1298" s="1" t="s">
        <v>126</v>
      </c>
      <c r="AE1298" s="1" t="s">
        <v>127</v>
      </c>
      <c r="AF1298" s="1" t="s">
        <v>70</v>
      </c>
      <c r="AG1298" s="1" t="s">
        <v>60</v>
      </c>
      <c r="AH1298">
        <v>1298</v>
      </c>
      <c r="AI1298" s="1" t="s">
        <v>70</v>
      </c>
      <c r="AJ1298" s="1" t="s">
        <v>71</v>
      </c>
      <c r="AK1298" s="1" t="s">
        <v>72</v>
      </c>
      <c r="AL1298">
        <v>1</v>
      </c>
      <c r="AM1298" s="1" t="s">
        <v>2710</v>
      </c>
      <c r="AN1298" s="2">
        <v>46174</v>
      </c>
      <c r="AO1298" s="3">
        <v>46174</v>
      </c>
    </row>
    <row r="1299" spans="1:41">
      <c r="A1299" s="1" t="s">
        <v>2711</v>
      </c>
      <c r="B1299" s="1" t="s">
        <v>42</v>
      </c>
      <c r="C1299">
        <v>999999999999</v>
      </c>
      <c r="D1299">
        <v>222222222222</v>
      </c>
      <c r="E1299" s="1" t="s">
        <v>121</v>
      </c>
      <c r="F1299">
        <v>46176.833333333336</v>
      </c>
      <c r="G1299">
        <v>46177.833333333336</v>
      </c>
      <c r="H1299">
        <v>46173.833333333336</v>
      </c>
      <c r="I1299">
        <v>46203.833333333336</v>
      </c>
      <c r="J1299" s="1" t="s">
        <v>96</v>
      </c>
      <c r="K1299" s="1" t="s">
        <v>45</v>
      </c>
      <c r="L1299" s="1" t="s">
        <v>97</v>
      </c>
      <c r="M1299" s="1" t="s">
        <v>148</v>
      </c>
      <c r="N1299" s="1" t="s">
        <v>48</v>
      </c>
      <c r="O1299" s="1" t="s">
        <v>49</v>
      </c>
      <c r="P1299">
        <v>1815298.1595000001</v>
      </c>
      <c r="Q1299" s="1" t="s">
        <v>99</v>
      </c>
      <c r="R1299">
        <v>1.6666700000000001E-5</v>
      </c>
      <c r="S1299" s="1" t="s">
        <v>51</v>
      </c>
      <c r="T1299" s="1" t="s">
        <v>52</v>
      </c>
      <c r="U1299">
        <v>30.254999999999999</v>
      </c>
      <c r="V1299">
        <v>28.1371</v>
      </c>
      <c r="W1299">
        <v>28.1371</v>
      </c>
      <c r="X1299" s="1" t="s">
        <v>53</v>
      </c>
      <c r="Y1299" s="1" t="s">
        <v>49</v>
      </c>
      <c r="Z1299" s="1" t="s">
        <v>100</v>
      </c>
      <c r="AA1299" s="1" t="s">
        <v>123</v>
      </c>
      <c r="AB1299" s="1" t="s">
        <v>124</v>
      </c>
      <c r="AC1299" s="1" t="s">
        <v>125</v>
      </c>
      <c r="AD1299" s="1" t="s">
        <v>126</v>
      </c>
      <c r="AE1299" s="1" t="s">
        <v>127</v>
      </c>
      <c r="AF1299" s="1" t="s">
        <v>70</v>
      </c>
      <c r="AG1299" s="1" t="s">
        <v>60</v>
      </c>
      <c r="AH1299">
        <v>1299</v>
      </c>
      <c r="AI1299" s="1" t="s">
        <v>70</v>
      </c>
      <c r="AJ1299" s="1" t="s">
        <v>71</v>
      </c>
      <c r="AK1299" s="1" t="s">
        <v>72</v>
      </c>
      <c r="AL1299">
        <v>1</v>
      </c>
      <c r="AM1299" s="1" t="s">
        <v>2712</v>
      </c>
      <c r="AN1299" s="2">
        <v>46174</v>
      </c>
      <c r="AO1299" s="3">
        <v>46174</v>
      </c>
    </row>
    <row r="1300" spans="1:41">
      <c r="A1300" s="1" t="s">
        <v>2713</v>
      </c>
      <c r="B1300" s="1" t="s">
        <v>42</v>
      </c>
      <c r="C1300">
        <v>999999999999</v>
      </c>
      <c r="D1300">
        <v>222222222222</v>
      </c>
      <c r="E1300" s="1" t="s">
        <v>121</v>
      </c>
      <c r="F1300">
        <v>46176.833333333336</v>
      </c>
      <c r="G1300">
        <v>46177.833333333336</v>
      </c>
      <c r="H1300">
        <v>46173.833333333336</v>
      </c>
      <c r="I1300">
        <v>46203.833333333336</v>
      </c>
      <c r="J1300" s="1" t="s">
        <v>106</v>
      </c>
      <c r="K1300" s="1" t="s">
        <v>107</v>
      </c>
      <c r="L1300" s="1" t="s">
        <v>108</v>
      </c>
      <c r="M1300" s="1" t="s">
        <v>151</v>
      </c>
      <c r="N1300" s="1" t="s">
        <v>48</v>
      </c>
      <c r="O1300" s="1" t="s">
        <v>49</v>
      </c>
      <c r="P1300">
        <v>80.266999999999996</v>
      </c>
      <c r="Q1300" s="1" t="s">
        <v>110</v>
      </c>
      <c r="R1300">
        <v>0.5</v>
      </c>
      <c r="S1300" s="1" t="s">
        <v>51</v>
      </c>
      <c r="T1300" s="1" t="s">
        <v>52</v>
      </c>
      <c r="U1300">
        <v>40.133499999999998</v>
      </c>
      <c r="V1300">
        <v>36.922800000000002</v>
      </c>
      <c r="W1300">
        <v>36.922800000000002</v>
      </c>
      <c r="X1300" s="1" t="s">
        <v>53</v>
      </c>
      <c r="Y1300" s="1" t="s">
        <v>49</v>
      </c>
      <c r="Z1300" s="1" t="s">
        <v>111</v>
      </c>
      <c r="AA1300" s="1" t="s">
        <v>152</v>
      </c>
      <c r="AB1300" s="1" t="s">
        <v>124</v>
      </c>
      <c r="AC1300" s="1" t="s">
        <v>125</v>
      </c>
      <c r="AD1300" s="1" t="s">
        <v>126</v>
      </c>
      <c r="AE1300" s="1" t="s">
        <v>127</v>
      </c>
      <c r="AF1300" s="1" t="s">
        <v>70</v>
      </c>
      <c r="AG1300" s="1" t="s">
        <v>60</v>
      </c>
      <c r="AH1300">
        <v>1300</v>
      </c>
      <c r="AI1300" s="1" t="s">
        <v>113</v>
      </c>
      <c r="AJ1300" s="1" t="s">
        <v>114</v>
      </c>
      <c r="AK1300" s="1" t="s">
        <v>115</v>
      </c>
      <c r="AL1300">
        <v>1</v>
      </c>
      <c r="AM1300" s="1" t="s">
        <v>2714</v>
      </c>
      <c r="AN1300" s="2">
        <v>46174</v>
      </c>
      <c r="AO1300" s="3">
        <v>46174</v>
      </c>
    </row>
    <row r="1301" spans="1:41">
      <c r="A1301" s="1" t="s">
        <v>2715</v>
      </c>
      <c r="B1301" s="1" t="s">
        <v>42</v>
      </c>
      <c r="C1301">
        <v>999999999999</v>
      </c>
      <c r="D1301">
        <v>222222222222</v>
      </c>
      <c r="E1301" s="1" t="s">
        <v>121</v>
      </c>
      <c r="F1301">
        <v>46176.833333333336</v>
      </c>
      <c r="G1301">
        <v>46177.833333333336</v>
      </c>
      <c r="H1301">
        <v>46173.833333333336</v>
      </c>
      <c r="I1301">
        <v>46203.833333333336</v>
      </c>
      <c r="J1301" s="1" t="s">
        <v>106</v>
      </c>
      <c r="K1301" s="1" t="s">
        <v>107</v>
      </c>
      <c r="L1301" s="1" t="s">
        <v>108</v>
      </c>
      <c r="M1301" s="1" t="s">
        <v>155</v>
      </c>
      <c r="N1301" s="1" t="s">
        <v>48</v>
      </c>
      <c r="O1301" s="1" t="s">
        <v>49</v>
      </c>
      <c r="P1301">
        <v>91.9178</v>
      </c>
      <c r="Q1301" s="1" t="s">
        <v>110</v>
      </c>
      <c r="R1301">
        <v>0.5</v>
      </c>
      <c r="S1301" s="1" t="s">
        <v>51</v>
      </c>
      <c r="T1301" s="1" t="s">
        <v>52</v>
      </c>
      <c r="U1301">
        <v>45.9589</v>
      </c>
      <c r="V1301">
        <v>42.282200000000003</v>
      </c>
      <c r="W1301">
        <v>42.282200000000003</v>
      </c>
      <c r="X1301" s="1" t="s">
        <v>53</v>
      </c>
      <c r="Y1301" s="1" t="s">
        <v>49</v>
      </c>
      <c r="Z1301" s="1" t="s">
        <v>111</v>
      </c>
      <c r="AA1301" s="1" t="s">
        <v>152</v>
      </c>
      <c r="AB1301" s="1" t="s">
        <v>124</v>
      </c>
      <c r="AC1301" s="1" t="s">
        <v>125</v>
      </c>
      <c r="AD1301" s="1" t="s">
        <v>126</v>
      </c>
      <c r="AE1301" s="1" t="s">
        <v>127</v>
      </c>
      <c r="AF1301" s="1" t="s">
        <v>70</v>
      </c>
      <c r="AG1301" s="1" t="s">
        <v>60</v>
      </c>
      <c r="AH1301">
        <v>1301</v>
      </c>
      <c r="AI1301" s="1" t="s">
        <v>113</v>
      </c>
      <c r="AJ1301" s="1" t="s">
        <v>114</v>
      </c>
      <c r="AK1301" s="1" t="s">
        <v>115</v>
      </c>
      <c r="AL1301">
        <v>1</v>
      </c>
      <c r="AM1301" s="1" t="s">
        <v>2716</v>
      </c>
      <c r="AN1301" s="2">
        <v>46174</v>
      </c>
      <c r="AO1301" s="3">
        <v>46174</v>
      </c>
    </row>
    <row r="1302" spans="1:41">
      <c r="A1302" s="1" t="s">
        <v>2717</v>
      </c>
      <c r="B1302" s="1" t="s">
        <v>42</v>
      </c>
      <c r="C1302">
        <v>999999999999</v>
      </c>
      <c r="D1302">
        <v>111111111111</v>
      </c>
      <c r="E1302" s="1" t="s">
        <v>43</v>
      </c>
      <c r="F1302">
        <v>46177.833333333336</v>
      </c>
      <c r="G1302">
        <v>46178.833333333336</v>
      </c>
      <c r="H1302">
        <v>46173.833333333336</v>
      </c>
      <c r="I1302">
        <v>46203.833333333336</v>
      </c>
      <c r="J1302" s="1" t="s">
        <v>44</v>
      </c>
      <c r="K1302" s="1" t="s">
        <v>45</v>
      </c>
      <c r="L1302" s="1" t="s">
        <v>46</v>
      </c>
      <c r="M1302" s="1" t="s">
        <v>47</v>
      </c>
      <c r="N1302" s="1" t="s">
        <v>48</v>
      </c>
      <c r="O1302" s="1" t="s">
        <v>49</v>
      </c>
      <c r="P1302">
        <v>1054.9509</v>
      </c>
      <c r="Q1302" s="1" t="s">
        <v>50</v>
      </c>
      <c r="R1302">
        <v>9.6000000000000002E-2</v>
      </c>
      <c r="S1302" s="1" t="s">
        <v>51</v>
      </c>
      <c r="T1302" s="1" t="s">
        <v>52</v>
      </c>
      <c r="U1302">
        <v>101.2753</v>
      </c>
      <c r="V1302">
        <v>88.615899999999996</v>
      </c>
      <c r="W1302">
        <v>88.615899999999996</v>
      </c>
      <c r="X1302" s="1" t="s">
        <v>53</v>
      </c>
      <c r="Y1302" s="1" t="s">
        <v>49</v>
      </c>
      <c r="Z1302" s="1" t="s">
        <v>54</v>
      </c>
      <c r="AA1302" s="1" t="s">
        <v>65</v>
      </c>
      <c r="AB1302" s="1" t="s">
        <v>66</v>
      </c>
      <c r="AC1302" s="1" t="s">
        <v>67</v>
      </c>
      <c r="AD1302" s="1" t="s">
        <v>68</v>
      </c>
      <c r="AE1302" s="1" t="s">
        <v>69</v>
      </c>
      <c r="AF1302" s="1" t="s">
        <v>70</v>
      </c>
      <c r="AG1302" s="1" t="s">
        <v>60</v>
      </c>
      <c r="AH1302">
        <v>1302</v>
      </c>
      <c r="AI1302" s="1" t="s">
        <v>70</v>
      </c>
      <c r="AJ1302" s="1" t="s">
        <v>71</v>
      </c>
      <c r="AK1302" s="1" t="s">
        <v>72</v>
      </c>
      <c r="AL1302">
        <v>1</v>
      </c>
      <c r="AM1302" s="1" t="s">
        <v>2718</v>
      </c>
      <c r="AN1302" s="2">
        <v>46174</v>
      </c>
      <c r="AO1302" s="3">
        <v>46174</v>
      </c>
    </row>
    <row r="1303" spans="1:41">
      <c r="A1303" s="1" t="s">
        <v>2719</v>
      </c>
      <c r="B1303" s="1" t="s">
        <v>42</v>
      </c>
      <c r="C1303">
        <v>999999999999</v>
      </c>
      <c r="D1303">
        <v>111111111111</v>
      </c>
      <c r="E1303" s="1" t="s">
        <v>43</v>
      </c>
      <c r="F1303">
        <v>46177.833333333336</v>
      </c>
      <c r="G1303">
        <v>46178.833333333336</v>
      </c>
      <c r="H1303">
        <v>46173.833333333336</v>
      </c>
      <c r="I1303">
        <v>46203.833333333336</v>
      </c>
      <c r="J1303" s="1" t="s">
        <v>44</v>
      </c>
      <c r="K1303" s="1" t="s">
        <v>45</v>
      </c>
      <c r="L1303" s="1" t="s">
        <v>46</v>
      </c>
      <c r="M1303" s="1" t="s">
        <v>64</v>
      </c>
      <c r="N1303" s="1" t="s">
        <v>48</v>
      </c>
      <c r="O1303" s="1" t="s">
        <v>49</v>
      </c>
      <c r="P1303">
        <v>1039.9328</v>
      </c>
      <c r="Q1303" s="1" t="s">
        <v>50</v>
      </c>
      <c r="R1303">
        <v>9.6000000000000002E-2</v>
      </c>
      <c r="S1303" s="1" t="s">
        <v>51</v>
      </c>
      <c r="T1303" s="1" t="s">
        <v>52</v>
      </c>
      <c r="U1303">
        <v>99.833500000000001</v>
      </c>
      <c r="V1303">
        <v>87.354399999999998</v>
      </c>
      <c r="W1303">
        <v>87.354399999999998</v>
      </c>
      <c r="X1303" s="1" t="s">
        <v>53</v>
      </c>
      <c r="Y1303" s="1" t="s">
        <v>49</v>
      </c>
      <c r="Z1303" s="1" t="s">
        <v>54</v>
      </c>
      <c r="AA1303" s="1" t="s">
        <v>65</v>
      </c>
      <c r="AB1303" s="1" t="s">
        <v>66</v>
      </c>
      <c r="AC1303" s="1" t="s">
        <v>67</v>
      </c>
      <c r="AD1303" s="1" t="s">
        <v>68</v>
      </c>
      <c r="AE1303" s="1" t="s">
        <v>69</v>
      </c>
      <c r="AF1303" s="1" t="s">
        <v>70</v>
      </c>
      <c r="AG1303" s="1" t="s">
        <v>60</v>
      </c>
      <c r="AH1303">
        <v>1303</v>
      </c>
      <c r="AI1303" s="1" t="s">
        <v>70</v>
      </c>
      <c r="AJ1303" s="1" t="s">
        <v>71</v>
      </c>
      <c r="AK1303" s="1" t="s">
        <v>72</v>
      </c>
      <c r="AL1303">
        <v>1</v>
      </c>
      <c r="AM1303" s="1" t="s">
        <v>2720</v>
      </c>
      <c r="AN1303" s="2">
        <v>46174</v>
      </c>
      <c r="AO1303" s="3">
        <v>46174</v>
      </c>
    </row>
    <row r="1304" spans="1:41">
      <c r="A1304" s="1" t="s">
        <v>2721</v>
      </c>
      <c r="B1304" s="1" t="s">
        <v>42</v>
      </c>
      <c r="C1304">
        <v>999999999999</v>
      </c>
      <c r="D1304">
        <v>111111111111</v>
      </c>
      <c r="E1304" s="1" t="s">
        <v>43</v>
      </c>
      <c r="F1304">
        <v>46177.833333333336</v>
      </c>
      <c r="G1304">
        <v>46178.833333333336</v>
      </c>
      <c r="H1304">
        <v>46173.833333333336</v>
      </c>
      <c r="I1304">
        <v>46203.833333333336</v>
      </c>
      <c r="J1304" s="1" t="s">
        <v>75</v>
      </c>
      <c r="K1304" s="1" t="s">
        <v>76</v>
      </c>
      <c r="L1304" s="1" t="s">
        <v>77</v>
      </c>
      <c r="M1304" s="1" t="s">
        <v>78</v>
      </c>
      <c r="N1304" s="1" t="s">
        <v>48</v>
      </c>
      <c r="O1304" s="1" t="s">
        <v>49</v>
      </c>
      <c r="P1304">
        <v>223.56209999999999</v>
      </c>
      <c r="Q1304" s="1" t="s">
        <v>79</v>
      </c>
      <c r="R1304">
        <v>2.3E-2</v>
      </c>
      <c r="S1304" s="1" t="s">
        <v>51</v>
      </c>
      <c r="T1304" s="1" t="s">
        <v>52</v>
      </c>
      <c r="U1304">
        <v>5.1418999999999997</v>
      </c>
      <c r="V1304">
        <v>4.8066000000000004</v>
      </c>
      <c r="W1304">
        <v>4.8066000000000004</v>
      </c>
      <c r="X1304" s="1" t="s">
        <v>53</v>
      </c>
      <c r="Y1304" s="1" t="s">
        <v>49</v>
      </c>
      <c r="Z1304" s="1" t="s">
        <v>80</v>
      </c>
      <c r="AA1304" s="1" t="s">
        <v>65</v>
      </c>
      <c r="AB1304" s="1" t="s">
        <v>66</v>
      </c>
      <c r="AC1304" s="1" t="s">
        <v>67</v>
      </c>
      <c r="AD1304" s="1" t="s">
        <v>68</v>
      </c>
      <c r="AE1304" s="1" t="s">
        <v>69</v>
      </c>
      <c r="AF1304" s="1" t="s">
        <v>70</v>
      </c>
      <c r="AG1304" s="1" t="s">
        <v>60</v>
      </c>
      <c r="AH1304">
        <v>1304</v>
      </c>
      <c r="AI1304" s="1" t="s">
        <v>70</v>
      </c>
      <c r="AJ1304" s="1" t="s">
        <v>71</v>
      </c>
      <c r="AK1304" s="1" t="s">
        <v>72</v>
      </c>
      <c r="AL1304">
        <v>1</v>
      </c>
      <c r="AM1304" s="1" t="s">
        <v>2722</v>
      </c>
      <c r="AN1304" s="2">
        <v>46174</v>
      </c>
      <c r="AO1304" s="3">
        <v>46174</v>
      </c>
    </row>
    <row r="1305" spans="1:41">
      <c r="A1305" s="1" t="s">
        <v>2723</v>
      </c>
      <c r="B1305" s="1" t="s">
        <v>42</v>
      </c>
      <c r="C1305">
        <v>999999999999</v>
      </c>
      <c r="D1305">
        <v>111111111111</v>
      </c>
      <c r="E1305" s="1" t="s">
        <v>43</v>
      </c>
      <c r="F1305">
        <v>46177.833333333336</v>
      </c>
      <c r="G1305">
        <v>46178.833333333336</v>
      </c>
      <c r="H1305">
        <v>46173.833333333336</v>
      </c>
      <c r="I1305">
        <v>46203.833333333336</v>
      </c>
      <c r="J1305" s="1" t="s">
        <v>75</v>
      </c>
      <c r="K1305" s="1" t="s">
        <v>76</v>
      </c>
      <c r="L1305" s="1" t="s">
        <v>77</v>
      </c>
      <c r="M1305" s="1" t="s">
        <v>83</v>
      </c>
      <c r="N1305" s="1" t="s">
        <v>48</v>
      </c>
      <c r="O1305" s="1" t="s">
        <v>49</v>
      </c>
      <c r="P1305">
        <v>236.499</v>
      </c>
      <c r="Q1305" s="1" t="s">
        <v>79</v>
      </c>
      <c r="R1305">
        <v>2.3E-2</v>
      </c>
      <c r="S1305" s="1" t="s">
        <v>51</v>
      </c>
      <c r="T1305" s="1" t="s">
        <v>52</v>
      </c>
      <c r="U1305">
        <v>5.4394999999999998</v>
      </c>
      <c r="V1305">
        <v>5.0846999999999998</v>
      </c>
      <c r="W1305">
        <v>5.0846999999999998</v>
      </c>
      <c r="X1305" s="1" t="s">
        <v>53</v>
      </c>
      <c r="Y1305" s="1" t="s">
        <v>49</v>
      </c>
      <c r="Z1305" s="1" t="s">
        <v>80</v>
      </c>
      <c r="AA1305" s="1" t="s">
        <v>65</v>
      </c>
      <c r="AB1305" s="1" t="s">
        <v>66</v>
      </c>
      <c r="AC1305" s="1" t="s">
        <v>67</v>
      </c>
      <c r="AD1305" s="1" t="s">
        <v>68</v>
      </c>
      <c r="AE1305" s="1" t="s">
        <v>69</v>
      </c>
      <c r="AF1305" s="1" t="s">
        <v>70</v>
      </c>
      <c r="AG1305" s="1" t="s">
        <v>60</v>
      </c>
      <c r="AH1305">
        <v>1305</v>
      </c>
      <c r="AI1305" s="1" t="s">
        <v>70</v>
      </c>
      <c r="AJ1305" s="1" t="s">
        <v>71</v>
      </c>
      <c r="AK1305" s="1" t="s">
        <v>72</v>
      </c>
      <c r="AL1305">
        <v>1</v>
      </c>
      <c r="AM1305" s="1" t="s">
        <v>2724</v>
      </c>
      <c r="AN1305" s="2">
        <v>46174</v>
      </c>
      <c r="AO1305" s="3">
        <v>46174</v>
      </c>
    </row>
    <row r="1306" spans="1:41">
      <c r="A1306" s="1" t="s">
        <v>2725</v>
      </c>
      <c r="B1306" s="1" t="s">
        <v>42</v>
      </c>
      <c r="C1306">
        <v>999999999999</v>
      </c>
      <c r="D1306">
        <v>111111111111</v>
      </c>
      <c r="E1306" s="1" t="s">
        <v>43</v>
      </c>
      <c r="F1306">
        <v>46177.833333333336</v>
      </c>
      <c r="G1306">
        <v>46178.833333333336</v>
      </c>
      <c r="H1306">
        <v>46173.833333333336</v>
      </c>
      <c r="I1306">
        <v>46203.833333333336</v>
      </c>
      <c r="J1306" s="1" t="s">
        <v>86</v>
      </c>
      <c r="K1306" s="1" t="s">
        <v>87</v>
      </c>
      <c r="L1306" s="1" t="s">
        <v>88</v>
      </c>
      <c r="M1306" s="1" t="s">
        <v>89</v>
      </c>
      <c r="N1306" s="1" t="s">
        <v>48</v>
      </c>
      <c r="O1306" s="1" t="s">
        <v>49</v>
      </c>
      <c r="P1306">
        <v>220.648</v>
      </c>
      <c r="Q1306" s="1" t="s">
        <v>50</v>
      </c>
      <c r="R1306">
        <v>0.192</v>
      </c>
      <c r="S1306" s="1" t="s">
        <v>51</v>
      </c>
      <c r="T1306" s="1" t="s">
        <v>52</v>
      </c>
      <c r="U1306">
        <v>42.364400000000003</v>
      </c>
      <c r="V1306">
        <v>37.510199999999998</v>
      </c>
      <c r="W1306">
        <v>37.510199999999998</v>
      </c>
      <c r="X1306" s="1" t="s">
        <v>53</v>
      </c>
      <c r="Y1306" s="1" t="s">
        <v>49</v>
      </c>
      <c r="Z1306" s="1" t="s">
        <v>90</v>
      </c>
      <c r="AA1306" s="1" t="s">
        <v>65</v>
      </c>
      <c r="AB1306" s="1" t="s">
        <v>66</v>
      </c>
      <c r="AC1306" s="1" t="s">
        <v>67</v>
      </c>
      <c r="AD1306" s="1" t="s">
        <v>68</v>
      </c>
      <c r="AE1306" s="1" t="s">
        <v>69</v>
      </c>
      <c r="AF1306" s="1" t="s">
        <v>70</v>
      </c>
      <c r="AG1306" s="1" t="s">
        <v>60</v>
      </c>
      <c r="AH1306">
        <v>1306</v>
      </c>
      <c r="AI1306" s="1" t="s">
        <v>70</v>
      </c>
      <c r="AJ1306" s="1" t="s">
        <v>71</v>
      </c>
      <c r="AK1306" s="1" t="s">
        <v>72</v>
      </c>
      <c r="AL1306">
        <v>1</v>
      </c>
      <c r="AM1306" s="1" t="s">
        <v>2726</v>
      </c>
      <c r="AN1306" s="2">
        <v>46174</v>
      </c>
      <c r="AO1306" s="3">
        <v>46174</v>
      </c>
    </row>
    <row r="1307" spans="1:41">
      <c r="A1307" s="1" t="s">
        <v>2727</v>
      </c>
      <c r="B1307" s="1" t="s">
        <v>42</v>
      </c>
      <c r="C1307">
        <v>999999999999</v>
      </c>
      <c r="D1307">
        <v>111111111111</v>
      </c>
      <c r="E1307" s="1" t="s">
        <v>43</v>
      </c>
      <c r="F1307">
        <v>46177.833333333336</v>
      </c>
      <c r="G1307">
        <v>46178.833333333336</v>
      </c>
      <c r="H1307">
        <v>46173.833333333336</v>
      </c>
      <c r="I1307">
        <v>46203.833333333336</v>
      </c>
      <c r="J1307" s="1" t="s">
        <v>86</v>
      </c>
      <c r="K1307" s="1" t="s">
        <v>87</v>
      </c>
      <c r="L1307" s="1" t="s">
        <v>88</v>
      </c>
      <c r="M1307" s="1" t="s">
        <v>93</v>
      </c>
      <c r="N1307" s="1" t="s">
        <v>48</v>
      </c>
      <c r="O1307" s="1" t="s">
        <v>49</v>
      </c>
      <c r="P1307">
        <v>224.2286</v>
      </c>
      <c r="Q1307" s="1" t="s">
        <v>50</v>
      </c>
      <c r="R1307">
        <v>0.192</v>
      </c>
      <c r="S1307" s="1" t="s">
        <v>51</v>
      </c>
      <c r="T1307" s="1" t="s">
        <v>52</v>
      </c>
      <c r="U1307">
        <v>43.051900000000003</v>
      </c>
      <c r="V1307">
        <v>38.118899999999996</v>
      </c>
      <c r="W1307">
        <v>38.118899999999996</v>
      </c>
      <c r="X1307" s="1" t="s">
        <v>53</v>
      </c>
      <c r="Y1307" s="1" t="s">
        <v>49</v>
      </c>
      <c r="Z1307" s="1" t="s">
        <v>90</v>
      </c>
      <c r="AA1307" s="1" t="s">
        <v>65</v>
      </c>
      <c r="AB1307" s="1" t="s">
        <v>66</v>
      </c>
      <c r="AC1307" s="1" t="s">
        <v>67</v>
      </c>
      <c r="AD1307" s="1" t="s">
        <v>68</v>
      </c>
      <c r="AE1307" s="1" t="s">
        <v>69</v>
      </c>
      <c r="AF1307" s="1" t="s">
        <v>70</v>
      </c>
      <c r="AG1307" s="1" t="s">
        <v>60</v>
      </c>
      <c r="AH1307">
        <v>1307</v>
      </c>
      <c r="AI1307" s="1" t="s">
        <v>70</v>
      </c>
      <c r="AJ1307" s="1" t="s">
        <v>71</v>
      </c>
      <c r="AK1307" s="1" t="s">
        <v>72</v>
      </c>
      <c r="AL1307">
        <v>1</v>
      </c>
      <c r="AM1307" s="1" t="s">
        <v>2728</v>
      </c>
      <c r="AN1307" s="2">
        <v>46174</v>
      </c>
      <c r="AO1307" s="3">
        <v>46174</v>
      </c>
    </row>
    <row r="1308" spans="1:41">
      <c r="A1308" s="1" t="s">
        <v>2729</v>
      </c>
      <c r="B1308" s="1" t="s">
        <v>42</v>
      </c>
      <c r="C1308">
        <v>999999999999</v>
      </c>
      <c r="D1308">
        <v>111111111111</v>
      </c>
      <c r="E1308" s="1" t="s">
        <v>43</v>
      </c>
      <c r="F1308">
        <v>46177.833333333336</v>
      </c>
      <c r="G1308">
        <v>46178.833333333336</v>
      </c>
      <c r="H1308">
        <v>46173.833333333336</v>
      </c>
      <c r="I1308">
        <v>46203.833333333336</v>
      </c>
      <c r="J1308" s="1" t="s">
        <v>96</v>
      </c>
      <c r="K1308" s="1" t="s">
        <v>45</v>
      </c>
      <c r="L1308" s="1" t="s">
        <v>97</v>
      </c>
      <c r="M1308" s="1" t="s">
        <v>98</v>
      </c>
      <c r="N1308" s="1" t="s">
        <v>48</v>
      </c>
      <c r="O1308" s="1" t="s">
        <v>49</v>
      </c>
      <c r="P1308">
        <v>4642564.8331000004</v>
      </c>
      <c r="Q1308" s="1" t="s">
        <v>99</v>
      </c>
      <c r="R1308">
        <v>1.6666700000000001E-5</v>
      </c>
      <c r="S1308" s="1" t="s">
        <v>51</v>
      </c>
      <c r="T1308" s="1" t="s">
        <v>52</v>
      </c>
      <c r="U1308">
        <v>77.376199999999997</v>
      </c>
      <c r="V1308">
        <v>71.959800000000001</v>
      </c>
      <c r="W1308">
        <v>71.959800000000001</v>
      </c>
      <c r="X1308" s="1" t="s">
        <v>53</v>
      </c>
      <c r="Y1308" s="1" t="s">
        <v>49</v>
      </c>
      <c r="Z1308" s="1" t="s">
        <v>100</v>
      </c>
      <c r="AA1308" s="1" t="s">
        <v>65</v>
      </c>
      <c r="AB1308" s="1" t="s">
        <v>66</v>
      </c>
      <c r="AC1308" s="1" t="s">
        <v>67</v>
      </c>
      <c r="AD1308" s="1" t="s">
        <v>68</v>
      </c>
      <c r="AE1308" s="1" t="s">
        <v>69</v>
      </c>
      <c r="AF1308" s="1" t="s">
        <v>70</v>
      </c>
      <c r="AG1308" s="1" t="s">
        <v>60</v>
      </c>
      <c r="AH1308">
        <v>1308</v>
      </c>
      <c r="AI1308" s="1" t="s">
        <v>70</v>
      </c>
      <c r="AJ1308" s="1" t="s">
        <v>71</v>
      </c>
      <c r="AK1308" s="1" t="s">
        <v>72</v>
      </c>
      <c r="AL1308">
        <v>1</v>
      </c>
      <c r="AM1308" s="1" t="s">
        <v>2730</v>
      </c>
      <c r="AN1308" s="2">
        <v>46174</v>
      </c>
      <c r="AO1308" s="3">
        <v>46174</v>
      </c>
    </row>
    <row r="1309" spans="1:41">
      <c r="A1309" s="1" t="s">
        <v>2731</v>
      </c>
      <c r="B1309" s="1" t="s">
        <v>42</v>
      </c>
      <c r="C1309">
        <v>999999999999</v>
      </c>
      <c r="D1309">
        <v>111111111111</v>
      </c>
      <c r="E1309" s="1" t="s">
        <v>43</v>
      </c>
      <c r="F1309">
        <v>46177.833333333336</v>
      </c>
      <c r="G1309">
        <v>46178.833333333336</v>
      </c>
      <c r="H1309">
        <v>46173.833333333336</v>
      </c>
      <c r="I1309">
        <v>46203.833333333336</v>
      </c>
      <c r="J1309" s="1" t="s">
        <v>96</v>
      </c>
      <c r="K1309" s="1" t="s">
        <v>45</v>
      </c>
      <c r="L1309" s="1" t="s">
        <v>97</v>
      </c>
      <c r="M1309" s="1" t="s">
        <v>103</v>
      </c>
      <c r="N1309" s="1" t="s">
        <v>48</v>
      </c>
      <c r="O1309" s="1" t="s">
        <v>49</v>
      </c>
      <c r="P1309">
        <v>4515974.2149999999</v>
      </c>
      <c r="Q1309" s="1" t="s">
        <v>99</v>
      </c>
      <c r="R1309">
        <v>1.6666700000000001E-5</v>
      </c>
      <c r="S1309" s="1" t="s">
        <v>51</v>
      </c>
      <c r="T1309" s="1" t="s">
        <v>52</v>
      </c>
      <c r="U1309">
        <v>75.266400000000004</v>
      </c>
      <c r="V1309">
        <v>69.997600000000006</v>
      </c>
      <c r="W1309">
        <v>69.997600000000006</v>
      </c>
      <c r="X1309" s="1" t="s">
        <v>53</v>
      </c>
      <c r="Y1309" s="1" t="s">
        <v>49</v>
      </c>
      <c r="Z1309" s="1" t="s">
        <v>100</v>
      </c>
      <c r="AA1309" s="1" t="s">
        <v>65</v>
      </c>
      <c r="AB1309" s="1" t="s">
        <v>66</v>
      </c>
      <c r="AC1309" s="1" t="s">
        <v>67</v>
      </c>
      <c r="AD1309" s="1" t="s">
        <v>68</v>
      </c>
      <c r="AE1309" s="1" t="s">
        <v>69</v>
      </c>
      <c r="AF1309" s="1" t="s">
        <v>70</v>
      </c>
      <c r="AG1309" s="1" t="s">
        <v>60</v>
      </c>
      <c r="AH1309">
        <v>1309</v>
      </c>
      <c r="AI1309" s="1" t="s">
        <v>70</v>
      </c>
      <c r="AJ1309" s="1" t="s">
        <v>71</v>
      </c>
      <c r="AK1309" s="1" t="s">
        <v>72</v>
      </c>
      <c r="AL1309">
        <v>1</v>
      </c>
      <c r="AM1309" s="1" t="s">
        <v>2732</v>
      </c>
      <c r="AN1309" s="2">
        <v>46174</v>
      </c>
      <c r="AO1309" s="3">
        <v>46174</v>
      </c>
    </row>
    <row r="1310" spans="1:41">
      <c r="A1310" s="1" t="s">
        <v>2733</v>
      </c>
      <c r="B1310" s="1" t="s">
        <v>42</v>
      </c>
      <c r="C1310">
        <v>999999999999</v>
      </c>
      <c r="D1310">
        <v>111111111111</v>
      </c>
      <c r="E1310" s="1" t="s">
        <v>43</v>
      </c>
      <c r="F1310">
        <v>46177.833333333336</v>
      </c>
      <c r="G1310">
        <v>46178.833333333336</v>
      </c>
      <c r="H1310">
        <v>46173.833333333336</v>
      </c>
      <c r="I1310">
        <v>46203.833333333336</v>
      </c>
      <c r="J1310" s="1" t="s">
        <v>106</v>
      </c>
      <c r="K1310" s="1" t="s">
        <v>107</v>
      </c>
      <c r="L1310" s="1" t="s">
        <v>108</v>
      </c>
      <c r="M1310" s="1" t="s">
        <v>109</v>
      </c>
      <c r="N1310" s="1" t="s">
        <v>48</v>
      </c>
      <c r="O1310" s="1" t="s">
        <v>49</v>
      </c>
      <c r="P1310">
        <v>236.15299999999999</v>
      </c>
      <c r="Q1310" s="1" t="s">
        <v>110</v>
      </c>
      <c r="R1310">
        <v>0.5</v>
      </c>
      <c r="S1310" s="1" t="s">
        <v>51</v>
      </c>
      <c r="T1310" s="1" t="s">
        <v>52</v>
      </c>
      <c r="U1310">
        <v>118.0765</v>
      </c>
      <c r="V1310">
        <v>108.63039999999999</v>
      </c>
      <c r="W1310">
        <v>108.63039999999999</v>
      </c>
      <c r="X1310" s="1" t="s">
        <v>53</v>
      </c>
      <c r="Y1310" s="1" t="s">
        <v>49</v>
      </c>
      <c r="Z1310" s="1" t="s">
        <v>111</v>
      </c>
      <c r="AA1310" s="1" t="s">
        <v>112</v>
      </c>
      <c r="AB1310" s="1" t="s">
        <v>66</v>
      </c>
      <c r="AC1310" s="1" t="s">
        <v>67</v>
      </c>
      <c r="AD1310" s="1" t="s">
        <v>68</v>
      </c>
      <c r="AE1310" s="1" t="s">
        <v>69</v>
      </c>
      <c r="AF1310" s="1" t="s">
        <v>70</v>
      </c>
      <c r="AG1310" s="1" t="s">
        <v>60</v>
      </c>
      <c r="AH1310">
        <v>1310</v>
      </c>
      <c r="AI1310" s="1" t="s">
        <v>113</v>
      </c>
      <c r="AJ1310" s="1" t="s">
        <v>114</v>
      </c>
      <c r="AK1310" s="1" t="s">
        <v>115</v>
      </c>
      <c r="AL1310">
        <v>1</v>
      </c>
      <c r="AM1310" s="1" t="s">
        <v>2734</v>
      </c>
      <c r="AN1310" s="2">
        <v>46174</v>
      </c>
      <c r="AO1310" s="3">
        <v>46174</v>
      </c>
    </row>
    <row r="1311" spans="1:41">
      <c r="A1311" s="1" t="s">
        <v>2735</v>
      </c>
      <c r="B1311" s="1" t="s">
        <v>42</v>
      </c>
      <c r="C1311">
        <v>999999999999</v>
      </c>
      <c r="D1311">
        <v>111111111111</v>
      </c>
      <c r="E1311" s="1" t="s">
        <v>43</v>
      </c>
      <c r="F1311">
        <v>46177.833333333336</v>
      </c>
      <c r="G1311">
        <v>46178.833333333336</v>
      </c>
      <c r="H1311">
        <v>46173.833333333336</v>
      </c>
      <c r="I1311">
        <v>46203.833333333336</v>
      </c>
      <c r="J1311" s="1" t="s">
        <v>106</v>
      </c>
      <c r="K1311" s="1" t="s">
        <v>107</v>
      </c>
      <c r="L1311" s="1" t="s">
        <v>108</v>
      </c>
      <c r="M1311" s="1" t="s">
        <v>118</v>
      </c>
      <c r="N1311" s="1" t="s">
        <v>48</v>
      </c>
      <c r="O1311" s="1" t="s">
        <v>49</v>
      </c>
      <c r="P1311">
        <v>204.9556</v>
      </c>
      <c r="Q1311" s="1" t="s">
        <v>110</v>
      </c>
      <c r="R1311">
        <v>0.5</v>
      </c>
      <c r="S1311" s="1" t="s">
        <v>51</v>
      </c>
      <c r="T1311" s="1" t="s">
        <v>52</v>
      </c>
      <c r="U1311">
        <v>102.4778</v>
      </c>
      <c r="V1311">
        <v>94.279600000000002</v>
      </c>
      <c r="W1311">
        <v>94.279600000000002</v>
      </c>
      <c r="X1311" s="1" t="s">
        <v>53</v>
      </c>
      <c r="Y1311" s="1" t="s">
        <v>49</v>
      </c>
      <c r="Z1311" s="1" t="s">
        <v>111</v>
      </c>
      <c r="AA1311" s="1" t="s">
        <v>112</v>
      </c>
      <c r="AB1311" s="1" t="s">
        <v>66</v>
      </c>
      <c r="AC1311" s="1" t="s">
        <v>67</v>
      </c>
      <c r="AD1311" s="1" t="s">
        <v>68</v>
      </c>
      <c r="AE1311" s="1" t="s">
        <v>69</v>
      </c>
      <c r="AF1311" s="1" t="s">
        <v>70</v>
      </c>
      <c r="AG1311" s="1" t="s">
        <v>60</v>
      </c>
      <c r="AH1311">
        <v>1311</v>
      </c>
      <c r="AI1311" s="1" t="s">
        <v>113</v>
      </c>
      <c r="AJ1311" s="1" t="s">
        <v>114</v>
      </c>
      <c r="AK1311" s="1" t="s">
        <v>115</v>
      </c>
      <c r="AL1311">
        <v>1</v>
      </c>
      <c r="AM1311" s="1" t="s">
        <v>2736</v>
      </c>
      <c r="AN1311" s="2">
        <v>46174</v>
      </c>
      <c r="AO1311" s="3">
        <v>46174</v>
      </c>
    </row>
    <row r="1312" spans="1:41">
      <c r="A1312" s="1" t="s">
        <v>2737</v>
      </c>
      <c r="B1312" s="1" t="s">
        <v>42</v>
      </c>
      <c r="C1312">
        <v>999999999999</v>
      </c>
      <c r="D1312">
        <v>222222222222</v>
      </c>
      <c r="E1312" s="1" t="s">
        <v>121</v>
      </c>
      <c r="F1312">
        <v>46177.833333333336</v>
      </c>
      <c r="G1312">
        <v>46178.833333333336</v>
      </c>
      <c r="H1312">
        <v>46173.833333333336</v>
      </c>
      <c r="I1312">
        <v>46203.833333333336</v>
      </c>
      <c r="J1312" s="1" t="s">
        <v>44</v>
      </c>
      <c r="K1312" s="1" t="s">
        <v>45</v>
      </c>
      <c r="L1312" s="1" t="s">
        <v>46</v>
      </c>
      <c r="M1312" s="1" t="s">
        <v>122</v>
      </c>
      <c r="N1312" s="1" t="s">
        <v>48</v>
      </c>
      <c r="O1312" s="1" t="s">
        <v>49</v>
      </c>
      <c r="P1312">
        <v>458.19240000000002</v>
      </c>
      <c r="Q1312" s="1" t="s">
        <v>50</v>
      </c>
      <c r="R1312">
        <v>9.6000000000000002E-2</v>
      </c>
      <c r="S1312" s="1" t="s">
        <v>51</v>
      </c>
      <c r="T1312" s="1" t="s">
        <v>52</v>
      </c>
      <c r="U1312">
        <v>43.986499999999999</v>
      </c>
      <c r="V1312">
        <v>38.488199999999999</v>
      </c>
      <c r="W1312">
        <v>38.488199999999999</v>
      </c>
      <c r="X1312" s="1" t="s">
        <v>53</v>
      </c>
      <c r="Y1312" s="1" t="s">
        <v>49</v>
      </c>
      <c r="Z1312" s="1" t="s">
        <v>54</v>
      </c>
      <c r="AA1312" s="1" t="s">
        <v>123</v>
      </c>
      <c r="AB1312" s="1" t="s">
        <v>124</v>
      </c>
      <c r="AC1312" s="1" t="s">
        <v>125</v>
      </c>
      <c r="AD1312" s="1" t="s">
        <v>126</v>
      </c>
      <c r="AE1312" s="1" t="s">
        <v>127</v>
      </c>
      <c r="AF1312" s="1" t="s">
        <v>70</v>
      </c>
      <c r="AG1312" s="1" t="s">
        <v>60</v>
      </c>
      <c r="AH1312">
        <v>1312</v>
      </c>
      <c r="AI1312" s="1" t="s">
        <v>70</v>
      </c>
      <c r="AJ1312" s="1" t="s">
        <v>71</v>
      </c>
      <c r="AK1312" s="1" t="s">
        <v>72</v>
      </c>
      <c r="AL1312">
        <v>1</v>
      </c>
      <c r="AM1312" s="1" t="s">
        <v>2738</v>
      </c>
      <c r="AN1312" s="2">
        <v>46174</v>
      </c>
      <c r="AO1312" s="3">
        <v>46174</v>
      </c>
    </row>
    <row r="1313" spans="1:41">
      <c r="A1313" s="1" t="s">
        <v>2739</v>
      </c>
      <c r="B1313" s="1" t="s">
        <v>42</v>
      </c>
      <c r="C1313">
        <v>999999999999</v>
      </c>
      <c r="D1313">
        <v>222222222222</v>
      </c>
      <c r="E1313" s="1" t="s">
        <v>121</v>
      </c>
      <c r="F1313">
        <v>46177.833333333336</v>
      </c>
      <c r="G1313">
        <v>46178.833333333336</v>
      </c>
      <c r="H1313">
        <v>46173.833333333336</v>
      </c>
      <c r="I1313">
        <v>46203.833333333336</v>
      </c>
      <c r="J1313" s="1" t="s">
        <v>44</v>
      </c>
      <c r="K1313" s="1" t="s">
        <v>45</v>
      </c>
      <c r="L1313" s="1" t="s">
        <v>46</v>
      </c>
      <c r="M1313" s="1" t="s">
        <v>130</v>
      </c>
      <c r="N1313" s="1" t="s">
        <v>48</v>
      </c>
      <c r="O1313" s="1" t="s">
        <v>49</v>
      </c>
      <c r="P1313">
        <v>387.47050000000002</v>
      </c>
      <c r="Q1313" s="1" t="s">
        <v>50</v>
      </c>
      <c r="R1313">
        <v>9.6000000000000002E-2</v>
      </c>
      <c r="S1313" s="1" t="s">
        <v>51</v>
      </c>
      <c r="T1313" s="1" t="s">
        <v>52</v>
      </c>
      <c r="U1313">
        <v>37.197200000000002</v>
      </c>
      <c r="V1313">
        <v>32.547499999999999</v>
      </c>
      <c r="W1313">
        <v>32.547499999999999</v>
      </c>
      <c r="X1313" s="1" t="s">
        <v>53</v>
      </c>
      <c r="Y1313" s="1" t="s">
        <v>49</v>
      </c>
      <c r="Z1313" s="1" t="s">
        <v>54</v>
      </c>
      <c r="AA1313" s="1" t="s">
        <v>123</v>
      </c>
      <c r="AB1313" s="1" t="s">
        <v>124</v>
      </c>
      <c r="AC1313" s="1" t="s">
        <v>125</v>
      </c>
      <c r="AD1313" s="1" t="s">
        <v>126</v>
      </c>
      <c r="AE1313" s="1" t="s">
        <v>127</v>
      </c>
      <c r="AF1313" s="1" t="s">
        <v>70</v>
      </c>
      <c r="AG1313" s="1" t="s">
        <v>60</v>
      </c>
      <c r="AH1313">
        <v>1313</v>
      </c>
      <c r="AI1313" s="1" t="s">
        <v>70</v>
      </c>
      <c r="AJ1313" s="1" t="s">
        <v>71</v>
      </c>
      <c r="AK1313" s="1" t="s">
        <v>72</v>
      </c>
      <c r="AL1313">
        <v>1</v>
      </c>
      <c r="AM1313" s="1" t="s">
        <v>2740</v>
      </c>
      <c r="AN1313" s="2">
        <v>46174</v>
      </c>
      <c r="AO1313" s="3">
        <v>46174</v>
      </c>
    </row>
    <row r="1314" spans="1:41">
      <c r="A1314" s="1" t="s">
        <v>2741</v>
      </c>
      <c r="B1314" s="1" t="s">
        <v>42</v>
      </c>
      <c r="C1314">
        <v>999999999999</v>
      </c>
      <c r="D1314">
        <v>222222222222</v>
      </c>
      <c r="E1314" s="1" t="s">
        <v>121</v>
      </c>
      <c r="F1314">
        <v>46177.833333333336</v>
      </c>
      <c r="G1314">
        <v>46178.833333333336</v>
      </c>
      <c r="H1314">
        <v>46173.833333333336</v>
      </c>
      <c r="I1314">
        <v>46203.833333333336</v>
      </c>
      <c r="J1314" s="1" t="s">
        <v>75</v>
      </c>
      <c r="K1314" s="1" t="s">
        <v>76</v>
      </c>
      <c r="L1314" s="1" t="s">
        <v>77</v>
      </c>
      <c r="M1314" s="1" t="s">
        <v>133</v>
      </c>
      <c r="N1314" s="1" t="s">
        <v>48</v>
      </c>
      <c r="O1314" s="1" t="s">
        <v>49</v>
      </c>
      <c r="P1314">
        <v>92.709500000000006</v>
      </c>
      <c r="Q1314" s="1" t="s">
        <v>79</v>
      </c>
      <c r="R1314">
        <v>2.3E-2</v>
      </c>
      <c r="S1314" s="1" t="s">
        <v>51</v>
      </c>
      <c r="T1314" s="1" t="s">
        <v>52</v>
      </c>
      <c r="U1314">
        <v>2.1322999999999999</v>
      </c>
      <c r="V1314">
        <v>1.9933000000000001</v>
      </c>
      <c r="W1314">
        <v>1.9933000000000001</v>
      </c>
      <c r="X1314" s="1" t="s">
        <v>53</v>
      </c>
      <c r="Y1314" s="1" t="s">
        <v>49</v>
      </c>
      <c r="Z1314" s="1" t="s">
        <v>80</v>
      </c>
      <c r="AA1314" s="1" t="s">
        <v>123</v>
      </c>
      <c r="AB1314" s="1" t="s">
        <v>124</v>
      </c>
      <c r="AC1314" s="1" t="s">
        <v>125</v>
      </c>
      <c r="AD1314" s="1" t="s">
        <v>126</v>
      </c>
      <c r="AE1314" s="1" t="s">
        <v>127</v>
      </c>
      <c r="AF1314" s="1" t="s">
        <v>70</v>
      </c>
      <c r="AG1314" s="1" t="s">
        <v>60</v>
      </c>
      <c r="AH1314">
        <v>1314</v>
      </c>
      <c r="AI1314" s="1" t="s">
        <v>70</v>
      </c>
      <c r="AJ1314" s="1" t="s">
        <v>71</v>
      </c>
      <c r="AK1314" s="1" t="s">
        <v>72</v>
      </c>
      <c r="AL1314">
        <v>1</v>
      </c>
      <c r="AM1314" s="1" t="s">
        <v>2742</v>
      </c>
      <c r="AN1314" s="2">
        <v>46174</v>
      </c>
      <c r="AO1314" s="3">
        <v>46174</v>
      </c>
    </row>
    <row r="1315" spans="1:41">
      <c r="A1315" s="1" t="s">
        <v>2743</v>
      </c>
      <c r="B1315" s="1" t="s">
        <v>42</v>
      </c>
      <c r="C1315">
        <v>999999999999</v>
      </c>
      <c r="D1315">
        <v>222222222222</v>
      </c>
      <c r="E1315" s="1" t="s">
        <v>121</v>
      </c>
      <c r="F1315">
        <v>46177.833333333336</v>
      </c>
      <c r="G1315">
        <v>46178.833333333336</v>
      </c>
      <c r="H1315">
        <v>46173.833333333336</v>
      </c>
      <c r="I1315">
        <v>46203.833333333336</v>
      </c>
      <c r="J1315" s="1" t="s">
        <v>75</v>
      </c>
      <c r="K1315" s="1" t="s">
        <v>76</v>
      </c>
      <c r="L1315" s="1" t="s">
        <v>77</v>
      </c>
      <c r="M1315" s="1" t="s">
        <v>136</v>
      </c>
      <c r="N1315" s="1" t="s">
        <v>48</v>
      </c>
      <c r="O1315" s="1" t="s">
        <v>49</v>
      </c>
      <c r="P1315">
        <v>99.694100000000006</v>
      </c>
      <c r="Q1315" s="1" t="s">
        <v>79</v>
      </c>
      <c r="R1315">
        <v>2.3E-2</v>
      </c>
      <c r="S1315" s="1" t="s">
        <v>51</v>
      </c>
      <c r="T1315" s="1" t="s">
        <v>52</v>
      </c>
      <c r="U1315">
        <v>2.2930000000000001</v>
      </c>
      <c r="V1315">
        <v>2.1434000000000002</v>
      </c>
      <c r="W1315">
        <v>2.1434000000000002</v>
      </c>
      <c r="X1315" s="1" t="s">
        <v>53</v>
      </c>
      <c r="Y1315" s="1" t="s">
        <v>49</v>
      </c>
      <c r="Z1315" s="1" t="s">
        <v>80</v>
      </c>
      <c r="AA1315" s="1" t="s">
        <v>123</v>
      </c>
      <c r="AB1315" s="1" t="s">
        <v>124</v>
      </c>
      <c r="AC1315" s="1" t="s">
        <v>125</v>
      </c>
      <c r="AD1315" s="1" t="s">
        <v>126</v>
      </c>
      <c r="AE1315" s="1" t="s">
        <v>127</v>
      </c>
      <c r="AF1315" s="1" t="s">
        <v>70</v>
      </c>
      <c r="AG1315" s="1" t="s">
        <v>60</v>
      </c>
      <c r="AH1315">
        <v>1315</v>
      </c>
      <c r="AI1315" s="1" t="s">
        <v>70</v>
      </c>
      <c r="AJ1315" s="1" t="s">
        <v>71</v>
      </c>
      <c r="AK1315" s="1" t="s">
        <v>72</v>
      </c>
      <c r="AL1315">
        <v>1</v>
      </c>
      <c r="AM1315" s="1" t="s">
        <v>2744</v>
      </c>
      <c r="AN1315" s="2">
        <v>46174</v>
      </c>
      <c r="AO1315" s="3">
        <v>46174</v>
      </c>
    </row>
    <row r="1316" spans="1:41">
      <c r="A1316" s="1" t="s">
        <v>2745</v>
      </c>
      <c r="B1316" s="1" t="s">
        <v>42</v>
      </c>
      <c r="C1316">
        <v>999999999999</v>
      </c>
      <c r="D1316">
        <v>222222222222</v>
      </c>
      <c r="E1316" s="1" t="s">
        <v>121</v>
      </c>
      <c r="F1316">
        <v>46177.833333333336</v>
      </c>
      <c r="G1316">
        <v>46178.833333333336</v>
      </c>
      <c r="H1316">
        <v>46173.833333333336</v>
      </c>
      <c r="I1316">
        <v>46203.833333333336</v>
      </c>
      <c r="J1316" s="1" t="s">
        <v>86</v>
      </c>
      <c r="K1316" s="1" t="s">
        <v>87</v>
      </c>
      <c r="L1316" s="1" t="s">
        <v>88</v>
      </c>
      <c r="M1316" s="1" t="s">
        <v>139</v>
      </c>
      <c r="N1316" s="1" t="s">
        <v>48</v>
      </c>
      <c r="O1316" s="1" t="s">
        <v>49</v>
      </c>
      <c r="P1316">
        <v>91.289900000000003</v>
      </c>
      <c r="Q1316" s="1" t="s">
        <v>50</v>
      </c>
      <c r="R1316">
        <v>0.192</v>
      </c>
      <c r="S1316" s="1" t="s">
        <v>51</v>
      </c>
      <c r="T1316" s="1" t="s">
        <v>52</v>
      </c>
      <c r="U1316">
        <v>17.527699999999999</v>
      </c>
      <c r="V1316">
        <v>15.519299999999999</v>
      </c>
      <c r="W1316">
        <v>15.519299999999999</v>
      </c>
      <c r="X1316" s="1" t="s">
        <v>53</v>
      </c>
      <c r="Y1316" s="1" t="s">
        <v>49</v>
      </c>
      <c r="Z1316" s="1" t="s">
        <v>90</v>
      </c>
      <c r="AA1316" s="1" t="s">
        <v>123</v>
      </c>
      <c r="AB1316" s="1" t="s">
        <v>124</v>
      </c>
      <c r="AC1316" s="1" t="s">
        <v>125</v>
      </c>
      <c r="AD1316" s="1" t="s">
        <v>126</v>
      </c>
      <c r="AE1316" s="1" t="s">
        <v>127</v>
      </c>
      <c r="AF1316" s="1" t="s">
        <v>70</v>
      </c>
      <c r="AG1316" s="1" t="s">
        <v>60</v>
      </c>
      <c r="AH1316">
        <v>1316</v>
      </c>
      <c r="AI1316" s="1" t="s">
        <v>70</v>
      </c>
      <c r="AJ1316" s="1" t="s">
        <v>71</v>
      </c>
      <c r="AK1316" s="1" t="s">
        <v>72</v>
      </c>
      <c r="AL1316">
        <v>1</v>
      </c>
      <c r="AM1316" s="1" t="s">
        <v>2746</v>
      </c>
      <c r="AN1316" s="2">
        <v>46174</v>
      </c>
      <c r="AO1316" s="3">
        <v>46174</v>
      </c>
    </row>
    <row r="1317" spans="1:41">
      <c r="A1317" s="1" t="s">
        <v>2747</v>
      </c>
      <c r="B1317" s="1" t="s">
        <v>42</v>
      </c>
      <c r="C1317">
        <v>999999999999</v>
      </c>
      <c r="D1317">
        <v>222222222222</v>
      </c>
      <c r="E1317" s="1" t="s">
        <v>121</v>
      </c>
      <c r="F1317">
        <v>46177.833333333336</v>
      </c>
      <c r="G1317">
        <v>46178.833333333336</v>
      </c>
      <c r="H1317">
        <v>46173.833333333336</v>
      </c>
      <c r="I1317">
        <v>46203.833333333336</v>
      </c>
      <c r="J1317" s="1" t="s">
        <v>86</v>
      </c>
      <c r="K1317" s="1" t="s">
        <v>87</v>
      </c>
      <c r="L1317" s="1" t="s">
        <v>88</v>
      </c>
      <c r="M1317" s="1" t="s">
        <v>142</v>
      </c>
      <c r="N1317" s="1" t="s">
        <v>48</v>
      </c>
      <c r="O1317" s="1" t="s">
        <v>49</v>
      </c>
      <c r="P1317">
        <v>90.061700000000002</v>
      </c>
      <c r="Q1317" s="1" t="s">
        <v>50</v>
      </c>
      <c r="R1317">
        <v>0.192</v>
      </c>
      <c r="S1317" s="1" t="s">
        <v>51</v>
      </c>
      <c r="T1317" s="1" t="s">
        <v>52</v>
      </c>
      <c r="U1317">
        <v>17.291799999999999</v>
      </c>
      <c r="V1317">
        <v>15.310499999999999</v>
      </c>
      <c r="W1317">
        <v>15.310499999999999</v>
      </c>
      <c r="X1317" s="1" t="s">
        <v>53</v>
      </c>
      <c r="Y1317" s="1" t="s">
        <v>49</v>
      </c>
      <c r="Z1317" s="1" t="s">
        <v>90</v>
      </c>
      <c r="AA1317" s="1" t="s">
        <v>123</v>
      </c>
      <c r="AB1317" s="1" t="s">
        <v>124</v>
      </c>
      <c r="AC1317" s="1" t="s">
        <v>125</v>
      </c>
      <c r="AD1317" s="1" t="s">
        <v>126</v>
      </c>
      <c r="AE1317" s="1" t="s">
        <v>127</v>
      </c>
      <c r="AF1317" s="1" t="s">
        <v>70</v>
      </c>
      <c r="AG1317" s="1" t="s">
        <v>60</v>
      </c>
      <c r="AH1317">
        <v>1317</v>
      </c>
      <c r="AI1317" s="1" t="s">
        <v>70</v>
      </c>
      <c r="AJ1317" s="1" t="s">
        <v>71</v>
      </c>
      <c r="AK1317" s="1" t="s">
        <v>72</v>
      </c>
      <c r="AL1317">
        <v>1</v>
      </c>
      <c r="AM1317" s="1" t="s">
        <v>2748</v>
      </c>
      <c r="AN1317" s="2">
        <v>46174</v>
      </c>
      <c r="AO1317" s="3">
        <v>46174</v>
      </c>
    </row>
    <row r="1318" spans="1:41">
      <c r="A1318" s="1" t="s">
        <v>2749</v>
      </c>
      <c r="B1318" s="1" t="s">
        <v>42</v>
      </c>
      <c r="C1318">
        <v>999999999999</v>
      </c>
      <c r="D1318">
        <v>222222222222</v>
      </c>
      <c r="E1318" s="1" t="s">
        <v>121</v>
      </c>
      <c r="F1318">
        <v>46177.833333333336</v>
      </c>
      <c r="G1318">
        <v>46178.833333333336</v>
      </c>
      <c r="H1318">
        <v>46173.833333333336</v>
      </c>
      <c r="I1318">
        <v>46203.833333333336</v>
      </c>
      <c r="J1318" s="1" t="s">
        <v>96</v>
      </c>
      <c r="K1318" s="1" t="s">
        <v>45</v>
      </c>
      <c r="L1318" s="1" t="s">
        <v>97</v>
      </c>
      <c r="M1318" s="1" t="s">
        <v>145</v>
      </c>
      <c r="N1318" s="1" t="s">
        <v>48</v>
      </c>
      <c r="O1318" s="1" t="s">
        <v>49</v>
      </c>
      <c r="P1318">
        <v>1702894.362</v>
      </c>
      <c r="Q1318" s="1" t="s">
        <v>99</v>
      </c>
      <c r="R1318">
        <v>1.6666700000000001E-5</v>
      </c>
      <c r="S1318" s="1" t="s">
        <v>51</v>
      </c>
      <c r="T1318" s="1" t="s">
        <v>52</v>
      </c>
      <c r="U1318">
        <v>28.381599999999999</v>
      </c>
      <c r="V1318">
        <v>26.3949</v>
      </c>
      <c r="W1318">
        <v>26.3949</v>
      </c>
      <c r="X1318" s="1" t="s">
        <v>53</v>
      </c>
      <c r="Y1318" s="1" t="s">
        <v>49</v>
      </c>
      <c r="Z1318" s="1" t="s">
        <v>100</v>
      </c>
      <c r="AA1318" s="1" t="s">
        <v>123</v>
      </c>
      <c r="AB1318" s="1" t="s">
        <v>124</v>
      </c>
      <c r="AC1318" s="1" t="s">
        <v>125</v>
      </c>
      <c r="AD1318" s="1" t="s">
        <v>126</v>
      </c>
      <c r="AE1318" s="1" t="s">
        <v>127</v>
      </c>
      <c r="AF1318" s="1" t="s">
        <v>70</v>
      </c>
      <c r="AG1318" s="1" t="s">
        <v>60</v>
      </c>
      <c r="AH1318">
        <v>1318</v>
      </c>
      <c r="AI1318" s="1" t="s">
        <v>70</v>
      </c>
      <c r="AJ1318" s="1" t="s">
        <v>71</v>
      </c>
      <c r="AK1318" s="1" t="s">
        <v>72</v>
      </c>
      <c r="AL1318">
        <v>1</v>
      </c>
      <c r="AM1318" s="1" t="s">
        <v>2750</v>
      </c>
      <c r="AN1318" s="2">
        <v>46174</v>
      </c>
      <c r="AO1318" s="3">
        <v>46174</v>
      </c>
    </row>
    <row r="1319" spans="1:41">
      <c r="A1319" s="1" t="s">
        <v>2751</v>
      </c>
      <c r="B1319" s="1" t="s">
        <v>42</v>
      </c>
      <c r="C1319">
        <v>999999999999</v>
      </c>
      <c r="D1319">
        <v>222222222222</v>
      </c>
      <c r="E1319" s="1" t="s">
        <v>121</v>
      </c>
      <c r="F1319">
        <v>46177.833333333336</v>
      </c>
      <c r="G1319">
        <v>46178.833333333336</v>
      </c>
      <c r="H1319">
        <v>46173.833333333336</v>
      </c>
      <c r="I1319">
        <v>46203.833333333336</v>
      </c>
      <c r="J1319" s="1" t="s">
        <v>96</v>
      </c>
      <c r="K1319" s="1" t="s">
        <v>45</v>
      </c>
      <c r="L1319" s="1" t="s">
        <v>97</v>
      </c>
      <c r="M1319" s="1" t="s">
        <v>148</v>
      </c>
      <c r="N1319" s="1" t="s">
        <v>48</v>
      </c>
      <c r="O1319" s="1" t="s">
        <v>49</v>
      </c>
      <c r="P1319">
        <v>1841954.0782999999</v>
      </c>
      <c r="Q1319" s="1" t="s">
        <v>99</v>
      </c>
      <c r="R1319">
        <v>1.6666700000000001E-5</v>
      </c>
      <c r="S1319" s="1" t="s">
        <v>51</v>
      </c>
      <c r="T1319" s="1" t="s">
        <v>52</v>
      </c>
      <c r="U1319">
        <v>30.699300000000001</v>
      </c>
      <c r="V1319">
        <v>28.5503</v>
      </c>
      <c r="W1319">
        <v>28.5503</v>
      </c>
      <c r="X1319" s="1" t="s">
        <v>53</v>
      </c>
      <c r="Y1319" s="1" t="s">
        <v>49</v>
      </c>
      <c r="Z1319" s="1" t="s">
        <v>100</v>
      </c>
      <c r="AA1319" s="1" t="s">
        <v>123</v>
      </c>
      <c r="AB1319" s="1" t="s">
        <v>124</v>
      </c>
      <c r="AC1319" s="1" t="s">
        <v>125</v>
      </c>
      <c r="AD1319" s="1" t="s">
        <v>126</v>
      </c>
      <c r="AE1319" s="1" t="s">
        <v>127</v>
      </c>
      <c r="AF1319" s="1" t="s">
        <v>70</v>
      </c>
      <c r="AG1319" s="1" t="s">
        <v>60</v>
      </c>
      <c r="AH1319">
        <v>1319</v>
      </c>
      <c r="AI1319" s="1" t="s">
        <v>70</v>
      </c>
      <c r="AJ1319" s="1" t="s">
        <v>71</v>
      </c>
      <c r="AK1319" s="1" t="s">
        <v>72</v>
      </c>
      <c r="AL1319">
        <v>1</v>
      </c>
      <c r="AM1319" s="1" t="s">
        <v>2752</v>
      </c>
      <c r="AN1319" s="2">
        <v>46174</v>
      </c>
      <c r="AO1319" s="3">
        <v>46174</v>
      </c>
    </row>
    <row r="1320" spans="1:41">
      <c r="A1320" s="1" t="s">
        <v>2753</v>
      </c>
      <c r="B1320" s="1" t="s">
        <v>42</v>
      </c>
      <c r="C1320">
        <v>999999999999</v>
      </c>
      <c r="D1320">
        <v>222222222222</v>
      </c>
      <c r="E1320" s="1" t="s">
        <v>121</v>
      </c>
      <c r="F1320">
        <v>46177.833333333336</v>
      </c>
      <c r="G1320">
        <v>46178.833333333336</v>
      </c>
      <c r="H1320">
        <v>46173.833333333336</v>
      </c>
      <c r="I1320">
        <v>46203.833333333336</v>
      </c>
      <c r="J1320" s="1" t="s">
        <v>106</v>
      </c>
      <c r="K1320" s="1" t="s">
        <v>107</v>
      </c>
      <c r="L1320" s="1" t="s">
        <v>108</v>
      </c>
      <c r="M1320" s="1" t="s">
        <v>151</v>
      </c>
      <c r="N1320" s="1" t="s">
        <v>48</v>
      </c>
      <c r="O1320" s="1" t="s">
        <v>49</v>
      </c>
      <c r="P1320">
        <v>92.231399999999994</v>
      </c>
      <c r="Q1320" s="1" t="s">
        <v>110</v>
      </c>
      <c r="R1320">
        <v>0.5</v>
      </c>
      <c r="S1320" s="1" t="s">
        <v>51</v>
      </c>
      <c r="T1320" s="1" t="s">
        <v>52</v>
      </c>
      <c r="U1320">
        <v>46.115699999999997</v>
      </c>
      <c r="V1320">
        <v>42.426499999999997</v>
      </c>
      <c r="W1320">
        <v>42.426499999999997</v>
      </c>
      <c r="X1320" s="1" t="s">
        <v>53</v>
      </c>
      <c r="Y1320" s="1" t="s">
        <v>49</v>
      </c>
      <c r="Z1320" s="1" t="s">
        <v>111</v>
      </c>
      <c r="AA1320" s="1" t="s">
        <v>55</v>
      </c>
      <c r="AB1320" s="1" t="s">
        <v>56</v>
      </c>
      <c r="AC1320" s="1" t="s">
        <v>57</v>
      </c>
      <c r="AD1320" s="1" t="s">
        <v>58</v>
      </c>
      <c r="AE1320" s="1" t="s">
        <v>59</v>
      </c>
      <c r="AF1320" s="1" t="s">
        <v>56</v>
      </c>
      <c r="AG1320" s="1" t="s">
        <v>60</v>
      </c>
      <c r="AH1320">
        <v>1320</v>
      </c>
      <c r="AI1320" s="1" t="s">
        <v>56</v>
      </c>
      <c r="AJ1320" s="1" t="s">
        <v>56</v>
      </c>
      <c r="AK1320" s="1" t="s">
        <v>61</v>
      </c>
      <c r="AL1320">
        <v>1</v>
      </c>
      <c r="AM1320" s="1" t="s">
        <v>2754</v>
      </c>
      <c r="AN1320" s="2">
        <v>46174</v>
      </c>
      <c r="AO1320" s="3">
        <v>46174</v>
      </c>
    </row>
    <row r="1321" spans="1:41">
      <c r="A1321" s="1" t="s">
        <v>2755</v>
      </c>
      <c r="B1321" s="1" t="s">
        <v>42</v>
      </c>
      <c r="C1321">
        <v>999999999999</v>
      </c>
      <c r="D1321">
        <v>222222222222</v>
      </c>
      <c r="E1321" s="1" t="s">
        <v>121</v>
      </c>
      <c r="F1321">
        <v>46177.833333333336</v>
      </c>
      <c r="G1321">
        <v>46178.833333333336</v>
      </c>
      <c r="H1321">
        <v>46173.833333333336</v>
      </c>
      <c r="I1321">
        <v>46203.833333333336</v>
      </c>
      <c r="J1321" s="1" t="s">
        <v>106</v>
      </c>
      <c r="K1321" s="1" t="s">
        <v>107</v>
      </c>
      <c r="L1321" s="1" t="s">
        <v>108</v>
      </c>
      <c r="M1321" s="1" t="s">
        <v>155</v>
      </c>
      <c r="N1321" s="1" t="s">
        <v>48</v>
      </c>
      <c r="O1321" s="1" t="s">
        <v>49</v>
      </c>
      <c r="P1321">
        <v>79.931799999999996</v>
      </c>
      <c r="Q1321" s="1" t="s">
        <v>110</v>
      </c>
      <c r="R1321">
        <v>0.5</v>
      </c>
      <c r="S1321" s="1" t="s">
        <v>51</v>
      </c>
      <c r="T1321" s="1" t="s">
        <v>52</v>
      </c>
      <c r="U1321">
        <v>39.965899999999998</v>
      </c>
      <c r="V1321">
        <v>36.768599999999999</v>
      </c>
      <c r="W1321">
        <v>36.768599999999999</v>
      </c>
      <c r="X1321" s="1" t="s">
        <v>53</v>
      </c>
      <c r="Y1321" s="1" t="s">
        <v>49</v>
      </c>
      <c r="Z1321" s="1" t="s">
        <v>111</v>
      </c>
      <c r="AA1321" s="1" t="s">
        <v>152</v>
      </c>
      <c r="AB1321" s="1" t="s">
        <v>124</v>
      </c>
      <c r="AC1321" s="1" t="s">
        <v>125</v>
      </c>
      <c r="AD1321" s="1" t="s">
        <v>126</v>
      </c>
      <c r="AE1321" s="1" t="s">
        <v>127</v>
      </c>
      <c r="AF1321" s="1" t="s">
        <v>70</v>
      </c>
      <c r="AG1321" s="1" t="s">
        <v>60</v>
      </c>
      <c r="AH1321">
        <v>1321</v>
      </c>
      <c r="AI1321" s="1" t="s">
        <v>113</v>
      </c>
      <c r="AJ1321" s="1" t="s">
        <v>114</v>
      </c>
      <c r="AK1321" s="1" t="s">
        <v>115</v>
      </c>
      <c r="AL1321">
        <v>1</v>
      </c>
      <c r="AM1321" s="1" t="s">
        <v>2756</v>
      </c>
      <c r="AN1321" s="2">
        <v>46174</v>
      </c>
      <c r="AO1321" s="3">
        <v>46174</v>
      </c>
    </row>
    <row r="1322" spans="1:41">
      <c r="A1322" s="1" t="s">
        <v>2757</v>
      </c>
      <c r="B1322" s="1" t="s">
        <v>42</v>
      </c>
      <c r="C1322">
        <v>999999999999</v>
      </c>
      <c r="D1322">
        <v>111111111111</v>
      </c>
      <c r="E1322" s="1" t="s">
        <v>43</v>
      </c>
      <c r="F1322">
        <v>46178.833333333336</v>
      </c>
      <c r="G1322">
        <v>46179.833333333336</v>
      </c>
      <c r="H1322">
        <v>46173.833333333336</v>
      </c>
      <c r="I1322">
        <v>46203.833333333336</v>
      </c>
      <c r="J1322" s="1" t="s">
        <v>44</v>
      </c>
      <c r="K1322" s="1" t="s">
        <v>45</v>
      </c>
      <c r="L1322" s="1" t="s">
        <v>46</v>
      </c>
      <c r="M1322" s="1" t="s">
        <v>47</v>
      </c>
      <c r="N1322" s="1" t="s">
        <v>48</v>
      </c>
      <c r="O1322" s="1" t="s">
        <v>49</v>
      </c>
      <c r="P1322">
        <v>980.60260000000005</v>
      </c>
      <c r="Q1322" s="1" t="s">
        <v>50</v>
      </c>
      <c r="R1322">
        <v>9.6000000000000002E-2</v>
      </c>
      <c r="S1322" s="1" t="s">
        <v>51</v>
      </c>
      <c r="T1322" s="1" t="s">
        <v>52</v>
      </c>
      <c r="U1322">
        <v>94.137799999999999</v>
      </c>
      <c r="V1322">
        <v>82.370599999999996</v>
      </c>
      <c r="W1322">
        <v>82.370599999999996</v>
      </c>
      <c r="X1322" s="1" t="s">
        <v>53</v>
      </c>
      <c r="Y1322" s="1" t="s">
        <v>49</v>
      </c>
      <c r="Z1322" s="1" t="s">
        <v>54</v>
      </c>
      <c r="AA1322" s="1" t="s">
        <v>55</v>
      </c>
      <c r="AB1322" s="1" t="s">
        <v>56</v>
      </c>
      <c r="AC1322" s="1" t="s">
        <v>57</v>
      </c>
      <c r="AD1322" s="1" t="s">
        <v>58</v>
      </c>
      <c r="AE1322" s="1" t="s">
        <v>59</v>
      </c>
      <c r="AF1322" s="1" t="s">
        <v>56</v>
      </c>
      <c r="AG1322" s="1" t="s">
        <v>60</v>
      </c>
      <c r="AH1322">
        <v>1322</v>
      </c>
      <c r="AI1322" s="1" t="s">
        <v>56</v>
      </c>
      <c r="AJ1322" s="1" t="s">
        <v>56</v>
      </c>
      <c r="AK1322" s="1" t="s">
        <v>61</v>
      </c>
      <c r="AL1322">
        <v>1</v>
      </c>
      <c r="AM1322" s="1" t="s">
        <v>2758</v>
      </c>
      <c r="AN1322" s="2">
        <v>46174</v>
      </c>
      <c r="AO1322" s="3">
        <v>46174</v>
      </c>
    </row>
    <row r="1323" spans="1:41">
      <c r="A1323" s="1" t="s">
        <v>2759</v>
      </c>
      <c r="B1323" s="1" t="s">
        <v>42</v>
      </c>
      <c r="C1323">
        <v>999999999999</v>
      </c>
      <c r="D1323">
        <v>111111111111</v>
      </c>
      <c r="E1323" s="1" t="s">
        <v>43</v>
      </c>
      <c r="F1323">
        <v>46178.833333333336</v>
      </c>
      <c r="G1323">
        <v>46179.833333333336</v>
      </c>
      <c r="H1323">
        <v>46173.833333333336</v>
      </c>
      <c r="I1323">
        <v>46203.833333333336</v>
      </c>
      <c r="J1323" s="1" t="s">
        <v>44</v>
      </c>
      <c r="K1323" s="1" t="s">
        <v>45</v>
      </c>
      <c r="L1323" s="1" t="s">
        <v>46</v>
      </c>
      <c r="M1323" s="1" t="s">
        <v>64</v>
      </c>
      <c r="N1323" s="1" t="s">
        <v>48</v>
      </c>
      <c r="O1323" s="1" t="s">
        <v>49</v>
      </c>
      <c r="P1323">
        <v>1142.4866</v>
      </c>
      <c r="Q1323" s="1" t="s">
        <v>50</v>
      </c>
      <c r="R1323">
        <v>9.6000000000000002E-2</v>
      </c>
      <c r="S1323" s="1" t="s">
        <v>51</v>
      </c>
      <c r="T1323" s="1" t="s">
        <v>52</v>
      </c>
      <c r="U1323">
        <v>109.67870000000001</v>
      </c>
      <c r="V1323">
        <v>95.968900000000005</v>
      </c>
      <c r="W1323">
        <v>95.968900000000005</v>
      </c>
      <c r="X1323" s="1" t="s">
        <v>53</v>
      </c>
      <c r="Y1323" s="1" t="s">
        <v>49</v>
      </c>
      <c r="Z1323" s="1" t="s">
        <v>54</v>
      </c>
      <c r="AA1323" s="1" t="s">
        <v>65</v>
      </c>
      <c r="AB1323" s="1" t="s">
        <v>66</v>
      </c>
      <c r="AC1323" s="1" t="s">
        <v>67</v>
      </c>
      <c r="AD1323" s="1" t="s">
        <v>68</v>
      </c>
      <c r="AE1323" s="1" t="s">
        <v>69</v>
      </c>
      <c r="AF1323" s="1" t="s">
        <v>70</v>
      </c>
      <c r="AG1323" s="1" t="s">
        <v>60</v>
      </c>
      <c r="AH1323">
        <v>1323</v>
      </c>
      <c r="AI1323" s="1" t="s">
        <v>70</v>
      </c>
      <c r="AJ1323" s="1" t="s">
        <v>71</v>
      </c>
      <c r="AK1323" s="1" t="s">
        <v>72</v>
      </c>
      <c r="AL1323">
        <v>1</v>
      </c>
      <c r="AM1323" s="1" t="s">
        <v>2760</v>
      </c>
      <c r="AN1323" s="2">
        <v>46174</v>
      </c>
      <c r="AO1323" s="3">
        <v>46174</v>
      </c>
    </row>
    <row r="1324" spans="1:41">
      <c r="A1324" s="1" t="s">
        <v>2761</v>
      </c>
      <c r="B1324" s="1" t="s">
        <v>42</v>
      </c>
      <c r="C1324">
        <v>999999999999</v>
      </c>
      <c r="D1324">
        <v>111111111111</v>
      </c>
      <c r="E1324" s="1" t="s">
        <v>43</v>
      </c>
      <c r="F1324">
        <v>46178.833333333336</v>
      </c>
      <c r="G1324">
        <v>46179.833333333336</v>
      </c>
      <c r="H1324">
        <v>46173.833333333336</v>
      </c>
      <c r="I1324">
        <v>46203.833333333336</v>
      </c>
      <c r="J1324" s="1" t="s">
        <v>75</v>
      </c>
      <c r="K1324" s="1" t="s">
        <v>76</v>
      </c>
      <c r="L1324" s="1" t="s">
        <v>77</v>
      </c>
      <c r="M1324" s="1" t="s">
        <v>78</v>
      </c>
      <c r="N1324" s="1" t="s">
        <v>48</v>
      </c>
      <c r="O1324" s="1" t="s">
        <v>49</v>
      </c>
      <c r="P1324">
        <v>240.0171</v>
      </c>
      <c r="Q1324" s="1" t="s">
        <v>79</v>
      </c>
      <c r="R1324">
        <v>2.3E-2</v>
      </c>
      <c r="S1324" s="1" t="s">
        <v>51</v>
      </c>
      <c r="T1324" s="1" t="s">
        <v>52</v>
      </c>
      <c r="U1324">
        <v>5.5204000000000004</v>
      </c>
      <c r="V1324">
        <v>5.1604000000000001</v>
      </c>
      <c r="W1324">
        <v>5.1604000000000001</v>
      </c>
      <c r="X1324" s="1" t="s">
        <v>53</v>
      </c>
      <c r="Y1324" s="1" t="s">
        <v>49</v>
      </c>
      <c r="Z1324" s="1" t="s">
        <v>80</v>
      </c>
      <c r="AA1324" s="1" t="s">
        <v>65</v>
      </c>
      <c r="AB1324" s="1" t="s">
        <v>66</v>
      </c>
      <c r="AC1324" s="1" t="s">
        <v>67</v>
      </c>
      <c r="AD1324" s="1" t="s">
        <v>68</v>
      </c>
      <c r="AE1324" s="1" t="s">
        <v>69</v>
      </c>
      <c r="AF1324" s="1" t="s">
        <v>70</v>
      </c>
      <c r="AG1324" s="1" t="s">
        <v>60</v>
      </c>
      <c r="AH1324">
        <v>1324</v>
      </c>
      <c r="AI1324" s="1" t="s">
        <v>70</v>
      </c>
      <c r="AJ1324" s="1" t="s">
        <v>71</v>
      </c>
      <c r="AK1324" s="1" t="s">
        <v>72</v>
      </c>
      <c r="AL1324">
        <v>1</v>
      </c>
      <c r="AM1324" s="1" t="s">
        <v>2762</v>
      </c>
      <c r="AN1324" s="2">
        <v>46174</v>
      </c>
      <c r="AO1324" s="3">
        <v>46174</v>
      </c>
    </row>
    <row r="1325" spans="1:41">
      <c r="A1325" s="1" t="s">
        <v>2763</v>
      </c>
      <c r="B1325" s="1" t="s">
        <v>42</v>
      </c>
      <c r="C1325">
        <v>999999999999</v>
      </c>
      <c r="D1325">
        <v>111111111111</v>
      </c>
      <c r="E1325" s="1" t="s">
        <v>43</v>
      </c>
      <c r="F1325">
        <v>46178.833333333336</v>
      </c>
      <c r="G1325">
        <v>46179.833333333336</v>
      </c>
      <c r="H1325">
        <v>46173.833333333336</v>
      </c>
      <c r="I1325">
        <v>46203.833333333336</v>
      </c>
      <c r="J1325" s="1" t="s">
        <v>75</v>
      </c>
      <c r="K1325" s="1" t="s">
        <v>76</v>
      </c>
      <c r="L1325" s="1" t="s">
        <v>77</v>
      </c>
      <c r="M1325" s="1" t="s">
        <v>83</v>
      </c>
      <c r="N1325" s="1" t="s">
        <v>48</v>
      </c>
      <c r="O1325" s="1" t="s">
        <v>49</v>
      </c>
      <c r="P1325">
        <v>230.04220000000001</v>
      </c>
      <c r="Q1325" s="1" t="s">
        <v>79</v>
      </c>
      <c r="R1325">
        <v>2.3E-2</v>
      </c>
      <c r="S1325" s="1" t="s">
        <v>51</v>
      </c>
      <c r="T1325" s="1" t="s">
        <v>52</v>
      </c>
      <c r="U1325">
        <v>5.2910000000000004</v>
      </c>
      <c r="V1325">
        <v>4.9459</v>
      </c>
      <c r="W1325">
        <v>4.9459</v>
      </c>
      <c r="X1325" s="1" t="s">
        <v>53</v>
      </c>
      <c r="Y1325" s="1" t="s">
        <v>49</v>
      </c>
      <c r="Z1325" s="1" t="s">
        <v>80</v>
      </c>
      <c r="AA1325" s="1" t="s">
        <v>65</v>
      </c>
      <c r="AB1325" s="1" t="s">
        <v>66</v>
      </c>
      <c r="AC1325" s="1" t="s">
        <v>67</v>
      </c>
      <c r="AD1325" s="1" t="s">
        <v>68</v>
      </c>
      <c r="AE1325" s="1" t="s">
        <v>69</v>
      </c>
      <c r="AF1325" s="1" t="s">
        <v>70</v>
      </c>
      <c r="AG1325" s="1" t="s">
        <v>60</v>
      </c>
      <c r="AH1325">
        <v>1325</v>
      </c>
      <c r="AI1325" s="1" t="s">
        <v>70</v>
      </c>
      <c r="AJ1325" s="1" t="s">
        <v>71</v>
      </c>
      <c r="AK1325" s="1" t="s">
        <v>72</v>
      </c>
      <c r="AL1325">
        <v>1</v>
      </c>
      <c r="AM1325" s="1" t="s">
        <v>2764</v>
      </c>
      <c r="AN1325" s="2">
        <v>46174</v>
      </c>
      <c r="AO1325" s="3">
        <v>46174</v>
      </c>
    </row>
    <row r="1326" spans="1:41">
      <c r="A1326" s="1" t="s">
        <v>2765</v>
      </c>
      <c r="B1326" s="1" t="s">
        <v>42</v>
      </c>
      <c r="C1326">
        <v>999999999999</v>
      </c>
      <c r="D1326">
        <v>111111111111</v>
      </c>
      <c r="E1326" s="1" t="s">
        <v>43</v>
      </c>
      <c r="F1326">
        <v>46178.833333333336</v>
      </c>
      <c r="G1326">
        <v>46179.833333333336</v>
      </c>
      <c r="H1326">
        <v>46173.833333333336</v>
      </c>
      <c r="I1326">
        <v>46203.833333333336</v>
      </c>
      <c r="J1326" s="1" t="s">
        <v>86</v>
      </c>
      <c r="K1326" s="1" t="s">
        <v>87</v>
      </c>
      <c r="L1326" s="1" t="s">
        <v>88</v>
      </c>
      <c r="M1326" s="1" t="s">
        <v>89</v>
      </c>
      <c r="N1326" s="1" t="s">
        <v>48</v>
      </c>
      <c r="O1326" s="1" t="s">
        <v>49</v>
      </c>
      <c r="P1326">
        <v>197.96090000000001</v>
      </c>
      <c r="Q1326" s="1" t="s">
        <v>50</v>
      </c>
      <c r="R1326">
        <v>0.192</v>
      </c>
      <c r="S1326" s="1" t="s">
        <v>51</v>
      </c>
      <c r="T1326" s="1" t="s">
        <v>52</v>
      </c>
      <c r="U1326">
        <v>38.008499999999998</v>
      </c>
      <c r="V1326">
        <v>33.653300000000002</v>
      </c>
      <c r="W1326">
        <v>33.653300000000002</v>
      </c>
      <c r="X1326" s="1" t="s">
        <v>53</v>
      </c>
      <c r="Y1326" s="1" t="s">
        <v>49</v>
      </c>
      <c r="Z1326" s="1" t="s">
        <v>90</v>
      </c>
      <c r="AA1326" s="1" t="s">
        <v>65</v>
      </c>
      <c r="AB1326" s="1" t="s">
        <v>66</v>
      </c>
      <c r="AC1326" s="1" t="s">
        <v>67</v>
      </c>
      <c r="AD1326" s="1" t="s">
        <v>68</v>
      </c>
      <c r="AE1326" s="1" t="s">
        <v>69</v>
      </c>
      <c r="AF1326" s="1" t="s">
        <v>70</v>
      </c>
      <c r="AG1326" s="1" t="s">
        <v>60</v>
      </c>
      <c r="AH1326">
        <v>1326</v>
      </c>
      <c r="AI1326" s="1" t="s">
        <v>70</v>
      </c>
      <c r="AJ1326" s="1" t="s">
        <v>71</v>
      </c>
      <c r="AK1326" s="1" t="s">
        <v>72</v>
      </c>
      <c r="AL1326">
        <v>1</v>
      </c>
      <c r="AM1326" s="1" t="s">
        <v>2766</v>
      </c>
      <c r="AN1326" s="2">
        <v>46174</v>
      </c>
      <c r="AO1326" s="3">
        <v>46174</v>
      </c>
    </row>
    <row r="1327" spans="1:41">
      <c r="A1327" s="1" t="s">
        <v>2767</v>
      </c>
      <c r="B1327" s="1" t="s">
        <v>42</v>
      </c>
      <c r="C1327">
        <v>999999999999</v>
      </c>
      <c r="D1327">
        <v>111111111111</v>
      </c>
      <c r="E1327" s="1" t="s">
        <v>43</v>
      </c>
      <c r="F1327">
        <v>46178.833333333336</v>
      </c>
      <c r="G1327">
        <v>46179.833333333336</v>
      </c>
      <c r="H1327">
        <v>46173.833333333336</v>
      </c>
      <c r="I1327">
        <v>46203.833333333336</v>
      </c>
      <c r="J1327" s="1" t="s">
        <v>86</v>
      </c>
      <c r="K1327" s="1" t="s">
        <v>87</v>
      </c>
      <c r="L1327" s="1" t="s">
        <v>88</v>
      </c>
      <c r="M1327" s="1" t="s">
        <v>93</v>
      </c>
      <c r="N1327" s="1" t="s">
        <v>48</v>
      </c>
      <c r="O1327" s="1" t="s">
        <v>49</v>
      </c>
      <c r="P1327">
        <v>221.01320000000001</v>
      </c>
      <c r="Q1327" s="1" t="s">
        <v>50</v>
      </c>
      <c r="R1327">
        <v>0.192</v>
      </c>
      <c r="S1327" s="1" t="s">
        <v>51</v>
      </c>
      <c r="T1327" s="1" t="s">
        <v>52</v>
      </c>
      <c r="U1327">
        <v>42.4345</v>
      </c>
      <c r="V1327">
        <v>37.572200000000002</v>
      </c>
      <c r="W1327">
        <v>37.572200000000002</v>
      </c>
      <c r="X1327" s="1" t="s">
        <v>53</v>
      </c>
      <c r="Y1327" s="1" t="s">
        <v>49</v>
      </c>
      <c r="Z1327" s="1" t="s">
        <v>90</v>
      </c>
      <c r="AA1327" s="1" t="s">
        <v>65</v>
      </c>
      <c r="AB1327" s="1" t="s">
        <v>66</v>
      </c>
      <c r="AC1327" s="1" t="s">
        <v>67</v>
      </c>
      <c r="AD1327" s="1" t="s">
        <v>68</v>
      </c>
      <c r="AE1327" s="1" t="s">
        <v>69</v>
      </c>
      <c r="AF1327" s="1" t="s">
        <v>70</v>
      </c>
      <c r="AG1327" s="1" t="s">
        <v>60</v>
      </c>
      <c r="AH1327">
        <v>1327</v>
      </c>
      <c r="AI1327" s="1" t="s">
        <v>70</v>
      </c>
      <c r="AJ1327" s="1" t="s">
        <v>71</v>
      </c>
      <c r="AK1327" s="1" t="s">
        <v>72</v>
      </c>
      <c r="AL1327">
        <v>1</v>
      </c>
      <c r="AM1327" s="1" t="s">
        <v>2768</v>
      </c>
      <c r="AN1327" s="2">
        <v>46174</v>
      </c>
      <c r="AO1327" s="3">
        <v>46174</v>
      </c>
    </row>
    <row r="1328" spans="1:41">
      <c r="A1328" s="1" t="s">
        <v>2769</v>
      </c>
      <c r="B1328" s="1" t="s">
        <v>42</v>
      </c>
      <c r="C1328">
        <v>999999999999</v>
      </c>
      <c r="D1328">
        <v>111111111111</v>
      </c>
      <c r="E1328" s="1" t="s">
        <v>43</v>
      </c>
      <c r="F1328">
        <v>46178.833333333336</v>
      </c>
      <c r="G1328">
        <v>46179.833333333336</v>
      </c>
      <c r="H1328">
        <v>46173.833333333336</v>
      </c>
      <c r="I1328">
        <v>46203.833333333336</v>
      </c>
      <c r="J1328" s="1" t="s">
        <v>96</v>
      </c>
      <c r="K1328" s="1" t="s">
        <v>45</v>
      </c>
      <c r="L1328" s="1" t="s">
        <v>97</v>
      </c>
      <c r="M1328" s="1" t="s">
        <v>98</v>
      </c>
      <c r="N1328" s="1" t="s">
        <v>48</v>
      </c>
      <c r="O1328" s="1" t="s">
        <v>49</v>
      </c>
      <c r="P1328">
        <v>4328916.1971000005</v>
      </c>
      <c r="Q1328" s="1" t="s">
        <v>99</v>
      </c>
      <c r="R1328">
        <v>1.6666700000000001E-5</v>
      </c>
      <c r="S1328" s="1" t="s">
        <v>51</v>
      </c>
      <c r="T1328" s="1" t="s">
        <v>52</v>
      </c>
      <c r="U1328">
        <v>72.148700000000005</v>
      </c>
      <c r="V1328">
        <v>67.098200000000006</v>
      </c>
      <c r="W1328">
        <v>67.098200000000006</v>
      </c>
      <c r="X1328" s="1" t="s">
        <v>53</v>
      </c>
      <c r="Y1328" s="1" t="s">
        <v>49</v>
      </c>
      <c r="Z1328" s="1" t="s">
        <v>100</v>
      </c>
      <c r="AA1328" s="1" t="s">
        <v>65</v>
      </c>
      <c r="AB1328" s="1" t="s">
        <v>66</v>
      </c>
      <c r="AC1328" s="1" t="s">
        <v>67</v>
      </c>
      <c r="AD1328" s="1" t="s">
        <v>68</v>
      </c>
      <c r="AE1328" s="1" t="s">
        <v>69</v>
      </c>
      <c r="AF1328" s="1" t="s">
        <v>70</v>
      </c>
      <c r="AG1328" s="1" t="s">
        <v>60</v>
      </c>
      <c r="AH1328">
        <v>1328</v>
      </c>
      <c r="AI1328" s="1" t="s">
        <v>70</v>
      </c>
      <c r="AJ1328" s="1" t="s">
        <v>71</v>
      </c>
      <c r="AK1328" s="1" t="s">
        <v>72</v>
      </c>
      <c r="AL1328">
        <v>1</v>
      </c>
      <c r="AM1328" s="1" t="s">
        <v>2770</v>
      </c>
      <c r="AN1328" s="2">
        <v>46174</v>
      </c>
      <c r="AO1328" s="3">
        <v>46174</v>
      </c>
    </row>
    <row r="1329" spans="1:41">
      <c r="A1329" s="1" t="s">
        <v>2771</v>
      </c>
      <c r="B1329" s="1" t="s">
        <v>42</v>
      </c>
      <c r="C1329">
        <v>999999999999</v>
      </c>
      <c r="D1329">
        <v>111111111111</v>
      </c>
      <c r="E1329" s="1" t="s">
        <v>43</v>
      </c>
      <c r="F1329">
        <v>46178.833333333336</v>
      </c>
      <c r="G1329">
        <v>46179.833333333336</v>
      </c>
      <c r="H1329">
        <v>46173.833333333336</v>
      </c>
      <c r="I1329">
        <v>46203.833333333336</v>
      </c>
      <c r="J1329" s="1" t="s">
        <v>96</v>
      </c>
      <c r="K1329" s="1" t="s">
        <v>45</v>
      </c>
      <c r="L1329" s="1" t="s">
        <v>97</v>
      </c>
      <c r="M1329" s="1" t="s">
        <v>103</v>
      </c>
      <c r="N1329" s="1" t="s">
        <v>48</v>
      </c>
      <c r="O1329" s="1" t="s">
        <v>49</v>
      </c>
      <c r="P1329">
        <v>4232877.7445999999</v>
      </c>
      <c r="Q1329" s="1" t="s">
        <v>99</v>
      </c>
      <c r="R1329">
        <v>1.6666700000000001E-5</v>
      </c>
      <c r="S1329" s="1" t="s">
        <v>51</v>
      </c>
      <c r="T1329" s="1" t="s">
        <v>52</v>
      </c>
      <c r="U1329">
        <v>70.548100000000005</v>
      </c>
      <c r="V1329">
        <v>65.6096</v>
      </c>
      <c r="W1329">
        <v>65.6096</v>
      </c>
      <c r="X1329" s="1" t="s">
        <v>53</v>
      </c>
      <c r="Y1329" s="1" t="s">
        <v>49</v>
      </c>
      <c r="Z1329" s="1" t="s">
        <v>100</v>
      </c>
      <c r="AA1329" s="1" t="s">
        <v>65</v>
      </c>
      <c r="AB1329" s="1" t="s">
        <v>66</v>
      </c>
      <c r="AC1329" s="1" t="s">
        <v>67</v>
      </c>
      <c r="AD1329" s="1" t="s">
        <v>68</v>
      </c>
      <c r="AE1329" s="1" t="s">
        <v>69</v>
      </c>
      <c r="AF1329" s="1" t="s">
        <v>70</v>
      </c>
      <c r="AG1329" s="1" t="s">
        <v>60</v>
      </c>
      <c r="AH1329">
        <v>1329</v>
      </c>
      <c r="AI1329" s="1" t="s">
        <v>70</v>
      </c>
      <c r="AJ1329" s="1" t="s">
        <v>71</v>
      </c>
      <c r="AK1329" s="1" t="s">
        <v>72</v>
      </c>
      <c r="AL1329">
        <v>1</v>
      </c>
      <c r="AM1329" s="1" t="s">
        <v>2772</v>
      </c>
      <c r="AN1329" s="2">
        <v>46174</v>
      </c>
      <c r="AO1329" s="3">
        <v>46174</v>
      </c>
    </row>
    <row r="1330" spans="1:41">
      <c r="A1330" s="1" t="s">
        <v>2773</v>
      </c>
      <c r="B1330" s="1" t="s">
        <v>42</v>
      </c>
      <c r="C1330">
        <v>999999999999</v>
      </c>
      <c r="D1330">
        <v>111111111111</v>
      </c>
      <c r="E1330" s="1" t="s">
        <v>43</v>
      </c>
      <c r="F1330">
        <v>46178.833333333336</v>
      </c>
      <c r="G1330">
        <v>46179.833333333336</v>
      </c>
      <c r="H1330">
        <v>46173.833333333336</v>
      </c>
      <c r="I1330">
        <v>46203.833333333336</v>
      </c>
      <c r="J1330" s="1" t="s">
        <v>106</v>
      </c>
      <c r="K1330" s="1" t="s">
        <v>107</v>
      </c>
      <c r="L1330" s="1" t="s">
        <v>108</v>
      </c>
      <c r="M1330" s="1" t="s">
        <v>109</v>
      </c>
      <c r="N1330" s="1" t="s">
        <v>48</v>
      </c>
      <c r="O1330" s="1" t="s">
        <v>49</v>
      </c>
      <c r="P1330">
        <v>226.63759999999999</v>
      </c>
      <c r="Q1330" s="1" t="s">
        <v>110</v>
      </c>
      <c r="R1330">
        <v>0.5</v>
      </c>
      <c r="S1330" s="1" t="s">
        <v>51</v>
      </c>
      <c r="T1330" s="1" t="s">
        <v>52</v>
      </c>
      <c r="U1330">
        <v>113.3188</v>
      </c>
      <c r="V1330">
        <v>104.2533</v>
      </c>
      <c r="W1330">
        <v>104.2533</v>
      </c>
      <c r="X1330" s="1" t="s">
        <v>53</v>
      </c>
      <c r="Y1330" s="1" t="s">
        <v>49</v>
      </c>
      <c r="Z1330" s="1" t="s">
        <v>111</v>
      </c>
      <c r="AA1330" s="1" t="s">
        <v>112</v>
      </c>
      <c r="AB1330" s="1" t="s">
        <v>66</v>
      </c>
      <c r="AC1330" s="1" t="s">
        <v>67</v>
      </c>
      <c r="AD1330" s="1" t="s">
        <v>68</v>
      </c>
      <c r="AE1330" s="1" t="s">
        <v>69</v>
      </c>
      <c r="AF1330" s="1" t="s">
        <v>70</v>
      </c>
      <c r="AG1330" s="1" t="s">
        <v>60</v>
      </c>
      <c r="AH1330">
        <v>1330</v>
      </c>
      <c r="AI1330" s="1" t="s">
        <v>113</v>
      </c>
      <c r="AJ1330" s="1" t="s">
        <v>114</v>
      </c>
      <c r="AK1330" s="1" t="s">
        <v>115</v>
      </c>
      <c r="AL1330">
        <v>1</v>
      </c>
      <c r="AM1330" s="1" t="s">
        <v>2774</v>
      </c>
      <c r="AN1330" s="2">
        <v>46174</v>
      </c>
      <c r="AO1330" s="3">
        <v>46174</v>
      </c>
    </row>
    <row r="1331" spans="1:41">
      <c r="A1331" s="1" t="s">
        <v>2775</v>
      </c>
      <c r="B1331" s="1" t="s">
        <v>42</v>
      </c>
      <c r="C1331">
        <v>999999999999</v>
      </c>
      <c r="D1331">
        <v>111111111111</v>
      </c>
      <c r="E1331" s="1" t="s">
        <v>43</v>
      </c>
      <c r="F1331">
        <v>46178.833333333336</v>
      </c>
      <c r="G1331">
        <v>46179.833333333336</v>
      </c>
      <c r="H1331">
        <v>46173.833333333336</v>
      </c>
      <c r="I1331">
        <v>46203.833333333336</v>
      </c>
      <c r="J1331" s="1" t="s">
        <v>106</v>
      </c>
      <c r="K1331" s="1" t="s">
        <v>107</v>
      </c>
      <c r="L1331" s="1" t="s">
        <v>108</v>
      </c>
      <c r="M1331" s="1" t="s">
        <v>118</v>
      </c>
      <c r="N1331" s="1" t="s">
        <v>48</v>
      </c>
      <c r="O1331" s="1" t="s">
        <v>49</v>
      </c>
      <c r="P1331">
        <v>231.04320000000001</v>
      </c>
      <c r="Q1331" s="1" t="s">
        <v>110</v>
      </c>
      <c r="R1331">
        <v>0.5</v>
      </c>
      <c r="S1331" s="1" t="s">
        <v>51</v>
      </c>
      <c r="T1331" s="1" t="s">
        <v>52</v>
      </c>
      <c r="U1331">
        <v>115.52160000000001</v>
      </c>
      <c r="V1331">
        <v>106.2799</v>
      </c>
      <c r="W1331">
        <v>106.2799</v>
      </c>
      <c r="X1331" s="1" t="s">
        <v>53</v>
      </c>
      <c r="Y1331" s="1" t="s">
        <v>49</v>
      </c>
      <c r="Z1331" s="1" t="s">
        <v>111</v>
      </c>
      <c r="AA1331" s="1" t="s">
        <v>112</v>
      </c>
      <c r="AB1331" s="1" t="s">
        <v>66</v>
      </c>
      <c r="AC1331" s="1" t="s">
        <v>67</v>
      </c>
      <c r="AD1331" s="1" t="s">
        <v>68</v>
      </c>
      <c r="AE1331" s="1" t="s">
        <v>69</v>
      </c>
      <c r="AF1331" s="1" t="s">
        <v>70</v>
      </c>
      <c r="AG1331" s="1" t="s">
        <v>60</v>
      </c>
      <c r="AH1331">
        <v>1331</v>
      </c>
      <c r="AI1331" s="1" t="s">
        <v>113</v>
      </c>
      <c r="AJ1331" s="1" t="s">
        <v>114</v>
      </c>
      <c r="AK1331" s="1" t="s">
        <v>115</v>
      </c>
      <c r="AL1331">
        <v>1</v>
      </c>
      <c r="AM1331" s="1" t="s">
        <v>2776</v>
      </c>
      <c r="AN1331" s="2">
        <v>46174</v>
      </c>
      <c r="AO1331" s="3">
        <v>46174</v>
      </c>
    </row>
    <row r="1332" spans="1:41">
      <c r="A1332" s="1" t="s">
        <v>2777</v>
      </c>
      <c r="B1332" s="1" t="s">
        <v>42</v>
      </c>
      <c r="C1332">
        <v>999999999999</v>
      </c>
      <c r="D1332">
        <v>222222222222</v>
      </c>
      <c r="E1332" s="1" t="s">
        <v>121</v>
      </c>
      <c r="F1332">
        <v>46178.833333333336</v>
      </c>
      <c r="G1332">
        <v>46179.833333333336</v>
      </c>
      <c r="H1332">
        <v>46173.833333333336</v>
      </c>
      <c r="I1332">
        <v>46203.833333333336</v>
      </c>
      <c r="J1332" s="1" t="s">
        <v>44</v>
      </c>
      <c r="K1332" s="1" t="s">
        <v>45</v>
      </c>
      <c r="L1332" s="1" t="s">
        <v>46</v>
      </c>
      <c r="M1332" s="1" t="s">
        <v>122</v>
      </c>
      <c r="N1332" s="1" t="s">
        <v>48</v>
      </c>
      <c r="O1332" s="1" t="s">
        <v>49</v>
      </c>
      <c r="P1332">
        <v>435.20870000000002</v>
      </c>
      <c r="Q1332" s="1" t="s">
        <v>50</v>
      </c>
      <c r="R1332">
        <v>9.6000000000000002E-2</v>
      </c>
      <c r="S1332" s="1" t="s">
        <v>51</v>
      </c>
      <c r="T1332" s="1" t="s">
        <v>52</v>
      </c>
      <c r="U1332">
        <v>41.78</v>
      </c>
      <c r="V1332">
        <v>36.557499999999997</v>
      </c>
      <c r="W1332">
        <v>36.557499999999997</v>
      </c>
      <c r="X1332" s="1" t="s">
        <v>53</v>
      </c>
      <c r="Y1332" s="1" t="s">
        <v>49</v>
      </c>
      <c r="Z1332" s="1" t="s">
        <v>54</v>
      </c>
      <c r="AA1332" s="1" t="s">
        <v>55</v>
      </c>
      <c r="AB1332" s="1" t="s">
        <v>56</v>
      </c>
      <c r="AC1332" s="1" t="s">
        <v>57</v>
      </c>
      <c r="AD1332" s="1" t="s">
        <v>58</v>
      </c>
      <c r="AE1332" s="1" t="s">
        <v>59</v>
      </c>
      <c r="AF1332" s="1" t="s">
        <v>56</v>
      </c>
      <c r="AG1332" s="1" t="s">
        <v>60</v>
      </c>
      <c r="AH1332">
        <v>1332</v>
      </c>
      <c r="AI1332" s="1" t="s">
        <v>56</v>
      </c>
      <c r="AJ1332" s="1" t="s">
        <v>56</v>
      </c>
      <c r="AK1332" s="1" t="s">
        <v>61</v>
      </c>
      <c r="AL1332">
        <v>1</v>
      </c>
      <c r="AM1332" s="1" t="s">
        <v>2778</v>
      </c>
      <c r="AN1332" s="2">
        <v>46174</v>
      </c>
      <c r="AO1332" s="3">
        <v>46174</v>
      </c>
    </row>
    <row r="1333" spans="1:41">
      <c r="A1333" s="1" t="s">
        <v>2779</v>
      </c>
      <c r="B1333" s="1" t="s">
        <v>42</v>
      </c>
      <c r="C1333">
        <v>999999999999</v>
      </c>
      <c r="D1333">
        <v>222222222222</v>
      </c>
      <c r="E1333" s="1" t="s">
        <v>121</v>
      </c>
      <c r="F1333">
        <v>46178.833333333336</v>
      </c>
      <c r="G1333">
        <v>46179.833333333336</v>
      </c>
      <c r="H1333">
        <v>46173.833333333336</v>
      </c>
      <c r="I1333">
        <v>46203.833333333336</v>
      </c>
      <c r="J1333" s="1" t="s">
        <v>44</v>
      </c>
      <c r="K1333" s="1" t="s">
        <v>45</v>
      </c>
      <c r="L1333" s="1" t="s">
        <v>46</v>
      </c>
      <c r="M1333" s="1" t="s">
        <v>130</v>
      </c>
      <c r="N1333" s="1" t="s">
        <v>48</v>
      </c>
      <c r="O1333" s="1" t="s">
        <v>49</v>
      </c>
      <c r="P1333">
        <v>436.68880000000001</v>
      </c>
      <c r="Q1333" s="1" t="s">
        <v>50</v>
      </c>
      <c r="R1333">
        <v>9.6000000000000002E-2</v>
      </c>
      <c r="S1333" s="1" t="s">
        <v>51</v>
      </c>
      <c r="T1333" s="1" t="s">
        <v>52</v>
      </c>
      <c r="U1333">
        <v>41.9221</v>
      </c>
      <c r="V1333">
        <v>36.681899999999999</v>
      </c>
      <c r="W1333">
        <v>36.681899999999999</v>
      </c>
      <c r="X1333" s="1" t="s">
        <v>53</v>
      </c>
      <c r="Y1333" s="1" t="s">
        <v>49</v>
      </c>
      <c r="Z1333" s="1" t="s">
        <v>54</v>
      </c>
      <c r="AA1333" s="1" t="s">
        <v>123</v>
      </c>
      <c r="AB1333" s="1" t="s">
        <v>124</v>
      </c>
      <c r="AC1333" s="1" t="s">
        <v>125</v>
      </c>
      <c r="AD1333" s="1" t="s">
        <v>126</v>
      </c>
      <c r="AE1333" s="1" t="s">
        <v>127</v>
      </c>
      <c r="AF1333" s="1" t="s">
        <v>70</v>
      </c>
      <c r="AG1333" s="1" t="s">
        <v>60</v>
      </c>
      <c r="AH1333">
        <v>1333</v>
      </c>
      <c r="AI1333" s="1" t="s">
        <v>70</v>
      </c>
      <c r="AJ1333" s="1" t="s">
        <v>71</v>
      </c>
      <c r="AK1333" s="1" t="s">
        <v>72</v>
      </c>
      <c r="AL1333">
        <v>1</v>
      </c>
      <c r="AM1333" s="1" t="s">
        <v>2780</v>
      </c>
      <c r="AN1333" s="2">
        <v>46174</v>
      </c>
      <c r="AO1333" s="3">
        <v>46174</v>
      </c>
    </row>
    <row r="1334" spans="1:41">
      <c r="A1334" s="1" t="s">
        <v>2781</v>
      </c>
      <c r="B1334" s="1" t="s">
        <v>42</v>
      </c>
      <c r="C1334">
        <v>999999999999</v>
      </c>
      <c r="D1334">
        <v>222222222222</v>
      </c>
      <c r="E1334" s="1" t="s">
        <v>121</v>
      </c>
      <c r="F1334">
        <v>46178.833333333336</v>
      </c>
      <c r="G1334">
        <v>46179.833333333336</v>
      </c>
      <c r="H1334">
        <v>46173.833333333336</v>
      </c>
      <c r="I1334">
        <v>46203.833333333336</v>
      </c>
      <c r="J1334" s="1" t="s">
        <v>75</v>
      </c>
      <c r="K1334" s="1" t="s">
        <v>76</v>
      </c>
      <c r="L1334" s="1" t="s">
        <v>77</v>
      </c>
      <c r="M1334" s="1" t="s">
        <v>133</v>
      </c>
      <c r="N1334" s="1" t="s">
        <v>48</v>
      </c>
      <c r="O1334" s="1" t="s">
        <v>49</v>
      </c>
      <c r="P1334">
        <v>97.305700000000002</v>
      </c>
      <c r="Q1334" s="1" t="s">
        <v>79</v>
      </c>
      <c r="R1334">
        <v>2.3E-2</v>
      </c>
      <c r="S1334" s="1" t="s">
        <v>51</v>
      </c>
      <c r="T1334" s="1" t="s">
        <v>52</v>
      </c>
      <c r="U1334">
        <v>2.238</v>
      </c>
      <c r="V1334">
        <v>2.0920999999999998</v>
      </c>
      <c r="W1334">
        <v>2.0920999999999998</v>
      </c>
      <c r="X1334" s="1" t="s">
        <v>53</v>
      </c>
      <c r="Y1334" s="1" t="s">
        <v>49</v>
      </c>
      <c r="Z1334" s="1" t="s">
        <v>80</v>
      </c>
      <c r="AA1334" s="1" t="s">
        <v>55</v>
      </c>
      <c r="AB1334" s="1" t="s">
        <v>56</v>
      </c>
      <c r="AC1334" s="1" t="s">
        <v>57</v>
      </c>
      <c r="AD1334" s="1" t="s">
        <v>58</v>
      </c>
      <c r="AE1334" s="1" t="s">
        <v>59</v>
      </c>
      <c r="AF1334" s="1" t="s">
        <v>56</v>
      </c>
      <c r="AG1334" s="1" t="s">
        <v>60</v>
      </c>
      <c r="AH1334">
        <v>1334</v>
      </c>
      <c r="AI1334" s="1" t="s">
        <v>56</v>
      </c>
      <c r="AJ1334" s="1" t="s">
        <v>56</v>
      </c>
      <c r="AK1334" s="1" t="s">
        <v>61</v>
      </c>
      <c r="AL1334">
        <v>1</v>
      </c>
      <c r="AM1334" s="1" t="s">
        <v>2782</v>
      </c>
      <c r="AN1334" s="2">
        <v>46174</v>
      </c>
      <c r="AO1334" s="3">
        <v>46174</v>
      </c>
    </row>
    <row r="1335" spans="1:41">
      <c r="A1335" s="1" t="s">
        <v>2783</v>
      </c>
      <c r="B1335" s="1" t="s">
        <v>42</v>
      </c>
      <c r="C1335">
        <v>999999999999</v>
      </c>
      <c r="D1335">
        <v>222222222222</v>
      </c>
      <c r="E1335" s="1" t="s">
        <v>121</v>
      </c>
      <c r="F1335">
        <v>46178.833333333336</v>
      </c>
      <c r="G1335">
        <v>46179.833333333336</v>
      </c>
      <c r="H1335">
        <v>46173.833333333336</v>
      </c>
      <c r="I1335">
        <v>46203.833333333336</v>
      </c>
      <c r="J1335" s="1" t="s">
        <v>75</v>
      </c>
      <c r="K1335" s="1" t="s">
        <v>76</v>
      </c>
      <c r="L1335" s="1" t="s">
        <v>77</v>
      </c>
      <c r="M1335" s="1" t="s">
        <v>136</v>
      </c>
      <c r="N1335" s="1" t="s">
        <v>48</v>
      </c>
      <c r="O1335" s="1" t="s">
        <v>49</v>
      </c>
      <c r="P1335">
        <v>83.469099999999997</v>
      </c>
      <c r="Q1335" s="1" t="s">
        <v>79</v>
      </c>
      <c r="R1335">
        <v>2.3E-2</v>
      </c>
      <c r="S1335" s="1" t="s">
        <v>51</v>
      </c>
      <c r="T1335" s="1" t="s">
        <v>52</v>
      </c>
      <c r="U1335">
        <v>1.9198</v>
      </c>
      <c r="V1335">
        <v>1.7946</v>
      </c>
      <c r="W1335">
        <v>1.7946</v>
      </c>
      <c r="X1335" s="1" t="s">
        <v>53</v>
      </c>
      <c r="Y1335" s="1" t="s">
        <v>49</v>
      </c>
      <c r="Z1335" s="1" t="s">
        <v>80</v>
      </c>
      <c r="AA1335" s="1" t="s">
        <v>123</v>
      </c>
      <c r="AB1335" s="1" t="s">
        <v>124</v>
      </c>
      <c r="AC1335" s="1" t="s">
        <v>125</v>
      </c>
      <c r="AD1335" s="1" t="s">
        <v>126</v>
      </c>
      <c r="AE1335" s="1" t="s">
        <v>127</v>
      </c>
      <c r="AF1335" s="1" t="s">
        <v>70</v>
      </c>
      <c r="AG1335" s="1" t="s">
        <v>60</v>
      </c>
      <c r="AH1335">
        <v>1335</v>
      </c>
      <c r="AI1335" s="1" t="s">
        <v>70</v>
      </c>
      <c r="AJ1335" s="1" t="s">
        <v>71</v>
      </c>
      <c r="AK1335" s="1" t="s">
        <v>72</v>
      </c>
      <c r="AL1335">
        <v>1</v>
      </c>
      <c r="AM1335" s="1" t="s">
        <v>2784</v>
      </c>
      <c r="AN1335" s="2">
        <v>46174</v>
      </c>
      <c r="AO1335" s="3">
        <v>46174</v>
      </c>
    </row>
    <row r="1336" spans="1:41">
      <c r="A1336" s="1" t="s">
        <v>2785</v>
      </c>
      <c r="B1336" s="1" t="s">
        <v>42</v>
      </c>
      <c r="C1336">
        <v>999999999999</v>
      </c>
      <c r="D1336">
        <v>222222222222</v>
      </c>
      <c r="E1336" s="1" t="s">
        <v>121</v>
      </c>
      <c r="F1336">
        <v>46178.833333333336</v>
      </c>
      <c r="G1336">
        <v>46179.833333333336</v>
      </c>
      <c r="H1336">
        <v>46173.833333333336</v>
      </c>
      <c r="I1336">
        <v>46203.833333333336</v>
      </c>
      <c r="J1336" s="1" t="s">
        <v>86</v>
      </c>
      <c r="K1336" s="1" t="s">
        <v>87</v>
      </c>
      <c r="L1336" s="1" t="s">
        <v>88</v>
      </c>
      <c r="M1336" s="1" t="s">
        <v>139</v>
      </c>
      <c r="N1336" s="1" t="s">
        <v>48</v>
      </c>
      <c r="O1336" s="1" t="s">
        <v>49</v>
      </c>
      <c r="P1336">
        <v>83.2166</v>
      </c>
      <c r="Q1336" s="1" t="s">
        <v>50</v>
      </c>
      <c r="R1336">
        <v>0.192</v>
      </c>
      <c r="S1336" s="1" t="s">
        <v>51</v>
      </c>
      <c r="T1336" s="1" t="s">
        <v>52</v>
      </c>
      <c r="U1336">
        <v>15.977600000000001</v>
      </c>
      <c r="V1336">
        <v>14.146800000000001</v>
      </c>
      <c r="W1336">
        <v>14.146800000000001</v>
      </c>
      <c r="X1336" s="1" t="s">
        <v>53</v>
      </c>
      <c r="Y1336" s="1" t="s">
        <v>49</v>
      </c>
      <c r="Z1336" s="1" t="s">
        <v>90</v>
      </c>
      <c r="AA1336" s="1" t="s">
        <v>123</v>
      </c>
      <c r="AB1336" s="1" t="s">
        <v>124</v>
      </c>
      <c r="AC1336" s="1" t="s">
        <v>125</v>
      </c>
      <c r="AD1336" s="1" t="s">
        <v>126</v>
      </c>
      <c r="AE1336" s="1" t="s">
        <v>127</v>
      </c>
      <c r="AF1336" s="1" t="s">
        <v>70</v>
      </c>
      <c r="AG1336" s="1" t="s">
        <v>60</v>
      </c>
      <c r="AH1336">
        <v>1336</v>
      </c>
      <c r="AI1336" s="1" t="s">
        <v>70</v>
      </c>
      <c r="AJ1336" s="1" t="s">
        <v>71</v>
      </c>
      <c r="AK1336" s="1" t="s">
        <v>72</v>
      </c>
      <c r="AL1336">
        <v>1</v>
      </c>
      <c r="AM1336" s="1" t="s">
        <v>2786</v>
      </c>
      <c r="AN1336" s="2">
        <v>46174</v>
      </c>
      <c r="AO1336" s="3">
        <v>46174</v>
      </c>
    </row>
    <row r="1337" spans="1:41">
      <c r="A1337" s="1" t="s">
        <v>2787</v>
      </c>
      <c r="B1337" s="1" t="s">
        <v>42</v>
      </c>
      <c r="C1337">
        <v>999999999999</v>
      </c>
      <c r="D1337">
        <v>222222222222</v>
      </c>
      <c r="E1337" s="1" t="s">
        <v>121</v>
      </c>
      <c r="F1337">
        <v>46178.833333333336</v>
      </c>
      <c r="G1337">
        <v>46179.833333333336</v>
      </c>
      <c r="H1337">
        <v>46173.833333333336</v>
      </c>
      <c r="I1337">
        <v>46203.833333333336</v>
      </c>
      <c r="J1337" s="1" t="s">
        <v>86</v>
      </c>
      <c r="K1337" s="1" t="s">
        <v>87</v>
      </c>
      <c r="L1337" s="1" t="s">
        <v>88</v>
      </c>
      <c r="M1337" s="1" t="s">
        <v>142</v>
      </c>
      <c r="N1337" s="1" t="s">
        <v>48</v>
      </c>
      <c r="O1337" s="1" t="s">
        <v>49</v>
      </c>
      <c r="P1337">
        <v>80.796099999999996</v>
      </c>
      <c r="Q1337" s="1" t="s">
        <v>50</v>
      </c>
      <c r="R1337">
        <v>0.192</v>
      </c>
      <c r="S1337" s="1" t="s">
        <v>51</v>
      </c>
      <c r="T1337" s="1" t="s">
        <v>52</v>
      </c>
      <c r="U1337">
        <v>15.5128</v>
      </c>
      <c r="V1337">
        <v>13.735300000000001</v>
      </c>
      <c r="W1337">
        <v>13.735300000000001</v>
      </c>
      <c r="X1337" s="1" t="s">
        <v>53</v>
      </c>
      <c r="Y1337" s="1" t="s">
        <v>49</v>
      </c>
      <c r="Z1337" s="1" t="s">
        <v>90</v>
      </c>
      <c r="AA1337" s="1" t="s">
        <v>123</v>
      </c>
      <c r="AB1337" s="1" t="s">
        <v>124</v>
      </c>
      <c r="AC1337" s="1" t="s">
        <v>125</v>
      </c>
      <c r="AD1337" s="1" t="s">
        <v>126</v>
      </c>
      <c r="AE1337" s="1" t="s">
        <v>127</v>
      </c>
      <c r="AF1337" s="1" t="s">
        <v>70</v>
      </c>
      <c r="AG1337" s="1" t="s">
        <v>60</v>
      </c>
      <c r="AH1337">
        <v>1337</v>
      </c>
      <c r="AI1337" s="1" t="s">
        <v>70</v>
      </c>
      <c r="AJ1337" s="1" t="s">
        <v>71</v>
      </c>
      <c r="AK1337" s="1" t="s">
        <v>72</v>
      </c>
      <c r="AL1337">
        <v>1</v>
      </c>
      <c r="AM1337" s="1" t="s">
        <v>2788</v>
      </c>
      <c r="AN1337" s="2">
        <v>46174</v>
      </c>
      <c r="AO1337" s="3">
        <v>46174</v>
      </c>
    </row>
    <row r="1338" spans="1:41">
      <c r="A1338" s="1" t="s">
        <v>2789</v>
      </c>
      <c r="B1338" s="1" t="s">
        <v>42</v>
      </c>
      <c r="C1338">
        <v>999999999999</v>
      </c>
      <c r="D1338">
        <v>222222222222</v>
      </c>
      <c r="E1338" s="1" t="s">
        <v>121</v>
      </c>
      <c r="F1338">
        <v>46178.833333333336</v>
      </c>
      <c r="G1338">
        <v>46179.833333333336</v>
      </c>
      <c r="H1338">
        <v>46173.833333333336</v>
      </c>
      <c r="I1338">
        <v>46203.833333333336</v>
      </c>
      <c r="J1338" s="1" t="s">
        <v>96</v>
      </c>
      <c r="K1338" s="1" t="s">
        <v>45</v>
      </c>
      <c r="L1338" s="1" t="s">
        <v>97</v>
      </c>
      <c r="M1338" s="1" t="s">
        <v>145</v>
      </c>
      <c r="N1338" s="1" t="s">
        <v>48</v>
      </c>
      <c r="O1338" s="1" t="s">
        <v>49</v>
      </c>
      <c r="P1338">
        <v>1834230.3631</v>
      </c>
      <c r="Q1338" s="1" t="s">
        <v>99</v>
      </c>
      <c r="R1338">
        <v>1.6666700000000001E-5</v>
      </c>
      <c r="S1338" s="1" t="s">
        <v>51</v>
      </c>
      <c r="T1338" s="1" t="s">
        <v>52</v>
      </c>
      <c r="U1338">
        <v>30.570599999999999</v>
      </c>
      <c r="V1338">
        <v>28.430599999999998</v>
      </c>
      <c r="W1338">
        <v>28.430599999999998</v>
      </c>
      <c r="X1338" s="1" t="s">
        <v>53</v>
      </c>
      <c r="Y1338" s="1" t="s">
        <v>49</v>
      </c>
      <c r="Z1338" s="1" t="s">
        <v>100</v>
      </c>
      <c r="AA1338" s="1" t="s">
        <v>123</v>
      </c>
      <c r="AB1338" s="1" t="s">
        <v>124</v>
      </c>
      <c r="AC1338" s="1" t="s">
        <v>125</v>
      </c>
      <c r="AD1338" s="1" t="s">
        <v>126</v>
      </c>
      <c r="AE1338" s="1" t="s">
        <v>127</v>
      </c>
      <c r="AF1338" s="1" t="s">
        <v>70</v>
      </c>
      <c r="AG1338" s="1" t="s">
        <v>60</v>
      </c>
      <c r="AH1338">
        <v>1338</v>
      </c>
      <c r="AI1338" s="1" t="s">
        <v>70</v>
      </c>
      <c r="AJ1338" s="1" t="s">
        <v>71</v>
      </c>
      <c r="AK1338" s="1" t="s">
        <v>72</v>
      </c>
      <c r="AL1338">
        <v>1</v>
      </c>
      <c r="AM1338" s="1" t="s">
        <v>2790</v>
      </c>
      <c r="AN1338" s="2">
        <v>46174</v>
      </c>
      <c r="AO1338" s="3">
        <v>46174</v>
      </c>
    </row>
    <row r="1339" spans="1:41">
      <c r="A1339" s="1" t="s">
        <v>2791</v>
      </c>
      <c r="B1339" s="1" t="s">
        <v>42</v>
      </c>
      <c r="C1339">
        <v>999999999999</v>
      </c>
      <c r="D1339">
        <v>222222222222</v>
      </c>
      <c r="E1339" s="1" t="s">
        <v>121</v>
      </c>
      <c r="F1339">
        <v>46178.833333333336</v>
      </c>
      <c r="G1339">
        <v>46179.833333333336</v>
      </c>
      <c r="H1339">
        <v>46173.833333333336</v>
      </c>
      <c r="I1339">
        <v>46203.833333333336</v>
      </c>
      <c r="J1339" s="1" t="s">
        <v>96</v>
      </c>
      <c r="K1339" s="1" t="s">
        <v>45</v>
      </c>
      <c r="L1339" s="1" t="s">
        <v>97</v>
      </c>
      <c r="M1339" s="1" t="s">
        <v>148</v>
      </c>
      <c r="N1339" s="1" t="s">
        <v>48</v>
      </c>
      <c r="O1339" s="1" t="s">
        <v>49</v>
      </c>
      <c r="P1339">
        <v>1822765.2124999999</v>
      </c>
      <c r="Q1339" s="1" t="s">
        <v>99</v>
      </c>
      <c r="R1339">
        <v>1.6666700000000001E-5</v>
      </c>
      <c r="S1339" s="1" t="s">
        <v>51</v>
      </c>
      <c r="T1339" s="1" t="s">
        <v>52</v>
      </c>
      <c r="U1339">
        <v>30.3795</v>
      </c>
      <c r="V1339">
        <v>28.2529</v>
      </c>
      <c r="W1339">
        <v>28.2529</v>
      </c>
      <c r="X1339" s="1" t="s">
        <v>53</v>
      </c>
      <c r="Y1339" s="1" t="s">
        <v>49</v>
      </c>
      <c r="Z1339" s="1" t="s">
        <v>100</v>
      </c>
      <c r="AA1339" s="1" t="s">
        <v>123</v>
      </c>
      <c r="AB1339" s="1" t="s">
        <v>124</v>
      </c>
      <c r="AC1339" s="1" t="s">
        <v>125</v>
      </c>
      <c r="AD1339" s="1" t="s">
        <v>126</v>
      </c>
      <c r="AE1339" s="1" t="s">
        <v>127</v>
      </c>
      <c r="AF1339" s="1" t="s">
        <v>70</v>
      </c>
      <c r="AG1339" s="1" t="s">
        <v>60</v>
      </c>
      <c r="AH1339">
        <v>1339</v>
      </c>
      <c r="AI1339" s="1" t="s">
        <v>70</v>
      </c>
      <c r="AJ1339" s="1" t="s">
        <v>71</v>
      </c>
      <c r="AK1339" s="1" t="s">
        <v>72</v>
      </c>
      <c r="AL1339">
        <v>1</v>
      </c>
      <c r="AM1339" s="1" t="s">
        <v>2792</v>
      </c>
      <c r="AN1339" s="2">
        <v>46174</v>
      </c>
      <c r="AO1339" s="3">
        <v>46174</v>
      </c>
    </row>
    <row r="1340" spans="1:41">
      <c r="A1340" s="1" t="s">
        <v>2793</v>
      </c>
      <c r="B1340" s="1" t="s">
        <v>42</v>
      </c>
      <c r="C1340">
        <v>999999999999</v>
      </c>
      <c r="D1340">
        <v>222222222222</v>
      </c>
      <c r="E1340" s="1" t="s">
        <v>121</v>
      </c>
      <c r="F1340">
        <v>46178.833333333336</v>
      </c>
      <c r="G1340">
        <v>46179.833333333336</v>
      </c>
      <c r="H1340">
        <v>46173.833333333336</v>
      </c>
      <c r="I1340">
        <v>46203.833333333336</v>
      </c>
      <c r="J1340" s="1" t="s">
        <v>106</v>
      </c>
      <c r="K1340" s="1" t="s">
        <v>107</v>
      </c>
      <c r="L1340" s="1" t="s">
        <v>108</v>
      </c>
      <c r="M1340" s="1" t="s">
        <v>151</v>
      </c>
      <c r="N1340" s="1" t="s">
        <v>48</v>
      </c>
      <c r="O1340" s="1" t="s">
        <v>49</v>
      </c>
      <c r="P1340">
        <v>81.617099999999994</v>
      </c>
      <c r="Q1340" s="1" t="s">
        <v>110</v>
      </c>
      <c r="R1340">
        <v>0.5</v>
      </c>
      <c r="S1340" s="1" t="s">
        <v>51</v>
      </c>
      <c r="T1340" s="1" t="s">
        <v>52</v>
      </c>
      <c r="U1340">
        <v>40.808500000000002</v>
      </c>
      <c r="V1340">
        <v>37.543900000000001</v>
      </c>
      <c r="W1340">
        <v>37.543900000000001</v>
      </c>
      <c r="X1340" s="1" t="s">
        <v>53</v>
      </c>
      <c r="Y1340" s="1" t="s">
        <v>49</v>
      </c>
      <c r="Z1340" s="1" t="s">
        <v>111</v>
      </c>
      <c r="AA1340" s="1" t="s">
        <v>152</v>
      </c>
      <c r="AB1340" s="1" t="s">
        <v>124</v>
      </c>
      <c r="AC1340" s="1" t="s">
        <v>125</v>
      </c>
      <c r="AD1340" s="1" t="s">
        <v>126</v>
      </c>
      <c r="AE1340" s="1" t="s">
        <v>127</v>
      </c>
      <c r="AF1340" s="1" t="s">
        <v>70</v>
      </c>
      <c r="AG1340" s="1" t="s">
        <v>60</v>
      </c>
      <c r="AH1340">
        <v>1340</v>
      </c>
      <c r="AI1340" s="1" t="s">
        <v>113</v>
      </c>
      <c r="AJ1340" s="1" t="s">
        <v>114</v>
      </c>
      <c r="AK1340" s="1" t="s">
        <v>115</v>
      </c>
      <c r="AL1340">
        <v>1</v>
      </c>
      <c r="AM1340" s="1" t="s">
        <v>2794</v>
      </c>
      <c r="AN1340" s="2">
        <v>46174</v>
      </c>
      <c r="AO1340" s="3">
        <v>46174</v>
      </c>
    </row>
    <row r="1341" spans="1:41">
      <c r="A1341" s="1" t="s">
        <v>2795</v>
      </c>
      <c r="B1341" s="1" t="s">
        <v>42</v>
      </c>
      <c r="C1341">
        <v>999999999999</v>
      </c>
      <c r="D1341">
        <v>222222222222</v>
      </c>
      <c r="E1341" s="1" t="s">
        <v>121</v>
      </c>
      <c r="F1341">
        <v>46178.833333333336</v>
      </c>
      <c r="G1341">
        <v>46179.833333333336</v>
      </c>
      <c r="H1341">
        <v>46173.833333333336</v>
      </c>
      <c r="I1341">
        <v>46203.833333333336</v>
      </c>
      <c r="J1341" s="1" t="s">
        <v>106</v>
      </c>
      <c r="K1341" s="1" t="s">
        <v>107</v>
      </c>
      <c r="L1341" s="1" t="s">
        <v>108</v>
      </c>
      <c r="M1341" s="1" t="s">
        <v>155</v>
      </c>
      <c r="N1341" s="1" t="s">
        <v>48</v>
      </c>
      <c r="O1341" s="1" t="s">
        <v>49</v>
      </c>
      <c r="P1341">
        <v>87.902600000000007</v>
      </c>
      <c r="Q1341" s="1" t="s">
        <v>110</v>
      </c>
      <c r="R1341">
        <v>0.5</v>
      </c>
      <c r="S1341" s="1" t="s">
        <v>51</v>
      </c>
      <c r="T1341" s="1" t="s">
        <v>52</v>
      </c>
      <c r="U1341">
        <v>43.951300000000003</v>
      </c>
      <c r="V1341">
        <v>40.435200000000002</v>
      </c>
      <c r="W1341">
        <v>40.435200000000002</v>
      </c>
      <c r="X1341" s="1" t="s">
        <v>53</v>
      </c>
      <c r="Y1341" s="1" t="s">
        <v>49</v>
      </c>
      <c r="Z1341" s="1" t="s">
        <v>111</v>
      </c>
      <c r="AA1341" s="1" t="s">
        <v>152</v>
      </c>
      <c r="AB1341" s="1" t="s">
        <v>124</v>
      </c>
      <c r="AC1341" s="1" t="s">
        <v>125</v>
      </c>
      <c r="AD1341" s="1" t="s">
        <v>126</v>
      </c>
      <c r="AE1341" s="1" t="s">
        <v>127</v>
      </c>
      <c r="AF1341" s="1" t="s">
        <v>70</v>
      </c>
      <c r="AG1341" s="1" t="s">
        <v>60</v>
      </c>
      <c r="AH1341">
        <v>1341</v>
      </c>
      <c r="AI1341" s="1" t="s">
        <v>113</v>
      </c>
      <c r="AJ1341" s="1" t="s">
        <v>114</v>
      </c>
      <c r="AK1341" s="1" t="s">
        <v>115</v>
      </c>
      <c r="AL1341">
        <v>1</v>
      </c>
      <c r="AM1341" s="1" t="s">
        <v>2796</v>
      </c>
      <c r="AN1341" s="2">
        <v>46174</v>
      </c>
      <c r="AO1341" s="3">
        <v>46174</v>
      </c>
    </row>
    <row r="1342" spans="1:41">
      <c r="A1342" s="1" t="s">
        <v>2797</v>
      </c>
      <c r="B1342" s="1" t="s">
        <v>42</v>
      </c>
      <c r="C1342">
        <v>999999999999</v>
      </c>
      <c r="D1342">
        <v>111111111111</v>
      </c>
      <c r="E1342" s="1" t="s">
        <v>43</v>
      </c>
      <c r="F1342">
        <v>46179.833333333336</v>
      </c>
      <c r="G1342">
        <v>46180.833333333336</v>
      </c>
      <c r="H1342">
        <v>46173.833333333336</v>
      </c>
      <c r="I1342">
        <v>46203.833333333336</v>
      </c>
      <c r="J1342" s="1" t="s">
        <v>44</v>
      </c>
      <c r="K1342" s="1" t="s">
        <v>45</v>
      </c>
      <c r="L1342" s="1" t="s">
        <v>46</v>
      </c>
      <c r="M1342" s="1" t="s">
        <v>47</v>
      </c>
      <c r="N1342" s="1" t="s">
        <v>48</v>
      </c>
      <c r="O1342" s="1" t="s">
        <v>49</v>
      </c>
      <c r="P1342">
        <v>1127.6854000000001</v>
      </c>
      <c r="Q1342" s="1" t="s">
        <v>50</v>
      </c>
      <c r="R1342">
        <v>9.6000000000000002E-2</v>
      </c>
      <c r="S1342" s="1" t="s">
        <v>51</v>
      </c>
      <c r="T1342" s="1" t="s">
        <v>52</v>
      </c>
      <c r="U1342">
        <v>108.2578</v>
      </c>
      <c r="V1342">
        <v>94.7256</v>
      </c>
      <c r="W1342">
        <v>94.7256</v>
      </c>
      <c r="X1342" s="1" t="s">
        <v>53</v>
      </c>
      <c r="Y1342" s="1" t="s">
        <v>49</v>
      </c>
      <c r="Z1342" s="1" t="s">
        <v>54</v>
      </c>
      <c r="AA1342" s="1" t="s">
        <v>65</v>
      </c>
      <c r="AB1342" s="1" t="s">
        <v>66</v>
      </c>
      <c r="AC1342" s="1" t="s">
        <v>67</v>
      </c>
      <c r="AD1342" s="1" t="s">
        <v>68</v>
      </c>
      <c r="AE1342" s="1" t="s">
        <v>69</v>
      </c>
      <c r="AF1342" s="1" t="s">
        <v>70</v>
      </c>
      <c r="AG1342" s="1" t="s">
        <v>60</v>
      </c>
      <c r="AH1342">
        <v>1342</v>
      </c>
      <c r="AI1342" s="1" t="s">
        <v>70</v>
      </c>
      <c r="AJ1342" s="1" t="s">
        <v>71</v>
      </c>
      <c r="AK1342" s="1" t="s">
        <v>72</v>
      </c>
      <c r="AL1342">
        <v>1</v>
      </c>
      <c r="AM1342" s="1" t="s">
        <v>2798</v>
      </c>
      <c r="AN1342" s="2">
        <v>46174</v>
      </c>
      <c r="AO1342" s="3">
        <v>46174</v>
      </c>
    </row>
    <row r="1343" spans="1:41">
      <c r="A1343" s="1" t="s">
        <v>2799</v>
      </c>
      <c r="B1343" s="1" t="s">
        <v>42</v>
      </c>
      <c r="C1343">
        <v>999999999999</v>
      </c>
      <c r="D1343">
        <v>111111111111</v>
      </c>
      <c r="E1343" s="1" t="s">
        <v>43</v>
      </c>
      <c r="F1343">
        <v>46179.833333333336</v>
      </c>
      <c r="G1343">
        <v>46180.833333333336</v>
      </c>
      <c r="H1343">
        <v>46173.833333333336</v>
      </c>
      <c r="I1343">
        <v>46203.833333333336</v>
      </c>
      <c r="J1343" s="1" t="s">
        <v>44</v>
      </c>
      <c r="K1343" s="1" t="s">
        <v>45</v>
      </c>
      <c r="L1343" s="1" t="s">
        <v>46</v>
      </c>
      <c r="M1343" s="1" t="s">
        <v>64</v>
      </c>
      <c r="N1343" s="1" t="s">
        <v>48</v>
      </c>
      <c r="O1343" s="1" t="s">
        <v>49</v>
      </c>
      <c r="P1343">
        <v>999.41700000000003</v>
      </c>
      <c r="Q1343" s="1" t="s">
        <v>50</v>
      </c>
      <c r="R1343">
        <v>9.6000000000000002E-2</v>
      </c>
      <c r="S1343" s="1" t="s">
        <v>51</v>
      </c>
      <c r="T1343" s="1" t="s">
        <v>52</v>
      </c>
      <c r="U1343">
        <v>95.944000000000003</v>
      </c>
      <c r="V1343">
        <v>83.950999999999993</v>
      </c>
      <c r="W1343">
        <v>83.950999999999993</v>
      </c>
      <c r="X1343" s="1" t="s">
        <v>53</v>
      </c>
      <c r="Y1343" s="1" t="s">
        <v>49</v>
      </c>
      <c r="Z1343" s="1" t="s">
        <v>54</v>
      </c>
      <c r="AA1343" s="1" t="s">
        <v>65</v>
      </c>
      <c r="AB1343" s="1" t="s">
        <v>66</v>
      </c>
      <c r="AC1343" s="1" t="s">
        <v>67</v>
      </c>
      <c r="AD1343" s="1" t="s">
        <v>68</v>
      </c>
      <c r="AE1343" s="1" t="s">
        <v>69</v>
      </c>
      <c r="AF1343" s="1" t="s">
        <v>70</v>
      </c>
      <c r="AG1343" s="1" t="s">
        <v>60</v>
      </c>
      <c r="AH1343">
        <v>1343</v>
      </c>
      <c r="AI1343" s="1" t="s">
        <v>70</v>
      </c>
      <c r="AJ1343" s="1" t="s">
        <v>71</v>
      </c>
      <c r="AK1343" s="1" t="s">
        <v>72</v>
      </c>
      <c r="AL1343">
        <v>1</v>
      </c>
      <c r="AM1343" s="1" t="s">
        <v>2800</v>
      </c>
      <c r="AN1343" s="2">
        <v>46174</v>
      </c>
      <c r="AO1343" s="3">
        <v>46174</v>
      </c>
    </row>
    <row r="1344" spans="1:41">
      <c r="A1344" s="1" t="s">
        <v>2801</v>
      </c>
      <c r="B1344" s="1" t="s">
        <v>42</v>
      </c>
      <c r="C1344">
        <v>999999999999</v>
      </c>
      <c r="D1344">
        <v>111111111111</v>
      </c>
      <c r="E1344" s="1" t="s">
        <v>43</v>
      </c>
      <c r="F1344">
        <v>46179.833333333336</v>
      </c>
      <c r="G1344">
        <v>46180.833333333336</v>
      </c>
      <c r="H1344">
        <v>46173.833333333336</v>
      </c>
      <c r="I1344">
        <v>46203.833333333336</v>
      </c>
      <c r="J1344" s="1" t="s">
        <v>75</v>
      </c>
      <c r="K1344" s="1" t="s">
        <v>76</v>
      </c>
      <c r="L1344" s="1" t="s">
        <v>77</v>
      </c>
      <c r="M1344" s="1" t="s">
        <v>78</v>
      </c>
      <c r="N1344" s="1" t="s">
        <v>48</v>
      </c>
      <c r="O1344" s="1" t="s">
        <v>49</v>
      </c>
      <c r="P1344">
        <v>223.1782</v>
      </c>
      <c r="Q1344" s="1" t="s">
        <v>79</v>
      </c>
      <c r="R1344">
        <v>2.3E-2</v>
      </c>
      <c r="S1344" s="1" t="s">
        <v>51</v>
      </c>
      <c r="T1344" s="1" t="s">
        <v>52</v>
      </c>
      <c r="U1344">
        <v>5.1330999999999998</v>
      </c>
      <c r="V1344">
        <v>4.7983000000000002</v>
      </c>
      <c r="W1344">
        <v>4.7983000000000002</v>
      </c>
      <c r="X1344" s="1" t="s">
        <v>53</v>
      </c>
      <c r="Y1344" s="1" t="s">
        <v>49</v>
      </c>
      <c r="Z1344" s="1" t="s">
        <v>80</v>
      </c>
      <c r="AA1344" s="1" t="s">
        <v>65</v>
      </c>
      <c r="AB1344" s="1" t="s">
        <v>66</v>
      </c>
      <c r="AC1344" s="1" t="s">
        <v>67</v>
      </c>
      <c r="AD1344" s="1" t="s">
        <v>68</v>
      </c>
      <c r="AE1344" s="1" t="s">
        <v>69</v>
      </c>
      <c r="AF1344" s="1" t="s">
        <v>70</v>
      </c>
      <c r="AG1344" s="1" t="s">
        <v>60</v>
      </c>
      <c r="AH1344">
        <v>1344</v>
      </c>
      <c r="AI1344" s="1" t="s">
        <v>70</v>
      </c>
      <c r="AJ1344" s="1" t="s">
        <v>71</v>
      </c>
      <c r="AK1344" s="1" t="s">
        <v>72</v>
      </c>
      <c r="AL1344">
        <v>1</v>
      </c>
      <c r="AM1344" s="1" t="s">
        <v>2802</v>
      </c>
      <c r="AN1344" s="2">
        <v>46174</v>
      </c>
      <c r="AO1344" s="3">
        <v>46174</v>
      </c>
    </row>
    <row r="1345" spans="1:41">
      <c r="A1345" s="1" t="s">
        <v>2803</v>
      </c>
      <c r="B1345" s="1" t="s">
        <v>42</v>
      </c>
      <c r="C1345">
        <v>999999999999</v>
      </c>
      <c r="D1345">
        <v>111111111111</v>
      </c>
      <c r="E1345" s="1" t="s">
        <v>43</v>
      </c>
      <c r="F1345">
        <v>46179.833333333336</v>
      </c>
      <c r="G1345">
        <v>46180.833333333336</v>
      </c>
      <c r="H1345">
        <v>46173.833333333336</v>
      </c>
      <c r="I1345">
        <v>46203.833333333336</v>
      </c>
      <c r="J1345" s="1" t="s">
        <v>75</v>
      </c>
      <c r="K1345" s="1" t="s">
        <v>76</v>
      </c>
      <c r="L1345" s="1" t="s">
        <v>77</v>
      </c>
      <c r="M1345" s="1" t="s">
        <v>83</v>
      </c>
      <c r="N1345" s="1" t="s">
        <v>48</v>
      </c>
      <c r="O1345" s="1" t="s">
        <v>49</v>
      </c>
      <c r="P1345">
        <v>246.7029</v>
      </c>
      <c r="Q1345" s="1" t="s">
        <v>79</v>
      </c>
      <c r="R1345">
        <v>2.3E-2</v>
      </c>
      <c r="S1345" s="1" t="s">
        <v>51</v>
      </c>
      <c r="T1345" s="1" t="s">
        <v>52</v>
      </c>
      <c r="U1345">
        <v>5.6741999999999999</v>
      </c>
      <c r="V1345">
        <v>5.3041</v>
      </c>
      <c r="W1345">
        <v>5.3041</v>
      </c>
      <c r="X1345" s="1" t="s">
        <v>53</v>
      </c>
      <c r="Y1345" s="1" t="s">
        <v>49</v>
      </c>
      <c r="Z1345" s="1" t="s">
        <v>80</v>
      </c>
      <c r="AA1345" s="1" t="s">
        <v>55</v>
      </c>
      <c r="AB1345" s="1" t="s">
        <v>56</v>
      </c>
      <c r="AC1345" s="1" t="s">
        <v>57</v>
      </c>
      <c r="AD1345" s="1" t="s">
        <v>58</v>
      </c>
      <c r="AE1345" s="1" t="s">
        <v>59</v>
      </c>
      <c r="AF1345" s="1" t="s">
        <v>56</v>
      </c>
      <c r="AG1345" s="1" t="s">
        <v>60</v>
      </c>
      <c r="AH1345">
        <v>1345</v>
      </c>
      <c r="AI1345" s="1" t="s">
        <v>56</v>
      </c>
      <c r="AJ1345" s="1" t="s">
        <v>56</v>
      </c>
      <c r="AK1345" s="1" t="s">
        <v>61</v>
      </c>
      <c r="AL1345">
        <v>1</v>
      </c>
      <c r="AM1345" s="1" t="s">
        <v>2804</v>
      </c>
      <c r="AN1345" s="2">
        <v>46174</v>
      </c>
      <c r="AO1345" s="3">
        <v>46174</v>
      </c>
    </row>
    <row r="1346" spans="1:41">
      <c r="A1346" s="1" t="s">
        <v>2805</v>
      </c>
      <c r="B1346" s="1" t="s">
        <v>42</v>
      </c>
      <c r="C1346">
        <v>999999999999</v>
      </c>
      <c r="D1346">
        <v>111111111111</v>
      </c>
      <c r="E1346" s="1" t="s">
        <v>43</v>
      </c>
      <c r="F1346">
        <v>46179.833333333336</v>
      </c>
      <c r="G1346">
        <v>46180.833333333336</v>
      </c>
      <c r="H1346">
        <v>46173.833333333336</v>
      </c>
      <c r="I1346">
        <v>46203.833333333336</v>
      </c>
      <c r="J1346" s="1" t="s">
        <v>86</v>
      </c>
      <c r="K1346" s="1" t="s">
        <v>87</v>
      </c>
      <c r="L1346" s="1" t="s">
        <v>88</v>
      </c>
      <c r="M1346" s="1" t="s">
        <v>89</v>
      </c>
      <c r="N1346" s="1" t="s">
        <v>48</v>
      </c>
      <c r="O1346" s="1" t="s">
        <v>49</v>
      </c>
      <c r="P1346">
        <v>229.2671</v>
      </c>
      <c r="Q1346" s="1" t="s">
        <v>50</v>
      </c>
      <c r="R1346">
        <v>0.192</v>
      </c>
      <c r="S1346" s="1" t="s">
        <v>51</v>
      </c>
      <c r="T1346" s="1" t="s">
        <v>52</v>
      </c>
      <c r="U1346">
        <v>44.019300000000001</v>
      </c>
      <c r="V1346">
        <v>38.9754</v>
      </c>
      <c r="W1346">
        <v>38.9754</v>
      </c>
      <c r="X1346" s="1" t="s">
        <v>53</v>
      </c>
      <c r="Y1346" s="1" t="s">
        <v>49</v>
      </c>
      <c r="Z1346" s="1" t="s">
        <v>90</v>
      </c>
      <c r="AA1346" s="1" t="s">
        <v>65</v>
      </c>
      <c r="AB1346" s="1" t="s">
        <v>66</v>
      </c>
      <c r="AC1346" s="1" t="s">
        <v>67</v>
      </c>
      <c r="AD1346" s="1" t="s">
        <v>68</v>
      </c>
      <c r="AE1346" s="1" t="s">
        <v>69</v>
      </c>
      <c r="AF1346" s="1" t="s">
        <v>70</v>
      </c>
      <c r="AG1346" s="1" t="s">
        <v>60</v>
      </c>
      <c r="AH1346">
        <v>1346</v>
      </c>
      <c r="AI1346" s="1" t="s">
        <v>70</v>
      </c>
      <c r="AJ1346" s="1" t="s">
        <v>71</v>
      </c>
      <c r="AK1346" s="1" t="s">
        <v>72</v>
      </c>
      <c r="AL1346">
        <v>1</v>
      </c>
      <c r="AM1346" s="1" t="s">
        <v>2806</v>
      </c>
      <c r="AN1346" s="2">
        <v>46174</v>
      </c>
      <c r="AO1346" s="3">
        <v>46174</v>
      </c>
    </row>
    <row r="1347" spans="1:41">
      <c r="A1347" s="1" t="s">
        <v>2807</v>
      </c>
      <c r="B1347" s="1" t="s">
        <v>42</v>
      </c>
      <c r="C1347">
        <v>999999999999</v>
      </c>
      <c r="D1347">
        <v>111111111111</v>
      </c>
      <c r="E1347" s="1" t="s">
        <v>43</v>
      </c>
      <c r="F1347">
        <v>46179.833333333336</v>
      </c>
      <c r="G1347">
        <v>46180.833333333336</v>
      </c>
      <c r="H1347">
        <v>46173.833333333336</v>
      </c>
      <c r="I1347">
        <v>46203.833333333336</v>
      </c>
      <c r="J1347" s="1" t="s">
        <v>86</v>
      </c>
      <c r="K1347" s="1" t="s">
        <v>87</v>
      </c>
      <c r="L1347" s="1" t="s">
        <v>88</v>
      </c>
      <c r="M1347" s="1" t="s">
        <v>93</v>
      </c>
      <c r="N1347" s="1" t="s">
        <v>48</v>
      </c>
      <c r="O1347" s="1" t="s">
        <v>49</v>
      </c>
      <c r="P1347">
        <v>197.1593</v>
      </c>
      <c r="Q1347" s="1" t="s">
        <v>50</v>
      </c>
      <c r="R1347">
        <v>0.192</v>
      </c>
      <c r="S1347" s="1" t="s">
        <v>51</v>
      </c>
      <c r="T1347" s="1" t="s">
        <v>52</v>
      </c>
      <c r="U1347">
        <v>37.854599999999998</v>
      </c>
      <c r="V1347">
        <v>33.517099999999999</v>
      </c>
      <c r="W1347">
        <v>33.517099999999999</v>
      </c>
      <c r="X1347" s="1" t="s">
        <v>53</v>
      </c>
      <c r="Y1347" s="1" t="s">
        <v>49</v>
      </c>
      <c r="Z1347" s="1" t="s">
        <v>90</v>
      </c>
      <c r="AA1347" s="1" t="s">
        <v>65</v>
      </c>
      <c r="AB1347" s="1" t="s">
        <v>66</v>
      </c>
      <c r="AC1347" s="1" t="s">
        <v>67</v>
      </c>
      <c r="AD1347" s="1" t="s">
        <v>68</v>
      </c>
      <c r="AE1347" s="1" t="s">
        <v>69</v>
      </c>
      <c r="AF1347" s="1" t="s">
        <v>70</v>
      </c>
      <c r="AG1347" s="1" t="s">
        <v>60</v>
      </c>
      <c r="AH1347">
        <v>1347</v>
      </c>
      <c r="AI1347" s="1" t="s">
        <v>70</v>
      </c>
      <c r="AJ1347" s="1" t="s">
        <v>71</v>
      </c>
      <c r="AK1347" s="1" t="s">
        <v>72</v>
      </c>
      <c r="AL1347">
        <v>1</v>
      </c>
      <c r="AM1347" s="1" t="s">
        <v>2808</v>
      </c>
      <c r="AN1347" s="2">
        <v>46174</v>
      </c>
      <c r="AO1347" s="3">
        <v>46174</v>
      </c>
    </row>
    <row r="1348" spans="1:41">
      <c r="A1348" s="1" t="s">
        <v>2809</v>
      </c>
      <c r="B1348" s="1" t="s">
        <v>42</v>
      </c>
      <c r="C1348">
        <v>999999999999</v>
      </c>
      <c r="D1348">
        <v>111111111111</v>
      </c>
      <c r="E1348" s="1" t="s">
        <v>43</v>
      </c>
      <c r="F1348">
        <v>46179.833333333336</v>
      </c>
      <c r="G1348">
        <v>46180.833333333336</v>
      </c>
      <c r="H1348">
        <v>46173.833333333336</v>
      </c>
      <c r="I1348">
        <v>46203.833333333336</v>
      </c>
      <c r="J1348" s="1" t="s">
        <v>96</v>
      </c>
      <c r="K1348" s="1" t="s">
        <v>45</v>
      </c>
      <c r="L1348" s="1" t="s">
        <v>97</v>
      </c>
      <c r="M1348" s="1" t="s">
        <v>98</v>
      </c>
      <c r="N1348" s="1" t="s">
        <v>48</v>
      </c>
      <c r="O1348" s="1" t="s">
        <v>49</v>
      </c>
      <c r="P1348">
        <v>4568986.5071999999</v>
      </c>
      <c r="Q1348" s="1" t="s">
        <v>99</v>
      </c>
      <c r="R1348">
        <v>1.6666700000000001E-5</v>
      </c>
      <c r="S1348" s="1" t="s">
        <v>51</v>
      </c>
      <c r="T1348" s="1" t="s">
        <v>52</v>
      </c>
      <c r="U1348">
        <v>76.149900000000002</v>
      </c>
      <c r="V1348">
        <v>70.819299999999998</v>
      </c>
      <c r="W1348">
        <v>70.819299999999998</v>
      </c>
      <c r="X1348" s="1" t="s">
        <v>53</v>
      </c>
      <c r="Y1348" s="1" t="s">
        <v>49</v>
      </c>
      <c r="Z1348" s="1" t="s">
        <v>100</v>
      </c>
      <c r="AA1348" s="1" t="s">
        <v>55</v>
      </c>
      <c r="AB1348" s="1" t="s">
        <v>56</v>
      </c>
      <c r="AC1348" s="1" t="s">
        <v>57</v>
      </c>
      <c r="AD1348" s="1" t="s">
        <v>58</v>
      </c>
      <c r="AE1348" s="1" t="s">
        <v>59</v>
      </c>
      <c r="AF1348" s="1" t="s">
        <v>56</v>
      </c>
      <c r="AG1348" s="1" t="s">
        <v>60</v>
      </c>
      <c r="AH1348">
        <v>1348</v>
      </c>
      <c r="AI1348" s="1" t="s">
        <v>56</v>
      </c>
      <c r="AJ1348" s="1" t="s">
        <v>56</v>
      </c>
      <c r="AK1348" s="1" t="s">
        <v>61</v>
      </c>
      <c r="AL1348">
        <v>1</v>
      </c>
      <c r="AM1348" s="1" t="s">
        <v>2810</v>
      </c>
      <c r="AN1348" s="2">
        <v>46174</v>
      </c>
      <c r="AO1348" s="3">
        <v>46174</v>
      </c>
    </row>
    <row r="1349" spans="1:41">
      <c r="A1349" s="1" t="s">
        <v>2811</v>
      </c>
      <c r="B1349" s="1" t="s">
        <v>42</v>
      </c>
      <c r="C1349">
        <v>999999999999</v>
      </c>
      <c r="D1349">
        <v>111111111111</v>
      </c>
      <c r="E1349" s="1" t="s">
        <v>43</v>
      </c>
      <c r="F1349">
        <v>46179.833333333336</v>
      </c>
      <c r="G1349">
        <v>46180.833333333336</v>
      </c>
      <c r="H1349">
        <v>46173.833333333336</v>
      </c>
      <c r="I1349">
        <v>46203.833333333336</v>
      </c>
      <c r="J1349" s="1" t="s">
        <v>96</v>
      </c>
      <c r="K1349" s="1" t="s">
        <v>45</v>
      </c>
      <c r="L1349" s="1" t="s">
        <v>97</v>
      </c>
      <c r="M1349" s="1" t="s">
        <v>103</v>
      </c>
      <c r="N1349" s="1" t="s">
        <v>48</v>
      </c>
      <c r="O1349" s="1" t="s">
        <v>49</v>
      </c>
      <c r="P1349">
        <v>4459677.9999000002</v>
      </c>
      <c r="Q1349" s="1" t="s">
        <v>99</v>
      </c>
      <c r="R1349">
        <v>1.6666700000000001E-5</v>
      </c>
      <c r="S1349" s="1" t="s">
        <v>51</v>
      </c>
      <c r="T1349" s="1" t="s">
        <v>52</v>
      </c>
      <c r="U1349">
        <v>74.328100000000006</v>
      </c>
      <c r="V1349">
        <v>69.125</v>
      </c>
      <c r="W1349">
        <v>69.125</v>
      </c>
      <c r="X1349" s="1" t="s">
        <v>53</v>
      </c>
      <c r="Y1349" s="1" t="s">
        <v>49</v>
      </c>
      <c r="Z1349" s="1" t="s">
        <v>100</v>
      </c>
      <c r="AA1349" s="1" t="s">
        <v>65</v>
      </c>
      <c r="AB1349" s="1" t="s">
        <v>66</v>
      </c>
      <c r="AC1349" s="1" t="s">
        <v>67</v>
      </c>
      <c r="AD1349" s="1" t="s">
        <v>68</v>
      </c>
      <c r="AE1349" s="1" t="s">
        <v>69</v>
      </c>
      <c r="AF1349" s="1" t="s">
        <v>70</v>
      </c>
      <c r="AG1349" s="1" t="s">
        <v>60</v>
      </c>
      <c r="AH1349">
        <v>1349</v>
      </c>
      <c r="AI1349" s="1" t="s">
        <v>70</v>
      </c>
      <c r="AJ1349" s="1" t="s">
        <v>71</v>
      </c>
      <c r="AK1349" s="1" t="s">
        <v>72</v>
      </c>
      <c r="AL1349">
        <v>1</v>
      </c>
      <c r="AM1349" s="1" t="s">
        <v>2812</v>
      </c>
      <c r="AN1349" s="2">
        <v>46174</v>
      </c>
      <c r="AO1349" s="3">
        <v>46174</v>
      </c>
    </row>
    <row r="1350" spans="1:41">
      <c r="A1350" s="1" t="s">
        <v>2813</v>
      </c>
      <c r="B1350" s="1" t="s">
        <v>42</v>
      </c>
      <c r="C1350">
        <v>999999999999</v>
      </c>
      <c r="D1350">
        <v>111111111111</v>
      </c>
      <c r="E1350" s="1" t="s">
        <v>43</v>
      </c>
      <c r="F1350">
        <v>46179.833333333336</v>
      </c>
      <c r="G1350">
        <v>46180.833333333336</v>
      </c>
      <c r="H1350">
        <v>46173.833333333336</v>
      </c>
      <c r="I1350">
        <v>46203.833333333336</v>
      </c>
      <c r="J1350" s="1" t="s">
        <v>106</v>
      </c>
      <c r="K1350" s="1" t="s">
        <v>107</v>
      </c>
      <c r="L1350" s="1" t="s">
        <v>108</v>
      </c>
      <c r="M1350" s="1" t="s">
        <v>109</v>
      </c>
      <c r="N1350" s="1" t="s">
        <v>48</v>
      </c>
      <c r="O1350" s="1" t="s">
        <v>49</v>
      </c>
      <c r="P1350">
        <v>224.98249999999999</v>
      </c>
      <c r="Q1350" s="1" t="s">
        <v>110</v>
      </c>
      <c r="R1350">
        <v>0.5</v>
      </c>
      <c r="S1350" s="1" t="s">
        <v>51</v>
      </c>
      <c r="T1350" s="1" t="s">
        <v>52</v>
      </c>
      <c r="U1350">
        <v>112.49120000000001</v>
      </c>
      <c r="V1350">
        <v>103.4919</v>
      </c>
      <c r="W1350">
        <v>103.4919</v>
      </c>
      <c r="X1350" s="1" t="s">
        <v>53</v>
      </c>
      <c r="Y1350" s="1" t="s">
        <v>49</v>
      </c>
      <c r="Z1350" s="1" t="s">
        <v>111</v>
      </c>
      <c r="AA1350" s="1" t="s">
        <v>112</v>
      </c>
      <c r="AB1350" s="1" t="s">
        <v>66</v>
      </c>
      <c r="AC1350" s="1" t="s">
        <v>67</v>
      </c>
      <c r="AD1350" s="1" t="s">
        <v>68</v>
      </c>
      <c r="AE1350" s="1" t="s">
        <v>69</v>
      </c>
      <c r="AF1350" s="1" t="s">
        <v>70</v>
      </c>
      <c r="AG1350" s="1" t="s">
        <v>60</v>
      </c>
      <c r="AH1350">
        <v>1350</v>
      </c>
      <c r="AI1350" s="1" t="s">
        <v>113</v>
      </c>
      <c r="AJ1350" s="1" t="s">
        <v>114</v>
      </c>
      <c r="AK1350" s="1" t="s">
        <v>115</v>
      </c>
      <c r="AL1350">
        <v>1</v>
      </c>
      <c r="AM1350" s="1" t="s">
        <v>2814</v>
      </c>
      <c r="AN1350" s="2">
        <v>46174</v>
      </c>
      <c r="AO1350" s="3">
        <v>46174</v>
      </c>
    </row>
    <row r="1351" spans="1:41">
      <c r="A1351" s="1" t="s">
        <v>2815</v>
      </c>
      <c r="B1351" s="1" t="s">
        <v>42</v>
      </c>
      <c r="C1351">
        <v>999999999999</v>
      </c>
      <c r="D1351">
        <v>111111111111</v>
      </c>
      <c r="E1351" s="1" t="s">
        <v>43</v>
      </c>
      <c r="F1351">
        <v>46179.833333333336</v>
      </c>
      <c r="G1351">
        <v>46180.833333333336</v>
      </c>
      <c r="H1351">
        <v>46173.833333333336</v>
      </c>
      <c r="I1351">
        <v>46203.833333333336</v>
      </c>
      <c r="J1351" s="1" t="s">
        <v>106</v>
      </c>
      <c r="K1351" s="1" t="s">
        <v>107</v>
      </c>
      <c r="L1351" s="1" t="s">
        <v>108</v>
      </c>
      <c r="M1351" s="1" t="s">
        <v>118</v>
      </c>
      <c r="N1351" s="1" t="s">
        <v>48</v>
      </c>
      <c r="O1351" s="1" t="s">
        <v>49</v>
      </c>
      <c r="P1351">
        <v>219.04599999999999</v>
      </c>
      <c r="Q1351" s="1" t="s">
        <v>110</v>
      </c>
      <c r="R1351">
        <v>0.5</v>
      </c>
      <c r="S1351" s="1" t="s">
        <v>51</v>
      </c>
      <c r="T1351" s="1" t="s">
        <v>52</v>
      </c>
      <c r="U1351">
        <v>109.523</v>
      </c>
      <c r="V1351">
        <v>100.7611</v>
      </c>
      <c r="W1351">
        <v>100.7611</v>
      </c>
      <c r="X1351" s="1" t="s">
        <v>53</v>
      </c>
      <c r="Y1351" s="1" t="s">
        <v>49</v>
      </c>
      <c r="Z1351" s="1" t="s">
        <v>111</v>
      </c>
      <c r="AA1351" s="1" t="s">
        <v>112</v>
      </c>
      <c r="AB1351" s="1" t="s">
        <v>66</v>
      </c>
      <c r="AC1351" s="1" t="s">
        <v>67</v>
      </c>
      <c r="AD1351" s="1" t="s">
        <v>68</v>
      </c>
      <c r="AE1351" s="1" t="s">
        <v>69</v>
      </c>
      <c r="AF1351" s="1" t="s">
        <v>70</v>
      </c>
      <c r="AG1351" s="1" t="s">
        <v>60</v>
      </c>
      <c r="AH1351">
        <v>1351</v>
      </c>
      <c r="AI1351" s="1" t="s">
        <v>113</v>
      </c>
      <c r="AJ1351" s="1" t="s">
        <v>114</v>
      </c>
      <c r="AK1351" s="1" t="s">
        <v>115</v>
      </c>
      <c r="AL1351">
        <v>1</v>
      </c>
      <c r="AM1351" s="1" t="s">
        <v>2816</v>
      </c>
      <c r="AN1351" s="2">
        <v>46174</v>
      </c>
      <c r="AO1351" s="3">
        <v>46174</v>
      </c>
    </row>
    <row r="1352" spans="1:41">
      <c r="A1352" s="1" t="s">
        <v>2817</v>
      </c>
      <c r="B1352" s="1" t="s">
        <v>42</v>
      </c>
      <c r="C1352">
        <v>999999999999</v>
      </c>
      <c r="D1352">
        <v>222222222222</v>
      </c>
      <c r="E1352" s="1" t="s">
        <v>121</v>
      </c>
      <c r="F1352">
        <v>46179.833333333336</v>
      </c>
      <c r="G1352">
        <v>46180.833333333336</v>
      </c>
      <c r="H1352">
        <v>46173.833333333336</v>
      </c>
      <c r="I1352">
        <v>46203.833333333336</v>
      </c>
      <c r="J1352" s="1" t="s">
        <v>44</v>
      </c>
      <c r="K1352" s="1" t="s">
        <v>45</v>
      </c>
      <c r="L1352" s="1" t="s">
        <v>46</v>
      </c>
      <c r="M1352" s="1" t="s">
        <v>122</v>
      </c>
      <c r="N1352" s="1" t="s">
        <v>48</v>
      </c>
      <c r="O1352" s="1" t="s">
        <v>49</v>
      </c>
      <c r="P1352">
        <v>386.64400000000001</v>
      </c>
      <c r="Q1352" s="1" t="s">
        <v>50</v>
      </c>
      <c r="R1352">
        <v>9.6000000000000002E-2</v>
      </c>
      <c r="S1352" s="1" t="s">
        <v>51</v>
      </c>
      <c r="T1352" s="1" t="s">
        <v>52</v>
      </c>
      <c r="U1352">
        <v>37.117800000000003</v>
      </c>
      <c r="V1352">
        <v>32.478099999999998</v>
      </c>
      <c r="W1352">
        <v>32.478099999999998</v>
      </c>
      <c r="X1352" s="1" t="s">
        <v>53</v>
      </c>
      <c r="Y1352" s="1" t="s">
        <v>49</v>
      </c>
      <c r="Z1352" s="1" t="s">
        <v>54</v>
      </c>
      <c r="AA1352" s="1" t="s">
        <v>123</v>
      </c>
      <c r="AB1352" s="1" t="s">
        <v>124</v>
      </c>
      <c r="AC1352" s="1" t="s">
        <v>125</v>
      </c>
      <c r="AD1352" s="1" t="s">
        <v>126</v>
      </c>
      <c r="AE1352" s="1" t="s">
        <v>127</v>
      </c>
      <c r="AF1352" s="1" t="s">
        <v>70</v>
      </c>
      <c r="AG1352" s="1" t="s">
        <v>60</v>
      </c>
      <c r="AH1352">
        <v>1352</v>
      </c>
      <c r="AI1352" s="1" t="s">
        <v>70</v>
      </c>
      <c r="AJ1352" s="1" t="s">
        <v>71</v>
      </c>
      <c r="AK1352" s="1" t="s">
        <v>72</v>
      </c>
      <c r="AL1352">
        <v>1</v>
      </c>
      <c r="AM1352" s="1" t="s">
        <v>2818</v>
      </c>
      <c r="AN1352" s="2">
        <v>46174</v>
      </c>
      <c r="AO1352" s="3">
        <v>46174</v>
      </c>
    </row>
    <row r="1353" spans="1:41">
      <c r="A1353" s="1" t="s">
        <v>2819</v>
      </c>
      <c r="B1353" s="1" t="s">
        <v>42</v>
      </c>
      <c r="C1353">
        <v>999999999999</v>
      </c>
      <c r="D1353">
        <v>222222222222</v>
      </c>
      <c r="E1353" s="1" t="s">
        <v>121</v>
      </c>
      <c r="F1353">
        <v>46179.833333333336</v>
      </c>
      <c r="G1353">
        <v>46180.833333333336</v>
      </c>
      <c r="H1353">
        <v>46173.833333333336</v>
      </c>
      <c r="I1353">
        <v>46203.833333333336</v>
      </c>
      <c r="J1353" s="1" t="s">
        <v>44</v>
      </c>
      <c r="K1353" s="1" t="s">
        <v>45</v>
      </c>
      <c r="L1353" s="1" t="s">
        <v>46</v>
      </c>
      <c r="M1353" s="1" t="s">
        <v>130</v>
      </c>
      <c r="N1353" s="1" t="s">
        <v>48</v>
      </c>
      <c r="O1353" s="1" t="s">
        <v>49</v>
      </c>
      <c r="P1353">
        <v>438.71339999999998</v>
      </c>
      <c r="Q1353" s="1" t="s">
        <v>50</v>
      </c>
      <c r="R1353">
        <v>9.6000000000000002E-2</v>
      </c>
      <c r="S1353" s="1" t="s">
        <v>51</v>
      </c>
      <c r="T1353" s="1" t="s">
        <v>52</v>
      </c>
      <c r="U1353">
        <v>42.116500000000002</v>
      </c>
      <c r="V1353">
        <v>36.851900000000001</v>
      </c>
      <c r="W1353">
        <v>36.851900000000001</v>
      </c>
      <c r="X1353" s="1" t="s">
        <v>53</v>
      </c>
      <c r="Y1353" s="1" t="s">
        <v>49</v>
      </c>
      <c r="Z1353" s="1" t="s">
        <v>54</v>
      </c>
      <c r="AA1353" s="1" t="s">
        <v>123</v>
      </c>
      <c r="AB1353" s="1" t="s">
        <v>124</v>
      </c>
      <c r="AC1353" s="1" t="s">
        <v>125</v>
      </c>
      <c r="AD1353" s="1" t="s">
        <v>126</v>
      </c>
      <c r="AE1353" s="1" t="s">
        <v>127</v>
      </c>
      <c r="AF1353" s="1" t="s">
        <v>70</v>
      </c>
      <c r="AG1353" s="1" t="s">
        <v>60</v>
      </c>
      <c r="AH1353">
        <v>1353</v>
      </c>
      <c r="AI1353" s="1" t="s">
        <v>70</v>
      </c>
      <c r="AJ1353" s="1" t="s">
        <v>71</v>
      </c>
      <c r="AK1353" s="1" t="s">
        <v>72</v>
      </c>
      <c r="AL1353">
        <v>1</v>
      </c>
      <c r="AM1353" s="1" t="s">
        <v>2820</v>
      </c>
      <c r="AN1353" s="2">
        <v>46174</v>
      </c>
      <c r="AO1353" s="3">
        <v>46174</v>
      </c>
    </row>
    <row r="1354" spans="1:41">
      <c r="A1354" s="1" t="s">
        <v>2821</v>
      </c>
      <c r="B1354" s="1" t="s">
        <v>42</v>
      </c>
      <c r="C1354">
        <v>999999999999</v>
      </c>
      <c r="D1354">
        <v>222222222222</v>
      </c>
      <c r="E1354" s="1" t="s">
        <v>121</v>
      </c>
      <c r="F1354">
        <v>46179.833333333336</v>
      </c>
      <c r="G1354">
        <v>46180.833333333336</v>
      </c>
      <c r="H1354">
        <v>46173.833333333336</v>
      </c>
      <c r="I1354">
        <v>46203.833333333336</v>
      </c>
      <c r="J1354" s="1" t="s">
        <v>75</v>
      </c>
      <c r="K1354" s="1" t="s">
        <v>76</v>
      </c>
      <c r="L1354" s="1" t="s">
        <v>77</v>
      </c>
      <c r="M1354" s="1" t="s">
        <v>133</v>
      </c>
      <c r="N1354" s="1" t="s">
        <v>48</v>
      </c>
      <c r="O1354" s="1" t="s">
        <v>49</v>
      </c>
      <c r="P1354">
        <v>91.160600000000002</v>
      </c>
      <c r="Q1354" s="1" t="s">
        <v>79</v>
      </c>
      <c r="R1354">
        <v>2.3E-2</v>
      </c>
      <c r="S1354" s="1" t="s">
        <v>51</v>
      </c>
      <c r="T1354" s="1" t="s">
        <v>52</v>
      </c>
      <c r="U1354">
        <v>2.0966999999999998</v>
      </c>
      <c r="V1354">
        <v>1.96</v>
      </c>
      <c r="W1354">
        <v>1.96</v>
      </c>
      <c r="X1354" s="1" t="s">
        <v>53</v>
      </c>
      <c r="Y1354" s="1" t="s">
        <v>49</v>
      </c>
      <c r="Z1354" s="1" t="s">
        <v>80</v>
      </c>
      <c r="AA1354" s="1" t="s">
        <v>55</v>
      </c>
      <c r="AB1354" s="1" t="s">
        <v>56</v>
      </c>
      <c r="AC1354" s="1" t="s">
        <v>57</v>
      </c>
      <c r="AD1354" s="1" t="s">
        <v>58</v>
      </c>
      <c r="AE1354" s="1" t="s">
        <v>59</v>
      </c>
      <c r="AF1354" s="1" t="s">
        <v>56</v>
      </c>
      <c r="AG1354" s="1" t="s">
        <v>60</v>
      </c>
      <c r="AH1354">
        <v>1354</v>
      </c>
      <c r="AI1354" s="1" t="s">
        <v>56</v>
      </c>
      <c r="AJ1354" s="1" t="s">
        <v>56</v>
      </c>
      <c r="AK1354" s="1" t="s">
        <v>61</v>
      </c>
      <c r="AL1354">
        <v>1</v>
      </c>
      <c r="AM1354" s="1" t="s">
        <v>2822</v>
      </c>
      <c r="AN1354" s="2">
        <v>46174</v>
      </c>
      <c r="AO1354" s="3">
        <v>46174</v>
      </c>
    </row>
    <row r="1355" spans="1:41">
      <c r="A1355" s="1" t="s">
        <v>2823</v>
      </c>
      <c r="B1355" s="1" t="s">
        <v>42</v>
      </c>
      <c r="C1355">
        <v>999999999999</v>
      </c>
      <c r="D1355">
        <v>222222222222</v>
      </c>
      <c r="E1355" s="1" t="s">
        <v>121</v>
      </c>
      <c r="F1355">
        <v>46179.833333333336</v>
      </c>
      <c r="G1355">
        <v>46180.833333333336</v>
      </c>
      <c r="H1355">
        <v>46173.833333333336</v>
      </c>
      <c r="I1355">
        <v>46203.833333333336</v>
      </c>
      <c r="J1355" s="1" t="s">
        <v>75</v>
      </c>
      <c r="K1355" s="1" t="s">
        <v>76</v>
      </c>
      <c r="L1355" s="1" t="s">
        <v>77</v>
      </c>
      <c r="M1355" s="1" t="s">
        <v>136</v>
      </c>
      <c r="N1355" s="1" t="s">
        <v>48</v>
      </c>
      <c r="O1355" s="1" t="s">
        <v>49</v>
      </c>
      <c r="P1355">
        <v>97.6053</v>
      </c>
      <c r="Q1355" s="1" t="s">
        <v>79</v>
      </c>
      <c r="R1355">
        <v>2.3E-2</v>
      </c>
      <c r="S1355" s="1" t="s">
        <v>51</v>
      </c>
      <c r="T1355" s="1" t="s">
        <v>52</v>
      </c>
      <c r="U1355">
        <v>2.2448999999999999</v>
      </c>
      <c r="V1355">
        <v>2.0985</v>
      </c>
      <c r="W1355">
        <v>2.0985</v>
      </c>
      <c r="X1355" s="1" t="s">
        <v>53</v>
      </c>
      <c r="Y1355" s="1" t="s">
        <v>49</v>
      </c>
      <c r="Z1355" s="1" t="s">
        <v>80</v>
      </c>
      <c r="AA1355" s="1" t="s">
        <v>123</v>
      </c>
      <c r="AB1355" s="1" t="s">
        <v>124</v>
      </c>
      <c r="AC1355" s="1" t="s">
        <v>125</v>
      </c>
      <c r="AD1355" s="1" t="s">
        <v>126</v>
      </c>
      <c r="AE1355" s="1" t="s">
        <v>127</v>
      </c>
      <c r="AF1355" s="1" t="s">
        <v>70</v>
      </c>
      <c r="AG1355" s="1" t="s">
        <v>60</v>
      </c>
      <c r="AH1355">
        <v>1355</v>
      </c>
      <c r="AI1355" s="1" t="s">
        <v>70</v>
      </c>
      <c r="AJ1355" s="1" t="s">
        <v>71</v>
      </c>
      <c r="AK1355" s="1" t="s">
        <v>72</v>
      </c>
      <c r="AL1355">
        <v>1</v>
      </c>
      <c r="AM1355" s="1" t="s">
        <v>2824</v>
      </c>
      <c r="AN1355" s="2">
        <v>46174</v>
      </c>
      <c r="AO1355" s="3">
        <v>46174</v>
      </c>
    </row>
    <row r="1356" spans="1:41">
      <c r="A1356" s="1" t="s">
        <v>2825</v>
      </c>
      <c r="B1356" s="1" t="s">
        <v>42</v>
      </c>
      <c r="C1356">
        <v>999999999999</v>
      </c>
      <c r="D1356">
        <v>222222222222</v>
      </c>
      <c r="E1356" s="1" t="s">
        <v>121</v>
      </c>
      <c r="F1356">
        <v>46179.833333333336</v>
      </c>
      <c r="G1356">
        <v>46180.833333333336</v>
      </c>
      <c r="H1356">
        <v>46173.833333333336</v>
      </c>
      <c r="I1356">
        <v>46203.833333333336</v>
      </c>
      <c r="J1356" s="1" t="s">
        <v>86</v>
      </c>
      <c r="K1356" s="1" t="s">
        <v>87</v>
      </c>
      <c r="L1356" s="1" t="s">
        <v>88</v>
      </c>
      <c r="M1356" s="1" t="s">
        <v>139</v>
      </c>
      <c r="N1356" s="1" t="s">
        <v>48</v>
      </c>
      <c r="O1356" s="1" t="s">
        <v>49</v>
      </c>
      <c r="P1356">
        <v>83.525599999999997</v>
      </c>
      <c r="Q1356" s="1" t="s">
        <v>50</v>
      </c>
      <c r="R1356">
        <v>0.192</v>
      </c>
      <c r="S1356" s="1" t="s">
        <v>51</v>
      </c>
      <c r="T1356" s="1" t="s">
        <v>52</v>
      </c>
      <c r="U1356">
        <v>16.036899999999999</v>
      </c>
      <c r="V1356">
        <v>14.199400000000001</v>
      </c>
      <c r="W1356">
        <v>14.199400000000001</v>
      </c>
      <c r="X1356" s="1" t="s">
        <v>53</v>
      </c>
      <c r="Y1356" s="1" t="s">
        <v>49</v>
      </c>
      <c r="Z1356" s="1" t="s">
        <v>90</v>
      </c>
      <c r="AA1356" s="1" t="s">
        <v>123</v>
      </c>
      <c r="AB1356" s="1" t="s">
        <v>124</v>
      </c>
      <c r="AC1356" s="1" t="s">
        <v>125</v>
      </c>
      <c r="AD1356" s="1" t="s">
        <v>126</v>
      </c>
      <c r="AE1356" s="1" t="s">
        <v>127</v>
      </c>
      <c r="AF1356" s="1" t="s">
        <v>70</v>
      </c>
      <c r="AG1356" s="1" t="s">
        <v>60</v>
      </c>
      <c r="AH1356">
        <v>1356</v>
      </c>
      <c r="AI1356" s="1" t="s">
        <v>70</v>
      </c>
      <c r="AJ1356" s="1" t="s">
        <v>71</v>
      </c>
      <c r="AK1356" s="1" t="s">
        <v>72</v>
      </c>
      <c r="AL1356">
        <v>1</v>
      </c>
      <c r="AM1356" s="1" t="s">
        <v>2826</v>
      </c>
      <c r="AN1356" s="2">
        <v>46174</v>
      </c>
      <c r="AO1356" s="3">
        <v>46174</v>
      </c>
    </row>
    <row r="1357" spans="1:41">
      <c r="A1357" s="1" t="s">
        <v>2827</v>
      </c>
      <c r="B1357" s="1" t="s">
        <v>42</v>
      </c>
      <c r="C1357">
        <v>999999999999</v>
      </c>
      <c r="D1357">
        <v>222222222222</v>
      </c>
      <c r="E1357" s="1" t="s">
        <v>121</v>
      </c>
      <c r="F1357">
        <v>46179.833333333336</v>
      </c>
      <c r="G1357">
        <v>46180.833333333336</v>
      </c>
      <c r="H1357">
        <v>46173.833333333336</v>
      </c>
      <c r="I1357">
        <v>46203.833333333336</v>
      </c>
      <c r="J1357" s="1" t="s">
        <v>86</v>
      </c>
      <c r="K1357" s="1" t="s">
        <v>87</v>
      </c>
      <c r="L1357" s="1" t="s">
        <v>88</v>
      </c>
      <c r="M1357" s="1" t="s">
        <v>142</v>
      </c>
      <c r="N1357" s="1" t="s">
        <v>48</v>
      </c>
      <c r="O1357" s="1" t="s">
        <v>49</v>
      </c>
      <c r="P1357">
        <v>78.121399999999994</v>
      </c>
      <c r="Q1357" s="1" t="s">
        <v>50</v>
      </c>
      <c r="R1357">
        <v>0.192</v>
      </c>
      <c r="S1357" s="1" t="s">
        <v>51</v>
      </c>
      <c r="T1357" s="1" t="s">
        <v>52</v>
      </c>
      <c r="U1357">
        <v>14.9993</v>
      </c>
      <c r="V1357">
        <v>13.2806</v>
      </c>
      <c r="W1357">
        <v>13.2806</v>
      </c>
      <c r="X1357" s="1" t="s">
        <v>53</v>
      </c>
      <c r="Y1357" s="1" t="s">
        <v>49</v>
      </c>
      <c r="Z1357" s="1" t="s">
        <v>90</v>
      </c>
      <c r="AA1357" s="1" t="s">
        <v>123</v>
      </c>
      <c r="AB1357" s="1" t="s">
        <v>124</v>
      </c>
      <c r="AC1357" s="1" t="s">
        <v>125</v>
      </c>
      <c r="AD1357" s="1" t="s">
        <v>126</v>
      </c>
      <c r="AE1357" s="1" t="s">
        <v>127</v>
      </c>
      <c r="AF1357" s="1" t="s">
        <v>70</v>
      </c>
      <c r="AG1357" s="1" t="s">
        <v>60</v>
      </c>
      <c r="AH1357">
        <v>1357</v>
      </c>
      <c r="AI1357" s="1" t="s">
        <v>70</v>
      </c>
      <c r="AJ1357" s="1" t="s">
        <v>71</v>
      </c>
      <c r="AK1357" s="1" t="s">
        <v>72</v>
      </c>
      <c r="AL1357">
        <v>1</v>
      </c>
      <c r="AM1357" s="1" t="s">
        <v>2828</v>
      </c>
      <c r="AN1357" s="2">
        <v>46174</v>
      </c>
      <c r="AO1357" s="3">
        <v>46174</v>
      </c>
    </row>
    <row r="1358" spans="1:41">
      <c r="A1358" s="1" t="s">
        <v>2829</v>
      </c>
      <c r="B1358" s="1" t="s">
        <v>42</v>
      </c>
      <c r="C1358">
        <v>999999999999</v>
      </c>
      <c r="D1358">
        <v>222222222222</v>
      </c>
      <c r="E1358" s="1" t="s">
        <v>121</v>
      </c>
      <c r="F1358">
        <v>46179.833333333336</v>
      </c>
      <c r="G1358">
        <v>46180.833333333336</v>
      </c>
      <c r="H1358">
        <v>46173.833333333336</v>
      </c>
      <c r="I1358">
        <v>46203.833333333336</v>
      </c>
      <c r="J1358" s="1" t="s">
        <v>96</v>
      </c>
      <c r="K1358" s="1" t="s">
        <v>45</v>
      </c>
      <c r="L1358" s="1" t="s">
        <v>97</v>
      </c>
      <c r="M1358" s="1" t="s">
        <v>145</v>
      </c>
      <c r="N1358" s="1" t="s">
        <v>48</v>
      </c>
      <c r="O1358" s="1" t="s">
        <v>49</v>
      </c>
      <c r="P1358">
        <v>1875119.8192</v>
      </c>
      <c r="Q1358" s="1" t="s">
        <v>99</v>
      </c>
      <c r="R1358">
        <v>1.6666700000000001E-5</v>
      </c>
      <c r="S1358" s="1" t="s">
        <v>51</v>
      </c>
      <c r="T1358" s="1" t="s">
        <v>52</v>
      </c>
      <c r="U1358">
        <v>31.252099999999999</v>
      </c>
      <c r="V1358">
        <v>29.064399999999999</v>
      </c>
      <c r="W1358">
        <v>29.064399999999999</v>
      </c>
      <c r="X1358" s="1" t="s">
        <v>53</v>
      </c>
      <c r="Y1358" s="1" t="s">
        <v>49</v>
      </c>
      <c r="Z1358" s="1" t="s">
        <v>100</v>
      </c>
      <c r="AA1358" s="1" t="s">
        <v>123</v>
      </c>
      <c r="AB1358" s="1" t="s">
        <v>124</v>
      </c>
      <c r="AC1358" s="1" t="s">
        <v>125</v>
      </c>
      <c r="AD1358" s="1" t="s">
        <v>126</v>
      </c>
      <c r="AE1358" s="1" t="s">
        <v>127</v>
      </c>
      <c r="AF1358" s="1" t="s">
        <v>70</v>
      </c>
      <c r="AG1358" s="1" t="s">
        <v>60</v>
      </c>
      <c r="AH1358">
        <v>1358</v>
      </c>
      <c r="AI1358" s="1" t="s">
        <v>70</v>
      </c>
      <c r="AJ1358" s="1" t="s">
        <v>71</v>
      </c>
      <c r="AK1358" s="1" t="s">
        <v>72</v>
      </c>
      <c r="AL1358">
        <v>1</v>
      </c>
      <c r="AM1358" s="1" t="s">
        <v>2830</v>
      </c>
      <c r="AN1358" s="2">
        <v>46174</v>
      </c>
      <c r="AO1358" s="3">
        <v>46174</v>
      </c>
    </row>
    <row r="1359" spans="1:41">
      <c r="A1359" s="1" t="s">
        <v>2831</v>
      </c>
      <c r="B1359" s="1" t="s">
        <v>42</v>
      </c>
      <c r="C1359">
        <v>999999999999</v>
      </c>
      <c r="D1359">
        <v>222222222222</v>
      </c>
      <c r="E1359" s="1" t="s">
        <v>121</v>
      </c>
      <c r="F1359">
        <v>46179.833333333336</v>
      </c>
      <c r="G1359">
        <v>46180.833333333336</v>
      </c>
      <c r="H1359">
        <v>46173.833333333336</v>
      </c>
      <c r="I1359">
        <v>46203.833333333336</v>
      </c>
      <c r="J1359" s="1" t="s">
        <v>96</v>
      </c>
      <c r="K1359" s="1" t="s">
        <v>45</v>
      </c>
      <c r="L1359" s="1" t="s">
        <v>97</v>
      </c>
      <c r="M1359" s="1" t="s">
        <v>148</v>
      </c>
      <c r="N1359" s="1" t="s">
        <v>48</v>
      </c>
      <c r="O1359" s="1" t="s">
        <v>49</v>
      </c>
      <c r="P1359">
        <v>1894881.6843000001</v>
      </c>
      <c r="Q1359" s="1" t="s">
        <v>99</v>
      </c>
      <c r="R1359">
        <v>1.6666700000000001E-5</v>
      </c>
      <c r="S1359" s="1" t="s">
        <v>51</v>
      </c>
      <c r="T1359" s="1" t="s">
        <v>52</v>
      </c>
      <c r="U1359">
        <v>31.581399999999999</v>
      </c>
      <c r="V1359">
        <v>29.370699999999999</v>
      </c>
      <c r="W1359">
        <v>29.370699999999999</v>
      </c>
      <c r="X1359" s="1" t="s">
        <v>53</v>
      </c>
      <c r="Y1359" s="1" t="s">
        <v>49</v>
      </c>
      <c r="Z1359" s="1" t="s">
        <v>100</v>
      </c>
      <c r="AA1359" s="1" t="s">
        <v>123</v>
      </c>
      <c r="AB1359" s="1" t="s">
        <v>124</v>
      </c>
      <c r="AC1359" s="1" t="s">
        <v>125</v>
      </c>
      <c r="AD1359" s="1" t="s">
        <v>126</v>
      </c>
      <c r="AE1359" s="1" t="s">
        <v>127</v>
      </c>
      <c r="AF1359" s="1" t="s">
        <v>70</v>
      </c>
      <c r="AG1359" s="1" t="s">
        <v>60</v>
      </c>
      <c r="AH1359">
        <v>1359</v>
      </c>
      <c r="AI1359" s="1" t="s">
        <v>70</v>
      </c>
      <c r="AJ1359" s="1" t="s">
        <v>71</v>
      </c>
      <c r="AK1359" s="1" t="s">
        <v>72</v>
      </c>
      <c r="AL1359">
        <v>1</v>
      </c>
      <c r="AM1359" s="1" t="s">
        <v>2832</v>
      </c>
      <c r="AN1359" s="2">
        <v>46174</v>
      </c>
      <c r="AO1359" s="3">
        <v>46174</v>
      </c>
    </row>
    <row r="1360" spans="1:41">
      <c r="A1360" s="1" t="s">
        <v>2833</v>
      </c>
      <c r="B1360" s="1" t="s">
        <v>42</v>
      </c>
      <c r="C1360">
        <v>999999999999</v>
      </c>
      <c r="D1360">
        <v>222222222222</v>
      </c>
      <c r="E1360" s="1" t="s">
        <v>121</v>
      </c>
      <c r="F1360">
        <v>46179.833333333336</v>
      </c>
      <c r="G1360">
        <v>46180.833333333336</v>
      </c>
      <c r="H1360">
        <v>46173.833333333336</v>
      </c>
      <c r="I1360">
        <v>46203.833333333336</v>
      </c>
      <c r="J1360" s="1" t="s">
        <v>106</v>
      </c>
      <c r="K1360" s="1" t="s">
        <v>107</v>
      </c>
      <c r="L1360" s="1" t="s">
        <v>108</v>
      </c>
      <c r="M1360" s="1" t="s">
        <v>151</v>
      </c>
      <c r="N1360" s="1" t="s">
        <v>48</v>
      </c>
      <c r="O1360" s="1" t="s">
        <v>49</v>
      </c>
      <c r="P1360">
        <v>86.088999999999999</v>
      </c>
      <c r="Q1360" s="1" t="s">
        <v>110</v>
      </c>
      <c r="R1360">
        <v>0.5</v>
      </c>
      <c r="S1360" s="1" t="s">
        <v>51</v>
      </c>
      <c r="T1360" s="1" t="s">
        <v>52</v>
      </c>
      <c r="U1360">
        <v>43.044499999999999</v>
      </c>
      <c r="V1360">
        <v>39.600900000000003</v>
      </c>
      <c r="W1360">
        <v>39.600900000000003</v>
      </c>
      <c r="X1360" s="1" t="s">
        <v>53</v>
      </c>
      <c r="Y1360" s="1" t="s">
        <v>49</v>
      </c>
      <c r="Z1360" s="1" t="s">
        <v>111</v>
      </c>
      <c r="AA1360" s="1" t="s">
        <v>152</v>
      </c>
      <c r="AB1360" s="1" t="s">
        <v>124</v>
      </c>
      <c r="AC1360" s="1" t="s">
        <v>125</v>
      </c>
      <c r="AD1360" s="1" t="s">
        <v>126</v>
      </c>
      <c r="AE1360" s="1" t="s">
        <v>127</v>
      </c>
      <c r="AF1360" s="1" t="s">
        <v>70</v>
      </c>
      <c r="AG1360" s="1" t="s">
        <v>60</v>
      </c>
      <c r="AH1360">
        <v>1360</v>
      </c>
      <c r="AI1360" s="1" t="s">
        <v>113</v>
      </c>
      <c r="AJ1360" s="1" t="s">
        <v>114</v>
      </c>
      <c r="AK1360" s="1" t="s">
        <v>115</v>
      </c>
      <c r="AL1360">
        <v>1</v>
      </c>
      <c r="AM1360" s="1" t="s">
        <v>2834</v>
      </c>
      <c r="AN1360" s="2">
        <v>46174</v>
      </c>
      <c r="AO1360" s="3">
        <v>46174</v>
      </c>
    </row>
    <row r="1361" spans="1:41">
      <c r="A1361" s="1" t="s">
        <v>2835</v>
      </c>
      <c r="B1361" s="1" t="s">
        <v>42</v>
      </c>
      <c r="C1361">
        <v>999999999999</v>
      </c>
      <c r="D1361">
        <v>222222222222</v>
      </c>
      <c r="E1361" s="1" t="s">
        <v>121</v>
      </c>
      <c r="F1361">
        <v>46179.833333333336</v>
      </c>
      <c r="G1361">
        <v>46180.833333333336</v>
      </c>
      <c r="H1361">
        <v>46173.833333333336</v>
      </c>
      <c r="I1361">
        <v>46203.833333333336</v>
      </c>
      <c r="J1361" s="1" t="s">
        <v>106</v>
      </c>
      <c r="K1361" s="1" t="s">
        <v>107</v>
      </c>
      <c r="L1361" s="1" t="s">
        <v>108</v>
      </c>
      <c r="M1361" s="1" t="s">
        <v>155</v>
      </c>
      <c r="N1361" s="1" t="s">
        <v>48</v>
      </c>
      <c r="O1361" s="1" t="s">
        <v>49</v>
      </c>
      <c r="P1361">
        <v>86.034499999999994</v>
      </c>
      <c r="Q1361" s="1" t="s">
        <v>110</v>
      </c>
      <c r="R1361">
        <v>0.5</v>
      </c>
      <c r="S1361" s="1" t="s">
        <v>51</v>
      </c>
      <c r="T1361" s="1" t="s">
        <v>52</v>
      </c>
      <c r="U1361">
        <v>43.017200000000003</v>
      </c>
      <c r="V1361">
        <v>39.575899999999997</v>
      </c>
      <c r="W1361">
        <v>39.575899999999997</v>
      </c>
      <c r="X1361" s="1" t="s">
        <v>53</v>
      </c>
      <c r="Y1361" s="1" t="s">
        <v>49</v>
      </c>
      <c r="Z1361" s="1" t="s">
        <v>111</v>
      </c>
      <c r="AA1361" s="1" t="s">
        <v>152</v>
      </c>
      <c r="AB1361" s="1" t="s">
        <v>124</v>
      </c>
      <c r="AC1361" s="1" t="s">
        <v>125</v>
      </c>
      <c r="AD1361" s="1" t="s">
        <v>126</v>
      </c>
      <c r="AE1361" s="1" t="s">
        <v>127</v>
      </c>
      <c r="AF1361" s="1" t="s">
        <v>70</v>
      </c>
      <c r="AG1361" s="1" t="s">
        <v>60</v>
      </c>
      <c r="AH1361">
        <v>1361</v>
      </c>
      <c r="AI1361" s="1" t="s">
        <v>113</v>
      </c>
      <c r="AJ1361" s="1" t="s">
        <v>114</v>
      </c>
      <c r="AK1361" s="1" t="s">
        <v>115</v>
      </c>
      <c r="AL1361">
        <v>1</v>
      </c>
      <c r="AM1361" s="1" t="s">
        <v>2836</v>
      </c>
      <c r="AN1361" s="2">
        <v>46174</v>
      </c>
      <c r="AO1361" s="3">
        <v>46174</v>
      </c>
    </row>
    <row r="1362" spans="1:41">
      <c r="A1362" s="1" t="s">
        <v>2837</v>
      </c>
      <c r="B1362" s="1" t="s">
        <v>42</v>
      </c>
      <c r="C1362">
        <v>999999999999</v>
      </c>
      <c r="D1362">
        <v>111111111111</v>
      </c>
      <c r="E1362" s="1" t="s">
        <v>43</v>
      </c>
      <c r="F1362">
        <v>46180.833333333336</v>
      </c>
      <c r="G1362">
        <v>46181.833333333336</v>
      </c>
      <c r="H1362">
        <v>46173.833333333336</v>
      </c>
      <c r="I1362">
        <v>46203.833333333336</v>
      </c>
      <c r="J1362" s="1" t="s">
        <v>44</v>
      </c>
      <c r="K1362" s="1" t="s">
        <v>45</v>
      </c>
      <c r="L1362" s="1" t="s">
        <v>46</v>
      </c>
      <c r="M1362" s="1" t="s">
        <v>47</v>
      </c>
      <c r="N1362" s="1" t="s">
        <v>48</v>
      </c>
      <c r="O1362" s="1" t="s">
        <v>49</v>
      </c>
      <c r="P1362">
        <v>1030.5916999999999</v>
      </c>
      <c r="Q1362" s="1" t="s">
        <v>50</v>
      </c>
      <c r="R1362">
        <v>9.6000000000000002E-2</v>
      </c>
      <c r="S1362" s="1" t="s">
        <v>51</v>
      </c>
      <c r="T1362" s="1" t="s">
        <v>52</v>
      </c>
      <c r="U1362">
        <v>98.936800000000005</v>
      </c>
      <c r="V1362">
        <v>86.569699999999997</v>
      </c>
      <c r="W1362">
        <v>86.569699999999997</v>
      </c>
      <c r="X1362" s="1" t="s">
        <v>53</v>
      </c>
      <c r="Y1362" s="1" t="s">
        <v>49</v>
      </c>
      <c r="Z1362" s="1" t="s">
        <v>54</v>
      </c>
      <c r="AA1362" s="1" t="s">
        <v>55</v>
      </c>
      <c r="AB1362" s="1" t="s">
        <v>56</v>
      </c>
      <c r="AC1362" s="1" t="s">
        <v>57</v>
      </c>
      <c r="AD1362" s="1" t="s">
        <v>58</v>
      </c>
      <c r="AE1362" s="1" t="s">
        <v>59</v>
      </c>
      <c r="AF1362" s="1" t="s">
        <v>56</v>
      </c>
      <c r="AG1362" s="1" t="s">
        <v>60</v>
      </c>
      <c r="AH1362">
        <v>1362</v>
      </c>
      <c r="AI1362" s="1" t="s">
        <v>56</v>
      </c>
      <c r="AJ1362" s="1" t="s">
        <v>56</v>
      </c>
      <c r="AK1362" s="1" t="s">
        <v>61</v>
      </c>
      <c r="AL1362">
        <v>1</v>
      </c>
      <c r="AM1362" s="1" t="s">
        <v>2838</v>
      </c>
      <c r="AN1362" s="2">
        <v>46174</v>
      </c>
      <c r="AO1362" s="3">
        <v>46174</v>
      </c>
    </row>
    <row r="1363" spans="1:41">
      <c r="A1363" s="1" t="s">
        <v>2839</v>
      </c>
      <c r="B1363" s="1" t="s">
        <v>42</v>
      </c>
      <c r="C1363">
        <v>999999999999</v>
      </c>
      <c r="D1363">
        <v>111111111111</v>
      </c>
      <c r="E1363" s="1" t="s">
        <v>43</v>
      </c>
      <c r="F1363">
        <v>46180.833333333336</v>
      </c>
      <c r="G1363">
        <v>46181.833333333336</v>
      </c>
      <c r="H1363">
        <v>46173.833333333336</v>
      </c>
      <c r="I1363">
        <v>46203.833333333336</v>
      </c>
      <c r="J1363" s="1" t="s">
        <v>44</v>
      </c>
      <c r="K1363" s="1" t="s">
        <v>45</v>
      </c>
      <c r="L1363" s="1" t="s">
        <v>46</v>
      </c>
      <c r="M1363" s="1" t="s">
        <v>64</v>
      </c>
      <c r="N1363" s="1" t="s">
        <v>48</v>
      </c>
      <c r="O1363" s="1" t="s">
        <v>49</v>
      </c>
      <c r="P1363">
        <v>1052.5265999999999</v>
      </c>
      <c r="Q1363" s="1" t="s">
        <v>50</v>
      </c>
      <c r="R1363">
        <v>9.6000000000000002E-2</v>
      </c>
      <c r="S1363" s="1" t="s">
        <v>51</v>
      </c>
      <c r="T1363" s="1" t="s">
        <v>52</v>
      </c>
      <c r="U1363">
        <v>101.04259999999999</v>
      </c>
      <c r="V1363">
        <v>88.412199999999999</v>
      </c>
      <c r="W1363">
        <v>88.412199999999999</v>
      </c>
      <c r="X1363" s="1" t="s">
        <v>53</v>
      </c>
      <c r="Y1363" s="1" t="s">
        <v>49</v>
      </c>
      <c r="Z1363" s="1" t="s">
        <v>54</v>
      </c>
      <c r="AA1363" s="1" t="s">
        <v>65</v>
      </c>
      <c r="AB1363" s="1" t="s">
        <v>66</v>
      </c>
      <c r="AC1363" s="1" t="s">
        <v>67</v>
      </c>
      <c r="AD1363" s="1" t="s">
        <v>68</v>
      </c>
      <c r="AE1363" s="1" t="s">
        <v>69</v>
      </c>
      <c r="AF1363" s="1" t="s">
        <v>70</v>
      </c>
      <c r="AG1363" s="1" t="s">
        <v>60</v>
      </c>
      <c r="AH1363">
        <v>1363</v>
      </c>
      <c r="AI1363" s="1" t="s">
        <v>70</v>
      </c>
      <c r="AJ1363" s="1" t="s">
        <v>71</v>
      </c>
      <c r="AK1363" s="1" t="s">
        <v>72</v>
      </c>
      <c r="AL1363">
        <v>1</v>
      </c>
      <c r="AM1363" s="1" t="s">
        <v>2840</v>
      </c>
      <c r="AN1363" s="2">
        <v>46174</v>
      </c>
      <c r="AO1363" s="3">
        <v>46174</v>
      </c>
    </row>
    <row r="1364" spans="1:41">
      <c r="A1364" s="1" t="s">
        <v>2841</v>
      </c>
      <c r="B1364" s="1" t="s">
        <v>42</v>
      </c>
      <c r="C1364">
        <v>999999999999</v>
      </c>
      <c r="D1364">
        <v>111111111111</v>
      </c>
      <c r="E1364" s="1" t="s">
        <v>43</v>
      </c>
      <c r="F1364">
        <v>46180.833333333336</v>
      </c>
      <c r="G1364">
        <v>46181.833333333336</v>
      </c>
      <c r="H1364">
        <v>46173.833333333336</v>
      </c>
      <c r="I1364">
        <v>46203.833333333336</v>
      </c>
      <c r="J1364" s="1" t="s">
        <v>75</v>
      </c>
      <c r="K1364" s="1" t="s">
        <v>76</v>
      </c>
      <c r="L1364" s="1" t="s">
        <v>77</v>
      </c>
      <c r="M1364" s="1" t="s">
        <v>78</v>
      </c>
      <c r="N1364" s="1" t="s">
        <v>48</v>
      </c>
      <c r="O1364" s="1" t="s">
        <v>49</v>
      </c>
      <c r="P1364">
        <v>252.8108</v>
      </c>
      <c r="Q1364" s="1" t="s">
        <v>79</v>
      </c>
      <c r="R1364">
        <v>2.3E-2</v>
      </c>
      <c r="S1364" s="1" t="s">
        <v>51</v>
      </c>
      <c r="T1364" s="1" t="s">
        <v>52</v>
      </c>
      <c r="U1364">
        <v>5.8146000000000004</v>
      </c>
      <c r="V1364">
        <v>5.4353999999999996</v>
      </c>
      <c r="W1364">
        <v>5.4353999999999996</v>
      </c>
      <c r="X1364" s="1" t="s">
        <v>53</v>
      </c>
      <c r="Y1364" s="1" t="s">
        <v>49</v>
      </c>
      <c r="Z1364" s="1" t="s">
        <v>80</v>
      </c>
      <c r="AA1364" s="1" t="s">
        <v>65</v>
      </c>
      <c r="AB1364" s="1" t="s">
        <v>66</v>
      </c>
      <c r="AC1364" s="1" t="s">
        <v>67</v>
      </c>
      <c r="AD1364" s="1" t="s">
        <v>68</v>
      </c>
      <c r="AE1364" s="1" t="s">
        <v>69</v>
      </c>
      <c r="AF1364" s="1" t="s">
        <v>70</v>
      </c>
      <c r="AG1364" s="1" t="s">
        <v>60</v>
      </c>
      <c r="AH1364">
        <v>1364</v>
      </c>
      <c r="AI1364" s="1" t="s">
        <v>70</v>
      </c>
      <c r="AJ1364" s="1" t="s">
        <v>71</v>
      </c>
      <c r="AK1364" s="1" t="s">
        <v>72</v>
      </c>
      <c r="AL1364">
        <v>1</v>
      </c>
      <c r="AM1364" s="1" t="s">
        <v>2842</v>
      </c>
      <c r="AN1364" s="2">
        <v>46174</v>
      </c>
      <c r="AO1364" s="3">
        <v>46174</v>
      </c>
    </row>
    <row r="1365" spans="1:41">
      <c r="A1365" s="1" t="s">
        <v>2843</v>
      </c>
      <c r="B1365" s="1" t="s">
        <v>42</v>
      </c>
      <c r="C1365">
        <v>999999999999</v>
      </c>
      <c r="D1365">
        <v>111111111111</v>
      </c>
      <c r="E1365" s="1" t="s">
        <v>43</v>
      </c>
      <c r="F1365">
        <v>46180.833333333336</v>
      </c>
      <c r="G1365">
        <v>46181.833333333336</v>
      </c>
      <c r="H1365">
        <v>46173.833333333336</v>
      </c>
      <c r="I1365">
        <v>46203.833333333336</v>
      </c>
      <c r="J1365" s="1" t="s">
        <v>75</v>
      </c>
      <c r="K1365" s="1" t="s">
        <v>76</v>
      </c>
      <c r="L1365" s="1" t="s">
        <v>77</v>
      </c>
      <c r="M1365" s="1" t="s">
        <v>83</v>
      </c>
      <c r="N1365" s="1" t="s">
        <v>48</v>
      </c>
      <c r="O1365" s="1" t="s">
        <v>49</v>
      </c>
      <c r="P1365">
        <v>248.24299999999999</v>
      </c>
      <c r="Q1365" s="1" t="s">
        <v>79</v>
      </c>
      <c r="R1365">
        <v>2.3E-2</v>
      </c>
      <c r="S1365" s="1" t="s">
        <v>51</v>
      </c>
      <c r="T1365" s="1" t="s">
        <v>52</v>
      </c>
      <c r="U1365">
        <v>5.7096</v>
      </c>
      <c r="V1365">
        <v>5.3372000000000002</v>
      </c>
      <c r="W1365">
        <v>5.3372000000000002</v>
      </c>
      <c r="X1365" s="1" t="s">
        <v>53</v>
      </c>
      <c r="Y1365" s="1" t="s">
        <v>49</v>
      </c>
      <c r="Z1365" s="1" t="s">
        <v>80</v>
      </c>
      <c r="AA1365" s="1" t="s">
        <v>65</v>
      </c>
      <c r="AB1365" s="1" t="s">
        <v>66</v>
      </c>
      <c r="AC1365" s="1" t="s">
        <v>67</v>
      </c>
      <c r="AD1365" s="1" t="s">
        <v>68</v>
      </c>
      <c r="AE1365" s="1" t="s">
        <v>69</v>
      </c>
      <c r="AF1365" s="1" t="s">
        <v>70</v>
      </c>
      <c r="AG1365" s="1" t="s">
        <v>60</v>
      </c>
      <c r="AH1365">
        <v>1365</v>
      </c>
      <c r="AI1365" s="1" t="s">
        <v>70</v>
      </c>
      <c r="AJ1365" s="1" t="s">
        <v>71</v>
      </c>
      <c r="AK1365" s="1" t="s">
        <v>72</v>
      </c>
      <c r="AL1365">
        <v>1</v>
      </c>
      <c r="AM1365" s="1" t="s">
        <v>2844</v>
      </c>
      <c r="AN1365" s="2">
        <v>46174</v>
      </c>
      <c r="AO1365" s="3">
        <v>46174</v>
      </c>
    </row>
    <row r="1366" spans="1:41">
      <c r="A1366" s="1" t="s">
        <v>2845</v>
      </c>
      <c r="B1366" s="1" t="s">
        <v>42</v>
      </c>
      <c r="C1366">
        <v>999999999999</v>
      </c>
      <c r="D1366">
        <v>111111111111</v>
      </c>
      <c r="E1366" s="1" t="s">
        <v>43</v>
      </c>
      <c r="F1366">
        <v>46180.833333333336</v>
      </c>
      <c r="G1366">
        <v>46181.833333333336</v>
      </c>
      <c r="H1366">
        <v>46173.833333333336</v>
      </c>
      <c r="I1366">
        <v>46203.833333333336</v>
      </c>
      <c r="J1366" s="1" t="s">
        <v>86</v>
      </c>
      <c r="K1366" s="1" t="s">
        <v>87</v>
      </c>
      <c r="L1366" s="1" t="s">
        <v>88</v>
      </c>
      <c r="M1366" s="1" t="s">
        <v>89</v>
      </c>
      <c r="N1366" s="1" t="s">
        <v>48</v>
      </c>
      <c r="O1366" s="1" t="s">
        <v>49</v>
      </c>
      <c r="P1366">
        <v>235.61619999999999</v>
      </c>
      <c r="Q1366" s="1" t="s">
        <v>50</v>
      </c>
      <c r="R1366">
        <v>0.192</v>
      </c>
      <c r="S1366" s="1" t="s">
        <v>51</v>
      </c>
      <c r="T1366" s="1" t="s">
        <v>52</v>
      </c>
      <c r="U1366">
        <v>45.238300000000002</v>
      </c>
      <c r="V1366">
        <v>40.0548</v>
      </c>
      <c r="W1366">
        <v>40.0548</v>
      </c>
      <c r="X1366" s="1" t="s">
        <v>53</v>
      </c>
      <c r="Y1366" s="1" t="s">
        <v>49</v>
      </c>
      <c r="Z1366" s="1" t="s">
        <v>90</v>
      </c>
      <c r="AA1366" s="1" t="s">
        <v>55</v>
      </c>
      <c r="AB1366" s="1" t="s">
        <v>56</v>
      </c>
      <c r="AC1366" s="1" t="s">
        <v>57</v>
      </c>
      <c r="AD1366" s="1" t="s">
        <v>58</v>
      </c>
      <c r="AE1366" s="1" t="s">
        <v>59</v>
      </c>
      <c r="AF1366" s="1" t="s">
        <v>56</v>
      </c>
      <c r="AG1366" s="1" t="s">
        <v>60</v>
      </c>
      <c r="AH1366">
        <v>1366</v>
      </c>
      <c r="AI1366" s="1" t="s">
        <v>56</v>
      </c>
      <c r="AJ1366" s="1" t="s">
        <v>56</v>
      </c>
      <c r="AK1366" s="1" t="s">
        <v>61</v>
      </c>
      <c r="AL1366">
        <v>1</v>
      </c>
      <c r="AM1366" s="1" t="s">
        <v>2846</v>
      </c>
      <c r="AN1366" s="2">
        <v>46174</v>
      </c>
      <c r="AO1366" s="3">
        <v>46174</v>
      </c>
    </row>
    <row r="1367" spans="1:41">
      <c r="A1367" s="1" t="s">
        <v>2847</v>
      </c>
      <c r="B1367" s="1" t="s">
        <v>42</v>
      </c>
      <c r="C1367">
        <v>999999999999</v>
      </c>
      <c r="D1367">
        <v>111111111111</v>
      </c>
      <c r="E1367" s="1" t="s">
        <v>43</v>
      </c>
      <c r="F1367">
        <v>46180.833333333336</v>
      </c>
      <c r="G1367">
        <v>46181.833333333336</v>
      </c>
      <c r="H1367">
        <v>46173.833333333336</v>
      </c>
      <c r="I1367">
        <v>46203.833333333336</v>
      </c>
      <c r="J1367" s="1" t="s">
        <v>86</v>
      </c>
      <c r="K1367" s="1" t="s">
        <v>87</v>
      </c>
      <c r="L1367" s="1" t="s">
        <v>88</v>
      </c>
      <c r="M1367" s="1" t="s">
        <v>93</v>
      </c>
      <c r="N1367" s="1" t="s">
        <v>48</v>
      </c>
      <c r="O1367" s="1" t="s">
        <v>49</v>
      </c>
      <c r="P1367">
        <v>214.49209999999999</v>
      </c>
      <c r="Q1367" s="1" t="s">
        <v>50</v>
      </c>
      <c r="R1367">
        <v>0.192</v>
      </c>
      <c r="S1367" s="1" t="s">
        <v>51</v>
      </c>
      <c r="T1367" s="1" t="s">
        <v>52</v>
      </c>
      <c r="U1367">
        <v>41.182499999999997</v>
      </c>
      <c r="V1367">
        <v>36.463700000000003</v>
      </c>
      <c r="W1367">
        <v>36.463700000000003</v>
      </c>
      <c r="X1367" s="1" t="s">
        <v>53</v>
      </c>
      <c r="Y1367" s="1" t="s">
        <v>49</v>
      </c>
      <c r="Z1367" s="1" t="s">
        <v>90</v>
      </c>
      <c r="AA1367" s="1" t="s">
        <v>65</v>
      </c>
      <c r="AB1367" s="1" t="s">
        <v>66</v>
      </c>
      <c r="AC1367" s="1" t="s">
        <v>67</v>
      </c>
      <c r="AD1367" s="1" t="s">
        <v>68</v>
      </c>
      <c r="AE1367" s="1" t="s">
        <v>69</v>
      </c>
      <c r="AF1367" s="1" t="s">
        <v>70</v>
      </c>
      <c r="AG1367" s="1" t="s">
        <v>60</v>
      </c>
      <c r="AH1367">
        <v>1367</v>
      </c>
      <c r="AI1367" s="1" t="s">
        <v>70</v>
      </c>
      <c r="AJ1367" s="1" t="s">
        <v>71</v>
      </c>
      <c r="AK1367" s="1" t="s">
        <v>72</v>
      </c>
      <c r="AL1367">
        <v>1</v>
      </c>
      <c r="AM1367" s="1" t="s">
        <v>2848</v>
      </c>
      <c r="AN1367" s="2">
        <v>46174</v>
      </c>
      <c r="AO1367" s="3">
        <v>46174</v>
      </c>
    </row>
    <row r="1368" spans="1:41">
      <c r="A1368" s="1" t="s">
        <v>2849</v>
      </c>
      <c r="B1368" s="1" t="s">
        <v>42</v>
      </c>
      <c r="C1368">
        <v>999999999999</v>
      </c>
      <c r="D1368">
        <v>111111111111</v>
      </c>
      <c r="E1368" s="1" t="s">
        <v>43</v>
      </c>
      <c r="F1368">
        <v>46180.833333333336</v>
      </c>
      <c r="G1368">
        <v>46181.833333333336</v>
      </c>
      <c r="H1368">
        <v>46173.833333333336</v>
      </c>
      <c r="I1368">
        <v>46203.833333333336</v>
      </c>
      <c r="J1368" s="1" t="s">
        <v>96</v>
      </c>
      <c r="K1368" s="1" t="s">
        <v>45</v>
      </c>
      <c r="L1368" s="1" t="s">
        <v>97</v>
      </c>
      <c r="M1368" s="1" t="s">
        <v>98</v>
      </c>
      <c r="N1368" s="1" t="s">
        <v>48</v>
      </c>
      <c r="O1368" s="1" t="s">
        <v>49</v>
      </c>
      <c r="P1368">
        <v>4810361.8537999997</v>
      </c>
      <c r="Q1368" s="1" t="s">
        <v>99</v>
      </c>
      <c r="R1368">
        <v>1.6666700000000001E-5</v>
      </c>
      <c r="S1368" s="1" t="s">
        <v>51</v>
      </c>
      <c r="T1368" s="1" t="s">
        <v>52</v>
      </c>
      <c r="U1368">
        <v>80.172899999999998</v>
      </c>
      <c r="V1368">
        <v>74.560599999999994</v>
      </c>
      <c r="W1368">
        <v>74.560599999999994</v>
      </c>
      <c r="X1368" s="1" t="s">
        <v>53</v>
      </c>
      <c r="Y1368" s="1" t="s">
        <v>49</v>
      </c>
      <c r="Z1368" s="1" t="s">
        <v>100</v>
      </c>
      <c r="AA1368" s="1" t="s">
        <v>65</v>
      </c>
      <c r="AB1368" s="1" t="s">
        <v>66</v>
      </c>
      <c r="AC1368" s="1" t="s">
        <v>67</v>
      </c>
      <c r="AD1368" s="1" t="s">
        <v>68</v>
      </c>
      <c r="AE1368" s="1" t="s">
        <v>69</v>
      </c>
      <c r="AF1368" s="1" t="s">
        <v>70</v>
      </c>
      <c r="AG1368" s="1" t="s">
        <v>60</v>
      </c>
      <c r="AH1368">
        <v>1368</v>
      </c>
      <c r="AI1368" s="1" t="s">
        <v>70</v>
      </c>
      <c r="AJ1368" s="1" t="s">
        <v>71</v>
      </c>
      <c r="AK1368" s="1" t="s">
        <v>72</v>
      </c>
      <c r="AL1368">
        <v>1</v>
      </c>
      <c r="AM1368" s="1" t="s">
        <v>2850</v>
      </c>
      <c r="AN1368" s="2">
        <v>46174</v>
      </c>
      <c r="AO1368" s="3">
        <v>46174</v>
      </c>
    </row>
    <row r="1369" spans="1:41">
      <c r="A1369" s="1" t="s">
        <v>2851</v>
      </c>
      <c r="B1369" s="1" t="s">
        <v>42</v>
      </c>
      <c r="C1369">
        <v>999999999999</v>
      </c>
      <c r="D1369">
        <v>111111111111</v>
      </c>
      <c r="E1369" s="1" t="s">
        <v>43</v>
      </c>
      <c r="F1369">
        <v>46180.833333333336</v>
      </c>
      <c r="G1369">
        <v>46181.833333333336</v>
      </c>
      <c r="H1369">
        <v>46173.833333333336</v>
      </c>
      <c r="I1369">
        <v>46203.833333333336</v>
      </c>
      <c r="J1369" s="1" t="s">
        <v>96</v>
      </c>
      <c r="K1369" s="1" t="s">
        <v>45</v>
      </c>
      <c r="L1369" s="1" t="s">
        <v>97</v>
      </c>
      <c r="M1369" s="1" t="s">
        <v>103</v>
      </c>
      <c r="N1369" s="1" t="s">
        <v>48</v>
      </c>
      <c r="O1369" s="1" t="s">
        <v>49</v>
      </c>
      <c r="P1369">
        <v>4547782.2558000004</v>
      </c>
      <c r="Q1369" s="1" t="s">
        <v>99</v>
      </c>
      <c r="R1369">
        <v>1.6666700000000001E-5</v>
      </c>
      <c r="S1369" s="1" t="s">
        <v>51</v>
      </c>
      <c r="T1369" s="1" t="s">
        <v>52</v>
      </c>
      <c r="U1369">
        <v>75.796499999999995</v>
      </c>
      <c r="V1369">
        <v>70.490600000000001</v>
      </c>
      <c r="W1369">
        <v>70.490600000000001</v>
      </c>
      <c r="X1369" s="1" t="s">
        <v>53</v>
      </c>
      <c r="Y1369" s="1" t="s">
        <v>49</v>
      </c>
      <c r="Z1369" s="1" t="s">
        <v>100</v>
      </c>
      <c r="AA1369" s="1" t="s">
        <v>55</v>
      </c>
      <c r="AB1369" s="1" t="s">
        <v>56</v>
      </c>
      <c r="AC1369" s="1" t="s">
        <v>57</v>
      </c>
      <c r="AD1369" s="1" t="s">
        <v>58</v>
      </c>
      <c r="AE1369" s="1" t="s">
        <v>59</v>
      </c>
      <c r="AF1369" s="1" t="s">
        <v>56</v>
      </c>
      <c r="AG1369" s="1" t="s">
        <v>60</v>
      </c>
      <c r="AH1369">
        <v>1369</v>
      </c>
      <c r="AI1369" s="1" t="s">
        <v>56</v>
      </c>
      <c r="AJ1369" s="1" t="s">
        <v>56</v>
      </c>
      <c r="AK1369" s="1" t="s">
        <v>61</v>
      </c>
      <c r="AL1369">
        <v>1</v>
      </c>
      <c r="AM1369" s="1" t="s">
        <v>2852</v>
      </c>
      <c r="AN1369" s="2">
        <v>46174</v>
      </c>
      <c r="AO1369" s="3">
        <v>46174</v>
      </c>
    </row>
    <row r="1370" spans="1:41">
      <c r="A1370" s="1" t="s">
        <v>2853</v>
      </c>
      <c r="B1370" s="1" t="s">
        <v>42</v>
      </c>
      <c r="C1370">
        <v>999999999999</v>
      </c>
      <c r="D1370">
        <v>111111111111</v>
      </c>
      <c r="E1370" s="1" t="s">
        <v>43</v>
      </c>
      <c r="F1370">
        <v>46180.833333333336</v>
      </c>
      <c r="G1370">
        <v>46181.833333333336</v>
      </c>
      <c r="H1370">
        <v>46173.833333333336</v>
      </c>
      <c r="I1370">
        <v>46203.833333333336</v>
      </c>
      <c r="J1370" s="1" t="s">
        <v>106</v>
      </c>
      <c r="K1370" s="1" t="s">
        <v>107</v>
      </c>
      <c r="L1370" s="1" t="s">
        <v>108</v>
      </c>
      <c r="M1370" s="1" t="s">
        <v>109</v>
      </c>
      <c r="N1370" s="1" t="s">
        <v>48</v>
      </c>
      <c r="O1370" s="1" t="s">
        <v>49</v>
      </c>
      <c r="P1370">
        <v>211.53020000000001</v>
      </c>
      <c r="Q1370" s="1" t="s">
        <v>110</v>
      </c>
      <c r="R1370">
        <v>0.5</v>
      </c>
      <c r="S1370" s="1" t="s">
        <v>51</v>
      </c>
      <c r="T1370" s="1" t="s">
        <v>52</v>
      </c>
      <c r="U1370">
        <v>105.7651</v>
      </c>
      <c r="V1370">
        <v>97.303899999999999</v>
      </c>
      <c r="W1370">
        <v>97.303899999999999</v>
      </c>
      <c r="X1370" s="1" t="s">
        <v>53</v>
      </c>
      <c r="Y1370" s="1" t="s">
        <v>49</v>
      </c>
      <c r="Z1370" s="1" t="s">
        <v>111</v>
      </c>
      <c r="AA1370" s="1" t="s">
        <v>112</v>
      </c>
      <c r="AB1370" s="1" t="s">
        <v>66</v>
      </c>
      <c r="AC1370" s="1" t="s">
        <v>67</v>
      </c>
      <c r="AD1370" s="1" t="s">
        <v>68</v>
      </c>
      <c r="AE1370" s="1" t="s">
        <v>69</v>
      </c>
      <c r="AF1370" s="1" t="s">
        <v>70</v>
      </c>
      <c r="AG1370" s="1" t="s">
        <v>60</v>
      </c>
      <c r="AH1370">
        <v>1370</v>
      </c>
      <c r="AI1370" s="1" t="s">
        <v>113</v>
      </c>
      <c r="AJ1370" s="1" t="s">
        <v>114</v>
      </c>
      <c r="AK1370" s="1" t="s">
        <v>115</v>
      </c>
      <c r="AL1370">
        <v>1</v>
      </c>
      <c r="AM1370" s="1" t="s">
        <v>2854</v>
      </c>
      <c r="AN1370" s="2">
        <v>46174</v>
      </c>
      <c r="AO1370" s="3">
        <v>46174</v>
      </c>
    </row>
    <row r="1371" spans="1:41">
      <c r="A1371" s="1" t="s">
        <v>2855</v>
      </c>
      <c r="B1371" s="1" t="s">
        <v>42</v>
      </c>
      <c r="C1371">
        <v>999999999999</v>
      </c>
      <c r="D1371">
        <v>111111111111</v>
      </c>
      <c r="E1371" s="1" t="s">
        <v>43</v>
      </c>
      <c r="F1371">
        <v>46180.833333333336</v>
      </c>
      <c r="G1371">
        <v>46181.833333333336</v>
      </c>
      <c r="H1371">
        <v>46173.833333333336</v>
      </c>
      <c r="I1371">
        <v>46203.833333333336</v>
      </c>
      <c r="J1371" s="1" t="s">
        <v>106</v>
      </c>
      <c r="K1371" s="1" t="s">
        <v>107</v>
      </c>
      <c r="L1371" s="1" t="s">
        <v>108</v>
      </c>
      <c r="M1371" s="1" t="s">
        <v>118</v>
      </c>
      <c r="N1371" s="1" t="s">
        <v>48</v>
      </c>
      <c r="O1371" s="1" t="s">
        <v>49</v>
      </c>
      <c r="P1371">
        <v>216.17590000000001</v>
      </c>
      <c r="Q1371" s="1" t="s">
        <v>110</v>
      </c>
      <c r="R1371">
        <v>0.5</v>
      </c>
      <c r="S1371" s="1" t="s">
        <v>51</v>
      </c>
      <c r="T1371" s="1" t="s">
        <v>52</v>
      </c>
      <c r="U1371">
        <v>108.08799999999999</v>
      </c>
      <c r="V1371">
        <v>99.440899999999999</v>
      </c>
      <c r="W1371">
        <v>99.440899999999999</v>
      </c>
      <c r="X1371" s="1" t="s">
        <v>53</v>
      </c>
      <c r="Y1371" s="1" t="s">
        <v>49</v>
      </c>
      <c r="Z1371" s="1" t="s">
        <v>111</v>
      </c>
      <c r="AA1371" s="1" t="s">
        <v>112</v>
      </c>
      <c r="AB1371" s="1" t="s">
        <v>66</v>
      </c>
      <c r="AC1371" s="1" t="s">
        <v>67</v>
      </c>
      <c r="AD1371" s="1" t="s">
        <v>68</v>
      </c>
      <c r="AE1371" s="1" t="s">
        <v>69</v>
      </c>
      <c r="AF1371" s="1" t="s">
        <v>70</v>
      </c>
      <c r="AG1371" s="1" t="s">
        <v>60</v>
      </c>
      <c r="AH1371">
        <v>1371</v>
      </c>
      <c r="AI1371" s="1" t="s">
        <v>113</v>
      </c>
      <c r="AJ1371" s="1" t="s">
        <v>114</v>
      </c>
      <c r="AK1371" s="1" t="s">
        <v>115</v>
      </c>
      <c r="AL1371">
        <v>1</v>
      </c>
      <c r="AM1371" s="1" t="s">
        <v>2856</v>
      </c>
      <c r="AN1371" s="2">
        <v>46174</v>
      </c>
      <c r="AO1371" s="3">
        <v>46174</v>
      </c>
    </row>
    <row r="1372" spans="1:41">
      <c r="A1372" s="1" t="s">
        <v>2857</v>
      </c>
      <c r="B1372" s="1" t="s">
        <v>42</v>
      </c>
      <c r="C1372">
        <v>999999999999</v>
      </c>
      <c r="D1372">
        <v>222222222222</v>
      </c>
      <c r="E1372" s="1" t="s">
        <v>121</v>
      </c>
      <c r="F1372">
        <v>46180.833333333336</v>
      </c>
      <c r="G1372">
        <v>46181.833333333336</v>
      </c>
      <c r="H1372">
        <v>46173.833333333336</v>
      </c>
      <c r="I1372">
        <v>46203.833333333336</v>
      </c>
      <c r="J1372" s="1" t="s">
        <v>44</v>
      </c>
      <c r="K1372" s="1" t="s">
        <v>45</v>
      </c>
      <c r="L1372" s="1" t="s">
        <v>46</v>
      </c>
      <c r="M1372" s="1" t="s">
        <v>122</v>
      </c>
      <c r="N1372" s="1" t="s">
        <v>48</v>
      </c>
      <c r="O1372" s="1" t="s">
        <v>49</v>
      </c>
      <c r="P1372">
        <v>416.96980000000002</v>
      </c>
      <c r="Q1372" s="1" t="s">
        <v>50</v>
      </c>
      <c r="R1372">
        <v>9.6000000000000002E-2</v>
      </c>
      <c r="S1372" s="1" t="s">
        <v>51</v>
      </c>
      <c r="T1372" s="1" t="s">
        <v>52</v>
      </c>
      <c r="U1372">
        <v>40.0291</v>
      </c>
      <c r="V1372">
        <v>35.025500000000001</v>
      </c>
      <c r="W1372">
        <v>35.025500000000001</v>
      </c>
      <c r="X1372" s="1" t="s">
        <v>53</v>
      </c>
      <c r="Y1372" s="1" t="s">
        <v>49</v>
      </c>
      <c r="Z1372" s="1" t="s">
        <v>54</v>
      </c>
      <c r="AA1372" s="1" t="s">
        <v>123</v>
      </c>
      <c r="AB1372" s="1" t="s">
        <v>124</v>
      </c>
      <c r="AC1372" s="1" t="s">
        <v>125</v>
      </c>
      <c r="AD1372" s="1" t="s">
        <v>126</v>
      </c>
      <c r="AE1372" s="1" t="s">
        <v>127</v>
      </c>
      <c r="AF1372" s="1" t="s">
        <v>70</v>
      </c>
      <c r="AG1372" s="1" t="s">
        <v>60</v>
      </c>
      <c r="AH1372">
        <v>1372</v>
      </c>
      <c r="AI1372" s="1" t="s">
        <v>70</v>
      </c>
      <c r="AJ1372" s="1" t="s">
        <v>71</v>
      </c>
      <c r="AK1372" s="1" t="s">
        <v>72</v>
      </c>
      <c r="AL1372">
        <v>1</v>
      </c>
      <c r="AM1372" s="1" t="s">
        <v>2858</v>
      </c>
      <c r="AN1372" s="2">
        <v>46174</v>
      </c>
      <c r="AO1372" s="3">
        <v>46174</v>
      </c>
    </row>
    <row r="1373" spans="1:41">
      <c r="A1373" s="1" t="s">
        <v>2859</v>
      </c>
      <c r="B1373" s="1" t="s">
        <v>42</v>
      </c>
      <c r="C1373">
        <v>999999999999</v>
      </c>
      <c r="D1373">
        <v>222222222222</v>
      </c>
      <c r="E1373" s="1" t="s">
        <v>121</v>
      </c>
      <c r="F1373">
        <v>46180.833333333336</v>
      </c>
      <c r="G1373">
        <v>46181.833333333336</v>
      </c>
      <c r="H1373">
        <v>46173.833333333336</v>
      </c>
      <c r="I1373">
        <v>46203.833333333336</v>
      </c>
      <c r="J1373" s="1" t="s">
        <v>44</v>
      </c>
      <c r="K1373" s="1" t="s">
        <v>45</v>
      </c>
      <c r="L1373" s="1" t="s">
        <v>46</v>
      </c>
      <c r="M1373" s="1" t="s">
        <v>130</v>
      </c>
      <c r="N1373" s="1" t="s">
        <v>48</v>
      </c>
      <c r="O1373" s="1" t="s">
        <v>49</v>
      </c>
      <c r="P1373">
        <v>419.44229999999999</v>
      </c>
      <c r="Q1373" s="1" t="s">
        <v>50</v>
      </c>
      <c r="R1373">
        <v>9.6000000000000002E-2</v>
      </c>
      <c r="S1373" s="1" t="s">
        <v>51</v>
      </c>
      <c r="T1373" s="1" t="s">
        <v>52</v>
      </c>
      <c r="U1373">
        <v>40.266500000000001</v>
      </c>
      <c r="V1373">
        <v>35.233199999999997</v>
      </c>
      <c r="W1373">
        <v>35.233199999999997</v>
      </c>
      <c r="X1373" s="1" t="s">
        <v>53</v>
      </c>
      <c r="Y1373" s="1" t="s">
        <v>49</v>
      </c>
      <c r="Z1373" s="1" t="s">
        <v>54</v>
      </c>
      <c r="AA1373" s="1" t="s">
        <v>123</v>
      </c>
      <c r="AB1373" s="1" t="s">
        <v>124</v>
      </c>
      <c r="AC1373" s="1" t="s">
        <v>125</v>
      </c>
      <c r="AD1373" s="1" t="s">
        <v>126</v>
      </c>
      <c r="AE1373" s="1" t="s">
        <v>127</v>
      </c>
      <c r="AF1373" s="1" t="s">
        <v>70</v>
      </c>
      <c r="AG1373" s="1" t="s">
        <v>60</v>
      </c>
      <c r="AH1373">
        <v>1373</v>
      </c>
      <c r="AI1373" s="1" t="s">
        <v>70</v>
      </c>
      <c r="AJ1373" s="1" t="s">
        <v>71</v>
      </c>
      <c r="AK1373" s="1" t="s">
        <v>72</v>
      </c>
      <c r="AL1373">
        <v>1</v>
      </c>
      <c r="AM1373" s="1" t="s">
        <v>2860</v>
      </c>
      <c r="AN1373" s="2">
        <v>46174</v>
      </c>
      <c r="AO1373" s="3">
        <v>46174</v>
      </c>
    </row>
    <row r="1374" spans="1:41">
      <c r="A1374" s="1" t="s">
        <v>2861</v>
      </c>
      <c r="B1374" s="1" t="s">
        <v>42</v>
      </c>
      <c r="C1374">
        <v>999999999999</v>
      </c>
      <c r="D1374">
        <v>222222222222</v>
      </c>
      <c r="E1374" s="1" t="s">
        <v>121</v>
      </c>
      <c r="F1374">
        <v>46180.833333333336</v>
      </c>
      <c r="G1374">
        <v>46181.833333333336</v>
      </c>
      <c r="H1374">
        <v>46173.833333333336</v>
      </c>
      <c r="I1374">
        <v>46203.833333333336</v>
      </c>
      <c r="J1374" s="1" t="s">
        <v>75</v>
      </c>
      <c r="K1374" s="1" t="s">
        <v>76</v>
      </c>
      <c r="L1374" s="1" t="s">
        <v>77</v>
      </c>
      <c r="M1374" s="1" t="s">
        <v>133</v>
      </c>
      <c r="N1374" s="1" t="s">
        <v>48</v>
      </c>
      <c r="O1374" s="1" t="s">
        <v>49</v>
      </c>
      <c r="P1374">
        <v>85.456699999999998</v>
      </c>
      <c r="Q1374" s="1" t="s">
        <v>79</v>
      </c>
      <c r="R1374">
        <v>2.3E-2</v>
      </c>
      <c r="S1374" s="1" t="s">
        <v>51</v>
      </c>
      <c r="T1374" s="1" t="s">
        <v>52</v>
      </c>
      <c r="U1374">
        <v>1.9655</v>
      </c>
      <c r="V1374">
        <v>1.8372999999999999</v>
      </c>
      <c r="W1374">
        <v>1.8372999999999999</v>
      </c>
      <c r="X1374" s="1" t="s">
        <v>53</v>
      </c>
      <c r="Y1374" s="1" t="s">
        <v>49</v>
      </c>
      <c r="Z1374" s="1" t="s">
        <v>80</v>
      </c>
      <c r="AA1374" s="1" t="s">
        <v>123</v>
      </c>
      <c r="AB1374" s="1" t="s">
        <v>124</v>
      </c>
      <c r="AC1374" s="1" t="s">
        <v>125</v>
      </c>
      <c r="AD1374" s="1" t="s">
        <v>126</v>
      </c>
      <c r="AE1374" s="1" t="s">
        <v>127</v>
      </c>
      <c r="AF1374" s="1" t="s">
        <v>70</v>
      </c>
      <c r="AG1374" s="1" t="s">
        <v>60</v>
      </c>
      <c r="AH1374">
        <v>1374</v>
      </c>
      <c r="AI1374" s="1" t="s">
        <v>70</v>
      </c>
      <c r="AJ1374" s="1" t="s">
        <v>71</v>
      </c>
      <c r="AK1374" s="1" t="s">
        <v>72</v>
      </c>
      <c r="AL1374">
        <v>1</v>
      </c>
      <c r="AM1374" s="1" t="s">
        <v>2862</v>
      </c>
      <c r="AN1374" s="2">
        <v>46174</v>
      </c>
      <c r="AO1374" s="3">
        <v>46174</v>
      </c>
    </row>
    <row r="1375" spans="1:41">
      <c r="A1375" s="1" t="s">
        <v>2863</v>
      </c>
      <c r="B1375" s="1" t="s">
        <v>42</v>
      </c>
      <c r="C1375">
        <v>999999999999</v>
      </c>
      <c r="D1375">
        <v>222222222222</v>
      </c>
      <c r="E1375" s="1" t="s">
        <v>121</v>
      </c>
      <c r="F1375">
        <v>46180.833333333336</v>
      </c>
      <c r="G1375">
        <v>46181.833333333336</v>
      </c>
      <c r="H1375">
        <v>46173.833333333336</v>
      </c>
      <c r="I1375">
        <v>46203.833333333336</v>
      </c>
      <c r="J1375" s="1" t="s">
        <v>75</v>
      </c>
      <c r="K1375" s="1" t="s">
        <v>76</v>
      </c>
      <c r="L1375" s="1" t="s">
        <v>77</v>
      </c>
      <c r="M1375" s="1" t="s">
        <v>136</v>
      </c>
      <c r="N1375" s="1" t="s">
        <v>48</v>
      </c>
      <c r="O1375" s="1" t="s">
        <v>49</v>
      </c>
      <c r="P1375">
        <v>95.740799999999993</v>
      </c>
      <c r="Q1375" s="1" t="s">
        <v>79</v>
      </c>
      <c r="R1375">
        <v>2.3E-2</v>
      </c>
      <c r="S1375" s="1" t="s">
        <v>51</v>
      </c>
      <c r="T1375" s="1" t="s">
        <v>52</v>
      </c>
      <c r="U1375">
        <v>2.202</v>
      </c>
      <c r="V1375">
        <v>2.0583999999999998</v>
      </c>
      <c r="W1375">
        <v>2.0583999999999998</v>
      </c>
      <c r="X1375" s="1" t="s">
        <v>53</v>
      </c>
      <c r="Y1375" s="1" t="s">
        <v>49</v>
      </c>
      <c r="Z1375" s="1" t="s">
        <v>80</v>
      </c>
      <c r="AA1375" s="1" t="s">
        <v>123</v>
      </c>
      <c r="AB1375" s="1" t="s">
        <v>124</v>
      </c>
      <c r="AC1375" s="1" t="s">
        <v>125</v>
      </c>
      <c r="AD1375" s="1" t="s">
        <v>126</v>
      </c>
      <c r="AE1375" s="1" t="s">
        <v>127</v>
      </c>
      <c r="AF1375" s="1" t="s">
        <v>70</v>
      </c>
      <c r="AG1375" s="1" t="s">
        <v>60</v>
      </c>
      <c r="AH1375">
        <v>1375</v>
      </c>
      <c r="AI1375" s="1" t="s">
        <v>70</v>
      </c>
      <c r="AJ1375" s="1" t="s">
        <v>71</v>
      </c>
      <c r="AK1375" s="1" t="s">
        <v>72</v>
      </c>
      <c r="AL1375">
        <v>1</v>
      </c>
      <c r="AM1375" s="1" t="s">
        <v>2864</v>
      </c>
      <c r="AN1375" s="2">
        <v>46174</v>
      </c>
      <c r="AO1375" s="3">
        <v>46174</v>
      </c>
    </row>
    <row r="1376" spans="1:41">
      <c r="A1376" s="1" t="s">
        <v>2865</v>
      </c>
      <c r="B1376" s="1" t="s">
        <v>42</v>
      </c>
      <c r="C1376">
        <v>999999999999</v>
      </c>
      <c r="D1376">
        <v>222222222222</v>
      </c>
      <c r="E1376" s="1" t="s">
        <v>121</v>
      </c>
      <c r="F1376">
        <v>46180.833333333336</v>
      </c>
      <c r="G1376">
        <v>46181.833333333336</v>
      </c>
      <c r="H1376">
        <v>46173.833333333336</v>
      </c>
      <c r="I1376">
        <v>46203.833333333336</v>
      </c>
      <c r="J1376" s="1" t="s">
        <v>86</v>
      </c>
      <c r="K1376" s="1" t="s">
        <v>87</v>
      </c>
      <c r="L1376" s="1" t="s">
        <v>88</v>
      </c>
      <c r="M1376" s="1" t="s">
        <v>139</v>
      </c>
      <c r="N1376" s="1" t="s">
        <v>48</v>
      </c>
      <c r="O1376" s="1" t="s">
        <v>49</v>
      </c>
      <c r="P1376">
        <v>75.707099999999997</v>
      </c>
      <c r="Q1376" s="1" t="s">
        <v>50</v>
      </c>
      <c r="R1376">
        <v>0.192</v>
      </c>
      <c r="S1376" s="1" t="s">
        <v>51</v>
      </c>
      <c r="T1376" s="1" t="s">
        <v>52</v>
      </c>
      <c r="U1376">
        <v>14.5358</v>
      </c>
      <c r="V1376">
        <v>12.870200000000001</v>
      </c>
      <c r="W1376">
        <v>12.870200000000001</v>
      </c>
      <c r="X1376" s="1" t="s">
        <v>53</v>
      </c>
      <c r="Y1376" s="1" t="s">
        <v>49</v>
      </c>
      <c r="Z1376" s="1" t="s">
        <v>90</v>
      </c>
      <c r="AA1376" s="1" t="s">
        <v>123</v>
      </c>
      <c r="AB1376" s="1" t="s">
        <v>124</v>
      </c>
      <c r="AC1376" s="1" t="s">
        <v>125</v>
      </c>
      <c r="AD1376" s="1" t="s">
        <v>126</v>
      </c>
      <c r="AE1376" s="1" t="s">
        <v>127</v>
      </c>
      <c r="AF1376" s="1" t="s">
        <v>70</v>
      </c>
      <c r="AG1376" s="1" t="s">
        <v>60</v>
      </c>
      <c r="AH1376">
        <v>1376</v>
      </c>
      <c r="AI1376" s="1" t="s">
        <v>70</v>
      </c>
      <c r="AJ1376" s="1" t="s">
        <v>71</v>
      </c>
      <c r="AK1376" s="1" t="s">
        <v>72</v>
      </c>
      <c r="AL1376">
        <v>1</v>
      </c>
      <c r="AM1376" s="1" t="s">
        <v>2866</v>
      </c>
      <c r="AN1376" s="2">
        <v>46174</v>
      </c>
      <c r="AO1376" s="3">
        <v>46174</v>
      </c>
    </row>
    <row r="1377" spans="1:41">
      <c r="A1377" s="1" t="s">
        <v>2867</v>
      </c>
      <c r="B1377" s="1" t="s">
        <v>42</v>
      </c>
      <c r="C1377">
        <v>999999999999</v>
      </c>
      <c r="D1377">
        <v>222222222222</v>
      </c>
      <c r="E1377" s="1" t="s">
        <v>121</v>
      </c>
      <c r="F1377">
        <v>46180.833333333336</v>
      </c>
      <c r="G1377">
        <v>46181.833333333336</v>
      </c>
      <c r="H1377">
        <v>46173.833333333336</v>
      </c>
      <c r="I1377">
        <v>46203.833333333336</v>
      </c>
      <c r="J1377" s="1" t="s">
        <v>86</v>
      </c>
      <c r="K1377" s="1" t="s">
        <v>87</v>
      </c>
      <c r="L1377" s="1" t="s">
        <v>88</v>
      </c>
      <c r="M1377" s="1" t="s">
        <v>142</v>
      </c>
      <c r="N1377" s="1" t="s">
        <v>48</v>
      </c>
      <c r="O1377" s="1" t="s">
        <v>49</v>
      </c>
      <c r="P1377">
        <v>79.514399999999995</v>
      </c>
      <c r="Q1377" s="1" t="s">
        <v>50</v>
      </c>
      <c r="R1377">
        <v>0.192</v>
      </c>
      <c r="S1377" s="1" t="s">
        <v>51</v>
      </c>
      <c r="T1377" s="1" t="s">
        <v>52</v>
      </c>
      <c r="U1377">
        <v>15.2668</v>
      </c>
      <c r="V1377">
        <v>13.5174</v>
      </c>
      <c r="W1377">
        <v>13.5174</v>
      </c>
      <c r="X1377" s="1" t="s">
        <v>53</v>
      </c>
      <c r="Y1377" s="1" t="s">
        <v>49</v>
      </c>
      <c r="Z1377" s="1" t="s">
        <v>90</v>
      </c>
      <c r="AA1377" s="1" t="s">
        <v>123</v>
      </c>
      <c r="AB1377" s="1" t="s">
        <v>124</v>
      </c>
      <c r="AC1377" s="1" t="s">
        <v>125</v>
      </c>
      <c r="AD1377" s="1" t="s">
        <v>126</v>
      </c>
      <c r="AE1377" s="1" t="s">
        <v>127</v>
      </c>
      <c r="AF1377" s="1" t="s">
        <v>70</v>
      </c>
      <c r="AG1377" s="1" t="s">
        <v>60</v>
      </c>
      <c r="AH1377">
        <v>1377</v>
      </c>
      <c r="AI1377" s="1" t="s">
        <v>70</v>
      </c>
      <c r="AJ1377" s="1" t="s">
        <v>71</v>
      </c>
      <c r="AK1377" s="1" t="s">
        <v>72</v>
      </c>
      <c r="AL1377">
        <v>1</v>
      </c>
      <c r="AM1377" s="1" t="s">
        <v>2868</v>
      </c>
      <c r="AN1377" s="2">
        <v>46174</v>
      </c>
      <c r="AO1377" s="3">
        <v>46174</v>
      </c>
    </row>
    <row r="1378" spans="1:41">
      <c r="A1378" s="1" t="s">
        <v>2869</v>
      </c>
      <c r="B1378" s="1" t="s">
        <v>42</v>
      </c>
      <c r="C1378">
        <v>999999999999</v>
      </c>
      <c r="D1378">
        <v>222222222222</v>
      </c>
      <c r="E1378" s="1" t="s">
        <v>121</v>
      </c>
      <c r="F1378">
        <v>46180.833333333336</v>
      </c>
      <c r="G1378">
        <v>46181.833333333336</v>
      </c>
      <c r="H1378">
        <v>46173.833333333336</v>
      </c>
      <c r="I1378">
        <v>46203.833333333336</v>
      </c>
      <c r="J1378" s="1" t="s">
        <v>96</v>
      </c>
      <c r="K1378" s="1" t="s">
        <v>45</v>
      </c>
      <c r="L1378" s="1" t="s">
        <v>97</v>
      </c>
      <c r="M1378" s="1" t="s">
        <v>145</v>
      </c>
      <c r="N1378" s="1" t="s">
        <v>48</v>
      </c>
      <c r="O1378" s="1" t="s">
        <v>49</v>
      </c>
      <c r="P1378">
        <v>1868850.9024</v>
      </c>
      <c r="Q1378" s="1" t="s">
        <v>99</v>
      </c>
      <c r="R1378">
        <v>1.6666700000000001E-5</v>
      </c>
      <c r="S1378" s="1" t="s">
        <v>51</v>
      </c>
      <c r="T1378" s="1" t="s">
        <v>52</v>
      </c>
      <c r="U1378">
        <v>31.147600000000001</v>
      </c>
      <c r="V1378">
        <v>28.967199999999998</v>
      </c>
      <c r="W1378">
        <v>28.967199999999998</v>
      </c>
      <c r="X1378" s="1" t="s">
        <v>53</v>
      </c>
      <c r="Y1378" s="1" t="s">
        <v>49</v>
      </c>
      <c r="Z1378" s="1" t="s">
        <v>100</v>
      </c>
      <c r="AA1378" s="1" t="s">
        <v>123</v>
      </c>
      <c r="AB1378" s="1" t="s">
        <v>124</v>
      </c>
      <c r="AC1378" s="1" t="s">
        <v>125</v>
      </c>
      <c r="AD1378" s="1" t="s">
        <v>126</v>
      </c>
      <c r="AE1378" s="1" t="s">
        <v>127</v>
      </c>
      <c r="AF1378" s="1" t="s">
        <v>70</v>
      </c>
      <c r="AG1378" s="1" t="s">
        <v>60</v>
      </c>
      <c r="AH1378">
        <v>1378</v>
      </c>
      <c r="AI1378" s="1" t="s">
        <v>70</v>
      </c>
      <c r="AJ1378" s="1" t="s">
        <v>71</v>
      </c>
      <c r="AK1378" s="1" t="s">
        <v>72</v>
      </c>
      <c r="AL1378">
        <v>1</v>
      </c>
      <c r="AM1378" s="1" t="s">
        <v>2870</v>
      </c>
      <c r="AN1378" s="2">
        <v>46174</v>
      </c>
      <c r="AO1378" s="3">
        <v>46174</v>
      </c>
    </row>
    <row r="1379" spans="1:41">
      <c r="A1379" s="1" t="s">
        <v>2871</v>
      </c>
      <c r="B1379" s="1" t="s">
        <v>42</v>
      </c>
      <c r="C1379">
        <v>999999999999</v>
      </c>
      <c r="D1379">
        <v>222222222222</v>
      </c>
      <c r="E1379" s="1" t="s">
        <v>121</v>
      </c>
      <c r="F1379">
        <v>46180.833333333336</v>
      </c>
      <c r="G1379">
        <v>46181.833333333336</v>
      </c>
      <c r="H1379">
        <v>46173.833333333336</v>
      </c>
      <c r="I1379">
        <v>46203.833333333336</v>
      </c>
      <c r="J1379" s="1" t="s">
        <v>96</v>
      </c>
      <c r="K1379" s="1" t="s">
        <v>45</v>
      </c>
      <c r="L1379" s="1" t="s">
        <v>97</v>
      </c>
      <c r="M1379" s="1" t="s">
        <v>148</v>
      </c>
      <c r="N1379" s="1" t="s">
        <v>48</v>
      </c>
      <c r="O1379" s="1" t="s">
        <v>49</v>
      </c>
      <c r="P1379">
        <v>1907846.5918000001</v>
      </c>
      <c r="Q1379" s="1" t="s">
        <v>99</v>
      </c>
      <c r="R1379">
        <v>1.6666700000000001E-5</v>
      </c>
      <c r="S1379" s="1" t="s">
        <v>51</v>
      </c>
      <c r="T1379" s="1" t="s">
        <v>52</v>
      </c>
      <c r="U1379">
        <v>31.797499999999999</v>
      </c>
      <c r="V1379">
        <v>29.5716</v>
      </c>
      <c r="W1379">
        <v>29.5716</v>
      </c>
      <c r="X1379" s="1" t="s">
        <v>53</v>
      </c>
      <c r="Y1379" s="1" t="s">
        <v>49</v>
      </c>
      <c r="Z1379" s="1" t="s">
        <v>100</v>
      </c>
      <c r="AA1379" s="1" t="s">
        <v>55</v>
      </c>
      <c r="AB1379" s="1" t="s">
        <v>56</v>
      </c>
      <c r="AC1379" s="1" t="s">
        <v>57</v>
      </c>
      <c r="AD1379" s="1" t="s">
        <v>58</v>
      </c>
      <c r="AE1379" s="1" t="s">
        <v>59</v>
      </c>
      <c r="AF1379" s="1" t="s">
        <v>56</v>
      </c>
      <c r="AG1379" s="1" t="s">
        <v>60</v>
      </c>
      <c r="AH1379">
        <v>1379</v>
      </c>
      <c r="AI1379" s="1" t="s">
        <v>56</v>
      </c>
      <c r="AJ1379" s="1" t="s">
        <v>56</v>
      </c>
      <c r="AK1379" s="1" t="s">
        <v>61</v>
      </c>
      <c r="AL1379">
        <v>1</v>
      </c>
      <c r="AM1379" s="1" t="s">
        <v>2872</v>
      </c>
      <c r="AN1379" s="2">
        <v>46174</v>
      </c>
      <c r="AO1379" s="3">
        <v>46174</v>
      </c>
    </row>
    <row r="1380" spans="1:41">
      <c r="A1380" s="1" t="s">
        <v>2873</v>
      </c>
      <c r="B1380" s="1" t="s">
        <v>42</v>
      </c>
      <c r="C1380">
        <v>999999999999</v>
      </c>
      <c r="D1380">
        <v>222222222222</v>
      </c>
      <c r="E1380" s="1" t="s">
        <v>121</v>
      </c>
      <c r="F1380">
        <v>46180.833333333336</v>
      </c>
      <c r="G1380">
        <v>46181.833333333336</v>
      </c>
      <c r="H1380">
        <v>46173.833333333336</v>
      </c>
      <c r="I1380">
        <v>46203.833333333336</v>
      </c>
      <c r="J1380" s="1" t="s">
        <v>106</v>
      </c>
      <c r="K1380" s="1" t="s">
        <v>107</v>
      </c>
      <c r="L1380" s="1" t="s">
        <v>108</v>
      </c>
      <c r="M1380" s="1" t="s">
        <v>151</v>
      </c>
      <c r="N1380" s="1" t="s">
        <v>48</v>
      </c>
      <c r="O1380" s="1" t="s">
        <v>49</v>
      </c>
      <c r="P1380">
        <v>90.252799999999993</v>
      </c>
      <c r="Q1380" s="1" t="s">
        <v>110</v>
      </c>
      <c r="R1380">
        <v>0.5</v>
      </c>
      <c r="S1380" s="1" t="s">
        <v>51</v>
      </c>
      <c r="T1380" s="1" t="s">
        <v>52</v>
      </c>
      <c r="U1380">
        <v>45.126399999999997</v>
      </c>
      <c r="V1380">
        <v>41.516300000000001</v>
      </c>
      <c r="W1380">
        <v>41.516300000000001</v>
      </c>
      <c r="X1380" s="1" t="s">
        <v>53</v>
      </c>
      <c r="Y1380" s="1" t="s">
        <v>49</v>
      </c>
      <c r="Z1380" s="1" t="s">
        <v>111</v>
      </c>
      <c r="AA1380" s="1" t="s">
        <v>152</v>
      </c>
      <c r="AB1380" s="1" t="s">
        <v>124</v>
      </c>
      <c r="AC1380" s="1" t="s">
        <v>125</v>
      </c>
      <c r="AD1380" s="1" t="s">
        <v>126</v>
      </c>
      <c r="AE1380" s="1" t="s">
        <v>127</v>
      </c>
      <c r="AF1380" s="1" t="s">
        <v>70</v>
      </c>
      <c r="AG1380" s="1" t="s">
        <v>60</v>
      </c>
      <c r="AH1380">
        <v>1380</v>
      </c>
      <c r="AI1380" s="1" t="s">
        <v>113</v>
      </c>
      <c r="AJ1380" s="1" t="s">
        <v>114</v>
      </c>
      <c r="AK1380" s="1" t="s">
        <v>115</v>
      </c>
      <c r="AL1380">
        <v>1</v>
      </c>
      <c r="AM1380" s="1" t="s">
        <v>2874</v>
      </c>
      <c r="AN1380" s="2">
        <v>46174</v>
      </c>
      <c r="AO1380" s="3">
        <v>46174</v>
      </c>
    </row>
    <row r="1381" spans="1:41">
      <c r="A1381" s="1" t="s">
        <v>2875</v>
      </c>
      <c r="B1381" s="1" t="s">
        <v>42</v>
      </c>
      <c r="C1381">
        <v>999999999999</v>
      </c>
      <c r="D1381">
        <v>222222222222</v>
      </c>
      <c r="E1381" s="1" t="s">
        <v>121</v>
      </c>
      <c r="F1381">
        <v>46180.833333333336</v>
      </c>
      <c r="G1381">
        <v>46181.833333333336</v>
      </c>
      <c r="H1381">
        <v>46173.833333333336</v>
      </c>
      <c r="I1381">
        <v>46203.833333333336</v>
      </c>
      <c r="J1381" s="1" t="s">
        <v>106</v>
      </c>
      <c r="K1381" s="1" t="s">
        <v>107</v>
      </c>
      <c r="L1381" s="1" t="s">
        <v>108</v>
      </c>
      <c r="M1381" s="1" t="s">
        <v>155</v>
      </c>
      <c r="N1381" s="1" t="s">
        <v>48</v>
      </c>
      <c r="O1381" s="1" t="s">
        <v>49</v>
      </c>
      <c r="P1381">
        <v>91.476299999999995</v>
      </c>
      <c r="Q1381" s="1" t="s">
        <v>110</v>
      </c>
      <c r="R1381">
        <v>0.5</v>
      </c>
      <c r="S1381" s="1" t="s">
        <v>51</v>
      </c>
      <c r="T1381" s="1" t="s">
        <v>52</v>
      </c>
      <c r="U1381">
        <v>45.738100000000003</v>
      </c>
      <c r="V1381">
        <v>42.079099999999997</v>
      </c>
      <c r="W1381">
        <v>42.079099999999997</v>
      </c>
      <c r="X1381" s="1" t="s">
        <v>53</v>
      </c>
      <c r="Y1381" s="1" t="s">
        <v>49</v>
      </c>
      <c r="Z1381" s="1" t="s">
        <v>111</v>
      </c>
      <c r="AA1381" s="1" t="s">
        <v>152</v>
      </c>
      <c r="AB1381" s="1" t="s">
        <v>124</v>
      </c>
      <c r="AC1381" s="1" t="s">
        <v>125</v>
      </c>
      <c r="AD1381" s="1" t="s">
        <v>126</v>
      </c>
      <c r="AE1381" s="1" t="s">
        <v>127</v>
      </c>
      <c r="AF1381" s="1" t="s">
        <v>70</v>
      </c>
      <c r="AG1381" s="1" t="s">
        <v>60</v>
      </c>
      <c r="AH1381">
        <v>1381</v>
      </c>
      <c r="AI1381" s="1" t="s">
        <v>113</v>
      </c>
      <c r="AJ1381" s="1" t="s">
        <v>114</v>
      </c>
      <c r="AK1381" s="1" t="s">
        <v>115</v>
      </c>
      <c r="AL1381">
        <v>1</v>
      </c>
      <c r="AM1381" s="1" t="s">
        <v>2876</v>
      </c>
      <c r="AN1381" s="2">
        <v>46174</v>
      </c>
      <c r="AO1381" s="3">
        <v>46174</v>
      </c>
    </row>
    <row r="1382" spans="1:41">
      <c r="A1382" s="1" t="s">
        <v>2877</v>
      </c>
      <c r="B1382" s="1" t="s">
        <v>42</v>
      </c>
      <c r="C1382">
        <v>999999999999</v>
      </c>
      <c r="D1382">
        <v>111111111111</v>
      </c>
      <c r="E1382" s="1" t="s">
        <v>43</v>
      </c>
      <c r="F1382">
        <v>46181.833333333336</v>
      </c>
      <c r="G1382">
        <v>46182.833333333336</v>
      </c>
      <c r="H1382">
        <v>46173.833333333336</v>
      </c>
      <c r="I1382">
        <v>46203.833333333336</v>
      </c>
      <c r="J1382" s="1" t="s">
        <v>44</v>
      </c>
      <c r="K1382" s="1" t="s">
        <v>45</v>
      </c>
      <c r="L1382" s="1" t="s">
        <v>46</v>
      </c>
      <c r="M1382" s="1" t="s">
        <v>47</v>
      </c>
      <c r="N1382" s="1" t="s">
        <v>48</v>
      </c>
      <c r="O1382" s="1" t="s">
        <v>49</v>
      </c>
      <c r="P1382">
        <v>1086.4399000000001</v>
      </c>
      <c r="Q1382" s="1" t="s">
        <v>50</v>
      </c>
      <c r="R1382">
        <v>9.6000000000000002E-2</v>
      </c>
      <c r="S1382" s="1" t="s">
        <v>51</v>
      </c>
      <c r="T1382" s="1" t="s">
        <v>52</v>
      </c>
      <c r="U1382">
        <v>104.29819999999999</v>
      </c>
      <c r="V1382">
        <v>91.260999999999996</v>
      </c>
      <c r="W1382">
        <v>91.260999999999996</v>
      </c>
      <c r="X1382" s="1" t="s">
        <v>53</v>
      </c>
      <c r="Y1382" s="1" t="s">
        <v>49</v>
      </c>
      <c r="Z1382" s="1" t="s">
        <v>54</v>
      </c>
      <c r="AA1382" s="1" t="s">
        <v>65</v>
      </c>
      <c r="AB1382" s="1" t="s">
        <v>66</v>
      </c>
      <c r="AC1382" s="1" t="s">
        <v>67</v>
      </c>
      <c r="AD1382" s="1" t="s">
        <v>68</v>
      </c>
      <c r="AE1382" s="1" t="s">
        <v>69</v>
      </c>
      <c r="AF1382" s="1" t="s">
        <v>70</v>
      </c>
      <c r="AG1382" s="1" t="s">
        <v>60</v>
      </c>
      <c r="AH1382">
        <v>1382</v>
      </c>
      <c r="AI1382" s="1" t="s">
        <v>70</v>
      </c>
      <c r="AJ1382" s="1" t="s">
        <v>71</v>
      </c>
      <c r="AK1382" s="1" t="s">
        <v>72</v>
      </c>
      <c r="AL1382">
        <v>1</v>
      </c>
      <c r="AM1382" s="1" t="s">
        <v>2878</v>
      </c>
      <c r="AN1382" s="2">
        <v>46174</v>
      </c>
      <c r="AO1382" s="3">
        <v>46174</v>
      </c>
    </row>
    <row r="1383" spans="1:41">
      <c r="A1383" s="1" t="s">
        <v>2879</v>
      </c>
      <c r="B1383" s="1" t="s">
        <v>42</v>
      </c>
      <c r="C1383">
        <v>999999999999</v>
      </c>
      <c r="D1383">
        <v>111111111111</v>
      </c>
      <c r="E1383" s="1" t="s">
        <v>43</v>
      </c>
      <c r="F1383">
        <v>46181.833333333336</v>
      </c>
      <c r="G1383">
        <v>46182.833333333336</v>
      </c>
      <c r="H1383">
        <v>46173.833333333336</v>
      </c>
      <c r="I1383">
        <v>46203.833333333336</v>
      </c>
      <c r="J1383" s="1" t="s">
        <v>44</v>
      </c>
      <c r="K1383" s="1" t="s">
        <v>45</v>
      </c>
      <c r="L1383" s="1" t="s">
        <v>46</v>
      </c>
      <c r="M1383" s="1" t="s">
        <v>64</v>
      </c>
      <c r="N1383" s="1" t="s">
        <v>48</v>
      </c>
      <c r="O1383" s="1" t="s">
        <v>49</v>
      </c>
      <c r="P1383">
        <v>1078.2782</v>
      </c>
      <c r="Q1383" s="1" t="s">
        <v>50</v>
      </c>
      <c r="R1383">
        <v>9.6000000000000002E-2</v>
      </c>
      <c r="S1383" s="1" t="s">
        <v>51</v>
      </c>
      <c r="T1383" s="1" t="s">
        <v>52</v>
      </c>
      <c r="U1383">
        <v>103.5147</v>
      </c>
      <c r="V1383">
        <v>90.575400000000002</v>
      </c>
      <c r="W1383">
        <v>90.575400000000002</v>
      </c>
      <c r="X1383" s="1" t="s">
        <v>53</v>
      </c>
      <c r="Y1383" s="1" t="s">
        <v>49</v>
      </c>
      <c r="Z1383" s="1" t="s">
        <v>54</v>
      </c>
      <c r="AA1383" s="1" t="s">
        <v>55</v>
      </c>
      <c r="AB1383" s="1" t="s">
        <v>56</v>
      </c>
      <c r="AC1383" s="1" t="s">
        <v>57</v>
      </c>
      <c r="AD1383" s="1" t="s">
        <v>58</v>
      </c>
      <c r="AE1383" s="1" t="s">
        <v>59</v>
      </c>
      <c r="AF1383" s="1" t="s">
        <v>56</v>
      </c>
      <c r="AG1383" s="1" t="s">
        <v>60</v>
      </c>
      <c r="AH1383">
        <v>1383</v>
      </c>
      <c r="AI1383" s="1" t="s">
        <v>56</v>
      </c>
      <c r="AJ1383" s="1" t="s">
        <v>56</v>
      </c>
      <c r="AK1383" s="1" t="s">
        <v>61</v>
      </c>
      <c r="AL1383">
        <v>1</v>
      </c>
      <c r="AM1383" s="1" t="s">
        <v>2880</v>
      </c>
      <c r="AN1383" s="2">
        <v>46174</v>
      </c>
      <c r="AO1383" s="3">
        <v>46174</v>
      </c>
    </row>
    <row r="1384" spans="1:41">
      <c r="A1384" s="1" t="s">
        <v>2881</v>
      </c>
      <c r="B1384" s="1" t="s">
        <v>42</v>
      </c>
      <c r="C1384">
        <v>999999999999</v>
      </c>
      <c r="D1384">
        <v>111111111111</v>
      </c>
      <c r="E1384" s="1" t="s">
        <v>43</v>
      </c>
      <c r="F1384">
        <v>46181.833333333336</v>
      </c>
      <c r="G1384">
        <v>46182.833333333336</v>
      </c>
      <c r="H1384">
        <v>46173.833333333336</v>
      </c>
      <c r="I1384">
        <v>46203.833333333336</v>
      </c>
      <c r="J1384" s="1" t="s">
        <v>75</v>
      </c>
      <c r="K1384" s="1" t="s">
        <v>76</v>
      </c>
      <c r="L1384" s="1" t="s">
        <v>77</v>
      </c>
      <c r="M1384" s="1" t="s">
        <v>78</v>
      </c>
      <c r="N1384" s="1" t="s">
        <v>48</v>
      </c>
      <c r="O1384" s="1" t="s">
        <v>49</v>
      </c>
      <c r="P1384">
        <v>257.2577</v>
      </c>
      <c r="Q1384" s="1" t="s">
        <v>79</v>
      </c>
      <c r="R1384">
        <v>2.3E-2</v>
      </c>
      <c r="S1384" s="1" t="s">
        <v>51</v>
      </c>
      <c r="T1384" s="1" t="s">
        <v>52</v>
      </c>
      <c r="U1384">
        <v>5.9169</v>
      </c>
      <c r="V1384">
        <v>5.5309999999999997</v>
      </c>
      <c r="W1384">
        <v>5.5309999999999997</v>
      </c>
      <c r="X1384" s="1" t="s">
        <v>53</v>
      </c>
      <c r="Y1384" s="1" t="s">
        <v>49</v>
      </c>
      <c r="Z1384" s="1" t="s">
        <v>80</v>
      </c>
      <c r="AA1384" s="1" t="s">
        <v>65</v>
      </c>
      <c r="AB1384" s="1" t="s">
        <v>66</v>
      </c>
      <c r="AC1384" s="1" t="s">
        <v>67</v>
      </c>
      <c r="AD1384" s="1" t="s">
        <v>68</v>
      </c>
      <c r="AE1384" s="1" t="s">
        <v>69</v>
      </c>
      <c r="AF1384" s="1" t="s">
        <v>70</v>
      </c>
      <c r="AG1384" s="1" t="s">
        <v>60</v>
      </c>
      <c r="AH1384">
        <v>1384</v>
      </c>
      <c r="AI1384" s="1" t="s">
        <v>70</v>
      </c>
      <c r="AJ1384" s="1" t="s">
        <v>71</v>
      </c>
      <c r="AK1384" s="1" t="s">
        <v>72</v>
      </c>
      <c r="AL1384">
        <v>1</v>
      </c>
      <c r="AM1384" s="1" t="s">
        <v>2882</v>
      </c>
      <c r="AN1384" s="2">
        <v>46174</v>
      </c>
      <c r="AO1384" s="3">
        <v>46174</v>
      </c>
    </row>
    <row r="1385" spans="1:41">
      <c r="A1385" s="1" t="s">
        <v>2883</v>
      </c>
      <c r="B1385" s="1" t="s">
        <v>42</v>
      </c>
      <c r="C1385">
        <v>999999999999</v>
      </c>
      <c r="D1385">
        <v>111111111111</v>
      </c>
      <c r="E1385" s="1" t="s">
        <v>43</v>
      </c>
      <c r="F1385">
        <v>46181.833333333336</v>
      </c>
      <c r="G1385">
        <v>46182.833333333336</v>
      </c>
      <c r="H1385">
        <v>46173.833333333336</v>
      </c>
      <c r="I1385">
        <v>46203.833333333336</v>
      </c>
      <c r="J1385" s="1" t="s">
        <v>75</v>
      </c>
      <c r="K1385" s="1" t="s">
        <v>76</v>
      </c>
      <c r="L1385" s="1" t="s">
        <v>77</v>
      </c>
      <c r="M1385" s="1" t="s">
        <v>83</v>
      </c>
      <c r="N1385" s="1" t="s">
        <v>48</v>
      </c>
      <c r="O1385" s="1" t="s">
        <v>49</v>
      </c>
      <c r="P1385">
        <v>214.95359999999999</v>
      </c>
      <c r="Q1385" s="1" t="s">
        <v>79</v>
      </c>
      <c r="R1385">
        <v>2.3E-2</v>
      </c>
      <c r="S1385" s="1" t="s">
        <v>51</v>
      </c>
      <c r="T1385" s="1" t="s">
        <v>52</v>
      </c>
      <c r="U1385">
        <v>4.9439000000000002</v>
      </c>
      <c r="V1385">
        <v>4.6215000000000002</v>
      </c>
      <c r="W1385">
        <v>4.6215000000000002</v>
      </c>
      <c r="X1385" s="1" t="s">
        <v>53</v>
      </c>
      <c r="Y1385" s="1" t="s">
        <v>49</v>
      </c>
      <c r="Z1385" s="1" t="s">
        <v>80</v>
      </c>
      <c r="AA1385" s="1" t="s">
        <v>65</v>
      </c>
      <c r="AB1385" s="1" t="s">
        <v>66</v>
      </c>
      <c r="AC1385" s="1" t="s">
        <v>67</v>
      </c>
      <c r="AD1385" s="1" t="s">
        <v>68</v>
      </c>
      <c r="AE1385" s="1" t="s">
        <v>69</v>
      </c>
      <c r="AF1385" s="1" t="s">
        <v>70</v>
      </c>
      <c r="AG1385" s="1" t="s">
        <v>60</v>
      </c>
      <c r="AH1385">
        <v>1385</v>
      </c>
      <c r="AI1385" s="1" t="s">
        <v>70</v>
      </c>
      <c r="AJ1385" s="1" t="s">
        <v>71</v>
      </c>
      <c r="AK1385" s="1" t="s">
        <v>72</v>
      </c>
      <c r="AL1385">
        <v>1</v>
      </c>
      <c r="AM1385" s="1" t="s">
        <v>2884</v>
      </c>
      <c r="AN1385" s="2">
        <v>46174</v>
      </c>
      <c r="AO1385" s="3">
        <v>46174</v>
      </c>
    </row>
    <row r="1386" spans="1:41">
      <c r="A1386" s="1" t="s">
        <v>2885</v>
      </c>
      <c r="B1386" s="1" t="s">
        <v>42</v>
      </c>
      <c r="C1386">
        <v>999999999999</v>
      </c>
      <c r="D1386">
        <v>111111111111</v>
      </c>
      <c r="E1386" s="1" t="s">
        <v>43</v>
      </c>
      <c r="F1386">
        <v>46181.833333333336</v>
      </c>
      <c r="G1386">
        <v>46182.833333333336</v>
      </c>
      <c r="H1386">
        <v>46173.833333333336</v>
      </c>
      <c r="I1386">
        <v>46203.833333333336</v>
      </c>
      <c r="J1386" s="1" t="s">
        <v>86</v>
      </c>
      <c r="K1386" s="1" t="s">
        <v>87</v>
      </c>
      <c r="L1386" s="1" t="s">
        <v>88</v>
      </c>
      <c r="M1386" s="1" t="s">
        <v>89</v>
      </c>
      <c r="N1386" s="1" t="s">
        <v>48</v>
      </c>
      <c r="O1386" s="1" t="s">
        <v>49</v>
      </c>
      <c r="P1386">
        <v>233.1628</v>
      </c>
      <c r="Q1386" s="1" t="s">
        <v>50</v>
      </c>
      <c r="R1386">
        <v>0.192</v>
      </c>
      <c r="S1386" s="1" t="s">
        <v>51</v>
      </c>
      <c r="T1386" s="1" t="s">
        <v>52</v>
      </c>
      <c r="U1386">
        <v>44.767299999999999</v>
      </c>
      <c r="V1386">
        <v>39.637700000000002</v>
      </c>
      <c r="W1386">
        <v>39.637700000000002</v>
      </c>
      <c r="X1386" s="1" t="s">
        <v>53</v>
      </c>
      <c r="Y1386" s="1" t="s">
        <v>49</v>
      </c>
      <c r="Z1386" s="1" t="s">
        <v>90</v>
      </c>
      <c r="AA1386" s="1" t="s">
        <v>65</v>
      </c>
      <c r="AB1386" s="1" t="s">
        <v>66</v>
      </c>
      <c r="AC1386" s="1" t="s">
        <v>67</v>
      </c>
      <c r="AD1386" s="1" t="s">
        <v>68</v>
      </c>
      <c r="AE1386" s="1" t="s">
        <v>69</v>
      </c>
      <c r="AF1386" s="1" t="s">
        <v>70</v>
      </c>
      <c r="AG1386" s="1" t="s">
        <v>60</v>
      </c>
      <c r="AH1386">
        <v>1386</v>
      </c>
      <c r="AI1386" s="1" t="s">
        <v>70</v>
      </c>
      <c r="AJ1386" s="1" t="s">
        <v>71</v>
      </c>
      <c r="AK1386" s="1" t="s">
        <v>72</v>
      </c>
      <c r="AL1386">
        <v>1</v>
      </c>
      <c r="AM1386" s="1" t="s">
        <v>2886</v>
      </c>
      <c r="AN1386" s="2">
        <v>46174</v>
      </c>
      <c r="AO1386" s="3">
        <v>46174</v>
      </c>
    </row>
    <row r="1387" spans="1:41">
      <c r="A1387" s="1" t="s">
        <v>2887</v>
      </c>
      <c r="B1387" s="1" t="s">
        <v>42</v>
      </c>
      <c r="C1387">
        <v>999999999999</v>
      </c>
      <c r="D1387">
        <v>111111111111</v>
      </c>
      <c r="E1387" s="1" t="s">
        <v>43</v>
      </c>
      <c r="F1387">
        <v>46181.833333333336</v>
      </c>
      <c r="G1387">
        <v>46182.833333333336</v>
      </c>
      <c r="H1387">
        <v>46173.833333333336</v>
      </c>
      <c r="I1387">
        <v>46203.833333333336</v>
      </c>
      <c r="J1387" s="1" t="s">
        <v>86</v>
      </c>
      <c r="K1387" s="1" t="s">
        <v>87</v>
      </c>
      <c r="L1387" s="1" t="s">
        <v>88</v>
      </c>
      <c r="M1387" s="1" t="s">
        <v>93</v>
      </c>
      <c r="N1387" s="1" t="s">
        <v>48</v>
      </c>
      <c r="O1387" s="1" t="s">
        <v>49</v>
      </c>
      <c r="P1387">
        <v>224.67660000000001</v>
      </c>
      <c r="Q1387" s="1" t="s">
        <v>50</v>
      </c>
      <c r="R1387">
        <v>0.192</v>
      </c>
      <c r="S1387" s="1" t="s">
        <v>51</v>
      </c>
      <c r="T1387" s="1" t="s">
        <v>52</v>
      </c>
      <c r="U1387">
        <v>43.137900000000002</v>
      </c>
      <c r="V1387">
        <v>38.195</v>
      </c>
      <c r="W1387">
        <v>38.195</v>
      </c>
      <c r="X1387" s="1" t="s">
        <v>53</v>
      </c>
      <c r="Y1387" s="1" t="s">
        <v>49</v>
      </c>
      <c r="Z1387" s="1" t="s">
        <v>90</v>
      </c>
      <c r="AA1387" s="1" t="s">
        <v>65</v>
      </c>
      <c r="AB1387" s="1" t="s">
        <v>66</v>
      </c>
      <c r="AC1387" s="1" t="s">
        <v>67</v>
      </c>
      <c r="AD1387" s="1" t="s">
        <v>68</v>
      </c>
      <c r="AE1387" s="1" t="s">
        <v>69</v>
      </c>
      <c r="AF1387" s="1" t="s">
        <v>70</v>
      </c>
      <c r="AG1387" s="1" t="s">
        <v>60</v>
      </c>
      <c r="AH1387">
        <v>1387</v>
      </c>
      <c r="AI1387" s="1" t="s">
        <v>70</v>
      </c>
      <c r="AJ1387" s="1" t="s">
        <v>71</v>
      </c>
      <c r="AK1387" s="1" t="s">
        <v>72</v>
      </c>
      <c r="AL1387">
        <v>1</v>
      </c>
      <c r="AM1387" s="1" t="s">
        <v>2888</v>
      </c>
      <c r="AN1387" s="2">
        <v>46174</v>
      </c>
      <c r="AO1387" s="3">
        <v>46174</v>
      </c>
    </row>
    <row r="1388" spans="1:41">
      <c r="A1388" s="1" t="s">
        <v>2889</v>
      </c>
      <c r="B1388" s="1" t="s">
        <v>42</v>
      </c>
      <c r="C1388">
        <v>999999999999</v>
      </c>
      <c r="D1388">
        <v>111111111111</v>
      </c>
      <c r="E1388" s="1" t="s">
        <v>43</v>
      </c>
      <c r="F1388">
        <v>46181.833333333336</v>
      </c>
      <c r="G1388">
        <v>46182.833333333336</v>
      </c>
      <c r="H1388">
        <v>46173.833333333336</v>
      </c>
      <c r="I1388">
        <v>46203.833333333336</v>
      </c>
      <c r="J1388" s="1" t="s">
        <v>96</v>
      </c>
      <c r="K1388" s="1" t="s">
        <v>45</v>
      </c>
      <c r="L1388" s="1" t="s">
        <v>97</v>
      </c>
      <c r="M1388" s="1" t="s">
        <v>98</v>
      </c>
      <c r="N1388" s="1" t="s">
        <v>48</v>
      </c>
      <c r="O1388" s="1" t="s">
        <v>49</v>
      </c>
      <c r="P1388">
        <v>4927099.3112000003</v>
      </c>
      <c r="Q1388" s="1" t="s">
        <v>99</v>
      </c>
      <c r="R1388">
        <v>1.6666700000000001E-5</v>
      </c>
      <c r="S1388" s="1" t="s">
        <v>51</v>
      </c>
      <c r="T1388" s="1" t="s">
        <v>52</v>
      </c>
      <c r="U1388">
        <v>82.118499999999997</v>
      </c>
      <c r="V1388">
        <v>76.37</v>
      </c>
      <c r="W1388">
        <v>76.37</v>
      </c>
      <c r="X1388" s="1" t="s">
        <v>53</v>
      </c>
      <c r="Y1388" s="1" t="s">
        <v>49</v>
      </c>
      <c r="Z1388" s="1" t="s">
        <v>100</v>
      </c>
      <c r="AA1388" s="1" t="s">
        <v>65</v>
      </c>
      <c r="AB1388" s="1" t="s">
        <v>66</v>
      </c>
      <c r="AC1388" s="1" t="s">
        <v>67</v>
      </c>
      <c r="AD1388" s="1" t="s">
        <v>68</v>
      </c>
      <c r="AE1388" s="1" t="s">
        <v>69</v>
      </c>
      <c r="AF1388" s="1" t="s">
        <v>70</v>
      </c>
      <c r="AG1388" s="1" t="s">
        <v>60</v>
      </c>
      <c r="AH1388">
        <v>1388</v>
      </c>
      <c r="AI1388" s="1" t="s">
        <v>70</v>
      </c>
      <c r="AJ1388" s="1" t="s">
        <v>71</v>
      </c>
      <c r="AK1388" s="1" t="s">
        <v>72</v>
      </c>
      <c r="AL1388">
        <v>1</v>
      </c>
      <c r="AM1388" s="1" t="s">
        <v>2890</v>
      </c>
      <c r="AN1388" s="2">
        <v>46174</v>
      </c>
      <c r="AO1388" s="3">
        <v>46174</v>
      </c>
    </row>
    <row r="1389" spans="1:41">
      <c r="A1389" s="1" t="s">
        <v>2891</v>
      </c>
      <c r="B1389" s="1" t="s">
        <v>42</v>
      </c>
      <c r="C1389">
        <v>999999999999</v>
      </c>
      <c r="D1389">
        <v>111111111111</v>
      </c>
      <c r="E1389" s="1" t="s">
        <v>43</v>
      </c>
      <c r="F1389">
        <v>46181.833333333336</v>
      </c>
      <c r="G1389">
        <v>46182.833333333336</v>
      </c>
      <c r="H1389">
        <v>46173.833333333336</v>
      </c>
      <c r="I1389">
        <v>46203.833333333336</v>
      </c>
      <c r="J1389" s="1" t="s">
        <v>96</v>
      </c>
      <c r="K1389" s="1" t="s">
        <v>45</v>
      </c>
      <c r="L1389" s="1" t="s">
        <v>97</v>
      </c>
      <c r="M1389" s="1" t="s">
        <v>103</v>
      </c>
      <c r="N1389" s="1" t="s">
        <v>48</v>
      </c>
      <c r="O1389" s="1" t="s">
        <v>49</v>
      </c>
      <c r="P1389">
        <v>4136019.3048</v>
      </c>
      <c r="Q1389" s="1" t="s">
        <v>99</v>
      </c>
      <c r="R1389">
        <v>1.6666700000000001E-5</v>
      </c>
      <c r="S1389" s="1" t="s">
        <v>51</v>
      </c>
      <c r="T1389" s="1" t="s">
        <v>52</v>
      </c>
      <c r="U1389">
        <v>68.933800000000005</v>
      </c>
      <c r="V1389">
        <v>64.1083</v>
      </c>
      <c r="W1389">
        <v>64.1083</v>
      </c>
      <c r="X1389" s="1" t="s">
        <v>53</v>
      </c>
      <c r="Y1389" s="1" t="s">
        <v>49</v>
      </c>
      <c r="Z1389" s="1" t="s">
        <v>100</v>
      </c>
      <c r="AA1389" s="1" t="s">
        <v>65</v>
      </c>
      <c r="AB1389" s="1" t="s">
        <v>66</v>
      </c>
      <c r="AC1389" s="1" t="s">
        <v>67</v>
      </c>
      <c r="AD1389" s="1" t="s">
        <v>68</v>
      </c>
      <c r="AE1389" s="1" t="s">
        <v>69</v>
      </c>
      <c r="AF1389" s="1" t="s">
        <v>70</v>
      </c>
      <c r="AG1389" s="1" t="s">
        <v>60</v>
      </c>
      <c r="AH1389">
        <v>1389</v>
      </c>
      <c r="AI1389" s="1" t="s">
        <v>70</v>
      </c>
      <c r="AJ1389" s="1" t="s">
        <v>71</v>
      </c>
      <c r="AK1389" s="1" t="s">
        <v>72</v>
      </c>
      <c r="AL1389">
        <v>1</v>
      </c>
      <c r="AM1389" s="1" t="s">
        <v>2892</v>
      </c>
      <c r="AN1389" s="2">
        <v>46174</v>
      </c>
      <c r="AO1389" s="3">
        <v>46174</v>
      </c>
    </row>
    <row r="1390" spans="1:41">
      <c r="A1390" s="1" t="s">
        <v>2893</v>
      </c>
      <c r="B1390" s="1" t="s">
        <v>42</v>
      </c>
      <c r="C1390">
        <v>999999999999</v>
      </c>
      <c r="D1390">
        <v>111111111111</v>
      </c>
      <c r="E1390" s="1" t="s">
        <v>43</v>
      </c>
      <c r="F1390">
        <v>46181.833333333336</v>
      </c>
      <c r="G1390">
        <v>46182.833333333336</v>
      </c>
      <c r="H1390">
        <v>46173.833333333336</v>
      </c>
      <c r="I1390">
        <v>46203.833333333336</v>
      </c>
      <c r="J1390" s="1" t="s">
        <v>106</v>
      </c>
      <c r="K1390" s="1" t="s">
        <v>107</v>
      </c>
      <c r="L1390" s="1" t="s">
        <v>108</v>
      </c>
      <c r="M1390" s="1" t="s">
        <v>109</v>
      </c>
      <c r="N1390" s="1" t="s">
        <v>48</v>
      </c>
      <c r="O1390" s="1" t="s">
        <v>49</v>
      </c>
      <c r="P1390">
        <v>239.39830000000001</v>
      </c>
      <c r="Q1390" s="1" t="s">
        <v>110</v>
      </c>
      <c r="R1390">
        <v>0.5</v>
      </c>
      <c r="S1390" s="1" t="s">
        <v>51</v>
      </c>
      <c r="T1390" s="1" t="s">
        <v>52</v>
      </c>
      <c r="U1390">
        <v>119.6992</v>
      </c>
      <c r="V1390">
        <v>110.1232</v>
      </c>
      <c r="W1390">
        <v>110.1232</v>
      </c>
      <c r="X1390" s="1" t="s">
        <v>53</v>
      </c>
      <c r="Y1390" s="1" t="s">
        <v>49</v>
      </c>
      <c r="Z1390" s="1" t="s">
        <v>111</v>
      </c>
      <c r="AA1390" s="1" t="s">
        <v>55</v>
      </c>
      <c r="AB1390" s="1" t="s">
        <v>56</v>
      </c>
      <c r="AC1390" s="1" t="s">
        <v>57</v>
      </c>
      <c r="AD1390" s="1" t="s">
        <v>58</v>
      </c>
      <c r="AE1390" s="1" t="s">
        <v>59</v>
      </c>
      <c r="AF1390" s="1" t="s">
        <v>56</v>
      </c>
      <c r="AG1390" s="1" t="s">
        <v>60</v>
      </c>
      <c r="AH1390">
        <v>1390</v>
      </c>
      <c r="AI1390" s="1" t="s">
        <v>56</v>
      </c>
      <c r="AJ1390" s="1" t="s">
        <v>56</v>
      </c>
      <c r="AK1390" s="1" t="s">
        <v>61</v>
      </c>
      <c r="AL1390">
        <v>1</v>
      </c>
      <c r="AM1390" s="1" t="s">
        <v>2894</v>
      </c>
      <c r="AN1390" s="2">
        <v>46174</v>
      </c>
      <c r="AO1390" s="3">
        <v>46174</v>
      </c>
    </row>
    <row r="1391" spans="1:41">
      <c r="A1391" s="1" t="s">
        <v>2895</v>
      </c>
      <c r="B1391" s="1" t="s">
        <v>42</v>
      </c>
      <c r="C1391">
        <v>999999999999</v>
      </c>
      <c r="D1391">
        <v>111111111111</v>
      </c>
      <c r="E1391" s="1" t="s">
        <v>43</v>
      </c>
      <c r="F1391">
        <v>46181.833333333336</v>
      </c>
      <c r="G1391">
        <v>46182.833333333336</v>
      </c>
      <c r="H1391">
        <v>46173.833333333336</v>
      </c>
      <c r="I1391">
        <v>46203.833333333336</v>
      </c>
      <c r="J1391" s="1" t="s">
        <v>106</v>
      </c>
      <c r="K1391" s="1" t="s">
        <v>107</v>
      </c>
      <c r="L1391" s="1" t="s">
        <v>108</v>
      </c>
      <c r="M1391" s="1" t="s">
        <v>118</v>
      </c>
      <c r="N1391" s="1" t="s">
        <v>48</v>
      </c>
      <c r="O1391" s="1" t="s">
        <v>49</v>
      </c>
      <c r="P1391">
        <v>228.05189999999999</v>
      </c>
      <c r="Q1391" s="1" t="s">
        <v>110</v>
      </c>
      <c r="R1391">
        <v>0.5</v>
      </c>
      <c r="S1391" s="1" t="s">
        <v>51</v>
      </c>
      <c r="T1391" s="1" t="s">
        <v>52</v>
      </c>
      <c r="U1391">
        <v>114.026</v>
      </c>
      <c r="V1391">
        <v>104.90389999999999</v>
      </c>
      <c r="W1391">
        <v>104.90389999999999</v>
      </c>
      <c r="X1391" s="1" t="s">
        <v>53</v>
      </c>
      <c r="Y1391" s="1" t="s">
        <v>49</v>
      </c>
      <c r="Z1391" s="1" t="s">
        <v>111</v>
      </c>
      <c r="AA1391" s="1" t="s">
        <v>112</v>
      </c>
      <c r="AB1391" s="1" t="s">
        <v>66</v>
      </c>
      <c r="AC1391" s="1" t="s">
        <v>67</v>
      </c>
      <c r="AD1391" s="1" t="s">
        <v>68</v>
      </c>
      <c r="AE1391" s="1" t="s">
        <v>69</v>
      </c>
      <c r="AF1391" s="1" t="s">
        <v>70</v>
      </c>
      <c r="AG1391" s="1" t="s">
        <v>60</v>
      </c>
      <c r="AH1391">
        <v>1391</v>
      </c>
      <c r="AI1391" s="1" t="s">
        <v>113</v>
      </c>
      <c r="AJ1391" s="1" t="s">
        <v>114</v>
      </c>
      <c r="AK1391" s="1" t="s">
        <v>115</v>
      </c>
      <c r="AL1391">
        <v>1</v>
      </c>
      <c r="AM1391" s="1" t="s">
        <v>2896</v>
      </c>
      <c r="AN1391" s="2">
        <v>46174</v>
      </c>
      <c r="AO1391" s="3">
        <v>46174</v>
      </c>
    </row>
    <row r="1392" spans="1:41">
      <c r="A1392" s="1" t="s">
        <v>2897</v>
      </c>
      <c r="B1392" s="1" t="s">
        <v>42</v>
      </c>
      <c r="C1392">
        <v>999999999999</v>
      </c>
      <c r="D1392">
        <v>222222222222</v>
      </c>
      <c r="E1392" s="1" t="s">
        <v>121</v>
      </c>
      <c r="F1392">
        <v>46181.833333333336</v>
      </c>
      <c r="G1392">
        <v>46182.833333333336</v>
      </c>
      <c r="H1392">
        <v>46173.833333333336</v>
      </c>
      <c r="I1392">
        <v>46203.833333333336</v>
      </c>
      <c r="J1392" s="1" t="s">
        <v>44</v>
      </c>
      <c r="K1392" s="1" t="s">
        <v>45</v>
      </c>
      <c r="L1392" s="1" t="s">
        <v>46</v>
      </c>
      <c r="M1392" s="1" t="s">
        <v>122</v>
      </c>
      <c r="N1392" s="1" t="s">
        <v>48</v>
      </c>
      <c r="O1392" s="1" t="s">
        <v>49</v>
      </c>
      <c r="P1392">
        <v>458.99430000000001</v>
      </c>
      <c r="Q1392" s="1" t="s">
        <v>50</v>
      </c>
      <c r="R1392">
        <v>9.6000000000000002E-2</v>
      </c>
      <c r="S1392" s="1" t="s">
        <v>51</v>
      </c>
      <c r="T1392" s="1" t="s">
        <v>52</v>
      </c>
      <c r="U1392">
        <v>44.063499999999998</v>
      </c>
      <c r="V1392">
        <v>38.555500000000002</v>
      </c>
      <c r="W1392">
        <v>38.555500000000002</v>
      </c>
      <c r="X1392" s="1" t="s">
        <v>53</v>
      </c>
      <c r="Y1392" s="1" t="s">
        <v>49</v>
      </c>
      <c r="Z1392" s="1" t="s">
        <v>54</v>
      </c>
      <c r="AA1392" s="1" t="s">
        <v>123</v>
      </c>
      <c r="AB1392" s="1" t="s">
        <v>124</v>
      </c>
      <c r="AC1392" s="1" t="s">
        <v>125</v>
      </c>
      <c r="AD1392" s="1" t="s">
        <v>126</v>
      </c>
      <c r="AE1392" s="1" t="s">
        <v>127</v>
      </c>
      <c r="AF1392" s="1" t="s">
        <v>70</v>
      </c>
      <c r="AG1392" s="1" t="s">
        <v>60</v>
      </c>
      <c r="AH1392">
        <v>1392</v>
      </c>
      <c r="AI1392" s="1" t="s">
        <v>70</v>
      </c>
      <c r="AJ1392" s="1" t="s">
        <v>71</v>
      </c>
      <c r="AK1392" s="1" t="s">
        <v>72</v>
      </c>
      <c r="AL1392">
        <v>1</v>
      </c>
      <c r="AM1392" s="1" t="s">
        <v>2898</v>
      </c>
      <c r="AN1392" s="2">
        <v>46174</v>
      </c>
      <c r="AO1392" s="3">
        <v>46174</v>
      </c>
    </row>
    <row r="1393" spans="1:41">
      <c r="A1393" s="1" t="s">
        <v>2899</v>
      </c>
      <c r="B1393" s="1" t="s">
        <v>42</v>
      </c>
      <c r="C1393">
        <v>999999999999</v>
      </c>
      <c r="D1393">
        <v>222222222222</v>
      </c>
      <c r="E1393" s="1" t="s">
        <v>121</v>
      </c>
      <c r="F1393">
        <v>46181.833333333336</v>
      </c>
      <c r="G1393">
        <v>46182.833333333336</v>
      </c>
      <c r="H1393">
        <v>46173.833333333336</v>
      </c>
      <c r="I1393">
        <v>46203.833333333336</v>
      </c>
      <c r="J1393" s="1" t="s">
        <v>44</v>
      </c>
      <c r="K1393" s="1" t="s">
        <v>45</v>
      </c>
      <c r="L1393" s="1" t="s">
        <v>46</v>
      </c>
      <c r="M1393" s="1" t="s">
        <v>130</v>
      </c>
      <c r="N1393" s="1" t="s">
        <v>48</v>
      </c>
      <c r="O1393" s="1" t="s">
        <v>49</v>
      </c>
      <c r="P1393">
        <v>399.92320000000001</v>
      </c>
      <c r="Q1393" s="1" t="s">
        <v>50</v>
      </c>
      <c r="R1393">
        <v>9.6000000000000002E-2</v>
      </c>
      <c r="S1393" s="1" t="s">
        <v>51</v>
      </c>
      <c r="T1393" s="1" t="s">
        <v>52</v>
      </c>
      <c r="U1393">
        <v>38.392600000000002</v>
      </c>
      <c r="V1393">
        <v>33.593600000000002</v>
      </c>
      <c r="W1393">
        <v>33.593600000000002</v>
      </c>
      <c r="X1393" s="1" t="s">
        <v>53</v>
      </c>
      <c r="Y1393" s="1" t="s">
        <v>49</v>
      </c>
      <c r="Z1393" s="1" t="s">
        <v>54</v>
      </c>
      <c r="AA1393" s="1" t="s">
        <v>123</v>
      </c>
      <c r="AB1393" s="1" t="s">
        <v>124</v>
      </c>
      <c r="AC1393" s="1" t="s">
        <v>125</v>
      </c>
      <c r="AD1393" s="1" t="s">
        <v>126</v>
      </c>
      <c r="AE1393" s="1" t="s">
        <v>127</v>
      </c>
      <c r="AF1393" s="1" t="s">
        <v>70</v>
      </c>
      <c r="AG1393" s="1" t="s">
        <v>60</v>
      </c>
      <c r="AH1393">
        <v>1393</v>
      </c>
      <c r="AI1393" s="1" t="s">
        <v>70</v>
      </c>
      <c r="AJ1393" s="1" t="s">
        <v>71</v>
      </c>
      <c r="AK1393" s="1" t="s">
        <v>72</v>
      </c>
      <c r="AL1393">
        <v>1</v>
      </c>
      <c r="AM1393" s="1" t="s">
        <v>2900</v>
      </c>
      <c r="AN1393" s="2">
        <v>46174</v>
      </c>
      <c r="AO1393" s="3">
        <v>46174</v>
      </c>
    </row>
    <row r="1394" spans="1:41">
      <c r="A1394" s="1" t="s">
        <v>2901</v>
      </c>
      <c r="B1394" s="1" t="s">
        <v>42</v>
      </c>
      <c r="C1394">
        <v>999999999999</v>
      </c>
      <c r="D1394">
        <v>222222222222</v>
      </c>
      <c r="E1394" s="1" t="s">
        <v>121</v>
      </c>
      <c r="F1394">
        <v>46181.833333333336</v>
      </c>
      <c r="G1394">
        <v>46182.833333333336</v>
      </c>
      <c r="H1394">
        <v>46173.833333333336</v>
      </c>
      <c r="I1394">
        <v>46203.833333333336</v>
      </c>
      <c r="J1394" s="1" t="s">
        <v>75</v>
      </c>
      <c r="K1394" s="1" t="s">
        <v>76</v>
      </c>
      <c r="L1394" s="1" t="s">
        <v>77</v>
      </c>
      <c r="M1394" s="1" t="s">
        <v>133</v>
      </c>
      <c r="N1394" s="1" t="s">
        <v>48</v>
      </c>
      <c r="O1394" s="1" t="s">
        <v>49</v>
      </c>
      <c r="P1394">
        <v>96.474900000000005</v>
      </c>
      <c r="Q1394" s="1" t="s">
        <v>79</v>
      </c>
      <c r="R1394">
        <v>2.3E-2</v>
      </c>
      <c r="S1394" s="1" t="s">
        <v>51</v>
      </c>
      <c r="T1394" s="1" t="s">
        <v>52</v>
      </c>
      <c r="U1394">
        <v>2.2189000000000001</v>
      </c>
      <c r="V1394">
        <v>2.0741999999999998</v>
      </c>
      <c r="W1394">
        <v>2.0741999999999998</v>
      </c>
      <c r="X1394" s="1" t="s">
        <v>53</v>
      </c>
      <c r="Y1394" s="1" t="s">
        <v>49</v>
      </c>
      <c r="Z1394" s="1" t="s">
        <v>80</v>
      </c>
      <c r="AA1394" s="1" t="s">
        <v>123</v>
      </c>
      <c r="AB1394" s="1" t="s">
        <v>124</v>
      </c>
      <c r="AC1394" s="1" t="s">
        <v>125</v>
      </c>
      <c r="AD1394" s="1" t="s">
        <v>126</v>
      </c>
      <c r="AE1394" s="1" t="s">
        <v>127</v>
      </c>
      <c r="AF1394" s="1" t="s">
        <v>70</v>
      </c>
      <c r="AG1394" s="1" t="s">
        <v>60</v>
      </c>
      <c r="AH1394">
        <v>1394</v>
      </c>
      <c r="AI1394" s="1" t="s">
        <v>70</v>
      </c>
      <c r="AJ1394" s="1" t="s">
        <v>71</v>
      </c>
      <c r="AK1394" s="1" t="s">
        <v>72</v>
      </c>
      <c r="AL1394">
        <v>1</v>
      </c>
      <c r="AM1394" s="1" t="s">
        <v>2902</v>
      </c>
      <c r="AN1394" s="2">
        <v>46174</v>
      </c>
      <c r="AO1394" s="3">
        <v>46174</v>
      </c>
    </row>
    <row r="1395" spans="1:41">
      <c r="A1395" s="1" t="s">
        <v>2903</v>
      </c>
      <c r="B1395" s="1" t="s">
        <v>42</v>
      </c>
      <c r="C1395">
        <v>999999999999</v>
      </c>
      <c r="D1395">
        <v>222222222222</v>
      </c>
      <c r="E1395" s="1" t="s">
        <v>121</v>
      </c>
      <c r="F1395">
        <v>46181.833333333336</v>
      </c>
      <c r="G1395">
        <v>46182.833333333336</v>
      </c>
      <c r="H1395">
        <v>46173.833333333336</v>
      </c>
      <c r="I1395">
        <v>46203.833333333336</v>
      </c>
      <c r="J1395" s="1" t="s">
        <v>75</v>
      </c>
      <c r="K1395" s="1" t="s">
        <v>76</v>
      </c>
      <c r="L1395" s="1" t="s">
        <v>77</v>
      </c>
      <c r="M1395" s="1" t="s">
        <v>136</v>
      </c>
      <c r="N1395" s="1" t="s">
        <v>48</v>
      </c>
      <c r="O1395" s="1" t="s">
        <v>49</v>
      </c>
      <c r="P1395">
        <v>95.2834</v>
      </c>
      <c r="Q1395" s="1" t="s">
        <v>79</v>
      </c>
      <c r="R1395">
        <v>2.3E-2</v>
      </c>
      <c r="S1395" s="1" t="s">
        <v>51</v>
      </c>
      <c r="T1395" s="1" t="s">
        <v>52</v>
      </c>
      <c r="U1395">
        <v>2.1915</v>
      </c>
      <c r="V1395">
        <v>2.0486</v>
      </c>
      <c r="W1395">
        <v>2.0486</v>
      </c>
      <c r="X1395" s="1" t="s">
        <v>53</v>
      </c>
      <c r="Y1395" s="1" t="s">
        <v>49</v>
      </c>
      <c r="Z1395" s="1" t="s">
        <v>80</v>
      </c>
      <c r="AA1395" s="1" t="s">
        <v>123</v>
      </c>
      <c r="AB1395" s="1" t="s">
        <v>124</v>
      </c>
      <c r="AC1395" s="1" t="s">
        <v>125</v>
      </c>
      <c r="AD1395" s="1" t="s">
        <v>126</v>
      </c>
      <c r="AE1395" s="1" t="s">
        <v>127</v>
      </c>
      <c r="AF1395" s="1" t="s">
        <v>70</v>
      </c>
      <c r="AG1395" s="1" t="s">
        <v>60</v>
      </c>
      <c r="AH1395">
        <v>1395</v>
      </c>
      <c r="AI1395" s="1" t="s">
        <v>70</v>
      </c>
      <c r="AJ1395" s="1" t="s">
        <v>71</v>
      </c>
      <c r="AK1395" s="1" t="s">
        <v>72</v>
      </c>
      <c r="AL1395">
        <v>1</v>
      </c>
      <c r="AM1395" s="1" t="s">
        <v>2904</v>
      </c>
      <c r="AN1395" s="2">
        <v>46174</v>
      </c>
      <c r="AO1395" s="3">
        <v>46174</v>
      </c>
    </row>
    <row r="1396" spans="1:41">
      <c r="A1396" s="1" t="s">
        <v>2905</v>
      </c>
      <c r="B1396" s="1" t="s">
        <v>42</v>
      </c>
      <c r="C1396">
        <v>999999999999</v>
      </c>
      <c r="D1396">
        <v>222222222222</v>
      </c>
      <c r="E1396" s="1" t="s">
        <v>121</v>
      </c>
      <c r="F1396">
        <v>46181.833333333336</v>
      </c>
      <c r="G1396">
        <v>46182.833333333336</v>
      </c>
      <c r="H1396">
        <v>46173.833333333336</v>
      </c>
      <c r="I1396">
        <v>46203.833333333336</v>
      </c>
      <c r="J1396" s="1" t="s">
        <v>86</v>
      </c>
      <c r="K1396" s="1" t="s">
        <v>87</v>
      </c>
      <c r="L1396" s="1" t="s">
        <v>88</v>
      </c>
      <c r="M1396" s="1" t="s">
        <v>139</v>
      </c>
      <c r="N1396" s="1" t="s">
        <v>48</v>
      </c>
      <c r="O1396" s="1" t="s">
        <v>49</v>
      </c>
      <c r="P1396">
        <v>80.168899999999994</v>
      </c>
      <c r="Q1396" s="1" t="s">
        <v>50</v>
      </c>
      <c r="R1396">
        <v>0.192</v>
      </c>
      <c r="S1396" s="1" t="s">
        <v>51</v>
      </c>
      <c r="T1396" s="1" t="s">
        <v>52</v>
      </c>
      <c r="U1396">
        <v>15.3924</v>
      </c>
      <c r="V1396">
        <v>13.6287</v>
      </c>
      <c r="W1396">
        <v>13.6287</v>
      </c>
      <c r="X1396" s="1" t="s">
        <v>53</v>
      </c>
      <c r="Y1396" s="1" t="s">
        <v>49</v>
      </c>
      <c r="Z1396" s="1" t="s">
        <v>90</v>
      </c>
      <c r="AA1396" s="1" t="s">
        <v>55</v>
      </c>
      <c r="AB1396" s="1" t="s">
        <v>56</v>
      </c>
      <c r="AC1396" s="1" t="s">
        <v>57</v>
      </c>
      <c r="AD1396" s="1" t="s">
        <v>58</v>
      </c>
      <c r="AE1396" s="1" t="s">
        <v>59</v>
      </c>
      <c r="AF1396" s="1" t="s">
        <v>56</v>
      </c>
      <c r="AG1396" s="1" t="s">
        <v>60</v>
      </c>
      <c r="AH1396">
        <v>1396</v>
      </c>
      <c r="AI1396" s="1" t="s">
        <v>56</v>
      </c>
      <c r="AJ1396" s="1" t="s">
        <v>56</v>
      </c>
      <c r="AK1396" s="1" t="s">
        <v>61</v>
      </c>
      <c r="AL1396">
        <v>1</v>
      </c>
      <c r="AM1396" s="1" t="s">
        <v>2906</v>
      </c>
      <c r="AN1396" s="2">
        <v>46174</v>
      </c>
      <c r="AO1396" s="3">
        <v>46174</v>
      </c>
    </row>
    <row r="1397" spans="1:41">
      <c r="A1397" s="1" t="s">
        <v>2907</v>
      </c>
      <c r="B1397" s="1" t="s">
        <v>42</v>
      </c>
      <c r="C1397">
        <v>999999999999</v>
      </c>
      <c r="D1397">
        <v>222222222222</v>
      </c>
      <c r="E1397" s="1" t="s">
        <v>121</v>
      </c>
      <c r="F1397">
        <v>46181.833333333336</v>
      </c>
      <c r="G1397">
        <v>46182.833333333336</v>
      </c>
      <c r="H1397">
        <v>46173.833333333336</v>
      </c>
      <c r="I1397">
        <v>46203.833333333336</v>
      </c>
      <c r="J1397" s="1" t="s">
        <v>86</v>
      </c>
      <c r="K1397" s="1" t="s">
        <v>87</v>
      </c>
      <c r="L1397" s="1" t="s">
        <v>88</v>
      </c>
      <c r="M1397" s="1" t="s">
        <v>142</v>
      </c>
      <c r="N1397" s="1" t="s">
        <v>48</v>
      </c>
      <c r="O1397" s="1" t="s">
        <v>49</v>
      </c>
      <c r="P1397">
        <v>79.005600000000001</v>
      </c>
      <c r="Q1397" s="1" t="s">
        <v>50</v>
      </c>
      <c r="R1397">
        <v>0.192</v>
      </c>
      <c r="S1397" s="1" t="s">
        <v>51</v>
      </c>
      <c r="T1397" s="1" t="s">
        <v>52</v>
      </c>
      <c r="U1397">
        <v>15.1691</v>
      </c>
      <c r="V1397">
        <v>13.430899999999999</v>
      </c>
      <c r="W1397">
        <v>13.430899999999999</v>
      </c>
      <c r="X1397" s="1" t="s">
        <v>53</v>
      </c>
      <c r="Y1397" s="1" t="s">
        <v>49</v>
      </c>
      <c r="Z1397" s="1" t="s">
        <v>90</v>
      </c>
      <c r="AA1397" s="1" t="s">
        <v>123</v>
      </c>
      <c r="AB1397" s="1" t="s">
        <v>124</v>
      </c>
      <c r="AC1397" s="1" t="s">
        <v>125</v>
      </c>
      <c r="AD1397" s="1" t="s">
        <v>126</v>
      </c>
      <c r="AE1397" s="1" t="s">
        <v>127</v>
      </c>
      <c r="AF1397" s="1" t="s">
        <v>70</v>
      </c>
      <c r="AG1397" s="1" t="s">
        <v>60</v>
      </c>
      <c r="AH1397">
        <v>1397</v>
      </c>
      <c r="AI1397" s="1" t="s">
        <v>70</v>
      </c>
      <c r="AJ1397" s="1" t="s">
        <v>71</v>
      </c>
      <c r="AK1397" s="1" t="s">
        <v>72</v>
      </c>
      <c r="AL1397">
        <v>1</v>
      </c>
      <c r="AM1397" s="1" t="s">
        <v>2908</v>
      </c>
      <c r="AN1397" s="2">
        <v>46174</v>
      </c>
      <c r="AO1397" s="3">
        <v>46174</v>
      </c>
    </row>
    <row r="1398" spans="1:41">
      <c r="A1398" s="1" t="s">
        <v>2909</v>
      </c>
      <c r="B1398" s="1" t="s">
        <v>42</v>
      </c>
      <c r="C1398">
        <v>999999999999</v>
      </c>
      <c r="D1398">
        <v>222222222222</v>
      </c>
      <c r="E1398" s="1" t="s">
        <v>121</v>
      </c>
      <c r="F1398">
        <v>46181.833333333336</v>
      </c>
      <c r="G1398">
        <v>46182.833333333336</v>
      </c>
      <c r="H1398">
        <v>46173.833333333336</v>
      </c>
      <c r="I1398">
        <v>46203.833333333336</v>
      </c>
      <c r="J1398" s="1" t="s">
        <v>96</v>
      </c>
      <c r="K1398" s="1" t="s">
        <v>45</v>
      </c>
      <c r="L1398" s="1" t="s">
        <v>97</v>
      </c>
      <c r="M1398" s="1" t="s">
        <v>145</v>
      </c>
      <c r="N1398" s="1" t="s">
        <v>48</v>
      </c>
      <c r="O1398" s="1" t="s">
        <v>49</v>
      </c>
      <c r="P1398">
        <v>1779647.8125</v>
      </c>
      <c r="Q1398" s="1" t="s">
        <v>99</v>
      </c>
      <c r="R1398">
        <v>1.6666700000000001E-5</v>
      </c>
      <c r="S1398" s="1" t="s">
        <v>51</v>
      </c>
      <c r="T1398" s="1" t="s">
        <v>52</v>
      </c>
      <c r="U1398">
        <v>29.660900000000002</v>
      </c>
      <c r="V1398">
        <v>27.584499999999998</v>
      </c>
      <c r="W1398">
        <v>27.584499999999998</v>
      </c>
      <c r="X1398" s="1" t="s">
        <v>53</v>
      </c>
      <c r="Y1398" s="1" t="s">
        <v>49</v>
      </c>
      <c r="Z1398" s="1" t="s">
        <v>100</v>
      </c>
      <c r="AA1398" s="1" t="s">
        <v>123</v>
      </c>
      <c r="AB1398" s="1" t="s">
        <v>124</v>
      </c>
      <c r="AC1398" s="1" t="s">
        <v>125</v>
      </c>
      <c r="AD1398" s="1" t="s">
        <v>126</v>
      </c>
      <c r="AE1398" s="1" t="s">
        <v>127</v>
      </c>
      <c r="AF1398" s="1" t="s">
        <v>70</v>
      </c>
      <c r="AG1398" s="1" t="s">
        <v>60</v>
      </c>
      <c r="AH1398">
        <v>1398</v>
      </c>
      <c r="AI1398" s="1" t="s">
        <v>70</v>
      </c>
      <c r="AJ1398" s="1" t="s">
        <v>71</v>
      </c>
      <c r="AK1398" s="1" t="s">
        <v>72</v>
      </c>
      <c r="AL1398">
        <v>1</v>
      </c>
      <c r="AM1398" s="1" t="s">
        <v>2910</v>
      </c>
      <c r="AN1398" s="2">
        <v>46174</v>
      </c>
      <c r="AO1398" s="3">
        <v>46174</v>
      </c>
    </row>
    <row r="1399" spans="1:41">
      <c r="A1399" s="1" t="s">
        <v>2911</v>
      </c>
      <c r="B1399" s="1" t="s">
        <v>42</v>
      </c>
      <c r="C1399">
        <v>999999999999</v>
      </c>
      <c r="D1399">
        <v>222222222222</v>
      </c>
      <c r="E1399" s="1" t="s">
        <v>121</v>
      </c>
      <c r="F1399">
        <v>46181.833333333336</v>
      </c>
      <c r="G1399">
        <v>46182.833333333336</v>
      </c>
      <c r="H1399">
        <v>46173.833333333336</v>
      </c>
      <c r="I1399">
        <v>46203.833333333336</v>
      </c>
      <c r="J1399" s="1" t="s">
        <v>96</v>
      </c>
      <c r="K1399" s="1" t="s">
        <v>45</v>
      </c>
      <c r="L1399" s="1" t="s">
        <v>97</v>
      </c>
      <c r="M1399" s="1" t="s">
        <v>148</v>
      </c>
      <c r="N1399" s="1" t="s">
        <v>48</v>
      </c>
      <c r="O1399" s="1" t="s">
        <v>49</v>
      </c>
      <c r="P1399">
        <v>1632531.2431999999</v>
      </c>
      <c r="Q1399" s="1" t="s">
        <v>99</v>
      </c>
      <c r="R1399">
        <v>1.6666700000000001E-5</v>
      </c>
      <c r="S1399" s="1" t="s">
        <v>51</v>
      </c>
      <c r="T1399" s="1" t="s">
        <v>52</v>
      </c>
      <c r="U1399">
        <v>27.2089</v>
      </c>
      <c r="V1399">
        <v>25.304200000000002</v>
      </c>
      <c r="W1399">
        <v>25.304200000000002</v>
      </c>
      <c r="X1399" s="1" t="s">
        <v>53</v>
      </c>
      <c r="Y1399" s="1" t="s">
        <v>49</v>
      </c>
      <c r="Z1399" s="1" t="s">
        <v>100</v>
      </c>
      <c r="AA1399" s="1" t="s">
        <v>123</v>
      </c>
      <c r="AB1399" s="1" t="s">
        <v>124</v>
      </c>
      <c r="AC1399" s="1" t="s">
        <v>125</v>
      </c>
      <c r="AD1399" s="1" t="s">
        <v>126</v>
      </c>
      <c r="AE1399" s="1" t="s">
        <v>127</v>
      </c>
      <c r="AF1399" s="1" t="s">
        <v>70</v>
      </c>
      <c r="AG1399" s="1" t="s">
        <v>60</v>
      </c>
      <c r="AH1399">
        <v>1399</v>
      </c>
      <c r="AI1399" s="1" t="s">
        <v>70</v>
      </c>
      <c r="AJ1399" s="1" t="s">
        <v>71</v>
      </c>
      <c r="AK1399" s="1" t="s">
        <v>72</v>
      </c>
      <c r="AL1399">
        <v>1</v>
      </c>
      <c r="AM1399" s="1" t="s">
        <v>2912</v>
      </c>
      <c r="AN1399" s="2">
        <v>46174</v>
      </c>
      <c r="AO1399" s="3">
        <v>46174</v>
      </c>
    </row>
    <row r="1400" spans="1:41">
      <c r="A1400" s="1" t="s">
        <v>2913</v>
      </c>
      <c r="B1400" s="1" t="s">
        <v>42</v>
      </c>
      <c r="C1400">
        <v>999999999999</v>
      </c>
      <c r="D1400">
        <v>222222222222</v>
      </c>
      <c r="E1400" s="1" t="s">
        <v>121</v>
      </c>
      <c r="F1400">
        <v>46181.833333333336</v>
      </c>
      <c r="G1400">
        <v>46182.833333333336</v>
      </c>
      <c r="H1400">
        <v>46173.833333333336</v>
      </c>
      <c r="I1400">
        <v>46203.833333333336</v>
      </c>
      <c r="J1400" s="1" t="s">
        <v>106</v>
      </c>
      <c r="K1400" s="1" t="s">
        <v>107</v>
      </c>
      <c r="L1400" s="1" t="s">
        <v>108</v>
      </c>
      <c r="M1400" s="1" t="s">
        <v>151</v>
      </c>
      <c r="N1400" s="1" t="s">
        <v>48</v>
      </c>
      <c r="O1400" s="1" t="s">
        <v>49</v>
      </c>
      <c r="P1400">
        <v>85.864000000000004</v>
      </c>
      <c r="Q1400" s="1" t="s">
        <v>110</v>
      </c>
      <c r="R1400">
        <v>0.5</v>
      </c>
      <c r="S1400" s="1" t="s">
        <v>51</v>
      </c>
      <c r="T1400" s="1" t="s">
        <v>52</v>
      </c>
      <c r="U1400">
        <v>42.932000000000002</v>
      </c>
      <c r="V1400">
        <v>39.497399999999999</v>
      </c>
      <c r="W1400">
        <v>39.497399999999999</v>
      </c>
      <c r="X1400" s="1" t="s">
        <v>53</v>
      </c>
      <c r="Y1400" s="1" t="s">
        <v>49</v>
      </c>
      <c r="Z1400" s="1" t="s">
        <v>111</v>
      </c>
      <c r="AA1400" s="1" t="s">
        <v>152</v>
      </c>
      <c r="AB1400" s="1" t="s">
        <v>124</v>
      </c>
      <c r="AC1400" s="1" t="s">
        <v>125</v>
      </c>
      <c r="AD1400" s="1" t="s">
        <v>126</v>
      </c>
      <c r="AE1400" s="1" t="s">
        <v>127</v>
      </c>
      <c r="AF1400" s="1" t="s">
        <v>70</v>
      </c>
      <c r="AG1400" s="1" t="s">
        <v>60</v>
      </c>
      <c r="AH1400">
        <v>1400</v>
      </c>
      <c r="AI1400" s="1" t="s">
        <v>113</v>
      </c>
      <c r="AJ1400" s="1" t="s">
        <v>114</v>
      </c>
      <c r="AK1400" s="1" t="s">
        <v>115</v>
      </c>
      <c r="AL1400">
        <v>1</v>
      </c>
      <c r="AM1400" s="1" t="s">
        <v>2914</v>
      </c>
      <c r="AN1400" s="2">
        <v>46174</v>
      </c>
      <c r="AO1400" s="3">
        <v>46174</v>
      </c>
    </row>
    <row r="1401" spans="1:41">
      <c r="A1401" s="1" t="s">
        <v>2915</v>
      </c>
      <c r="B1401" s="1" t="s">
        <v>42</v>
      </c>
      <c r="C1401">
        <v>999999999999</v>
      </c>
      <c r="D1401">
        <v>222222222222</v>
      </c>
      <c r="E1401" s="1" t="s">
        <v>121</v>
      </c>
      <c r="F1401">
        <v>46181.833333333336</v>
      </c>
      <c r="G1401">
        <v>46182.833333333336</v>
      </c>
      <c r="H1401">
        <v>46173.833333333336</v>
      </c>
      <c r="I1401">
        <v>46203.833333333336</v>
      </c>
      <c r="J1401" s="1" t="s">
        <v>106</v>
      </c>
      <c r="K1401" s="1" t="s">
        <v>107</v>
      </c>
      <c r="L1401" s="1" t="s">
        <v>108</v>
      </c>
      <c r="M1401" s="1" t="s">
        <v>155</v>
      </c>
      <c r="N1401" s="1" t="s">
        <v>48</v>
      </c>
      <c r="O1401" s="1" t="s">
        <v>49</v>
      </c>
      <c r="P1401">
        <v>95.631100000000004</v>
      </c>
      <c r="Q1401" s="1" t="s">
        <v>110</v>
      </c>
      <c r="R1401">
        <v>0.5</v>
      </c>
      <c r="S1401" s="1" t="s">
        <v>51</v>
      </c>
      <c r="T1401" s="1" t="s">
        <v>52</v>
      </c>
      <c r="U1401">
        <v>47.815600000000003</v>
      </c>
      <c r="V1401">
        <v>43.990299999999998</v>
      </c>
      <c r="W1401">
        <v>43.990299999999998</v>
      </c>
      <c r="X1401" s="1" t="s">
        <v>53</v>
      </c>
      <c r="Y1401" s="1" t="s">
        <v>49</v>
      </c>
      <c r="Z1401" s="1" t="s">
        <v>111</v>
      </c>
      <c r="AA1401" s="1" t="s">
        <v>152</v>
      </c>
      <c r="AB1401" s="1" t="s">
        <v>124</v>
      </c>
      <c r="AC1401" s="1" t="s">
        <v>125</v>
      </c>
      <c r="AD1401" s="1" t="s">
        <v>126</v>
      </c>
      <c r="AE1401" s="1" t="s">
        <v>127</v>
      </c>
      <c r="AF1401" s="1" t="s">
        <v>70</v>
      </c>
      <c r="AG1401" s="1" t="s">
        <v>60</v>
      </c>
      <c r="AH1401">
        <v>1401</v>
      </c>
      <c r="AI1401" s="1" t="s">
        <v>113</v>
      </c>
      <c r="AJ1401" s="1" t="s">
        <v>114</v>
      </c>
      <c r="AK1401" s="1" t="s">
        <v>115</v>
      </c>
      <c r="AL1401">
        <v>1</v>
      </c>
      <c r="AM1401" s="1" t="s">
        <v>2916</v>
      </c>
      <c r="AN1401" s="2">
        <v>46174</v>
      </c>
      <c r="AO1401" s="3">
        <v>46174</v>
      </c>
    </row>
    <row r="1402" spans="1:41">
      <c r="A1402" s="1" t="s">
        <v>2917</v>
      </c>
      <c r="B1402" s="1" t="s">
        <v>42</v>
      </c>
      <c r="C1402">
        <v>999999999999</v>
      </c>
      <c r="D1402">
        <v>111111111111</v>
      </c>
      <c r="E1402" s="1" t="s">
        <v>43</v>
      </c>
      <c r="F1402">
        <v>46182.833333333336</v>
      </c>
      <c r="G1402">
        <v>46183.833333333336</v>
      </c>
      <c r="H1402">
        <v>46173.833333333336</v>
      </c>
      <c r="I1402">
        <v>46203.833333333336</v>
      </c>
      <c r="J1402" s="1" t="s">
        <v>44</v>
      </c>
      <c r="K1402" s="1" t="s">
        <v>45</v>
      </c>
      <c r="L1402" s="1" t="s">
        <v>46</v>
      </c>
      <c r="M1402" s="1" t="s">
        <v>47</v>
      </c>
      <c r="N1402" s="1" t="s">
        <v>48</v>
      </c>
      <c r="O1402" s="1" t="s">
        <v>49</v>
      </c>
      <c r="P1402">
        <v>1038.5944999999999</v>
      </c>
      <c r="Q1402" s="1" t="s">
        <v>50</v>
      </c>
      <c r="R1402">
        <v>9.6000000000000002E-2</v>
      </c>
      <c r="S1402" s="1" t="s">
        <v>51</v>
      </c>
      <c r="T1402" s="1" t="s">
        <v>52</v>
      </c>
      <c r="U1402">
        <v>99.705100000000002</v>
      </c>
      <c r="V1402">
        <v>87.241900000000001</v>
      </c>
      <c r="W1402">
        <v>87.241900000000001</v>
      </c>
      <c r="X1402" s="1" t="s">
        <v>53</v>
      </c>
      <c r="Y1402" s="1" t="s">
        <v>49</v>
      </c>
      <c r="Z1402" s="1" t="s">
        <v>54</v>
      </c>
      <c r="AA1402" s="1" t="s">
        <v>65</v>
      </c>
      <c r="AB1402" s="1" t="s">
        <v>66</v>
      </c>
      <c r="AC1402" s="1" t="s">
        <v>67</v>
      </c>
      <c r="AD1402" s="1" t="s">
        <v>68</v>
      </c>
      <c r="AE1402" s="1" t="s">
        <v>69</v>
      </c>
      <c r="AF1402" s="1" t="s">
        <v>70</v>
      </c>
      <c r="AG1402" s="1" t="s">
        <v>60</v>
      </c>
      <c r="AH1402">
        <v>1402</v>
      </c>
      <c r="AI1402" s="1" t="s">
        <v>70</v>
      </c>
      <c r="AJ1402" s="1" t="s">
        <v>71</v>
      </c>
      <c r="AK1402" s="1" t="s">
        <v>72</v>
      </c>
      <c r="AL1402">
        <v>1</v>
      </c>
      <c r="AM1402" s="1" t="s">
        <v>2918</v>
      </c>
      <c r="AN1402" s="2">
        <v>46174</v>
      </c>
      <c r="AO1402" s="3">
        <v>46174</v>
      </c>
    </row>
    <row r="1403" spans="1:41">
      <c r="A1403" s="1" t="s">
        <v>2919</v>
      </c>
      <c r="B1403" s="1" t="s">
        <v>42</v>
      </c>
      <c r="C1403">
        <v>999999999999</v>
      </c>
      <c r="D1403">
        <v>111111111111</v>
      </c>
      <c r="E1403" s="1" t="s">
        <v>43</v>
      </c>
      <c r="F1403">
        <v>46182.833333333336</v>
      </c>
      <c r="G1403">
        <v>46183.833333333336</v>
      </c>
      <c r="H1403">
        <v>46173.833333333336</v>
      </c>
      <c r="I1403">
        <v>46203.833333333336</v>
      </c>
      <c r="J1403" s="1" t="s">
        <v>44</v>
      </c>
      <c r="K1403" s="1" t="s">
        <v>45</v>
      </c>
      <c r="L1403" s="1" t="s">
        <v>46</v>
      </c>
      <c r="M1403" s="1" t="s">
        <v>64</v>
      </c>
      <c r="N1403" s="1" t="s">
        <v>48</v>
      </c>
      <c r="O1403" s="1" t="s">
        <v>49</v>
      </c>
      <c r="P1403">
        <v>997.90129999999999</v>
      </c>
      <c r="Q1403" s="1" t="s">
        <v>50</v>
      </c>
      <c r="R1403">
        <v>9.6000000000000002E-2</v>
      </c>
      <c r="S1403" s="1" t="s">
        <v>51</v>
      </c>
      <c r="T1403" s="1" t="s">
        <v>52</v>
      </c>
      <c r="U1403">
        <v>95.798500000000004</v>
      </c>
      <c r="V1403">
        <v>83.823700000000002</v>
      </c>
      <c r="W1403">
        <v>83.823700000000002</v>
      </c>
      <c r="X1403" s="1" t="s">
        <v>53</v>
      </c>
      <c r="Y1403" s="1" t="s">
        <v>49</v>
      </c>
      <c r="Z1403" s="1" t="s">
        <v>54</v>
      </c>
      <c r="AA1403" s="1" t="s">
        <v>65</v>
      </c>
      <c r="AB1403" s="1" t="s">
        <v>66</v>
      </c>
      <c r="AC1403" s="1" t="s">
        <v>67</v>
      </c>
      <c r="AD1403" s="1" t="s">
        <v>68</v>
      </c>
      <c r="AE1403" s="1" t="s">
        <v>69</v>
      </c>
      <c r="AF1403" s="1" t="s">
        <v>70</v>
      </c>
      <c r="AG1403" s="1" t="s">
        <v>60</v>
      </c>
      <c r="AH1403">
        <v>1403</v>
      </c>
      <c r="AI1403" s="1" t="s">
        <v>70</v>
      </c>
      <c r="AJ1403" s="1" t="s">
        <v>71</v>
      </c>
      <c r="AK1403" s="1" t="s">
        <v>72</v>
      </c>
      <c r="AL1403">
        <v>1</v>
      </c>
      <c r="AM1403" s="1" t="s">
        <v>2920</v>
      </c>
      <c r="AN1403" s="2">
        <v>46174</v>
      </c>
      <c r="AO1403" s="3">
        <v>46174</v>
      </c>
    </row>
    <row r="1404" spans="1:41">
      <c r="A1404" s="1" t="s">
        <v>2921</v>
      </c>
      <c r="B1404" s="1" t="s">
        <v>42</v>
      </c>
      <c r="C1404">
        <v>999999999999</v>
      </c>
      <c r="D1404">
        <v>111111111111</v>
      </c>
      <c r="E1404" s="1" t="s">
        <v>43</v>
      </c>
      <c r="F1404">
        <v>46182.833333333336</v>
      </c>
      <c r="G1404">
        <v>46183.833333333336</v>
      </c>
      <c r="H1404">
        <v>46173.833333333336</v>
      </c>
      <c r="I1404">
        <v>46203.833333333336</v>
      </c>
      <c r="J1404" s="1" t="s">
        <v>75</v>
      </c>
      <c r="K1404" s="1" t="s">
        <v>76</v>
      </c>
      <c r="L1404" s="1" t="s">
        <v>77</v>
      </c>
      <c r="M1404" s="1" t="s">
        <v>78</v>
      </c>
      <c r="N1404" s="1" t="s">
        <v>48</v>
      </c>
      <c r="O1404" s="1" t="s">
        <v>49</v>
      </c>
      <c r="P1404">
        <v>242.70740000000001</v>
      </c>
      <c r="Q1404" s="1" t="s">
        <v>79</v>
      </c>
      <c r="R1404">
        <v>2.3E-2</v>
      </c>
      <c r="S1404" s="1" t="s">
        <v>51</v>
      </c>
      <c r="T1404" s="1" t="s">
        <v>52</v>
      </c>
      <c r="U1404">
        <v>5.5823</v>
      </c>
      <c r="V1404">
        <v>5.2182000000000004</v>
      </c>
      <c r="W1404">
        <v>5.2182000000000004</v>
      </c>
      <c r="X1404" s="1" t="s">
        <v>53</v>
      </c>
      <c r="Y1404" s="1" t="s">
        <v>49</v>
      </c>
      <c r="Z1404" s="1" t="s">
        <v>80</v>
      </c>
      <c r="AA1404" s="1" t="s">
        <v>65</v>
      </c>
      <c r="AB1404" s="1" t="s">
        <v>66</v>
      </c>
      <c r="AC1404" s="1" t="s">
        <v>67</v>
      </c>
      <c r="AD1404" s="1" t="s">
        <v>68</v>
      </c>
      <c r="AE1404" s="1" t="s">
        <v>69</v>
      </c>
      <c r="AF1404" s="1" t="s">
        <v>70</v>
      </c>
      <c r="AG1404" s="1" t="s">
        <v>60</v>
      </c>
      <c r="AH1404">
        <v>1404</v>
      </c>
      <c r="AI1404" s="1" t="s">
        <v>70</v>
      </c>
      <c r="AJ1404" s="1" t="s">
        <v>71</v>
      </c>
      <c r="AK1404" s="1" t="s">
        <v>72</v>
      </c>
      <c r="AL1404">
        <v>1</v>
      </c>
      <c r="AM1404" s="1" t="s">
        <v>2922</v>
      </c>
      <c r="AN1404" s="2">
        <v>46174</v>
      </c>
      <c r="AO1404" s="3">
        <v>46174</v>
      </c>
    </row>
    <row r="1405" spans="1:41">
      <c r="A1405" s="1" t="s">
        <v>2923</v>
      </c>
      <c r="B1405" s="1" t="s">
        <v>42</v>
      </c>
      <c r="C1405">
        <v>999999999999</v>
      </c>
      <c r="D1405">
        <v>111111111111</v>
      </c>
      <c r="E1405" s="1" t="s">
        <v>43</v>
      </c>
      <c r="F1405">
        <v>46182.833333333336</v>
      </c>
      <c r="G1405">
        <v>46183.833333333336</v>
      </c>
      <c r="H1405">
        <v>46173.833333333336</v>
      </c>
      <c r="I1405">
        <v>46203.833333333336</v>
      </c>
      <c r="J1405" s="1" t="s">
        <v>75</v>
      </c>
      <c r="K1405" s="1" t="s">
        <v>76</v>
      </c>
      <c r="L1405" s="1" t="s">
        <v>77</v>
      </c>
      <c r="M1405" s="1" t="s">
        <v>83</v>
      </c>
      <c r="N1405" s="1" t="s">
        <v>48</v>
      </c>
      <c r="O1405" s="1" t="s">
        <v>49</v>
      </c>
      <c r="P1405">
        <v>243.2139</v>
      </c>
      <c r="Q1405" s="1" t="s">
        <v>79</v>
      </c>
      <c r="R1405">
        <v>2.3E-2</v>
      </c>
      <c r="S1405" s="1" t="s">
        <v>51</v>
      </c>
      <c r="T1405" s="1" t="s">
        <v>52</v>
      </c>
      <c r="U1405">
        <v>5.5938999999999997</v>
      </c>
      <c r="V1405">
        <v>5.2290999999999999</v>
      </c>
      <c r="W1405">
        <v>5.2290999999999999</v>
      </c>
      <c r="X1405" s="1" t="s">
        <v>53</v>
      </c>
      <c r="Y1405" s="1" t="s">
        <v>49</v>
      </c>
      <c r="Z1405" s="1" t="s">
        <v>80</v>
      </c>
      <c r="AA1405" s="1" t="s">
        <v>55</v>
      </c>
      <c r="AB1405" s="1" t="s">
        <v>56</v>
      </c>
      <c r="AC1405" s="1" t="s">
        <v>57</v>
      </c>
      <c r="AD1405" s="1" t="s">
        <v>58</v>
      </c>
      <c r="AE1405" s="1" t="s">
        <v>59</v>
      </c>
      <c r="AF1405" s="1" t="s">
        <v>56</v>
      </c>
      <c r="AG1405" s="1" t="s">
        <v>60</v>
      </c>
      <c r="AH1405">
        <v>1405</v>
      </c>
      <c r="AI1405" s="1" t="s">
        <v>56</v>
      </c>
      <c r="AJ1405" s="1" t="s">
        <v>56</v>
      </c>
      <c r="AK1405" s="1" t="s">
        <v>61</v>
      </c>
      <c r="AL1405">
        <v>1</v>
      </c>
      <c r="AM1405" s="1" t="s">
        <v>2924</v>
      </c>
      <c r="AN1405" s="2">
        <v>46174</v>
      </c>
      <c r="AO1405" s="3">
        <v>46174</v>
      </c>
    </row>
    <row r="1406" spans="1:41">
      <c r="A1406" s="1" t="s">
        <v>2925</v>
      </c>
      <c r="B1406" s="1" t="s">
        <v>42</v>
      </c>
      <c r="C1406">
        <v>999999999999</v>
      </c>
      <c r="D1406">
        <v>111111111111</v>
      </c>
      <c r="E1406" s="1" t="s">
        <v>43</v>
      </c>
      <c r="F1406">
        <v>46182.833333333336</v>
      </c>
      <c r="G1406">
        <v>46183.833333333336</v>
      </c>
      <c r="H1406">
        <v>46173.833333333336</v>
      </c>
      <c r="I1406">
        <v>46203.833333333336</v>
      </c>
      <c r="J1406" s="1" t="s">
        <v>86</v>
      </c>
      <c r="K1406" s="1" t="s">
        <v>87</v>
      </c>
      <c r="L1406" s="1" t="s">
        <v>88</v>
      </c>
      <c r="M1406" s="1" t="s">
        <v>89</v>
      </c>
      <c r="N1406" s="1" t="s">
        <v>48</v>
      </c>
      <c r="O1406" s="1" t="s">
        <v>49</v>
      </c>
      <c r="P1406">
        <v>230.5119</v>
      </c>
      <c r="Q1406" s="1" t="s">
        <v>50</v>
      </c>
      <c r="R1406">
        <v>0.192</v>
      </c>
      <c r="S1406" s="1" t="s">
        <v>51</v>
      </c>
      <c r="T1406" s="1" t="s">
        <v>52</v>
      </c>
      <c r="U1406">
        <v>44.258299999999998</v>
      </c>
      <c r="V1406">
        <v>39.186999999999998</v>
      </c>
      <c r="W1406">
        <v>39.186999999999998</v>
      </c>
      <c r="X1406" s="1" t="s">
        <v>53</v>
      </c>
      <c r="Y1406" s="1" t="s">
        <v>49</v>
      </c>
      <c r="Z1406" s="1" t="s">
        <v>90</v>
      </c>
      <c r="AA1406" s="1" t="s">
        <v>65</v>
      </c>
      <c r="AB1406" s="1" t="s">
        <v>66</v>
      </c>
      <c r="AC1406" s="1" t="s">
        <v>67</v>
      </c>
      <c r="AD1406" s="1" t="s">
        <v>68</v>
      </c>
      <c r="AE1406" s="1" t="s">
        <v>69</v>
      </c>
      <c r="AF1406" s="1" t="s">
        <v>70</v>
      </c>
      <c r="AG1406" s="1" t="s">
        <v>60</v>
      </c>
      <c r="AH1406">
        <v>1406</v>
      </c>
      <c r="AI1406" s="1" t="s">
        <v>70</v>
      </c>
      <c r="AJ1406" s="1" t="s">
        <v>71</v>
      </c>
      <c r="AK1406" s="1" t="s">
        <v>72</v>
      </c>
      <c r="AL1406">
        <v>1</v>
      </c>
      <c r="AM1406" s="1" t="s">
        <v>2926</v>
      </c>
      <c r="AN1406" s="2">
        <v>46174</v>
      </c>
      <c r="AO1406" s="3">
        <v>46174</v>
      </c>
    </row>
    <row r="1407" spans="1:41">
      <c r="A1407" s="1" t="s">
        <v>2927</v>
      </c>
      <c r="B1407" s="1" t="s">
        <v>42</v>
      </c>
      <c r="C1407">
        <v>999999999999</v>
      </c>
      <c r="D1407">
        <v>111111111111</v>
      </c>
      <c r="E1407" s="1" t="s">
        <v>43</v>
      </c>
      <c r="F1407">
        <v>46182.833333333336</v>
      </c>
      <c r="G1407">
        <v>46183.833333333336</v>
      </c>
      <c r="H1407">
        <v>46173.833333333336</v>
      </c>
      <c r="I1407">
        <v>46203.833333333336</v>
      </c>
      <c r="J1407" s="1" t="s">
        <v>86</v>
      </c>
      <c r="K1407" s="1" t="s">
        <v>87</v>
      </c>
      <c r="L1407" s="1" t="s">
        <v>88</v>
      </c>
      <c r="M1407" s="1" t="s">
        <v>93</v>
      </c>
      <c r="N1407" s="1" t="s">
        <v>48</v>
      </c>
      <c r="O1407" s="1" t="s">
        <v>49</v>
      </c>
      <c r="P1407">
        <v>198.34039999999999</v>
      </c>
      <c r="Q1407" s="1" t="s">
        <v>50</v>
      </c>
      <c r="R1407">
        <v>0.192</v>
      </c>
      <c r="S1407" s="1" t="s">
        <v>51</v>
      </c>
      <c r="T1407" s="1" t="s">
        <v>52</v>
      </c>
      <c r="U1407">
        <v>38.081400000000002</v>
      </c>
      <c r="V1407">
        <v>33.7179</v>
      </c>
      <c r="W1407">
        <v>33.7179</v>
      </c>
      <c r="X1407" s="1" t="s">
        <v>53</v>
      </c>
      <c r="Y1407" s="1" t="s">
        <v>49</v>
      </c>
      <c r="Z1407" s="1" t="s">
        <v>90</v>
      </c>
      <c r="AA1407" s="1" t="s">
        <v>65</v>
      </c>
      <c r="AB1407" s="1" t="s">
        <v>66</v>
      </c>
      <c r="AC1407" s="1" t="s">
        <v>67</v>
      </c>
      <c r="AD1407" s="1" t="s">
        <v>68</v>
      </c>
      <c r="AE1407" s="1" t="s">
        <v>69</v>
      </c>
      <c r="AF1407" s="1" t="s">
        <v>70</v>
      </c>
      <c r="AG1407" s="1" t="s">
        <v>60</v>
      </c>
      <c r="AH1407">
        <v>1407</v>
      </c>
      <c r="AI1407" s="1" t="s">
        <v>70</v>
      </c>
      <c r="AJ1407" s="1" t="s">
        <v>71</v>
      </c>
      <c r="AK1407" s="1" t="s">
        <v>72</v>
      </c>
      <c r="AL1407">
        <v>1</v>
      </c>
      <c r="AM1407" s="1" t="s">
        <v>2928</v>
      </c>
      <c r="AN1407" s="2">
        <v>46174</v>
      </c>
      <c r="AO1407" s="3">
        <v>46174</v>
      </c>
    </row>
    <row r="1408" spans="1:41">
      <c r="A1408" s="1" t="s">
        <v>2929</v>
      </c>
      <c r="B1408" s="1" t="s">
        <v>42</v>
      </c>
      <c r="C1408">
        <v>999999999999</v>
      </c>
      <c r="D1408">
        <v>111111111111</v>
      </c>
      <c r="E1408" s="1" t="s">
        <v>43</v>
      </c>
      <c r="F1408">
        <v>46182.833333333336</v>
      </c>
      <c r="G1408">
        <v>46183.833333333336</v>
      </c>
      <c r="H1408">
        <v>46173.833333333336</v>
      </c>
      <c r="I1408">
        <v>46203.833333333336</v>
      </c>
      <c r="J1408" s="1" t="s">
        <v>96</v>
      </c>
      <c r="K1408" s="1" t="s">
        <v>45</v>
      </c>
      <c r="L1408" s="1" t="s">
        <v>97</v>
      </c>
      <c r="M1408" s="1" t="s">
        <v>98</v>
      </c>
      <c r="N1408" s="1" t="s">
        <v>48</v>
      </c>
      <c r="O1408" s="1" t="s">
        <v>49</v>
      </c>
      <c r="P1408">
        <v>4370168.4800000004</v>
      </c>
      <c r="Q1408" s="1" t="s">
        <v>99</v>
      </c>
      <c r="R1408">
        <v>1.6666700000000001E-5</v>
      </c>
      <c r="S1408" s="1" t="s">
        <v>51</v>
      </c>
      <c r="T1408" s="1" t="s">
        <v>52</v>
      </c>
      <c r="U1408">
        <v>72.836299999999994</v>
      </c>
      <c r="V1408">
        <v>67.7376</v>
      </c>
      <c r="W1408">
        <v>67.7376</v>
      </c>
      <c r="X1408" s="1" t="s">
        <v>53</v>
      </c>
      <c r="Y1408" s="1" t="s">
        <v>49</v>
      </c>
      <c r="Z1408" s="1" t="s">
        <v>100</v>
      </c>
      <c r="AA1408" s="1" t="s">
        <v>65</v>
      </c>
      <c r="AB1408" s="1" t="s">
        <v>66</v>
      </c>
      <c r="AC1408" s="1" t="s">
        <v>67</v>
      </c>
      <c r="AD1408" s="1" t="s">
        <v>68</v>
      </c>
      <c r="AE1408" s="1" t="s">
        <v>69</v>
      </c>
      <c r="AF1408" s="1" t="s">
        <v>70</v>
      </c>
      <c r="AG1408" s="1" t="s">
        <v>60</v>
      </c>
      <c r="AH1408">
        <v>1408</v>
      </c>
      <c r="AI1408" s="1" t="s">
        <v>70</v>
      </c>
      <c r="AJ1408" s="1" t="s">
        <v>71</v>
      </c>
      <c r="AK1408" s="1" t="s">
        <v>72</v>
      </c>
      <c r="AL1408">
        <v>1</v>
      </c>
      <c r="AM1408" s="1" t="s">
        <v>2930</v>
      </c>
      <c r="AN1408" s="2">
        <v>46174</v>
      </c>
      <c r="AO1408" s="3">
        <v>46174</v>
      </c>
    </row>
    <row r="1409" spans="1:41">
      <c r="A1409" s="1" t="s">
        <v>2931</v>
      </c>
      <c r="B1409" s="1" t="s">
        <v>42</v>
      </c>
      <c r="C1409">
        <v>999999999999</v>
      </c>
      <c r="D1409">
        <v>111111111111</v>
      </c>
      <c r="E1409" s="1" t="s">
        <v>43</v>
      </c>
      <c r="F1409">
        <v>46182.833333333336</v>
      </c>
      <c r="G1409">
        <v>46183.833333333336</v>
      </c>
      <c r="H1409">
        <v>46173.833333333336</v>
      </c>
      <c r="I1409">
        <v>46203.833333333336</v>
      </c>
      <c r="J1409" s="1" t="s">
        <v>96</v>
      </c>
      <c r="K1409" s="1" t="s">
        <v>45</v>
      </c>
      <c r="L1409" s="1" t="s">
        <v>97</v>
      </c>
      <c r="M1409" s="1" t="s">
        <v>103</v>
      </c>
      <c r="N1409" s="1" t="s">
        <v>48</v>
      </c>
      <c r="O1409" s="1" t="s">
        <v>49</v>
      </c>
      <c r="P1409">
        <v>4659465.0393000003</v>
      </c>
      <c r="Q1409" s="1" t="s">
        <v>99</v>
      </c>
      <c r="R1409">
        <v>1.6666700000000001E-5</v>
      </c>
      <c r="S1409" s="1" t="s">
        <v>51</v>
      </c>
      <c r="T1409" s="1" t="s">
        <v>52</v>
      </c>
      <c r="U1409">
        <v>77.657899999999998</v>
      </c>
      <c r="V1409">
        <v>72.221699999999998</v>
      </c>
      <c r="W1409">
        <v>72.221699999999998</v>
      </c>
      <c r="X1409" s="1" t="s">
        <v>53</v>
      </c>
      <c r="Y1409" s="1" t="s">
        <v>49</v>
      </c>
      <c r="Z1409" s="1" t="s">
        <v>100</v>
      </c>
      <c r="AA1409" s="1" t="s">
        <v>65</v>
      </c>
      <c r="AB1409" s="1" t="s">
        <v>66</v>
      </c>
      <c r="AC1409" s="1" t="s">
        <v>67</v>
      </c>
      <c r="AD1409" s="1" t="s">
        <v>68</v>
      </c>
      <c r="AE1409" s="1" t="s">
        <v>69</v>
      </c>
      <c r="AF1409" s="1" t="s">
        <v>70</v>
      </c>
      <c r="AG1409" s="1" t="s">
        <v>60</v>
      </c>
      <c r="AH1409">
        <v>1409</v>
      </c>
      <c r="AI1409" s="1" t="s">
        <v>70</v>
      </c>
      <c r="AJ1409" s="1" t="s">
        <v>71</v>
      </c>
      <c r="AK1409" s="1" t="s">
        <v>72</v>
      </c>
      <c r="AL1409">
        <v>1</v>
      </c>
      <c r="AM1409" s="1" t="s">
        <v>2932</v>
      </c>
      <c r="AN1409" s="2">
        <v>46174</v>
      </c>
      <c r="AO1409" s="3">
        <v>46174</v>
      </c>
    </row>
    <row r="1410" spans="1:41">
      <c r="A1410" s="1" t="s">
        <v>2933</v>
      </c>
      <c r="B1410" s="1" t="s">
        <v>42</v>
      </c>
      <c r="C1410">
        <v>999999999999</v>
      </c>
      <c r="D1410">
        <v>111111111111</v>
      </c>
      <c r="E1410" s="1" t="s">
        <v>43</v>
      </c>
      <c r="F1410">
        <v>46182.833333333336</v>
      </c>
      <c r="G1410">
        <v>46183.833333333336</v>
      </c>
      <c r="H1410">
        <v>46173.833333333336</v>
      </c>
      <c r="I1410">
        <v>46203.833333333336</v>
      </c>
      <c r="J1410" s="1" t="s">
        <v>106</v>
      </c>
      <c r="K1410" s="1" t="s">
        <v>107</v>
      </c>
      <c r="L1410" s="1" t="s">
        <v>108</v>
      </c>
      <c r="M1410" s="1" t="s">
        <v>109</v>
      </c>
      <c r="N1410" s="1" t="s">
        <v>48</v>
      </c>
      <c r="O1410" s="1" t="s">
        <v>49</v>
      </c>
      <c r="P1410">
        <v>247.0804</v>
      </c>
      <c r="Q1410" s="1" t="s">
        <v>110</v>
      </c>
      <c r="R1410">
        <v>0.5</v>
      </c>
      <c r="S1410" s="1" t="s">
        <v>51</v>
      </c>
      <c r="T1410" s="1" t="s">
        <v>52</v>
      </c>
      <c r="U1410">
        <v>123.5402</v>
      </c>
      <c r="V1410">
        <v>113.657</v>
      </c>
      <c r="W1410">
        <v>113.657</v>
      </c>
      <c r="X1410" s="1" t="s">
        <v>53</v>
      </c>
      <c r="Y1410" s="1" t="s">
        <v>49</v>
      </c>
      <c r="Z1410" s="1" t="s">
        <v>111</v>
      </c>
      <c r="AA1410" s="1" t="s">
        <v>55</v>
      </c>
      <c r="AB1410" s="1" t="s">
        <v>56</v>
      </c>
      <c r="AC1410" s="1" t="s">
        <v>57</v>
      </c>
      <c r="AD1410" s="1" t="s">
        <v>58</v>
      </c>
      <c r="AE1410" s="1" t="s">
        <v>59</v>
      </c>
      <c r="AF1410" s="1" t="s">
        <v>56</v>
      </c>
      <c r="AG1410" s="1" t="s">
        <v>60</v>
      </c>
      <c r="AH1410">
        <v>1410</v>
      </c>
      <c r="AI1410" s="1" t="s">
        <v>56</v>
      </c>
      <c r="AJ1410" s="1" t="s">
        <v>56</v>
      </c>
      <c r="AK1410" s="1" t="s">
        <v>61</v>
      </c>
      <c r="AL1410">
        <v>1</v>
      </c>
      <c r="AM1410" s="1" t="s">
        <v>2934</v>
      </c>
      <c r="AN1410" s="2">
        <v>46174</v>
      </c>
      <c r="AO1410" s="3">
        <v>46174</v>
      </c>
    </row>
    <row r="1411" spans="1:41">
      <c r="A1411" s="1" t="s">
        <v>2935</v>
      </c>
      <c r="B1411" s="1" t="s">
        <v>42</v>
      </c>
      <c r="C1411">
        <v>999999999999</v>
      </c>
      <c r="D1411">
        <v>111111111111</v>
      </c>
      <c r="E1411" s="1" t="s">
        <v>43</v>
      </c>
      <c r="F1411">
        <v>46182.833333333336</v>
      </c>
      <c r="G1411">
        <v>46183.833333333336</v>
      </c>
      <c r="H1411">
        <v>46173.833333333336</v>
      </c>
      <c r="I1411">
        <v>46203.833333333336</v>
      </c>
      <c r="J1411" s="1" t="s">
        <v>106</v>
      </c>
      <c r="K1411" s="1" t="s">
        <v>107</v>
      </c>
      <c r="L1411" s="1" t="s">
        <v>108</v>
      </c>
      <c r="M1411" s="1" t="s">
        <v>118</v>
      </c>
      <c r="N1411" s="1" t="s">
        <v>48</v>
      </c>
      <c r="O1411" s="1" t="s">
        <v>49</v>
      </c>
      <c r="P1411">
        <v>220.6977</v>
      </c>
      <c r="Q1411" s="1" t="s">
        <v>110</v>
      </c>
      <c r="R1411">
        <v>0.5</v>
      </c>
      <c r="S1411" s="1" t="s">
        <v>51</v>
      </c>
      <c r="T1411" s="1" t="s">
        <v>52</v>
      </c>
      <c r="U1411">
        <v>110.3488</v>
      </c>
      <c r="V1411">
        <v>101.5209</v>
      </c>
      <c r="W1411">
        <v>101.5209</v>
      </c>
      <c r="X1411" s="1" t="s">
        <v>53</v>
      </c>
      <c r="Y1411" s="1" t="s">
        <v>49</v>
      </c>
      <c r="Z1411" s="1" t="s">
        <v>111</v>
      </c>
      <c r="AA1411" s="1" t="s">
        <v>112</v>
      </c>
      <c r="AB1411" s="1" t="s">
        <v>66</v>
      </c>
      <c r="AC1411" s="1" t="s">
        <v>67</v>
      </c>
      <c r="AD1411" s="1" t="s">
        <v>68</v>
      </c>
      <c r="AE1411" s="1" t="s">
        <v>69</v>
      </c>
      <c r="AF1411" s="1" t="s">
        <v>70</v>
      </c>
      <c r="AG1411" s="1" t="s">
        <v>60</v>
      </c>
      <c r="AH1411">
        <v>1411</v>
      </c>
      <c r="AI1411" s="1" t="s">
        <v>113</v>
      </c>
      <c r="AJ1411" s="1" t="s">
        <v>114</v>
      </c>
      <c r="AK1411" s="1" t="s">
        <v>115</v>
      </c>
      <c r="AL1411">
        <v>1</v>
      </c>
      <c r="AM1411" s="1" t="s">
        <v>2936</v>
      </c>
      <c r="AN1411" s="2">
        <v>46174</v>
      </c>
      <c r="AO1411" s="3">
        <v>46174</v>
      </c>
    </row>
    <row r="1412" spans="1:41">
      <c r="A1412" s="1" t="s">
        <v>2937</v>
      </c>
      <c r="B1412" s="1" t="s">
        <v>42</v>
      </c>
      <c r="C1412">
        <v>999999999999</v>
      </c>
      <c r="D1412">
        <v>222222222222</v>
      </c>
      <c r="E1412" s="1" t="s">
        <v>121</v>
      </c>
      <c r="F1412">
        <v>46182.833333333336</v>
      </c>
      <c r="G1412">
        <v>46183.833333333336</v>
      </c>
      <c r="H1412">
        <v>46173.833333333336</v>
      </c>
      <c r="I1412">
        <v>46203.833333333336</v>
      </c>
      <c r="J1412" s="1" t="s">
        <v>44</v>
      </c>
      <c r="K1412" s="1" t="s">
        <v>45</v>
      </c>
      <c r="L1412" s="1" t="s">
        <v>46</v>
      </c>
      <c r="M1412" s="1" t="s">
        <v>122</v>
      </c>
      <c r="N1412" s="1" t="s">
        <v>48</v>
      </c>
      <c r="O1412" s="1" t="s">
        <v>49</v>
      </c>
      <c r="P1412">
        <v>440.83859999999999</v>
      </c>
      <c r="Q1412" s="1" t="s">
        <v>50</v>
      </c>
      <c r="R1412">
        <v>9.6000000000000002E-2</v>
      </c>
      <c r="S1412" s="1" t="s">
        <v>51</v>
      </c>
      <c r="T1412" s="1" t="s">
        <v>52</v>
      </c>
      <c r="U1412">
        <v>42.320500000000003</v>
      </c>
      <c r="V1412">
        <v>37.0304</v>
      </c>
      <c r="W1412">
        <v>37.0304</v>
      </c>
      <c r="X1412" s="1" t="s">
        <v>53</v>
      </c>
      <c r="Y1412" s="1" t="s">
        <v>49</v>
      </c>
      <c r="Z1412" s="1" t="s">
        <v>54</v>
      </c>
      <c r="AA1412" s="1" t="s">
        <v>123</v>
      </c>
      <c r="AB1412" s="1" t="s">
        <v>124</v>
      </c>
      <c r="AC1412" s="1" t="s">
        <v>125</v>
      </c>
      <c r="AD1412" s="1" t="s">
        <v>126</v>
      </c>
      <c r="AE1412" s="1" t="s">
        <v>127</v>
      </c>
      <c r="AF1412" s="1" t="s">
        <v>70</v>
      </c>
      <c r="AG1412" s="1" t="s">
        <v>60</v>
      </c>
      <c r="AH1412">
        <v>1412</v>
      </c>
      <c r="AI1412" s="1" t="s">
        <v>70</v>
      </c>
      <c r="AJ1412" s="1" t="s">
        <v>71</v>
      </c>
      <c r="AK1412" s="1" t="s">
        <v>72</v>
      </c>
      <c r="AL1412">
        <v>1</v>
      </c>
      <c r="AM1412" s="1" t="s">
        <v>2938</v>
      </c>
      <c r="AN1412" s="2">
        <v>46174</v>
      </c>
      <c r="AO1412" s="3">
        <v>46174</v>
      </c>
    </row>
    <row r="1413" spans="1:41">
      <c r="A1413" s="1" t="s">
        <v>2939</v>
      </c>
      <c r="B1413" s="1" t="s">
        <v>42</v>
      </c>
      <c r="C1413">
        <v>999999999999</v>
      </c>
      <c r="D1413">
        <v>222222222222</v>
      </c>
      <c r="E1413" s="1" t="s">
        <v>121</v>
      </c>
      <c r="F1413">
        <v>46182.833333333336</v>
      </c>
      <c r="G1413">
        <v>46183.833333333336</v>
      </c>
      <c r="H1413">
        <v>46173.833333333336</v>
      </c>
      <c r="I1413">
        <v>46203.833333333336</v>
      </c>
      <c r="J1413" s="1" t="s">
        <v>44</v>
      </c>
      <c r="K1413" s="1" t="s">
        <v>45</v>
      </c>
      <c r="L1413" s="1" t="s">
        <v>46</v>
      </c>
      <c r="M1413" s="1" t="s">
        <v>130</v>
      </c>
      <c r="N1413" s="1" t="s">
        <v>48</v>
      </c>
      <c r="O1413" s="1" t="s">
        <v>49</v>
      </c>
      <c r="P1413">
        <v>416.8116</v>
      </c>
      <c r="Q1413" s="1" t="s">
        <v>50</v>
      </c>
      <c r="R1413">
        <v>9.6000000000000002E-2</v>
      </c>
      <c r="S1413" s="1" t="s">
        <v>51</v>
      </c>
      <c r="T1413" s="1" t="s">
        <v>52</v>
      </c>
      <c r="U1413">
        <v>40.0139</v>
      </c>
      <c r="V1413">
        <v>35.0122</v>
      </c>
      <c r="W1413">
        <v>35.0122</v>
      </c>
      <c r="X1413" s="1" t="s">
        <v>53</v>
      </c>
      <c r="Y1413" s="1" t="s">
        <v>49</v>
      </c>
      <c r="Z1413" s="1" t="s">
        <v>54</v>
      </c>
      <c r="AA1413" s="1" t="s">
        <v>123</v>
      </c>
      <c r="AB1413" s="1" t="s">
        <v>124</v>
      </c>
      <c r="AC1413" s="1" t="s">
        <v>125</v>
      </c>
      <c r="AD1413" s="1" t="s">
        <v>126</v>
      </c>
      <c r="AE1413" s="1" t="s">
        <v>127</v>
      </c>
      <c r="AF1413" s="1" t="s">
        <v>70</v>
      </c>
      <c r="AG1413" s="1" t="s">
        <v>60</v>
      </c>
      <c r="AH1413">
        <v>1413</v>
      </c>
      <c r="AI1413" s="1" t="s">
        <v>70</v>
      </c>
      <c r="AJ1413" s="1" t="s">
        <v>71</v>
      </c>
      <c r="AK1413" s="1" t="s">
        <v>72</v>
      </c>
      <c r="AL1413">
        <v>1</v>
      </c>
      <c r="AM1413" s="1" t="s">
        <v>2940</v>
      </c>
      <c r="AN1413" s="2">
        <v>46174</v>
      </c>
      <c r="AO1413" s="3">
        <v>46174</v>
      </c>
    </row>
    <row r="1414" spans="1:41">
      <c r="A1414" s="1" t="s">
        <v>2941</v>
      </c>
      <c r="B1414" s="1" t="s">
        <v>42</v>
      </c>
      <c r="C1414">
        <v>999999999999</v>
      </c>
      <c r="D1414">
        <v>222222222222</v>
      </c>
      <c r="E1414" s="1" t="s">
        <v>121</v>
      </c>
      <c r="F1414">
        <v>46182.833333333336</v>
      </c>
      <c r="G1414">
        <v>46183.833333333336</v>
      </c>
      <c r="H1414">
        <v>46173.833333333336</v>
      </c>
      <c r="I1414">
        <v>46203.833333333336</v>
      </c>
      <c r="J1414" s="1" t="s">
        <v>75</v>
      </c>
      <c r="K1414" s="1" t="s">
        <v>76</v>
      </c>
      <c r="L1414" s="1" t="s">
        <v>77</v>
      </c>
      <c r="M1414" s="1" t="s">
        <v>133</v>
      </c>
      <c r="N1414" s="1" t="s">
        <v>48</v>
      </c>
      <c r="O1414" s="1" t="s">
        <v>49</v>
      </c>
      <c r="P1414">
        <v>84.444199999999995</v>
      </c>
      <c r="Q1414" s="1" t="s">
        <v>79</v>
      </c>
      <c r="R1414">
        <v>2.3E-2</v>
      </c>
      <c r="S1414" s="1" t="s">
        <v>51</v>
      </c>
      <c r="T1414" s="1" t="s">
        <v>52</v>
      </c>
      <c r="U1414">
        <v>1.9421999999999999</v>
      </c>
      <c r="V1414">
        <v>1.8156000000000001</v>
      </c>
      <c r="W1414">
        <v>1.8156000000000001</v>
      </c>
      <c r="X1414" s="1" t="s">
        <v>53</v>
      </c>
      <c r="Y1414" s="1" t="s">
        <v>49</v>
      </c>
      <c r="Z1414" s="1" t="s">
        <v>80</v>
      </c>
      <c r="AA1414" s="1" t="s">
        <v>55</v>
      </c>
      <c r="AB1414" s="1" t="s">
        <v>56</v>
      </c>
      <c r="AC1414" s="1" t="s">
        <v>57</v>
      </c>
      <c r="AD1414" s="1" t="s">
        <v>58</v>
      </c>
      <c r="AE1414" s="1" t="s">
        <v>59</v>
      </c>
      <c r="AF1414" s="1" t="s">
        <v>56</v>
      </c>
      <c r="AG1414" s="1" t="s">
        <v>60</v>
      </c>
      <c r="AH1414">
        <v>1414</v>
      </c>
      <c r="AI1414" s="1" t="s">
        <v>56</v>
      </c>
      <c r="AJ1414" s="1" t="s">
        <v>56</v>
      </c>
      <c r="AK1414" s="1" t="s">
        <v>61</v>
      </c>
      <c r="AL1414">
        <v>1</v>
      </c>
      <c r="AM1414" s="1" t="s">
        <v>2942</v>
      </c>
      <c r="AN1414" s="2">
        <v>46174</v>
      </c>
      <c r="AO1414" s="3">
        <v>46174</v>
      </c>
    </row>
    <row r="1415" spans="1:41">
      <c r="A1415" s="1" t="s">
        <v>2943</v>
      </c>
      <c r="B1415" s="1" t="s">
        <v>42</v>
      </c>
      <c r="C1415">
        <v>999999999999</v>
      </c>
      <c r="D1415">
        <v>222222222222</v>
      </c>
      <c r="E1415" s="1" t="s">
        <v>121</v>
      </c>
      <c r="F1415">
        <v>46182.833333333336</v>
      </c>
      <c r="G1415">
        <v>46183.833333333336</v>
      </c>
      <c r="H1415">
        <v>46173.833333333336</v>
      </c>
      <c r="I1415">
        <v>46203.833333333336</v>
      </c>
      <c r="J1415" s="1" t="s">
        <v>75</v>
      </c>
      <c r="K1415" s="1" t="s">
        <v>76</v>
      </c>
      <c r="L1415" s="1" t="s">
        <v>77</v>
      </c>
      <c r="M1415" s="1" t="s">
        <v>136</v>
      </c>
      <c r="N1415" s="1" t="s">
        <v>48</v>
      </c>
      <c r="O1415" s="1" t="s">
        <v>49</v>
      </c>
      <c r="P1415">
        <v>97.012799999999999</v>
      </c>
      <c r="Q1415" s="1" t="s">
        <v>79</v>
      </c>
      <c r="R1415">
        <v>2.3E-2</v>
      </c>
      <c r="S1415" s="1" t="s">
        <v>51</v>
      </c>
      <c r="T1415" s="1" t="s">
        <v>52</v>
      </c>
      <c r="U1415">
        <v>2.2313000000000001</v>
      </c>
      <c r="V1415">
        <v>2.0857999999999999</v>
      </c>
      <c r="W1415">
        <v>2.0857999999999999</v>
      </c>
      <c r="X1415" s="1" t="s">
        <v>53</v>
      </c>
      <c r="Y1415" s="1" t="s">
        <v>49</v>
      </c>
      <c r="Z1415" s="1" t="s">
        <v>80</v>
      </c>
      <c r="AA1415" s="1" t="s">
        <v>123</v>
      </c>
      <c r="AB1415" s="1" t="s">
        <v>124</v>
      </c>
      <c r="AC1415" s="1" t="s">
        <v>125</v>
      </c>
      <c r="AD1415" s="1" t="s">
        <v>126</v>
      </c>
      <c r="AE1415" s="1" t="s">
        <v>127</v>
      </c>
      <c r="AF1415" s="1" t="s">
        <v>70</v>
      </c>
      <c r="AG1415" s="1" t="s">
        <v>60</v>
      </c>
      <c r="AH1415">
        <v>1415</v>
      </c>
      <c r="AI1415" s="1" t="s">
        <v>70</v>
      </c>
      <c r="AJ1415" s="1" t="s">
        <v>71</v>
      </c>
      <c r="AK1415" s="1" t="s">
        <v>72</v>
      </c>
      <c r="AL1415">
        <v>1</v>
      </c>
      <c r="AM1415" s="1" t="s">
        <v>2944</v>
      </c>
      <c r="AN1415" s="2">
        <v>46174</v>
      </c>
      <c r="AO1415" s="3">
        <v>46174</v>
      </c>
    </row>
    <row r="1416" spans="1:41">
      <c r="A1416" s="1" t="s">
        <v>2945</v>
      </c>
      <c r="B1416" s="1" t="s">
        <v>42</v>
      </c>
      <c r="C1416">
        <v>999999999999</v>
      </c>
      <c r="D1416">
        <v>222222222222</v>
      </c>
      <c r="E1416" s="1" t="s">
        <v>121</v>
      </c>
      <c r="F1416">
        <v>46182.833333333336</v>
      </c>
      <c r="G1416">
        <v>46183.833333333336</v>
      </c>
      <c r="H1416">
        <v>46173.833333333336</v>
      </c>
      <c r="I1416">
        <v>46203.833333333336</v>
      </c>
      <c r="J1416" s="1" t="s">
        <v>86</v>
      </c>
      <c r="K1416" s="1" t="s">
        <v>87</v>
      </c>
      <c r="L1416" s="1" t="s">
        <v>88</v>
      </c>
      <c r="M1416" s="1" t="s">
        <v>139</v>
      </c>
      <c r="N1416" s="1" t="s">
        <v>48</v>
      </c>
      <c r="O1416" s="1" t="s">
        <v>49</v>
      </c>
      <c r="P1416">
        <v>77.796000000000006</v>
      </c>
      <c r="Q1416" s="1" t="s">
        <v>50</v>
      </c>
      <c r="R1416">
        <v>0.192</v>
      </c>
      <c r="S1416" s="1" t="s">
        <v>51</v>
      </c>
      <c r="T1416" s="1" t="s">
        <v>52</v>
      </c>
      <c r="U1416">
        <v>14.9368</v>
      </c>
      <c r="V1416">
        <v>13.225300000000001</v>
      </c>
      <c r="W1416">
        <v>13.225300000000001</v>
      </c>
      <c r="X1416" s="1" t="s">
        <v>53</v>
      </c>
      <c r="Y1416" s="1" t="s">
        <v>49</v>
      </c>
      <c r="Z1416" s="1" t="s">
        <v>90</v>
      </c>
      <c r="AA1416" s="1" t="s">
        <v>123</v>
      </c>
      <c r="AB1416" s="1" t="s">
        <v>124</v>
      </c>
      <c r="AC1416" s="1" t="s">
        <v>125</v>
      </c>
      <c r="AD1416" s="1" t="s">
        <v>126</v>
      </c>
      <c r="AE1416" s="1" t="s">
        <v>127</v>
      </c>
      <c r="AF1416" s="1" t="s">
        <v>70</v>
      </c>
      <c r="AG1416" s="1" t="s">
        <v>60</v>
      </c>
      <c r="AH1416">
        <v>1416</v>
      </c>
      <c r="AI1416" s="1" t="s">
        <v>70</v>
      </c>
      <c r="AJ1416" s="1" t="s">
        <v>71</v>
      </c>
      <c r="AK1416" s="1" t="s">
        <v>72</v>
      </c>
      <c r="AL1416">
        <v>1</v>
      </c>
      <c r="AM1416" s="1" t="s">
        <v>2946</v>
      </c>
      <c r="AN1416" s="2">
        <v>46174</v>
      </c>
      <c r="AO1416" s="3">
        <v>46174</v>
      </c>
    </row>
    <row r="1417" spans="1:41">
      <c r="A1417" s="1" t="s">
        <v>2947</v>
      </c>
      <c r="B1417" s="1" t="s">
        <v>42</v>
      </c>
      <c r="C1417">
        <v>999999999999</v>
      </c>
      <c r="D1417">
        <v>222222222222</v>
      </c>
      <c r="E1417" s="1" t="s">
        <v>121</v>
      </c>
      <c r="F1417">
        <v>46182.833333333336</v>
      </c>
      <c r="G1417">
        <v>46183.833333333336</v>
      </c>
      <c r="H1417">
        <v>46173.833333333336</v>
      </c>
      <c r="I1417">
        <v>46203.833333333336</v>
      </c>
      <c r="J1417" s="1" t="s">
        <v>86</v>
      </c>
      <c r="K1417" s="1" t="s">
        <v>87</v>
      </c>
      <c r="L1417" s="1" t="s">
        <v>88</v>
      </c>
      <c r="M1417" s="1" t="s">
        <v>142</v>
      </c>
      <c r="N1417" s="1" t="s">
        <v>48</v>
      </c>
      <c r="O1417" s="1" t="s">
        <v>49</v>
      </c>
      <c r="P1417">
        <v>81.8536</v>
      </c>
      <c r="Q1417" s="1" t="s">
        <v>50</v>
      </c>
      <c r="R1417">
        <v>0.192</v>
      </c>
      <c r="S1417" s="1" t="s">
        <v>51</v>
      </c>
      <c r="T1417" s="1" t="s">
        <v>52</v>
      </c>
      <c r="U1417">
        <v>15.7159</v>
      </c>
      <c r="V1417">
        <v>13.915100000000001</v>
      </c>
      <c r="W1417">
        <v>13.915100000000001</v>
      </c>
      <c r="X1417" s="1" t="s">
        <v>53</v>
      </c>
      <c r="Y1417" s="1" t="s">
        <v>49</v>
      </c>
      <c r="Z1417" s="1" t="s">
        <v>90</v>
      </c>
      <c r="AA1417" s="1" t="s">
        <v>123</v>
      </c>
      <c r="AB1417" s="1" t="s">
        <v>124</v>
      </c>
      <c r="AC1417" s="1" t="s">
        <v>125</v>
      </c>
      <c r="AD1417" s="1" t="s">
        <v>126</v>
      </c>
      <c r="AE1417" s="1" t="s">
        <v>127</v>
      </c>
      <c r="AF1417" s="1" t="s">
        <v>70</v>
      </c>
      <c r="AG1417" s="1" t="s">
        <v>60</v>
      </c>
      <c r="AH1417">
        <v>1417</v>
      </c>
      <c r="AI1417" s="1" t="s">
        <v>70</v>
      </c>
      <c r="AJ1417" s="1" t="s">
        <v>71</v>
      </c>
      <c r="AK1417" s="1" t="s">
        <v>72</v>
      </c>
      <c r="AL1417">
        <v>1</v>
      </c>
      <c r="AM1417" s="1" t="s">
        <v>2948</v>
      </c>
      <c r="AN1417" s="2">
        <v>46174</v>
      </c>
      <c r="AO1417" s="3">
        <v>46174</v>
      </c>
    </row>
    <row r="1418" spans="1:41">
      <c r="A1418" s="1" t="s">
        <v>2949</v>
      </c>
      <c r="B1418" s="1" t="s">
        <v>42</v>
      </c>
      <c r="C1418">
        <v>999999999999</v>
      </c>
      <c r="D1418">
        <v>222222222222</v>
      </c>
      <c r="E1418" s="1" t="s">
        <v>121</v>
      </c>
      <c r="F1418">
        <v>46182.833333333336</v>
      </c>
      <c r="G1418">
        <v>46183.833333333336</v>
      </c>
      <c r="H1418">
        <v>46173.833333333336</v>
      </c>
      <c r="I1418">
        <v>46203.833333333336</v>
      </c>
      <c r="J1418" s="1" t="s">
        <v>96</v>
      </c>
      <c r="K1418" s="1" t="s">
        <v>45</v>
      </c>
      <c r="L1418" s="1" t="s">
        <v>97</v>
      </c>
      <c r="M1418" s="1" t="s">
        <v>145</v>
      </c>
      <c r="N1418" s="1" t="s">
        <v>48</v>
      </c>
      <c r="O1418" s="1" t="s">
        <v>49</v>
      </c>
      <c r="P1418">
        <v>1800639.7555</v>
      </c>
      <c r="Q1418" s="1" t="s">
        <v>99</v>
      </c>
      <c r="R1418">
        <v>1.6666700000000001E-5</v>
      </c>
      <c r="S1418" s="1" t="s">
        <v>51</v>
      </c>
      <c r="T1418" s="1" t="s">
        <v>52</v>
      </c>
      <c r="U1418">
        <v>30.0107</v>
      </c>
      <c r="V1418">
        <v>27.9099</v>
      </c>
      <c r="W1418">
        <v>27.9099</v>
      </c>
      <c r="X1418" s="1" t="s">
        <v>53</v>
      </c>
      <c r="Y1418" s="1" t="s">
        <v>49</v>
      </c>
      <c r="Z1418" s="1" t="s">
        <v>100</v>
      </c>
      <c r="AA1418" s="1" t="s">
        <v>123</v>
      </c>
      <c r="AB1418" s="1" t="s">
        <v>124</v>
      </c>
      <c r="AC1418" s="1" t="s">
        <v>125</v>
      </c>
      <c r="AD1418" s="1" t="s">
        <v>126</v>
      </c>
      <c r="AE1418" s="1" t="s">
        <v>127</v>
      </c>
      <c r="AF1418" s="1" t="s">
        <v>70</v>
      </c>
      <c r="AG1418" s="1" t="s">
        <v>60</v>
      </c>
      <c r="AH1418">
        <v>1418</v>
      </c>
      <c r="AI1418" s="1" t="s">
        <v>70</v>
      </c>
      <c r="AJ1418" s="1" t="s">
        <v>71</v>
      </c>
      <c r="AK1418" s="1" t="s">
        <v>72</v>
      </c>
      <c r="AL1418">
        <v>1</v>
      </c>
      <c r="AM1418" s="1" t="s">
        <v>2950</v>
      </c>
      <c r="AN1418" s="2">
        <v>46174</v>
      </c>
      <c r="AO1418" s="3">
        <v>46174</v>
      </c>
    </row>
    <row r="1419" spans="1:41">
      <c r="A1419" s="1" t="s">
        <v>2951</v>
      </c>
      <c r="B1419" s="1" t="s">
        <v>42</v>
      </c>
      <c r="C1419">
        <v>999999999999</v>
      </c>
      <c r="D1419">
        <v>222222222222</v>
      </c>
      <c r="E1419" s="1" t="s">
        <v>121</v>
      </c>
      <c r="F1419">
        <v>46182.833333333336</v>
      </c>
      <c r="G1419">
        <v>46183.833333333336</v>
      </c>
      <c r="H1419">
        <v>46173.833333333336</v>
      </c>
      <c r="I1419">
        <v>46203.833333333336</v>
      </c>
      <c r="J1419" s="1" t="s">
        <v>96</v>
      </c>
      <c r="K1419" s="1" t="s">
        <v>45</v>
      </c>
      <c r="L1419" s="1" t="s">
        <v>97</v>
      </c>
      <c r="M1419" s="1" t="s">
        <v>148</v>
      </c>
      <c r="N1419" s="1" t="s">
        <v>48</v>
      </c>
      <c r="O1419" s="1" t="s">
        <v>49</v>
      </c>
      <c r="P1419">
        <v>1665587.2283000001</v>
      </c>
      <c r="Q1419" s="1" t="s">
        <v>99</v>
      </c>
      <c r="R1419">
        <v>1.6666700000000001E-5</v>
      </c>
      <c r="S1419" s="1" t="s">
        <v>51</v>
      </c>
      <c r="T1419" s="1" t="s">
        <v>52</v>
      </c>
      <c r="U1419">
        <v>27.759799999999998</v>
      </c>
      <c r="V1419">
        <v>25.816600000000001</v>
      </c>
      <c r="W1419">
        <v>25.816600000000001</v>
      </c>
      <c r="X1419" s="1" t="s">
        <v>53</v>
      </c>
      <c r="Y1419" s="1" t="s">
        <v>49</v>
      </c>
      <c r="Z1419" s="1" t="s">
        <v>100</v>
      </c>
      <c r="AA1419" s="1" t="s">
        <v>123</v>
      </c>
      <c r="AB1419" s="1" t="s">
        <v>124</v>
      </c>
      <c r="AC1419" s="1" t="s">
        <v>125</v>
      </c>
      <c r="AD1419" s="1" t="s">
        <v>126</v>
      </c>
      <c r="AE1419" s="1" t="s">
        <v>127</v>
      </c>
      <c r="AF1419" s="1" t="s">
        <v>70</v>
      </c>
      <c r="AG1419" s="1" t="s">
        <v>60</v>
      </c>
      <c r="AH1419">
        <v>1419</v>
      </c>
      <c r="AI1419" s="1" t="s">
        <v>70</v>
      </c>
      <c r="AJ1419" s="1" t="s">
        <v>71</v>
      </c>
      <c r="AK1419" s="1" t="s">
        <v>72</v>
      </c>
      <c r="AL1419">
        <v>1</v>
      </c>
      <c r="AM1419" s="1" t="s">
        <v>2952</v>
      </c>
      <c r="AN1419" s="2">
        <v>46174</v>
      </c>
      <c r="AO1419" s="3">
        <v>46174</v>
      </c>
    </row>
    <row r="1420" spans="1:41">
      <c r="A1420" s="1" t="s">
        <v>2953</v>
      </c>
      <c r="B1420" s="1" t="s">
        <v>42</v>
      </c>
      <c r="C1420">
        <v>999999999999</v>
      </c>
      <c r="D1420">
        <v>222222222222</v>
      </c>
      <c r="E1420" s="1" t="s">
        <v>121</v>
      </c>
      <c r="F1420">
        <v>46182.833333333336</v>
      </c>
      <c r="G1420">
        <v>46183.833333333336</v>
      </c>
      <c r="H1420">
        <v>46173.833333333336</v>
      </c>
      <c r="I1420">
        <v>46203.833333333336</v>
      </c>
      <c r="J1420" s="1" t="s">
        <v>106</v>
      </c>
      <c r="K1420" s="1" t="s">
        <v>107</v>
      </c>
      <c r="L1420" s="1" t="s">
        <v>108</v>
      </c>
      <c r="M1420" s="1" t="s">
        <v>151</v>
      </c>
      <c r="N1420" s="1" t="s">
        <v>48</v>
      </c>
      <c r="O1420" s="1" t="s">
        <v>49</v>
      </c>
      <c r="P1420">
        <v>79.131500000000003</v>
      </c>
      <c r="Q1420" s="1" t="s">
        <v>110</v>
      </c>
      <c r="R1420">
        <v>0.5</v>
      </c>
      <c r="S1420" s="1" t="s">
        <v>51</v>
      </c>
      <c r="T1420" s="1" t="s">
        <v>52</v>
      </c>
      <c r="U1420">
        <v>39.565800000000003</v>
      </c>
      <c r="V1420">
        <v>36.400500000000001</v>
      </c>
      <c r="W1420">
        <v>36.400500000000001</v>
      </c>
      <c r="X1420" s="1" t="s">
        <v>53</v>
      </c>
      <c r="Y1420" s="1" t="s">
        <v>49</v>
      </c>
      <c r="Z1420" s="1" t="s">
        <v>111</v>
      </c>
      <c r="AA1420" s="1" t="s">
        <v>55</v>
      </c>
      <c r="AB1420" s="1" t="s">
        <v>56</v>
      </c>
      <c r="AC1420" s="1" t="s">
        <v>57</v>
      </c>
      <c r="AD1420" s="1" t="s">
        <v>58</v>
      </c>
      <c r="AE1420" s="1" t="s">
        <v>59</v>
      </c>
      <c r="AF1420" s="1" t="s">
        <v>56</v>
      </c>
      <c r="AG1420" s="1" t="s">
        <v>60</v>
      </c>
      <c r="AH1420">
        <v>1420</v>
      </c>
      <c r="AI1420" s="1" t="s">
        <v>56</v>
      </c>
      <c r="AJ1420" s="1" t="s">
        <v>56</v>
      </c>
      <c r="AK1420" s="1" t="s">
        <v>61</v>
      </c>
      <c r="AL1420">
        <v>1</v>
      </c>
      <c r="AM1420" s="1" t="s">
        <v>2954</v>
      </c>
      <c r="AN1420" s="2">
        <v>46174</v>
      </c>
      <c r="AO1420" s="3">
        <v>46174</v>
      </c>
    </row>
    <row r="1421" spans="1:41">
      <c r="A1421" s="1" t="s">
        <v>2955</v>
      </c>
      <c r="B1421" s="1" t="s">
        <v>42</v>
      </c>
      <c r="C1421">
        <v>999999999999</v>
      </c>
      <c r="D1421">
        <v>222222222222</v>
      </c>
      <c r="E1421" s="1" t="s">
        <v>121</v>
      </c>
      <c r="F1421">
        <v>46182.833333333336</v>
      </c>
      <c r="G1421">
        <v>46183.833333333336</v>
      </c>
      <c r="H1421">
        <v>46173.833333333336</v>
      </c>
      <c r="I1421">
        <v>46203.833333333336</v>
      </c>
      <c r="J1421" s="1" t="s">
        <v>106</v>
      </c>
      <c r="K1421" s="1" t="s">
        <v>107</v>
      </c>
      <c r="L1421" s="1" t="s">
        <v>108</v>
      </c>
      <c r="M1421" s="1" t="s">
        <v>155</v>
      </c>
      <c r="N1421" s="1" t="s">
        <v>48</v>
      </c>
      <c r="O1421" s="1" t="s">
        <v>49</v>
      </c>
      <c r="P1421">
        <v>94.543700000000001</v>
      </c>
      <c r="Q1421" s="1" t="s">
        <v>110</v>
      </c>
      <c r="R1421">
        <v>0.5</v>
      </c>
      <c r="S1421" s="1" t="s">
        <v>51</v>
      </c>
      <c r="T1421" s="1" t="s">
        <v>52</v>
      </c>
      <c r="U1421">
        <v>47.271799999999999</v>
      </c>
      <c r="V1421">
        <v>43.490099999999998</v>
      </c>
      <c r="W1421">
        <v>43.490099999999998</v>
      </c>
      <c r="X1421" s="1" t="s">
        <v>53</v>
      </c>
      <c r="Y1421" s="1" t="s">
        <v>49</v>
      </c>
      <c r="Z1421" s="1" t="s">
        <v>111</v>
      </c>
      <c r="AA1421" s="1" t="s">
        <v>152</v>
      </c>
      <c r="AB1421" s="1" t="s">
        <v>124</v>
      </c>
      <c r="AC1421" s="1" t="s">
        <v>125</v>
      </c>
      <c r="AD1421" s="1" t="s">
        <v>126</v>
      </c>
      <c r="AE1421" s="1" t="s">
        <v>127</v>
      </c>
      <c r="AF1421" s="1" t="s">
        <v>70</v>
      </c>
      <c r="AG1421" s="1" t="s">
        <v>60</v>
      </c>
      <c r="AH1421">
        <v>1421</v>
      </c>
      <c r="AI1421" s="1" t="s">
        <v>113</v>
      </c>
      <c r="AJ1421" s="1" t="s">
        <v>114</v>
      </c>
      <c r="AK1421" s="1" t="s">
        <v>115</v>
      </c>
      <c r="AL1421">
        <v>1</v>
      </c>
      <c r="AM1421" s="1" t="s">
        <v>2956</v>
      </c>
      <c r="AN1421" s="2">
        <v>46174</v>
      </c>
      <c r="AO1421" s="3">
        <v>46174</v>
      </c>
    </row>
    <row r="1422" spans="1:41">
      <c r="A1422" s="1" t="s">
        <v>2957</v>
      </c>
      <c r="B1422" s="1" t="s">
        <v>42</v>
      </c>
      <c r="C1422">
        <v>999999999999</v>
      </c>
      <c r="D1422">
        <v>111111111111</v>
      </c>
      <c r="E1422" s="1" t="s">
        <v>43</v>
      </c>
      <c r="F1422">
        <v>46183.833333333336</v>
      </c>
      <c r="G1422">
        <v>46184.833333333336</v>
      </c>
      <c r="H1422">
        <v>46173.833333333336</v>
      </c>
      <c r="I1422">
        <v>46203.833333333336</v>
      </c>
      <c r="J1422" s="1" t="s">
        <v>44</v>
      </c>
      <c r="K1422" s="1" t="s">
        <v>45</v>
      </c>
      <c r="L1422" s="1" t="s">
        <v>46</v>
      </c>
      <c r="M1422" s="1" t="s">
        <v>47</v>
      </c>
      <c r="N1422" s="1" t="s">
        <v>48</v>
      </c>
      <c r="O1422" s="1" t="s">
        <v>49</v>
      </c>
      <c r="P1422">
        <v>999.81899999999996</v>
      </c>
      <c r="Q1422" s="1" t="s">
        <v>50</v>
      </c>
      <c r="R1422">
        <v>9.6000000000000002E-2</v>
      </c>
      <c r="S1422" s="1" t="s">
        <v>51</v>
      </c>
      <c r="T1422" s="1" t="s">
        <v>52</v>
      </c>
      <c r="U1422">
        <v>95.982600000000005</v>
      </c>
      <c r="V1422">
        <v>83.984800000000007</v>
      </c>
      <c r="W1422">
        <v>83.984800000000007</v>
      </c>
      <c r="X1422" s="1" t="s">
        <v>53</v>
      </c>
      <c r="Y1422" s="1" t="s">
        <v>49</v>
      </c>
      <c r="Z1422" s="1" t="s">
        <v>54</v>
      </c>
      <c r="AA1422" s="1" t="s">
        <v>65</v>
      </c>
      <c r="AB1422" s="1" t="s">
        <v>66</v>
      </c>
      <c r="AC1422" s="1" t="s">
        <v>67</v>
      </c>
      <c r="AD1422" s="1" t="s">
        <v>68</v>
      </c>
      <c r="AE1422" s="1" t="s">
        <v>69</v>
      </c>
      <c r="AF1422" s="1" t="s">
        <v>70</v>
      </c>
      <c r="AG1422" s="1" t="s">
        <v>60</v>
      </c>
      <c r="AH1422">
        <v>1422</v>
      </c>
      <c r="AI1422" s="1" t="s">
        <v>70</v>
      </c>
      <c r="AJ1422" s="1" t="s">
        <v>71</v>
      </c>
      <c r="AK1422" s="1" t="s">
        <v>72</v>
      </c>
      <c r="AL1422">
        <v>1</v>
      </c>
      <c r="AM1422" s="1" t="s">
        <v>2958</v>
      </c>
      <c r="AN1422" s="2">
        <v>46174</v>
      </c>
      <c r="AO1422" s="3">
        <v>46174</v>
      </c>
    </row>
    <row r="1423" spans="1:41">
      <c r="A1423" s="1" t="s">
        <v>2959</v>
      </c>
      <c r="B1423" s="1" t="s">
        <v>42</v>
      </c>
      <c r="C1423">
        <v>999999999999</v>
      </c>
      <c r="D1423">
        <v>111111111111</v>
      </c>
      <c r="E1423" s="1" t="s">
        <v>43</v>
      </c>
      <c r="F1423">
        <v>46183.833333333336</v>
      </c>
      <c r="G1423">
        <v>46184.833333333336</v>
      </c>
      <c r="H1423">
        <v>46173.833333333336</v>
      </c>
      <c r="I1423">
        <v>46203.833333333336</v>
      </c>
      <c r="J1423" s="1" t="s">
        <v>44</v>
      </c>
      <c r="K1423" s="1" t="s">
        <v>45</v>
      </c>
      <c r="L1423" s="1" t="s">
        <v>46</v>
      </c>
      <c r="M1423" s="1" t="s">
        <v>64</v>
      </c>
      <c r="N1423" s="1" t="s">
        <v>48</v>
      </c>
      <c r="O1423" s="1" t="s">
        <v>49</v>
      </c>
      <c r="P1423">
        <v>1151.1409000000001</v>
      </c>
      <c r="Q1423" s="1" t="s">
        <v>50</v>
      </c>
      <c r="R1423">
        <v>9.6000000000000002E-2</v>
      </c>
      <c r="S1423" s="1" t="s">
        <v>51</v>
      </c>
      <c r="T1423" s="1" t="s">
        <v>52</v>
      </c>
      <c r="U1423">
        <v>110.5095</v>
      </c>
      <c r="V1423">
        <v>96.695800000000006</v>
      </c>
      <c r="W1423">
        <v>96.695800000000006</v>
      </c>
      <c r="X1423" s="1" t="s">
        <v>53</v>
      </c>
      <c r="Y1423" s="1" t="s">
        <v>49</v>
      </c>
      <c r="Z1423" s="1" t="s">
        <v>54</v>
      </c>
      <c r="AA1423" s="1" t="s">
        <v>65</v>
      </c>
      <c r="AB1423" s="1" t="s">
        <v>66</v>
      </c>
      <c r="AC1423" s="1" t="s">
        <v>67</v>
      </c>
      <c r="AD1423" s="1" t="s">
        <v>68</v>
      </c>
      <c r="AE1423" s="1" t="s">
        <v>69</v>
      </c>
      <c r="AF1423" s="1" t="s">
        <v>70</v>
      </c>
      <c r="AG1423" s="1" t="s">
        <v>60</v>
      </c>
      <c r="AH1423">
        <v>1423</v>
      </c>
      <c r="AI1423" s="1" t="s">
        <v>70</v>
      </c>
      <c r="AJ1423" s="1" t="s">
        <v>71</v>
      </c>
      <c r="AK1423" s="1" t="s">
        <v>72</v>
      </c>
      <c r="AL1423">
        <v>1</v>
      </c>
      <c r="AM1423" s="1" t="s">
        <v>2960</v>
      </c>
      <c r="AN1423" s="2">
        <v>46174</v>
      </c>
      <c r="AO1423" s="3">
        <v>46174</v>
      </c>
    </row>
    <row r="1424" spans="1:41">
      <c r="A1424" s="1" t="s">
        <v>2961</v>
      </c>
      <c r="B1424" s="1" t="s">
        <v>42</v>
      </c>
      <c r="C1424">
        <v>999999999999</v>
      </c>
      <c r="D1424">
        <v>111111111111</v>
      </c>
      <c r="E1424" s="1" t="s">
        <v>43</v>
      </c>
      <c r="F1424">
        <v>46183.833333333336</v>
      </c>
      <c r="G1424">
        <v>46184.833333333336</v>
      </c>
      <c r="H1424">
        <v>46173.833333333336</v>
      </c>
      <c r="I1424">
        <v>46203.833333333336</v>
      </c>
      <c r="J1424" s="1" t="s">
        <v>75</v>
      </c>
      <c r="K1424" s="1" t="s">
        <v>76</v>
      </c>
      <c r="L1424" s="1" t="s">
        <v>77</v>
      </c>
      <c r="M1424" s="1" t="s">
        <v>78</v>
      </c>
      <c r="N1424" s="1" t="s">
        <v>48</v>
      </c>
      <c r="O1424" s="1" t="s">
        <v>49</v>
      </c>
      <c r="P1424">
        <v>212.59819999999999</v>
      </c>
      <c r="Q1424" s="1" t="s">
        <v>79</v>
      </c>
      <c r="R1424">
        <v>2.3E-2</v>
      </c>
      <c r="S1424" s="1" t="s">
        <v>51</v>
      </c>
      <c r="T1424" s="1" t="s">
        <v>52</v>
      </c>
      <c r="U1424">
        <v>4.8898000000000001</v>
      </c>
      <c r="V1424">
        <v>4.5709</v>
      </c>
      <c r="W1424">
        <v>4.5709</v>
      </c>
      <c r="X1424" s="1" t="s">
        <v>53</v>
      </c>
      <c r="Y1424" s="1" t="s">
        <v>49</v>
      </c>
      <c r="Z1424" s="1" t="s">
        <v>80</v>
      </c>
      <c r="AA1424" s="1" t="s">
        <v>65</v>
      </c>
      <c r="AB1424" s="1" t="s">
        <v>66</v>
      </c>
      <c r="AC1424" s="1" t="s">
        <v>67</v>
      </c>
      <c r="AD1424" s="1" t="s">
        <v>68</v>
      </c>
      <c r="AE1424" s="1" t="s">
        <v>69</v>
      </c>
      <c r="AF1424" s="1" t="s">
        <v>70</v>
      </c>
      <c r="AG1424" s="1" t="s">
        <v>60</v>
      </c>
      <c r="AH1424">
        <v>1424</v>
      </c>
      <c r="AI1424" s="1" t="s">
        <v>70</v>
      </c>
      <c r="AJ1424" s="1" t="s">
        <v>71</v>
      </c>
      <c r="AK1424" s="1" t="s">
        <v>72</v>
      </c>
      <c r="AL1424">
        <v>1</v>
      </c>
      <c r="AM1424" s="1" t="s">
        <v>2962</v>
      </c>
      <c r="AN1424" s="2">
        <v>46174</v>
      </c>
      <c r="AO1424" s="3">
        <v>46174</v>
      </c>
    </row>
    <row r="1425" spans="1:41">
      <c r="A1425" s="1" t="s">
        <v>2963</v>
      </c>
      <c r="B1425" s="1" t="s">
        <v>42</v>
      </c>
      <c r="C1425">
        <v>999999999999</v>
      </c>
      <c r="D1425">
        <v>111111111111</v>
      </c>
      <c r="E1425" s="1" t="s">
        <v>43</v>
      </c>
      <c r="F1425">
        <v>46183.833333333336</v>
      </c>
      <c r="G1425">
        <v>46184.833333333336</v>
      </c>
      <c r="H1425">
        <v>46173.833333333336</v>
      </c>
      <c r="I1425">
        <v>46203.833333333336</v>
      </c>
      <c r="J1425" s="1" t="s">
        <v>75</v>
      </c>
      <c r="K1425" s="1" t="s">
        <v>76</v>
      </c>
      <c r="L1425" s="1" t="s">
        <v>77</v>
      </c>
      <c r="M1425" s="1" t="s">
        <v>83</v>
      </c>
      <c r="N1425" s="1" t="s">
        <v>48</v>
      </c>
      <c r="O1425" s="1" t="s">
        <v>49</v>
      </c>
      <c r="P1425">
        <v>218.46190000000001</v>
      </c>
      <c r="Q1425" s="1" t="s">
        <v>79</v>
      </c>
      <c r="R1425">
        <v>2.3E-2</v>
      </c>
      <c r="S1425" s="1" t="s">
        <v>51</v>
      </c>
      <c r="T1425" s="1" t="s">
        <v>52</v>
      </c>
      <c r="U1425">
        <v>5.0246000000000004</v>
      </c>
      <c r="V1425">
        <v>4.6969000000000003</v>
      </c>
      <c r="W1425">
        <v>4.6969000000000003</v>
      </c>
      <c r="X1425" s="1" t="s">
        <v>53</v>
      </c>
      <c r="Y1425" s="1" t="s">
        <v>49</v>
      </c>
      <c r="Z1425" s="1" t="s">
        <v>80</v>
      </c>
      <c r="AA1425" s="1" t="s">
        <v>65</v>
      </c>
      <c r="AB1425" s="1" t="s">
        <v>66</v>
      </c>
      <c r="AC1425" s="1" t="s">
        <v>67</v>
      </c>
      <c r="AD1425" s="1" t="s">
        <v>68</v>
      </c>
      <c r="AE1425" s="1" t="s">
        <v>69</v>
      </c>
      <c r="AF1425" s="1" t="s">
        <v>70</v>
      </c>
      <c r="AG1425" s="1" t="s">
        <v>60</v>
      </c>
      <c r="AH1425">
        <v>1425</v>
      </c>
      <c r="AI1425" s="1" t="s">
        <v>70</v>
      </c>
      <c r="AJ1425" s="1" t="s">
        <v>71</v>
      </c>
      <c r="AK1425" s="1" t="s">
        <v>72</v>
      </c>
      <c r="AL1425">
        <v>1</v>
      </c>
      <c r="AM1425" s="1" t="s">
        <v>2964</v>
      </c>
      <c r="AN1425" s="2">
        <v>46174</v>
      </c>
      <c r="AO1425" s="3">
        <v>46174</v>
      </c>
    </row>
    <row r="1426" spans="1:41">
      <c r="A1426" s="1" t="s">
        <v>2965</v>
      </c>
      <c r="B1426" s="1" t="s">
        <v>42</v>
      </c>
      <c r="C1426">
        <v>999999999999</v>
      </c>
      <c r="D1426">
        <v>111111111111</v>
      </c>
      <c r="E1426" s="1" t="s">
        <v>43</v>
      </c>
      <c r="F1426">
        <v>46183.833333333336</v>
      </c>
      <c r="G1426">
        <v>46184.833333333336</v>
      </c>
      <c r="H1426">
        <v>46173.833333333336</v>
      </c>
      <c r="I1426">
        <v>46203.833333333336</v>
      </c>
      <c r="J1426" s="1" t="s">
        <v>86</v>
      </c>
      <c r="K1426" s="1" t="s">
        <v>87</v>
      </c>
      <c r="L1426" s="1" t="s">
        <v>88</v>
      </c>
      <c r="M1426" s="1" t="s">
        <v>89</v>
      </c>
      <c r="N1426" s="1" t="s">
        <v>48</v>
      </c>
      <c r="O1426" s="1" t="s">
        <v>49</v>
      </c>
      <c r="P1426">
        <v>229.89680000000001</v>
      </c>
      <c r="Q1426" s="1" t="s">
        <v>50</v>
      </c>
      <c r="R1426">
        <v>0.192</v>
      </c>
      <c r="S1426" s="1" t="s">
        <v>51</v>
      </c>
      <c r="T1426" s="1" t="s">
        <v>52</v>
      </c>
      <c r="U1426">
        <v>44.1402</v>
      </c>
      <c r="V1426">
        <v>39.082500000000003</v>
      </c>
      <c r="W1426">
        <v>39.082500000000003</v>
      </c>
      <c r="X1426" s="1" t="s">
        <v>53</v>
      </c>
      <c r="Y1426" s="1" t="s">
        <v>49</v>
      </c>
      <c r="Z1426" s="1" t="s">
        <v>90</v>
      </c>
      <c r="AA1426" s="1" t="s">
        <v>65</v>
      </c>
      <c r="AB1426" s="1" t="s">
        <v>66</v>
      </c>
      <c r="AC1426" s="1" t="s">
        <v>67</v>
      </c>
      <c r="AD1426" s="1" t="s">
        <v>68</v>
      </c>
      <c r="AE1426" s="1" t="s">
        <v>69</v>
      </c>
      <c r="AF1426" s="1" t="s">
        <v>70</v>
      </c>
      <c r="AG1426" s="1" t="s">
        <v>60</v>
      </c>
      <c r="AH1426">
        <v>1426</v>
      </c>
      <c r="AI1426" s="1" t="s">
        <v>70</v>
      </c>
      <c r="AJ1426" s="1" t="s">
        <v>71</v>
      </c>
      <c r="AK1426" s="1" t="s">
        <v>72</v>
      </c>
      <c r="AL1426">
        <v>1</v>
      </c>
      <c r="AM1426" s="1" t="s">
        <v>2966</v>
      </c>
      <c r="AN1426" s="2">
        <v>46174</v>
      </c>
      <c r="AO1426" s="3">
        <v>46174</v>
      </c>
    </row>
    <row r="1427" spans="1:41">
      <c r="A1427" s="1" t="s">
        <v>2967</v>
      </c>
      <c r="B1427" s="1" t="s">
        <v>42</v>
      </c>
      <c r="C1427">
        <v>999999999999</v>
      </c>
      <c r="D1427">
        <v>111111111111</v>
      </c>
      <c r="E1427" s="1" t="s">
        <v>43</v>
      </c>
      <c r="F1427">
        <v>46183.833333333336</v>
      </c>
      <c r="G1427">
        <v>46184.833333333336</v>
      </c>
      <c r="H1427">
        <v>46173.833333333336</v>
      </c>
      <c r="I1427">
        <v>46203.833333333336</v>
      </c>
      <c r="J1427" s="1" t="s">
        <v>86</v>
      </c>
      <c r="K1427" s="1" t="s">
        <v>87</v>
      </c>
      <c r="L1427" s="1" t="s">
        <v>88</v>
      </c>
      <c r="M1427" s="1" t="s">
        <v>93</v>
      </c>
      <c r="N1427" s="1" t="s">
        <v>48</v>
      </c>
      <c r="O1427" s="1" t="s">
        <v>49</v>
      </c>
      <c r="P1427">
        <v>195.67359999999999</v>
      </c>
      <c r="Q1427" s="1" t="s">
        <v>50</v>
      </c>
      <c r="R1427">
        <v>0.192</v>
      </c>
      <c r="S1427" s="1" t="s">
        <v>51</v>
      </c>
      <c r="T1427" s="1" t="s">
        <v>52</v>
      </c>
      <c r="U1427">
        <v>37.569299999999998</v>
      </c>
      <c r="V1427">
        <v>33.264499999999998</v>
      </c>
      <c r="W1427">
        <v>33.264499999999998</v>
      </c>
      <c r="X1427" s="1" t="s">
        <v>53</v>
      </c>
      <c r="Y1427" s="1" t="s">
        <v>49</v>
      </c>
      <c r="Z1427" s="1" t="s">
        <v>90</v>
      </c>
      <c r="AA1427" s="1" t="s">
        <v>65</v>
      </c>
      <c r="AB1427" s="1" t="s">
        <v>66</v>
      </c>
      <c r="AC1427" s="1" t="s">
        <v>67</v>
      </c>
      <c r="AD1427" s="1" t="s">
        <v>68</v>
      </c>
      <c r="AE1427" s="1" t="s">
        <v>69</v>
      </c>
      <c r="AF1427" s="1" t="s">
        <v>70</v>
      </c>
      <c r="AG1427" s="1" t="s">
        <v>60</v>
      </c>
      <c r="AH1427">
        <v>1427</v>
      </c>
      <c r="AI1427" s="1" t="s">
        <v>70</v>
      </c>
      <c r="AJ1427" s="1" t="s">
        <v>71</v>
      </c>
      <c r="AK1427" s="1" t="s">
        <v>72</v>
      </c>
      <c r="AL1427">
        <v>1</v>
      </c>
      <c r="AM1427" s="1" t="s">
        <v>2968</v>
      </c>
      <c r="AN1427" s="2">
        <v>46174</v>
      </c>
      <c r="AO1427" s="3">
        <v>46174</v>
      </c>
    </row>
    <row r="1428" spans="1:41">
      <c r="A1428" s="1" t="s">
        <v>2969</v>
      </c>
      <c r="B1428" s="1" t="s">
        <v>42</v>
      </c>
      <c r="C1428">
        <v>999999999999</v>
      </c>
      <c r="D1428">
        <v>111111111111</v>
      </c>
      <c r="E1428" s="1" t="s">
        <v>43</v>
      </c>
      <c r="F1428">
        <v>46183.833333333336</v>
      </c>
      <c r="G1428">
        <v>46184.833333333336</v>
      </c>
      <c r="H1428">
        <v>46173.833333333336</v>
      </c>
      <c r="I1428">
        <v>46203.833333333336</v>
      </c>
      <c r="J1428" s="1" t="s">
        <v>96</v>
      </c>
      <c r="K1428" s="1" t="s">
        <v>45</v>
      </c>
      <c r="L1428" s="1" t="s">
        <v>97</v>
      </c>
      <c r="M1428" s="1" t="s">
        <v>98</v>
      </c>
      <c r="N1428" s="1" t="s">
        <v>48</v>
      </c>
      <c r="O1428" s="1" t="s">
        <v>49</v>
      </c>
      <c r="P1428">
        <v>4205526.4906000001</v>
      </c>
      <c r="Q1428" s="1" t="s">
        <v>99</v>
      </c>
      <c r="R1428">
        <v>1.6666700000000001E-5</v>
      </c>
      <c r="S1428" s="1" t="s">
        <v>51</v>
      </c>
      <c r="T1428" s="1" t="s">
        <v>52</v>
      </c>
      <c r="U1428">
        <v>70.092200000000005</v>
      </c>
      <c r="V1428">
        <v>65.185699999999997</v>
      </c>
      <c r="W1428">
        <v>65.185699999999997</v>
      </c>
      <c r="X1428" s="1" t="s">
        <v>53</v>
      </c>
      <c r="Y1428" s="1" t="s">
        <v>49</v>
      </c>
      <c r="Z1428" s="1" t="s">
        <v>100</v>
      </c>
      <c r="AA1428" s="1" t="s">
        <v>65</v>
      </c>
      <c r="AB1428" s="1" t="s">
        <v>66</v>
      </c>
      <c r="AC1428" s="1" t="s">
        <v>67</v>
      </c>
      <c r="AD1428" s="1" t="s">
        <v>68</v>
      </c>
      <c r="AE1428" s="1" t="s">
        <v>69</v>
      </c>
      <c r="AF1428" s="1" t="s">
        <v>70</v>
      </c>
      <c r="AG1428" s="1" t="s">
        <v>60</v>
      </c>
      <c r="AH1428">
        <v>1428</v>
      </c>
      <c r="AI1428" s="1" t="s">
        <v>70</v>
      </c>
      <c r="AJ1428" s="1" t="s">
        <v>71</v>
      </c>
      <c r="AK1428" s="1" t="s">
        <v>72</v>
      </c>
      <c r="AL1428">
        <v>1</v>
      </c>
      <c r="AM1428" s="1" t="s">
        <v>2970</v>
      </c>
      <c r="AN1428" s="2">
        <v>46174</v>
      </c>
      <c r="AO1428" s="3">
        <v>46174</v>
      </c>
    </row>
    <row r="1429" spans="1:41">
      <c r="A1429" s="1" t="s">
        <v>2971</v>
      </c>
      <c r="B1429" s="1" t="s">
        <v>42</v>
      </c>
      <c r="C1429">
        <v>999999999999</v>
      </c>
      <c r="D1429">
        <v>111111111111</v>
      </c>
      <c r="E1429" s="1" t="s">
        <v>43</v>
      </c>
      <c r="F1429">
        <v>46183.833333333336</v>
      </c>
      <c r="G1429">
        <v>46184.833333333336</v>
      </c>
      <c r="H1429">
        <v>46173.833333333336</v>
      </c>
      <c r="I1429">
        <v>46203.833333333336</v>
      </c>
      <c r="J1429" s="1" t="s">
        <v>96</v>
      </c>
      <c r="K1429" s="1" t="s">
        <v>45</v>
      </c>
      <c r="L1429" s="1" t="s">
        <v>97</v>
      </c>
      <c r="M1429" s="1" t="s">
        <v>103</v>
      </c>
      <c r="N1429" s="1" t="s">
        <v>48</v>
      </c>
      <c r="O1429" s="1" t="s">
        <v>49</v>
      </c>
      <c r="P1429">
        <v>4218436.0022999998</v>
      </c>
      <c r="Q1429" s="1" t="s">
        <v>99</v>
      </c>
      <c r="R1429">
        <v>1.6666700000000001E-5</v>
      </c>
      <c r="S1429" s="1" t="s">
        <v>51</v>
      </c>
      <c r="T1429" s="1" t="s">
        <v>52</v>
      </c>
      <c r="U1429">
        <v>70.307400000000001</v>
      </c>
      <c r="V1429">
        <v>65.385800000000003</v>
      </c>
      <c r="W1429">
        <v>65.385800000000003</v>
      </c>
      <c r="X1429" s="1" t="s">
        <v>53</v>
      </c>
      <c r="Y1429" s="1" t="s">
        <v>49</v>
      </c>
      <c r="Z1429" s="1" t="s">
        <v>100</v>
      </c>
      <c r="AA1429" s="1" t="s">
        <v>65</v>
      </c>
      <c r="AB1429" s="1" t="s">
        <v>66</v>
      </c>
      <c r="AC1429" s="1" t="s">
        <v>67</v>
      </c>
      <c r="AD1429" s="1" t="s">
        <v>68</v>
      </c>
      <c r="AE1429" s="1" t="s">
        <v>69</v>
      </c>
      <c r="AF1429" s="1" t="s">
        <v>70</v>
      </c>
      <c r="AG1429" s="1" t="s">
        <v>60</v>
      </c>
      <c r="AH1429">
        <v>1429</v>
      </c>
      <c r="AI1429" s="1" t="s">
        <v>70</v>
      </c>
      <c r="AJ1429" s="1" t="s">
        <v>71</v>
      </c>
      <c r="AK1429" s="1" t="s">
        <v>72</v>
      </c>
      <c r="AL1429">
        <v>1</v>
      </c>
      <c r="AM1429" s="1" t="s">
        <v>2972</v>
      </c>
      <c r="AN1429" s="2">
        <v>46174</v>
      </c>
      <c r="AO1429" s="3">
        <v>46174</v>
      </c>
    </row>
    <row r="1430" spans="1:41">
      <c r="A1430" s="1" t="s">
        <v>2973</v>
      </c>
      <c r="B1430" s="1" t="s">
        <v>42</v>
      </c>
      <c r="C1430">
        <v>999999999999</v>
      </c>
      <c r="D1430">
        <v>111111111111</v>
      </c>
      <c r="E1430" s="1" t="s">
        <v>43</v>
      </c>
      <c r="F1430">
        <v>46183.833333333336</v>
      </c>
      <c r="G1430">
        <v>46184.833333333336</v>
      </c>
      <c r="H1430">
        <v>46173.833333333336</v>
      </c>
      <c r="I1430">
        <v>46203.833333333336</v>
      </c>
      <c r="J1430" s="1" t="s">
        <v>106</v>
      </c>
      <c r="K1430" s="1" t="s">
        <v>107</v>
      </c>
      <c r="L1430" s="1" t="s">
        <v>108</v>
      </c>
      <c r="M1430" s="1" t="s">
        <v>109</v>
      </c>
      <c r="N1430" s="1" t="s">
        <v>48</v>
      </c>
      <c r="O1430" s="1" t="s">
        <v>49</v>
      </c>
      <c r="P1430">
        <v>242.25409999999999</v>
      </c>
      <c r="Q1430" s="1" t="s">
        <v>110</v>
      </c>
      <c r="R1430">
        <v>0.5</v>
      </c>
      <c r="S1430" s="1" t="s">
        <v>51</v>
      </c>
      <c r="T1430" s="1" t="s">
        <v>52</v>
      </c>
      <c r="U1430">
        <v>121.127</v>
      </c>
      <c r="V1430">
        <v>111.43689999999999</v>
      </c>
      <c r="W1430">
        <v>111.43689999999999</v>
      </c>
      <c r="X1430" s="1" t="s">
        <v>53</v>
      </c>
      <c r="Y1430" s="1" t="s">
        <v>49</v>
      </c>
      <c r="Z1430" s="1" t="s">
        <v>111</v>
      </c>
      <c r="AA1430" s="1" t="s">
        <v>55</v>
      </c>
      <c r="AB1430" s="1" t="s">
        <v>56</v>
      </c>
      <c r="AC1430" s="1" t="s">
        <v>57</v>
      </c>
      <c r="AD1430" s="1" t="s">
        <v>58</v>
      </c>
      <c r="AE1430" s="1" t="s">
        <v>59</v>
      </c>
      <c r="AF1430" s="1" t="s">
        <v>56</v>
      </c>
      <c r="AG1430" s="1" t="s">
        <v>60</v>
      </c>
      <c r="AH1430">
        <v>1430</v>
      </c>
      <c r="AI1430" s="1" t="s">
        <v>56</v>
      </c>
      <c r="AJ1430" s="1" t="s">
        <v>56</v>
      </c>
      <c r="AK1430" s="1" t="s">
        <v>61</v>
      </c>
      <c r="AL1430">
        <v>1</v>
      </c>
      <c r="AM1430" s="1" t="s">
        <v>2974</v>
      </c>
      <c r="AN1430" s="2">
        <v>46174</v>
      </c>
      <c r="AO1430" s="3">
        <v>46174</v>
      </c>
    </row>
    <row r="1431" spans="1:41">
      <c r="A1431" s="1" t="s">
        <v>2975</v>
      </c>
      <c r="B1431" s="1" t="s">
        <v>42</v>
      </c>
      <c r="C1431">
        <v>999999999999</v>
      </c>
      <c r="D1431">
        <v>111111111111</v>
      </c>
      <c r="E1431" s="1" t="s">
        <v>43</v>
      </c>
      <c r="F1431">
        <v>46183.833333333336</v>
      </c>
      <c r="G1431">
        <v>46184.833333333336</v>
      </c>
      <c r="H1431">
        <v>46173.833333333336</v>
      </c>
      <c r="I1431">
        <v>46203.833333333336</v>
      </c>
      <c r="J1431" s="1" t="s">
        <v>106</v>
      </c>
      <c r="K1431" s="1" t="s">
        <v>107</v>
      </c>
      <c r="L1431" s="1" t="s">
        <v>108</v>
      </c>
      <c r="M1431" s="1" t="s">
        <v>118</v>
      </c>
      <c r="N1431" s="1" t="s">
        <v>48</v>
      </c>
      <c r="O1431" s="1" t="s">
        <v>49</v>
      </c>
      <c r="P1431">
        <v>230.3629</v>
      </c>
      <c r="Q1431" s="1" t="s">
        <v>110</v>
      </c>
      <c r="R1431">
        <v>0.5</v>
      </c>
      <c r="S1431" s="1" t="s">
        <v>51</v>
      </c>
      <c r="T1431" s="1" t="s">
        <v>52</v>
      </c>
      <c r="U1431">
        <v>115.1815</v>
      </c>
      <c r="V1431">
        <v>105.967</v>
      </c>
      <c r="W1431">
        <v>105.967</v>
      </c>
      <c r="X1431" s="1" t="s">
        <v>53</v>
      </c>
      <c r="Y1431" s="1" t="s">
        <v>49</v>
      </c>
      <c r="Z1431" s="1" t="s">
        <v>111</v>
      </c>
      <c r="AA1431" s="1" t="s">
        <v>112</v>
      </c>
      <c r="AB1431" s="1" t="s">
        <v>66</v>
      </c>
      <c r="AC1431" s="1" t="s">
        <v>67</v>
      </c>
      <c r="AD1431" s="1" t="s">
        <v>68</v>
      </c>
      <c r="AE1431" s="1" t="s">
        <v>69</v>
      </c>
      <c r="AF1431" s="1" t="s">
        <v>70</v>
      </c>
      <c r="AG1431" s="1" t="s">
        <v>60</v>
      </c>
      <c r="AH1431">
        <v>1431</v>
      </c>
      <c r="AI1431" s="1" t="s">
        <v>113</v>
      </c>
      <c r="AJ1431" s="1" t="s">
        <v>114</v>
      </c>
      <c r="AK1431" s="1" t="s">
        <v>115</v>
      </c>
      <c r="AL1431">
        <v>1</v>
      </c>
      <c r="AM1431" s="1" t="s">
        <v>2976</v>
      </c>
      <c r="AN1431" s="2">
        <v>46174</v>
      </c>
      <c r="AO1431" s="3">
        <v>46174</v>
      </c>
    </row>
    <row r="1432" spans="1:41">
      <c r="A1432" s="1" t="s">
        <v>2977</v>
      </c>
      <c r="B1432" s="1" t="s">
        <v>42</v>
      </c>
      <c r="C1432">
        <v>999999999999</v>
      </c>
      <c r="D1432">
        <v>222222222222</v>
      </c>
      <c r="E1432" s="1" t="s">
        <v>121</v>
      </c>
      <c r="F1432">
        <v>46183.833333333336</v>
      </c>
      <c r="G1432">
        <v>46184.833333333336</v>
      </c>
      <c r="H1432">
        <v>46173.833333333336</v>
      </c>
      <c r="I1432">
        <v>46203.833333333336</v>
      </c>
      <c r="J1432" s="1" t="s">
        <v>44</v>
      </c>
      <c r="K1432" s="1" t="s">
        <v>45</v>
      </c>
      <c r="L1432" s="1" t="s">
        <v>46</v>
      </c>
      <c r="M1432" s="1" t="s">
        <v>122</v>
      </c>
      <c r="N1432" s="1" t="s">
        <v>48</v>
      </c>
      <c r="O1432" s="1" t="s">
        <v>49</v>
      </c>
      <c r="P1432">
        <v>402.78879999999998</v>
      </c>
      <c r="Q1432" s="1" t="s">
        <v>50</v>
      </c>
      <c r="R1432">
        <v>9.6000000000000002E-2</v>
      </c>
      <c r="S1432" s="1" t="s">
        <v>51</v>
      </c>
      <c r="T1432" s="1" t="s">
        <v>52</v>
      </c>
      <c r="U1432">
        <v>38.667700000000004</v>
      </c>
      <c r="V1432">
        <v>33.834299999999999</v>
      </c>
      <c r="W1432">
        <v>33.834299999999999</v>
      </c>
      <c r="X1432" s="1" t="s">
        <v>53</v>
      </c>
      <c r="Y1432" s="1" t="s">
        <v>49</v>
      </c>
      <c r="Z1432" s="1" t="s">
        <v>54</v>
      </c>
      <c r="AA1432" s="1" t="s">
        <v>123</v>
      </c>
      <c r="AB1432" s="1" t="s">
        <v>124</v>
      </c>
      <c r="AC1432" s="1" t="s">
        <v>125</v>
      </c>
      <c r="AD1432" s="1" t="s">
        <v>126</v>
      </c>
      <c r="AE1432" s="1" t="s">
        <v>127</v>
      </c>
      <c r="AF1432" s="1" t="s">
        <v>70</v>
      </c>
      <c r="AG1432" s="1" t="s">
        <v>60</v>
      </c>
      <c r="AH1432">
        <v>1432</v>
      </c>
      <c r="AI1432" s="1" t="s">
        <v>70</v>
      </c>
      <c r="AJ1432" s="1" t="s">
        <v>71</v>
      </c>
      <c r="AK1432" s="1" t="s">
        <v>72</v>
      </c>
      <c r="AL1432">
        <v>1</v>
      </c>
      <c r="AM1432" s="1" t="s">
        <v>2978</v>
      </c>
      <c r="AN1432" s="2">
        <v>46174</v>
      </c>
      <c r="AO1432" s="3">
        <v>46174</v>
      </c>
    </row>
    <row r="1433" spans="1:41">
      <c r="A1433" s="1" t="s">
        <v>2979</v>
      </c>
      <c r="B1433" s="1" t="s">
        <v>42</v>
      </c>
      <c r="C1433">
        <v>999999999999</v>
      </c>
      <c r="D1433">
        <v>222222222222</v>
      </c>
      <c r="E1433" s="1" t="s">
        <v>121</v>
      </c>
      <c r="F1433">
        <v>46183.833333333336</v>
      </c>
      <c r="G1433">
        <v>46184.833333333336</v>
      </c>
      <c r="H1433">
        <v>46173.833333333336</v>
      </c>
      <c r="I1433">
        <v>46203.833333333336</v>
      </c>
      <c r="J1433" s="1" t="s">
        <v>44</v>
      </c>
      <c r="K1433" s="1" t="s">
        <v>45</v>
      </c>
      <c r="L1433" s="1" t="s">
        <v>46</v>
      </c>
      <c r="M1433" s="1" t="s">
        <v>130</v>
      </c>
      <c r="N1433" s="1" t="s">
        <v>48</v>
      </c>
      <c r="O1433" s="1" t="s">
        <v>49</v>
      </c>
      <c r="P1433">
        <v>424.25779999999997</v>
      </c>
      <c r="Q1433" s="1" t="s">
        <v>50</v>
      </c>
      <c r="R1433">
        <v>9.6000000000000002E-2</v>
      </c>
      <c r="S1433" s="1" t="s">
        <v>51</v>
      </c>
      <c r="T1433" s="1" t="s">
        <v>52</v>
      </c>
      <c r="U1433">
        <v>40.7288</v>
      </c>
      <c r="V1433">
        <v>35.637700000000002</v>
      </c>
      <c r="W1433">
        <v>35.637700000000002</v>
      </c>
      <c r="X1433" s="1" t="s">
        <v>53</v>
      </c>
      <c r="Y1433" s="1" t="s">
        <v>49</v>
      </c>
      <c r="Z1433" s="1" t="s">
        <v>54</v>
      </c>
      <c r="AA1433" s="1" t="s">
        <v>55</v>
      </c>
      <c r="AB1433" s="1" t="s">
        <v>56</v>
      </c>
      <c r="AC1433" s="1" t="s">
        <v>57</v>
      </c>
      <c r="AD1433" s="1" t="s">
        <v>58</v>
      </c>
      <c r="AE1433" s="1" t="s">
        <v>59</v>
      </c>
      <c r="AF1433" s="1" t="s">
        <v>56</v>
      </c>
      <c r="AG1433" s="1" t="s">
        <v>60</v>
      </c>
      <c r="AH1433">
        <v>1433</v>
      </c>
      <c r="AI1433" s="1" t="s">
        <v>56</v>
      </c>
      <c r="AJ1433" s="1" t="s">
        <v>56</v>
      </c>
      <c r="AK1433" s="1" t="s">
        <v>61</v>
      </c>
      <c r="AL1433">
        <v>1</v>
      </c>
      <c r="AM1433" s="1" t="s">
        <v>2980</v>
      </c>
      <c r="AN1433" s="2">
        <v>46174</v>
      </c>
      <c r="AO1433" s="3">
        <v>46174</v>
      </c>
    </row>
    <row r="1434" spans="1:41">
      <c r="A1434" s="1" t="s">
        <v>2981</v>
      </c>
      <c r="B1434" s="1" t="s">
        <v>42</v>
      </c>
      <c r="C1434">
        <v>999999999999</v>
      </c>
      <c r="D1434">
        <v>222222222222</v>
      </c>
      <c r="E1434" s="1" t="s">
        <v>121</v>
      </c>
      <c r="F1434">
        <v>46183.833333333336</v>
      </c>
      <c r="G1434">
        <v>46184.833333333336</v>
      </c>
      <c r="H1434">
        <v>46173.833333333336</v>
      </c>
      <c r="I1434">
        <v>46203.833333333336</v>
      </c>
      <c r="J1434" s="1" t="s">
        <v>75</v>
      </c>
      <c r="K1434" s="1" t="s">
        <v>76</v>
      </c>
      <c r="L1434" s="1" t="s">
        <v>77</v>
      </c>
      <c r="M1434" s="1" t="s">
        <v>133</v>
      </c>
      <c r="N1434" s="1" t="s">
        <v>48</v>
      </c>
      <c r="O1434" s="1" t="s">
        <v>49</v>
      </c>
      <c r="P1434">
        <v>86.991900000000001</v>
      </c>
      <c r="Q1434" s="1" t="s">
        <v>79</v>
      </c>
      <c r="R1434">
        <v>2.3E-2</v>
      </c>
      <c r="S1434" s="1" t="s">
        <v>51</v>
      </c>
      <c r="T1434" s="1" t="s">
        <v>52</v>
      </c>
      <c r="U1434">
        <v>2.0007999999999999</v>
      </c>
      <c r="V1434">
        <v>1.8703000000000001</v>
      </c>
      <c r="W1434">
        <v>1.8703000000000001</v>
      </c>
      <c r="X1434" s="1" t="s">
        <v>53</v>
      </c>
      <c r="Y1434" s="1" t="s">
        <v>49</v>
      </c>
      <c r="Z1434" s="1" t="s">
        <v>80</v>
      </c>
      <c r="AA1434" s="1" t="s">
        <v>123</v>
      </c>
      <c r="AB1434" s="1" t="s">
        <v>124</v>
      </c>
      <c r="AC1434" s="1" t="s">
        <v>125</v>
      </c>
      <c r="AD1434" s="1" t="s">
        <v>126</v>
      </c>
      <c r="AE1434" s="1" t="s">
        <v>127</v>
      </c>
      <c r="AF1434" s="1" t="s">
        <v>70</v>
      </c>
      <c r="AG1434" s="1" t="s">
        <v>60</v>
      </c>
      <c r="AH1434">
        <v>1434</v>
      </c>
      <c r="AI1434" s="1" t="s">
        <v>70</v>
      </c>
      <c r="AJ1434" s="1" t="s">
        <v>71</v>
      </c>
      <c r="AK1434" s="1" t="s">
        <v>72</v>
      </c>
      <c r="AL1434">
        <v>1</v>
      </c>
      <c r="AM1434" s="1" t="s">
        <v>2982</v>
      </c>
      <c r="AN1434" s="2">
        <v>46174</v>
      </c>
      <c r="AO1434" s="3">
        <v>46174</v>
      </c>
    </row>
    <row r="1435" spans="1:41">
      <c r="A1435" s="1" t="s">
        <v>2983</v>
      </c>
      <c r="B1435" s="1" t="s">
        <v>42</v>
      </c>
      <c r="C1435">
        <v>999999999999</v>
      </c>
      <c r="D1435">
        <v>222222222222</v>
      </c>
      <c r="E1435" s="1" t="s">
        <v>121</v>
      </c>
      <c r="F1435">
        <v>46183.833333333336</v>
      </c>
      <c r="G1435">
        <v>46184.833333333336</v>
      </c>
      <c r="H1435">
        <v>46173.833333333336</v>
      </c>
      <c r="I1435">
        <v>46203.833333333336</v>
      </c>
      <c r="J1435" s="1" t="s">
        <v>75</v>
      </c>
      <c r="K1435" s="1" t="s">
        <v>76</v>
      </c>
      <c r="L1435" s="1" t="s">
        <v>77</v>
      </c>
      <c r="M1435" s="1" t="s">
        <v>136</v>
      </c>
      <c r="N1435" s="1" t="s">
        <v>48</v>
      </c>
      <c r="O1435" s="1" t="s">
        <v>49</v>
      </c>
      <c r="P1435">
        <v>85.530100000000004</v>
      </c>
      <c r="Q1435" s="1" t="s">
        <v>79</v>
      </c>
      <c r="R1435">
        <v>2.3E-2</v>
      </c>
      <c r="S1435" s="1" t="s">
        <v>51</v>
      </c>
      <c r="T1435" s="1" t="s">
        <v>52</v>
      </c>
      <c r="U1435">
        <v>1.9672000000000001</v>
      </c>
      <c r="V1435">
        <v>1.8389</v>
      </c>
      <c r="W1435">
        <v>1.8389</v>
      </c>
      <c r="X1435" s="1" t="s">
        <v>53</v>
      </c>
      <c r="Y1435" s="1" t="s">
        <v>49</v>
      </c>
      <c r="Z1435" s="1" t="s">
        <v>80</v>
      </c>
      <c r="AA1435" s="1" t="s">
        <v>123</v>
      </c>
      <c r="AB1435" s="1" t="s">
        <v>124</v>
      </c>
      <c r="AC1435" s="1" t="s">
        <v>125</v>
      </c>
      <c r="AD1435" s="1" t="s">
        <v>126</v>
      </c>
      <c r="AE1435" s="1" t="s">
        <v>127</v>
      </c>
      <c r="AF1435" s="1" t="s">
        <v>70</v>
      </c>
      <c r="AG1435" s="1" t="s">
        <v>60</v>
      </c>
      <c r="AH1435">
        <v>1435</v>
      </c>
      <c r="AI1435" s="1" t="s">
        <v>70</v>
      </c>
      <c r="AJ1435" s="1" t="s">
        <v>71</v>
      </c>
      <c r="AK1435" s="1" t="s">
        <v>72</v>
      </c>
      <c r="AL1435">
        <v>1</v>
      </c>
      <c r="AM1435" s="1" t="s">
        <v>2984</v>
      </c>
      <c r="AN1435" s="2">
        <v>46174</v>
      </c>
      <c r="AO1435" s="3">
        <v>46174</v>
      </c>
    </row>
    <row r="1436" spans="1:41">
      <c r="A1436" s="1" t="s">
        <v>2985</v>
      </c>
      <c r="B1436" s="1" t="s">
        <v>42</v>
      </c>
      <c r="C1436">
        <v>999999999999</v>
      </c>
      <c r="D1436">
        <v>222222222222</v>
      </c>
      <c r="E1436" s="1" t="s">
        <v>121</v>
      </c>
      <c r="F1436">
        <v>46183.833333333336</v>
      </c>
      <c r="G1436">
        <v>46184.833333333336</v>
      </c>
      <c r="H1436">
        <v>46173.833333333336</v>
      </c>
      <c r="I1436">
        <v>46203.833333333336</v>
      </c>
      <c r="J1436" s="1" t="s">
        <v>86</v>
      </c>
      <c r="K1436" s="1" t="s">
        <v>87</v>
      </c>
      <c r="L1436" s="1" t="s">
        <v>88</v>
      </c>
      <c r="M1436" s="1" t="s">
        <v>139</v>
      </c>
      <c r="N1436" s="1" t="s">
        <v>48</v>
      </c>
      <c r="O1436" s="1" t="s">
        <v>49</v>
      </c>
      <c r="P1436">
        <v>84.433700000000002</v>
      </c>
      <c r="Q1436" s="1" t="s">
        <v>50</v>
      </c>
      <c r="R1436">
        <v>0.192</v>
      </c>
      <c r="S1436" s="1" t="s">
        <v>51</v>
      </c>
      <c r="T1436" s="1" t="s">
        <v>52</v>
      </c>
      <c r="U1436">
        <v>16.211300000000001</v>
      </c>
      <c r="V1436">
        <v>14.3537</v>
      </c>
      <c r="W1436">
        <v>14.3537</v>
      </c>
      <c r="X1436" s="1" t="s">
        <v>53</v>
      </c>
      <c r="Y1436" s="1" t="s">
        <v>49</v>
      </c>
      <c r="Z1436" s="1" t="s">
        <v>90</v>
      </c>
      <c r="AA1436" s="1" t="s">
        <v>123</v>
      </c>
      <c r="AB1436" s="1" t="s">
        <v>124</v>
      </c>
      <c r="AC1436" s="1" t="s">
        <v>125</v>
      </c>
      <c r="AD1436" s="1" t="s">
        <v>126</v>
      </c>
      <c r="AE1436" s="1" t="s">
        <v>127</v>
      </c>
      <c r="AF1436" s="1" t="s">
        <v>70</v>
      </c>
      <c r="AG1436" s="1" t="s">
        <v>60</v>
      </c>
      <c r="AH1436">
        <v>1436</v>
      </c>
      <c r="AI1436" s="1" t="s">
        <v>70</v>
      </c>
      <c r="AJ1436" s="1" t="s">
        <v>71</v>
      </c>
      <c r="AK1436" s="1" t="s">
        <v>72</v>
      </c>
      <c r="AL1436">
        <v>1</v>
      </c>
      <c r="AM1436" s="1" t="s">
        <v>2986</v>
      </c>
      <c r="AN1436" s="2">
        <v>46174</v>
      </c>
      <c r="AO1436" s="3">
        <v>46174</v>
      </c>
    </row>
    <row r="1437" spans="1:41">
      <c r="A1437" s="1" t="s">
        <v>2987</v>
      </c>
      <c r="B1437" s="1" t="s">
        <v>42</v>
      </c>
      <c r="C1437">
        <v>999999999999</v>
      </c>
      <c r="D1437">
        <v>222222222222</v>
      </c>
      <c r="E1437" s="1" t="s">
        <v>121</v>
      </c>
      <c r="F1437">
        <v>46183.833333333336</v>
      </c>
      <c r="G1437">
        <v>46184.833333333336</v>
      </c>
      <c r="H1437">
        <v>46173.833333333336</v>
      </c>
      <c r="I1437">
        <v>46203.833333333336</v>
      </c>
      <c r="J1437" s="1" t="s">
        <v>86</v>
      </c>
      <c r="K1437" s="1" t="s">
        <v>87</v>
      </c>
      <c r="L1437" s="1" t="s">
        <v>88</v>
      </c>
      <c r="M1437" s="1" t="s">
        <v>142</v>
      </c>
      <c r="N1437" s="1" t="s">
        <v>48</v>
      </c>
      <c r="O1437" s="1" t="s">
        <v>49</v>
      </c>
      <c r="P1437">
        <v>89.076400000000007</v>
      </c>
      <c r="Q1437" s="1" t="s">
        <v>50</v>
      </c>
      <c r="R1437">
        <v>0.192</v>
      </c>
      <c r="S1437" s="1" t="s">
        <v>51</v>
      </c>
      <c r="T1437" s="1" t="s">
        <v>52</v>
      </c>
      <c r="U1437">
        <v>17.102699999999999</v>
      </c>
      <c r="V1437">
        <v>15.143000000000001</v>
      </c>
      <c r="W1437">
        <v>15.143000000000001</v>
      </c>
      <c r="X1437" s="1" t="s">
        <v>53</v>
      </c>
      <c r="Y1437" s="1" t="s">
        <v>49</v>
      </c>
      <c r="Z1437" s="1" t="s">
        <v>90</v>
      </c>
      <c r="AA1437" s="1" t="s">
        <v>123</v>
      </c>
      <c r="AB1437" s="1" t="s">
        <v>124</v>
      </c>
      <c r="AC1437" s="1" t="s">
        <v>125</v>
      </c>
      <c r="AD1437" s="1" t="s">
        <v>126</v>
      </c>
      <c r="AE1437" s="1" t="s">
        <v>127</v>
      </c>
      <c r="AF1437" s="1" t="s">
        <v>70</v>
      </c>
      <c r="AG1437" s="1" t="s">
        <v>60</v>
      </c>
      <c r="AH1437">
        <v>1437</v>
      </c>
      <c r="AI1437" s="1" t="s">
        <v>70</v>
      </c>
      <c r="AJ1437" s="1" t="s">
        <v>71</v>
      </c>
      <c r="AK1437" s="1" t="s">
        <v>72</v>
      </c>
      <c r="AL1437">
        <v>1</v>
      </c>
      <c r="AM1437" s="1" t="s">
        <v>2988</v>
      </c>
      <c r="AN1437" s="2">
        <v>46174</v>
      </c>
      <c r="AO1437" s="3">
        <v>46174</v>
      </c>
    </row>
    <row r="1438" spans="1:41">
      <c r="A1438" s="1" t="s">
        <v>2989</v>
      </c>
      <c r="B1438" s="1" t="s">
        <v>42</v>
      </c>
      <c r="C1438">
        <v>999999999999</v>
      </c>
      <c r="D1438">
        <v>222222222222</v>
      </c>
      <c r="E1438" s="1" t="s">
        <v>121</v>
      </c>
      <c r="F1438">
        <v>46183.833333333336</v>
      </c>
      <c r="G1438">
        <v>46184.833333333336</v>
      </c>
      <c r="H1438">
        <v>46173.833333333336</v>
      </c>
      <c r="I1438">
        <v>46203.833333333336</v>
      </c>
      <c r="J1438" s="1" t="s">
        <v>96</v>
      </c>
      <c r="K1438" s="1" t="s">
        <v>45</v>
      </c>
      <c r="L1438" s="1" t="s">
        <v>97</v>
      </c>
      <c r="M1438" s="1" t="s">
        <v>145</v>
      </c>
      <c r="N1438" s="1" t="s">
        <v>48</v>
      </c>
      <c r="O1438" s="1" t="s">
        <v>49</v>
      </c>
      <c r="P1438">
        <v>1921291.2655</v>
      </c>
      <c r="Q1438" s="1" t="s">
        <v>99</v>
      </c>
      <c r="R1438">
        <v>1.6666700000000001E-5</v>
      </c>
      <c r="S1438" s="1" t="s">
        <v>51</v>
      </c>
      <c r="T1438" s="1" t="s">
        <v>52</v>
      </c>
      <c r="U1438">
        <v>32.021599999999999</v>
      </c>
      <c r="V1438">
        <v>29.78</v>
      </c>
      <c r="W1438">
        <v>29.78</v>
      </c>
      <c r="X1438" s="1" t="s">
        <v>53</v>
      </c>
      <c r="Y1438" s="1" t="s">
        <v>49</v>
      </c>
      <c r="Z1438" s="1" t="s">
        <v>100</v>
      </c>
      <c r="AA1438" s="1" t="s">
        <v>123</v>
      </c>
      <c r="AB1438" s="1" t="s">
        <v>124</v>
      </c>
      <c r="AC1438" s="1" t="s">
        <v>125</v>
      </c>
      <c r="AD1438" s="1" t="s">
        <v>126</v>
      </c>
      <c r="AE1438" s="1" t="s">
        <v>127</v>
      </c>
      <c r="AF1438" s="1" t="s">
        <v>70</v>
      </c>
      <c r="AG1438" s="1" t="s">
        <v>60</v>
      </c>
      <c r="AH1438">
        <v>1438</v>
      </c>
      <c r="AI1438" s="1" t="s">
        <v>70</v>
      </c>
      <c r="AJ1438" s="1" t="s">
        <v>71</v>
      </c>
      <c r="AK1438" s="1" t="s">
        <v>72</v>
      </c>
      <c r="AL1438">
        <v>1</v>
      </c>
      <c r="AM1438" s="1" t="s">
        <v>2990</v>
      </c>
      <c r="AN1438" s="2">
        <v>46174</v>
      </c>
      <c r="AO1438" s="3">
        <v>46174</v>
      </c>
    </row>
    <row r="1439" spans="1:41">
      <c r="A1439" s="1" t="s">
        <v>2991</v>
      </c>
      <c r="B1439" s="1" t="s">
        <v>42</v>
      </c>
      <c r="C1439">
        <v>999999999999</v>
      </c>
      <c r="D1439">
        <v>222222222222</v>
      </c>
      <c r="E1439" s="1" t="s">
        <v>121</v>
      </c>
      <c r="F1439">
        <v>46183.833333333336</v>
      </c>
      <c r="G1439">
        <v>46184.833333333336</v>
      </c>
      <c r="H1439">
        <v>46173.833333333336</v>
      </c>
      <c r="I1439">
        <v>46203.833333333336</v>
      </c>
      <c r="J1439" s="1" t="s">
        <v>96</v>
      </c>
      <c r="K1439" s="1" t="s">
        <v>45</v>
      </c>
      <c r="L1439" s="1" t="s">
        <v>97</v>
      </c>
      <c r="M1439" s="1" t="s">
        <v>148</v>
      </c>
      <c r="N1439" s="1" t="s">
        <v>48</v>
      </c>
      <c r="O1439" s="1" t="s">
        <v>49</v>
      </c>
      <c r="P1439">
        <v>1700689.2383999999</v>
      </c>
      <c r="Q1439" s="1" t="s">
        <v>99</v>
      </c>
      <c r="R1439">
        <v>1.6666700000000001E-5</v>
      </c>
      <c r="S1439" s="1" t="s">
        <v>51</v>
      </c>
      <c r="T1439" s="1" t="s">
        <v>52</v>
      </c>
      <c r="U1439">
        <v>28.344899999999999</v>
      </c>
      <c r="V1439">
        <v>26.360700000000001</v>
      </c>
      <c r="W1439">
        <v>26.360700000000001</v>
      </c>
      <c r="X1439" s="1" t="s">
        <v>53</v>
      </c>
      <c r="Y1439" s="1" t="s">
        <v>49</v>
      </c>
      <c r="Z1439" s="1" t="s">
        <v>100</v>
      </c>
      <c r="AA1439" s="1" t="s">
        <v>123</v>
      </c>
      <c r="AB1439" s="1" t="s">
        <v>124</v>
      </c>
      <c r="AC1439" s="1" t="s">
        <v>125</v>
      </c>
      <c r="AD1439" s="1" t="s">
        <v>126</v>
      </c>
      <c r="AE1439" s="1" t="s">
        <v>127</v>
      </c>
      <c r="AF1439" s="1" t="s">
        <v>70</v>
      </c>
      <c r="AG1439" s="1" t="s">
        <v>60</v>
      </c>
      <c r="AH1439">
        <v>1439</v>
      </c>
      <c r="AI1439" s="1" t="s">
        <v>70</v>
      </c>
      <c r="AJ1439" s="1" t="s">
        <v>71</v>
      </c>
      <c r="AK1439" s="1" t="s">
        <v>72</v>
      </c>
      <c r="AL1439">
        <v>1</v>
      </c>
      <c r="AM1439" s="1" t="s">
        <v>2992</v>
      </c>
      <c r="AN1439" s="2">
        <v>46174</v>
      </c>
      <c r="AO1439" s="3">
        <v>46174</v>
      </c>
    </row>
    <row r="1440" spans="1:41">
      <c r="A1440" s="1" t="s">
        <v>2993</v>
      </c>
      <c r="B1440" s="1" t="s">
        <v>42</v>
      </c>
      <c r="C1440">
        <v>999999999999</v>
      </c>
      <c r="D1440">
        <v>222222222222</v>
      </c>
      <c r="E1440" s="1" t="s">
        <v>121</v>
      </c>
      <c r="F1440">
        <v>46183.833333333336</v>
      </c>
      <c r="G1440">
        <v>46184.833333333336</v>
      </c>
      <c r="H1440">
        <v>46173.833333333336</v>
      </c>
      <c r="I1440">
        <v>46203.833333333336</v>
      </c>
      <c r="J1440" s="1" t="s">
        <v>106</v>
      </c>
      <c r="K1440" s="1" t="s">
        <v>107</v>
      </c>
      <c r="L1440" s="1" t="s">
        <v>108</v>
      </c>
      <c r="M1440" s="1" t="s">
        <v>151</v>
      </c>
      <c r="N1440" s="1" t="s">
        <v>48</v>
      </c>
      <c r="O1440" s="1" t="s">
        <v>49</v>
      </c>
      <c r="P1440">
        <v>87.231899999999996</v>
      </c>
      <c r="Q1440" s="1" t="s">
        <v>110</v>
      </c>
      <c r="R1440">
        <v>0.5</v>
      </c>
      <c r="S1440" s="1" t="s">
        <v>51</v>
      </c>
      <c r="T1440" s="1" t="s">
        <v>52</v>
      </c>
      <c r="U1440">
        <v>43.615900000000003</v>
      </c>
      <c r="V1440">
        <v>40.1267</v>
      </c>
      <c r="W1440">
        <v>40.1267</v>
      </c>
      <c r="X1440" s="1" t="s">
        <v>53</v>
      </c>
      <c r="Y1440" s="1" t="s">
        <v>49</v>
      </c>
      <c r="Z1440" s="1" t="s">
        <v>111</v>
      </c>
      <c r="AA1440" s="1" t="s">
        <v>152</v>
      </c>
      <c r="AB1440" s="1" t="s">
        <v>124</v>
      </c>
      <c r="AC1440" s="1" t="s">
        <v>125</v>
      </c>
      <c r="AD1440" s="1" t="s">
        <v>126</v>
      </c>
      <c r="AE1440" s="1" t="s">
        <v>127</v>
      </c>
      <c r="AF1440" s="1" t="s">
        <v>70</v>
      </c>
      <c r="AG1440" s="1" t="s">
        <v>60</v>
      </c>
      <c r="AH1440">
        <v>1440</v>
      </c>
      <c r="AI1440" s="1" t="s">
        <v>113</v>
      </c>
      <c r="AJ1440" s="1" t="s">
        <v>114</v>
      </c>
      <c r="AK1440" s="1" t="s">
        <v>115</v>
      </c>
      <c r="AL1440">
        <v>1</v>
      </c>
      <c r="AM1440" s="1" t="s">
        <v>2994</v>
      </c>
      <c r="AN1440" s="2">
        <v>46174</v>
      </c>
      <c r="AO1440" s="3">
        <v>46174</v>
      </c>
    </row>
    <row r="1441" spans="1:41">
      <c r="A1441" s="1" t="s">
        <v>2995</v>
      </c>
      <c r="B1441" s="1" t="s">
        <v>42</v>
      </c>
      <c r="C1441">
        <v>999999999999</v>
      </c>
      <c r="D1441">
        <v>222222222222</v>
      </c>
      <c r="E1441" s="1" t="s">
        <v>121</v>
      </c>
      <c r="F1441">
        <v>46183.833333333336</v>
      </c>
      <c r="G1441">
        <v>46184.833333333336</v>
      </c>
      <c r="H1441">
        <v>46173.833333333336</v>
      </c>
      <c r="I1441">
        <v>46203.833333333336</v>
      </c>
      <c r="J1441" s="1" t="s">
        <v>106</v>
      </c>
      <c r="K1441" s="1" t="s">
        <v>107</v>
      </c>
      <c r="L1441" s="1" t="s">
        <v>108</v>
      </c>
      <c r="M1441" s="1" t="s">
        <v>155</v>
      </c>
      <c r="N1441" s="1" t="s">
        <v>48</v>
      </c>
      <c r="O1441" s="1" t="s">
        <v>49</v>
      </c>
      <c r="P1441">
        <v>87.541899999999998</v>
      </c>
      <c r="Q1441" s="1" t="s">
        <v>110</v>
      </c>
      <c r="R1441">
        <v>0.5</v>
      </c>
      <c r="S1441" s="1" t="s">
        <v>51</v>
      </c>
      <c r="T1441" s="1" t="s">
        <v>52</v>
      </c>
      <c r="U1441">
        <v>43.770899999999997</v>
      </c>
      <c r="V1441">
        <v>40.269300000000001</v>
      </c>
      <c r="W1441">
        <v>40.269300000000001</v>
      </c>
      <c r="X1441" s="1" t="s">
        <v>53</v>
      </c>
      <c r="Y1441" s="1" t="s">
        <v>49</v>
      </c>
      <c r="Z1441" s="1" t="s">
        <v>111</v>
      </c>
      <c r="AA1441" s="1" t="s">
        <v>152</v>
      </c>
      <c r="AB1441" s="1" t="s">
        <v>124</v>
      </c>
      <c r="AC1441" s="1" t="s">
        <v>125</v>
      </c>
      <c r="AD1441" s="1" t="s">
        <v>126</v>
      </c>
      <c r="AE1441" s="1" t="s">
        <v>127</v>
      </c>
      <c r="AF1441" s="1" t="s">
        <v>70</v>
      </c>
      <c r="AG1441" s="1" t="s">
        <v>60</v>
      </c>
      <c r="AH1441">
        <v>1441</v>
      </c>
      <c r="AI1441" s="1" t="s">
        <v>113</v>
      </c>
      <c r="AJ1441" s="1" t="s">
        <v>114</v>
      </c>
      <c r="AK1441" s="1" t="s">
        <v>115</v>
      </c>
      <c r="AL1441">
        <v>1</v>
      </c>
      <c r="AM1441" s="1" t="s">
        <v>2996</v>
      </c>
      <c r="AN1441" s="2">
        <v>46174</v>
      </c>
      <c r="AO1441" s="3">
        <v>46174</v>
      </c>
    </row>
    <row r="1442" spans="1:41">
      <c r="A1442" s="1" t="s">
        <v>2997</v>
      </c>
      <c r="B1442" s="1" t="s">
        <v>42</v>
      </c>
      <c r="C1442">
        <v>999999999999</v>
      </c>
      <c r="D1442">
        <v>111111111111</v>
      </c>
      <c r="E1442" s="1" t="s">
        <v>43</v>
      </c>
      <c r="F1442">
        <v>46184.833333333336</v>
      </c>
      <c r="G1442">
        <v>46185.833333333336</v>
      </c>
      <c r="H1442">
        <v>46173.833333333336</v>
      </c>
      <c r="I1442">
        <v>46203.833333333336</v>
      </c>
      <c r="J1442" s="1" t="s">
        <v>44</v>
      </c>
      <c r="K1442" s="1" t="s">
        <v>45</v>
      </c>
      <c r="L1442" s="1" t="s">
        <v>46</v>
      </c>
      <c r="M1442" s="1" t="s">
        <v>47</v>
      </c>
      <c r="N1442" s="1" t="s">
        <v>48</v>
      </c>
      <c r="O1442" s="1" t="s">
        <v>49</v>
      </c>
      <c r="P1442">
        <v>1010.8402</v>
      </c>
      <c r="Q1442" s="1" t="s">
        <v>50</v>
      </c>
      <c r="R1442">
        <v>9.6000000000000002E-2</v>
      </c>
      <c r="S1442" s="1" t="s">
        <v>51</v>
      </c>
      <c r="T1442" s="1" t="s">
        <v>52</v>
      </c>
      <c r="U1442">
        <v>97.040700000000001</v>
      </c>
      <c r="V1442">
        <v>84.910600000000002</v>
      </c>
      <c r="W1442">
        <v>84.910600000000002</v>
      </c>
      <c r="X1442" s="1" t="s">
        <v>53</v>
      </c>
      <c r="Y1442" s="1" t="s">
        <v>49</v>
      </c>
      <c r="Z1442" s="1" t="s">
        <v>54</v>
      </c>
      <c r="AA1442" s="1" t="s">
        <v>65</v>
      </c>
      <c r="AB1442" s="1" t="s">
        <v>66</v>
      </c>
      <c r="AC1442" s="1" t="s">
        <v>67</v>
      </c>
      <c r="AD1442" s="1" t="s">
        <v>68</v>
      </c>
      <c r="AE1442" s="1" t="s">
        <v>69</v>
      </c>
      <c r="AF1442" s="1" t="s">
        <v>70</v>
      </c>
      <c r="AG1442" s="1" t="s">
        <v>60</v>
      </c>
      <c r="AH1442">
        <v>1442</v>
      </c>
      <c r="AI1442" s="1" t="s">
        <v>70</v>
      </c>
      <c r="AJ1442" s="1" t="s">
        <v>71</v>
      </c>
      <c r="AK1442" s="1" t="s">
        <v>72</v>
      </c>
      <c r="AL1442">
        <v>1</v>
      </c>
      <c r="AM1442" s="1" t="s">
        <v>2998</v>
      </c>
      <c r="AN1442" s="2">
        <v>46174</v>
      </c>
      <c r="AO1442" s="3">
        <v>46174</v>
      </c>
    </row>
    <row r="1443" spans="1:41">
      <c r="A1443" s="1" t="s">
        <v>2999</v>
      </c>
      <c r="B1443" s="1" t="s">
        <v>42</v>
      </c>
      <c r="C1443">
        <v>999999999999</v>
      </c>
      <c r="D1443">
        <v>111111111111</v>
      </c>
      <c r="E1443" s="1" t="s">
        <v>43</v>
      </c>
      <c r="F1443">
        <v>46184.833333333336</v>
      </c>
      <c r="G1443">
        <v>46185.833333333336</v>
      </c>
      <c r="H1443">
        <v>46173.833333333336</v>
      </c>
      <c r="I1443">
        <v>46203.833333333336</v>
      </c>
      <c r="J1443" s="1" t="s">
        <v>44</v>
      </c>
      <c r="K1443" s="1" t="s">
        <v>45</v>
      </c>
      <c r="L1443" s="1" t="s">
        <v>46</v>
      </c>
      <c r="M1443" s="1" t="s">
        <v>64</v>
      </c>
      <c r="N1443" s="1" t="s">
        <v>48</v>
      </c>
      <c r="O1443" s="1" t="s">
        <v>49</v>
      </c>
      <c r="P1443">
        <v>1019.3084</v>
      </c>
      <c r="Q1443" s="1" t="s">
        <v>50</v>
      </c>
      <c r="R1443">
        <v>9.6000000000000002E-2</v>
      </c>
      <c r="S1443" s="1" t="s">
        <v>51</v>
      </c>
      <c r="T1443" s="1" t="s">
        <v>52</v>
      </c>
      <c r="U1443">
        <v>97.8536</v>
      </c>
      <c r="V1443">
        <v>85.621899999999997</v>
      </c>
      <c r="W1443">
        <v>85.621899999999997</v>
      </c>
      <c r="X1443" s="1" t="s">
        <v>53</v>
      </c>
      <c r="Y1443" s="1" t="s">
        <v>49</v>
      </c>
      <c r="Z1443" s="1" t="s">
        <v>54</v>
      </c>
      <c r="AA1443" s="1" t="s">
        <v>65</v>
      </c>
      <c r="AB1443" s="1" t="s">
        <v>66</v>
      </c>
      <c r="AC1443" s="1" t="s">
        <v>67</v>
      </c>
      <c r="AD1443" s="1" t="s">
        <v>68</v>
      </c>
      <c r="AE1443" s="1" t="s">
        <v>69</v>
      </c>
      <c r="AF1443" s="1" t="s">
        <v>70</v>
      </c>
      <c r="AG1443" s="1" t="s">
        <v>60</v>
      </c>
      <c r="AH1443">
        <v>1443</v>
      </c>
      <c r="AI1443" s="1" t="s">
        <v>70</v>
      </c>
      <c r="AJ1443" s="1" t="s">
        <v>71</v>
      </c>
      <c r="AK1443" s="1" t="s">
        <v>72</v>
      </c>
      <c r="AL1443">
        <v>1</v>
      </c>
      <c r="AM1443" s="1" t="s">
        <v>3000</v>
      </c>
      <c r="AN1443" s="2">
        <v>46174</v>
      </c>
      <c r="AO1443" s="3">
        <v>46174</v>
      </c>
    </row>
    <row r="1444" spans="1:41">
      <c r="A1444" s="1" t="s">
        <v>3001</v>
      </c>
      <c r="B1444" s="1" t="s">
        <v>42</v>
      </c>
      <c r="C1444">
        <v>999999999999</v>
      </c>
      <c r="D1444">
        <v>111111111111</v>
      </c>
      <c r="E1444" s="1" t="s">
        <v>43</v>
      </c>
      <c r="F1444">
        <v>46184.833333333336</v>
      </c>
      <c r="G1444">
        <v>46185.833333333336</v>
      </c>
      <c r="H1444">
        <v>46173.833333333336</v>
      </c>
      <c r="I1444">
        <v>46203.833333333336</v>
      </c>
      <c r="J1444" s="1" t="s">
        <v>75</v>
      </c>
      <c r="K1444" s="1" t="s">
        <v>76</v>
      </c>
      <c r="L1444" s="1" t="s">
        <v>77</v>
      </c>
      <c r="M1444" s="1" t="s">
        <v>78</v>
      </c>
      <c r="N1444" s="1" t="s">
        <v>48</v>
      </c>
      <c r="O1444" s="1" t="s">
        <v>49</v>
      </c>
      <c r="P1444">
        <v>247.03559999999999</v>
      </c>
      <c r="Q1444" s="1" t="s">
        <v>79</v>
      </c>
      <c r="R1444">
        <v>2.3E-2</v>
      </c>
      <c r="S1444" s="1" t="s">
        <v>51</v>
      </c>
      <c r="T1444" s="1" t="s">
        <v>52</v>
      </c>
      <c r="U1444">
        <v>5.6818</v>
      </c>
      <c r="V1444">
        <v>5.3113000000000001</v>
      </c>
      <c r="W1444">
        <v>5.3113000000000001</v>
      </c>
      <c r="X1444" s="1" t="s">
        <v>53</v>
      </c>
      <c r="Y1444" s="1" t="s">
        <v>49</v>
      </c>
      <c r="Z1444" s="1" t="s">
        <v>80</v>
      </c>
      <c r="AA1444" s="1" t="s">
        <v>55</v>
      </c>
      <c r="AB1444" s="1" t="s">
        <v>56</v>
      </c>
      <c r="AC1444" s="1" t="s">
        <v>57</v>
      </c>
      <c r="AD1444" s="1" t="s">
        <v>58</v>
      </c>
      <c r="AE1444" s="1" t="s">
        <v>59</v>
      </c>
      <c r="AF1444" s="1" t="s">
        <v>56</v>
      </c>
      <c r="AG1444" s="1" t="s">
        <v>60</v>
      </c>
      <c r="AH1444">
        <v>1444</v>
      </c>
      <c r="AI1444" s="1" t="s">
        <v>56</v>
      </c>
      <c r="AJ1444" s="1" t="s">
        <v>56</v>
      </c>
      <c r="AK1444" s="1" t="s">
        <v>61</v>
      </c>
      <c r="AL1444">
        <v>1</v>
      </c>
      <c r="AM1444" s="1" t="s">
        <v>3002</v>
      </c>
      <c r="AN1444" s="2">
        <v>46174</v>
      </c>
      <c r="AO1444" s="3">
        <v>46174</v>
      </c>
    </row>
    <row r="1445" spans="1:41">
      <c r="A1445" s="1" t="s">
        <v>3003</v>
      </c>
      <c r="B1445" s="1" t="s">
        <v>42</v>
      </c>
      <c r="C1445">
        <v>999999999999</v>
      </c>
      <c r="D1445">
        <v>111111111111</v>
      </c>
      <c r="E1445" s="1" t="s">
        <v>43</v>
      </c>
      <c r="F1445">
        <v>46184.833333333336</v>
      </c>
      <c r="G1445">
        <v>46185.833333333336</v>
      </c>
      <c r="H1445">
        <v>46173.833333333336</v>
      </c>
      <c r="I1445">
        <v>46203.833333333336</v>
      </c>
      <c r="J1445" s="1" t="s">
        <v>75</v>
      </c>
      <c r="K1445" s="1" t="s">
        <v>76</v>
      </c>
      <c r="L1445" s="1" t="s">
        <v>77</v>
      </c>
      <c r="M1445" s="1" t="s">
        <v>83</v>
      </c>
      <c r="N1445" s="1" t="s">
        <v>48</v>
      </c>
      <c r="O1445" s="1" t="s">
        <v>49</v>
      </c>
      <c r="P1445">
        <v>257.00369999999998</v>
      </c>
      <c r="Q1445" s="1" t="s">
        <v>79</v>
      </c>
      <c r="R1445">
        <v>2.3E-2</v>
      </c>
      <c r="S1445" s="1" t="s">
        <v>51</v>
      </c>
      <c r="T1445" s="1" t="s">
        <v>52</v>
      </c>
      <c r="U1445">
        <v>5.9111000000000002</v>
      </c>
      <c r="V1445">
        <v>5.5255999999999998</v>
      </c>
      <c r="W1445">
        <v>5.5255999999999998</v>
      </c>
      <c r="X1445" s="1" t="s">
        <v>53</v>
      </c>
      <c r="Y1445" s="1" t="s">
        <v>49</v>
      </c>
      <c r="Z1445" s="1" t="s">
        <v>80</v>
      </c>
      <c r="AA1445" s="1" t="s">
        <v>65</v>
      </c>
      <c r="AB1445" s="1" t="s">
        <v>66</v>
      </c>
      <c r="AC1445" s="1" t="s">
        <v>67</v>
      </c>
      <c r="AD1445" s="1" t="s">
        <v>68</v>
      </c>
      <c r="AE1445" s="1" t="s">
        <v>69</v>
      </c>
      <c r="AF1445" s="1" t="s">
        <v>70</v>
      </c>
      <c r="AG1445" s="1" t="s">
        <v>60</v>
      </c>
      <c r="AH1445">
        <v>1445</v>
      </c>
      <c r="AI1445" s="1" t="s">
        <v>70</v>
      </c>
      <c r="AJ1445" s="1" t="s">
        <v>71</v>
      </c>
      <c r="AK1445" s="1" t="s">
        <v>72</v>
      </c>
      <c r="AL1445">
        <v>1</v>
      </c>
      <c r="AM1445" s="1" t="s">
        <v>3004</v>
      </c>
      <c r="AN1445" s="2">
        <v>46174</v>
      </c>
      <c r="AO1445" s="3">
        <v>46174</v>
      </c>
    </row>
    <row r="1446" spans="1:41">
      <c r="A1446" s="1" t="s">
        <v>3005</v>
      </c>
      <c r="B1446" s="1" t="s">
        <v>42</v>
      </c>
      <c r="C1446">
        <v>999999999999</v>
      </c>
      <c r="D1446">
        <v>111111111111</v>
      </c>
      <c r="E1446" s="1" t="s">
        <v>43</v>
      </c>
      <c r="F1446">
        <v>46184.833333333336</v>
      </c>
      <c r="G1446">
        <v>46185.833333333336</v>
      </c>
      <c r="H1446">
        <v>46173.833333333336</v>
      </c>
      <c r="I1446">
        <v>46203.833333333336</v>
      </c>
      <c r="J1446" s="1" t="s">
        <v>86</v>
      </c>
      <c r="K1446" s="1" t="s">
        <v>87</v>
      </c>
      <c r="L1446" s="1" t="s">
        <v>88</v>
      </c>
      <c r="M1446" s="1" t="s">
        <v>89</v>
      </c>
      <c r="N1446" s="1" t="s">
        <v>48</v>
      </c>
      <c r="O1446" s="1" t="s">
        <v>49</v>
      </c>
      <c r="P1446">
        <v>227.52760000000001</v>
      </c>
      <c r="Q1446" s="1" t="s">
        <v>50</v>
      </c>
      <c r="R1446">
        <v>0.192</v>
      </c>
      <c r="S1446" s="1" t="s">
        <v>51</v>
      </c>
      <c r="T1446" s="1" t="s">
        <v>52</v>
      </c>
      <c r="U1446">
        <v>43.685299999999998</v>
      </c>
      <c r="V1446">
        <v>38.679699999999997</v>
      </c>
      <c r="W1446">
        <v>38.679699999999997</v>
      </c>
      <c r="X1446" s="1" t="s">
        <v>53</v>
      </c>
      <c r="Y1446" s="1" t="s">
        <v>49</v>
      </c>
      <c r="Z1446" s="1" t="s">
        <v>90</v>
      </c>
      <c r="AA1446" s="1" t="s">
        <v>65</v>
      </c>
      <c r="AB1446" s="1" t="s">
        <v>66</v>
      </c>
      <c r="AC1446" s="1" t="s">
        <v>67</v>
      </c>
      <c r="AD1446" s="1" t="s">
        <v>68</v>
      </c>
      <c r="AE1446" s="1" t="s">
        <v>69</v>
      </c>
      <c r="AF1446" s="1" t="s">
        <v>70</v>
      </c>
      <c r="AG1446" s="1" t="s">
        <v>60</v>
      </c>
      <c r="AH1446">
        <v>1446</v>
      </c>
      <c r="AI1446" s="1" t="s">
        <v>70</v>
      </c>
      <c r="AJ1446" s="1" t="s">
        <v>71</v>
      </c>
      <c r="AK1446" s="1" t="s">
        <v>72</v>
      </c>
      <c r="AL1446">
        <v>1</v>
      </c>
      <c r="AM1446" s="1" t="s">
        <v>3006</v>
      </c>
      <c r="AN1446" s="2">
        <v>46174</v>
      </c>
      <c r="AO1446" s="3">
        <v>46174</v>
      </c>
    </row>
    <row r="1447" spans="1:41">
      <c r="A1447" s="1" t="s">
        <v>3007</v>
      </c>
      <c r="B1447" s="1" t="s">
        <v>42</v>
      </c>
      <c r="C1447">
        <v>999999999999</v>
      </c>
      <c r="D1447">
        <v>111111111111</v>
      </c>
      <c r="E1447" s="1" t="s">
        <v>43</v>
      </c>
      <c r="F1447">
        <v>46184.833333333336</v>
      </c>
      <c r="G1447">
        <v>46185.833333333336</v>
      </c>
      <c r="H1447">
        <v>46173.833333333336</v>
      </c>
      <c r="I1447">
        <v>46203.833333333336</v>
      </c>
      <c r="J1447" s="1" t="s">
        <v>86</v>
      </c>
      <c r="K1447" s="1" t="s">
        <v>87</v>
      </c>
      <c r="L1447" s="1" t="s">
        <v>88</v>
      </c>
      <c r="M1447" s="1" t="s">
        <v>93</v>
      </c>
      <c r="N1447" s="1" t="s">
        <v>48</v>
      </c>
      <c r="O1447" s="1" t="s">
        <v>49</v>
      </c>
      <c r="P1447">
        <v>236.4759</v>
      </c>
      <c r="Q1447" s="1" t="s">
        <v>50</v>
      </c>
      <c r="R1447">
        <v>0.192</v>
      </c>
      <c r="S1447" s="1" t="s">
        <v>51</v>
      </c>
      <c r="T1447" s="1" t="s">
        <v>52</v>
      </c>
      <c r="U1447">
        <v>45.403399999999998</v>
      </c>
      <c r="V1447">
        <v>40.200899999999997</v>
      </c>
      <c r="W1447">
        <v>40.200899999999997</v>
      </c>
      <c r="X1447" s="1" t="s">
        <v>53</v>
      </c>
      <c r="Y1447" s="1" t="s">
        <v>49</v>
      </c>
      <c r="Z1447" s="1" t="s">
        <v>90</v>
      </c>
      <c r="AA1447" s="1" t="s">
        <v>65</v>
      </c>
      <c r="AB1447" s="1" t="s">
        <v>66</v>
      </c>
      <c r="AC1447" s="1" t="s">
        <v>67</v>
      </c>
      <c r="AD1447" s="1" t="s">
        <v>68</v>
      </c>
      <c r="AE1447" s="1" t="s">
        <v>69</v>
      </c>
      <c r="AF1447" s="1" t="s">
        <v>70</v>
      </c>
      <c r="AG1447" s="1" t="s">
        <v>60</v>
      </c>
      <c r="AH1447">
        <v>1447</v>
      </c>
      <c r="AI1447" s="1" t="s">
        <v>70</v>
      </c>
      <c r="AJ1447" s="1" t="s">
        <v>71</v>
      </c>
      <c r="AK1447" s="1" t="s">
        <v>72</v>
      </c>
      <c r="AL1447">
        <v>1</v>
      </c>
      <c r="AM1447" s="1" t="s">
        <v>3008</v>
      </c>
      <c r="AN1447" s="2">
        <v>46174</v>
      </c>
      <c r="AO1447" s="3">
        <v>46174</v>
      </c>
    </row>
    <row r="1448" spans="1:41">
      <c r="A1448" s="1" t="s">
        <v>3009</v>
      </c>
      <c r="B1448" s="1" t="s">
        <v>42</v>
      </c>
      <c r="C1448">
        <v>999999999999</v>
      </c>
      <c r="D1448">
        <v>111111111111</v>
      </c>
      <c r="E1448" s="1" t="s">
        <v>43</v>
      </c>
      <c r="F1448">
        <v>46184.833333333336</v>
      </c>
      <c r="G1448">
        <v>46185.833333333336</v>
      </c>
      <c r="H1448">
        <v>46173.833333333336</v>
      </c>
      <c r="I1448">
        <v>46203.833333333336</v>
      </c>
      <c r="J1448" s="1" t="s">
        <v>96</v>
      </c>
      <c r="K1448" s="1" t="s">
        <v>45</v>
      </c>
      <c r="L1448" s="1" t="s">
        <v>97</v>
      </c>
      <c r="M1448" s="1" t="s">
        <v>98</v>
      </c>
      <c r="N1448" s="1" t="s">
        <v>48</v>
      </c>
      <c r="O1448" s="1" t="s">
        <v>49</v>
      </c>
      <c r="P1448">
        <v>4641177.9791999999</v>
      </c>
      <c r="Q1448" s="1" t="s">
        <v>99</v>
      </c>
      <c r="R1448">
        <v>1.6666700000000001E-5</v>
      </c>
      <c r="S1448" s="1" t="s">
        <v>51</v>
      </c>
      <c r="T1448" s="1" t="s">
        <v>52</v>
      </c>
      <c r="U1448">
        <v>77.353099999999998</v>
      </c>
      <c r="V1448">
        <v>71.938299999999998</v>
      </c>
      <c r="W1448">
        <v>71.938299999999998</v>
      </c>
      <c r="X1448" s="1" t="s">
        <v>53</v>
      </c>
      <c r="Y1448" s="1" t="s">
        <v>49</v>
      </c>
      <c r="Z1448" s="1" t="s">
        <v>100</v>
      </c>
      <c r="AA1448" s="1" t="s">
        <v>65</v>
      </c>
      <c r="AB1448" s="1" t="s">
        <v>66</v>
      </c>
      <c r="AC1448" s="1" t="s">
        <v>67</v>
      </c>
      <c r="AD1448" s="1" t="s">
        <v>68</v>
      </c>
      <c r="AE1448" s="1" t="s">
        <v>69</v>
      </c>
      <c r="AF1448" s="1" t="s">
        <v>70</v>
      </c>
      <c r="AG1448" s="1" t="s">
        <v>60</v>
      </c>
      <c r="AH1448">
        <v>1448</v>
      </c>
      <c r="AI1448" s="1" t="s">
        <v>70</v>
      </c>
      <c r="AJ1448" s="1" t="s">
        <v>71</v>
      </c>
      <c r="AK1448" s="1" t="s">
        <v>72</v>
      </c>
      <c r="AL1448">
        <v>1</v>
      </c>
      <c r="AM1448" s="1" t="s">
        <v>3010</v>
      </c>
      <c r="AN1448" s="2">
        <v>46174</v>
      </c>
      <c r="AO1448" s="3">
        <v>46174</v>
      </c>
    </row>
    <row r="1449" spans="1:41">
      <c r="A1449" s="1" t="s">
        <v>3011</v>
      </c>
      <c r="B1449" s="1" t="s">
        <v>42</v>
      </c>
      <c r="C1449">
        <v>999999999999</v>
      </c>
      <c r="D1449">
        <v>111111111111</v>
      </c>
      <c r="E1449" s="1" t="s">
        <v>43</v>
      </c>
      <c r="F1449">
        <v>46184.833333333336</v>
      </c>
      <c r="G1449">
        <v>46185.833333333336</v>
      </c>
      <c r="H1449">
        <v>46173.833333333336</v>
      </c>
      <c r="I1449">
        <v>46203.833333333336</v>
      </c>
      <c r="J1449" s="1" t="s">
        <v>96</v>
      </c>
      <c r="K1449" s="1" t="s">
        <v>45</v>
      </c>
      <c r="L1449" s="1" t="s">
        <v>97</v>
      </c>
      <c r="M1449" s="1" t="s">
        <v>103</v>
      </c>
      <c r="N1449" s="1" t="s">
        <v>48</v>
      </c>
      <c r="O1449" s="1" t="s">
        <v>49</v>
      </c>
      <c r="P1449">
        <v>4784656.6453999998</v>
      </c>
      <c r="Q1449" s="1" t="s">
        <v>99</v>
      </c>
      <c r="R1449">
        <v>1.6666700000000001E-5</v>
      </c>
      <c r="S1449" s="1" t="s">
        <v>51</v>
      </c>
      <c r="T1449" s="1" t="s">
        <v>52</v>
      </c>
      <c r="U1449">
        <v>79.744399999999999</v>
      </c>
      <c r="V1449">
        <v>74.162199999999999</v>
      </c>
      <c r="W1449">
        <v>74.162199999999999</v>
      </c>
      <c r="X1449" s="1" t="s">
        <v>53</v>
      </c>
      <c r="Y1449" s="1" t="s">
        <v>49</v>
      </c>
      <c r="Z1449" s="1" t="s">
        <v>100</v>
      </c>
      <c r="AA1449" s="1" t="s">
        <v>65</v>
      </c>
      <c r="AB1449" s="1" t="s">
        <v>66</v>
      </c>
      <c r="AC1449" s="1" t="s">
        <v>67</v>
      </c>
      <c r="AD1449" s="1" t="s">
        <v>68</v>
      </c>
      <c r="AE1449" s="1" t="s">
        <v>69</v>
      </c>
      <c r="AF1449" s="1" t="s">
        <v>70</v>
      </c>
      <c r="AG1449" s="1" t="s">
        <v>60</v>
      </c>
      <c r="AH1449">
        <v>1449</v>
      </c>
      <c r="AI1449" s="1" t="s">
        <v>70</v>
      </c>
      <c r="AJ1449" s="1" t="s">
        <v>71</v>
      </c>
      <c r="AK1449" s="1" t="s">
        <v>72</v>
      </c>
      <c r="AL1449">
        <v>1</v>
      </c>
      <c r="AM1449" s="1" t="s">
        <v>3012</v>
      </c>
      <c r="AN1449" s="2">
        <v>46174</v>
      </c>
      <c r="AO1449" s="3">
        <v>46174</v>
      </c>
    </row>
    <row r="1450" spans="1:41">
      <c r="A1450" s="1" t="s">
        <v>3013</v>
      </c>
      <c r="B1450" s="1" t="s">
        <v>42</v>
      </c>
      <c r="C1450">
        <v>999999999999</v>
      </c>
      <c r="D1450">
        <v>111111111111</v>
      </c>
      <c r="E1450" s="1" t="s">
        <v>43</v>
      </c>
      <c r="F1450">
        <v>46184.833333333336</v>
      </c>
      <c r="G1450">
        <v>46185.833333333336</v>
      </c>
      <c r="H1450">
        <v>46173.833333333336</v>
      </c>
      <c r="I1450">
        <v>46203.833333333336</v>
      </c>
      <c r="J1450" s="1" t="s">
        <v>106</v>
      </c>
      <c r="K1450" s="1" t="s">
        <v>107</v>
      </c>
      <c r="L1450" s="1" t="s">
        <v>108</v>
      </c>
      <c r="M1450" s="1" t="s">
        <v>109</v>
      </c>
      <c r="N1450" s="1" t="s">
        <v>48</v>
      </c>
      <c r="O1450" s="1" t="s">
        <v>49</v>
      </c>
      <c r="P1450">
        <v>205.01589999999999</v>
      </c>
      <c r="Q1450" s="1" t="s">
        <v>110</v>
      </c>
      <c r="R1450">
        <v>0.5</v>
      </c>
      <c r="S1450" s="1" t="s">
        <v>51</v>
      </c>
      <c r="T1450" s="1" t="s">
        <v>52</v>
      </c>
      <c r="U1450">
        <v>102.50790000000001</v>
      </c>
      <c r="V1450">
        <v>94.307299999999998</v>
      </c>
      <c r="W1450">
        <v>94.307299999999998</v>
      </c>
      <c r="X1450" s="1" t="s">
        <v>53</v>
      </c>
      <c r="Y1450" s="1" t="s">
        <v>49</v>
      </c>
      <c r="Z1450" s="1" t="s">
        <v>111</v>
      </c>
      <c r="AA1450" s="1" t="s">
        <v>112</v>
      </c>
      <c r="AB1450" s="1" t="s">
        <v>66</v>
      </c>
      <c r="AC1450" s="1" t="s">
        <v>67</v>
      </c>
      <c r="AD1450" s="1" t="s">
        <v>68</v>
      </c>
      <c r="AE1450" s="1" t="s">
        <v>69</v>
      </c>
      <c r="AF1450" s="1" t="s">
        <v>70</v>
      </c>
      <c r="AG1450" s="1" t="s">
        <v>60</v>
      </c>
      <c r="AH1450">
        <v>1450</v>
      </c>
      <c r="AI1450" s="1" t="s">
        <v>113</v>
      </c>
      <c r="AJ1450" s="1" t="s">
        <v>114</v>
      </c>
      <c r="AK1450" s="1" t="s">
        <v>115</v>
      </c>
      <c r="AL1450">
        <v>1</v>
      </c>
      <c r="AM1450" s="1" t="s">
        <v>3014</v>
      </c>
      <c r="AN1450" s="2">
        <v>46174</v>
      </c>
      <c r="AO1450" s="3">
        <v>46174</v>
      </c>
    </row>
    <row r="1451" spans="1:41">
      <c r="A1451" s="1" t="s">
        <v>3015</v>
      </c>
      <c r="B1451" s="1" t="s">
        <v>42</v>
      </c>
      <c r="C1451">
        <v>999999999999</v>
      </c>
      <c r="D1451">
        <v>111111111111</v>
      </c>
      <c r="E1451" s="1" t="s">
        <v>43</v>
      </c>
      <c r="F1451">
        <v>46184.833333333336</v>
      </c>
      <c r="G1451">
        <v>46185.833333333336</v>
      </c>
      <c r="H1451">
        <v>46173.833333333336</v>
      </c>
      <c r="I1451">
        <v>46203.833333333336</v>
      </c>
      <c r="J1451" s="1" t="s">
        <v>106</v>
      </c>
      <c r="K1451" s="1" t="s">
        <v>107</v>
      </c>
      <c r="L1451" s="1" t="s">
        <v>108</v>
      </c>
      <c r="M1451" s="1" t="s">
        <v>118</v>
      </c>
      <c r="N1451" s="1" t="s">
        <v>48</v>
      </c>
      <c r="O1451" s="1" t="s">
        <v>49</v>
      </c>
      <c r="P1451">
        <v>212.37350000000001</v>
      </c>
      <c r="Q1451" s="1" t="s">
        <v>110</v>
      </c>
      <c r="R1451">
        <v>0.5</v>
      </c>
      <c r="S1451" s="1" t="s">
        <v>51</v>
      </c>
      <c r="T1451" s="1" t="s">
        <v>52</v>
      </c>
      <c r="U1451">
        <v>106.18680000000001</v>
      </c>
      <c r="V1451">
        <v>97.691800000000001</v>
      </c>
      <c r="W1451">
        <v>97.691800000000001</v>
      </c>
      <c r="X1451" s="1" t="s">
        <v>53</v>
      </c>
      <c r="Y1451" s="1" t="s">
        <v>49</v>
      </c>
      <c r="Z1451" s="1" t="s">
        <v>111</v>
      </c>
      <c r="AA1451" s="1" t="s">
        <v>112</v>
      </c>
      <c r="AB1451" s="1" t="s">
        <v>66</v>
      </c>
      <c r="AC1451" s="1" t="s">
        <v>67</v>
      </c>
      <c r="AD1451" s="1" t="s">
        <v>68</v>
      </c>
      <c r="AE1451" s="1" t="s">
        <v>69</v>
      </c>
      <c r="AF1451" s="1" t="s">
        <v>70</v>
      </c>
      <c r="AG1451" s="1" t="s">
        <v>60</v>
      </c>
      <c r="AH1451">
        <v>1451</v>
      </c>
      <c r="AI1451" s="1" t="s">
        <v>113</v>
      </c>
      <c r="AJ1451" s="1" t="s">
        <v>114</v>
      </c>
      <c r="AK1451" s="1" t="s">
        <v>115</v>
      </c>
      <c r="AL1451">
        <v>1</v>
      </c>
      <c r="AM1451" s="1" t="s">
        <v>3016</v>
      </c>
      <c r="AN1451" s="2">
        <v>46174</v>
      </c>
      <c r="AO1451" s="3">
        <v>46174</v>
      </c>
    </row>
    <row r="1452" spans="1:41">
      <c r="A1452" s="1" t="s">
        <v>3017</v>
      </c>
      <c r="B1452" s="1" t="s">
        <v>42</v>
      </c>
      <c r="C1452">
        <v>999999999999</v>
      </c>
      <c r="D1452">
        <v>222222222222</v>
      </c>
      <c r="E1452" s="1" t="s">
        <v>121</v>
      </c>
      <c r="F1452">
        <v>46184.833333333336</v>
      </c>
      <c r="G1452">
        <v>46185.833333333336</v>
      </c>
      <c r="H1452">
        <v>46173.833333333336</v>
      </c>
      <c r="I1452">
        <v>46203.833333333336</v>
      </c>
      <c r="J1452" s="1" t="s">
        <v>44</v>
      </c>
      <c r="K1452" s="1" t="s">
        <v>45</v>
      </c>
      <c r="L1452" s="1" t="s">
        <v>46</v>
      </c>
      <c r="M1452" s="1" t="s">
        <v>122</v>
      </c>
      <c r="N1452" s="1" t="s">
        <v>48</v>
      </c>
      <c r="O1452" s="1" t="s">
        <v>49</v>
      </c>
      <c r="P1452">
        <v>444.98079999999999</v>
      </c>
      <c r="Q1452" s="1" t="s">
        <v>50</v>
      </c>
      <c r="R1452">
        <v>9.6000000000000002E-2</v>
      </c>
      <c r="S1452" s="1" t="s">
        <v>51</v>
      </c>
      <c r="T1452" s="1" t="s">
        <v>52</v>
      </c>
      <c r="U1452">
        <v>42.718200000000003</v>
      </c>
      <c r="V1452">
        <v>37.378399999999999</v>
      </c>
      <c r="W1452">
        <v>37.378399999999999</v>
      </c>
      <c r="X1452" s="1" t="s">
        <v>53</v>
      </c>
      <c r="Y1452" s="1" t="s">
        <v>49</v>
      </c>
      <c r="Z1452" s="1" t="s">
        <v>54</v>
      </c>
      <c r="AA1452" s="1" t="s">
        <v>123</v>
      </c>
      <c r="AB1452" s="1" t="s">
        <v>124</v>
      </c>
      <c r="AC1452" s="1" t="s">
        <v>125</v>
      </c>
      <c r="AD1452" s="1" t="s">
        <v>126</v>
      </c>
      <c r="AE1452" s="1" t="s">
        <v>127</v>
      </c>
      <c r="AF1452" s="1" t="s">
        <v>70</v>
      </c>
      <c r="AG1452" s="1" t="s">
        <v>60</v>
      </c>
      <c r="AH1452">
        <v>1452</v>
      </c>
      <c r="AI1452" s="1" t="s">
        <v>70</v>
      </c>
      <c r="AJ1452" s="1" t="s">
        <v>71</v>
      </c>
      <c r="AK1452" s="1" t="s">
        <v>72</v>
      </c>
      <c r="AL1452">
        <v>1</v>
      </c>
      <c r="AM1452" s="1" t="s">
        <v>3018</v>
      </c>
      <c r="AN1452" s="2">
        <v>46174</v>
      </c>
      <c r="AO1452" s="3">
        <v>46174</v>
      </c>
    </row>
    <row r="1453" spans="1:41">
      <c r="A1453" s="1" t="s">
        <v>3019</v>
      </c>
      <c r="B1453" s="1" t="s">
        <v>42</v>
      </c>
      <c r="C1453">
        <v>999999999999</v>
      </c>
      <c r="D1453">
        <v>222222222222</v>
      </c>
      <c r="E1453" s="1" t="s">
        <v>121</v>
      </c>
      <c r="F1453">
        <v>46184.833333333336</v>
      </c>
      <c r="G1453">
        <v>46185.833333333336</v>
      </c>
      <c r="H1453">
        <v>46173.833333333336</v>
      </c>
      <c r="I1453">
        <v>46203.833333333336</v>
      </c>
      <c r="J1453" s="1" t="s">
        <v>44</v>
      </c>
      <c r="K1453" s="1" t="s">
        <v>45</v>
      </c>
      <c r="L1453" s="1" t="s">
        <v>46</v>
      </c>
      <c r="M1453" s="1" t="s">
        <v>130</v>
      </c>
      <c r="N1453" s="1" t="s">
        <v>48</v>
      </c>
      <c r="O1453" s="1" t="s">
        <v>49</v>
      </c>
      <c r="P1453">
        <v>448.49470000000002</v>
      </c>
      <c r="Q1453" s="1" t="s">
        <v>50</v>
      </c>
      <c r="R1453">
        <v>9.6000000000000002E-2</v>
      </c>
      <c r="S1453" s="1" t="s">
        <v>51</v>
      </c>
      <c r="T1453" s="1" t="s">
        <v>52</v>
      </c>
      <c r="U1453">
        <v>43.055500000000002</v>
      </c>
      <c r="V1453">
        <v>37.6736</v>
      </c>
      <c r="W1453">
        <v>37.6736</v>
      </c>
      <c r="X1453" s="1" t="s">
        <v>53</v>
      </c>
      <c r="Y1453" s="1" t="s">
        <v>49</v>
      </c>
      <c r="Z1453" s="1" t="s">
        <v>54</v>
      </c>
      <c r="AA1453" s="1" t="s">
        <v>123</v>
      </c>
      <c r="AB1453" s="1" t="s">
        <v>124</v>
      </c>
      <c r="AC1453" s="1" t="s">
        <v>125</v>
      </c>
      <c r="AD1453" s="1" t="s">
        <v>126</v>
      </c>
      <c r="AE1453" s="1" t="s">
        <v>127</v>
      </c>
      <c r="AF1453" s="1" t="s">
        <v>70</v>
      </c>
      <c r="AG1453" s="1" t="s">
        <v>60</v>
      </c>
      <c r="AH1453">
        <v>1453</v>
      </c>
      <c r="AI1453" s="1" t="s">
        <v>70</v>
      </c>
      <c r="AJ1453" s="1" t="s">
        <v>71</v>
      </c>
      <c r="AK1453" s="1" t="s">
        <v>72</v>
      </c>
      <c r="AL1453">
        <v>1</v>
      </c>
      <c r="AM1453" s="1" t="s">
        <v>3020</v>
      </c>
      <c r="AN1453" s="2">
        <v>46174</v>
      </c>
      <c r="AO1453" s="3">
        <v>46174</v>
      </c>
    </row>
    <row r="1454" spans="1:41">
      <c r="A1454" s="1" t="s">
        <v>3021</v>
      </c>
      <c r="B1454" s="1" t="s">
        <v>42</v>
      </c>
      <c r="C1454">
        <v>999999999999</v>
      </c>
      <c r="D1454">
        <v>222222222222</v>
      </c>
      <c r="E1454" s="1" t="s">
        <v>121</v>
      </c>
      <c r="F1454">
        <v>46184.833333333336</v>
      </c>
      <c r="G1454">
        <v>46185.833333333336</v>
      </c>
      <c r="H1454">
        <v>46173.833333333336</v>
      </c>
      <c r="I1454">
        <v>46203.833333333336</v>
      </c>
      <c r="J1454" s="1" t="s">
        <v>75</v>
      </c>
      <c r="K1454" s="1" t="s">
        <v>76</v>
      </c>
      <c r="L1454" s="1" t="s">
        <v>77</v>
      </c>
      <c r="M1454" s="1" t="s">
        <v>133</v>
      </c>
      <c r="N1454" s="1" t="s">
        <v>48</v>
      </c>
      <c r="O1454" s="1" t="s">
        <v>49</v>
      </c>
      <c r="P1454">
        <v>85.105000000000004</v>
      </c>
      <c r="Q1454" s="1" t="s">
        <v>79</v>
      </c>
      <c r="R1454">
        <v>2.3E-2</v>
      </c>
      <c r="S1454" s="1" t="s">
        <v>51</v>
      </c>
      <c r="T1454" s="1" t="s">
        <v>52</v>
      </c>
      <c r="U1454">
        <v>1.9574</v>
      </c>
      <c r="V1454">
        <v>1.8298000000000001</v>
      </c>
      <c r="W1454">
        <v>1.8298000000000001</v>
      </c>
      <c r="X1454" s="1" t="s">
        <v>53</v>
      </c>
      <c r="Y1454" s="1" t="s">
        <v>49</v>
      </c>
      <c r="Z1454" s="1" t="s">
        <v>80</v>
      </c>
      <c r="AA1454" s="1" t="s">
        <v>123</v>
      </c>
      <c r="AB1454" s="1" t="s">
        <v>124</v>
      </c>
      <c r="AC1454" s="1" t="s">
        <v>125</v>
      </c>
      <c r="AD1454" s="1" t="s">
        <v>126</v>
      </c>
      <c r="AE1454" s="1" t="s">
        <v>127</v>
      </c>
      <c r="AF1454" s="1" t="s">
        <v>70</v>
      </c>
      <c r="AG1454" s="1" t="s">
        <v>60</v>
      </c>
      <c r="AH1454">
        <v>1454</v>
      </c>
      <c r="AI1454" s="1" t="s">
        <v>70</v>
      </c>
      <c r="AJ1454" s="1" t="s">
        <v>71</v>
      </c>
      <c r="AK1454" s="1" t="s">
        <v>72</v>
      </c>
      <c r="AL1454">
        <v>1</v>
      </c>
      <c r="AM1454" s="1" t="s">
        <v>3022</v>
      </c>
      <c r="AN1454" s="2">
        <v>46174</v>
      </c>
      <c r="AO1454" s="3">
        <v>46174</v>
      </c>
    </row>
    <row r="1455" spans="1:41">
      <c r="A1455" s="1" t="s">
        <v>3023</v>
      </c>
      <c r="B1455" s="1" t="s">
        <v>42</v>
      </c>
      <c r="C1455">
        <v>999999999999</v>
      </c>
      <c r="D1455">
        <v>222222222222</v>
      </c>
      <c r="E1455" s="1" t="s">
        <v>121</v>
      </c>
      <c r="F1455">
        <v>46184.833333333336</v>
      </c>
      <c r="G1455">
        <v>46185.833333333336</v>
      </c>
      <c r="H1455">
        <v>46173.833333333336</v>
      </c>
      <c r="I1455">
        <v>46203.833333333336</v>
      </c>
      <c r="J1455" s="1" t="s">
        <v>75</v>
      </c>
      <c r="K1455" s="1" t="s">
        <v>76</v>
      </c>
      <c r="L1455" s="1" t="s">
        <v>77</v>
      </c>
      <c r="M1455" s="1" t="s">
        <v>136</v>
      </c>
      <c r="N1455" s="1" t="s">
        <v>48</v>
      </c>
      <c r="O1455" s="1" t="s">
        <v>49</v>
      </c>
      <c r="P1455">
        <v>96.572999999999993</v>
      </c>
      <c r="Q1455" s="1" t="s">
        <v>79</v>
      </c>
      <c r="R1455">
        <v>2.3E-2</v>
      </c>
      <c r="S1455" s="1" t="s">
        <v>51</v>
      </c>
      <c r="T1455" s="1" t="s">
        <v>52</v>
      </c>
      <c r="U1455">
        <v>2.2212000000000001</v>
      </c>
      <c r="V1455">
        <v>2.0762999999999998</v>
      </c>
      <c r="W1455">
        <v>2.0762999999999998</v>
      </c>
      <c r="X1455" s="1" t="s">
        <v>53</v>
      </c>
      <c r="Y1455" s="1" t="s">
        <v>49</v>
      </c>
      <c r="Z1455" s="1" t="s">
        <v>80</v>
      </c>
      <c r="AA1455" s="1" t="s">
        <v>123</v>
      </c>
      <c r="AB1455" s="1" t="s">
        <v>124</v>
      </c>
      <c r="AC1455" s="1" t="s">
        <v>125</v>
      </c>
      <c r="AD1455" s="1" t="s">
        <v>126</v>
      </c>
      <c r="AE1455" s="1" t="s">
        <v>127</v>
      </c>
      <c r="AF1455" s="1" t="s">
        <v>70</v>
      </c>
      <c r="AG1455" s="1" t="s">
        <v>60</v>
      </c>
      <c r="AH1455">
        <v>1455</v>
      </c>
      <c r="AI1455" s="1" t="s">
        <v>70</v>
      </c>
      <c r="AJ1455" s="1" t="s">
        <v>71</v>
      </c>
      <c r="AK1455" s="1" t="s">
        <v>72</v>
      </c>
      <c r="AL1455">
        <v>1</v>
      </c>
      <c r="AM1455" s="1" t="s">
        <v>3024</v>
      </c>
      <c r="AN1455" s="2">
        <v>46174</v>
      </c>
      <c r="AO1455" s="3">
        <v>46174</v>
      </c>
    </row>
    <row r="1456" spans="1:41">
      <c r="A1456" s="1" t="s">
        <v>3025</v>
      </c>
      <c r="B1456" s="1" t="s">
        <v>42</v>
      </c>
      <c r="C1456">
        <v>999999999999</v>
      </c>
      <c r="D1456">
        <v>222222222222</v>
      </c>
      <c r="E1456" s="1" t="s">
        <v>121</v>
      </c>
      <c r="F1456">
        <v>46184.833333333336</v>
      </c>
      <c r="G1456">
        <v>46185.833333333336</v>
      </c>
      <c r="H1456">
        <v>46173.833333333336</v>
      </c>
      <c r="I1456">
        <v>46203.833333333336</v>
      </c>
      <c r="J1456" s="1" t="s">
        <v>86</v>
      </c>
      <c r="K1456" s="1" t="s">
        <v>87</v>
      </c>
      <c r="L1456" s="1" t="s">
        <v>88</v>
      </c>
      <c r="M1456" s="1" t="s">
        <v>139</v>
      </c>
      <c r="N1456" s="1" t="s">
        <v>48</v>
      </c>
      <c r="O1456" s="1" t="s">
        <v>49</v>
      </c>
      <c r="P1456">
        <v>90.954899999999995</v>
      </c>
      <c r="Q1456" s="1" t="s">
        <v>50</v>
      </c>
      <c r="R1456">
        <v>0.192</v>
      </c>
      <c r="S1456" s="1" t="s">
        <v>51</v>
      </c>
      <c r="T1456" s="1" t="s">
        <v>52</v>
      </c>
      <c r="U1456">
        <v>17.4633</v>
      </c>
      <c r="V1456">
        <v>15.462300000000001</v>
      </c>
      <c r="W1456">
        <v>15.462300000000001</v>
      </c>
      <c r="X1456" s="1" t="s">
        <v>53</v>
      </c>
      <c r="Y1456" s="1" t="s">
        <v>49</v>
      </c>
      <c r="Z1456" s="1" t="s">
        <v>90</v>
      </c>
      <c r="AA1456" s="1" t="s">
        <v>55</v>
      </c>
      <c r="AB1456" s="1" t="s">
        <v>56</v>
      </c>
      <c r="AC1456" s="1" t="s">
        <v>57</v>
      </c>
      <c r="AD1456" s="1" t="s">
        <v>58</v>
      </c>
      <c r="AE1456" s="1" t="s">
        <v>59</v>
      </c>
      <c r="AF1456" s="1" t="s">
        <v>56</v>
      </c>
      <c r="AG1456" s="1" t="s">
        <v>60</v>
      </c>
      <c r="AH1456">
        <v>1456</v>
      </c>
      <c r="AI1456" s="1" t="s">
        <v>56</v>
      </c>
      <c r="AJ1456" s="1" t="s">
        <v>56</v>
      </c>
      <c r="AK1456" s="1" t="s">
        <v>61</v>
      </c>
      <c r="AL1456">
        <v>1</v>
      </c>
      <c r="AM1456" s="1" t="s">
        <v>3026</v>
      </c>
      <c r="AN1456" s="2">
        <v>46174</v>
      </c>
      <c r="AO1456" s="3">
        <v>46174</v>
      </c>
    </row>
    <row r="1457" spans="1:41">
      <c r="A1457" s="1" t="s">
        <v>3027</v>
      </c>
      <c r="B1457" s="1" t="s">
        <v>42</v>
      </c>
      <c r="C1457">
        <v>999999999999</v>
      </c>
      <c r="D1457">
        <v>222222222222</v>
      </c>
      <c r="E1457" s="1" t="s">
        <v>121</v>
      </c>
      <c r="F1457">
        <v>46184.833333333336</v>
      </c>
      <c r="G1457">
        <v>46185.833333333336</v>
      </c>
      <c r="H1457">
        <v>46173.833333333336</v>
      </c>
      <c r="I1457">
        <v>46203.833333333336</v>
      </c>
      <c r="J1457" s="1" t="s">
        <v>86</v>
      </c>
      <c r="K1457" s="1" t="s">
        <v>87</v>
      </c>
      <c r="L1457" s="1" t="s">
        <v>88</v>
      </c>
      <c r="M1457" s="1" t="s">
        <v>142</v>
      </c>
      <c r="N1457" s="1" t="s">
        <v>48</v>
      </c>
      <c r="O1457" s="1" t="s">
        <v>49</v>
      </c>
      <c r="P1457">
        <v>87.369399999999999</v>
      </c>
      <c r="Q1457" s="1" t="s">
        <v>50</v>
      </c>
      <c r="R1457">
        <v>0.192</v>
      </c>
      <c r="S1457" s="1" t="s">
        <v>51</v>
      </c>
      <c r="T1457" s="1" t="s">
        <v>52</v>
      </c>
      <c r="U1457">
        <v>16.774899999999999</v>
      </c>
      <c r="V1457">
        <v>14.8528</v>
      </c>
      <c r="W1457">
        <v>14.8528</v>
      </c>
      <c r="X1457" s="1" t="s">
        <v>53</v>
      </c>
      <c r="Y1457" s="1" t="s">
        <v>49</v>
      </c>
      <c r="Z1457" s="1" t="s">
        <v>90</v>
      </c>
      <c r="AA1457" s="1" t="s">
        <v>123</v>
      </c>
      <c r="AB1457" s="1" t="s">
        <v>124</v>
      </c>
      <c r="AC1457" s="1" t="s">
        <v>125</v>
      </c>
      <c r="AD1457" s="1" t="s">
        <v>126</v>
      </c>
      <c r="AE1457" s="1" t="s">
        <v>127</v>
      </c>
      <c r="AF1457" s="1" t="s">
        <v>70</v>
      </c>
      <c r="AG1457" s="1" t="s">
        <v>60</v>
      </c>
      <c r="AH1457">
        <v>1457</v>
      </c>
      <c r="AI1457" s="1" t="s">
        <v>70</v>
      </c>
      <c r="AJ1457" s="1" t="s">
        <v>71</v>
      </c>
      <c r="AK1457" s="1" t="s">
        <v>72</v>
      </c>
      <c r="AL1457">
        <v>1</v>
      </c>
      <c r="AM1457" s="1" t="s">
        <v>3028</v>
      </c>
      <c r="AN1457" s="2">
        <v>46174</v>
      </c>
      <c r="AO1457" s="3">
        <v>46174</v>
      </c>
    </row>
    <row r="1458" spans="1:41">
      <c r="A1458" s="1" t="s">
        <v>3029</v>
      </c>
      <c r="B1458" s="1" t="s">
        <v>42</v>
      </c>
      <c r="C1458">
        <v>999999999999</v>
      </c>
      <c r="D1458">
        <v>222222222222</v>
      </c>
      <c r="E1458" s="1" t="s">
        <v>121</v>
      </c>
      <c r="F1458">
        <v>46184.833333333336</v>
      </c>
      <c r="G1458">
        <v>46185.833333333336</v>
      </c>
      <c r="H1458">
        <v>46173.833333333336</v>
      </c>
      <c r="I1458">
        <v>46203.833333333336</v>
      </c>
      <c r="J1458" s="1" t="s">
        <v>96</v>
      </c>
      <c r="K1458" s="1" t="s">
        <v>45</v>
      </c>
      <c r="L1458" s="1" t="s">
        <v>97</v>
      </c>
      <c r="M1458" s="1" t="s">
        <v>145</v>
      </c>
      <c r="N1458" s="1" t="s">
        <v>48</v>
      </c>
      <c r="O1458" s="1" t="s">
        <v>49</v>
      </c>
      <c r="P1458">
        <v>1772262.2704</v>
      </c>
      <c r="Q1458" s="1" t="s">
        <v>99</v>
      </c>
      <c r="R1458">
        <v>1.6666700000000001E-5</v>
      </c>
      <c r="S1458" s="1" t="s">
        <v>51</v>
      </c>
      <c r="T1458" s="1" t="s">
        <v>52</v>
      </c>
      <c r="U1458">
        <v>29.537800000000001</v>
      </c>
      <c r="V1458">
        <v>27.470099999999999</v>
      </c>
      <c r="W1458">
        <v>27.470099999999999</v>
      </c>
      <c r="X1458" s="1" t="s">
        <v>53</v>
      </c>
      <c r="Y1458" s="1" t="s">
        <v>49</v>
      </c>
      <c r="Z1458" s="1" t="s">
        <v>100</v>
      </c>
      <c r="AA1458" s="1" t="s">
        <v>123</v>
      </c>
      <c r="AB1458" s="1" t="s">
        <v>124</v>
      </c>
      <c r="AC1458" s="1" t="s">
        <v>125</v>
      </c>
      <c r="AD1458" s="1" t="s">
        <v>126</v>
      </c>
      <c r="AE1458" s="1" t="s">
        <v>127</v>
      </c>
      <c r="AF1458" s="1" t="s">
        <v>70</v>
      </c>
      <c r="AG1458" s="1" t="s">
        <v>60</v>
      </c>
      <c r="AH1458">
        <v>1458</v>
      </c>
      <c r="AI1458" s="1" t="s">
        <v>70</v>
      </c>
      <c r="AJ1458" s="1" t="s">
        <v>71</v>
      </c>
      <c r="AK1458" s="1" t="s">
        <v>72</v>
      </c>
      <c r="AL1458">
        <v>1</v>
      </c>
      <c r="AM1458" s="1" t="s">
        <v>3030</v>
      </c>
      <c r="AN1458" s="2">
        <v>46174</v>
      </c>
      <c r="AO1458" s="3">
        <v>46174</v>
      </c>
    </row>
    <row r="1459" spans="1:41">
      <c r="A1459" s="1" t="s">
        <v>3031</v>
      </c>
      <c r="B1459" s="1" t="s">
        <v>42</v>
      </c>
      <c r="C1459">
        <v>999999999999</v>
      </c>
      <c r="D1459">
        <v>222222222222</v>
      </c>
      <c r="E1459" s="1" t="s">
        <v>121</v>
      </c>
      <c r="F1459">
        <v>46184.833333333336</v>
      </c>
      <c r="G1459">
        <v>46185.833333333336</v>
      </c>
      <c r="H1459">
        <v>46173.833333333336</v>
      </c>
      <c r="I1459">
        <v>46203.833333333336</v>
      </c>
      <c r="J1459" s="1" t="s">
        <v>96</v>
      </c>
      <c r="K1459" s="1" t="s">
        <v>45</v>
      </c>
      <c r="L1459" s="1" t="s">
        <v>97</v>
      </c>
      <c r="M1459" s="1" t="s">
        <v>148</v>
      </c>
      <c r="N1459" s="1" t="s">
        <v>48</v>
      </c>
      <c r="O1459" s="1" t="s">
        <v>49</v>
      </c>
      <c r="P1459">
        <v>1640881.7827000001</v>
      </c>
      <c r="Q1459" s="1" t="s">
        <v>99</v>
      </c>
      <c r="R1459">
        <v>1.6666700000000001E-5</v>
      </c>
      <c r="S1459" s="1" t="s">
        <v>51</v>
      </c>
      <c r="T1459" s="1" t="s">
        <v>52</v>
      </c>
      <c r="U1459">
        <v>27.348099999999999</v>
      </c>
      <c r="V1459">
        <v>25.433700000000002</v>
      </c>
      <c r="W1459">
        <v>25.433700000000002</v>
      </c>
      <c r="X1459" s="1" t="s">
        <v>53</v>
      </c>
      <c r="Y1459" s="1" t="s">
        <v>49</v>
      </c>
      <c r="Z1459" s="1" t="s">
        <v>100</v>
      </c>
      <c r="AA1459" s="1" t="s">
        <v>123</v>
      </c>
      <c r="AB1459" s="1" t="s">
        <v>124</v>
      </c>
      <c r="AC1459" s="1" t="s">
        <v>125</v>
      </c>
      <c r="AD1459" s="1" t="s">
        <v>126</v>
      </c>
      <c r="AE1459" s="1" t="s">
        <v>127</v>
      </c>
      <c r="AF1459" s="1" t="s">
        <v>70</v>
      </c>
      <c r="AG1459" s="1" t="s">
        <v>60</v>
      </c>
      <c r="AH1459">
        <v>1459</v>
      </c>
      <c r="AI1459" s="1" t="s">
        <v>70</v>
      </c>
      <c r="AJ1459" s="1" t="s">
        <v>71</v>
      </c>
      <c r="AK1459" s="1" t="s">
        <v>72</v>
      </c>
      <c r="AL1459">
        <v>1</v>
      </c>
      <c r="AM1459" s="1" t="s">
        <v>3032</v>
      </c>
      <c r="AN1459" s="2">
        <v>46174</v>
      </c>
      <c r="AO1459" s="3">
        <v>46174</v>
      </c>
    </row>
    <row r="1460" spans="1:41">
      <c r="A1460" s="1" t="s">
        <v>3033</v>
      </c>
      <c r="B1460" s="1" t="s">
        <v>42</v>
      </c>
      <c r="C1460">
        <v>999999999999</v>
      </c>
      <c r="D1460">
        <v>222222222222</v>
      </c>
      <c r="E1460" s="1" t="s">
        <v>121</v>
      </c>
      <c r="F1460">
        <v>46184.833333333336</v>
      </c>
      <c r="G1460">
        <v>46185.833333333336</v>
      </c>
      <c r="H1460">
        <v>46173.833333333336</v>
      </c>
      <c r="I1460">
        <v>46203.833333333336</v>
      </c>
      <c r="J1460" s="1" t="s">
        <v>106</v>
      </c>
      <c r="K1460" s="1" t="s">
        <v>107</v>
      </c>
      <c r="L1460" s="1" t="s">
        <v>108</v>
      </c>
      <c r="M1460" s="1" t="s">
        <v>151</v>
      </c>
      <c r="N1460" s="1" t="s">
        <v>48</v>
      </c>
      <c r="O1460" s="1" t="s">
        <v>49</v>
      </c>
      <c r="P1460">
        <v>94.1785</v>
      </c>
      <c r="Q1460" s="1" t="s">
        <v>110</v>
      </c>
      <c r="R1460">
        <v>0.5</v>
      </c>
      <c r="S1460" s="1" t="s">
        <v>51</v>
      </c>
      <c r="T1460" s="1" t="s">
        <v>52</v>
      </c>
      <c r="U1460">
        <v>47.089199999999998</v>
      </c>
      <c r="V1460">
        <v>43.322099999999999</v>
      </c>
      <c r="W1460">
        <v>43.322099999999999</v>
      </c>
      <c r="X1460" s="1" t="s">
        <v>53</v>
      </c>
      <c r="Y1460" s="1" t="s">
        <v>49</v>
      </c>
      <c r="Z1460" s="1" t="s">
        <v>111</v>
      </c>
      <c r="AA1460" s="1" t="s">
        <v>152</v>
      </c>
      <c r="AB1460" s="1" t="s">
        <v>124</v>
      </c>
      <c r="AC1460" s="1" t="s">
        <v>125</v>
      </c>
      <c r="AD1460" s="1" t="s">
        <v>126</v>
      </c>
      <c r="AE1460" s="1" t="s">
        <v>127</v>
      </c>
      <c r="AF1460" s="1" t="s">
        <v>70</v>
      </c>
      <c r="AG1460" s="1" t="s">
        <v>60</v>
      </c>
      <c r="AH1460">
        <v>1460</v>
      </c>
      <c r="AI1460" s="1" t="s">
        <v>113</v>
      </c>
      <c r="AJ1460" s="1" t="s">
        <v>114</v>
      </c>
      <c r="AK1460" s="1" t="s">
        <v>115</v>
      </c>
      <c r="AL1460">
        <v>1</v>
      </c>
      <c r="AM1460" s="1" t="s">
        <v>3034</v>
      </c>
      <c r="AN1460" s="2">
        <v>46174</v>
      </c>
      <c r="AO1460" s="3">
        <v>46174</v>
      </c>
    </row>
    <row r="1461" spans="1:41">
      <c r="A1461" s="1" t="s">
        <v>3035</v>
      </c>
      <c r="B1461" s="1" t="s">
        <v>42</v>
      </c>
      <c r="C1461">
        <v>999999999999</v>
      </c>
      <c r="D1461">
        <v>222222222222</v>
      </c>
      <c r="E1461" s="1" t="s">
        <v>121</v>
      </c>
      <c r="F1461">
        <v>46184.833333333336</v>
      </c>
      <c r="G1461">
        <v>46185.833333333336</v>
      </c>
      <c r="H1461">
        <v>46173.833333333336</v>
      </c>
      <c r="I1461">
        <v>46203.833333333336</v>
      </c>
      <c r="J1461" s="1" t="s">
        <v>106</v>
      </c>
      <c r="K1461" s="1" t="s">
        <v>107</v>
      </c>
      <c r="L1461" s="1" t="s">
        <v>108</v>
      </c>
      <c r="M1461" s="1" t="s">
        <v>155</v>
      </c>
      <c r="N1461" s="1" t="s">
        <v>48</v>
      </c>
      <c r="O1461" s="1" t="s">
        <v>49</v>
      </c>
      <c r="P1461">
        <v>84.1584</v>
      </c>
      <c r="Q1461" s="1" t="s">
        <v>110</v>
      </c>
      <c r="R1461">
        <v>0.5</v>
      </c>
      <c r="S1461" s="1" t="s">
        <v>51</v>
      </c>
      <c r="T1461" s="1" t="s">
        <v>52</v>
      </c>
      <c r="U1461">
        <v>42.0792</v>
      </c>
      <c r="V1461">
        <v>38.712899999999998</v>
      </c>
      <c r="W1461">
        <v>38.712899999999998</v>
      </c>
      <c r="X1461" s="1" t="s">
        <v>53</v>
      </c>
      <c r="Y1461" s="1" t="s">
        <v>49</v>
      </c>
      <c r="Z1461" s="1" t="s">
        <v>111</v>
      </c>
      <c r="AA1461" s="1" t="s">
        <v>152</v>
      </c>
      <c r="AB1461" s="1" t="s">
        <v>124</v>
      </c>
      <c r="AC1461" s="1" t="s">
        <v>125</v>
      </c>
      <c r="AD1461" s="1" t="s">
        <v>126</v>
      </c>
      <c r="AE1461" s="1" t="s">
        <v>127</v>
      </c>
      <c r="AF1461" s="1" t="s">
        <v>70</v>
      </c>
      <c r="AG1461" s="1" t="s">
        <v>60</v>
      </c>
      <c r="AH1461">
        <v>1461</v>
      </c>
      <c r="AI1461" s="1" t="s">
        <v>113</v>
      </c>
      <c r="AJ1461" s="1" t="s">
        <v>114</v>
      </c>
      <c r="AK1461" s="1" t="s">
        <v>115</v>
      </c>
      <c r="AL1461">
        <v>1</v>
      </c>
      <c r="AM1461" s="1" t="s">
        <v>3036</v>
      </c>
      <c r="AN1461" s="2">
        <v>46174</v>
      </c>
      <c r="AO1461" s="3">
        <v>46174</v>
      </c>
    </row>
    <row r="1462" spans="1:41">
      <c r="A1462" s="1" t="s">
        <v>3037</v>
      </c>
      <c r="B1462" s="1" t="s">
        <v>42</v>
      </c>
      <c r="C1462">
        <v>999999999999</v>
      </c>
      <c r="D1462">
        <v>111111111111</v>
      </c>
      <c r="E1462" s="1" t="s">
        <v>43</v>
      </c>
      <c r="F1462">
        <v>46185.833333333336</v>
      </c>
      <c r="G1462">
        <v>46186.833333333336</v>
      </c>
      <c r="H1462">
        <v>46173.833333333336</v>
      </c>
      <c r="I1462">
        <v>46203.833333333336</v>
      </c>
      <c r="J1462" s="1" t="s">
        <v>44</v>
      </c>
      <c r="K1462" s="1" t="s">
        <v>45</v>
      </c>
      <c r="L1462" s="1" t="s">
        <v>46</v>
      </c>
      <c r="M1462" s="1" t="s">
        <v>47</v>
      </c>
      <c r="N1462" s="1" t="s">
        <v>48</v>
      </c>
      <c r="O1462" s="1" t="s">
        <v>49</v>
      </c>
      <c r="P1462">
        <v>991.49559999999997</v>
      </c>
      <c r="Q1462" s="1" t="s">
        <v>50</v>
      </c>
      <c r="R1462">
        <v>9.6000000000000002E-2</v>
      </c>
      <c r="S1462" s="1" t="s">
        <v>51</v>
      </c>
      <c r="T1462" s="1" t="s">
        <v>52</v>
      </c>
      <c r="U1462">
        <v>95.183599999999998</v>
      </c>
      <c r="V1462">
        <v>83.285600000000002</v>
      </c>
      <c r="W1462">
        <v>83.285600000000002</v>
      </c>
      <c r="X1462" s="1" t="s">
        <v>53</v>
      </c>
      <c r="Y1462" s="1" t="s">
        <v>49</v>
      </c>
      <c r="Z1462" s="1" t="s">
        <v>54</v>
      </c>
      <c r="AA1462" s="1" t="s">
        <v>65</v>
      </c>
      <c r="AB1462" s="1" t="s">
        <v>66</v>
      </c>
      <c r="AC1462" s="1" t="s">
        <v>67</v>
      </c>
      <c r="AD1462" s="1" t="s">
        <v>68</v>
      </c>
      <c r="AE1462" s="1" t="s">
        <v>69</v>
      </c>
      <c r="AF1462" s="1" t="s">
        <v>70</v>
      </c>
      <c r="AG1462" s="1" t="s">
        <v>60</v>
      </c>
      <c r="AH1462">
        <v>1462</v>
      </c>
      <c r="AI1462" s="1" t="s">
        <v>70</v>
      </c>
      <c r="AJ1462" s="1" t="s">
        <v>71</v>
      </c>
      <c r="AK1462" s="1" t="s">
        <v>72</v>
      </c>
      <c r="AL1462">
        <v>1</v>
      </c>
      <c r="AM1462" s="1" t="s">
        <v>3038</v>
      </c>
      <c r="AN1462" s="2">
        <v>46174</v>
      </c>
      <c r="AO1462" s="3">
        <v>46174</v>
      </c>
    </row>
    <row r="1463" spans="1:41">
      <c r="A1463" s="1" t="s">
        <v>3039</v>
      </c>
      <c r="B1463" s="1" t="s">
        <v>42</v>
      </c>
      <c r="C1463">
        <v>999999999999</v>
      </c>
      <c r="D1463">
        <v>111111111111</v>
      </c>
      <c r="E1463" s="1" t="s">
        <v>43</v>
      </c>
      <c r="F1463">
        <v>46185.833333333336</v>
      </c>
      <c r="G1463">
        <v>46186.833333333336</v>
      </c>
      <c r="H1463">
        <v>46173.833333333336</v>
      </c>
      <c r="I1463">
        <v>46203.833333333336</v>
      </c>
      <c r="J1463" s="1" t="s">
        <v>44</v>
      </c>
      <c r="K1463" s="1" t="s">
        <v>45</v>
      </c>
      <c r="L1463" s="1" t="s">
        <v>46</v>
      </c>
      <c r="M1463" s="1" t="s">
        <v>64</v>
      </c>
      <c r="N1463" s="1" t="s">
        <v>48</v>
      </c>
      <c r="O1463" s="1" t="s">
        <v>49</v>
      </c>
      <c r="P1463">
        <v>1019.2627</v>
      </c>
      <c r="Q1463" s="1" t="s">
        <v>50</v>
      </c>
      <c r="R1463">
        <v>9.6000000000000002E-2</v>
      </c>
      <c r="S1463" s="1" t="s">
        <v>51</v>
      </c>
      <c r="T1463" s="1" t="s">
        <v>52</v>
      </c>
      <c r="U1463">
        <v>97.849199999999996</v>
      </c>
      <c r="V1463">
        <v>85.618099999999998</v>
      </c>
      <c r="W1463">
        <v>85.618099999999998</v>
      </c>
      <c r="X1463" s="1" t="s">
        <v>53</v>
      </c>
      <c r="Y1463" s="1" t="s">
        <v>49</v>
      </c>
      <c r="Z1463" s="1" t="s">
        <v>54</v>
      </c>
      <c r="AA1463" s="1" t="s">
        <v>65</v>
      </c>
      <c r="AB1463" s="1" t="s">
        <v>66</v>
      </c>
      <c r="AC1463" s="1" t="s">
        <v>67</v>
      </c>
      <c r="AD1463" s="1" t="s">
        <v>68</v>
      </c>
      <c r="AE1463" s="1" t="s">
        <v>69</v>
      </c>
      <c r="AF1463" s="1" t="s">
        <v>70</v>
      </c>
      <c r="AG1463" s="1" t="s">
        <v>60</v>
      </c>
      <c r="AH1463">
        <v>1463</v>
      </c>
      <c r="AI1463" s="1" t="s">
        <v>70</v>
      </c>
      <c r="AJ1463" s="1" t="s">
        <v>71</v>
      </c>
      <c r="AK1463" s="1" t="s">
        <v>72</v>
      </c>
      <c r="AL1463">
        <v>1</v>
      </c>
      <c r="AM1463" s="1" t="s">
        <v>3040</v>
      </c>
      <c r="AN1463" s="2">
        <v>46174</v>
      </c>
      <c r="AO1463" s="3">
        <v>46174</v>
      </c>
    </row>
    <row r="1464" spans="1:41">
      <c r="A1464" s="1" t="s">
        <v>3041</v>
      </c>
      <c r="B1464" s="1" t="s">
        <v>42</v>
      </c>
      <c r="C1464">
        <v>999999999999</v>
      </c>
      <c r="D1464">
        <v>111111111111</v>
      </c>
      <c r="E1464" s="1" t="s">
        <v>43</v>
      </c>
      <c r="F1464">
        <v>46185.833333333336</v>
      </c>
      <c r="G1464">
        <v>46186.833333333336</v>
      </c>
      <c r="H1464">
        <v>46173.833333333336</v>
      </c>
      <c r="I1464">
        <v>46203.833333333336</v>
      </c>
      <c r="J1464" s="1" t="s">
        <v>75</v>
      </c>
      <c r="K1464" s="1" t="s">
        <v>76</v>
      </c>
      <c r="L1464" s="1" t="s">
        <v>77</v>
      </c>
      <c r="M1464" s="1" t="s">
        <v>78</v>
      </c>
      <c r="N1464" s="1" t="s">
        <v>48</v>
      </c>
      <c r="O1464" s="1" t="s">
        <v>49</v>
      </c>
      <c r="P1464">
        <v>210.63200000000001</v>
      </c>
      <c r="Q1464" s="1" t="s">
        <v>79</v>
      </c>
      <c r="R1464">
        <v>2.3E-2</v>
      </c>
      <c r="S1464" s="1" t="s">
        <v>51</v>
      </c>
      <c r="T1464" s="1" t="s">
        <v>52</v>
      </c>
      <c r="U1464">
        <v>4.8445</v>
      </c>
      <c r="V1464">
        <v>4.5286</v>
      </c>
      <c r="W1464">
        <v>4.5286</v>
      </c>
      <c r="X1464" s="1" t="s">
        <v>53</v>
      </c>
      <c r="Y1464" s="1" t="s">
        <v>49</v>
      </c>
      <c r="Z1464" s="1" t="s">
        <v>80</v>
      </c>
      <c r="AA1464" s="1" t="s">
        <v>65</v>
      </c>
      <c r="AB1464" s="1" t="s">
        <v>66</v>
      </c>
      <c r="AC1464" s="1" t="s">
        <v>67</v>
      </c>
      <c r="AD1464" s="1" t="s">
        <v>68</v>
      </c>
      <c r="AE1464" s="1" t="s">
        <v>69</v>
      </c>
      <c r="AF1464" s="1" t="s">
        <v>70</v>
      </c>
      <c r="AG1464" s="1" t="s">
        <v>60</v>
      </c>
      <c r="AH1464">
        <v>1464</v>
      </c>
      <c r="AI1464" s="1" t="s">
        <v>70</v>
      </c>
      <c r="AJ1464" s="1" t="s">
        <v>71</v>
      </c>
      <c r="AK1464" s="1" t="s">
        <v>72</v>
      </c>
      <c r="AL1464">
        <v>1</v>
      </c>
      <c r="AM1464" s="1" t="s">
        <v>3042</v>
      </c>
      <c r="AN1464" s="2">
        <v>46174</v>
      </c>
      <c r="AO1464" s="3">
        <v>46174</v>
      </c>
    </row>
    <row r="1465" spans="1:41">
      <c r="A1465" s="1" t="s">
        <v>3043</v>
      </c>
      <c r="B1465" s="1" t="s">
        <v>42</v>
      </c>
      <c r="C1465">
        <v>999999999999</v>
      </c>
      <c r="D1465">
        <v>111111111111</v>
      </c>
      <c r="E1465" s="1" t="s">
        <v>43</v>
      </c>
      <c r="F1465">
        <v>46185.833333333336</v>
      </c>
      <c r="G1465">
        <v>46186.833333333336</v>
      </c>
      <c r="H1465">
        <v>46173.833333333336</v>
      </c>
      <c r="I1465">
        <v>46203.833333333336</v>
      </c>
      <c r="J1465" s="1" t="s">
        <v>75</v>
      </c>
      <c r="K1465" s="1" t="s">
        <v>76</v>
      </c>
      <c r="L1465" s="1" t="s">
        <v>77</v>
      </c>
      <c r="M1465" s="1" t="s">
        <v>83</v>
      </c>
      <c r="N1465" s="1" t="s">
        <v>48</v>
      </c>
      <c r="O1465" s="1" t="s">
        <v>49</v>
      </c>
      <c r="P1465">
        <v>220.02850000000001</v>
      </c>
      <c r="Q1465" s="1" t="s">
        <v>79</v>
      </c>
      <c r="R1465">
        <v>2.3E-2</v>
      </c>
      <c r="S1465" s="1" t="s">
        <v>51</v>
      </c>
      <c r="T1465" s="1" t="s">
        <v>52</v>
      </c>
      <c r="U1465">
        <v>5.0606999999999998</v>
      </c>
      <c r="V1465">
        <v>4.7305999999999999</v>
      </c>
      <c r="W1465">
        <v>4.7305999999999999</v>
      </c>
      <c r="X1465" s="1" t="s">
        <v>53</v>
      </c>
      <c r="Y1465" s="1" t="s">
        <v>49</v>
      </c>
      <c r="Z1465" s="1" t="s">
        <v>80</v>
      </c>
      <c r="AA1465" s="1" t="s">
        <v>65</v>
      </c>
      <c r="AB1465" s="1" t="s">
        <v>66</v>
      </c>
      <c r="AC1465" s="1" t="s">
        <v>67</v>
      </c>
      <c r="AD1465" s="1" t="s">
        <v>68</v>
      </c>
      <c r="AE1465" s="1" t="s">
        <v>69</v>
      </c>
      <c r="AF1465" s="1" t="s">
        <v>70</v>
      </c>
      <c r="AG1465" s="1" t="s">
        <v>60</v>
      </c>
      <c r="AH1465">
        <v>1465</v>
      </c>
      <c r="AI1465" s="1" t="s">
        <v>70</v>
      </c>
      <c r="AJ1465" s="1" t="s">
        <v>71</v>
      </c>
      <c r="AK1465" s="1" t="s">
        <v>72</v>
      </c>
      <c r="AL1465">
        <v>1</v>
      </c>
      <c r="AM1465" s="1" t="s">
        <v>3044</v>
      </c>
      <c r="AN1465" s="2">
        <v>46174</v>
      </c>
      <c r="AO1465" s="3">
        <v>46174</v>
      </c>
    </row>
    <row r="1466" spans="1:41">
      <c r="A1466" s="1" t="s">
        <v>3045</v>
      </c>
      <c r="B1466" s="1" t="s">
        <v>42</v>
      </c>
      <c r="C1466">
        <v>999999999999</v>
      </c>
      <c r="D1466">
        <v>111111111111</v>
      </c>
      <c r="E1466" s="1" t="s">
        <v>43</v>
      </c>
      <c r="F1466">
        <v>46185.833333333336</v>
      </c>
      <c r="G1466">
        <v>46186.833333333336</v>
      </c>
      <c r="H1466">
        <v>46173.833333333336</v>
      </c>
      <c r="I1466">
        <v>46203.833333333336</v>
      </c>
      <c r="J1466" s="1" t="s">
        <v>86</v>
      </c>
      <c r="K1466" s="1" t="s">
        <v>87</v>
      </c>
      <c r="L1466" s="1" t="s">
        <v>88</v>
      </c>
      <c r="M1466" s="1" t="s">
        <v>89</v>
      </c>
      <c r="N1466" s="1" t="s">
        <v>48</v>
      </c>
      <c r="O1466" s="1" t="s">
        <v>49</v>
      </c>
      <c r="P1466">
        <v>225.3717</v>
      </c>
      <c r="Q1466" s="1" t="s">
        <v>50</v>
      </c>
      <c r="R1466">
        <v>0.192</v>
      </c>
      <c r="S1466" s="1" t="s">
        <v>51</v>
      </c>
      <c r="T1466" s="1" t="s">
        <v>52</v>
      </c>
      <c r="U1466">
        <v>43.2714</v>
      </c>
      <c r="V1466">
        <v>38.313200000000002</v>
      </c>
      <c r="W1466">
        <v>38.313200000000002</v>
      </c>
      <c r="X1466" s="1" t="s">
        <v>53</v>
      </c>
      <c r="Y1466" s="1" t="s">
        <v>49</v>
      </c>
      <c r="Z1466" s="1" t="s">
        <v>90</v>
      </c>
      <c r="AA1466" s="1" t="s">
        <v>65</v>
      </c>
      <c r="AB1466" s="1" t="s">
        <v>66</v>
      </c>
      <c r="AC1466" s="1" t="s">
        <v>67</v>
      </c>
      <c r="AD1466" s="1" t="s">
        <v>68</v>
      </c>
      <c r="AE1466" s="1" t="s">
        <v>69</v>
      </c>
      <c r="AF1466" s="1" t="s">
        <v>70</v>
      </c>
      <c r="AG1466" s="1" t="s">
        <v>60</v>
      </c>
      <c r="AH1466">
        <v>1466</v>
      </c>
      <c r="AI1466" s="1" t="s">
        <v>70</v>
      </c>
      <c r="AJ1466" s="1" t="s">
        <v>71</v>
      </c>
      <c r="AK1466" s="1" t="s">
        <v>72</v>
      </c>
      <c r="AL1466">
        <v>1</v>
      </c>
      <c r="AM1466" s="1" t="s">
        <v>3046</v>
      </c>
      <c r="AN1466" s="2">
        <v>46174</v>
      </c>
      <c r="AO1466" s="3">
        <v>46174</v>
      </c>
    </row>
    <row r="1467" spans="1:41">
      <c r="A1467" s="1" t="s">
        <v>3047</v>
      </c>
      <c r="B1467" s="1" t="s">
        <v>42</v>
      </c>
      <c r="C1467">
        <v>999999999999</v>
      </c>
      <c r="D1467">
        <v>111111111111</v>
      </c>
      <c r="E1467" s="1" t="s">
        <v>43</v>
      </c>
      <c r="F1467">
        <v>46185.833333333336</v>
      </c>
      <c r="G1467">
        <v>46186.833333333336</v>
      </c>
      <c r="H1467">
        <v>46173.833333333336</v>
      </c>
      <c r="I1467">
        <v>46203.833333333336</v>
      </c>
      <c r="J1467" s="1" t="s">
        <v>86</v>
      </c>
      <c r="K1467" s="1" t="s">
        <v>87</v>
      </c>
      <c r="L1467" s="1" t="s">
        <v>88</v>
      </c>
      <c r="M1467" s="1" t="s">
        <v>93</v>
      </c>
      <c r="N1467" s="1" t="s">
        <v>48</v>
      </c>
      <c r="O1467" s="1" t="s">
        <v>49</v>
      </c>
      <c r="P1467">
        <v>230.87309999999999</v>
      </c>
      <c r="Q1467" s="1" t="s">
        <v>50</v>
      </c>
      <c r="R1467">
        <v>0.192</v>
      </c>
      <c r="S1467" s="1" t="s">
        <v>51</v>
      </c>
      <c r="T1467" s="1" t="s">
        <v>52</v>
      </c>
      <c r="U1467">
        <v>44.327599999999997</v>
      </c>
      <c r="V1467">
        <v>39.248399999999997</v>
      </c>
      <c r="W1467">
        <v>39.248399999999997</v>
      </c>
      <c r="X1467" s="1" t="s">
        <v>53</v>
      </c>
      <c r="Y1467" s="1" t="s">
        <v>49</v>
      </c>
      <c r="Z1467" s="1" t="s">
        <v>90</v>
      </c>
      <c r="AA1467" s="1" t="s">
        <v>65</v>
      </c>
      <c r="AB1467" s="1" t="s">
        <v>66</v>
      </c>
      <c r="AC1467" s="1" t="s">
        <v>67</v>
      </c>
      <c r="AD1467" s="1" t="s">
        <v>68</v>
      </c>
      <c r="AE1467" s="1" t="s">
        <v>69</v>
      </c>
      <c r="AF1467" s="1" t="s">
        <v>70</v>
      </c>
      <c r="AG1467" s="1" t="s">
        <v>60</v>
      </c>
      <c r="AH1467">
        <v>1467</v>
      </c>
      <c r="AI1467" s="1" t="s">
        <v>70</v>
      </c>
      <c r="AJ1467" s="1" t="s">
        <v>71</v>
      </c>
      <c r="AK1467" s="1" t="s">
        <v>72</v>
      </c>
      <c r="AL1467">
        <v>1</v>
      </c>
      <c r="AM1467" s="1" t="s">
        <v>3048</v>
      </c>
      <c r="AN1467" s="2">
        <v>46174</v>
      </c>
      <c r="AO1467" s="3">
        <v>46174</v>
      </c>
    </row>
    <row r="1468" spans="1:41">
      <c r="A1468" s="1" t="s">
        <v>3049</v>
      </c>
      <c r="B1468" s="1" t="s">
        <v>42</v>
      </c>
      <c r="C1468">
        <v>999999999999</v>
      </c>
      <c r="D1468">
        <v>111111111111</v>
      </c>
      <c r="E1468" s="1" t="s">
        <v>43</v>
      </c>
      <c r="F1468">
        <v>46185.833333333336</v>
      </c>
      <c r="G1468">
        <v>46186.833333333336</v>
      </c>
      <c r="H1468">
        <v>46173.833333333336</v>
      </c>
      <c r="I1468">
        <v>46203.833333333336</v>
      </c>
      <c r="J1468" s="1" t="s">
        <v>96</v>
      </c>
      <c r="K1468" s="1" t="s">
        <v>45</v>
      </c>
      <c r="L1468" s="1" t="s">
        <v>97</v>
      </c>
      <c r="M1468" s="1" t="s">
        <v>98</v>
      </c>
      <c r="N1468" s="1" t="s">
        <v>48</v>
      </c>
      <c r="O1468" s="1" t="s">
        <v>49</v>
      </c>
      <c r="P1468">
        <v>4069721.6066000001</v>
      </c>
      <c r="Q1468" s="1" t="s">
        <v>99</v>
      </c>
      <c r="R1468">
        <v>1.6666700000000001E-5</v>
      </c>
      <c r="S1468" s="1" t="s">
        <v>51</v>
      </c>
      <c r="T1468" s="1" t="s">
        <v>52</v>
      </c>
      <c r="U1468">
        <v>67.828800000000001</v>
      </c>
      <c r="V1468">
        <v>63.0807</v>
      </c>
      <c r="W1468">
        <v>63.0807</v>
      </c>
      <c r="X1468" s="1" t="s">
        <v>53</v>
      </c>
      <c r="Y1468" s="1" t="s">
        <v>49</v>
      </c>
      <c r="Z1468" s="1" t="s">
        <v>100</v>
      </c>
      <c r="AA1468" s="1" t="s">
        <v>65</v>
      </c>
      <c r="AB1468" s="1" t="s">
        <v>66</v>
      </c>
      <c r="AC1468" s="1" t="s">
        <v>67</v>
      </c>
      <c r="AD1468" s="1" t="s">
        <v>68</v>
      </c>
      <c r="AE1468" s="1" t="s">
        <v>69</v>
      </c>
      <c r="AF1468" s="1" t="s">
        <v>70</v>
      </c>
      <c r="AG1468" s="1" t="s">
        <v>60</v>
      </c>
      <c r="AH1468">
        <v>1468</v>
      </c>
      <c r="AI1468" s="1" t="s">
        <v>70</v>
      </c>
      <c r="AJ1468" s="1" t="s">
        <v>71</v>
      </c>
      <c r="AK1468" s="1" t="s">
        <v>72</v>
      </c>
      <c r="AL1468">
        <v>1</v>
      </c>
      <c r="AM1468" s="1" t="s">
        <v>3050</v>
      </c>
      <c r="AN1468" s="2">
        <v>46174</v>
      </c>
      <c r="AO1468" s="3">
        <v>46174</v>
      </c>
    </row>
    <row r="1469" spans="1:41">
      <c r="A1469" s="1" t="s">
        <v>3051</v>
      </c>
      <c r="B1469" s="1" t="s">
        <v>42</v>
      </c>
      <c r="C1469">
        <v>999999999999</v>
      </c>
      <c r="D1469">
        <v>111111111111</v>
      </c>
      <c r="E1469" s="1" t="s">
        <v>43</v>
      </c>
      <c r="F1469">
        <v>46185.833333333336</v>
      </c>
      <c r="G1469">
        <v>46186.833333333336</v>
      </c>
      <c r="H1469">
        <v>46173.833333333336</v>
      </c>
      <c r="I1469">
        <v>46203.833333333336</v>
      </c>
      <c r="J1469" s="1" t="s">
        <v>96</v>
      </c>
      <c r="K1469" s="1" t="s">
        <v>45</v>
      </c>
      <c r="L1469" s="1" t="s">
        <v>97</v>
      </c>
      <c r="M1469" s="1" t="s">
        <v>103</v>
      </c>
      <c r="N1469" s="1" t="s">
        <v>48</v>
      </c>
      <c r="O1469" s="1" t="s">
        <v>49</v>
      </c>
      <c r="P1469">
        <v>4875501.7326999996</v>
      </c>
      <c r="Q1469" s="1" t="s">
        <v>99</v>
      </c>
      <c r="R1469">
        <v>1.6666700000000001E-5</v>
      </c>
      <c r="S1469" s="1" t="s">
        <v>51</v>
      </c>
      <c r="T1469" s="1" t="s">
        <v>52</v>
      </c>
      <c r="U1469">
        <v>81.258499999999998</v>
      </c>
      <c r="V1469">
        <v>75.570300000000003</v>
      </c>
      <c r="W1469">
        <v>75.570300000000003</v>
      </c>
      <c r="X1469" s="1" t="s">
        <v>53</v>
      </c>
      <c r="Y1469" s="1" t="s">
        <v>49</v>
      </c>
      <c r="Z1469" s="1" t="s">
        <v>100</v>
      </c>
      <c r="AA1469" s="1" t="s">
        <v>65</v>
      </c>
      <c r="AB1469" s="1" t="s">
        <v>66</v>
      </c>
      <c r="AC1469" s="1" t="s">
        <v>67</v>
      </c>
      <c r="AD1469" s="1" t="s">
        <v>68</v>
      </c>
      <c r="AE1469" s="1" t="s">
        <v>69</v>
      </c>
      <c r="AF1469" s="1" t="s">
        <v>70</v>
      </c>
      <c r="AG1469" s="1" t="s">
        <v>60</v>
      </c>
      <c r="AH1469">
        <v>1469</v>
      </c>
      <c r="AI1469" s="1" t="s">
        <v>70</v>
      </c>
      <c r="AJ1469" s="1" t="s">
        <v>71</v>
      </c>
      <c r="AK1469" s="1" t="s">
        <v>72</v>
      </c>
      <c r="AL1469">
        <v>1</v>
      </c>
      <c r="AM1469" s="1" t="s">
        <v>3052</v>
      </c>
      <c r="AN1469" s="2">
        <v>46174</v>
      </c>
      <c r="AO1469" s="3">
        <v>46174</v>
      </c>
    </row>
    <row r="1470" spans="1:41">
      <c r="A1470" s="1" t="s">
        <v>3053</v>
      </c>
      <c r="B1470" s="1" t="s">
        <v>42</v>
      </c>
      <c r="C1470">
        <v>999999999999</v>
      </c>
      <c r="D1470">
        <v>111111111111</v>
      </c>
      <c r="E1470" s="1" t="s">
        <v>43</v>
      </c>
      <c r="F1470">
        <v>46185.833333333336</v>
      </c>
      <c r="G1470">
        <v>46186.833333333336</v>
      </c>
      <c r="H1470">
        <v>46173.833333333336</v>
      </c>
      <c r="I1470">
        <v>46203.833333333336</v>
      </c>
      <c r="J1470" s="1" t="s">
        <v>106</v>
      </c>
      <c r="K1470" s="1" t="s">
        <v>107</v>
      </c>
      <c r="L1470" s="1" t="s">
        <v>108</v>
      </c>
      <c r="M1470" s="1" t="s">
        <v>109</v>
      </c>
      <c r="N1470" s="1" t="s">
        <v>48</v>
      </c>
      <c r="O1470" s="1" t="s">
        <v>49</v>
      </c>
      <c r="P1470">
        <v>240.5916</v>
      </c>
      <c r="Q1470" s="1" t="s">
        <v>110</v>
      </c>
      <c r="R1470">
        <v>0.5</v>
      </c>
      <c r="S1470" s="1" t="s">
        <v>51</v>
      </c>
      <c r="T1470" s="1" t="s">
        <v>52</v>
      </c>
      <c r="U1470">
        <v>120.2958</v>
      </c>
      <c r="V1470">
        <v>110.6722</v>
      </c>
      <c r="W1470">
        <v>110.6722</v>
      </c>
      <c r="X1470" s="1" t="s">
        <v>53</v>
      </c>
      <c r="Y1470" s="1" t="s">
        <v>49</v>
      </c>
      <c r="Z1470" s="1" t="s">
        <v>111</v>
      </c>
      <c r="AA1470" s="1" t="s">
        <v>112</v>
      </c>
      <c r="AB1470" s="1" t="s">
        <v>66</v>
      </c>
      <c r="AC1470" s="1" t="s">
        <v>67</v>
      </c>
      <c r="AD1470" s="1" t="s">
        <v>68</v>
      </c>
      <c r="AE1470" s="1" t="s">
        <v>69</v>
      </c>
      <c r="AF1470" s="1" t="s">
        <v>70</v>
      </c>
      <c r="AG1470" s="1" t="s">
        <v>60</v>
      </c>
      <c r="AH1470">
        <v>1470</v>
      </c>
      <c r="AI1470" s="1" t="s">
        <v>113</v>
      </c>
      <c r="AJ1470" s="1" t="s">
        <v>114</v>
      </c>
      <c r="AK1470" s="1" t="s">
        <v>115</v>
      </c>
      <c r="AL1470">
        <v>1</v>
      </c>
      <c r="AM1470" s="1" t="s">
        <v>3054</v>
      </c>
      <c r="AN1470" s="2">
        <v>46174</v>
      </c>
      <c r="AO1470" s="3">
        <v>46174</v>
      </c>
    </row>
    <row r="1471" spans="1:41">
      <c r="A1471" s="1" t="s">
        <v>3055</v>
      </c>
      <c r="B1471" s="1" t="s">
        <v>42</v>
      </c>
      <c r="C1471">
        <v>999999999999</v>
      </c>
      <c r="D1471">
        <v>111111111111</v>
      </c>
      <c r="E1471" s="1" t="s">
        <v>43</v>
      </c>
      <c r="F1471">
        <v>46185.833333333336</v>
      </c>
      <c r="G1471">
        <v>46186.833333333336</v>
      </c>
      <c r="H1471">
        <v>46173.833333333336</v>
      </c>
      <c r="I1471">
        <v>46203.833333333336</v>
      </c>
      <c r="J1471" s="1" t="s">
        <v>106</v>
      </c>
      <c r="K1471" s="1" t="s">
        <v>107</v>
      </c>
      <c r="L1471" s="1" t="s">
        <v>108</v>
      </c>
      <c r="M1471" s="1" t="s">
        <v>118</v>
      </c>
      <c r="N1471" s="1" t="s">
        <v>48</v>
      </c>
      <c r="O1471" s="1" t="s">
        <v>49</v>
      </c>
      <c r="P1471">
        <v>245.7251</v>
      </c>
      <c r="Q1471" s="1" t="s">
        <v>110</v>
      </c>
      <c r="R1471">
        <v>0.5</v>
      </c>
      <c r="S1471" s="1" t="s">
        <v>51</v>
      </c>
      <c r="T1471" s="1" t="s">
        <v>52</v>
      </c>
      <c r="U1471">
        <v>122.8626</v>
      </c>
      <c r="V1471">
        <v>113.03360000000001</v>
      </c>
      <c r="W1471">
        <v>113.03360000000001</v>
      </c>
      <c r="X1471" s="1" t="s">
        <v>53</v>
      </c>
      <c r="Y1471" s="1" t="s">
        <v>49</v>
      </c>
      <c r="Z1471" s="1" t="s">
        <v>111</v>
      </c>
      <c r="AA1471" s="1" t="s">
        <v>112</v>
      </c>
      <c r="AB1471" s="1" t="s">
        <v>66</v>
      </c>
      <c r="AC1471" s="1" t="s">
        <v>67</v>
      </c>
      <c r="AD1471" s="1" t="s">
        <v>68</v>
      </c>
      <c r="AE1471" s="1" t="s">
        <v>69</v>
      </c>
      <c r="AF1471" s="1" t="s">
        <v>70</v>
      </c>
      <c r="AG1471" s="1" t="s">
        <v>60</v>
      </c>
      <c r="AH1471">
        <v>1471</v>
      </c>
      <c r="AI1471" s="1" t="s">
        <v>113</v>
      </c>
      <c r="AJ1471" s="1" t="s">
        <v>114</v>
      </c>
      <c r="AK1471" s="1" t="s">
        <v>115</v>
      </c>
      <c r="AL1471">
        <v>1</v>
      </c>
      <c r="AM1471" s="1" t="s">
        <v>3056</v>
      </c>
      <c r="AN1471" s="2">
        <v>46174</v>
      </c>
      <c r="AO1471" s="3">
        <v>46174</v>
      </c>
    </row>
    <row r="1472" spans="1:41">
      <c r="A1472" s="1" t="s">
        <v>3057</v>
      </c>
      <c r="B1472" s="1" t="s">
        <v>42</v>
      </c>
      <c r="C1472">
        <v>999999999999</v>
      </c>
      <c r="D1472">
        <v>222222222222</v>
      </c>
      <c r="E1472" s="1" t="s">
        <v>121</v>
      </c>
      <c r="F1472">
        <v>46185.833333333336</v>
      </c>
      <c r="G1472">
        <v>46186.833333333336</v>
      </c>
      <c r="H1472">
        <v>46173.833333333336</v>
      </c>
      <c r="I1472">
        <v>46203.833333333336</v>
      </c>
      <c r="J1472" s="1" t="s">
        <v>44</v>
      </c>
      <c r="K1472" s="1" t="s">
        <v>45</v>
      </c>
      <c r="L1472" s="1" t="s">
        <v>46</v>
      </c>
      <c r="M1472" s="1" t="s">
        <v>122</v>
      </c>
      <c r="N1472" s="1" t="s">
        <v>48</v>
      </c>
      <c r="O1472" s="1" t="s">
        <v>49</v>
      </c>
      <c r="P1472">
        <v>457.12150000000003</v>
      </c>
      <c r="Q1472" s="1" t="s">
        <v>50</v>
      </c>
      <c r="R1472">
        <v>9.6000000000000002E-2</v>
      </c>
      <c r="S1472" s="1" t="s">
        <v>51</v>
      </c>
      <c r="T1472" s="1" t="s">
        <v>52</v>
      </c>
      <c r="U1472">
        <v>43.883699999999997</v>
      </c>
      <c r="V1472">
        <v>38.398200000000003</v>
      </c>
      <c r="W1472">
        <v>38.398200000000003</v>
      </c>
      <c r="X1472" s="1" t="s">
        <v>53</v>
      </c>
      <c r="Y1472" s="1" t="s">
        <v>49</v>
      </c>
      <c r="Z1472" s="1" t="s">
        <v>54</v>
      </c>
      <c r="AA1472" s="1" t="s">
        <v>123</v>
      </c>
      <c r="AB1472" s="1" t="s">
        <v>124</v>
      </c>
      <c r="AC1472" s="1" t="s">
        <v>125</v>
      </c>
      <c r="AD1472" s="1" t="s">
        <v>126</v>
      </c>
      <c r="AE1472" s="1" t="s">
        <v>127</v>
      </c>
      <c r="AF1472" s="1" t="s">
        <v>70</v>
      </c>
      <c r="AG1472" s="1" t="s">
        <v>60</v>
      </c>
      <c r="AH1472">
        <v>1472</v>
      </c>
      <c r="AI1472" s="1" t="s">
        <v>70</v>
      </c>
      <c r="AJ1472" s="1" t="s">
        <v>71</v>
      </c>
      <c r="AK1472" s="1" t="s">
        <v>72</v>
      </c>
      <c r="AL1472">
        <v>1</v>
      </c>
      <c r="AM1472" s="1" t="s">
        <v>3058</v>
      </c>
      <c r="AN1472" s="2">
        <v>46174</v>
      </c>
      <c r="AO1472" s="3">
        <v>46174</v>
      </c>
    </row>
    <row r="1473" spans="1:41">
      <c r="A1473" s="1" t="s">
        <v>3059</v>
      </c>
      <c r="B1473" s="1" t="s">
        <v>42</v>
      </c>
      <c r="C1473">
        <v>999999999999</v>
      </c>
      <c r="D1473">
        <v>222222222222</v>
      </c>
      <c r="E1473" s="1" t="s">
        <v>121</v>
      </c>
      <c r="F1473">
        <v>46185.833333333336</v>
      </c>
      <c r="G1473">
        <v>46186.833333333336</v>
      </c>
      <c r="H1473">
        <v>46173.833333333336</v>
      </c>
      <c r="I1473">
        <v>46203.833333333336</v>
      </c>
      <c r="J1473" s="1" t="s">
        <v>44</v>
      </c>
      <c r="K1473" s="1" t="s">
        <v>45</v>
      </c>
      <c r="L1473" s="1" t="s">
        <v>46</v>
      </c>
      <c r="M1473" s="1" t="s">
        <v>130</v>
      </c>
      <c r="N1473" s="1" t="s">
        <v>48</v>
      </c>
      <c r="O1473" s="1" t="s">
        <v>49</v>
      </c>
      <c r="P1473">
        <v>386.48669999999998</v>
      </c>
      <c r="Q1473" s="1" t="s">
        <v>50</v>
      </c>
      <c r="R1473">
        <v>9.6000000000000002E-2</v>
      </c>
      <c r="S1473" s="1" t="s">
        <v>51</v>
      </c>
      <c r="T1473" s="1" t="s">
        <v>52</v>
      </c>
      <c r="U1473">
        <v>37.102699999999999</v>
      </c>
      <c r="V1473">
        <v>32.4649</v>
      </c>
      <c r="W1473">
        <v>32.4649</v>
      </c>
      <c r="X1473" s="1" t="s">
        <v>53</v>
      </c>
      <c r="Y1473" s="1" t="s">
        <v>49</v>
      </c>
      <c r="Z1473" s="1" t="s">
        <v>54</v>
      </c>
      <c r="AA1473" s="1" t="s">
        <v>123</v>
      </c>
      <c r="AB1473" s="1" t="s">
        <v>124</v>
      </c>
      <c r="AC1473" s="1" t="s">
        <v>125</v>
      </c>
      <c r="AD1473" s="1" t="s">
        <v>126</v>
      </c>
      <c r="AE1473" s="1" t="s">
        <v>127</v>
      </c>
      <c r="AF1473" s="1" t="s">
        <v>70</v>
      </c>
      <c r="AG1473" s="1" t="s">
        <v>60</v>
      </c>
      <c r="AH1473">
        <v>1473</v>
      </c>
      <c r="AI1473" s="1" t="s">
        <v>70</v>
      </c>
      <c r="AJ1473" s="1" t="s">
        <v>71</v>
      </c>
      <c r="AK1473" s="1" t="s">
        <v>72</v>
      </c>
      <c r="AL1473">
        <v>1</v>
      </c>
      <c r="AM1473" s="1" t="s">
        <v>3060</v>
      </c>
      <c r="AN1473" s="2">
        <v>46174</v>
      </c>
      <c r="AO1473" s="3">
        <v>46174</v>
      </c>
    </row>
    <row r="1474" spans="1:41">
      <c r="A1474" s="1" t="s">
        <v>3061</v>
      </c>
      <c r="B1474" s="1" t="s">
        <v>42</v>
      </c>
      <c r="C1474">
        <v>999999999999</v>
      </c>
      <c r="D1474">
        <v>222222222222</v>
      </c>
      <c r="E1474" s="1" t="s">
        <v>121</v>
      </c>
      <c r="F1474">
        <v>46185.833333333336</v>
      </c>
      <c r="G1474">
        <v>46186.833333333336</v>
      </c>
      <c r="H1474">
        <v>46173.833333333336</v>
      </c>
      <c r="I1474">
        <v>46203.833333333336</v>
      </c>
      <c r="J1474" s="1" t="s">
        <v>75</v>
      </c>
      <c r="K1474" s="1" t="s">
        <v>76</v>
      </c>
      <c r="L1474" s="1" t="s">
        <v>77</v>
      </c>
      <c r="M1474" s="1" t="s">
        <v>133</v>
      </c>
      <c r="N1474" s="1" t="s">
        <v>48</v>
      </c>
      <c r="O1474" s="1" t="s">
        <v>49</v>
      </c>
      <c r="P1474">
        <v>84.383399999999995</v>
      </c>
      <c r="Q1474" s="1" t="s">
        <v>79</v>
      </c>
      <c r="R1474">
        <v>2.3E-2</v>
      </c>
      <c r="S1474" s="1" t="s">
        <v>51</v>
      </c>
      <c r="T1474" s="1" t="s">
        <v>52</v>
      </c>
      <c r="U1474">
        <v>1.9408000000000001</v>
      </c>
      <c r="V1474">
        <v>1.8142</v>
      </c>
      <c r="W1474">
        <v>1.8142</v>
      </c>
      <c r="X1474" s="1" t="s">
        <v>53</v>
      </c>
      <c r="Y1474" s="1" t="s">
        <v>49</v>
      </c>
      <c r="Z1474" s="1" t="s">
        <v>80</v>
      </c>
      <c r="AA1474" s="1" t="s">
        <v>123</v>
      </c>
      <c r="AB1474" s="1" t="s">
        <v>124</v>
      </c>
      <c r="AC1474" s="1" t="s">
        <v>125</v>
      </c>
      <c r="AD1474" s="1" t="s">
        <v>126</v>
      </c>
      <c r="AE1474" s="1" t="s">
        <v>127</v>
      </c>
      <c r="AF1474" s="1" t="s">
        <v>70</v>
      </c>
      <c r="AG1474" s="1" t="s">
        <v>60</v>
      </c>
      <c r="AH1474">
        <v>1474</v>
      </c>
      <c r="AI1474" s="1" t="s">
        <v>70</v>
      </c>
      <c r="AJ1474" s="1" t="s">
        <v>71</v>
      </c>
      <c r="AK1474" s="1" t="s">
        <v>72</v>
      </c>
      <c r="AL1474">
        <v>1</v>
      </c>
      <c r="AM1474" s="1" t="s">
        <v>3062</v>
      </c>
      <c r="AN1474" s="2">
        <v>46174</v>
      </c>
      <c r="AO1474" s="3">
        <v>46174</v>
      </c>
    </row>
    <row r="1475" spans="1:41">
      <c r="A1475" s="1" t="s">
        <v>3063</v>
      </c>
      <c r="B1475" s="1" t="s">
        <v>42</v>
      </c>
      <c r="C1475">
        <v>999999999999</v>
      </c>
      <c r="D1475">
        <v>222222222222</v>
      </c>
      <c r="E1475" s="1" t="s">
        <v>121</v>
      </c>
      <c r="F1475">
        <v>46185.833333333336</v>
      </c>
      <c r="G1475">
        <v>46186.833333333336</v>
      </c>
      <c r="H1475">
        <v>46173.833333333336</v>
      </c>
      <c r="I1475">
        <v>46203.833333333336</v>
      </c>
      <c r="J1475" s="1" t="s">
        <v>75</v>
      </c>
      <c r="K1475" s="1" t="s">
        <v>76</v>
      </c>
      <c r="L1475" s="1" t="s">
        <v>77</v>
      </c>
      <c r="M1475" s="1" t="s">
        <v>136</v>
      </c>
      <c r="N1475" s="1" t="s">
        <v>48</v>
      </c>
      <c r="O1475" s="1" t="s">
        <v>49</v>
      </c>
      <c r="P1475">
        <v>99.166200000000003</v>
      </c>
      <c r="Q1475" s="1" t="s">
        <v>79</v>
      </c>
      <c r="R1475">
        <v>2.3E-2</v>
      </c>
      <c r="S1475" s="1" t="s">
        <v>51</v>
      </c>
      <c r="T1475" s="1" t="s">
        <v>52</v>
      </c>
      <c r="U1475">
        <v>2.2808000000000002</v>
      </c>
      <c r="V1475">
        <v>2.1320999999999999</v>
      </c>
      <c r="W1475">
        <v>2.1320999999999999</v>
      </c>
      <c r="X1475" s="1" t="s">
        <v>53</v>
      </c>
      <c r="Y1475" s="1" t="s">
        <v>49</v>
      </c>
      <c r="Z1475" s="1" t="s">
        <v>80</v>
      </c>
      <c r="AA1475" s="1" t="s">
        <v>123</v>
      </c>
      <c r="AB1475" s="1" t="s">
        <v>124</v>
      </c>
      <c r="AC1475" s="1" t="s">
        <v>125</v>
      </c>
      <c r="AD1475" s="1" t="s">
        <v>126</v>
      </c>
      <c r="AE1475" s="1" t="s">
        <v>127</v>
      </c>
      <c r="AF1475" s="1" t="s">
        <v>70</v>
      </c>
      <c r="AG1475" s="1" t="s">
        <v>60</v>
      </c>
      <c r="AH1475">
        <v>1475</v>
      </c>
      <c r="AI1475" s="1" t="s">
        <v>70</v>
      </c>
      <c r="AJ1475" s="1" t="s">
        <v>71</v>
      </c>
      <c r="AK1475" s="1" t="s">
        <v>72</v>
      </c>
      <c r="AL1475">
        <v>1</v>
      </c>
      <c r="AM1475" s="1" t="s">
        <v>3064</v>
      </c>
      <c r="AN1475" s="2">
        <v>46174</v>
      </c>
      <c r="AO1475" s="3">
        <v>46174</v>
      </c>
    </row>
    <row r="1476" spans="1:41">
      <c r="A1476" s="1" t="s">
        <v>3065</v>
      </c>
      <c r="B1476" s="1" t="s">
        <v>42</v>
      </c>
      <c r="C1476">
        <v>999999999999</v>
      </c>
      <c r="D1476">
        <v>222222222222</v>
      </c>
      <c r="E1476" s="1" t="s">
        <v>121</v>
      </c>
      <c r="F1476">
        <v>46185.833333333336</v>
      </c>
      <c r="G1476">
        <v>46186.833333333336</v>
      </c>
      <c r="H1476">
        <v>46173.833333333336</v>
      </c>
      <c r="I1476">
        <v>46203.833333333336</v>
      </c>
      <c r="J1476" s="1" t="s">
        <v>86</v>
      </c>
      <c r="K1476" s="1" t="s">
        <v>87</v>
      </c>
      <c r="L1476" s="1" t="s">
        <v>88</v>
      </c>
      <c r="M1476" s="1" t="s">
        <v>139</v>
      </c>
      <c r="N1476" s="1" t="s">
        <v>48</v>
      </c>
      <c r="O1476" s="1" t="s">
        <v>49</v>
      </c>
      <c r="P1476">
        <v>91.739099999999993</v>
      </c>
      <c r="Q1476" s="1" t="s">
        <v>50</v>
      </c>
      <c r="R1476">
        <v>0.192</v>
      </c>
      <c r="S1476" s="1" t="s">
        <v>51</v>
      </c>
      <c r="T1476" s="1" t="s">
        <v>52</v>
      </c>
      <c r="U1476">
        <v>17.613900000000001</v>
      </c>
      <c r="V1476">
        <v>15.595700000000001</v>
      </c>
      <c r="W1476">
        <v>15.595700000000001</v>
      </c>
      <c r="X1476" s="1" t="s">
        <v>53</v>
      </c>
      <c r="Y1476" s="1" t="s">
        <v>49</v>
      </c>
      <c r="Z1476" s="1" t="s">
        <v>90</v>
      </c>
      <c r="AA1476" s="1" t="s">
        <v>123</v>
      </c>
      <c r="AB1476" s="1" t="s">
        <v>124</v>
      </c>
      <c r="AC1476" s="1" t="s">
        <v>125</v>
      </c>
      <c r="AD1476" s="1" t="s">
        <v>126</v>
      </c>
      <c r="AE1476" s="1" t="s">
        <v>127</v>
      </c>
      <c r="AF1476" s="1" t="s">
        <v>70</v>
      </c>
      <c r="AG1476" s="1" t="s">
        <v>60</v>
      </c>
      <c r="AH1476">
        <v>1476</v>
      </c>
      <c r="AI1476" s="1" t="s">
        <v>70</v>
      </c>
      <c r="AJ1476" s="1" t="s">
        <v>71</v>
      </c>
      <c r="AK1476" s="1" t="s">
        <v>72</v>
      </c>
      <c r="AL1476">
        <v>1</v>
      </c>
      <c r="AM1476" s="1" t="s">
        <v>3066</v>
      </c>
      <c r="AN1476" s="2">
        <v>46174</v>
      </c>
      <c r="AO1476" s="3">
        <v>46174</v>
      </c>
    </row>
    <row r="1477" spans="1:41">
      <c r="A1477" s="1" t="s">
        <v>3067</v>
      </c>
      <c r="B1477" s="1" t="s">
        <v>42</v>
      </c>
      <c r="C1477">
        <v>999999999999</v>
      </c>
      <c r="D1477">
        <v>222222222222</v>
      </c>
      <c r="E1477" s="1" t="s">
        <v>121</v>
      </c>
      <c r="F1477">
        <v>46185.833333333336</v>
      </c>
      <c r="G1477">
        <v>46186.833333333336</v>
      </c>
      <c r="H1477">
        <v>46173.833333333336</v>
      </c>
      <c r="I1477">
        <v>46203.833333333336</v>
      </c>
      <c r="J1477" s="1" t="s">
        <v>86</v>
      </c>
      <c r="K1477" s="1" t="s">
        <v>87</v>
      </c>
      <c r="L1477" s="1" t="s">
        <v>88</v>
      </c>
      <c r="M1477" s="1" t="s">
        <v>142</v>
      </c>
      <c r="N1477" s="1" t="s">
        <v>48</v>
      </c>
      <c r="O1477" s="1" t="s">
        <v>49</v>
      </c>
      <c r="P1477">
        <v>78.526600000000002</v>
      </c>
      <c r="Q1477" s="1" t="s">
        <v>50</v>
      </c>
      <c r="R1477">
        <v>0.192</v>
      </c>
      <c r="S1477" s="1" t="s">
        <v>51</v>
      </c>
      <c r="T1477" s="1" t="s">
        <v>52</v>
      </c>
      <c r="U1477">
        <v>15.0771</v>
      </c>
      <c r="V1477">
        <v>13.349500000000001</v>
      </c>
      <c r="W1477">
        <v>13.349500000000001</v>
      </c>
      <c r="X1477" s="1" t="s">
        <v>53</v>
      </c>
      <c r="Y1477" s="1" t="s">
        <v>49</v>
      </c>
      <c r="Z1477" s="1" t="s">
        <v>90</v>
      </c>
      <c r="AA1477" s="1" t="s">
        <v>123</v>
      </c>
      <c r="AB1477" s="1" t="s">
        <v>124</v>
      </c>
      <c r="AC1477" s="1" t="s">
        <v>125</v>
      </c>
      <c r="AD1477" s="1" t="s">
        <v>126</v>
      </c>
      <c r="AE1477" s="1" t="s">
        <v>127</v>
      </c>
      <c r="AF1477" s="1" t="s">
        <v>70</v>
      </c>
      <c r="AG1477" s="1" t="s">
        <v>60</v>
      </c>
      <c r="AH1477">
        <v>1477</v>
      </c>
      <c r="AI1477" s="1" t="s">
        <v>70</v>
      </c>
      <c r="AJ1477" s="1" t="s">
        <v>71</v>
      </c>
      <c r="AK1477" s="1" t="s">
        <v>72</v>
      </c>
      <c r="AL1477">
        <v>1</v>
      </c>
      <c r="AM1477" s="1" t="s">
        <v>3068</v>
      </c>
      <c r="AN1477" s="2">
        <v>46174</v>
      </c>
      <c r="AO1477" s="3">
        <v>46174</v>
      </c>
    </row>
    <row r="1478" spans="1:41">
      <c r="A1478" s="1" t="s">
        <v>3069</v>
      </c>
      <c r="B1478" s="1" t="s">
        <v>42</v>
      </c>
      <c r="C1478">
        <v>999999999999</v>
      </c>
      <c r="D1478">
        <v>222222222222</v>
      </c>
      <c r="E1478" s="1" t="s">
        <v>121</v>
      </c>
      <c r="F1478">
        <v>46185.833333333336</v>
      </c>
      <c r="G1478">
        <v>46186.833333333336</v>
      </c>
      <c r="H1478">
        <v>46173.833333333336</v>
      </c>
      <c r="I1478">
        <v>46203.833333333336</v>
      </c>
      <c r="J1478" s="1" t="s">
        <v>96</v>
      </c>
      <c r="K1478" s="1" t="s">
        <v>45</v>
      </c>
      <c r="L1478" s="1" t="s">
        <v>97</v>
      </c>
      <c r="M1478" s="1" t="s">
        <v>145</v>
      </c>
      <c r="N1478" s="1" t="s">
        <v>48</v>
      </c>
      <c r="O1478" s="1" t="s">
        <v>49</v>
      </c>
      <c r="P1478">
        <v>1817746.1394</v>
      </c>
      <c r="Q1478" s="1" t="s">
        <v>99</v>
      </c>
      <c r="R1478">
        <v>1.6666700000000001E-5</v>
      </c>
      <c r="S1478" s="1" t="s">
        <v>51</v>
      </c>
      <c r="T1478" s="1" t="s">
        <v>52</v>
      </c>
      <c r="U1478">
        <v>30.2958</v>
      </c>
      <c r="V1478">
        <v>28.1751</v>
      </c>
      <c r="W1478">
        <v>28.1751</v>
      </c>
      <c r="X1478" s="1" t="s">
        <v>53</v>
      </c>
      <c r="Y1478" s="1" t="s">
        <v>49</v>
      </c>
      <c r="Z1478" s="1" t="s">
        <v>100</v>
      </c>
      <c r="AA1478" s="1" t="s">
        <v>123</v>
      </c>
      <c r="AB1478" s="1" t="s">
        <v>124</v>
      </c>
      <c r="AC1478" s="1" t="s">
        <v>125</v>
      </c>
      <c r="AD1478" s="1" t="s">
        <v>126</v>
      </c>
      <c r="AE1478" s="1" t="s">
        <v>127</v>
      </c>
      <c r="AF1478" s="1" t="s">
        <v>70</v>
      </c>
      <c r="AG1478" s="1" t="s">
        <v>60</v>
      </c>
      <c r="AH1478">
        <v>1478</v>
      </c>
      <c r="AI1478" s="1" t="s">
        <v>70</v>
      </c>
      <c r="AJ1478" s="1" t="s">
        <v>71</v>
      </c>
      <c r="AK1478" s="1" t="s">
        <v>72</v>
      </c>
      <c r="AL1478">
        <v>1</v>
      </c>
      <c r="AM1478" s="1" t="s">
        <v>3070</v>
      </c>
      <c r="AN1478" s="2">
        <v>46174</v>
      </c>
      <c r="AO1478" s="3">
        <v>46174</v>
      </c>
    </row>
    <row r="1479" spans="1:41">
      <c r="A1479" s="1" t="s">
        <v>3071</v>
      </c>
      <c r="B1479" s="1" t="s">
        <v>42</v>
      </c>
      <c r="C1479">
        <v>999999999999</v>
      </c>
      <c r="D1479">
        <v>222222222222</v>
      </c>
      <c r="E1479" s="1" t="s">
        <v>121</v>
      </c>
      <c r="F1479">
        <v>46185.833333333336</v>
      </c>
      <c r="G1479">
        <v>46186.833333333336</v>
      </c>
      <c r="H1479">
        <v>46173.833333333336</v>
      </c>
      <c r="I1479">
        <v>46203.833333333336</v>
      </c>
      <c r="J1479" s="1" t="s">
        <v>96</v>
      </c>
      <c r="K1479" s="1" t="s">
        <v>45</v>
      </c>
      <c r="L1479" s="1" t="s">
        <v>97</v>
      </c>
      <c r="M1479" s="1" t="s">
        <v>148</v>
      </c>
      <c r="N1479" s="1" t="s">
        <v>48</v>
      </c>
      <c r="O1479" s="1" t="s">
        <v>49</v>
      </c>
      <c r="P1479">
        <v>1850447.1274000001</v>
      </c>
      <c r="Q1479" s="1" t="s">
        <v>99</v>
      </c>
      <c r="R1479">
        <v>1.6666700000000001E-5</v>
      </c>
      <c r="S1479" s="1" t="s">
        <v>51</v>
      </c>
      <c r="T1479" s="1" t="s">
        <v>52</v>
      </c>
      <c r="U1479">
        <v>30.840800000000002</v>
      </c>
      <c r="V1479">
        <v>28.681899999999999</v>
      </c>
      <c r="W1479">
        <v>28.681899999999999</v>
      </c>
      <c r="X1479" s="1" t="s">
        <v>53</v>
      </c>
      <c r="Y1479" s="1" t="s">
        <v>49</v>
      </c>
      <c r="Z1479" s="1" t="s">
        <v>100</v>
      </c>
      <c r="AA1479" s="1" t="s">
        <v>123</v>
      </c>
      <c r="AB1479" s="1" t="s">
        <v>124</v>
      </c>
      <c r="AC1479" s="1" t="s">
        <v>125</v>
      </c>
      <c r="AD1479" s="1" t="s">
        <v>126</v>
      </c>
      <c r="AE1479" s="1" t="s">
        <v>127</v>
      </c>
      <c r="AF1479" s="1" t="s">
        <v>70</v>
      </c>
      <c r="AG1479" s="1" t="s">
        <v>60</v>
      </c>
      <c r="AH1479">
        <v>1479</v>
      </c>
      <c r="AI1479" s="1" t="s">
        <v>70</v>
      </c>
      <c r="AJ1479" s="1" t="s">
        <v>71</v>
      </c>
      <c r="AK1479" s="1" t="s">
        <v>72</v>
      </c>
      <c r="AL1479">
        <v>1</v>
      </c>
      <c r="AM1479" s="1" t="s">
        <v>3072</v>
      </c>
      <c r="AN1479" s="2">
        <v>46174</v>
      </c>
      <c r="AO1479" s="3">
        <v>46174</v>
      </c>
    </row>
    <row r="1480" spans="1:41">
      <c r="A1480" s="1" t="s">
        <v>3073</v>
      </c>
      <c r="B1480" s="1" t="s">
        <v>42</v>
      </c>
      <c r="C1480">
        <v>999999999999</v>
      </c>
      <c r="D1480">
        <v>222222222222</v>
      </c>
      <c r="E1480" s="1" t="s">
        <v>121</v>
      </c>
      <c r="F1480">
        <v>46185.833333333336</v>
      </c>
      <c r="G1480">
        <v>46186.833333333336</v>
      </c>
      <c r="H1480">
        <v>46173.833333333336</v>
      </c>
      <c r="I1480">
        <v>46203.833333333336</v>
      </c>
      <c r="J1480" s="1" t="s">
        <v>106</v>
      </c>
      <c r="K1480" s="1" t="s">
        <v>107</v>
      </c>
      <c r="L1480" s="1" t="s">
        <v>108</v>
      </c>
      <c r="M1480" s="1" t="s">
        <v>151</v>
      </c>
      <c r="N1480" s="1" t="s">
        <v>48</v>
      </c>
      <c r="O1480" s="1" t="s">
        <v>49</v>
      </c>
      <c r="P1480">
        <v>89.056600000000003</v>
      </c>
      <c r="Q1480" s="1" t="s">
        <v>110</v>
      </c>
      <c r="R1480">
        <v>0.5</v>
      </c>
      <c r="S1480" s="1" t="s">
        <v>51</v>
      </c>
      <c r="T1480" s="1" t="s">
        <v>52</v>
      </c>
      <c r="U1480">
        <v>44.528300000000002</v>
      </c>
      <c r="V1480">
        <v>40.966000000000001</v>
      </c>
      <c r="W1480">
        <v>40.966000000000001</v>
      </c>
      <c r="X1480" s="1" t="s">
        <v>53</v>
      </c>
      <c r="Y1480" s="1" t="s">
        <v>49</v>
      </c>
      <c r="Z1480" s="1" t="s">
        <v>111</v>
      </c>
      <c r="AA1480" s="1" t="s">
        <v>152</v>
      </c>
      <c r="AB1480" s="1" t="s">
        <v>124</v>
      </c>
      <c r="AC1480" s="1" t="s">
        <v>125</v>
      </c>
      <c r="AD1480" s="1" t="s">
        <v>126</v>
      </c>
      <c r="AE1480" s="1" t="s">
        <v>127</v>
      </c>
      <c r="AF1480" s="1" t="s">
        <v>70</v>
      </c>
      <c r="AG1480" s="1" t="s">
        <v>60</v>
      </c>
      <c r="AH1480">
        <v>1480</v>
      </c>
      <c r="AI1480" s="1" t="s">
        <v>113</v>
      </c>
      <c r="AJ1480" s="1" t="s">
        <v>114</v>
      </c>
      <c r="AK1480" s="1" t="s">
        <v>115</v>
      </c>
      <c r="AL1480">
        <v>1</v>
      </c>
      <c r="AM1480" s="1" t="s">
        <v>3074</v>
      </c>
      <c r="AN1480" s="2">
        <v>46174</v>
      </c>
      <c r="AO1480" s="3">
        <v>46174</v>
      </c>
    </row>
    <row r="1481" spans="1:41">
      <c r="A1481" s="1" t="s">
        <v>3075</v>
      </c>
      <c r="B1481" s="1" t="s">
        <v>42</v>
      </c>
      <c r="C1481">
        <v>999999999999</v>
      </c>
      <c r="D1481">
        <v>222222222222</v>
      </c>
      <c r="E1481" s="1" t="s">
        <v>121</v>
      </c>
      <c r="F1481">
        <v>46185.833333333336</v>
      </c>
      <c r="G1481">
        <v>46186.833333333336</v>
      </c>
      <c r="H1481">
        <v>46173.833333333336</v>
      </c>
      <c r="I1481">
        <v>46203.833333333336</v>
      </c>
      <c r="J1481" s="1" t="s">
        <v>106</v>
      </c>
      <c r="K1481" s="1" t="s">
        <v>107</v>
      </c>
      <c r="L1481" s="1" t="s">
        <v>108</v>
      </c>
      <c r="M1481" s="1" t="s">
        <v>155</v>
      </c>
      <c r="N1481" s="1" t="s">
        <v>48</v>
      </c>
      <c r="O1481" s="1" t="s">
        <v>49</v>
      </c>
      <c r="P1481">
        <v>84.119399999999999</v>
      </c>
      <c r="Q1481" s="1" t="s">
        <v>110</v>
      </c>
      <c r="R1481">
        <v>0.5</v>
      </c>
      <c r="S1481" s="1" t="s">
        <v>51</v>
      </c>
      <c r="T1481" s="1" t="s">
        <v>52</v>
      </c>
      <c r="U1481">
        <v>42.059699999999999</v>
      </c>
      <c r="V1481">
        <v>38.694899999999997</v>
      </c>
      <c r="W1481">
        <v>38.694899999999997</v>
      </c>
      <c r="X1481" s="1" t="s">
        <v>53</v>
      </c>
      <c r="Y1481" s="1" t="s">
        <v>49</v>
      </c>
      <c r="Z1481" s="1" t="s">
        <v>111</v>
      </c>
      <c r="AA1481" s="1" t="s">
        <v>152</v>
      </c>
      <c r="AB1481" s="1" t="s">
        <v>124</v>
      </c>
      <c r="AC1481" s="1" t="s">
        <v>125</v>
      </c>
      <c r="AD1481" s="1" t="s">
        <v>126</v>
      </c>
      <c r="AE1481" s="1" t="s">
        <v>127</v>
      </c>
      <c r="AF1481" s="1" t="s">
        <v>70</v>
      </c>
      <c r="AG1481" s="1" t="s">
        <v>60</v>
      </c>
      <c r="AH1481">
        <v>1481</v>
      </c>
      <c r="AI1481" s="1" t="s">
        <v>113</v>
      </c>
      <c r="AJ1481" s="1" t="s">
        <v>114</v>
      </c>
      <c r="AK1481" s="1" t="s">
        <v>115</v>
      </c>
      <c r="AL1481">
        <v>1</v>
      </c>
      <c r="AM1481" s="1" t="s">
        <v>3076</v>
      </c>
      <c r="AN1481" s="2">
        <v>46174</v>
      </c>
      <c r="AO1481" s="3">
        <v>46174</v>
      </c>
    </row>
    <row r="1482" spans="1:41">
      <c r="A1482" s="1" t="s">
        <v>3077</v>
      </c>
      <c r="B1482" s="1" t="s">
        <v>42</v>
      </c>
      <c r="C1482">
        <v>999999999999</v>
      </c>
      <c r="D1482">
        <v>111111111111</v>
      </c>
      <c r="E1482" s="1" t="s">
        <v>43</v>
      </c>
      <c r="F1482">
        <v>46186.833333333336</v>
      </c>
      <c r="G1482">
        <v>46187.833333333336</v>
      </c>
      <c r="H1482">
        <v>46173.833333333336</v>
      </c>
      <c r="I1482">
        <v>46203.833333333336</v>
      </c>
      <c r="J1482" s="1" t="s">
        <v>44</v>
      </c>
      <c r="K1482" s="1" t="s">
        <v>45</v>
      </c>
      <c r="L1482" s="1" t="s">
        <v>46</v>
      </c>
      <c r="M1482" s="1" t="s">
        <v>47</v>
      </c>
      <c r="N1482" s="1" t="s">
        <v>48</v>
      </c>
      <c r="O1482" s="1" t="s">
        <v>49</v>
      </c>
      <c r="P1482">
        <v>3998.029</v>
      </c>
      <c r="Q1482" s="1" t="s">
        <v>50</v>
      </c>
      <c r="R1482">
        <v>9.6000000000000002E-2</v>
      </c>
      <c r="S1482" s="1" t="s">
        <v>51</v>
      </c>
      <c r="T1482" s="1" t="s">
        <v>52</v>
      </c>
      <c r="U1482">
        <v>383.81079999999997</v>
      </c>
      <c r="V1482">
        <v>335.83440000000002</v>
      </c>
      <c r="W1482">
        <v>335.83440000000002</v>
      </c>
      <c r="X1482" s="1" t="s">
        <v>53</v>
      </c>
      <c r="Y1482" s="1" t="s">
        <v>49</v>
      </c>
      <c r="Z1482" s="1" t="s">
        <v>54</v>
      </c>
      <c r="AA1482" s="1" t="s">
        <v>65</v>
      </c>
      <c r="AB1482" s="1" t="s">
        <v>66</v>
      </c>
      <c r="AC1482" s="1" t="s">
        <v>67</v>
      </c>
      <c r="AD1482" s="1" t="s">
        <v>68</v>
      </c>
      <c r="AE1482" s="1" t="s">
        <v>69</v>
      </c>
      <c r="AF1482" s="1" t="s">
        <v>70</v>
      </c>
      <c r="AG1482" s="1" t="s">
        <v>60</v>
      </c>
      <c r="AH1482">
        <v>1482</v>
      </c>
      <c r="AI1482" s="1" t="s">
        <v>70</v>
      </c>
      <c r="AJ1482" s="1" t="s">
        <v>71</v>
      </c>
      <c r="AK1482" s="1" t="s">
        <v>72</v>
      </c>
      <c r="AL1482">
        <v>1</v>
      </c>
      <c r="AM1482" s="1" t="s">
        <v>3078</v>
      </c>
      <c r="AN1482" s="2">
        <v>46174</v>
      </c>
      <c r="AO1482" s="3">
        <v>46174</v>
      </c>
    </row>
    <row r="1483" spans="1:41">
      <c r="A1483" s="1" t="s">
        <v>3079</v>
      </c>
      <c r="B1483" s="1" t="s">
        <v>42</v>
      </c>
      <c r="C1483">
        <v>999999999999</v>
      </c>
      <c r="D1483">
        <v>111111111111</v>
      </c>
      <c r="E1483" s="1" t="s">
        <v>43</v>
      </c>
      <c r="F1483">
        <v>46186.833333333336</v>
      </c>
      <c r="G1483">
        <v>46187.833333333336</v>
      </c>
      <c r="H1483">
        <v>46173.833333333336</v>
      </c>
      <c r="I1483">
        <v>46203.833333333336</v>
      </c>
      <c r="J1483" s="1" t="s">
        <v>44</v>
      </c>
      <c r="K1483" s="1" t="s">
        <v>45</v>
      </c>
      <c r="L1483" s="1" t="s">
        <v>46</v>
      </c>
      <c r="M1483" s="1" t="s">
        <v>64</v>
      </c>
      <c r="N1483" s="1" t="s">
        <v>48</v>
      </c>
      <c r="O1483" s="1" t="s">
        <v>49</v>
      </c>
      <c r="P1483">
        <v>4707.7529000000004</v>
      </c>
      <c r="Q1483" s="1" t="s">
        <v>50</v>
      </c>
      <c r="R1483">
        <v>9.6000000000000002E-2</v>
      </c>
      <c r="S1483" s="1" t="s">
        <v>51</v>
      </c>
      <c r="T1483" s="1" t="s">
        <v>52</v>
      </c>
      <c r="U1483">
        <v>451.9443</v>
      </c>
      <c r="V1483">
        <v>395.45119999999997</v>
      </c>
      <c r="W1483">
        <v>395.45119999999997</v>
      </c>
      <c r="X1483" s="1" t="s">
        <v>53</v>
      </c>
      <c r="Y1483" s="1" t="s">
        <v>49</v>
      </c>
      <c r="Z1483" s="1" t="s">
        <v>54</v>
      </c>
      <c r="AA1483" s="1" t="s">
        <v>65</v>
      </c>
      <c r="AB1483" s="1" t="s">
        <v>66</v>
      </c>
      <c r="AC1483" s="1" t="s">
        <v>67</v>
      </c>
      <c r="AD1483" s="1" t="s">
        <v>68</v>
      </c>
      <c r="AE1483" s="1" t="s">
        <v>69</v>
      </c>
      <c r="AF1483" s="1" t="s">
        <v>70</v>
      </c>
      <c r="AG1483" s="1" t="s">
        <v>60</v>
      </c>
      <c r="AH1483">
        <v>1483</v>
      </c>
      <c r="AI1483" s="1" t="s">
        <v>70</v>
      </c>
      <c r="AJ1483" s="1" t="s">
        <v>71</v>
      </c>
      <c r="AK1483" s="1" t="s">
        <v>72</v>
      </c>
      <c r="AL1483">
        <v>1</v>
      </c>
      <c r="AM1483" s="1" t="s">
        <v>3080</v>
      </c>
      <c r="AN1483" s="2">
        <v>46174</v>
      </c>
      <c r="AO1483" s="3">
        <v>46174</v>
      </c>
    </row>
    <row r="1484" spans="1:41">
      <c r="A1484" s="1" t="s">
        <v>3081</v>
      </c>
      <c r="B1484" s="1" t="s">
        <v>42</v>
      </c>
      <c r="C1484">
        <v>999999999999</v>
      </c>
      <c r="D1484">
        <v>111111111111</v>
      </c>
      <c r="E1484" s="1" t="s">
        <v>43</v>
      </c>
      <c r="F1484">
        <v>46186.833333333336</v>
      </c>
      <c r="G1484">
        <v>46187.833333333336</v>
      </c>
      <c r="H1484">
        <v>46173.833333333336</v>
      </c>
      <c r="I1484">
        <v>46203.833333333336</v>
      </c>
      <c r="J1484" s="1" t="s">
        <v>75</v>
      </c>
      <c r="K1484" s="1" t="s">
        <v>76</v>
      </c>
      <c r="L1484" s="1" t="s">
        <v>77</v>
      </c>
      <c r="M1484" s="1" t="s">
        <v>78</v>
      </c>
      <c r="N1484" s="1" t="s">
        <v>48</v>
      </c>
      <c r="O1484" s="1" t="s">
        <v>49</v>
      </c>
      <c r="P1484">
        <v>228.92689999999999</v>
      </c>
      <c r="Q1484" s="1" t="s">
        <v>79</v>
      </c>
      <c r="R1484">
        <v>2.3E-2</v>
      </c>
      <c r="S1484" s="1" t="s">
        <v>51</v>
      </c>
      <c r="T1484" s="1" t="s">
        <v>52</v>
      </c>
      <c r="U1484">
        <v>5.2652999999999999</v>
      </c>
      <c r="V1484">
        <v>4.9218999999999999</v>
      </c>
      <c r="W1484">
        <v>4.9218999999999999</v>
      </c>
      <c r="X1484" s="1" t="s">
        <v>53</v>
      </c>
      <c r="Y1484" s="1" t="s">
        <v>49</v>
      </c>
      <c r="Z1484" s="1" t="s">
        <v>80</v>
      </c>
      <c r="AA1484" s="1" t="s">
        <v>65</v>
      </c>
      <c r="AB1484" s="1" t="s">
        <v>66</v>
      </c>
      <c r="AC1484" s="1" t="s">
        <v>67</v>
      </c>
      <c r="AD1484" s="1" t="s">
        <v>68</v>
      </c>
      <c r="AE1484" s="1" t="s">
        <v>69</v>
      </c>
      <c r="AF1484" s="1" t="s">
        <v>70</v>
      </c>
      <c r="AG1484" s="1" t="s">
        <v>60</v>
      </c>
      <c r="AH1484">
        <v>1484</v>
      </c>
      <c r="AI1484" s="1" t="s">
        <v>70</v>
      </c>
      <c r="AJ1484" s="1" t="s">
        <v>71</v>
      </c>
      <c r="AK1484" s="1" t="s">
        <v>72</v>
      </c>
      <c r="AL1484">
        <v>1</v>
      </c>
      <c r="AM1484" s="1" t="s">
        <v>3082</v>
      </c>
      <c r="AN1484" s="2">
        <v>46174</v>
      </c>
      <c r="AO1484" s="3">
        <v>46174</v>
      </c>
    </row>
    <row r="1485" spans="1:41">
      <c r="A1485" s="1" t="s">
        <v>3083</v>
      </c>
      <c r="B1485" s="1" t="s">
        <v>42</v>
      </c>
      <c r="C1485">
        <v>999999999999</v>
      </c>
      <c r="D1485">
        <v>111111111111</v>
      </c>
      <c r="E1485" s="1" t="s">
        <v>43</v>
      </c>
      <c r="F1485">
        <v>46186.833333333336</v>
      </c>
      <c r="G1485">
        <v>46187.833333333336</v>
      </c>
      <c r="H1485">
        <v>46173.833333333336</v>
      </c>
      <c r="I1485">
        <v>46203.833333333336</v>
      </c>
      <c r="J1485" s="1" t="s">
        <v>75</v>
      </c>
      <c r="K1485" s="1" t="s">
        <v>76</v>
      </c>
      <c r="L1485" s="1" t="s">
        <v>77</v>
      </c>
      <c r="M1485" s="1" t="s">
        <v>83</v>
      </c>
      <c r="N1485" s="1" t="s">
        <v>48</v>
      </c>
      <c r="O1485" s="1" t="s">
        <v>49</v>
      </c>
      <c r="P1485">
        <v>255.7706</v>
      </c>
      <c r="Q1485" s="1" t="s">
        <v>79</v>
      </c>
      <c r="R1485">
        <v>2.3E-2</v>
      </c>
      <c r="S1485" s="1" t="s">
        <v>51</v>
      </c>
      <c r="T1485" s="1" t="s">
        <v>52</v>
      </c>
      <c r="U1485">
        <v>5.8826999999999998</v>
      </c>
      <c r="V1485">
        <v>5.4991000000000003</v>
      </c>
      <c r="W1485">
        <v>5.4991000000000003</v>
      </c>
      <c r="X1485" s="1" t="s">
        <v>53</v>
      </c>
      <c r="Y1485" s="1" t="s">
        <v>49</v>
      </c>
      <c r="Z1485" s="1" t="s">
        <v>80</v>
      </c>
      <c r="AA1485" s="1" t="s">
        <v>55</v>
      </c>
      <c r="AB1485" s="1" t="s">
        <v>56</v>
      </c>
      <c r="AC1485" s="1" t="s">
        <v>57</v>
      </c>
      <c r="AD1485" s="1" t="s">
        <v>58</v>
      </c>
      <c r="AE1485" s="1" t="s">
        <v>59</v>
      </c>
      <c r="AF1485" s="1" t="s">
        <v>56</v>
      </c>
      <c r="AG1485" s="1" t="s">
        <v>60</v>
      </c>
      <c r="AH1485">
        <v>1485</v>
      </c>
      <c r="AI1485" s="1" t="s">
        <v>56</v>
      </c>
      <c r="AJ1485" s="1" t="s">
        <v>56</v>
      </c>
      <c r="AK1485" s="1" t="s">
        <v>61</v>
      </c>
      <c r="AL1485">
        <v>1</v>
      </c>
      <c r="AM1485" s="1" t="s">
        <v>3084</v>
      </c>
      <c r="AN1485" s="2">
        <v>46174</v>
      </c>
      <c r="AO1485" s="3">
        <v>46174</v>
      </c>
    </row>
    <row r="1486" spans="1:41">
      <c r="A1486" s="1" t="s">
        <v>3085</v>
      </c>
      <c r="B1486" s="1" t="s">
        <v>42</v>
      </c>
      <c r="C1486">
        <v>999999999999</v>
      </c>
      <c r="D1486">
        <v>111111111111</v>
      </c>
      <c r="E1486" s="1" t="s">
        <v>43</v>
      </c>
      <c r="F1486">
        <v>46186.833333333336</v>
      </c>
      <c r="G1486">
        <v>46187.833333333336</v>
      </c>
      <c r="H1486">
        <v>46173.833333333336</v>
      </c>
      <c r="I1486">
        <v>46203.833333333336</v>
      </c>
      <c r="J1486" s="1" t="s">
        <v>86</v>
      </c>
      <c r="K1486" s="1" t="s">
        <v>87</v>
      </c>
      <c r="L1486" s="1" t="s">
        <v>88</v>
      </c>
      <c r="M1486" s="1" t="s">
        <v>89</v>
      </c>
      <c r="N1486" s="1" t="s">
        <v>48</v>
      </c>
      <c r="O1486" s="1" t="s">
        <v>49</v>
      </c>
      <c r="P1486">
        <v>220.42320000000001</v>
      </c>
      <c r="Q1486" s="1" t="s">
        <v>50</v>
      </c>
      <c r="R1486">
        <v>0.192</v>
      </c>
      <c r="S1486" s="1" t="s">
        <v>51</v>
      </c>
      <c r="T1486" s="1" t="s">
        <v>52</v>
      </c>
      <c r="U1486">
        <v>42.321300000000001</v>
      </c>
      <c r="V1486">
        <v>37.471899999999998</v>
      </c>
      <c r="W1486">
        <v>37.471899999999998</v>
      </c>
      <c r="X1486" s="1" t="s">
        <v>53</v>
      </c>
      <c r="Y1486" s="1" t="s">
        <v>49</v>
      </c>
      <c r="Z1486" s="1" t="s">
        <v>90</v>
      </c>
      <c r="AA1486" s="1" t="s">
        <v>65</v>
      </c>
      <c r="AB1486" s="1" t="s">
        <v>66</v>
      </c>
      <c r="AC1486" s="1" t="s">
        <v>67</v>
      </c>
      <c r="AD1486" s="1" t="s">
        <v>68</v>
      </c>
      <c r="AE1486" s="1" t="s">
        <v>69</v>
      </c>
      <c r="AF1486" s="1" t="s">
        <v>70</v>
      </c>
      <c r="AG1486" s="1" t="s">
        <v>60</v>
      </c>
      <c r="AH1486">
        <v>1486</v>
      </c>
      <c r="AI1486" s="1" t="s">
        <v>70</v>
      </c>
      <c r="AJ1486" s="1" t="s">
        <v>71</v>
      </c>
      <c r="AK1486" s="1" t="s">
        <v>72</v>
      </c>
      <c r="AL1486">
        <v>1</v>
      </c>
      <c r="AM1486" s="1" t="s">
        <v>3086</v>
      </c>
      <c r="AN1486" s="2">
        <v>46174</v>
      </c>
      <c r="AO1486" s="3">
        <v>46174</v>
      </c>
    </row>
    <row r="1487" spans="1:41">
      <c r="A1487" s="1" t="s">
        <v>3087</v>
      </c>
      <c r="B1487" s="1" t="s">
        <v>42</v>
      </c>
      <c r="C1487">
        <v>999999999999</v>
      </c>
      <c r="D1487">
        <v>111111111111</v>
      </c>
      <c r="E1487" s="1" t="s">
        <v>43</v>
      </c>
      <c r="F1487">
        <v>46186.833333333336</v>
      </c>
      <c r="G1487">
        <v>46187.833333333336</v>
      </c>
      <c r="H1487">
        <v>46173.833333333336</v>
      </c>
      <c r="I1487">
        <v>46203.833333333336</v>
      </c>
      <c r="J1487" s="1" t="s">
        <v>86</v>
      </c>
      <c r="K1487" s="1" t="s">
        <v>87</v>
      </c>
      <c r="L1487" s="1" t="s">
        <v>88</v>
      </c>
      <c r="M1487" s="1" t="s">
        <v>93</v>
      </c>
      <c r="N1487" s="1" t="s">
        <v>48</v>
      </c>
      <c r="O1487" s="1" t="s">
        <v>49</v>
      </c>
      <c r="P1487">
        <v>236.19739999999999</v>
      </c>
      <c r="Q1487" s="1" t="s">
        <v>50</v>
      </c>
      <c r="R1487">
        <v>0.192</v>
      </c>
      <c r="S1487" s="1" t="s">
        <v>51</v>
      </c>
      <c r="T1487" s="1" t="s">
        <v>52</v>
      </c>
      <c r="U1487">
        <v>45.349899999999998</v>
      </c>
      <c r="V1487">
        <v>40.153599999999997</v>
      </c>
      <c r="W1487">
        <v>40.153599999999997</v>
      </c>
      <c r="X1487" s="1" t="s">
        <v>53</v>
      </c>
      <c r="Y1487" s="1" t="s">
        <v>49</v>
      </c>
      <c r="Z1487" s="1" t="s">
        <v>90</v>
      </c>
      <c r="AA1487" s="1" t="s">
        <v>65</v>
      </c>
      <c r="AB1487" s="1" t="s">
        <v>66</v>
      </c>
      <c r="AC1487" s="1" t="s">
        <v>67</v>
      </c>
      <c r="AD1487" s="1" t="s">
        <v>68</v>
      </c>
      <c r="AE1487" s="1" t="s">
        <v>69</v>
      </c>
      <c r="AF1487" s="1" t="s">
        <v>70</v>
      </c>
      <c r="AG1487" s="1" t="s">
        <v>60</v>
      </c>
      <c r="AH1487">
        <v>1487</v>
      </c>
      <c r="AI1487" s="1" t="s">
        <v>70</v>
      </c>
      <c r="AJ1487" s="1" t="s">
        <v>71</v>
      </c>
      <c r="AK1487" s="1" t="s">
        <v>72</v>
      </c>
      <c r="AL1487">
        <v>1</v>
      </c>
      <c r="AM1487" s="1" t="s">
        <v>3088</v>
      </c>
      <c r="AN1487" s="2">
        <v>46174</v>
      </c>
      <c r="AO1487" s="3">
        <v>46174</v>
      </c>
    </row>
    <row r="1488" spans="1:41">
      <c r="A1488" s="1" t="s">
        <v>3089</v>
      </c>
      <c r="B1488" s="1" t="s">
        <v>42</v>
      </c>
      <c r="C1488">
        <v>999999999999</v>
      </c>
      <c r="D1488">
        <v>111111111111</v>
      </c>
      <c r="E1488" s="1" t="s">
        <v>43</v>
      </c>
      <c r="F1488">
        <v>46186.833333333336</v>
      </c>
      <c r="G1488">
        <v>46187.833333333336</v>
      </c>
      <c r="H1488">
        <v>46173.833333333336</v>
      </c>
      <c r="I1488">
        <v>46203.833333333336</v>
      </c>
      <c r="J1488" s="1" t="s">
        <v>96</v>
      </c>
      <c r="K1488" s="1" t="s">
        <v>45</v>
      </c>
      <c r="L1488" s="1" t="s">
        <v>97</v>
      </c>
      <c r="M1488" s="1" t="s">
        <v>98</v>
      </c>
      <c r="N1488" s="1" t="s">
        <v>48</v>
      </c>
      <c r="O1488" s="1" t="s">
        <v>49</v>
      </c>
      <c r="P1488">
        <v>4558995.2215</v>
      </c>
      <c r="Q1488" s="1" t="s">
        <v>99</v>
      </c>
      <c r="R1488">
        <v>1.6666700000000001E-5</v>
      </c>
      <c r="S1488" s="1" t="s">
        <v>51</v>
      </c>
      <c r="T1488" s="1" t="s">
        <v>52</v>
      </c>
      <c r="U1488">
        <v>75.983400000000003</v>
      </c>
      <c r="V1488">
        <v>70.664400000000001</v>
      </c>
      <c r="W1488">
        <v>70.664400000000001</v>
      </c>
      <c r="X1488" s="1" t="s">
        <v>53</v>
      </c>
      <c r="Y1488" s="1" t="s">
        <v>49</v>
      </c>
      <c r="Z1488" s="1" t="s">
        <v>100</v>
      </c>
      <c r="AA1488" s="1" t="s">
        <v>65</v>
      </c>
      <c r="AB1488" s="1" t="s">
        <v>66</v>
      </c>
      <c r="AC1488" s="1" t="s">
        <v>67</v>
      </c>
      <c r="AD1488" s="1" t="s">
        <v>68</v>
      </c>
      <c r="AE1488" s="1" t="s">
        <v>69</v>
      </c>
      <c r="AF1488" s="1" t="s">
        <v>70</v>
      </c>
      <c r="AG1488" s="1" t="s">
        <v>60</v>
      </c>
      <c r="AH1488">
        <v>1488</v>
      </c>
      <c r="AI1488" s="1" t="s">
        <v>70</v>
      </c>
      <c r="AJ1488" s="1" t="s">
        <v>71</v>
      </c>
      <c r="AK1488" s="1" t="s">
        <v>72</v>
      </c>
      <c r="AL1488">
        <v>1</v>
      </c>
      <c r="AM1488" s="1" t="s">
        <v>3090</v>
      </c>
      <c r="AN1488" s="2">
        <v>46174</v>
      </c>
      <c r="AO1488" s="3">
        <v>46174</v>
      </c>
    </row>
    <row r="1489" spans="1:41">
      <c r="A1489" s="1" t="s">
        <v>3091</v>
      </c>
      <c r="B1489" s="1" t="s">
        <v>42</v>
      </c>
      <c r="C1489">
        <v>999999999999</v>
      </c>
      <c r="D1489">
        <v>111111111111</v>
      </c>
      <c r="E1489" s="1" t="s">
        <v>43</v>
      </c>
      <c r="F1489">
        <v>46186.833333333336</v>
      </c>
      <c r="G1489">
        <v>46187.833333333336</v>
      </c>
      <c r="H1489">
        <v>46173.833333333336</v>
      </c>
      <c r="I1489">
        <v>46203.833333333336</v>
      </c>
      <c r="J1489" s="1" t="s">
        <v>96</v>
      </c>
      <c r="K1489" s="1" t="s">
        <v>45</v>
      </c>
      <c r="L1489" s="1" t="s">
        <v>97</v>
      </c>
      <c r="M1489" s="1" t="s">
        <v>103</v>
      </c>
      <c r="N1489" s="1" t="s">
        <v>48</v>
      </c>
      <c r="O1489" s="1" t="s">
        <v>49</v>
      </c>
      <c r="P1489">
        <v>4176579.0312999999</v>
      </c>
      <c r="Q1489" s="1" t="s">
        <v>99</v>
      </c>
      <c r="R1489">
        <v>1.6666700000000001E-5</v>
      </c>
      <c r="S1489" s="1" t="s">
        <v>51</v>
      </c>
      <c r="T1489" s="1" t="s">
        <v>52</v>
      </c>
      <c r="U1489">
        <v>69.609800000000007</v>
      </c>
      <c r="V1489">
        <v>64.736999999999995</v>
      </c>
      <c r="W1489">
        <v>64.736999999999995</v>
      </c>
      <c r="X1489" s="1" t="s">
        <v>53</v>
      </c>
      <c r="Y1489" s="1" t="s">
        <v>49</v>
      </c>
      <c r="Z1489" s="1" t="s">
        <v>100</v>
      </c>
      <c r="AA1489" s="1" t="s">
        <v>65</v>
      </c>
      <c r="AB1489" s="1" t="s">
        <v>66</v>
      </c>
      <c r="AC1489" s="1" t="s">
        <v>67</v>
      </c>
      <c r="AD1489" s="1" t="s">
        <v>68</v>
      </c>
      <c r="AE1489" s="1" t="s">
        <v>69</v>
      </c>
      <c r="AF1489" s="1" t="s">
        <v>70</v>
      </c>
      <c r="AG1489" s="1" t="s">
        <v>60</v>
      </c>
      <c r="AH1489">
        <v>1489</v>
      </c>
      <c r="AI1489" s="1" t="s">
        <v>70</v>
      </c>
      <c r="AJ1489" s="1" t="s">
        <v>71</v>
      </c>
      <c r="AK1489" s="1" t="s">
        <v>72</v>
      </c>
      <c r="AL1489">
        <v>1</v>
      </c>
      <c r="AM1489" s="1" t="s">
        <v>3092</v>
      </c>
      <c r="AN1489" s="2">
        <v>46174</v>
      </c>
      <c r="AO1489" s="3">
        <v>46174</v>
      </c>
    </row>
    <row r="1490" spans="1:41">
      <c r="A1490" s="1" t="s">
        <v>3093</v>
      </c>
      <c r="B1490" s="1" t="s">
        <v>42</v>
      </c>
      <c r="C1490">
        <v>999999999999</v>
      </c>
      <c r="D1490">
        <v>111111111111</v>
      </c>
      <c r="E1490" s="1" t="s">
        <v>43</v>
      </c>
      <c r="F1490">
        <v>46186.833333333336</v>
      </c>
      <c r="G1490">
        <v>46187.833333333336</v>
      </c>
      <c r="H1490">
        <v>46173.833333333336</v>
      </c>
      <c r="I1490">
        <v>46203.833333333336</v>
      </c>
      <c r="J1490" s="1" t="s">
        <v>106</v>
      </c>
      <c r="K1490" s="1" t="s">
        <v>107</v>
      </c>
      <c r="L1490" s="1" t="s">
        <v>108</v>
      </c>
      <c r="M1490" s="1" t="s">
        <v>109</v>
      </c>
      <c r="N1490" s="1" t="s">
        <v>48</v>
      </c>
      <c r="O1490" s="1" t="s">
        <v>49</v>
      </c>
      <c r="P1490">
        <v>213.2098</v>
      </c>
      <c r="Q1490" s="1" t="s">
        <v>110</v>
      </c>
      <c r="R1490">
        <v>0.5</v>
      </c>
      <c r="S1490" s="1" t="s">
        <v>51</v>
      </c>
      <c r="T1490" s="1" t="s">
        <v>52</v>
      </c>
      <c r="U1490">
        <v>106.6049</v>
      </c>
      <c r="V1490">
        <v>98.076499999999996</v>
      </c>
      <c r="W1490">
        <v>98.076499999999996</v>
      </c>
      <c r="X1490" s="1" t="s">
        <v>53</v>
      </c>
      <c r="Y1490" s="1" t="s">
        <v>49</v>
      </c>
      <c r="Z1490" s="1" t="s">
        <v>111</v>
      </c>
      <c r="AA1490" s="1" t="s">
        <v>112</v>
      </c>
      <c r="AB1490" s="1" t="s">
        <v>66</v>
      </c>
      <c r="AC1490" s="1" t="s">
        <v>67</v>
      </c>
      <c r="AD1490" s="1" t="s">
        <v>68</v>
      </c>
      <c r="AE1490" s="1" t="s">
        <v>69</v>
      </c>
      <c r="AF1490" s="1" t="s">
        <v>70</v>
      </c>
      <c r="AG1490" s="1" t="s">
        <v>60</v>
      </c>
      <c r="AH1490">
        <v>1490</v>
      </c>
      <c r="AI1490" s="1" t="s">
        <v>113</v>
      </c>
      <c r="AJ1490" s="1" t="s">
        <v>114</v>
      </c>
      <c r="AK1490" s="1" t="s">
        <v>115</v>
      </c>
      <c r="AL1490">
        <v>1</v>
      </c>
      <c r="AM1490" s="1" t="s">
        <v>3094</v>
      </c>
      <c r="AN1490" s="2">
        <v>46174</v>
      </c>
      <c r="AO1490" s="3">
        <v>46174</v>
      </c>
    </row>
    <row r="1491" spans="1:41">
      <c r="A1491" s="1" t="s">
        <v>3095</v>
      </c>
      <c r="B1491" s="1" t="s">
        <v>42</v>
      </c>
      <c r="C1491">
        <v>999999999999</v>
      </c>
      <c r="D1491">
        <v>111111111111</v>
      </c>
      <c r="E1491" s="1" t="s">
        <v>43</v>
      </c>
      <c r="F1491">
        <v>46186.833333333336</v>
      </c>
      <c r="G1491">
        <v>46187.833333333336</v>
      </c>
      <c r="H1491">
        <v>46173.833333333336</v>
      </c>
      <c r="I1491">
        <v>46203.833333333336</v>
      </c>
      <c r="J1491" s="1" t="s">
        <v>106</v>
      </c>
      <c r="K1491" s="1" t="s">
        <v>107</v>
      </c>
      <c r="L1491" s="1" t="s">
        <v>108</v>
      </c>
      <c r="M1491" s="1" t="s">
        <v>118</v>
      </c>
      <c r="N1491" s="1" t="s">
        <v>48</v>
      </c>
      <c r="O1491" s="1" t="s">
        <v>49</v>
      </c>
      <c r="P1491">
        <v>210.0549</v>
      </c>
      <c r="Q1491" s="1" t="s">
        <v>110</v>
      </c>
      <c r="R1491">
        <v>0.5</v>
      </c>
      <c r="S1491" s="1" t="s">
        <v>51</v>
      </c>
      <c r="T1491" s="1" t="s">
        <v>52</v>
      </c>
      <c r="U1491">
        <v>105.0275</v>
      </c>
      <c r="V1491">
        <v>96.625299999999996</v>
      </c>
      <c r="W1491">
        <v>96.625299999999996</v>
      </c>
      <c r="X1491" s="1" t="s">
        <v>53</v>
      </c>
      <c r="Y1491" s="1" t="s">
        <v>49</v>
      </c>
      <c r="Z1491" s="1" t="s">
        <v>111</v>
      </c>
      <c r="AA1491" s="1" t="s">
        <v>112</v>
      </c>
      <c r="AB1491" s="1" t="s">
        <v>66</v>
      </c>
      <c r="AC1491" s="1" t="s">
        <v>67</v>
      </c>
      <c r="AD1491" s="1" t="s">
        <v>68</v>
      </c>
      <c r="AE1491" s="1" t="s">
        <v>69</v>
      </c>
      <c r="AF1491" s="1" t="s">
        <v>70</v>
      </c>
      <c r="AG1491" s="1" t="s">
        <v>60</v>
      </c>
      <c r="AH1491">
        <v>1491</v>
      </c>
      <c r="AI1491" s="1" t="s">
        <v>113</v>
      </c>
      <c r="AJ1491" s="1" t="s">
        <v>114</v>
      </c>
      <c r="AK1491" s="1" t="s">
        <v>115</v>
      </c>
      <c r="AL1491">
        <v>1</v>
      </c>
      <c r="AM1491" s="1" t="s">
        <v>3096</v>
      </c>
      <c r="AN1491" s="2">
        <v>46174</v>
      </c>
      <c r="AO1491" s="3">
        <v>46174</v>
      </c>
    </row>
    <row r="1492" spans="1:41">
      <c r="A1492" s="1" t="s">
        <v>3097</v>
      </c>
      <c r="B1492" s="1" t="s">
        <v>42</v>
      </c>
      <c r="C1492">
        <v>999999999999</v>
      </c>
      <c r="D1492">
        <v>222222222222</v>
      </c>
      <c r="E1492" s="1" t="s">
        <v>121</v>
      </c>
      <c r="F1492">
        <v>46186.833333333336</v>
      </c>
      <c r="G1492">
        <v>46187.833333333336</v>
      </c>
      <c r="H1492">
        <v>46173.833333333336</v>
      </c>
      <c r="I1492">
        <v>46203.833333333336</v>
      </c>
      <c r="J1492" s="1" t="s">
        <v>44</v>
      </c>
      <c r="K1492" s="1" t="s">
        <v>45</v>
      </c>
      <c r="L1492" s="1" t="s">
        <v>46</v>
      </c>
      <c r="M1492" s="1" t="s">
        <v>122</v>
      </c>
      <c r="N1492" s="1" t="s">
        <v>48</v>
      </c>
      <c r="O1492" s="1" t="s">
        <v>49</v>
      </c>
      <c r="P1492">
        <v>385.45299999999997</v>
      </c>
      <c r="Q1492" s="1" t="s">
        <v>50</v>
      </c>
      <c r="R1492">
        <v>9.6000000000000002E-2</v>
      </c>
      <c r="S1492" s="1" t="s">
        <v>51</v>
      </c>
      <c r="T1492" s="1" t="s">
        <v>52</v>
      </c>
      <c r="U1492">
        <v>37.003500000000003</v>
      </c>
      <c r="V1492">
        <v>32.378100000000003</v>
      </c>
      <c r="W1492">
        <v>32.378100000000003</v>
      </c>
      <c r="X1492" s="1" t="s">
        <v>53</v>
      </c>
      <c r="Y1492" s="1" t="s">
        <v>49</v>
      </c>
      <c r="Z1492" s="1" t="s">
        <v>54</v>
      </c>
      <c r="AA1492" s="1" t="s">
        <v>123</v>
      </c>
      <c r="AB1492" s="1" t="s">
        <v>124</v>
      </c>
      <c r="AC1492" s="1" t="s">
        <v>125</v>
      </c>
      <c r="AD1492" s="1" t="s">
        <v>126</v>
      </c>
      <c r="AE1492" s="1" t="s">
        <v>127</v>
      </c>
      <c r="AF1492" s="1" t="s">
        <v>70</v>
      </c>
      <c r="AG1492" s="1" t="s">
        <v>60</v>
      </c>
      <c r="AH1492">
        <v>1492</v>
      </c>
      <c r="AI1492" s="1" t="s">
        <v>70</v>
      </c>
      <c r="AJ1492" s="1" t="s">
        <v>71</v>
      </c>
      <c r="AK1492" s="1" t="s">
        <v>72</v>
      </c>
      <c r="AL1492">
        <v>1</v>
      </c>
      <c r="AM1492" s="1" t="s">
        <v>3098</v>
      </c>
      <c r="AN1492" s="2">
        <v>46174</v>
      </c>
      <c r="AO1492" s="3">
        <v>46174</v>
      </c>
    </row>
    <row r="1493" spans="1:41">
      <c r="A1493" s="1" t="s">
        <v>3099</v>
      </c>
      <c r="B1493" s="1" t="s">
        <v>42</v>
      </c>
      <c r="C1493">
        <v>999999999999</v>
      </c>
      <c r="D1493">
        <v>222222222222</v>
      </c>
      <c r="E1493" s="1" t="s">
        <v>121</v>
      </c>
      <c r="F1493">
        <v>46186.833333333336</v>
      </c>
      <c r="G1493">
        <v>46187.833333333336</v>
      </c>
      <c r="H1493">
        <v>46173.833333333336</v>
      </c>
      <c r="I1493">
        <v>46203.833333333336</v>
      </c>
      <c r="J1493" s="1" t="s">
        <v>44</v>
      </c>
      <c r="K1493" s="1" t="s">
        <v>45</v>
      </c>
      <c r="L1493" s="1" t="s">
        <v>46</v>
      </c>
      <c r="M1493" s="1" t="s">
        <v>130</v>
      </c>
      <c r="N1493" s="1" t="s">
        <v>48</v>
      </c>
      <c r="O1493" s="1" t="s">
        <v>49</v>
      </c>
      <c r="P1493">
        <v>431.68459999999999</v>
      </c>
      <c r="Q1493" s="1" t="s">
        <v>50</v>
      </c>
      <c r="R1493">
        <v>9.6000000000000002E-2</v>
      </c>
      <c r="S1493" s="1" t="s">
        <v>51</v>
      </c>
      <c r="T1493" s="1" t="s">
        <v>52</v>
      </c>
      <c r="U1493">
        <v>41.441699999999997</v>
      </c>
      <c r="V1493">
        <v>36.261499999999998</v>
      </c>
      <c r="W1493">
        <v>36.261499999999998</v>
      </c>
      <c r="X1493" s="1" t="s">
        <v>53</v>
      </c>
      <c r="Y1493" s="1" t="s">
        <v>49</v>
      </c>
      <c r="Z1493" s="1" t="s">
        <v>54</v>
      </c>
      <c r="AA1493" s="1" t="s">
        <v>123</v>
      </c>
      <c r="AB1493" s="1" t="s">
        <v>124</v>
      </c>
      <c r="AC1493" s="1" t="s">
        <v>125</v>
      </c>
      <c r="AD1493" s="1" t="s">
        <v>126</v>
      </c>
      <c r="AE1493" s="1" t="s">
        <v>127</v>
      </c>
      <c r="AF1493" s="1" t="s">
        <v>70</v>
      </c>
      <c r="AG1493" s="1" t="s">
        <v>60</v>
      </c>
      <c r="AH1493">
        <v>1493</v>
      </c>
      <c r="AI1493" s="1" t="s">
        <v>70</v>
      </c>
      <c r="AJ1493" s="1" t="s">
        <v>71</v>
      </c>
      <c r="AK1493" s="1" t="s">
        <v>72</v>
      </c>
      <c r="AL1493">
        <v>1</v>
      </c>
      <c r="AM1493" s="1" t="s">
        <v>3100</v>
      </c>
      <c r="AN1493" s="2">
        <v>46174</v>
      </c>
      <c r="AO1493" s="3">
        <v>46174</v>
      </c>
    </row>
    <row r="1494" spans="1:41">
      <c r="A1494" s="1" t="s">
        <v>3101</v>
      </c>
      <c r="B1494" s="1" t="s">
        <v>42</v>
      </c>
      <c r="C1494">
        <v>999999999999</v>
      </c>
      <c r="D1494">
        <v>222222222222</v>
      </c>
      <c r="E1494" s="1" t="s">
        <v>121</v>
      </c>
      <c r="F1494">
        <v>46186.833333333336</v>
      </c>
      <c r="G1494">
        <v>46187.833333333336</v>
      </c>
      <c r="H1494">
        <v>46173.833333333336</v>
      </c>
      <c r="I1494">
        <v>46203.833333333336</v>
      </c>
      <c r="J1494" s="1" t="s">
        <v>75</v>
      </c>
      <c r="K1494" s="1" t="s">
        <v>76</v>
      </c>
      <c r="L1494" s="1" t="s">
        <v>77</v>
      </c>
      <c r="M1494" s="1" t="s">
        <v>133</v>
      </c>
      <c r="N1494" s="1" t="s">
        <v>48</v>
      </c>
      <c r="O1494" s="1" t="s">
        <v>49</v>
      </c>
      <c r="P1494">
        <v>90.028700000000001</v>
      </c>
      <c r="Q1494" s="1" t="s">
        <v>79</v>
      </c>
      <c r="R1494">
        <v>2.3E-2</v>
      </c>
      <c r="S1494" s="1" t="s">
        <v>51</v>
      </c>
      <c r="T1494" s="1" t="s">
        <v>52</v>
      </c>
      <c r="U1494">
        <v>2.0707</v>
      </c>
      <c r="V1494">
        <v>1.9356</v>
      </c>
      <c r="W1494">
        <v>1.9356</v>
      </c>
      <c r="X1494" s="1" t="s">
        <v>53</v>
      </c>
      <c r="Y1494" s="1" t="s">
        <v>49</v>
      </c>
      <c r="Z1494" s="1" t="s">
        <v>80</v>
      </c>
      <c r="AA1494" s="1" t="s">
        <v>123</v>
      </c>
      <c r="AB1494" s="1" t="s">
        <v>124</v>
      </c>
      <c r="AC1494" s="1" t="s">
        <v>125</v>
      </c>
      <c r="AD1494" s="1" t="s">
        <v>126</v>
      </c>
      <c r="AE1494" s="1" t="s">
        <v>127</v>
      </c>
      <c r="AF1494" s="1" t="s">
        <v>70</v>
      </c>
      <c r="AG1494" s="1" t="s">
        <v>60</v>
      </c>
      <c r="AH1494">
        <v>1494</v>
      </c>
      <c r="AI1494" s="1" t="s">
        <v>70</v>
      </c>
      <c r="AJ1494" s="1" t="s">
        <v>71</v>
      </c>
      <c r="AK1494" s="1" t="s">
        <v>72</v>
      </c>
      <c r="AL1494">
        <v>1</v>
      </c>
      <c r="AM1494" s="1" t="s">
        <v>3102</v>
      </c>
      <c r="AN1494" s="2">
        <v>46174</v>
      </c>
      <c r="AO1494" s="3">
        <v>46174</v>
      </c>
    </row>
    <row r="1495" spans="1:41">
      <c r="A1495" s="1" t="s">
        <v>3103</v>
      </c>
      <c r="B1495" s="1" t="s">
        <v>42</v>
      </c>
      <c r="C1495">
        <v>999999999999</v>
      </c>
      <c r="D1495">
        <v>222222222222</v>
      </c>
      <c r="E1495" s="1" t="s">
        <v>121</v>
      </c>
      <c r="F1495">
        <v>46186.833333333336</v>
      </c>
      <c r="G1495">
        <v>46187.833333333336</v>
      </c>
      <c r="H1495">
        <v>46173.833333333336</v>
      </c>
      <c r="I1495">
        <v>46203.833333333336</v>
      </c>
      <c r="J1495" s="1" t="s">
        <v>75</v>
      </c>
      <c r="K1495" s="1" t="s">
        <v>76</v>
      </c>
      <c r="L1495" s="1" t="s">
        <v>77</v>
      </c>
      <c r="M1495" s="1" t="s">
        <v>136</v>
      </c>
      <c r="N1495" s="1" t="s">
        <v>48</v>
      </c>
      <c r="O1495" s="1" t="s">
        <v>49</v>
      </c>
      <c r="P1495">
        <v>86.441599999999994</v>
      </c>
      <c r="Q1495" s="1" t="s">
        <v>79</v>
      </c>
      <c r="R1495">
        <v>2.3E-2</v>
      </c>
      <c r="S1495" s="1" t="s">
        <v>51</v>
      </c>
      <c r="T1495" s="1" t="s">
        <v>52</v>
      </c>
      <c r="U1495">
        <v>1.9882</v>
      </c>
      <c r="V1495">
        <v>1.8585</v>
      </c>
      <c r="W1495">
        <v>1.8585</v>
      </c>
      <c r="X1495" s="1" t="s">
        <v>53</v>
      </c>
      <c r="Y1495" s="1" t="s">
        <v>49</v>
      </c>
      <c r="Z1495" s="1" t="s">
        <v>80</v>
      </c>
      <c r="AA1495" s="1" t="s">
        <v>55</v>
      </c>
      <c r="AB1495" s="1" t="s">
        <v>56</v>
      </c>
      <c r="AC1495" s="1" t="s">
        <v>57</v>
      </c>
      <c r="AD1495" s="1" t="s">
        <v>58</v>
      </c>
      <c r="AE1495" s="1" t="s">
        <v>59</v>
      </c>
      <c r="AF1495" s="1" t="s">
        <v>56</v>
      </c>
      <c r="AG1495" s="1" t="s">
        <v>60</v>
      </c>
      <c r="AH1495">
        <v>1495</v>
      </c>
      <c r="AI1495" s="1" t="s">
        <v>56</v>
      </c>
      <c r="AJ1495" s="1" t="s">
        <v>56</v>
      </c>
      <c r="AK1495" s="1" t="s">
        <v>61</v>
      </c>
      <c r="AL1495">
        <v>1</v>
      </c>
      <c r="AM1495" s="1" t="s">
        <v>3104</v>
      </c>
      <c r="AN1495" s="2">
        <v>46174</v>
      </c>
      <c r="AO1495" s="3">
        <v>46174</v>
      </c>
    </row>
    <row r="1496" spans="1:41">
      <c r="A1496" s="1" t="s">
        <v>3105</v>
      </c>
      <c r="B1496" s="1" t="s">
        <v>42</v>
      </c>
      <c r="C1496">
        <v>999999999999</v>
      </c>
      <c r="D1496">
        <v>222222222222</v>
      </c>
      <c r="E1496" s="1" t="s">
        <v>121</v>
      </c>
      <c r="F1496">
        <v>46186.833333333336</v>
      </c>
      <c r="G1496">
        <v>46187.833333333336</v>
      </c>
      <c r="H1496">
        <v>46173.833333333336</v>
      </c>
      <c r="I1496">
        <v>46203.833333333336</v>
      </c>
      <c r="J1496" s="1" t="s">
        <v>86</v>
      </c>
      <c r="K1496" s="1" t="s">
        <v>87</v>
      </c>
      <c r="L1496" s="1" t="s">
        <v>88</v>
      </c>
      <c r="M1496" s="1" t="s">
        <v>139</v>
      </c>
      <c r="N1496" s="1" t="s">
        <v>48</v>
      </c>
      <c r="O1496" s="1" t="s">
        <v>49</v>
      </c>
      <c r="P1496">
        <v>79.911900000000003</v>
      </c>
      <c r="Q1496" s="1" t="s">
        <v>50</v>
      </c>
      <c r="R1496">
        <v>0.192</v>
      </c>
      <c r="S1496" s="1" t="s">
        <v>51</v>
      </c>
      <c r="T1496" s="1" t="s">
        <v>52</v>
      </c>
      <c r="U1496">
        <v>15.3431</v>
      </c>
      <c r="V1496">
        <v>13.585000000000001</v>
      </c>
      <c r="W1496">
        <v>13.585000000000001</v>
      </c>
      <c r="X1496" s="1" t="s">
        <v>53</v>
      </c>
      <c r="Y1496" s="1" t="s">
        <v>49</v>
      </c>
      <c r="Z1496" s="1" t="s">
        <v>90</v>
      </c>
      <c r="AA1496" s="1" t="s">
        <v>123</v>
      </c>
      <c r="AB1496" s="1" t="s">
        <v>124</v>
      </c>
      <c r="AC1496" s="1" t="s">
        <v>125</v>
      </c>
      <c r="AD1496" s="1" t="s">
        <v>126</v>
      </c>
      <c r="AE1496" s="1" t="s">
        <v>127</v>
      </c>
      <c r="AF1496" s="1" t="s">
        <v>70</v>
      </c>
      <c r="AG1496" s="1" t="s">
        <v>60</v>
      </c>
      <c r="AH1496">
        <v>1496</v>
      </c>
      <c r="AI1496" s="1" t="s">
        <v>70</v>
      </c>
      <c r="AJ1496" s="1" t="s">
        <v>71</v>
      </c>
      <c r="AK1496" s="1" t="s">
        <v>72</v>
      </c>
      <c r="AL1496">
        <v>1</v>
      </c>
      <c r="AM1496" s="1" t="s">
        <v>3106</v>
      </c>
      <c r="AN1496" s="2">
        <v>46174</v>
      </c>
      <c r="AO1496" s="3">
        <v>46174</v>
      </c>
    </row>
    <row r="1497" spans="1:41">
      <c r="A1497" s="1" t="s">
        <v>3107</v>
      </c>
      <c r="B1497" s="1" t="s">
        <v>42</v>
      </c>
      <c r="C1497">
        <v>999999999999</v>
      </c>
      <c r="D1497">
        <v>222222222222</v>
      </c>
      <c r="E1497" s="1" t="s">
        <v>121</v>
      </c>
      <c r="F1497">
        <v>46186.833333333336</v>
      </c>
      <c r="G1497">
        <v>46187.833333333336</v>
      </c>
      <c r="H1497">
        <v>46173.833333333336</v>
      </c>
      <c r="I1497">
        <v>46203.833333333336</v>
      </c>
      <c r="J1497" s="1" t="s">
        <v>86</v>
      </c>
      <c r="K1497" s="1" t="s">
        <v>87</v>
      </c>
      <c r="L1497" s="1" t="s">
        <v>88</v>
      </c>
      <c r="M1497" s="1" t="s">
        <v>142</v>
      </c>
      <c r="N1497" s="1" t="s">
        <v>48</v>
      </c>
      <c r="O1497" s="1" t="s">
        <v>49</v>
      </c>
      <c r="P1497">
        <v>75.621499999999997</v>
      </c>
      <c r="Q1497" s="1" t="s">
        <v>50</v>
      </c>
      <c r="R1497">
        <v>0.192</v>
      </c>
      <c r="S1497" s="1" t="s">
        <v>51</v>
      </c>
      <c r="T1497" s="1" t="s">
        <v>52</v>
      </c>
      <c r="U1497">
        <v>14.519299999999999</v>
      </c>
      <c r="V1497">
        <v>12.855700000000001</v>
      </c>
      <c r="W1497">
        <v>12.855700000000001</v>
      </c>
      <c r="X1497" s="1" t="s">
        <v>53</v>
      </c>
      <c r="Y1497" s="1" t="s">
        <v>49</v>
      </c>
      <c r="Z1497" s="1" t="s">
        <v>90</v>
      </c>
      <c r="AA1497" s="1" t="s">
        <v>123</v>
      </c>
      <c r="AB1497" s="1" t="s">
        <v>124</v>
      </c>
      <c r="AC1497" s="1" t="s">
        <v>125</v>
      </c>
      <c r="AD1497" s="1" t="s">
        <v>126</v>
      </c>
      <c r="AE1497" s="1" t="s">
        <v>127</v>
      </c>
      <c r="AF1497" s="1" t="s">
        <v>70</v>
      </c>
      <c r="AG1497" s="1" t="s">
        <v>60</v>
      </c>
      <c r="AH1497">
        <v>1497</v>
      </c>
      <c r="AI1497" s="1" t="s">
        <v>70</v>
      </c>
      <c r="AJ1497" s="1" t="s">
        <v>71</v>
      </c>
      <c r="AK1497" s="1" t="s">
        <v>72</v>
      </c>
      <c r="AL1497">
        <v>1</v>
      </c>
      <c r="AM1497" s="1" t="s">
        <v>3108</v>
      </c>
      <c r="AN1497" s="2">
        <v>46174</v>
      </c>
      <c r="AO1497" s="3">
        <v>46174</v>
      </c>
    </row>
    <row r="1498" spans="1:41">
      <c r="A1498" s="1" t="s">
        <v>3109</v>
      </c>
      <c r="B1498" s="1" t="s">
        <v>42</v>
      </c>
      <c r="C1498">
        <v>999999999999</v>
      </c>
      <c r="D1498">
        <v>222222222222</v>
      </c>
      <c r="E1498" s="1" t="s">
        <v>121</v>
      </c>
      <c r="F1498">
        <v>46186.833333333336</v>
      </c>
      <c r="G1498">
        <v>46187.833333333336</v>
      </c>
      <c r="H1498">
        <v>46173.833333333336</v>
      </c>
      <c r="I1498">
        <v>46203.833333333336</v>
      </c>
      <c r="J1498" s="1" t="s">
        <v>96</v>
      </c>
      <c r="K1498" s="1" t="s">
        <v>45</v>
      </c>
      <c r="L1498" s="1" t="s">
        <v>97</v>
      </c>
      <c r="M1498" s="1" t="s">
        <v>145</v>
      </c>
      <c r="N1498" s="1" t="s">
        <v>48</v>
      </c>
      <c r="O1498" s="1" t="s">
        <v>49</v>
      </c>
      <c r="P1498">
        <v>1831404.5730999999</v>
      </c>
      <c r="Q1498" s="1" t="s">
        <v>99</v>
      </c>
      <c r="R1498">
        <v>1.6666700000000001E-5</v>
      </c>
      <c r="S1498" s="1" t="s">
        <v>51</v>
      </c>
      <c r="T1498" s="1" t="s">
        <v>52</v>
      </c>
      <c r="U1498">
        <v>30.523499999999999</v>
      </c>
      <c r="V1498">
        <v>28.386800000000001</v>
      </c>
      <c r="W1498">
        <v>28.386800000000001</v>
      </c>
      <c r="X1498" s="1" t="s">
        <v>53</v>
      </c>
      <c r="Y1498" s="1" t="s">
        <v>49</v>
      </c>
      <c r="Z1498" s="1" t="s">
        <v>100</v>
      </c>
      <c r="AA1498" s="1" t="s">
        <v>123</v>
      </c>
      <c r="AB1498" s="1" t="s">
        <v>124</v>
      </c>
      <c r="AC1498" s="1" t="s">
        <v>125</v>
      </c>
      <c r="AD1498" s="1" t="s">
        <v>126</v>
      </c>
      <c r="AE1498" s="1" t="s">
        <v>127</v>
      </c>
      <c r="AF1498" s="1" t="s">
        <v>70</v>
      </c>
      <c r="AG1498" s="1" t="s">
        <v>60</v>
      </c>
      <c r="AH1498">
        <v>1498</v>
      </c>
      <c r="AI1498" s="1" t="s">
        <v>70</v>
      </c>
      <c r="AJ1498" s="1" t="s">
        <v>71</v>
      </c>
      <c r="AK1498" s="1" t="s">
        <v>72</v>
      </c>
      <c r="AL1498">
        <v>1</v>
      </c>
      <c r="AM1498" s="1" t="s">
        <v>3110</v>
      </c>
      <c r="AN1498" s="2">
        <v>46174</v>
      </c>
      <c r="AO1498" s="3">
        <v>46174</v>
      </c>
    </row>
    <row r="1499" spans="1:41">
      <c r="A1499" s="1" t="s">
        <v>3111</v>
      </c>
      <c r="B1499" s="1" t="s">
        <v>42</v>
      </c>
      <c r="C1499">
        <v>999999999999</v>
      </c>
      <c r="D1499">
        <v>222222222222</v>
      </c>
      <c r="E1499" s="1" t="s">
        <v>121</v>
      </c>
      <c r="F1499">
        <v>46186.833333333336</v>
      </c>
      <c r="G1499">
        <v>46187.833333333336</v>
      </c>
      <c r="H1499">
        <v>46173.833333333336</v>
      </c>
      <c r="I1499">
        <v>46203.833333333336</v>
      </c>
      <c r="J1499" s="1" t="s">
        <v>96</v>
      </c>
      <c r="K1499" s="1" t="s">
        <v>45</v>
      </c>
      <c r="L1499" s="1" t="s">
        <v>97</v>
      </c>
      <c r="M1499" s="1" t="s">
        <v>148</v>
      </c>
      <c r="N1499" s="1" t="s">
        <v>48</v>
      </c>
      <c r="O1499" s="1" t="s">
        <v>49</v>
      </c>
      <c r="P1499">
        <v>1884593.1991999999</v>
      </c>
      <c r="Q1499" s="1" t="s">
        <v>99</v>
      </c>
      <c r="R1499">
        <v>1.6666700000000001E-5</v>
      </c>
      <c r="S1499" s="1" t="s">
        <v>51</v>
      </c>
      <c r="T1499" s="1" t="s">
        <v>52</v>
      </c>
      <c r="U1499">
        <v>31.4099</v>
      </c>
      <c r="V1499">
        <v>29.211200000000002</v>
      </c>
      <c r="W1499">
        <v>29.211200000000002</v>
      </c>
      <c r="X1499" s="1" t="s">
        <v>53</v>
      </c>
      <c r="Y1499" s="1" t="s">
        <v>49</v>
      </c>
      <c r="Z1499" s="1" t="s">
        <v>100</v>
      </c>
      <c r="AA1499" s="1" t="s">
        <v>123</v>
      </c>
      <c r="AB1499" s="1" t="s">
        <v>124</v>
      </c>
      <c r="AC1499" s="1" t="s">
        <v>125</v>
      </c>
      <c r="AD1499" s="1" t="s">
        <v>126</v>
      </c>
      <c r="AE1499" s="1" t="s">
        <v>127</v>
      </c>
      <c r="AF1499" s="1" t="s">
        <v>70</v>
      </c>
      <c r="AG1499" s="1" t="s">
        <v>60</v>
      </c>
      <c r="AH1499">
        <v>1499</v>
      </c>
      <c r="AI1499" s="1" t="s">
        <v>70</v>
      </c>
      <c r="AJ1499" s="1" t="s">
        <v>71</v>
      </c>
      <c r="AK1499" s="1" t="s">
        <v>72</v>
      </c>
      <c r="AL1499">
        <v>1</v>
      </c>
      <c r="AM1499" s="1" t="s">
        <v>3112</v>
      </c>
      <c r="AN1499" s="2">
        <v>46174</v>
      </c>
      <c r="AO1499" s="3">
        <v>46174</v>
      </c>
    </row>
    <row r="1500" spans="1:41">
      <c r="A1500" s="1" t="s">
        <v>3113</v>
      </c>
      <c r="B1500" s="1" t="s">
        <v>42</v>
      </c>
      <c r="C1500">
        <v>999999999999</v>
      </c>
      <c r="D1500">
        <v>222222222222</v>
      </c>
      <c r="E1500" s="1" t="s">
        <v>121</v>
      </c>
      <c r="F1500">
        <v>46186.833333333336</v>
      </c>
      <c r="G1500">
        <v>46187.833333333336</v>
      </c>
      <c r="H1500">
        <v>46173.833333333336</v>
      </c>
      <c r="I1500">
        <v>46203.833333333336</v>
      </c>
      <c r="J1500" s="1" t="s">
        <v>106</v>
      </c>
      <c r="K1500" s="1" t="s">
        <v>107</v>
      </c>
      <c r="L1500" s="1" t="s">
        <v>108</v>
      </c>
      <c r="M1500" s="1" t="s">
        <v>151</v>
      </c>
      <c r="N1500" s="1" t="s">
        <v>48</v>
      </c>
      <c r="O1500" s="1" t="s">
        <v>49</v>
      </c>
      <c r="P1500">
        <v>85.377499999999998</v>
      </c>
      <c r="Q1500" s="1" t="s">
        <v>110</v>
      </c>
      <c r="R1500">
        <v>0.5</v>
      </c>
      <c r="S1500" s="1" t="s">
        <v>51</v>
      </c>
      <c r="T1500" s="1" t="s">
        <v>52</v>
      </c>
      <c r="U1500">
        <v>42.688699999999997</v>
      </c>
      <c r="V1500">
        <v>39.273600000000002</v>
      </c>
      <c r="W1500">
        <v>39.273600000000002</v>
      </c>
      <c r="X1500" s="1" t="s">
        <v>53</v>
      </c>
      <c r="Y1500" s="1" t="s">
        <v>49</v>
      </c>
      <c r="Z1500" s="1" t="s">
        <v>111</v>
      </c>
      <c r="AA1500" s="1" t="s">
        <v>152</v>
      </c>
      <c r="AB1500" s="1" t="s">
        <v>124</v>
      </c>
      <c r="AC1500" s="1" t="s">
        <v>125</v>
      </c>
      <c r="AD1500" s="1" t="s">
        <v>126</v>
      </c>
      <c r="AE1500" s="1" t="s">
        <v>127</v>
      </c>
      <c r="AF1500" s="1" t="s">
        <v>70</v>
      </c>
      <c r="AG1500" s="1" t="s">
        <v>60</v>
      </c>
      <c r="AH1500">
        <v>1500</v>
      </c>
      <c r="AI1500" s="1" t="s">
        <v>113</v>
      </c>
      <c r="AJ1500" s="1" t="s">
        <v>114</v>
      </c>
      <c r="AK1500" s="1" t="s">
        <v>115</v>
      </c>
      <c r="AL1500">
        <v>1</v>
      </c>
      <c r="AM1500" s="1" t="s">
        <v>3114</v>
      </c>
      <c r="AN1500" s="2">
        <v>46174</v>
      </c>
      <c r="AO1500" s="3">
        <v>46174</v>
      </c>
    </row>
    <row r="1501" spans="1:41">
      <c r="A1501" s="1" t="s">
        <v>3115</v>
      </c>
      <c r="B1501" s="1" t="s">
        <v>42</v>
      </c>
      <c r="C1501">
        <v>999999999999</v>
      </c>
      <c r="D1501">
        <v>222222222222</v>
      </c>
      <c r="E1501" s="1" t="s">
        <v>121</v>
      </c>
      <c r="F1501">
        <v>46186.833333333336</v>
      </c>
      <c r="G1501">
        <v>46187.833333333336</v>
      </c>
      <c r="H1501">
        <v>46173.833333333336</v>
      </c>
      <c r="I1501">
        <v>46203.833333333336</v>
      </c>
      <c r="J1501" s="1" t="s">
        <v>106</v>
      </c>
      <c r="K1501" s="1" t="s">
        <v>107</v>
      </c>
      <c r="L1501" s="1" t="s">
        <v>108</v>
      </c>
      <c r="M1501" s="1" t="s">
        <v>155</v>
      </c>
      <c r="N1501" s="1" t="s">
        <v>48</v>
      </c>
      <c r="O1501" s="1" t="s">
        <v>49</v>
      </c>
      <c r="P1501">
        <v>80.525000000000006</v>
      </c>
      <c r="Q1501" s="1" t="s">
        <v>110</v>
      </c>
      <c r="R1501">
        <v>0.5</v>
      </c>
      <c r="S1501" s="1" t="s">
        <v>51</v>
      </c>
      <c r="T1501" s="1" t="s">
        <v>52</v>
      </c>
      <c r="U1501">
        <v>40.262500000000003</v>
      </c>
      <c r="V1501">
        <v>37.041499999999999</v>
      </c>
      <c r="W1501">
        <v>37.041499999999999</v>
      </c>
      <c r="X1501" s="1" t="s">
        <v>53</v>
      </c>
      <c r="Y1501" s="1" t="s">
        <v>49</v>
      </c>
      <c r="Z1501" s="1" t="s">
        <v>111</v>
      </c>
      <c r="AA1501" s="1" t="s">
        <v>152</v>
      </c>
      <c r="AB1501" s="1" t="s">
        <v>124</v>
      </c>
      <c r="AC1501" s="1" t="s">
        <v>125</v>
      </c>
      <c r="AD1501" s="1" t="s">
        <v>126</v>
      </c>
      <c r="AE1501" s="1" t="s">
        <v>127</v>
      </c>
      <c r="AF1501" s="1" t="s">
        <v>70</v>
      </c>
      <c r="AG1501" s="1" t="s">
        <v>60</v>
      </c>
      <c r="AH1501">
        <v>1501</v>
      </c>
      <c r="AI1501" s="1" t="s">
        <v>113</v>
      </c>
      <c r="AJ1501" s="1" t="s">
        <v>114</v>
      </c>
      <c r="AK1501" s="1" t="s">
        <v>115</v>
      </c>
      <c r="AL1501">
        <v>1</v>
      </c>
      <c r="AM1501" s="1" t="s">
        <v>3116</v>
      </c>
      <c r="AN1501" s="2">
        <v>46174</v>
      </c>
      <c r="AO1501" s="3">
        <v>46174</v>
      </c>
    </row>
    <row r="1502" spans="1:41">
      <c r="A1502" s="1" t="s">
        <v>3117</v>
      </c>
      <c r="B1502" s="1" t="s">
        <v>42</v>
      </c>
      <c r="C1502">
        <v>999999999999</v>
      </c>
      <c r="D1502">
        <v>111111111111</v>
      </c>
      <c r="E1502" s="1" t="s">
        <v>43</v>
      </c>
      <c r="F1502">
        <v>46187.833333333336</v>
      </c>
      <c r="G1502">
        <v>46188.833333333336</v>
      </c>
      <c r="H1502">
        <v>46173.833333333336</v>
      </c>
      <c r="I1502">
        <v>46203.833333333336</v>
      </c>
      <c r="J1502" s="1" t="s">
        <v>44</v>
      </c>
      <c r="K1502" s="1" t="s">
        <v>45</v>
      </c>
      <c r="L1502" s="1" t="s">
        <v>46</v>
      </c>
      <c r="M1502" s="1" t="s">
        <v>47</v>
      </c>
      <c r="N1502" s="1" t="s">
        <v>48</v>
      </c>
      <c r="O1502" s="1" t="s">
        <v>49</v>
      </c>
      <c r="P1502">
        <v>1158.635</v>
      </c>
      <c r="Q1502" s="1" t="s">
        <v>50</v>
      </c>
      <c r="R1502">
        <v>9.6000000000000002E-2</v>
      </c>
      <c r="S1502" s="1" t="s">
        <v>51</v>
      </c>
      <c r="T1502" s="1" t="s">
        <v>52</v>
      </c>
      <c r="U1502">
        <v>111.229</v>
      </c>
      <c r="V1502">
        <v>97.325299999999999</v>
      </c>
      <c r="W1502">
        <v>97.325299999999999</v>
      </c>
      <c r="X1502" s="1" t="s">
        <v>53</v>
      </c>
      <c r="Y1502" s="1" t="s">
        <v>49</v>
      </c>
      <c r="Z1502" s="1" t="s">
        <v>54</v>
      </c>
      <c r="AA1502" s="1" t="s">
        <v>65</v>
      </c>
      <c r="AB1502" s="1" t="s">
        <v>66</v>
      </c>
      <c r="AC1502" s="1" t="s">
        <v>67</v>
      </c>
      <c r="AD1502" s="1" t="s">
        <v>68</v>
      </c>
      <c r="AE1502" s="1" t="s">
        <v>69</v>
      </c>
      <c r="AF1502" s="1" t="s">
        <v>70</v>
      </c>
      <c r="AG1502" s="1" t="s">
        <v>60</v>
      </c>
      <c r="AH1502">
        <v>1502</v>
      </c>
      <c r="AI1502" s="1" t="s">
        <v>70</v>
      </c>
      <c r="AJ1502" s="1" t="s">
        <v>71</v>
      </c>
      <c r="AK1502" s="1" t="s">
        <v>72</v>
      </c>
      <c r="AL1502">
        <v>1</v>
      </c>
      <c r="AM1502" s="1" t="s">
        <v>3118</v>
      </c>
      <c r="AN1502" s="2">
        <v>46174</v>
      </c>
      <c r="AO1502" s="3">
        <v>46174</v>
      </c>
    </row>
    <row r="1503" spans="1:41">
      <c r="A1503" s="1" t="s">
        <v>3119</v>
      </c>
      <c r="B1503" s="1" t="s">
        <v>42</v>
      </c>
      <c r="C1503">
        <v>999999999999</v>
      </c>
      <c r="D1503">
        <v>111111111111</v>
      </c>
      <c r="E1503" s="1" t="s">
        <v>43</v>
      </c>
      <c r="F1503">
        <v>46187.833333333336</v>
      </c>
      <c r="G1503">
        <v>46188.833333333336</v>
      </c>
      <c r="H1503">
        <v>46173.833333333336</v>
      </c>
      <c r="I1503">
        <v>46203.833333333336</v>
      </c>
      <c r="J1503" s="1" t="s">
        <v>44</v>
      </c>
      <c r="K1503" s="1" t="s">
        <v>45</v>
      </c>
      <c r="L1503" s="1" t="s">
        <v>46</v>
      </c>
      <c r="M1503" s="1" t="s">
        <v>64</v>
      </c>
      <c r="N1503" s="1" t="s">
        <v>48</v>
      </c>
      <c r="O1503" s="1" t="s">
        <v>49</v>
      </c>
      <c r="P1503">
        <v>1120.4266</v>
      </c>
      <c r="Q1503" s="1" t="s">
        <v>50</v>
      </c>
      <c r="R1503">
        <v>9.6000000000000002E-2</v>
      </c>
      <c r="S1503" s="1" t="s">
        <v>51</v>
      </c>
      <c r="T1503" s="1" t="s">
        <v>52</v>
      </c>
      <c r="U1503">
        <v>107.56100000000001</v>
      </c>
      <c r="V1503">
        <v>94.115799999999993</v>
      </c>
      <c r="W1503">
        <v>94.115799999999993</v>
      </c>
      <c r="X1503" s="1" t="s">
        <v>53</v>
      </c>
      <c r="Y1503" s="1" t="s">
        <v>49</v>
      </c>
      <c r="Z1503" s="1" t="s">
        <v>54</v>
      </c>
      <c r="AA1503" s="1" t="s">
        <v>65</v>
      </c>
      <c r="AB1503" s="1" t="s">
        <v>66</v>
      </c>
      <c r="AC1503" s="1" t="s">
        <v>67</v>
      </c>
      <c r="AD1503" s="1" t="s">
        <v>68</v>
      </c>
      <c r="AE1503" s="1" t="s">
        <v>69</v>
      </c>
      <c r="AF1503" s="1" t="s">
        <v>70</v>
      </c>
      <c r="AG1503" s="1" t="s">
        <v>60</v>
      </c>
      <c r="AH1503">
        <v>1503</v>
      </c>
      <c r="AI1503" s="1" t="s">
        <v>70</v>
      </c>
      <c r="AJ1503" s="1" t="s">
        <v>71</v>
      </c>
      <c r="AK1503" s="1" t="s">
        <v>72</v>
      </c>
      <c r="AL1503">
        <v>1</v>
      </c>
      <c r="AM1503" s="1" t="s">
        <v>3120</v>
      </c>
      <c r="AN1503" s="2">
        <v>46174</v>
      </c>
      <c r="AO1503" s="3">
        <v>46174</v>
      </c>
    </row>
    <row r="1504" spans="1:41">
      <c r="A1504" s="1" t="s">
        <v>3121</v>
      </c>
      <c r="B1504" s="1" t="s">
        <v>42</v>
      </c>
      <c r="C1504">
        <v>999999999999</v>
      </c>
      <c r="D1504">
        <v>111111111111</v>
      </c>
      <c r="E1504" s="1" t="s">
        <v>43</v>
      </c>
      <c r="F1504">
        <v>46187.833333333336</v>
      </c>
      <c r="G1504">
        <v>46188.833333333336</v>
      </c>
      <c r="H1504">
        <v>46173.833333333336</v>
      </c>
      <c r="I1504">
        <v>46203.833333333336</v>
      </c>
      <c r="J1504" s="1" t="s">
        <v>75</v>
      </c>
      <c r="K1504" s="1" t="s">
        <v>76</v>
      </c>
      <c r="L1504" s="1" t="s">
        <v>77</v>
      </c>
      <c r="M1504" s="1" t="s">
        <v>78</v>
      </c>
      <c r="N1504" s="1" t="s">
        <v>48</v>
      </c>
      <c r="O1504" s="1" t="s">
        <v>49</v>
      </c>
      <c r="P1504">
        <v>214.0496</v>
      </c>
      <c r="Q1504" s="1" t="s">
        <v>79</v>
      </c>
      <c r="R1504">
        <v>2.3E-2</v>
      </c>
      <c r="S1504" s="1" t="s">
        <v>51</v>
      </c>
      <c r="T1504" s="1" t="s">
        <v>52</v>
      </c>
      <c r="U1504">
        <v>4.9230999999999998</v>
      </c>
      <c r="V1504">
        <v>4.6021000000000001</v>
      </c>
      <c r="W1504">
        <v>4.6021000000000001</v>
      </c>
      <c r="X1504" s="1" t="s">
        <v>53</v>
      </c>
      <c r="Y1504" s="1" t="s">
        <v>49</v>
      </c>
      <c r="Z1504" s="1" t="s">
        <v>80</v>
      </c>
      <c r="AA1504" s="1" t="s">
        <v>65</v>
      </c>
      <c r="AB1504" s="1" t="s">
        <v>66</v>
      </c>
      <c r="AC1504" s="1" t="s">
        <v>67</v>
      </c>
      <c r="AD1504" s="1" t="s">
        <v>68</v>
      </c>
      <c r="AE1504" s="1" t="s">
        <v>69</v>
      </c>
      <c r="AF1504" s="1" t="s">
        <v>70</v>
      </c>
      <c r="AG1504" s="1" t="s">
        <v>60</v>
      </c>
      <c r="AH1504">
        <v>1504</v>
      </c>
      <c r="AI1504" s="1" t="s">
        <v>70</v>
      </c>
      <c r="AJ1504" s="1" t="s">
        <v>71</v>
      </c>
      <c r="AK1504" s="1" t="s">
        <v>72</v>
      </c>
      <c r="AL1504">
        <v>1</v>
      </c>
      <c r="AM1504" s="1" t="s">
        <v>3122</v>
      </c>
      <c r="AN1504" s="2">
        <v>46174</v>
      </c>
      <c r="AO1504" s="3">
        <v>46174</v>
      </c>
    </row>
    <row r="1505" spans="1:41">
      <c r="A1505" s="1" t="s">
        <v>3123</v>
      </c>
      <c r="B1505" s="1" t="s">
        <v>42</v>
      </c>
      <c r="C1505">
        <v>999999999999</v>
      </c>
      <c r="D1505">
        <v>111111111111</v>
      </c>
      <c r="E1505" s="1" t="s">
        <v>43</v>
      </c>
      <c r="F1505">
        <v>46187.833333333336</v>
      </c>
      <c r="G1505">
        <v>46188.833333333336</v>
      </c>
      <c r="H1505">
        <v>46173.833333333336</v>
      </c>
      <c r="I1505">
        <v>46203.833333333336</v>
      </c>
      <c r="J1505" s="1" t="s">
        <v>75</v>
      </c>
      <c r="K1505" s="1" t="s">
        <v>76</v>
      </c>
      <c r="L1505" s="1" t="s">
        <v>77</v>
      </c>
      <c r="M1505" s="1" t="s">
        <v>83</v>
      </c>
      <c r="N1505" s="1" t="s">
        <v>48</v>
      </c>
      <c r="O1505" s="1" t="s">
        <v>49</v>
      </c>
      <c r="P1505">
        <v>224.40170000000001</v>
      </c>
      <c r="Q1505" s="1" t="s">
        <v>79</v>
      </c>
      <c r="R1505">
        <v>2.3E-2</v>
      </c>
      <c r="S1505" s="1" t="s">
        <v>51</v>
      </c>
      <c r="T1505" s="1" t="s">
        <v>52</v>
      </c>
      <c r="U1505">
        <v>5.1612</v>
      </c>
      <c r="V1505">
        <v>4.8246000000000002</v>
      </c>
      <c r="W1505">
        <v>4.8246000000000002</v>
      </c>
      <c r="X1505" s="1" t="s">
        <v>53</v>
      </c>
      <c r="Y1505" s="1" t="s">
        <v>49</v>
      </c>
      <c r="Z1505" s="1" t="s">
        <v>80</v>
      </c>
      <c r="AA1505" s="1" t="s">
        <v>65</v>
      </c>
      <c r="AB1505" s="1" t="s">
        <v>66</v>
      </c>
      <c r="AC1505" s="1" t="s">
        <v>67</v>
      </c>
      <c r="AD1505" s="1" t="s">
        <v>68</v>
      </c>
      <c r="AE1505" s="1" t="s">
        <v>69</v>
      </c>
      <c r="AF1505" s="1" t="s">
        <v>70</v>
      </c>
      <c r="AG1505" s="1" t="s">
        <v>60</v>
      </c>
      <c r="AH1505">
        <v>1505</v>
      </c>
      <c r="AI1505" s="1" t="s">
        <v>70</v>
      </c>
      <c r="AJ1505" s="1" t="s">
        <v>71</v>
      </c>
      <c r="AK1505" s="1" t="s">
        <v>72</v>
      </c>
      <c r="AL1505">
        <v>1</v>
      </c>
      <c r="AM1505" s="1" t="s">
        <v>3124</v>
      </c>
      <c r="AN1505" s="2">
        <v>46174</v>
      </c>
      <c r="AO1505" s="3">
        <v>46174</v>
      </c>
    </row>
    <row r="1506" spans="1:41">
      <c r="A1506" s="1" t="s">
        <v>3125</v>
      </c>
      <c r="B1506" s="1" t="s">
        <v>42</v>
      </c>
      <c r="C1506">
        <v>999999999999</v>
      </c>
      <c r="D1506">
        <v>111111111111</v>
      </c>
      <c r="E1506" s="1" t="s">
        <v>43</v>
      </c>
      <c r="F1506">
        <v>46187.833333333336</v>
      </c>
      <c r="G1506">
        <v>46188.833333333336</v>
      </c>
      <c r="H1506">
        <v>46173.833333333336</v>
      </c>
      <c r="I1506">
        <v>46203.833333333336</v>
      </c>
      <c r="J1506" s="1" t="s">
        <v>86</v>
      </c>
      <c r="K1506" s="1" t="s">
        <v>87</v>
      </c>
      <c r="L1506" s="1" t="s">
        <v>88</v>
      </c>
      <c r="M1506" s="1" t="s">
        <v>89</v>
      </c>
      <c r="N1506" s="1" t="s">
        <v>48</v>
      </c>
      <c r="O1506" s="1" t="s">
        <v>49</v>
      </c>
      <c r="P1506">
        <v>235.51179999999999</v>
      </c>
      <c r="Q1506" s="1" t="s">
        <v>50</v>
      </c>
      <c r="R1506">
        <v>0.192</v>
      </c>
      <c r="S1506" s="1" t="s">
        <v>51</v>
      </c>
      <c r="T1506" s="1" t="s">
        <v>52</v>
      </c>
      <c r="U1506">
        <v>45.218299999999999</v>
      </c>
      <c r="V1506">
        <v>40.036999999999999</v>
      </c>
      <c r="W1506">
        <v>40.036999999999999</v>
      </c>
      <c r="X1506" s="1" t="s">
        <v>53</v>
      </c>
      <c r="Y1506" s="1" t="s">
        <v>49</v>
      </c>
      <c r="Z1506" s="1" t="s">
        <v>90</v>
      </c>
      <c r="AA1506" s="1" t="s">
        <v>55</v>
      </c>
      <c r="AB1506" s="1" t="s">
        <v>56</v>
      </c>
      <c r="AC1506" s="1" t="s">
        <v>57</v>
      </c>
      <c r="AD1506" s="1" t="s">
        <v>58</v>
      </c>
      <c r="AE1506" s="1" t="s">
        <v>59</v>
      </c>
      <c r="AF1506" s="1" t="s">
        <v>56</v>
      </c>
      <c r="AG1506" s="1" t="s">
        <v>60</v>
      </c>
      <c r="AH1506">
        <v>1506</v>
      </c>
      <c r="AI1506" s="1" t="s">
        <v>56</v>
      </c>
      <c r="AJ1506" s="1" t="s">
        <v>56</v>
      </c>
      <c r="AK1506" s="1" t="s">
        <v>61</v>
      </c>
      <c r="AL1506">
        <v>1</v>
      </c>
      <c r="AM1506" s="1" t="s">
        <v>3126</v>
      </c>
      <c r="AN1506" s="2">
        <v>46174</v>
      </c>
      <c r="AO1506" s="3">
        <v>46174</v>
      </c>
    </row>
    <row r="1507" spans="1:41">
      <c r="A1507" s="1" t="s">
        <v>3127</v>
      </c>
      <c r="B1507" s="1" t="s">
        <v>42</v>
      </c>
      <c r="C1507">
        <v>999999999999</v>
      </c>
      <c r="D1507">
        <v>111111111111</v>
      </c>
      <c r="E1507" s="1" t="s">
        <v>43</v>
      </c>
      <c r="F1507">
        <v>46187.833333333336</v>
      </c>
      <c r="G1507">
        <v>46188.833333333336</v>
      </c>
      <c r="H1507">
        <v>46173.833333333336</v>
      </c>
      <c r="I1507">
        <v>46203.833333333336</v>
      </c>
      <c r="J1507" s="1" t="s">
        <v>86</v>
      </c>
      <c r="K1507" s="1" t="s">
        <v>87</v>
      </c>
      <c r="L1507" s="1" t="s">
        <v>88</v>
      </c>
      <c r="M1507" s="1" t="s">
        <v>93</v>
      </c>
      <c r="N1507" s="1" t="s">
        <v>48</v>
      </c>
      <c r="O1507" s="1" t="s">
        <v>49</v>
      </c>
      <c r="P1507">
        <v>201.74850000000001</v>
      </c>
      <c r="Q1507" s="1" t="s">
        <v>50</v>
      </c>
      <c r="R1507">
        <v>0.192</v>
      </c>
      <c r="S1507" s="1" t="s">
        <v>51</v>
      </c>
      <c r="T1507" s="1" t="s">
        <v>52</v>
      </c>
      <c r="U1507">
        <v>38.735700000000001</v>
      </c>
      <c r="V1507">
        <v>34.2973</v>
      </c>
      <c r="W1507">
        <v>34.2973</v>
      </c>
      <c r="X1507" s="1" t="s">
        <v>53</v>
      </c>
      <c r="Y1507" s="1" t="s">
        <v>49</v>
      </c>
      <c r="Z1507" s="1" t="s">
        <v>90</v>
      </c>
      <c r="AA1507" s="1" t="s">
        <v>65</v>
      </c>
      <c r="AB1507" s="1" t="s">
        <v>66</v>
      </c>
      <c r="AC1507" s="1" t="s">
        <v>67</v>
      </c>
      <c r="AD1507" s="1" t="s">
        <v>68</v>
      </c>
      <c r="AE1507" s="1" t="s">
        <v>69</v>
      </c>
      <c r="AF1507" s="1" t="s">
        <v>70</v>
      </c>
      <c r="AG1507" s="1" t="s">
        <v>60</v>
      </c>
      <c r="AH1507">
        <v>1507</v>
      </c>
      <c r="AI1507" s="1" t="s">
        <v>70</v>
      </c>
      <c r="AJ1507" s="1" t="s">
        <v>71</v>
      </c>
      <c r="AK1507" s="1" t="s">
        <v>72</v>
      </c>
      <c r="AL1507">
        <v>1</v>
      </c>
      <c r="AM1507" s="1" t="s">
        <v>3128</v>
      </c>
      <c r="AN1507" s="2">
        <v>46174</v>
      </c>
      <c r="AO1507" s="3">
        <v>46174</v>
      </c>
    </row>
    <row r="1508" spans="1:41">
      <c r="A1508" s="1" t="s">
        <v>3129</v>
      </c>
      <c r="B1508" s="1" t="s">
        <v>42</v>
      </c>
      <c r="C1508">
        <v>999999999999</v>
      </c>
      <c r="D1508">
        <v>111111111111</v>
      </c>
      <c r="E1508" s="1" t="s">
        <v>43</v>
      </c>
      <c r="F1508">
        <v>46187.833333333336</v>
      </c>
      <c r="G1508">
        <v>46188.833333333336</v>
      </c>
      <c r="H1508">
        <v>46173.833333333336</v>
      </c>
      <c r="I1508">
        <v>46203.833333333336</v>
      </c>
      <c r="J1508" s="1" t="s">
        <v>96</v>
      </c>
      <c r="K1508" s="1" t="s">
        <v>45</v>
      </c>
      <c r="L1508" s="1" t="s">
        <v>97</v>
      </c>
      <c r="M1508" s="1" t="s">
        <v>98</v>
      </c>
      <c r="N1508" s="1" t="s">
        <v>48</v>
      </c>
      <c r="O1508" s="1" t="s">
        <v>49</v>
      </c>
      <c r="P1508">
        <v>4708786.5767000001</v>
      </c>
      <c r="Q1508" s="1" t="s">
        <v>99</v>
      </c>
      <c r="R1508">
        <v>1.6666700000000001E-5</v>
      </c>
      <c r="S1508" s="1" t="s">
        <v>51</v>
      </c>
      <c r="T1508" s="1" t="s">
        <v>52</v>
      </c>
      <c r="U1508">
        <v>78.479900000000001</v>
      </c>
      <c r="V1508">
        <v>72.986199999999997</v>
      </c>
      <c r="W1508">
        <v>72.986199999999997</v>
      </c>
      <c r="X1508" s="1" t="s">
        <v>53</v>
      </c>
      <c r="Y1508" s="1" t="s">
        <v>49</v>
      </c>
      <c r="Z1508" s="1" t="s">
        <v>100</v>
      </c>
      <c r="AA1508" s="1" t="s">
        <v>65</v>
      </c>
      <c r="AB1508" s="1" t="s">
        <v>66</v>
      </c>
      <c r="AC1508" s="1" t="s">
        <v>67</v>
      </c>
      <c r="AD1508" s="1" t="s">
        <v>68</v>
      </c>
      <c r="AE1508" s="1" t="s">
        <v>69</v>
      </c>
      <c r="AF1508" s="1" t="s">
        <v>70</v>
      </c>
      <c r="AG1508" s="1" t="s">
        <v>60</v>
      </c>
      <c r="AH1508">
        <v>1508</v>
      </c>
      <c r="AI1508" s="1" t="s">
        <v>70</v>
      </c>
      <c r="AJ1508" s="1" t="s">
        <v>71</v>
      </c>
      <c r="AK1508" s="1" t="s">
        <v>72</v>
      </c>
      <c r="AL1508">
        <v>1</v>
      </c>
      <c r="AM1508" s="1" t="s">
        <v>3130</v>
      </c>
      <c r="AN1508" s="2">
        <v>46174</v>
      </c>
      <c r="AO1508" s="3">
        <v>46174</v>
      </c>
    </row>
    <row r="1509" spans="1:41">
      <c r="A1509" s="1" t="s">
        <v>3131</v>
      </c>
      <c r="B1509" s="1" t="s">
        <v>42</v>
      </c>
      <c r="C1509">
        <v>999999999999</v>
      </c>
      <c r="D1509">
        <v>111111111111</v>
      </c>
      <c r="E1509" s="1" t="s">
        <v>43</v>
      </c>
      <c r="F1509">
        <v>46187.833333333336</v>
      </c>
      <c r="G1509">
        <v>46188.833333333336</v>
      </c>
      <c r="H1509">
        <v>46173.833333333336</v>
      </c>
      <c r="I1509">
        <v>46203.833333333336</v>
      </c>
      <c r="J1509" s="1" t="s">
        <v>96</v>
      </c>
      <c r="K1509" s="1" t="s">
        <v>45</v>
      </c>
      <c r="L1509" s="1" t="s">
        <v>97</v>
      </c>
      <c r="M1509" s="1" t="s">
        <v>103</v>
      </c>
      <c r="N1509" s="1" t="s">
        <v>48</v>
      </c>
      <c r="O1509" s="1" t="s">
        <v>49</v>
      </c>
      <c r="P1509">
        <v>4858311.7558000004</v>
      </c>
      <c r="Q1509" s="1" t="s">
        <v>99</v>
      </c>
      <c r="R1509">
        <v>1.6666700000000001E-5</v>
      </c>
      <c r="S1509" s="1" t="s">
        <v>51</v>
      </c>
      <c r="T1509" s="1" t="s">
        <v>52</v>
      </c>
      <c r="U1509">
        <v>80.971999999999994</v>
      </c>
      <c r="V1509">
        <v>75.303799999999995</v>
      </c>
      <c r="W1509">
        <v>75.303799999999995</v>
      </c>
      <c r="X1509" s="1" t="s">
        <v>53</v>
      </c>
      <c r="Y1509" s="1" t="s">
        <v>49</v>
      </c>
      <c r="Z1509" s="1" t="s">
        <v>100</v>
      </c>
      <c r="AA1509" s="1" t="s">
        <v>65</v>
      </c>
      <c r="AB1509" s="1" t="s">
        <v>66</v>
      </c>
      <c r="AC1509" s="1" t="s">
        <v>67</v>
      </c>
      <c r="AD1509" s="1" t="s">
        <v>68</v>
      </c>
      <c r="AE1509" s="1" t="s">
        <v>69</v>
      </c>
      <c r="AF1509" s="1" t="s">
        <v>70</v>
      </c>
      <c r="AG1509" s="1" t="s">
        <v>60</v>
      </c>
      <c r="AH1509">
        <v>1509</v>
      </c>
      <c r="AI1509" s="1" t="s">
        <v>70</v>
      </c>
      <c r="AJ1509" s="1" t="s">
        <v>71</v>
      </c>
      <c r="AK1509" s="1" t="s">
        <v>72</v>
      </c>
      <c r="AL1509">
        <v>1</v>
      </c>
      <c r="AM1509" s="1" t="s">
        <v>3132</v>
      </c>
      <c r="AN1509" s="2">
        <v>46174</v>
      </c>
      <c r="AO1509" s="3">
        <v>46174</v>
      </c>
    </row>
    <row r="1510" spans="1:41">
      <c r="A1510" s="1" t="s">
        <v>3133</v>
      </c>
      <c r="B1510" s="1" t="s">
        <v>42</v>
      </c>
      <c r="C1510">
        <v>999999999999</v>
      </c>
      <c r="D1510">
        <v>111111111111</v>
      </c>
      <c r="E1510" s="1" t="s">
        <v>43</v>
      </c>
      <c r="F1510">
        <v>46187.833333333336</v>
      </c>
      <c r="G1510">
        <v>46188.833333333336</v>
      </c>
      <c r="H1510">
        <v>46173.833333333336</v>
      </c>
      <c r="I1510">
        <v>46203.833333333336</v>
      </c>
      <c r="J1510" s="1" t="s">
        <v>106</v>
      </c>
      <c r="K1510" s="1" t="s">
        <v>107</v>
      </c>
      <c r="L1510" s="1" t="s">
        <v>108</v>
      </c>
      <c r="M1510" s="1" t="s">
        <v>109</v>
      </c>
      <c r="N1510" s="1" t="s">
        <v>48</v>
      </c>
      <c r="O1510" s="1" t="s">
        <v>49</v>
      </c>
      <c r="P1510">
        <v>229.23140000000001</v>
      </c>
      <c r="Q1510" s="1" t="s">
        <v>110</v>
      </c>
      <c r="R1510">
        <v>0.5</v>
      </c>
      <c r="S1510" s="1" t="s">
        <v>51</v>
      </c>
      <c r="T1510" s="1" t="s">
        <v>52</v>
      </c>
      <c r="U1510">
        <v>114.6157</v>
      </c>
      <c r="V1510">
        <v>105.4464</v>
      </c>
      <c r="W1510">
        <v>105.4464</v>
      </c>
      <c r="X1510" s="1" t="s">
        <v>53</v>
      </c>
      <c r="Y1510" s="1" t="s">
        <v>49</v>
      </c>
      <c r="Z1510" s="1" t="s">
        <v>111</v>
      </c>
      <c r="AA1510" s="1" t="s">
        <v>112</v>
      </c>
      <c r="AB1510" s="1" t="s">
        <v>66</v>
      </c>
      <c r="AC1510" s="1" t="s">
        <v>67</v>
      </c>
      <c r="AD1510" s="1" t="s">
        <v>68</v>
      </c>
      <c r="AE1510" s="1" t="s">
        <v>69</v>
      </c>
      <c r="AF1510" s="1" t="s">
        <v>70</v>
      </c>
      <c r="AG1510" s="1" t="s">
        <v>60</v>
      </c>
      <c r="AH1510">
        <v>1510</v>
      </c>
      <c r="AI1510" s="1" t="s">
        <v>113</v>
      </c>
      <c r="AJ1510" s="1" t="s">
        <v>114</v>
      </c>
      <c r="AK1510" s="1" t="s">
        <v>115</v>
      </c>
      <c r="AL1510">
        <v>1</v>
      </c>
      <c r="AM1510" s="1" t="s">
        <v>3134</v>
      </c>
      <c r="AN1510" s="2">
        <v>46174</v>
      </c>
      <c r="AO1510" s="3">
        <v>46174</v>
      </c>
    </row>
    <row r="1511" spans="1:41">
      <c r="A1511" s="1" t="s">
        <v>3135</v>
      </c>
      <c r="B1511" s="1" t="s">
        <v>42</v>
      </c>
      <c r="C1511">
        <v>999999999999</v>
      </c>
      <c r="D1511">
        <v>111111111111</v>
      </c>
      <c r="E1511" s="1" t="s">
        <v>43</v>
      </c>
      <c r="F1511">
        <v>46187.833333333336</v>
      </c>
      <c r="G1511">
        <v>46188.833333333336</v>
      </c>
      <c r="H1511">
        <v>46173.833333333336</v>
      </c>
      <c r="I1511">
        <v>46203.833333333336</v>
      </c>
      <c r="J1511" s="1" t="s">
        <v>106</v>
      </c>
      <c r="K1511" s="1" t="s">
        <v>107</v>
      </c>
      <c r="L1511" s="1" t="s">
        <v>108</v>
      </c>
      <c r="M1511" s="1" t="s">
        <v>118</v>
      </c>
      <c r="N1511" s="1" t="s">
        <v>48</v>
      </c>
      <c r="O1511" s="1" t="s">
        <v>49</v>
      </c>
      <c r="P1511">
        <v>224.22319999999999</v>
      </c>
      <c r="Q1511" s="1" t="s">
        <v>110</v>
      </c>
      <c r="R1511">
        <v>0.5</v>
      </c>
      <c r="S1511" s="1" t="s">
        <v>51</v>
      </c>
      <c r="T1511" s="1" t="s">
        <v>52</v>
      </c>
      <c r="U1511">
        <v>112.1116</v>
      </c>
      <c r="V1511">
        <v>103.1427</v>
      </c>
      <c r="W1511">
        <v>103.1427</v>
      </c>
      <c r="X1511" s="1" t="s">
        <v>53</v>
      </c>
      <c r="Y1511" s="1" t="s">
        <v>49</v>
      </c>
      <c r="Z1511" s="1" t="s">
        <v>111</v>
      </c>
      <c r="AA1511" s="1" t="s">
        <v>55</v>
      </c>
      <c r="AB1511" s="1" t="s">
        <v>56</v>
      </c>
      <c r="AC1511" s="1" t="s">
        <v>57</v>
      </c>
      <c r="AD1511" s="1" t="s">
        <v>58</v>
      </c>
      <c r="AE1511" s="1" t="s">
        <v>59</v>
      </c>
      <c r="AF1511" s="1" t="s">
        <v>56</v>
      </c>
      <c r="AG1511" s="1" t="s">
        <v>60</v>
      </c>
      <c r="AH1511">
        <v>1511</v>
      </c>
      <c r="AI1511" s="1" t="s">
        <v>56</v>
      </c>
      <c r="AJ1511" s="1" t="s">
        <v>56</v>
      </c>
      <c r="AK1511" s="1" t="s">
        <v>61</v>
      </c>
      <c r="AL1511">
        <v>1</v>
      </c>
      <c r="AM1511" s="1" t="s">
        <v>3136</v>
      </c>
      <c r="AN1511" s="2">
        <v>46174</v>
      </c>
      <c r="AO1511" s="3">
        <v>46174</v>
      </c>
    </row>
    <row r="1512" spans="1:41">
      <c r="A1512" s="1" t="s">
        <v>3137</v>
      </c>
      <c r="B1512" s="1" t="s">
        <v>42</v>
      </c>
      <c r="C1512">
        <v>999999999999</v>
      </c>
      <c r="D1512">
        <v>222222222222</v>
      </c>
      <c r="E1512" s="1" t="s">
        <v>121</v>
      </c>
      <c r="F1512">
        <v>46187.833333333336</v>
      </c>
      <c r="G1512">
        <v>46188.833333333336</v>
      </c>
      <c r="H1512">
        <v>46173.833333333336</v>
      </c>
      <c r="I1512">
        <v>46203.833333333336</v>
      </c>
      <c r="J1512" s="1" t="s">
        <v>44</v>
      </c>
      <c r="K1512" s="1" t="s">
        <v>45</v>
      </c>
      <c r="L1512" s="1" t="s">
        <v>46</v>
      </c>
      <c r="M1512" s="1" t="s">
        <v>122</v>
      </c>
      <c r="N1512" s="1" t="s">
        <v>48</v>
      </c>
      <c r="O1512" s="1" t="s">
        <v>49</v>
      </c>
      <c r="P1512">
        <v>457.1651</v>
      </c>
      <c r="Q1512" s="1" t="s">
        <v>50</v>
      </c>
      <c r="R1512">
        <v>9.6000000000000002E-2</v>
      </c>
      <c r="S1512" s="1" t="s">
        <v>51</v>
      </c>
      <c r="T1512" s="1" t="s">
        <v>52</v>
      </c>
      <c r="U1512">
        <v>43.887900000000002</v>
      </c>
      <c r="V1512">
        <v>38.401899999999998</v>
      </c>
      <c r="W1512">
        <v>38.401899999999998</v>
      </c>
      <c r="X1512" s="1" t="s">
        <v>53</v>
      </c>
      <c r="Y1512" s="1" t="s">
        <v>49</v>
      </c>
      <c r="Z1512" s="1" t="s">
        <v>54</v>
      </c>
      <c r="AA1512" s="1" t="s">
        <v>123</v>
      </c>
      <c r="AB1512" s="1" t="s">
        <v>124</v>
      </c>
      <c r="AC1512" s="1" t="s">
        <v>125</v>
      </c>
      <c r="AD1512" s="1" t="s">
        <v>126</v>
      </c>
      <c r="AE1512" s="1" t="s">
        <v>127</v>
      </c>
      <c r="AF1512" s="1" t="s">
        <v>70</v>
      </c>
      <c r="AG1512" s="1" t="s">
        <v>60</v>
      </c>
      <c r="AH1512">
        <v>1512</v>
      </c>
      <c r="AI1512" s="1" t="s">
        <v>70</v>
      </c>
      <c r="AJ1512" s="1" t="s">
        <v>71</v>
      </c>
      <c r="AK1512" s="1" t="s">
        <v>72</v>
      </c>
      <c r="AL1512">
        <v>1</v>
      </c>
      <c r="AM1512" s="1" t="s">
        <v>3138</v>
      </c>
      <c r="AN1512" s="2">
        <v>46174</v>
      </c>
      <c r="AO1512" s="3">
        <v>46174</v>
      </c>
    </row>
    <row r="1513" spans="1:41">
      <c r="A1513" s="1" t="s">
        <v>3139</v>
      </c>
      <c r="B1513" s="1" t="s">
        <v>42</v>
      </c>
      <c r="C1513">
        <v>999999999999</v>
      </c>
      <c r="D1513">
        <v>222222222222</v>
      </c>
      <c r="E1513" s="1" t="s">
        <v>121</v>
      </c>
      <c r="F1513">
        <v>46187.833333333336</v>
      </c>
      <c r="G1513">
        <v>46188.833333333336</v>
      </c>
      <c r="H1513">
        <v>46173.833333333336</v>
      </c>
      <c r="I1513">
        <v>46203.833333333336</v>
      </c>
      <c r="J1513" s="1" t="s">
        <v>44</v>
      </c>
      <c r="K1513" s="1" t="s">
        <v>45</v>
      </c>
      <c r="L1513" s="1" t="s">
        <v>46</v>
      </c>
      <c r="M1513" s="1" t="s">
        <v>130</v>
      </c>
      <c r="N1513" s="1" t="s">
        <v>48</v>
      </c>
      <c r="O1513" s="1" t="s">
        <v>49</v>
      </c>
      <c r="P1513">
        <v>452.73930000000001</v>
      </c>
      <c r="Q1513" s="1" t="s">
        <v>50</v>
      </c>
      <c r="R1513">
        <v>9.6000000000000002E-2</v>
      </c>
      <c r="S1513" s="1" t="s">
        <v>51</v>
      </c>
      <c r="T1513" s="1" t="s">
        <v>52</v>
      </c>
      <c r="U1513">
        <v>43.463000000000001</v>
      </c>
      <c r="V1513">
        <v>38.030099999999997</v>
      </c>
      <c r="W1513">
        <v>38.030099999999997</v>
      </c>
      <c r="X1513" s="1" t="s">
        <v>53</v>
      </c>
      <c r="Y1513" s="1" t="s">
        <v>49</v>
      </c>
      <c r="Z1513" s="1" t="s">
        <v>54</v>
      </c>
      <c r="AA1513" s="1" t="s">
        <v>123</v>
      </c>
      <c r="AB1513" s="1" t="s">
        <v>124</v>
      </c>
      <c r="AC1513" s="1" t="s">
        <v>125</v>
      </c>
      <c r="AD1513" s="1" t="s">
        <v>126</v>
      </c>
      <c r="AE1513" s="1" t="s">
        <v>127</v>
      </c>
      <c r="AF1513" s="1" t="s">
        <v>70</v>
      </c>
      <c r="AG1513" s="1" t="s">
        <v>60</v>
      </c>
      <c r="AH1513">
        <v>1513</v>
      </c>
      <c r="AI1513" s="1" t="s">
        <v>70</v>
      </c>
      <c r="AJ1513" s="1" t="s">
        <v>71</v>
      </c>
      <c r="AK1513" s="1" t="s">
        <v>72</v>
      </c>
      <c r="AL1513">
        <v>1</v>
      </c>
      <c r="AM1513" s="1" t="s">
        <v>3140</v>
      </c>
      <c r="AN1513" s="2">
        <v>46174</v>
      </c>
      <c r="AO1513" s="3">
        <v>46174</v>
      </c>
    </row>
    <row r="1514" spans="1:41">
      <c r="A1514" s="1" t="s">
        <v>3141</v>
      </c>
      <c r="B1514" s="1" t="s">
        <v>42</v>
      </c>
      <c r="C1514">
        <v>999999999999</v>
      </c>
      <c r="D1514">
        <v>222222222222</v>
      </c>
      <c r="E1514" s="1" t="s">
        <v>121</v>
      </c>
      <c r="F1514">
        <v>46187.833333333336</v>
      </c>
      <c r="G1514">
        <v>46188.833333333336</v>
      </c>
      <c r="H1514">
        <v>46173.833333333336</v>
      </c>
      <c r="I1514">
        <v>46203.833333333336</v>
      </c>
      <c r="J1514" s="1" t="s">
        <v>75</v>
      </c>
      <c r="K1514" s="1" t="s">
        <v>76</v>
      </c>
      <c r="L1514" s="1" t="s">
        <v>77</v>
      </c>
      <c r="M1514" s="1" t="s">
        <v>133</v>
      </c>
      <c r="N1514" s="1" t="s">
        <v>48</v>
      </c>
      <c r="O1514" s="1" t="s">
        <v>49</v>
      </c>
      <c r="P1514">
        <v>83.742900000000006</v>
      </c>
      <c r="Q1514" s="1" t="s">
        <v>79</v>
      </c>
      <c r="R1514">
        <v>2.3E-2</v>
      </c>
      <c r="S1514" s="1" t="s">
        <v>51</v>
      </c>
      <c r="T1514" s="1" t="s">
        <v>52</v>
      </c>
      <c r="U1514">
        <v>1.9260999999999999</v>
      </c>
      <c r="V1514">
        <v>1.8005</v>
      </c>
      <c r="W1514">
        <v>1.8005</v>
      </c>
      <c r="X1514" s="1" t="s">
        <v>53</v>
      </c>
      <c r="Y1514" s="1" t="s">
        <v>49</v>
      </c>
      <c r="Z1514" s="1" t="s">
        <v>80</v>
      </c>
      <c r="AA1514" s="1" t="s">
        <v>123</v>
      </c>
      <c r="AB1514" s="1" t="s">
        <v>124</v>
      </c>
      <c r="AC1514" s="1" t="s">
        <v>125</v>
      </c>
      <c r="AD1514" s="1" t="s">
        <v>126</v>
      </c>
      <c r="AE1514" s="1" t="s">
        <v>127</v>
      </c>
      <c r="AF1514" s="1" t="s">
        <v>70</v>
      </c>
      <c r="AG1514" s="1" t="s">
        <v>60</v>
      </c>
      <c r="AH1514">
        <v>1514</v>
      </c>
      <c r="AI1514" s="1" t="s">
        <v>70</v>
      </c>
      <c r="AJ1514" s="1" t="s">
        <v>71</v>
      </c>
      <c r="AK1514" s="1" t="s">
        <v>72</v>
      </c>
      <c r="AL1514">
        <v>1</v>
      </c>
      <c r="AM1514" s="1" t="s">
        <v>3142</v>
      </c>
      <c r="AN1514" s="2">
        <v>46174</v>
      </c>
      <c r="AO1514" s="3">
        <v>46174</v>
      </c>
    </row>
    <row r="1515" spans="1:41">
      <c r="A1515" s="1" t="s">
        <v>3143</v>
      </c>
      <c r="B1515" s="1" t="s">
        <v>42</v>
      </c>
      <c r="C1515">
        <v>999999999999</v>
      </c>
      <c r="D1515">
        <v>222222222222</v>
      </c>
      <c r="E1515" s="1" t="s">
        <v>121</v>
      </c>
      <c r="F1515">
        <v>46187.833333333336</v>
      </c>
      <c r="G1515">
        <v>46188.833333333336</v>
      </c>
      <c r="H1515">
        <v>46173.833333333336</v>
      </c>
      <c r="I1515">
        <v>46203.833333333336</v>
      </c>
      <c r="J1515" s="1" t="s">
        <v>75</v>
      </c>
      <c r="K1515" s="1" t="s">
        <v>76</v>
      </c>
      <c r="L1515" s="1" t="s">
        <v>77</v>
      </c>
      <c r="M1515" s="1" t="s">
        <v>136</v>
      </c>
      <c r="N1515" s="1" t="s">
        <v>48</v>
      </c>
      <c r="O1515" s="1" t="s">
        <v>49</v>
      </c>
      <c r="P1515">
        <v>85.357699999999994</v>
      </c>
      <c r="Q1515" s="1" t="s">
        <v>79</v>
      </c>
      <c r="R1515">
        <v>2.3E-2</v>
      </c>
      <c r="S1515" s="1" t="s">
        <v>51</v>
      </c>
      <c r="T1515" s="1" t="s">
        <v>52</v>
      </c>
      <c r="U1515">
        <v>1.9632000000000001</v>
      </c>
      <c r="V1515">
        <v>1.8351999999999999</v>
      </c>
      <c r="W1515">
        <v>1.8351999999999999</v>
      </c>
      <c r="X1515" s="1" t="s">
        <v>53</v>
      </c>
      <c r="Y1515" s="1" t="s">
        <v>49</v>
      </c>
      <c r="Z1515" s="1" t="s">
        <v>80</v>
      </c>
      <c r="AA1515" s="1" t="s">
        <v>123</v>
      </c>
      <c r="AB1515" s="1" t="s">
        <v>124</v>
      </c>
      <c r="AC1515" s="1" t="s">
        <v>125</v>
      </c>
      <c r="AD1515" s="1" t="s">
        <v>126</v>
      </c>
      <c r="AE1515" s="1" t="s">
        <v>127</v>
      </c>
      <c r="AF1515" s="1" t="s">
        <v>70</v>
      </c>
      <c r="AG1515" s="1" t="s">
        <v>60</v>
      </c>
      <c r="AH1515">
        <v>1515</v>
      </c>
      <c r="AI1515" s="1" t="s">
        <v>70</v>
      </c>
      <c r="AJ1515" s="1" t="s">
        <v>71</v>
      </c>
      <c r="AK1515" s="1" t="s">
        <v>72</v>
      </c>
      <c r="AL1515">
        <v>1</v>
      </c>
      <c r="AM1515" s="1" t="s">
        <v>3144</v>
      </c>
      <c r="AN1515" s="2">
        <v>46174</v>
      </c>
      <c r="AO1515" s="3">
        <v>46174</v>
      </c>
    </row>
    <row r="1516" spans="1:41">
      <c r="A1516" s="1" t="s">
        <v>3145</v>
      </c>
      <c r="B1516" s="1" t="s">
        <v>42</v>
      </c>
      <c r="C1516">
        <v>999999999999</v>
      </c>
      <c r="D1516">
        <v>222222222222</v>
      </c>
      <c r="E1516" s="1" t="s">
        <v>121</v>
      </c>
      <c r="F1516">
        <v>46187.833333333336</v>
      </c>
      <c r="G1516">
        <v>46188.833333333336</v>
      </c>
      <c r="H1516">
        <v>46173.833333333336</v>
      </c>
      <c r="I1516">
        <v>46203.833333333336</v>
      </c>
      <c r="J1516" s="1" t="s">
        <v>86</v>
      </c>
      <c r="K1516" s="1" t="s">
        <v>87</v>
      </c>
      <c r="L1516" s="1" t="s">
        <v>88</v>
      </c>
      <c r="M1516" s="1" t="s">
        <v>139</v>
      </c>
      <c r="N1516" s="1" t="s">
        <v>48</v>
      </c>
      <c r="O1516" s="1" t="s">
        <v>49</v>
      </c>
      <c r="P1516">
        <v>87.730199999999996</v>
      </c>
      <c r="Q1516" s="1" t="s">
        <v>50</v>
      </c>
      <c r="R1516">
        <v>0.192</v>
      </c>
      <c r="S1516" s="1" t="s">
        <v>51</v>
      </c>
      <c r="T1516" s="1" t="s">
        <v>52</v>
      </c>
      <c r="U1516">
        <v>16.844200000000001</v>
      </c>
      <c r="V1516">
        <v>14.914099999999999</v>
      </c>
      <c r="W1516">
        <v>14.914099999999999</v>
      </c>
      <c r="X1516" s="1" t="s">
        <v>53</v>
      </c>
      <c r="Y1516" s="1" t="s">
        <v>49</v>
      </c>
      <c r="Z1516" s="1" t="s">
        <v>90</v>
      </c>
      <c r="AA1516" s="1" t="s">
        <v>123</v>
      </c>
      <c r="AB1516" s="1" t="s">
        <v>124</v>
      </c>
      <c r="AC1516" s="1" t="s">
        <v>125</v>
      </c>
      <c r="AD1516" s="1" t="s">
        <v>126</v>
      </c>
      <c r="AE1516" s="1" t="s">
        <v>127</v>
      </c>
      <c r="AF1516" s="1" t="s">
        <v>70</v>
      </c>
      <c r="AG1516" s="1" t="s">
        <v>60</v>
      </c>
      <c r="AH1516">
        <v>1516</v>
      </c>
      <c r="AI1516" s="1" t="s">
        <v>70</v>
      </c>
      <c r="AJ1516" s="1" t="s">
        <v>71</v>
      </c>
      <c r="AK1516" s="1" t="s">
        <v>72</v>
      </c>
      <c r="AL1516">
        <v>1</v>
      </c>
      <c r="AM1516" s="1" t="s">
        <v>3146</v>
      </c>
      <c r="AN1516" s="2">
        <v>46174</v>
      </c>
      <c r="AO1516" s="3">
        <v>46174</v>
      </c>
    </row>
    <row r="1517" spans="1:41">
      <c r="A1517" s="1" t="s">
        <v>3147</v>
      </c>
      <c r="B1517" s="1" t="s">
        <v>42</v>
      </c>
      <c r="C1517">
        <v>999999999999</v>
      </c>
      <c r="D1517">
        <v>222222222222</v>
      </c>
      <c r="E1517" s="1" t="s">
        <v>121</v>
      </c>
      <c r="F1517">
        <v>46187.833333333336</v>
      </c>
      <c r="G1517">
        <v>46188.833333333336</v>
      </c>
      <c r="H1517">
        <v>46173.833333333336</v>
      </c>
      <c r="I1517">
        <v>46203.833333333336</v>
      </c>
      <c r="J1517" s="1" t="s">
        <v>86</v>
      </c>
      <c r="K1517" s="1" t="s">
        <v>87</v>
      </c>
      <c r="L1517" s="1" t="s">
        <v>88</v>
      </c>
      <c r="M1517" s="1" t="s">
        <v>142</v>
      </c>
      <c r="N1517" s="1" t="s">
        <v>48</v>
      </c>
      <c r="O1517" s="1" t="s">
        <v>49</v>
      </c>
      <c r="P1517">
        <v>80.056399999999996</v>
      </c>
      <c r="Q1517" s="1" t="s">
        <v>50</v>
      </c>
      <c r="R1517">
        <v>0.192</v>
      </c>
      <c r="S1517" s="1" t="s">
        <v>51</v>
      </c>
      <c r="T1517" s="1" t="s">
        <v>52</v>
      </c>
      <c r="U1517">
        <v>15.370799999999999</v>
      </c>
      <c r="V1517">
        <v>13.6096</v>
      </c>
      <c r="W1517">
        <v>13.6096</v>
      </c>
      <c r="X1517" s="1" t="s">
        <v>53</v>
      </c>
      <c r="Y1517" s="1" t="s">
        <v>49</v>
      </c>
      <c r="Z1517" s="1" t="s">
        <v>90</v>
      </c>
      <c r="AA1517" s="1" t="s">
        <v>123</v>
      </c>
      <c r="AB1517" s="1" t="s">
        <v>124</v>
      </c>
      <c r="AC1517" s="1" t="s">
        <v>125</v>
      </c>
      <c r="AD1517" s="1" t="s">
        <v>126</v>
      </c>
      <c r="AE1517" s="1" t="s">
        <v>127</v>
      </c>
      <c r="AF1517" s="1" t="s">
        <v>70</v>
      </c>
      <c r="AG1517" s="1" t="s">
        <v>60</v>
      </c>
      <c r="AH1517">
        <v>1517</v>
      </c>
      <c r="AI1517" s="1" t="s">
        <v>70</v>
      </c>
      <c r="AJ1517" s="1" t="s">
        <v>71</v>
      </c>
      <c r="AK1517" s="1" t="s">
        <v>72</v>
      </c>
      <c r="AL1517">
        <v>1</v>
      </c>
      <c r="AM1517" s="1" t="s">
        <v>3148</v>
      </c>
      <c r="AN1517" s="2">
        <v>46174</v>
      </c>
      <c r="AO1517" s="3">
        <v>46174</v>
      </c>
    </row>
    <row r="1518" spans="1:41">
      <c r="A1518" s="1" t="s">
        <v>3149</v>
      </c>
      <c r="B1518" s="1" t="s">
        <v>42</v>
      </c>
      <c r="C1518">
        <v>999999999999</v>
      </c>
      <c r="D1518">
        <v>222222222222</v>
      </c>
      <c r="E1518" s="1" t="s">
        <v>121</v>
      </c>
      <c r="F1518">
        <v>46187.833333333336</v>
      </c>
      <c r="G1518">
        <v>46188.833333333336</v>
      </c>
      <c r="H1518">
        <v>46173.833333333336</v>
      </c>
      <c r="I1518">
        <v>46203.833333333336</v>
      </c>
      <c r="J1518" s="1" t="s">
        <v>96</v>
      </c>
      <c r="K1518" s="1" t="s">
        <v>45</v>
      </c>
      <c r="L1518" s="1" t="s">
        <v>97</v>
      </c>
      <c r="M1518" s="1" t="s">
        <v>145</v>
      </c>
      <c r="N1518" s="1" t="s">
        <v>48</v>
      </c>
      <c r="O1518" s="1" t="s">
        <v>49</v>
      </c>
      <c r="P1518">
        <v>1658141.8997</v>
      </c>
      <c r="Q1518" s="1" t="s">
        <v>99</v>
      </c>
      <c r="R1518">
        <v>1.6666700000000001E-5</v>
      </c>
      <c r="S1518" s="1" t="s">
        <v>51</v>
      </c>
      <c r="T1518" s="1" t="s">
        <v>52</v>
      </c>
      <c r="U1518">
        <v>27.6358</v>
      </c>
      <c r="V1518">
        <v>25.7012</v>
      </c>
      <c r="W1518">
        <v>25.7012</v>
      </c>
      <c r="X1518" s="1" t="s">
        <v>53</v>
      </c>
      <c r="Y1518" s="1" t="s">
        <v>49</v>
      </c>
      <c r="Z1518" s="1" t="s">
        <v>100</v>
      </c>
      <c r="AA1518" s="1" t="s">
        <v>55</v>
      </c>
      <c r="AB1518" s="1" t="s">
        <v>56</v>
      </c>
      <c r="AC1518" s="1" t="s">
        <v>57</v>
      </c>
      <c r="AD1518" s="1" t="s">
        <v>58</v>
      </c>
      <c r="AE1518" s="1" t="s">
        <v>59</v>
      </c>
      <c r="AF1518" s="1" t="s">
        <v>56</v>
      </c>
      <c r="AG1518" s="1" t="s">
        <v>60</v>
      </c>
      <c r="AH1518">
        <v>1518</v>
      </c>
      <c r="AI1518" s="1" t="s">
        <v>56</v>
      </c>
      <c r="AJ1518" s="1" t="s">
        <v>56</v>
      </c>
      <c r="AK1518" s="1" t="s">
        <v>61</v>
      </c>
      <c r="AL1518">
        <v>1</v>
      </c>
      <c r="AM1518" s="1" t="s">
        <v>3150</v>
      </c>
      <c r="AN1518" s="2">
        <v>46174</v>
      </c>
      <c r="AO1518" s="3">
        <v>46174</v>
      </c>
    </row>
    <row r="1519" spans="1:41">
      <c r="A1519" s="1" t="s">
        <v>3151</v>
      </c>
      <c r="B1519" s="1" t="s">
        <v>42</v>
      </c>
      <c r="C1519">
        <v>999999999999</v>
      </c>
      <c r="D1519">
        <v>222222222222</v>
      </c>
      <c r="E1519" s="1" t="s">
        <v>121</v>
      </c>
      <c r="F1519">
        <v>46187.833333333336</v>
      </c>
      <c r="G1519">
        <v>46188.833333333336</v>
      </c>
      <c r="H1519">
        <v>46173.833333333336</v>
      </c>
      <c r="I1519">
        <v>46203.833333333336</v>
      </c>
      <c r="J1519" s="1" t="s">
        <v>96</v>
      </c>
      <c r="K1519" s="1" t="s">
        <v>45</v>
      </c>
      <c r="L1519" s="1" t="s">
        <v>97</v>
      </c>
      <c r="M1519" s="1" t="s">
        <v>148</v>
      </c>
      <c r="N1519" s="1" t="s">
        <v>48</v>
      </c>
      <c r="O1519" s="1" t="s">
        <v>49</v>
      </c>
      <c r="P1519">
        <v>1775119.4328000001</v>
      </c>
      <c r="Q1519" s="1" t="s">
        <v>99</v>
      </c>
      <c r="R1519">
        <v>1.6666700000000001E-5</v>
      </c>
      <c r="S1519" s="1" t="s">
        <v>51</v>
      </c>
      <c r="T1519" s="1" t="s">
        <v>52</v>
      </c>
      <c r="U1519">
        <v>29.5854</v>
      </c>
      <c r="V1519">
        <v>27.514399999999998</v>
      </c>
      <c r="W1519">
        <v>27.514399999999998</v>
      </c>
      <c r="X1519" s="1" t="s">
        <v>53</v>
      </c>
      <c r="Y1519" s="1" t="s">
        <v>49</v>
      </c>
      <c r="Z1519" s="1" t="s">
        <v>100</v>
      </c>
      <c r="AA1519" s="1" t="s">
        <v>123</v>
      </c>
      <c r="AB1519" s="1" t="s">
        <v>124</v>
      </c>
      <c r="AC1519" s="1" t="s">
        <v>125</v>
      </c>
      <c r="AD1519" s="1" t="s">
        <v>126</v>
      </c>
      <c r="AE1519" s="1" t="s">
        <v>127</v>
      </c>
      <c r="AF1519" s="1" t="s">
        <v>70</v>
      </c>
      <c r="AG1519" s="1" t="s">
        <v>60</v>
      </c>
      <c r="AH1519">
        <v>1519</v>
      </c>
      <c r="AI1519" s="1" t="s">
        <v>70</v>
      </c>
      <c r="AJ1519" s="1" t="s">
        <v>71</v>
      </c>
      <c r="AK1519" s="1" t="s">
        <v>72</v>
      </c>
      <c r="AL1519">
        <v>1</v>
      </c>
      <c r="AM1519" s="1" t="s">
        <v>3152</v>
      </c>
      <c r="AN1519" s="2">
        <v>46174</v>
      </c>
      <c r="AO1519" s="3">
        <v>46174</v>
      </c>
    </row>
    <row r="1520" spans="1:41">
      <c r="A1520" s="1" t="s">
        <v>3153</v>
      </c>
      <c r="B1520" s="1" t="s">
        <v>42</v>
      </c>
      <c r="C1520">
        <v>999999999999</v>
      </c>
      <c r="D1520">
        <v>222222222222</v>
      </c>
      <c r="E1520" s="1" t="s">
        <v>121</v>
      </c>
      <c r="F1520">
        <v>46187.833333333336</v>
      </c>
      <c r="G1520">
        <v>46188.833333333336</v>
      </c>
      <c r="H1520">
        <v>46173.833333333336</v>
      </c>
      <c r="I1520">
        <v>46203.833333333336</v>
      </c>
      <c r="J1520" s="1" t="s">
        <v>106</v>
      </c>
      <c r="K1520" s="1" t="s">
        <v>107</v>
      </c>
      <c r="L1520" s="1" t="s">
        <v>108</v>
      </c>
      <c r="M1520" s="1" t="s">
        <v>151</v>
      </c>
      <c r="N1520" s="1" t="s">
        <v>48</v>
      </c>
      <c r="O1520" s="1" t="s">
        <v>49</v>
      </c>
      <c r="P1520">
        <v>81.437799999999996</v>
      </c>
      <c r="Q1520" s="1" t="s">
        <v>110</v>
      </c>
      <c r="R1520">
        <v>0.5</v>
      </c>
      <c r="S1520" s="1" t="s">
        <v>51</v>
      </c>
      <c r="T1520" s="1" t="s">
        <v>52</v>
      </c>
      <c r="U1520">
        <v>40.718899999999998</v>
      </c>
      <c r="V1520">
        <v>37.461399999999998</v>
      </c>
      <c r="W1520">
        <v>37.461399999999998</v>
      </c>
      <c r="X1520" s="1" t="s">
        <v>53</v>
      </c>
      <c r="Y1520" s="1" t="s">
        <v>49</v>
      </c>
      <c r="Z1520" s="1" t="s">
        <v>111</v>
      </c>
      <c r="AA1520" s="1" t="s">
        <v>152</v>
      </c>
      <c r="AB1520" s="1" t="s">
        <v>124</v>
      </c>
      <c r="AC1520" s="1" t="s">
        <v>125</v>
      </c>
      <c r="AD1520" s="1" t="s">
        <v>126</v>
      </c>
      <c r="AE1520" s="1" t="s">
        <v>127</v>
      </c>
      <c r="AF1520" s="1" t="s">
        <v>70</v>
      </c>
      <c r="AG1520" s="1" t="s">
        <v>60</v>
      </c>
      <c r="AH1520">
        <v>1520</v>
      </c>
      <c r="AI1520" s="1" t="s">
        <v>113</v>
      </c>
      <c r="AJ1520" s="1" t="s">
        <v>114</v>
      </c>
      <c r="AK1520" s="1" t="s">
        <v>115</v>
      </c>
      <c r="AL1520">
        <v>1</v>
      </c>
      <c r="AM1520" s="1" t="s">
        <v>3154</v>
      </c>
      <c r="AN1520" s="2">
        <v>46174</v>
      </c>
      <c r="AO1520" s="3">
        <v>46174</v>
      </c>
    </row>
    <row r="1521" spans="1:41">
      <c r="A1521" s="1" t="s">
        <v>3155</v>
      </c>
      <c r="B1521" s="1" t="s">
        <v>42</v>
      </c>
      <c r="C1521">
        <v>999999999999</v>
      </c>
      <c r="D1521">
        <v>222222222222</v>
      </c>
      <c r="E1521" s="1" t="s">
        <v>121</v>
      </c>
      <c r="F1521">
        <v>46187.833333333336</v>
      </c>
      <c r="G1521">
        <v>46188.833333333336</v>
      </c>
      <c r="H1521">
        <v>46173.833333333336</v>
      </c>
      <c r="I1521">
        <v>46203.833333333336</v>
      </c>
      <c r="J1521" s="1" t="s">
        <v>106</v>
      </c>
      <c r="K1521" s="1" t="s">
        <v>107</v>
      </c>
      <c r="L1521" s="1" t="s">
        <v>108</v>
      </c>
      <c r="M1521" s="1" t="s">
        <v>155</v>
      </c>
      <c r="N1521" s="1" t="s">
        <v>48</v>
      </c>
      <c r="O1521" s="1" t="s">
        <v>49</v>
      </c>
      <c r="P1521">
        <v>86.233099999999993</v>
      </c>
      <c r="Q1521" s="1" t="s">
        <v>110</v>
      </c>
      <c r="R1521">
        <v>0.5</v>
      </c>
      <c r="S1521" s="1" t="s">
        <v>51</v>
      </c>
      <c r="T1521" s="1" t="s">
        <v>52</v>
      </c>
      <c r="U1521">
        <v>43.116599999999998</v>
      </c>
      <c r="V1521">
        <v>39.667200000000001</v>
      </c>
      <c r="W1521">
        <v>39.667200000000001</v>
      </c>
      <c r="X1521" s="1" t="s">
        <v>53</v>
      </c>
      <c r="Y1521" s="1" t="s">
        <v>49</v>
      </c>
      <c r="Z1521" s="1" t="s">
        <v>111</v>
      </c>
      <c r="AA1521" s="1" t="s">
        <v>152</v>
      </c>
      <c r="AB1521" s="1" t="s">
        <v>124</v>
      </c>
      <c r="AC1521" s="1" t="s">
        <v>125</v>
      </c>
      <c r="AD1521" s="1" t="s">
        <v>126</v>
      </c>
      <c r="AE1521" s="1" t="s">
        <v>127</v>
      </c>
      <c r="AF1521" s="1" t="s">
        <v>70</v>
      </c>
      <c r="AG1521" s="1" t="s">
        <v>60</v>
      </c>
      <c r="AH1521">
        <v>1521</v>
      </c>
      <c r="AI1521" s="1" t="s">
        <v>113</v>
      </c>
      <c r="AJ1521" s="1" t="s">
        <v>114</v>
      </c>
      <c r="AK1521" s="1" t="s">
        <v>115</v>
      </c>
      <c r="AL1521">
        <v>1</v>
      </c>
      <c r="AM1521" s="1" t="s">
        <v>3156</v>
      </c>
      <c r="AN1521" s="2">
        <v>46174</v>
      </c>
      <c r="AO1521" s="3">
        <v>46174</v>
      </c>
    </row>
    <row r="1522" spans="1:41">
      <c r="A1522" s="1" t="s">
        <v>3157</v>
      </c>
      <c r="B1522" s="1" t="s">
        <v>42</v>
      </c>
      <c r="C1522">
        <v>999999999999</v>
      </c>
      <c r="D1522">
        <v>111111111111</v>
      </c>
      <c r="E1522" s="1" t="s">
        <v>43</v>
      </c>
      <c r="F1522">
        <v>46188.833333333336</v>
      </c>
      <c r="G1522">
        <v>46189.833333333336</v>
      </c>
      <c r="H1522">
        <v>46173.833333333336</v>
      </c>
      <c r="I1522">
        <v>46203.833333333336</v>
      </c>
      <c r="J1522" s="1" t="s">
        <v>44</v>
      </c>
      <c r="K1522" s="1" t="s">
        <v>45</v>
      </c>
      <c r="L1522" s="1" t="s">
        <v>46</v>
      </c>
      <c r="M1522" s="1" t="s">
        <v>47</v>
      </c>
      <c r="N1522" s="1" t="s">
        <v>48</v>
      </c>
      <c r="O1522" s="1" t="s">
        <v>49</v>
      </c>
      <c r="P1522">
        <v>1114.9964</v>
      </c>
      <c r="Q1522" s="1" t="s">
        <v>50</v>
      </c>
      <c r="R1522">
        <v>9.6000000000000002E-2</v>
      </c>
      <c r="S1522" s="1" t="s">
        <v>51</v>
      </c>
      <c r="T1522" s="1" t="s">
        <v>52</v>
      </c>
      <c r="U1522">
        <v>107.0397</v>
      </c>
      <c r="V1522">
        <v>93.659700000000001</v>
      </c>
      <c r="W1522">
        <v>93.659700000000001</v>
      </c>
      <c r="X1522" s="1" t="s">
        <v>53</v>
      </c>
      <c r="Y1522" s="1" t="s">
        <v>49</v>
      </c>
      <c r="Z1522" s="1" t="s">
        <v>54</v>
      </c>
      <c r="AA1522" s="1" t="s">
        <v>65</v>
      </c>
      <c r="AB1522" s="1" t="s">
        <v>66</v>
      </c>
      <c r="AC1522" s="1" t="s">
        <v>67</v>
      </c>
      <c r="AD1522" s="1" t="s">
        <v>68</v>
      </c>
      <c r="AE1522" s="1" t="s">
        <v>69</v>
      </c>
      <c r="AF1522" s="1" t="s">
        <v>70</v>
      </c>
      <c r="AG1522" s="1" t="s">
        <v>60</v>
      </c>
      <c r="AH1522">
        <v>1522</v>
      </c>
      <c r="AI1522" s="1" t="s">
        <v>70</v>
      </c>
      <c r="AJ1522" s="1" t="s">
        <v>71</v>
      </c>
      <c r="AK1522" s="1" t="s">
        <v>72</v>
      </c>
      <c r="AL1522">
        <v>1</v>
      </c>
      <c r="AM1522" s="1" t="s">
        <v>3158</v>
      </c>
      <c r="AN1522" s="2">
        <v>46174</v>
      </c>
      <c r="AO1522" s="3">
        <v>46174</v>
      </c>
    </row>
    <row r="1523" spans="1:41">
      <c r="A1523" s="1" t="s">
        <v>3159</v>
      </c>
      <c r="B1523" s="1" t="s">
        <v>42</v>
      </c>
      <c r="C1523">
        <v>999999999999</v>
      </c>
      <c r="D1523">
        <v>111111111111</v>
      </c>
      <c r="E1523" s="1" t="s">
        <v>43</v>
      </c>
      <c r="F1523">
        <v>46188.833333333336</v>
      </c>
      <c r="G1523">
        <v>46189.833333333336</v>
      </c>
      <c r="H1523">
        <v>46173.833333333336</v>
      </c>
      <c r="I1523">
        <v>46203.833333333336</v>
      </c>
      <c r="J1523" s="1" t="s">
        <v>44</v>
      </c>
      <c r="K1523" s="1" t="s">
        <v>45</v>
      </c>
      <c r="L1523" s="1" t="s">
        <v>46</v>
      </c>
      <c r="M1523" s="1" t="s">
        <v>64</v>
      </c>
      <c r="N1523" s="1" t="s">
        <v>48</v>
      </c>
      <c r="O1523" s="1" t="s">
        <v>49</v>
      </c>
      <c r="P1523">
        <v>1015.1298</v>
      </c>
      <c r="Q1523" s="1" t="s">
        <v>50</v>
      </c>
      <c r="R1523">
        <v>9.6000000000000002E-2</v>
      </c>
      <c r="S1523" s="1" t="s">
        <v>51</v>
      </c>
      <c r="T1523" s="1" t="s">
        <v>52</v>
      </c>
      <c r="U1523">
        <v>97.452500000000001</v>
      </c>
      <c r="V1523">
        <v>85.270899999999997</v>
      </c>
      <c r="W1523">
        <v>85.270899999999997</v>
      </c>
      <c r="X1523" s="1" t="s">
        <v>53</v>
      </c>
      <c r="Y1523" s="1" t="s">
        <v>49</v>
      </c>
      <c r="Z1523" s="1" t="s">
        <v>54</v>
      </c>
      <c r="AA1523" s="1" t="s">
        <v>55</v>
      </c>
      <c r="AB1523" s="1" t="s">
        <v>56</v>
      </c>
      <c r="AC1523" s="1" t="s">
        <v>57</v>
      </c>
      <c r="AD1523" s="1" t="s">
        <v>58</v>
      </c>
      <c r="AE1523" s="1" t="s">
        <v>59</v>
      </c>
      <c r="AF1523" s="1" t="s">
        <v>56</v>
      </c>
      <c r="AG1523" s="1" t="s">
        <v>60</v>
      </c>
      <c r="AH1523">
        <v>1523</v>
      </c>
      <c r="AI1523" s="1" t="s">
        <v>56</v>
      </c>
      <c r="AJ1523" s="1" t="s">
        <v>56</v>
      </c>
      <c r="AK1523" s="1" t="s">
        <v>61</v>
      </c>
      <c r="AL1523">
        <v>1</v>
      </c>
      <c r="AM1523" s="1" t="s">
        <v>3160</v>
      </c>
      <c r="AN1523" s="2">
        <v>46174</v>
      </c>
      <c r="AO1523" s="3">
        <v>46174</v>
      </c>
    </row>
    <row r="1524" spans="1:41">
      <c r="A1524" s="1" t="s">
        <v>3161</v>
      </c>
      <c r="B1524" s="1" t="s">
        <v>42</v>
      </c>
      <c r="C1524">
        <v>999999999999</v>
      </c>
      <c r="D1524">
        <v>111111111111</v>
      </c>
      <c r="E1524" s="1" t="s">
        <v>43</v>
      </c>
      <c r="F1524">
        <v>46188.833333333336</v>
      </c>
      <c r="G1524">
        <v>46189.833333333336</v>
      </c>
      <c r="H1524">
        <v>46173.833333333336</v>
      </c>
      <c r="I1524">
        <v>46203.833333333336</v>
      </c>
      <c r="J1524" s="1" t="s">
        <v>75</v>
      </c>
      <c r="K1524" s="1" t="s">
        <v>76</v>
      </c>
      <c r="L1524" s="1" t="s">
        <v>77</v>
      </c>
      <c r="M1524" s="1" t="s">
        <v>78</v>
      </c>
      <c r="N1524" s="1" t="s">
        <v>48</v>
      </c>
      <c r="O1524" s="1" t="s">
        <v>49</v>
      </c>
      <c r="P1524">
        <v>218.5949</v>
      </c>
      <c r="Q1524" s="1" t="s">
        <v>79</v>
      </c>
      <c r="R1524">
        <v>2.3E-2</v>
      </c>
      <c r="S1524" s="1" t="s">
        <v>51</v>
      </c>
      <c r="T1524" s="1" t="s">
        <v>52</v>
      </c>
      <c r="U1524">
        <v>5.0277000000000003</v>
      </c>
      <c r="V1524">
        <v>4.6997999999999998</v>
      </c>
      <c r="W1524">
        <v>4.6997999999999998</v>
      </c>
      <c r="X1524" s="1" t="s">
        <v>53</v>
      </c>
      <c r="Y1524" s="1" t="s">
        <v>49</v>
      </c>
      <c r="Z1524" s="1" t="s">
        <v>80</v>
      </c>
      <c r="AA1524" s="1" t="s">
        <v>65</v>
      </c>
      <c r="AB1524" s="1" t="s">
        <v>66</v>
      </c>
      <c r="AC1524" s="1" t="s">
        <v>67</v>
      </c>
      <c r="AD1524" s="1" t="s">
        <v>68</v>
      </c>
      <c r="AE1524" s="1" t="s">
        <v>69</v>
      </c>
      <c r="AF1524" s="1" t="s">
        <v>70</v>
      </c>
      <c r="AG1524" s="1" t="s">
        <v>60</v>
      </c>
      <c r="AH1524">
        <v>1524</v>
      </c>
      <c r="AI1524" s="1" t="s">
        <v>70</v>
      </c>
      <c r="AJ1524" s="1" t="s">
        <v>71</v>
      </c>
      <c r="AK1524" s="1" t="s">
        <v>72</v>
      </c>
      <c r="AL1524">
        <v>1</v>
      </c>
      <c r="AM1524" s="1" t="s">
        <v>3162</v>
      </c>
      <c r="AN1524" s="2">
        <v>46174</v>
      </c>
      <c r="AO1524" s="3">
        <v>46174</v>
      </c>
    </row>
    <row r="1525" spans="1:41">
      <c r="A1525" s="1" t="s">
        <v>3163</v>
      </c>
      <c r="B1525" s="1" t="s">
        <v>42</v>
      </c>
      <c r="C1525">
        <v>999999999999</v>
      </c>
      <c r="D1525">
        <v>111111111111</v>
      </c>
      <c r="E1525" s="1" t="s">
        <v>43</v>
      </c>
      <c r="F1525">
        <v>46188.833333333336</v>
      </c>
      <c r="G1525">
        <v>46189.833333333336</v>
      </c>
      <c r="H1525">
        <v>46173.833333333336</v>
      </c>
      <c r="I1525">
        <v>46203.833333333336</v>
      </c>
      <c r="J1525" s="1" t="s">
        <v>75</v>
      </c>
      <c r="K1525" s="1" t="s">
        <v>76</v>
      </c>
      <c r="L1525" s="1" t="s">
        <v>77</v>
      </c>
      <c r="M1525" s="1" t="s">
        <v>83</v>
      </c>
      <c r="N1525" s="1" t="s">
        <v>48</v>
      </c>
      <c r="O1525" s="1" t="s">
        <v>49</v>
      </c>
      <c r="P1525">
        <v>214.43459999999999</v>
      </c>
      <c r="Q1525" s="1" t="s">
        <v>79</v>
      </c>
      <c r="R1525">
        <v>2.3E-2</v>
      </c>
      <c r="S1525" s="1" t="s">
        <v>51</v>
      </c>
      <c r="T1525" s="1" t="s">
        <v>52</v>
      </c>
      <c r="U1525">
        <v>4.9320000000000004</v>
      </c>
      <c r="V1525">
        <v>4.6102999999999996</v>
      </c>
      <c r="W1525">
        <v>4.6102999999999996</v>
      </c>
      <c r="X1525" s="1" t="s">
        <v>53</v>
      </c>
      <c r="Y1525" s="1" t="s">
        <v>49</v>
      </c>
      <c r="Z1525" s="1" t="s">
        <v>80</v>
      </c>
      <c r="AA1525" s="1" t="s">
        <v>65</v>
      </c>
      <c r="AB1525" s="1" t="s">
        <v>66</v>
      </c>
      <c r="AC1525" s="1" t="s">
        <v>67</v>
      </c>
      <c r="AD1525" s="1" t="s">
        <v>68</v>
      </c>
      <c r="AE1525" s="1" t="s">
        <v>69</v>
      </c>
      <c r="AF1525" s="1" t="s">
        <v>70</v>
      </c>
      <c r="AG1525" s="1" t="s">
        <v>60</v>
      </c>
      <c r="AH1525">
        <v>1525</v>
      </c>
      <c r="AI1525" s="1" t="s">
        <v>70</v>
      </c>
      <c r="AJ1525" s="1" t="s">
        <v>71</v>
      </c>
      <c r="AK1525" s="1" t="s">
        <v>72</v>
      </c>
      <c r="AL1525">
        <v>1</v>
      </c>
      <c r="AM1525" s="1" t="s">
        <v>3164</v>
      </c>
      <c r="AN1525" s="2">
        <v>46174</v>
      </c>
      <c r="AO1525" s="3">
        <v>46174</v>
      </c>
    </row>
    <row r="1526" spans="1:41">
      <c r="A1526" s="1" t="s">
        <v>3165</v>
      </c>
      <c r="B1526" s="1" t="s">
        <v>42</v>
      </c>
      <c r="C1526">
        <v>999999999999</v>
      </c>
      <c r="D1526">
        <v>111111111111</v>
      </c>
      <c r="E1526" s="1" t="s">
        <v>43</v>
      </c>
      <c r="F1526">
        <v>46188.833333333336</v>
      </c>
      <c r="G1526">
        <v>46189.833333333336</v>
      </c>
      <c r="H1526">
        <v>46173.833333333336</v>
      </c>
      <c r="I1526">
        <v>46203.833333333336</v>
      </c>
      <c r="J1526" s="1" t="s">
        <v>86</v>
      </c>
      <c r="K1526" s="1" t="s">
        <v>87</v>
      </c>
      <c r="L1526" s="1" t="s">
        <v>88</v>
      </c>
      <c r="M1526" s="1" t="s">
        <v>89</v>
      </c>
      <c r="N1526" s="1" t="s">
        <v>48</v>
      </c>
      <c r="O1526" s="1" t="s">
        <v>49</v>
      </c>
      <c r="P1526">
        <v>207.7209</v>
      </c>
      <c r="Q1526" s="1" t="s">
        <v>50</v>
      </c>
      <c r="R1526">
        <v>0.192</v>
      </c>
      <c r="S1526" s="1" t="s">
        <v>51</v>
      </c>
      <c r="T1526" s="1" t="s">
        <v>52</v>
      </c>
      <c r="U1526">
        <v>39.882399999999997</v>
      </c>
      <c r="V1526">
        <v>35.3125</v>
      </c>
      <c r="W1526">
        <v>35.3125</v>
      </c>
      <c r="X1526" s="1" t="s">
        <v>53</v>
      </c>
      <c r="Y1526" s="1" t="s">
        <v>49</v>
      </c>
      <c r="Z1526" s="1" t="s">
        <v>90</v>
      </c>
      <c r="AA1526" s="1" t="s">
        <v>65</v>
      </c>
      <c r="AB1526" s="1" t="s">
        <v>66</v>
      </c>
      <c r="AC1526" s="1" t="s">
        <v>67</v>
      </c>
      <c r="AD1526" s="1" t="s">
        <v>68</v>
      </c>
      <c r="AE1526" s="1" t="s">
        <v>69</v>
      </c>
      <c r="AF1526" s="1" t="s">
        <v>70</v>
      </c>
      <c r="AG1526" s="1" t="s">
        <v>60</v>
      </c>
      <c r="AH1526">
        <v>1526</v>
      </c>
      <c r="AI1526" s="1" t="s">
        <v>70</v>
      </c>
      <c r="AJ1526" s="1" t="s">
        <v>71</v>
      </c>
      <c r="AK1526" s="1" t="s">
        <v>72</v>
      </c>
      <c r="AL1526">
        <v>1</v>
      </c>
      <c r="AM1526" s="1" t="s">
        <v>3166</v>
      </c>
      <c r="AN1526" s="2">
        <v>46174</v>
      </c>
      <c r="AO1526" s="3">
        <v>46174</v>
      </c>
    </row>
    <row r="1527" spans="1:41">
      <c r="A1527" s="1" t="s">
        <v>3167</v>
      </c>
      <c r="B1527" s="1" t="s">
        <v>42</v>
      </c>
      <c r="C1527">
        <v>999999999999</v>
      </c>
      <c r="D1527">
        <v>111111111111</v>
      </c>
      <c r="E1527" s="1" t="s">
        <v>43</v>
      </c>
      <c r="F1527">
        <v>46188.833333333336</v>
      </c>
      <c r="G1527">
        <v>46189.833333333336</v>
      </c>
      <c r="H1527">
        <v>46173.833333333336</v>
      </c>
      <c r="I1527">
        <v>46203.833333333336</v>
      </c>
      <c r="J1527" s="1" t="s">
        <v>86</v>
      </c>
      <c r="K1527" s="1" t="s">
        <v>87</v>
      </c>
      <c r="L1527" s="1" t="s">
        <v>88</v>
      </c>
      <c r="M1527" s="1" t="s">
        <v>93</v>
      </c>
      <c r="N1527" s="1" t="s">
        <v>48</v>
      </c>
      <c r="O1527" s="1" t="s">
        <v>49</v>
      </c>
      <c r="P1527">
        <v>215.529</v>
      </c>
      <c r="Q1527" s="1" t="s">
        <v>50</v>
      </c>
      <c r="R1527">
        <v>0.192</v>
      </c>
      <c r="S1527" s="1" t="s">
        <v>51</v>
      </c>
      <c r="T1527" s="1" t="s">
        <v>52</v>
      </c>
      <c r="U1527">
        <v>41.381599999999999</v>
      </c>
      <c r="V1527">
        <v>36.639899999999997</v>
      </c>
      <c r="W1527">
        <v>36.639899999999997</v>
      </c>
      <c r="X1527" s="1" t="s">
        <v>53</v>
      </c>
      <c r="Y1527" s="1" t="s">
        <v>49</v>
      </c>
      <c r="Z1527" s="1" t="s">
        <v>90</v>
      </c>
      <c r="AA1527" s="1" t="s">
        <v>65</v>
      </c>
      <c r="AB1527" s="1" t="s">
        <v>66</v>
      </c>
      <c r="AC1527" s="1" t="s">
        <v>67</v>
      </c>
      <c r="AD1527" s="1" t="s">
        <v>68</v>
      </c>
      <c r="AE1527" s="1" t="s">
        <v>69</v>
      </c>
      <c r="AF1527" s="1" t="s">
        <v>70</v>
      </c>
      <c r="AG1527" s="1" t="s">
        <v>60</v>
      </c>
      <c r="AH1527">
        <v>1527</v>
      </c>
      <c r="AI1527" s="1" t="s">
        <v>70</v>
      </c>
      <c r="AJ1527" s="1" t="s">
        <v>71</v>
      </c>
      <c r="AK1527" s="1" t="s">
        <v>72</v>
      </c>
      <c r="AL1527">
        <v>1</v>
      </c>
      <c r="AM1527" s="1" t="s">
        <v>3168</v>
      </c>
      <c r="AN1527" s="2">
        <v>46174</v>
      </c>
      <c r="AO1527" s="3">
        <v>46174</v>
      </c>
    </row>
    <row r="1528" spans="1:41">
      <c r="A1528" s="1" t="s">
        <v>3169</v>
      </c>
      <c r="B1528" s="1" t="s">
        <v>42</v>
      </c>
      <c r="C1528">
        <v>999999999999</v>
      </c>
      <c r="D1528">
        <v>111111111111</v>
      </c>
      <c r="E1528" s="1" t="s">
        <v>43</v>
      </c>
      <c r="F1528">
        <v>46188.833333333336</v>
      </c>
      <c r="G1528">
        <v>46189.833333333336</v>
      </c>
      <c r="H1528">
        <v>46173.833333333336</v>
      </c>
      <c r="I1528">
        <v>46203.833333333336</v>
      </c>
      <c r="J1528" s="1" t="s">
        <v>96</v>
      </c>
      <c r="K1528" s="1" t="s">
        <v>45</v>
      </c>
      <c r="L1528" s="1" t="s">
        <v>97</v>
      </c>
      <c r="M1528" s="1" t="s">
        <v>98</v>
      </c>
      <c r="N1528" s="1" t="s">
        <v>48</v>
      </c>
      <c r="O1528" s="1" t="s">
        <v>49</v>
      </c>
      <c r="P1528">
        <v>4132023.1897999998</v>
      </c>
      <c r="Q1528" s="1" t="s">
        <v>99</v>
      </c>
      <c r="R1528">
        <v>1.6666700000000001E-5</v>
      </c>
      <c r="S1528" s="1" t="s">
        <v>51</v>
      </c>
      <c r="T1528" s="1" t="s">
        <v>52</v>
      </c>
      <c r="U1528">
        <v>68.867199999999997</v>
      </c>
      <c r="V1528">
        <v>64.046400000000006</v>
      </c>
      <c r="W1528">
        <v>64.046400000000006</v>
      </c>
      <c r="X1528" s="1" t="s">
        <v>53</v>
      </c>
      <c r="Y1528" s="1" t="s">
        <v>49</v>
      </c>
      <c r="Z1528" s="1" t="s">
        <v>100</v>
      </c>
      <c r="AA1528" s="1" t="s">
        <v>65</v>
      </c>
      <c r="AB1528" s="1" t="s">
        <v>66</v>
      </c>
      <c r="AC1528" s="1" t="s">
        <v>67</v>
      </c>
      <c r="AD1528" s="1" t="s">
        <v>68</v>
      </c>
      <c r="AE1528" s="1" t="s">
        <v>69</v>
      </c>
      <c r="AF1528" s="1" t="s">
        <v>70</v>
      </c>
      <c r="AG1528" s="1" t="s">
        <v>60</v>
      </c>
      <c r="AH1528">
        <v>1528</v>
      </c>
      <c r="AI1528" s="1" t="s">
        <v>70</v>
      </c>
      <c r="AJ1528" s="1" t="s">
        <v>71</v>
      </c>
      <c r="AK1528" s="1" t="s">
        <v>72</v>
      </c>
      <c r="AL1528">
        <v>1</v>
      </c>
      <c r="AM1528" s="1" t="s">
        <v>3170</v>
      </c>
      <c r="AN1528" s="2">
        <v>46174</v>
      </c>
      <c r="AO1528" s="3">
        <v>46174</v>
      </c>
    </row>
    <row r="1529" spans="1:41">
      <c r="A1529" s="1" t="s">
        <v>3171</v>
      </c>
      <c r="B1529" s="1" t="s">
        <v>42</v>
      </c>
      <c r="C1529">
        <v>999999999999</v>
      </c>
      <c r="D1529">
        <v>111111111111</v>
      </c>
      <c r="E1529" s="1" t="s">
        <v>43</v>
      </c>
      <c r="F1529">
        <v>46188.833333333336</v>
      </c>
      <c r="G1529">
        <v>46189.833333333336</v>
      </c>
      <c r="H1529">
        <v>46173.833333333336</v>
      </c>
      <c r="I1529">
        <v>46203.833333333336</v>
      </c>
      <c r="J1529" s="1" t="s">
        <v>96</v>
      </c>
      <c r="K1529" s="1" t="s">
        <v>45</v>
      </c>
      <c r="L1529" s="1" t="s">
        <v>97</v>
      </c>
      <c r="M1529" s="1" t="s">
        <v>103</v>
      </c>
      <c r="N1529" s="1" t="s">
        <v>48</v>
      </c>
      <c r="O1529" s="1" t="s">
        <v>49</v>
      </c>
      <c r="P1529">
        <v>4216393.0985000003</v>
      </c>
      <c r="Q1529" s="1" t="s">
        <v>99</v>
      </c>
      <c r="R1529">
        <v>1.6666700000000001E-5</v>
      </c>
      <c r="S1529" s="1" t="s">
        <v>51</v>
      </c>
      <c r="T1529" s="1" t="s">
        <v>52</v>
      </c>
      <c r="U1529">
        <v>70.273399999999995</v>
      </c>
      <c r="V1529">
        <v>65.354100000000003</v>
      </c>
      <c r="W1529">
        <v>65.354100000000003</v>
      </c>
      <c r="X1529" s="1" t="s">
        <v>53</v>
      </c>
      <c r="Y1529" s="1" t="s">
        <v>49</v>
      </c>
      <c r="Z1529" s="1" t="s">
        <v>100</v>
      </c>
      <c r="AA1529" s="1" t="s">
        <v>65</v>
      </c>
      <c r="AB1529" s="1" t="s">
        <v>66</v>
      </c>
      <c r="AC1529" s="1" t="s">
        <v>67</v>
      </c>
      <c r="AD1529" s="1" t="s">
        <v>68</v>
      </c>
      <c r="AE1529" s="1" t="s">
        <v>69</v>
      </c>
      <c r="AF1529" s="1" t="s">
        <v>70</v>
      </c>
      <c r="AG1529" s="1" t="s">
        <v>60</v>
      </c>
      <c r="AH1529">
        <v>1529</v>
      </c>
      <c r="AI1529" s="1" t="s">
        <v>70</v>
      </c>
      <c r="AJ1529" s="1" t="s">
        <v>71</v>
      </c>
      <c r="AK1529" s="1" t="s">
        <v>72</v>
      </c>
      <c r="AL1529">
        <v>1</v>
      </c>
      <c r="AM1529" s="1" t="s">
        <v>3172</v>
      </c>
      <c r="AN1529" s="2">
        <v>46174</v>
      </c>
      <c r="AO1529" s="3">
        <v>46174</v>
      </c>
    </row>
    <row r="1530" spans="1:41">
      <c r="A1530" s="1" t="s">
        <v>3173</v>
      </c>
      <c r="B1530" s="1" t="s">
        <v>42</v>
      </c>
      <c r="C1530">
        <v>999999999999</v>
      </c>
      <c r="D1530">
        <v>111111111111</v>
      </c>
      <c r="E1530" s="1" t="s">
        <v>43</v>
      </c>
      <c r="F1530">
        <v>46188.833333333336</v>
      </c>
      <c r="G1530">
        <v>46189.833333333336</v>
      </c>
      <c r="H1530">
        <v>46173.833333333336</v>
      </c>
      <c r="I1530">
        <v>46203.833333333336</v>
      </c>
      <c r="J1530" s="1" t="s">
        <v>106</v>
      </c>
      <c r="K1530" s="1" t="s">
        <v>107</v>
      </c>
      <c r="L1530" s="1" t="s">
        <v>108</v>
      </c>
      <c r="M1530" s="1" t="s">
        <v>109</v>
      </c>
      <c r="N1530" s="1" t="s">
        <v>48</v>
      </c>
      <c r="O1530" s="1" t="s">
        <v>49</v>
      </c>
      <c r="P1530">
        <v>219.12309999999999</v>
      </c>
      <c r="Q1530" s="1" t="s">
        <v>110</v>
      </c>
      <c r="R1530">
        <v>0.5</v>
      </c>
      <c r="S1530" s="1" t="s">
        <v>51</v>
      </c>
      <c r="T1530" s="1" t="s">
        <v>52</v>
      </c>
      <c r="U1530">
        <v>109.5615</v>
      </c>
      <c r="V1530">
        <v>100.7966</v>
      </c>
      <c r="W1530">
        <v>100.7966</v>
      </c>
      <c r="X1530" s="1" t="s">
        <v>53</v>
      </c>
      <c r="Y1530" s="1" t="s">
        <v>49</v>
      </c>
      <c r="Z1530" s="1" t="s">
        <v>111</v>
      </c>
      <c r="AA1530" s="1" t="s">
        <v>112</v>
      </c>
      <c r="AB1530" s="1" t="s">
        <v>66</v>
      </c>
      <c r="AC1530" s="1" t="s">
        <v>67</v>
      </c>
      <c r="AD1530" s="1" t="s">
        <v>68</v>
      </c>
      <c r="AE1530" s="1" t="s">
        <v>69</v>
      </c>
      <c r="AF1530" s="1" t="s">
        <v>70</v>
      </c>
      <c r="AG1530" s="1" t="s">
        <v>60</v>
      </c>
      <c r="AH1530">
        <v>1530</v>
      </c>
      <c r="AI1530" s="1" t="s">
        <v>113</v>
      </c>
      <c r="AJ1530" s="1" t="s">
        <v>114</v>
      </c>
      <c r="AK1530" s="1" t="s">
        <v>115</v>
      </c>
      <c r="AL1530">
        <v>1</v>
      </c>
      <c r="AM1530" s="1" t="s">
        <v>3174</v>
      </c>
      <c r="AN1530" s="2">
        <v>46174</v>
      </c>
      <c r="AO1530" s="3">
        <v>46174</v>
      </c>
    </row>
    <row r="1531" spans="1:41">
      <c r="A1531" s="1" t="s">
        <v>3175</v>
      </c>
      <c r="B1531" s="1" t="s">
        <v>42</v>
      </c>
      <c r="C1531">
        <v>999999999999</v>
      </c>
      <c r="D1531">
        <v>111111111111</v>
      </c>
      <c r="E1531" s="1" t="s">
        <v>43</v>
      </c>
      <c r="F1531">
        <v>46188.833333333336</v>
      </c>
      <c r="G1531">
        <v>46189.833333333336</v>
      </c>
      <c r="H1531">
        <v>46173.833333333336</v>
      </c>
      <c r="I1531">
        <v>46203.833333333336</v>
      </c>
      <c r="J1531" s="1" t="s">
        <v>106</v>
      </c>
      <c r="K1531" s="1" t="s">
        <v>107</v>
      </c>
      <c r="L1531" s="1" t="s">
        <v>108</v>
      </c>
      <c r="M1531" s="1" t="s">
        <v>118</v>
      </c>
      <c r="N1531" s="1" t="s">
        <v>48</v>
      </c>
      <c r="O1531" s="1" t="s">
        <v>49</v>
      </c>
      <c r="P1531">
        <v>214.34829999999999</v>
      </c>
      <c r="Q1531" s="1" t="s">
        <v>110</v>
      </c>
      <c r="R1531">
        <v>0.5</v>
      </c>
      <c r="S1531" s="1" t="s">
        <v>51</v>
      </c>
      <c r="T1531" s="1" t="s">
        <v>52</v>
      </c>
      <c r="U1531">
        <v>107.1742</v>
      </c>
      <c r="V1531">
        <v>98.600200000000001</v>
      </c>
      <c r="W1531">
        <v>98.600200000000001</v>
      </c>
      <c r="X1531" s="1" t="s">
        <v>53</v>
      </c>
      <c r="Y1531" s="1" t="s">
        <v>49</v>
      </c>
      <c r="Z1531" s="1" t="s">
        <v>111</v>
      </c>
      <c r="AA1531" s="1" t="s">
        <v>112</v>
      </c>
      <c r="AB1531" s="1" t="s">
        <v>66</v>
      </c>
      <c r="AC1531" s="1" t="s">
        <v>67</v>
      </c>
      <c r="AD1531" s="1" t="s">
        <v>68</v>
      </c>
      <c r="AE1531" s="1" t="s">
        <v>69</v>
      </c>
      <c r="AF1531" s="1" t="s">
        <v>70</v>
      </c>
      <c r="AG1531" s="1" t="s">
        <v>60</v>
      </c>
      <c r="AH1531">
        <v>1531</v>
      </c>
      <c r="AI1531" s="1" t="s">
        <v>113</v>
      </c>
      <c r="AJ1531" s="1" t="s">
        <v>114</v>
      </c>
      <c r="AK1531" s="1" t="s">
        <v>115</v>
      </c>
      <c r="AL1531">
        <v>1</v>
      </c>
      <c r="AM1531" s="1" t="s">
        <v>3176</v>
      </c>
      <c r="AN1531" s="2">
        <v>46174</v>
      </c>
      <c r="AO1531" s="3">
        <v>46174</v>
      </c>
    </row>
    <row r="1532" spans="1:41">
      <c r="A1532" s="1" t="s">
        <v>3177</v>
      </c>
      <c r="B1532" s="1" t="s">
        <v>42</v>
      </c>
      <c r="C1532">
        <v>999999999999</v>
      </c>
      <c r="D1532">
        <v>222222222222</v>
      </c>
      <c r="E1532" s="1" t="s">
        <v>121</v>
      </c>
      <c r="F1532">
        <v>46188.833333333336</v>
      </c>
      <c r="G1532">
        <v>46189.833333333336</v>
      </c>
      <c r="H1532">
        <v>46173.833333333336</v>
      </c>
      <c r="I1532">
        <v>46203.833333333336</v>
      </c>
      <c r="J1532" s="1" t="s">
        <v>44</v>
      </c>
      <c r="K1532" s="1" t="s">
        <v>45</v>
      </c>
      <c r="L1532" s="1" t="s">
        <v>46</v>
      </c>
      <c r="M1532" s="1" t="s">
        <v>122</v>
      </c>
      <c r="N1532" s="1" t="s">
        <v>48</v>
      </c>
      <c r="O1532" s="1" t="s">
        <v>49</v>
      </c>
      <c r="P1532">
        <v>397.00439999999998</v>
      </c>
      <c r="Q1532" s="1" t="s">
        <v>50</v>
      </c>
      <c r="R1532">
        <v>9.6000000000000002E-2</v>
      </c>
      <c r="S1532" s="1" t="s">
        <v>51</v>
      </c>
      <c r="T1532" s="1" t="s">
        <v>52</v>
      </c>
      <c r="U1532">
        <v>38.112400000000001</v>
      </c>
      <c r="V1532">
        <v>33.348399999999998</v>
      </c>
      <c r="W1532">
        <v>33.348399999999998</v>
      </c>
      <c r="X1532" s="1" t="s">
        <v>53</v>
      </c>
      <c r="Y1532" s="1" t="s">
        <v>49</v>
      </c>
      <c r="Z1532" s="1" t="s">
        <v>54</v>
      </c>
      <c r="AA1532" s="1" t="s">
        <v>123</v>
      </c>
      <c r="AB1532" s="1" t="s">
        <v>124</v>
      </c>
      <c r="AC1532" s="1" t="s">
        <v>125</v>
      </c>
      <c r="AD1532" s="1" t="s">
        <v>126</v>
      </c>
      <c r="AE1532" s="1" t="s">
        <v>127</v>
      </c>
      <c r="AF1532" s="1" t="s">
        <v>70</v>
      </c>
      <c r="AG1532" s="1" t="s">
        <v>60</v>
      </c>
      <c r="AH1532">
        <v>1532</v>
      </c>
      <c r="AI1532" s="1" t="s">
        <v>70</v>
      </c>
      <c r="AJ1532" s="1" t="s">
        <v>71</v>
      </c>
      <c r="AK1532" s="1" t="s">
        <v>72</v>
      </c>
      <c r="AL1532">
        <v>1</v>
      </c>
      <c r="AM1532" s="1" t="s">
        <v>3178</v>
      </c>
      <c r="AN1532" s="2">
        <v>46174</v>
      </c>
      <c r="AO1532" s="3">
        <v>46174</v>
      </c>
    </row>
    <row r="1533" spans="1:41">
      <c r="A1533" s="1" t="s">
        <v>3179</v>
      </c>
      <c r="B1533" s="1" t="s">
        <v>42</v>
      </c>
      <c r="C1533">
        <v>999999999999</v>
      </c>
      <c r="D1533">
        <v>222222222222</v>
      </c>
      <c r="E1533" s="1" t="s">
        <v>121</v>
      </c>
      <c r="F1533">
        <v>46188.833333333336</v>
      </c>
      <c r="G1533">
        <v>46189.833333333336</v>
      </c>
      <c r="H1533">
        <v>46173.833333333336</v>
      </c>
      <c r="I1533">
        <v>46203.833333333336</v>
      </c>
      <c r="J1533" s="1" t="s">
        <v>44</v>
      </c>
      <c r="K1533" s="1" t="s">
        <v>45</v>
      </c>
      <c r="L1533" s="1" t="s">
        <v>46</v>
      </c>
      <c r="M1533" s="1" t="s">
        <v>130</v>
      </c>
      <c r="N1533" s="1" t="s">
        <v>48</v>
      </c>
      <c r="O1533" s="1" t="s">
        <v>49</v>
      </c>
      <c r="P1533">
        <v>383.17770000000002</v>
      </c>
      <c r="Q1533" s="1" t="s">
        <v>50</v>
      </c>
      <c r="R1533">
        <v>9.6000000000000002E-2</v>
      </c>
      <c r="S1533" s="1" t="s">
        <v>51</v>
      </c>
      <c r="T1533" s="1" t="s">
        <v>52</v>
      </c>
      <c r="U1533">
        <v>36.7851</v>
      </c>
      <c r="V1533">
        <v>32.186900000000001</v>
      </c>
      <c r="W1533">
        <v>32.186900000000001</v>
      </c>
      <c r="X1533" s="1" t="s">
        <v>53</v>
      </c>
      <c r="Y1533" s="1" t="s">
        <v>49</v>
      </c>
      <c r="Z1533" s="1" t="s">
        <v>54</v>
      </c>
      <c r="AA1533" s="1" t="s">
        <v>123</v>
      </c>
      <c r="AB1533" s="1" t="s">
        <v>124</v>
      </c>
      <c r="AC1533" s="1" t="s">
        <v>125</v>
      </c>
      <c r="AD1533" s="1" t="s">
        <v>126</v>
      </c>
      <c r="AE1533" s="1" t="s">
        <v>127</v>
      </c>
      <c r="AF1533" s="1" t="s">
        <v>70</v>
      </c>
      <c r="AG1533" s="1" t="s">
        <v>60</v>
      </c>
      <c r="AH1533">
        <v>1533</v>
      </c>
      <c r="AI1533" s="1" t="s">
        <v>70</v>
      </c>
      <c r="AJ1533" s="1" t="s">
        <v>71</v>
      </c>
      <c r="AK1533" s="1" t="s">
        <v>72</v>
      </c>
      <c r="AL1533">
        <v>1</v>
      </c>
      <c r="AM1533" s="1" t="s">
        <v>3180</v>
      </c>
      <c r="AN1533" s="2">
        <v>46174</v>
      </c>
      <c r="AO1533" s="3">
        <v>46174</v>
      </c>
    </row>
    <row r="1534" spans="1:41">
      <c r="A1534" s="1" t="s">
        <v>3181</v>
      </c>
      <c r="B1534" s="1" t="s">
        <v>42</v>
      </c>
      <c r="C1534">
        <v>999999999999</v>
      </c>
      <c r="D1534">
        <v>222222222222</v>
      </c>
      <c r="E1534" s="1" t="s">
        <v>121</v>
      </c>
      <c r="F1534">
        <v>46188.833333333336</v>
      </c>
      <c r="G1534">
        <v>46189.833333333336</v>
      </c>
      <c r="H1534">
        <v>46173.833333333336</v>
      </c>
      <c r="I1534">
        <v>46203.833333333336</v>
      </c>
      <c r="J1534" s="1" t="s">
        <v>75</v>
      </c>
      <c r="K1534" s="1" t="s">
        <v>76</v>
      </c>
      <c r="L1534" s="1" t="s">
        <v>77</v>
      </c>
      <c r="M1534" s="1" t="s">
        <v>133</v>
      </c>
      <c r="N1534" s="1" t="s">
        <v>48</v>
      </c>
      <c r="O1534" s="1" t="s">
        <v>49</v>
      </c>
      <c r="P1534">
        <v>94.047899999999998</v>
      </c>
      <c r="Q1534" s="1" t="s">
        <v>79</v>
      </c>
      <c r="R1534">
        <v>2.3E-2</v>
      </c>
      <c r="S1534" s="1" t="s">
        <v>51</v>
      </c>
      <c r="T1534" s="1" t="s">
        <v>52</v>
      </c>
      <c r="U1534">
        <v>2.1631</v>
      </c>
      <c r="V1534">
        <v>2.0219999999999998</v>
      </c>
      <c r="W1534">
        <v>2.0219999999999998</v>
      </c>
      <c r="X1534" s="1" t="s">
        <v>53</v>
      </c>
      <c r="Y1534" s="1" t="s">
        <v>49</v>
      </c>
      <c r="Z1534" s="1" t="s">
        <v>80</v>
      </c>
      <c r="AA1534" s="1" t="s">
        <v>123</v>
      </c>
      <c r="AB1534" s="1" t="s">
        <v>124</v>
      </c>
      <c r="AC1534" s="1" t="s">
        <v>125</v>
      </c>
      <c r="AD1534" s="1" t="s">
        <v>126</v>
      </c>
      <c r="AE1534" s="1" t="s">
        <v>127</v>
      </c>
      <c r="AF1534" s="1" t="s">
        <v>70</v>
      </c>
      <c r="AG1534" s="1" t="s">
        <v>60</v>
      </c>
      <c r="AH1534">
        <v>1534</v>
      </c>
      <c r="AI1534" s="1" t="s">
        <v>70</v>
      </c>
      <c r="AJ1534" s="1" t="s">
        <v>71</v>
      </c>
      <c r="AK1534" s="1" t="s">
        <v>72</v>
      </c>
      <c r="AL1534">
        <v>1</v>
      </c>
      <c r="AM1534" s="1" t="s">
        <v>3182</v>
      </c>
      <c r="AN1534" s="2">
        <v>46174</v>
      </c>
      <c r="AO1534" s="3">
        <v>46174</v>
      </c>
    </row>
    <row r="1535" spans="1:41">
      <c r="A1535" s="1" t="s">
        <v>3183</v>
      </c>
      <c r="B1535" s="1" t="s">
        <v>42</v>
      </c>
      <c r="C1535">
        <v>999999999999</v>
      </c>
      <c r="D1535">
        <v>222222222222</v>
      </c>
      <c r="E1535" s="1" t="s">
        <v>121</v>
      </c>
      <c r="F1535">
        <v>46188.833333333336</v>
      </c>
      <c r="G1535">
        <v>46189.833333333336</v>
      </c>
      <c r="H1535">
        <v>46173.833333333336</v>
      </c>
      <c r="I1535">
        <v>46203.833333333336</v>
      </c>
      <c r="J1535" s="1" t="s">
        <v>75</v>
      </c>
      <c r="K1535" s="1" t="s">
        <v>76</v>
      </c>
      <c r="L1535" s="1" t="s">
        <v>77</v>
      </c>
      <c r="M1535" s="1" t="s">
        <v>136</v>
      </c>
      <c r="N1535" s="1" t="s">
        <v>48</v>
      </c>
      <c r="O1535" s="1" t="s">
        <v>49</v>
      </c>
      <c r="P1535">
        <v>88.156999999999996</v>
      </c>
      <c r="Q1535" s="1" t="s">
        <v>79</v>
      </c>
      <c r="R1535">
        <v>2.3E-2</v>
      </c>
      <c r="S1535" s="1" t="s">
        <v>51</v>
      </c>
      <c r="T1535" s="1" t="s">
        <v>52</v>
      </c>
      <c r="U1535">
        <v>2.0276000000000001</v>
      </c>
      <c r="V1535">
        <v>1.8954</v>
      </c>
      <c r="W1535">
        <v>1.8954</v>
      </c>
      <c r="X1535" s="1" t="s">
        <v>53</v>
      </c>
      <c r="Y1535" s="1" t="s">
        <v>49</v>
      </c>
      <c r="Z1535" s="1" t="s">
        <v>80</v>
      </c>
      <c r="AA1535" s="1" t="s">
        <v>123</v>
      </c>
      <c r="AB1535" s="1" t="s">
        <v>124</v>
      </c>
      <c r="AC1535" s="1" t="s">
        <v>125</v>
      </c>
      <c r="AD1535" s="1" t="s">
        <v>126</v>
      </c>
      <c r="AE1535" s="1" t="s">
        <v>127</v>
      </c>
      <c r="AF1535" s="1" t="s">
        <v>70</v>
      </c>
      <c r="AG1535" s="1" t="s">
        <v>60</v>
      </c>
      <c r="AH1535">
        <v>1535</v>
      </c>
      <c r="AI1535" s="1" t="s">
        <v>70</v>
      </c>
      <c r="AJ1535" s="1" t="s">
        <v>71</v>
      </c>
      <c r="AK1535" s="1" t="s">
        <v>72</v>
      </c>
      <c r="AL1535">
        <v>1</v>
      </c>
      <c r="AM1535" s="1" t="s">
        <v>3184</v>
      </c>
      <c r="AN1535" s="2">
        <v>46174</v>
      </c>
      <c r="AO1535" s="3">
        <v>46174</v>
      </c>
    </row>
    <row r="1536" spans="1:41">
      <c r="A1536" s="1" t="s">
        <v>3185</v>
      </c>
      <c r="B1536" s="1" t="s">
        <v>42</v>
      </c>
      <c r="C1536">
        <v>999999999999</v>
      </c>
      <c r="D1536">
        <v>222222222222</v>
      </c>
      <c r="E1536" s="1" t="s">
        <v>121</v>
      </c>
      <c r="F1536">
        <v>46188.833333333336</v>
      </c>
      <c r="G1536">
        <v>46189.833333333336</v>
      </c>
      <c r="H1536">
        <v>46173.833333333336</v>
      </c>
      <c r="I1536">
        <v>46203.833333333336</v>
      </c>
      <c r="J1536" s="1" t="s">
        <v>86</v>
      </c>
      <c r="K1536" s="1" t="s">
        <v>87</v>
      </c>
      <c r="L1536" s="1" t="s">
        <v>88</v>
      </c>
      <c r="M1536" s="1" t="s">
        <v>139</v>
      </c>
      <c r="N1536" s="1" t="s">
        <v>48</v>
      </c>
      <c r="O1536" s="1" t="s">
        <v>49</v>
      </c>
      <c r="P1536">
        <v>91.907899999999998</v>
      </c>
      <c r="Q1536" s="1" t="s">
        <v>50</v>
      </c>
      <c r="R1536">
        <v>0.192</v>
      </c>
      <c r="S1536" s="1" t="s">
        <v>51</v>
      </c>
      <c r="T1536" s="1" t="s">
        <v>52</v>
      </c>
      <c r="U1536">
        <v>17.6463</v>
      </c>
      <c r="V1536">
        <v>15.6243</v>
      </c>
      <c r="W1536">
        <v>15.6243</v>
      </c>
      <c r="X1536" s="1" t="s">
        <v>53</v>
      </c>
      <c r="Y1536" s="1" t="s">
        <v>49</v>
      </c>
      <c r="Z1536" s="1" t="s">
        <v>90</v>
      </c>
      <c r="AA1536" s="1" t="s">
        <v>123</v>
      </c>
      <c r="AB1536" s="1" t="s">
        <v>124</v>
      </c>
      <c r="AC1536" s="1" t="s">
        <v>125</v>
      </c>
      <c r="AD1536" s="1" t="s">
        <v>126</v>
      </c>
      <c r="AE1536" s="1" t="s">
        <v>127</v>
      </c>
      <c r="AF1536" s="1" t="s">
        <v>70</v>
      </c>
      <c r="AG1536" s="1" t="s">
        <v>60</v>
      </c>
      <c r="AH1536">
        <v>1536</v>
      </c>
      <c r="AI1536" s="1" t="s">
        <v>70</v>
      </c>
      <c r="AJ1536" s="1" t="s">
        <v>71</v>
      </c>
      <c r="AK1536" s="1" t="s">
        <v>72</v>
      </c>
      <c r="AL1536">
        <v>1</v>
      </c>
      <c r="AM1536" s="1" t="s">
        <v>3186</v>
      </c>
      <c r="AN1536" s="2">
        <v>46174</v>
      </c>
      <c r="AO1536" s="3">
        <v>46174</v>
      </c>
    </row>
    <row r="1537" spans="1:41">
      <c r="A1537" s="1" t="s">
        <v>3187</v>
      </c>
      <c r="B1537" s="1" t="s">
        <v>42</v>
      </c>
      <c r="C1537">
        <v>999999999999</v>
      </c>
      <c r="D1537">
        <v>222222222222</v>
      </c>
      <c r="E1537" s="1" t="s">
        <v>121</v>
      </c>
      <c r="F1537">
        <v>46188.833333333336</v>
      </c>
      <c r="G1537">
        <v>46189.833333333336</v>
      </c>
      <c r="H1537">
        <v>46173.833333333336</v>
      </c>
      <c r="I1537">
        <v>46203.833333333336</v>
      </c>
      <c r="J1537" s="1" t="s">
        <v>86</v>
      </c>
      <c r="K1537" s="1" t="s">
        <v>87</v>
      </c>
      <c r="L1537" s="1" t="s">
        <v>88</v>
      </c>
      <c r="M1537" s="1" t="s">
        <v>142</v>
      </c>
      <c r="N1537" s="1" t="s">
        <v>48</v>
      </c>
      <c r="O1537" s="1" t="s">
        <v>49</v>
      </c>
      <c r="P1537">
        <v>84.900499999999994</v>
      </c>
      <c r="Q1537" s="1" t="s">
        <v>50</v>
      </c>
      <c r="R1537">
        <v>0.192</v>
      </c>
      <c r="S1537" s="1" t="s">
        <v>51</v>
      </c>
      <c r="T1537" s="1" t="s">
        <v>52</v>
      </c>
      <c r="U1537">
        <v>16.300899999999999</v>
      </c>
      <c r="V1537">
        <v>14.4331</v>
      </c>
      <c r="W1537">
        <v>14.4331</v>
      </c>
      <c r="X1537" s="1" t="s">
        <v>53</v>
      </c>
      <c r="Y1537" s="1" t="s">
        <v>49</v>
      </c>
      <c r="Z1537" s="1" t="s">
        <v>90</v>
      </c>
      <c r="AA1537" s="1" t="s">
        <v>123</v>
      </c>
      <c r="AB1537" s="1" t="s">
        <v>124</v>
      </c>
      <c r="AC1537" s="1" t="s">
        <v>125</v>
      </c>
      <c r="AD1537" s="1" t="s">
        <v>126</v>
      </c>
      <c r="AE1537" s="1" t="s">
        <v>127</v>
      </c>
      <c r="AF1537" s="1" t="s">
        <v>70</v>
      </c>
      <c r="AG1537" s="1" t="s">
        <v>60</v>
      </c>
      <c r="AH1537">
        <v>1537</v>
      </c>
      <c r="AI1537" s="1" t="s">
        <v>70</v>
      </c>
      <c r="AJ1537" s="1" t="s">
        <v>71</v>
      </c>
      <c r="AK1537" s="1" t="s">
        <v>72</v>
      </c>
      <c r="AL1537">
        <v>1</v>
      </c>
      <c r="AM1537" s="1" t="s">
        <v>3188</v>
      </c>
      <c r="AN1537" s="2">
        <v>46174</v>
      </c>
      <c r="AO1537" s="3">
        <v>46174</v>
      </c>
    </row>
    <row r="1538" spans="1:41">
      <c r="A1538" s="1" t="s">
        <v>3189</v>
      </c>
      <c r="B1538" s="1" t="s">
        <v>42</v>
      </c>
      <c r="C1538">
        <v>999999999999</v>
      </c>
      <c r="D1538">
        <v>222222222222</v>
      </c>
      <c r="E1538" s="1" t="s">
        <v>121</v>
      </c>
      <c r="F1538">
        <v>46188.833333333336</v>
      </c>
      <c r="G1538">
        <v>46189.833333333336</v>
      </c>
      <c r="H1538">
        <v>46173.833333333336</v>
      </c>
      <c r="I1538">
        <v>46203.833333333336</v>
      </c>
      <c r="J1538" s="1" t="s">
        <v>96</v>
      </c>
      <c r="K1538" s="1" t="s">
        <v>45</v>
      </c>
      <c r="L1538" s="1" t="s">
        <v>97</v>
      </c>
      <c r="M1538" s="1" t="s">
        <v>145</v>
      </c>
      <c r="N1538" s="1" t="s">
        <v>48</v>
      </c>
      <c r="O1538" s="1" t="s">
        <v>49</v>
      </c>
      <c r="P1538">
        <v>1861441.8252000001</v>
      </c>
      <c r="Q1538" s="1" t="s">
        <v>99</v>
      </c>
      <c r="R1538">
        <v>1.6666700000000001E-5</v>
      </c>
      <c r="S1538" s="1" t="s">
        <v>51</v>
      </c>
      <c r="T1538" s="1" t="s">
        <v>52</v>
      </c>
      <c r="U1538">
        <v>31.024100000000001</v>
      </c>
      <c r="V1538">
        <v>28.8523</v>
      </c>
      <c r="W1538">
        <v>28.8523</v>
      </c>
      <c r="X1538" s="1" t="s">
        <v>53</v>
      </c>
      <c r="Y1538" s="1" t="s">
        <v>49</v>
      </c>
      <c r="Z1538" s="1" t="s">
        <v>100</v>
      </c>
      <c r="AA1538" s="1" t="s">
        <v>123</v>
      </c>
      <c r="AB1538" s="1" t="s">
        <v>124</v>
      </c>
      <c r="AC1538" s="1" t="s">
        <v>125</v>
      </c>
      <c r="AD1538" s="1" t="s">
        <v>126</v>
      </c>
      <c r="AE1538" s="1" t="s">
        <v>127</v>
      </c>
      <c r="AF1538" s="1" t="s">
        <v>70</v>
      </c>
      <c r="AG1538" s="1" t="s">
        <v>60</v>
      </c>
      <c r="AH1538">
        <v>1538</v>
      </c>
      <c r="AI1538" s="1" t="s">
        <v>70</v>
      </c>
      <c r="AJ1538" s="1" t="s">
        <v>71</v>
      </c>
      <c r="AK1538" s="1" t="s">
        <v>72</v>
      </c>
      <c r="AL1538">
        <v>1</v>
      </c>
      <c r="AM1538" s="1" t="s">
        <v>3190</v>
      </c>
      <c r="AN1538" s="2">
        <v>46174</v>
      </c>
      <c r="AO1538" s="3">
        <v>46174</v>
      </c>
    </row>
    <row r="1539" spans="1:41">
      <c r="A1539" s="1" t="s">
        <v>3191</v>
      </c>
      <c r="B1539" s="1" t="s">
        <v>42</v>
      </c>
      <c r="C1539">
        <v>999999999999</v>
      </c>
      <c r="D1539">
        <v>222222222222</v>
      </c>
      <c r="E1539" s="1" t="s">
        <v>121</v>
      </c>
      <c r="F1539">
        <v>46188.833333333336</v>
      </c>
      <c r="G1539">
        <v>46189.833333333336</v>
      </c>
      <c r="H1539">
        <v>46173.833333333336</v>
      </c>
      <c r="I1539">
        <v>46203.833333333336</v>
      </c>
      <c r="J1539" s="1" t="s">
        <v>96</v>
      </c>
      <c r="K1539" s="1" t="s">
        <v>45</v>
      </c>
      <c r="L1539" s="1" t="s">
        <v>97</v>
      </c>
      <c r="M1539" s="1" t="s">
        <v>148</v>
      </c>
      <c r="N1539" s="1" t="s">
        <v>48</v>
      </c>
      <c r="O1539" s="1" t="s">
        <v>49</v>
      </c>
      <c r="P1539">
        <v>1762430.0441999999</v>
      </c>
      <c r="Q1539" s="1" t="s">
        <v>99</v>
      </c>
      <c r="R1539">
        <v>1.6666700000000001E-5</v>
      </c>
      <c r="S1539" s="1" t="s">
        <v>51</v>
      </c>
      <c r="T1539" s="1" t="s">
        <v>52</v>
      </c>
      <c r="U1539">
        <v>29.373899999999999</v>
      </c>
      <c r="V1539">
        <v>27.317699999999999</v>
      </c>
      <c r="W1539">
        <v>27.317699999999999</v>
      </c>
      <c r="X1539" s="1" t="s">
        <v>53</v>
      </c>
      <c r="Y1539" s="1" t="s">
        <v>49</v>
      </c>
      <c r="Z1539" s="1" t="s">
        <v>100</v>
      </c>
      <c r="AA1539" s="1" t="s">
        <v>123</v>
      </c>
      <c r="AB1539" s="1" t="s">
        <v>124</v>
      </c>
      <c r="AC1539" s="1" t="s">
        <v>125</v>
      </c>
      <c r="AD1539" s="1" t="s">
        <v>126</v>
      </c>
      <c r="AE1539" s="1" t="s">
        <v>127</v>
      </c>
      <c r="AF1539" s="1" t="s">
        <v>70</v>
      </c>
      <c r="AG1539" s="1" t="s">
        <v>60</v>
      </c>
      <c r="AH1539">
        <v>1539</v>
      </c>
      <c r="AI1539" s="1" t="s">
        <v>70</v>
      </c>
      <c r="AJ1539" s="1" t="s">
        <v>71</v>
      </c>
      <c r="AK1539" s="1" t="s">
        <v>72</v>
      </c>
      <c r="AL1539">
        <v>1</v>
      </c>
      <c r="AM1539" s="1" t="s">
        <v>3192</v>
      </c>
      <c r="AN1539" s="2">
        <v>46174</v>
      </c>
      <c r="AO1539" s="3">
        <v>46174</v>
      </c>
    </row>
    <row r="1540" spans="1:41">
      <c r="A1540" s="1" t="s">
        <v>3193</v>
      </c>
      <c r="B1540" s="1" t="s">
        <v>42</v>
      </c>
      <c r="C1540">
        <v>999999999999</v>
      </c>
      <c r="D1540">
        <v>222222222222</v>
      </c>
      <c r="E1540" s="1" t="s">
        <v>121</v>
      </c>
      <c r="F1540">
        <v>46188.833333333336</v>
      </c>
      <c r="G1540">
        <v>46189.833333333336</v>
      </c>
      <c r="H1540">
        <v>46173.833333333336</v>
      </c>
      <c r="I1540">
        <v>46203.833333333336</v>
      </c>
      <c r="J1540" s="1" t="s">
        <v>106</v>
      </c>
      <c r="K1540" s="1" t="s">
        <v>107</v>
      </c>
      <c r="L1540" s="1" t="s">
        <v>108</v>
      </c>
      <c r="M1540" s="1" t="s">
        <v>151</v>
      </c>
      <c r="N1540" s="1" t="s">
        <v>48</v>
      </c>
      <c r="O1540" s="1" t="s">
        <v>49</v>
      </c>
      <c r="P1540">
        <v>87.059399999999997</v>
      </c>
      <c r="Q1540" s="1" t="s">
        <v>110</v>
      </c>
      <c r="R1540">
        <v>0.5</v>
      </c>
      <c r="S1540" s="1" t="s">
        <v>51</v>
      </c>
      <c r="T1540" s="1" t="s">
        <v>52</v>
      </c>
      <c r="U1540">
        <v>43.529699999999998</v>
      </c>
      <c r="V1540">
        <v>40.0473</v>
      </c>
      <c r="W1540">
        <v>40.0473</v>
      </c>
      <c r="X1540" s="1" t="s">
        <v>53</v>
      </c>
      <c r="Y1540" s="1" t="s">
        <v>49</v>
      </c>
      <c r="Z1540" s="1" t="s">
        <v>111</v>
      </c>
      <c r="AA1540" s="1" t="s">
        <v>152</v>
      </c>
      <c r="AB1540" s="1" t="s">
        <v>124</v>
      </c>
      <c r="AC1540" s="1" t="s">
        <v>125</v>
      </c>
      <c r="AD1540" s="1" t="s">
        <v>126</v>
      </c>
      <c r="AE1540" s="1" t="s">
        <v>127</v>
      </c>
      <c r="AF1540" s="1" t="s">
        <v>70</v>
      </c>
      <c r="AG1540" s="1" t="s">
        <v>60</v>
      </c>
      <c r="AH1540">
        <v>1540</v>
      </c>
      <c r="AI1540" s="1" t="s">
        <v>113</v>
      </c>
      <c r="AJ1540" s="1" t="s">
        <v>114</v>
      </c>
      <c r="AK1540" s="1" t="s">
        <v>115</v>
      </c>
      <c r="AL1540">
        <v>1</v>
      </c>
      <c r="AM1540" s="1" t="s">
        <v>3194</v>
      </c>
      <c r="AN1540" s="2">
        <v>46174</v>
      </c>
      <c r="AO1540" s="3">
        <v>46174</v>
      </c>
    </row>
    <row r="1541" spans="1:41">
      <c r="A1541" s="1" t="s">
        <v>3195</v>
      </c>
      <c r="B1541" s="1" t="s">
        <v>42</v>
      </c>
      <c r="C1541">
        <v>999999999999</v>
      </c>
      <c r="D1541">
        <v>222222222222</v>
      </c>
      <c r="E1541" s="1" t="s">
        <v>121</v>
      </c>
      <c r="F1541">
        <v>46188.833333333336</v>
      </c>
      <c r="G1541">
        <v>46189.833333333336</v>
      </c>
      <c r="H1541">
        <v>46173.833333333336</v>
      </c>
      <c r="I1541">
        <v>46203.833333333336</v>
      </c>
      <c r="J1541" s="1" t="s">
        <v>106</v>
      </c>
      <c r="K1541" s="1" t="s">
        <v>107</v>
      </c>
      <c r="L1541" s="1" t="s">
        <v>108</v>
      </c>
      <c r="M1541" s="1" t="s">
        <v>155</v>
      </c>
      <c r="N1541" s="1" t="s">
        <v>48</v>
      </c>
      <c r="O1541" s="1" t="s">
        <v>49</v>
      </c>
      <c r="P1541">
        <v>87.084599999999995</v>
      </c>
      <c r="Q1541" s="1" t="s">
        <v>110</v>
      </c>
      <c r="R1541">
        <v>0.5</v>
      </c>
      <c r="S1541" s="1" t="s">
        <v>51</v>
      </c>
      <c r="T1541" s="1" t="s">
        <v>52</v>
      </c>
      <c r="U1541">
        <v>43.542299999999997</v>
      </c>
      <c r="V1541">
        <v>40.058900000000001</v>
      </c>
      <c r="W1541">
        <v>40.058900000000001</v>
      </c>
      <c r="X1541" s="1" t="s">
        <v>53</v>
      </c>
      <c r="Y1541" s="1" t="s">
        <v>49</v>
      </c>
      <c r="Z1541" s="1" t="s">
        <v>111</v>
      </c>
      <c r="AA1541" s="1" t="s">
        <v>55</v>
      </c>
      <c r="AB1541" s="1" t="s">
        <v>56</v>
      </c>
      <c r="AC1541" s="1" t="s">
        <v>57</v>
      </c>
      <c r="AD1541" s="1" t="s">
        <v>58</v>
      </c>
      <c r="AE1541" s="1" t="s">
        <v>59</v>
      </c>
      <c r="AF1541" s="1" t="s">
        <v>56</v>
      </c>
      <c r="AG1541" s="1" t="s">
        <v>60</v>
      </c>
      <c r="AH1541">
        <v>1541</v>
      </c>
      <c r="AI1541" s="1" t="s">
        <v>56</v>
      </c>
      <c r="AJ1541" s="1" t="s">
        <v>56</v>
      </c>
      <c r="AK1541" s="1" t="s">
        <v>61</v>
      </c>
      <c r="AL1541">
        <v>1</v>
      </c>
      <c r="AM1541" s="1" t="s">
        <v>3196</v>
      </c>
      <c r="AN1541" s="2">
        <v>46174</v>
      </c>
      <c r="AO1541" s="3">
        <v>46174</v>
      </c>
    </row>
    <row r="1542" spans="1:41">
      <c r="A1542" s="1" t="s">
        <v>3197</v>
      </c>
      <c r="B1542" s="1" t="s">
        <v>42</v>
      </c>
      <c r="C1542">
        <v>999999999999</v>
      </c>
      <c r="D1542">
        <v>111111111111</v>
      </c>
      <c r="E1542" s="1" t="s">
        <v>43</v>
      </c>
      <c r="F1542">
        <v>46189.833333333336</v>
      </c>
      <c r="G1542">
        <v>46190.833333333336</v>
      </c>
      <c r="H1542">
        <v>46173.833333333336</v>
      </c>
      <c r="I1542">
        <v>46203.833333333336</v>
      </c>
      <c r="J1542" s="1" t="s">
        <v>44</v>
      </c>
      <c r="K1542" s="1" t="s">
        <v>45</v>
      </c>
      <c r="L1542" s="1" t="s">
        <v>46</v>
      </c>
      <c r="M1542" s="1" t="s">
        <v>47</v>
      </c>
      <c r="N1542" s="1" t="s">
        <v>48</v>
      </c>
      <c r="O1542" s="1" t="s">
        <v>49</v>
      </c>
      <c r="P1542">
        <v>1166.9999</v>
      </c>
      <c r="Q1542" s="1" t="s">
        <v>50</v>
      </c>
      <c r="R1542">
        <v>9.6000000000000002E-2</v>
      </c>
      <c r="S1542" s="1" t="s">
        <v>51</v>
      </c>
      <c r="T1542" s="1" t="s">
        <v>52</v>
      </c>
      <c r="U1542">
        <v>112.032</v>
      </c>
      <c r="V1542">
        <v>98.028000000000006</v>
      </c>
      <c r="W1542">
        <v>98.028000000000006</v>
      </c>
      <c r="X1542" s="1" t="s">
        <v>53</v>
      </c>
      <c r="Y1542" s="1" t="s">
        <v>49</v>
      </c>
      <c r="Z1542" s="1" t="s">
        <v>54</v>
      </c>
      <c r="AA1542" s="1" t="s">
        <v>65</v>
      </c>
      <c r="AB1542" s="1" t="s">
        <v>66</v>
      </c>
      <c r="AC1542" s="1" t="s">
        <v>67</v>
      </c>
      <c r="AD1542" s="1" t="s">
        <v>68</v>
      </c>
      <c r="AE1542" s="1" t="s">
        <v>69</v>
      </c>
      <c r="AF1542" s="1" t="s">
        <v>70</v>
      </c>
      <c r="AG1542" s="1" t="s">
        <v>60</v>
      </c>
      <c r="AH1542">
        <v>1542</v>
      </c>
      <c r="AI1542" s="1" t="s">
        <v>70</v>
      </c>
      <c r="AJ1542" s="1" t="s">
        <v>71</v>
      </c>
      <c r="AK1542" s="1" t="s">
        <v>72</v>
      </c>
      <c r="AL1542">
        <v>1</v>
      </c>
      <c r="AM1542" s="1" t="s">
        <v>3198</v>
      </c>
      <c r="AN1542" s="2">
        <v>46174</v>
      </c>
      <c r="AO1542" s="3">
        <v>46174</v>
      </c>
    </row>
    <row r="1543" spans="1:41">
      <c r="A1543" s="1" t="s">
        <v>3199</v>
      </c>
      <c r="B1543" s="1" t="s">
        <v>42</v>
      </c>
      <c r="C1543">
        <v>999999999999</v>
      </c>
      <c r="D1543">
        <v>111111111111</v>
      </c>
      <c r="E1543" s="1" t="s">
        <v>43</v>
      </c>
      <c r="F1543">
        <v>46189.833333333336</v>
      </c>
      <c r="G1543">
        <v>46190.833333333336</v>
      </c>
      <c r="H1543">
        <v>46173.833333333336</v>
      </c>
      <c r="I1543">
        <v>46203.833333333336</v>
      </c>
      <c r="J1543" s="1" t="s">
        <v>44</v>
      </c>
      <c r="K1543" s="1" t="s">
        <v>45</v>
      </c>
      <c r="L1543" s="1" t="s">
        <v>46</v>
      </c>
      <c r="M1543" s="1" t="s">
        <v>64</v>
      </c>
      <c r="N1543" s="1" t="s">
        <v>48</v>
      </c>
      <c r="O1543" s="1" t="s">
        <v>49</v>
      </c>
      <c r="P1543">
        <v>1080.4539</v>
      </c>
      <c r="Q1543" s="1" t="s">
        <v>50</v>
      </c>
      <c r="R1543">
        <v>9.6000000000000002E-2</v>
      </c>
      <c r="S1543" s="1" t="s">
        <v>51</v>
      </c>
      <c r="T1543" s="1" t="s">
        <v>52</v>
      </c>
      <c r="U1543">
        <v>103.7236</v>
      </c>
      <c r="V1543">
        <v>90.758099999999999</v>
      </c>
      <c r="W1543">
        <v>90.758099999999999</v>
      </c>
      <c r="X1543" s="1" t="s">
        <v>53</v>
      </c>
      <c r="Y1543" s="1" t="s">
        <v>49</v>
      </c>
      <c r="Z1543" s="1" t="s">
        <v>54</v>
      </c>
      <c r="AA1543" s="1" t="s">
        <v>65</v>
      </c>
      <c r="AB1543" s="1" t="s">
        <v>66</v>
      </c>
      <c r="AC1543" s="1" t="s">
        <v>67</v>
      </c>
      <c r="AD1543" s="1" t="s">
        <v>68</v>
      </c>
      <c r="AE1543" s="1" t="s">
        <v>69</v>
      </c>
      <c r="AF1543" s="1" t="s">
        <v>70</v>
      </c>
      <c r="AG1543" s="1" t="s">
        <v>60</v>
      </c>
      <c r="AH1543">
        <v>1543</v>
      </c>
      <c r="AI1543" s="1" t="s">
        <v>70</v>
      </c>
      <c r="AJ1543" s="1" t="s">
        <v>71</v>
      </c>
      <c r="AK1543" s="1" t="s">
        <v>72</v>
      </c>
      <c r="AL1543">
        <v>1</v>
      </c>
      <c r="AM1543" s="1" t="s">
        <v>3200</v>
      </c>
      <c r="AN1543" s="2">
        <v>46174</v>
      </c>
      <c r="AO1543" s="3">
        <v>46174</v>
      </c>
    </row>
    <row r="1544" spans="1:41">
      <c r="A1544" s="1" t="s">
        <v>3201</v>
      </c>
      <c r="B1544" s="1" t="s">
        <v>42</v>
      </c>
      <c r="C1544">
        <v>999999999999</v>
      </c>
      <c r="D1544">
        <v>111111111111</v>
      </c>
      <c r="E1544" s="1" t="s">
        <v>43</v>
      </c>
      <c r="F1544">
        <v>46189.833333333336</v>
      </c>
      <c r="G1544">
        <v>46190.833333333336</v>
      </c>
      <c r="H1544">
        <v>46173.833333333336</v>
      </c>
      <c r="I1544">
        <v>46203.833333333336</v>
      </c>
      <c r="J1544" s="1" t="s">
        <v>75</v>
      </c>
      <c r="K1544" s="1" t="s">
        <v>76</v>
      </c>
      <c r="L1544" s="1" t="s">
        <v>77</v>
      </c>
      <c r="M1544" s="1" t="s">
        <v>78</v>
      </c>
      <c r="N1544" s="1" t="s">
        <v>48</v>
      </c>
      <c r="O1544" s="1" t="s">
        <v>49</v>
      </c>
      <c r="P1544">
        <v>248.06110000000001</v>
      </c>
      <c r="Q1544" s="1" t="s">
        <v>79</v>
      </c>
      <c r="R1544">
        <v>2.3E-2</v>
      </c>
      <c r="S1544" s="1" t="s">
        <v>51</v>
      </c>
      <c r="T1544" s="1" t="s">
        <v>52</v>
      </c>
      <c r="U1544">
        <v>5.7054</v>
      </c>
      <c r="V1544">
        <v>5.3333000000000004</v>
      </c>
      <c r="W1544">
        <v>5.3333000000000004</v>
      </c>
      <c r="X1544" s="1" t="s">
        <v>53</v>
      </c>
      <c r="Y1544" s="1" t="s">
        <v>49</v>
      </c>
      <c r="Z1544" s="1" t="s">
        <v>80</v>
      </c>
      <c r="AA1544" s="1" t="s">
        <v>65</v>
      </c>
      <c r="AB1544" s="1" t="s">
        <v>66</v>
      </c>
      <c r="AC1544" s="1" t="s">
        <v>67</v>
      </c>
      <c r="AD1544" s="1" t="s">
        <v>68</v>
      </c>
      <c r="AE1544" s="1" t="s">
        <v>69</v>
      </c>
      <c r="AF1544" s="1" t="s">
        <v>70</v>
      </c>
      <c r="AG1544" s="1" t="s">
        <v>60</v>
      </c>
      <c r="AH1544">
        <v>1544</v>
      </c>
      <c r="AI1544" s="1" t="s">
        <v>70</v>
      </c>
      <c r="AJ1544" s="1" t="s">
        <v>71</v>
      </c>
      <c r="AK1544" s="1" t="s">
        <v>72</v>
      </c>
      <c r="AL1544">
        <v>1</v>
      </c>
      <c r="AM1544" s="1" t="s">
        <v>3202</v>
      </c>
      <c r="AN1544" s="2">
        <v>46174</v>
      </c>
      <c r="AO1544" s="3">
        <v>46174</v>
      </c>
    </row>
    <row r="1545" spans="1:41">
      <c r="A1545" s="1" t="s">
        <v>3203</v>
      </c>
      <c r="B1545" s="1" t="s">
        <v>42</v>
      </c>
      <c r="C1545">
        <v>999999999999</v>
      </c>
      <c r="D1545">
        <v>111111111111</v>
      </c>
      <c r="E1545" s="1" t="s">
        <v>43</v>
      </c>
      <c r="F1545">
        <v>46189.833333333336</v>
      </c>
      <c r="G1545">
        <v>46190.833333333336</v>
      </c>
      <c r="H1545">
        <v>46173.833333333336</v>
      </c>
      <c r="I1545">
        <v>46203.833333333336</v>
      </c>
      <c r="J1545" s="1" t="s">
        <v>75</v>
      </c>
      <c r="K1545" s="1" t="s">
        <v>76</v>
      </c>
      <c r="L1545" s="1" t="s">
        <v>77</v>
      </c>
      <c r="M1545" s="1" t="s">
        <v>83</v>
      </c>
      <c r="N1545" s="1" t="s">
        <v>48</v>
      </c>
      <c r="O1545" s="1" t="s">
        <v>49</v>
      </c>
      <c r="P1545">
        <v>239.62880000000001</v>
      </c>
      <c r="Q1545" s="1" t="s">
        <v>79</v>
      </c>
      <c r="R1545">
        <v>2.3E-2</v>
      </c>
      <c r="S1545" s="1" t="s">
        <v>51</v>
      </c>
      <c r="T1545" s="1" t="s">
        <v>52</v>
      </c>
      <c r="U1545">
        <v>5.5114999999999998</v>
      </c>
      <c r="V1545">
        <v>5.1520000000000001</v>
      </c>
      <c r="W1545">
        <v>5.1520000000000001</v>
      </c>
      <c r="X1545" s="1" t="s">
        <v>53</v>
      </c>
      <c r="Y1545" s="1" t="s">
        <v>49</v>
      </c>
      <c r="Z1545" s="1" t="s">
        <v>80</v>
      </c>
      <c r="AA1545" s="1" t="s">
        <v>65</v>
      </c>
      <c r="AB1545" s="1" t="s">
        <v>66</v>
      </c>
      <c r="AC1545" s="1" t="s">
        <v>67</v>
      </c>
      <c r="AD1545" s="1" t="s">
        <v>68</v>
      </c>
      <c r="AE1545" s="1" t="s">
        <v>69</v>
      </c>
      <c r="AF1545" s="1" t="s">
        <v>70</v>
      </c>
      <c r="AG1545" s="1" t="s">
        <v>60</v>
      </c>
      <c r="AH1545">
        <v>1545</v>
      </c>
      <c r="AI1545" s="1" t="s">
        <v>70</v>
      </c>
      <c r="AJ1545" s="1" t="s">
        <v>71</v>
      </c>
      <c r="AK1545" s="1" t="s">
        <v>72</v>
      </c>
      <c r="AL1545">
        <v>1</v>
      </c>
      <c r="AM1545" s="1" t="s">
        <v>3204</v>
      </c>
      <c r="AN1545" s="2">
        <v>46174</v>
      </c>
      <c r="AO1545" s="3">
        <v>46174</v>
      </c>
    </row>
    <row r="1546" spans="1:41">
      <c r="A1546" s="1" t="s">
        <v>3205</v>
      </c>
      <c r="B1546" s="1" t="s">
        <v>42</v>
      </c>
      <c r="C1546">
        <v>999999999999</v>
      </c>
      <c r="D1546">
        <v>111111111111</v>
      </c>
      <c r="E1546" s="1" t="s">
        <v>43</v>
      </c>
      <c r="F1546">
        <v>46189.833333333336</v>
      </c>
      <c r="G1546">
        <v>46190.833333333336</v>
      </c>
      <c r="H1546">
        <v>46173.833333333336</v>
      </c>
      <c r="I1546">
        <v>46203.833333333336</v>
      </c>
      <c r="J1546" s="1" t="s">
        <v>86</v>
      </c>
      <c r="K1546" s="1" t="s">
        <v>87</v>
      </c>
      <c r="L1546" s="1" t="s">
        <v>88</v>
      </c>
      <c r="M1546" s="1" t="s">
        <v>89</v>
      </c>
      <c r="N1546" s="1" t="s">
        <v>48</v>
      </c>
      <c r="O1546" s="1" t="s">
        <v>49</v>
      </c>
      <c r="P1546">
        <v>227.11060000000001</v>
      </c>
      <c r="Q1546" s="1" t="s">
        <v>50</v>
      </c>
      <c r="R1546">
        <v>0.192</v>
      </c>
      <c r="S1546" s="1" t="s">
        <v>51</v>
      </c>
      <c r="T1546" s="1" t="s">
        <v>52</v>
      </c>
      <c r="U1546">
        <v>43.605200000000004</v>
      </c>
      <c r="V1546">
        <v>38.608800000000002</v>
      </c>
      <c r="W1546">
        <v>38.608800000000002</v>
      </c>
      <c r="X1546" s="1" t="s">
        <v>53</v>
      </c>
      <c r="Y1546" s="1" t="s">
        <v>49</v>
      </c>
      <c r="Z1546" s="1" t="s">
        <v>90</v>
      </c>
      <c r="AA1546" s="1" t="s">
        <v>65</v>
      </c>
      <c r="AB1546" s="1" t="s">
        <v>66</v>
      </c>
      <c r="AC1546" s="1" t="s">
        <v>67</v>
      </c>
      <c r="AD1546" s="1" t="s">
        <v>68</v>
      </c>
      <c r="AE1546" s="1" t="s">
        <v>69</v>
      </c>
      <c r="AF1546" s="1" t="s">
        <v>70</v>
      </c>
      <c r="AG1546" s="1" t="s">
        <v>60</v>
      </c>
      <c r="AH1546">
        <v>1546</v>
      </c>
      <c r="AI1546" s="1" t="s">
        <v>70</v>
      </c>
      <c r="AJ1546" s="1" t="s">
        <v>71</v>
      </c>
      <c r="AK1546" s="1" t="s">
        <v>72</v>
      </c>
      <c r="AL1546">
        <v>1</v>
      </c>
      <c r="AM1546" s="1" t="s">
        <v>3206</v>
      </c>
      <c r="AN1546" s="2">
        <v>46174</v>
      </c>
      <c r="AO1546" s="3">
        <v>46174</v>
      </c>
    </row>
    <row r="1547" spans="1:41">
      <c r="A1547" s="1" t="s">
        <v>3207</v>
      </c>
      <c r="B1547" s="1" t="s">
        <v>42</v>
      </c>
      <c r="C1547">
        <v>999999999999</v>
      </c>
      <c r="D1547">
        <v>111111111111</v>
      </c>
      <c r="E1547" s="1" t="s">
        <v>43</v>
      </c>
      <c r="F1547">
        <v>46189.833333333336</v>
      </c>
      <c r="G1547">
        <v>46190.833333333336</v>
      </c>
      <c r="H1547">
        <v>46173.833333333336</v>
      </c>
      <c r="I1547">
        <v>46203.833333333336</v>
      </c>
      <c r="J1547" s="1" t="s">
        <v>86</v>
      </c>
      <c r="K1547" s="1" t="s">
        <v>87</v>
      </c>
      <c r="L1547" s="1" t="s">
        <v>88</v>
      </c>
      <c r="M1547" s="1" t="s">
        <v>93</v>
      </c>
      <c r="N1547" s="1" t="s">
        <v>48</v>
      </c>
      <c r="O1547" s="1" t="s">
        <v>49</v>
      </c>
      <c r="P1547">
        <v>236.9247</v>
      </c>
      <c r="Q1547" s="1" t="s">
        <v>50</v>
      </c>
      <c r="R1547">
        <v>0.192</v>
      </c>
      <c r="S1547" s="1" t="s">
        <v>51</v>
      </c>
      <c r="T1547" s="1" t="s">
        <v>52</v>
      </c>
      <c r="U1547">
        <v>45.4895</v>
      </c>
      <c r="V1547">
        <v>40.277200000000001</v>
      </c>
      <c r="W1547">
        <v>40.277200000000001</v>
      </c>
      <c r="X1547" s="1" t="s">
        <v>53</v>
      </c>
      <c r="Y1547" s="1" t="s">
        <v>49</v>
      </c>
      <c r="Z1547" s="1" t="s">
        <v>90</v>
      </c>
      <c r="AA1547" s="1" t="s">
        <v>65</v>
      </c>
      <c r="AB1547" s="1" t="s">
        <v>66</v>
      </c>
      <c r="AC1547" s="1" t="s">
        <v>67</v>
      </c>
      <c r="AD1547" s="1" t="s">
        <v>68</v>
      </c>
      <c r="AE1547" s="1" t="s">
        <v>69</v>
      </c>
      <c r="AF1547" s="1" t="s">
        <v>70</v>
      </c>
      <c r="AG1547" s="1" t="s">
        <v>60</v>
      </c>
      <c r="AH1547">
        <v>1547</v>
      </c>
      <c r="AI1547" s="1" t="s">
        <v>70</v>
      </c>
      <c r="AJ1547" s="1" t="s">
        <v>71</v>
      </c>
      <c r="AK1547" s="1" t="s">
        <v>72</v>
      </c>
      <c r="AL1547">
        <v>1</v>
      </c>
      <c r="AM1547" s="1" t="s">
        <v>3208</v>
      </c>
      <c r="AN1547" s="2">
        <v>46174</v>
      </c>
      <c r="AO1547" s="3">
        <v>46174</v>
      </c>
    </row>
    <row r="1548" spans="1:41">
      <c r="A1548" s="1" t="s">
        <v>3209</v>
      </c>
      <c r="B1548" s="1" t="s">
        <v>42</v>
      </c>
      <c r="C1548">
        <v>999999999999</v>
      </c>
      <c r="D1548">
        <v>111111111111</v>
      </c>
      <c r="E1548" s="1" t="s">
        <v>43</v>
      </c>
      <c r="F1548">
        <v>46189.833333333336</v>
      </c>
      <c r="G1548">
        <v>46190.833333333336</v>
      </c>
      <c r="H1548">
        <v>46173.833333333336</v>
      </c>
      <c r="I1548">
        <v>46203.833333333336</v>
      </c>
      <c r="J1548" s="1" t="s">
        <v>96</v>
      </c>
      <c r="K1548" s="1" t="s">
        <v>45</v>
      </c>
      <c r="L1548" s="1" t="s">
        <v>97</v>
      </c>
      <c r="M1548" s="1" t="s">
        <v>98</v>
      </c>
      <c r="N1548" s="1" t="s">
        <v>48</v>
      </c>
      <c r="O1548" s="1" t="s">
        <v>49</v>
      </c>
      <c r="P1548">
        <v>4777614.6491999999</v>
      </c>
      <c r="Q1548" s="1" t="s">
        <v>99</v>
      </c>
      <c r="R1548">
        <v>1.6666700000000001E-5</v>
      </c>
      <c r="S1548" s="1" t="s">
        <v>51</v>
      </c>
      <c r="T1548" s="1" t="s">
        <v>52</v>
      </c>
      <c r="U1548">
        <v>79.627099999999999</v>
      </c>
      <c r="V1548">
        <v>74.052999999999997</v>
      </c>
      <c r="W1548">
        <v>74.052999999999997</v>
      </c>
      <c r="X1548" s="1" t="s">
        <v>53</v>
      </c>
      <c r="Y1548" s="1" t="s">
        <v>49</v>
      </c>
      <c r="Z1548" s="1" t="s">
        <v>100</v>
      </c>
      <c r="AA1548" s="1" t="s">
        <v>65</v>
      </c>
      <c r="AB1548" s="1" t="s">
        <v>66</v>
      </c>
      <c r="AC1548" s="1" t="s">
        <v>67</v>
      </c>
      <c r="AD1548" s="1" t="s">
        <v>68</v>
      </c>
      <c r="AE1548" s="1" t="s">
        <v>69</v>
      </c>
      <c r="AF1548" s="1" t="s">
        <v>70</v>
      </c>
      <c r="AG1548" s="1" t="s">
        <v>60</v>
      </c>
      <c r="AH1548">
        <v>1548</v>
      </c>
      <c r="AI1548" s="1" t="s">
        <v>70</v>
      </c>
      <c r="AJ1548" s="1" t="s">
        <v>71</v>
      </c>
      <c r="AK1548" s="1" t="s">
        <v>72</v>
      </c>
      <c r="AL1548">
        <v>1</v>
      </c>
      <c r="AM1548" s="1" t="s">
        <v>3210</v>
      </c>
      <c r="AN1548" s="2">
        <v>46174</v>
      </c>
      <c r="AO1548" s="3">
        <v>46174</v>
      </c>
    </row>
    <row r="1549" spans="1:41">
      <c r="A1549" s="1" t="s">
        <v>3211</v>
      </c>
      <c r="B1549" s="1" t="s">
        <v>42</v>
      </c>
      <c r="C1549">
        <v>999999999999</v>
      </c>
      <c r="D1549">
        <v>111111111111</v>
      </c>
      <c r="E1549" s="1" t="s">
        <v>43</v>
      </c>
      <c r="F1549">
        <v>46189.833333333336</v>
      </c>
      <c r="G1549">
        <v>46190.833333333336</v>
      </c>
      <c r="H1549">
        <v>46173.833333333336</v>
      </c>
      <c r="I1549">
        <v>46203.833333333336</v>
      </c>
      <c r="J1549" s="1" t="s">
        <v>96</v>
      </c>
      <c r="K1549" s="1" t="s">
        <v>45</v>
      </c>
      <c r="L1549" s="1" t="s">
        <v>97</v>
      </c>
      <c r="M1549" s="1" t="s">
        <v>103</v>
      </c>
      <c r="N1549" s="1" t="s">
        <v>48</v>
      </c>
      <c r="O1549" s="1" t="s">
        <v>49</v>
      </c>
      <c r="P1549">
        <v>4431037.4094000002</v>
      </c>
      <c r="Q1549" s="1" t="s">
        <v>99</v>
      </c>
      <c r="R1549">
        <v>1.6666700000000001E-5</v>
      </c>
      <c r="S1549" s="1" t="s">
        <v>51</v>
      </c>
      <c r="T1549" s="1" t="s">
        <v>52</v>
      </c>
      <c r="U1549">
        <v>73.850800000000007</v>
      </c>
      <c r="V1549">
        <v>68.681100000000001</v>
      </c>
      <c r="W1549">
        <v>68.681100000000001</v>
      </c>
      <c r="X1549" s="1" t="s">
        <v>53</v>
      </c>
      <c r="Y1549" s="1" t="s">
        <v>49</v>
      </c>
      <c r="Z1549" s="1" t="s">
        <v>100</v>
      </c>
      <c r="AA1549" s="1" t="s">
        <v>65</v>
      </c>
      <c r="AB1549" s="1" t="s">
        <v>66</v>
      </c>
      <c r="AC1549" s="1" t="s">
        <v>67</v>
      </c>
      <c r="AD1549" s="1" t="s">
        <v>68</v>
      </c>
      <c r="AE1549" s="1" t="s">
        <v>69</v>
      </c>
      <c r="AF1549" s="1" t="s">
        <v>70</v>
      </c>
      <c r="AG1549" s="1" t="s">
        <v>60</v>
      </c>
      <c r="AH1549">
        <v>1549</v>
      </c>
      <c r="AI1549" s="1" t="s">
        <v>70</v>
      </c>
      <c r="AJ1549" s="1" t="s">
        <v>71</v>
      </c>
      <c r="AK1549" s="1" t="s">
        <v>72</v>
      </c>
      <c r="AL1549">
        <v>1</v>
      </c>
      <c r="AM1549" s="1" t="s">
        <v>3212</v>
      </c>
      <c r="AN1549" s="2">
        <v>46174</v>
      </c>
      <c r="AO1549" s="3">
        <v>46174</v>
      </c>
    </row>
    <row r="1550" spans="1:41">
      <c r="A1550" s="1" t="s">
        <v>3213</v>
      </c>
      <c r="B1550" s="1" t="s">
        <v>42</v>
      </c>
      <c r="C1550">
        <v>999999999999</v>
      </c>
      <c r="D1550">
        <v>111111111111</v>
      </c>
      <c r="E1550" s="1" t="s">
        <v>43</v>
      </c>
      <c r="F1550">
        <v>46189.833333333336</v>
      </c>
      <c r="G1550">
        <v>46190.833333333336</v>
      </c>
      <c r="H1550">
        <v>46173.833333333336</v>
      </c>
      <c r="I1550">
        <v>46203.833333333336</v>
      </c>
      <c r="J1550" s="1" t="s">
        <v>106</v>
      </c>
      <c r="K1550" s="1" t="s">
        <v>107</v>
      </c>
      <c r="L1550" s="1" t="s">
        <v>108</v>
      </c>
      <c r="M1550" s="1" t="s">
        <v>109</v>
      </c>
      <c r="N1550" s="1" t="s">
        <v>48</v>
      </c>
      <c r="O1550" s="1" t="s">
        <v>49</v>
      </c>
      <c r="P1550">
        <v>222.09270000000001</v>
      </c>
      <c r="Q1550" s="1" t="s">
        <v>110</v>
      </c>
      <c r="R1550">
        <v>0.5</v>
      </c>
      <c r="S1550" s="1" t="s">
        <v>51</v>
      </c>
      <c r="T1550" s="1" t="s">
        <v>52</v>
      </c>
      <c r="U1550">
        <v>111.0463</v>
      </c>
      <c r="V1550">
        <v>102.1626</v>
      </c>
      <c r="W1550">
        <v>102.1626</v>
      </c>
      <c r="X1550" s="1" t="s">
        <v>53</v>
      </c>
      <c r="Y1550" s="1" t="s">
        <v>49</v>
      </c>
      <c r="Z1550" s="1" t="s">
        <v>111</v>
      </c>
      <c r="AA1550" s="1" t="s">
        <v>112</v>
      </c>
      <c r="AB1550" s="1" t="s">
        <v>66</v>
      </c>
      <c r="AC1550" s="1" t="s">
        <v>67</v>
      </c>
      <c r="AD1550" s="1" t="s">
        <v>68</v>
      </c>
      <c r="AE1550" s="1" t="s">
        <v>69</v>
      </c>
      <c r="AF1550" s="1" t="s">
        <v>70</v>
      </c>
      <c r="AG1550" s="1" t="s">
        <v>60</v>
      </c>
      <c r="AH1550">
        <v>1550</v>
      </c>
      <c r="AI1550" s="1" t="s">
        <v>113</v>
      </c>
      <c r="AJ1550" s="1" t="s">
        <v>114</v>
      </c>
      <c r="AK1550" s="1" t="s">
        <v>115</v>
      </c>
      <c r="AL1550">
        <v>1</v>
      </c>
      <c r="AM1550" s="1" t="s">
        <v>3214</v>
      </c>
      <c r="AN1550" s="2">
        <v>46174</v>
      </c>
      <c r="AO1550" s="3">
        <v>46174</v>
      </c>
    </row>
    <row r="1551" spans="1:41">
      <c r="A1551" s="1" t="s">
        <v>3215</v>
      </c>
      <c r="B1551" s="1" t="s">
        <v>42</v>
      </c>
      <c r="C1551">
        <v>999999999999</v>
      </c>
      <c r="D1551">
        <v>111111111111</v>
      </c>
      <c r="E1551" s="1" t="s">
        <v>43</v>
      </c>
      <c r="F1551">
        <v>46189.833333333336</v>
      </c>
      <c r="G1551">
        <v>46190.833333333336</v>
      </c>
      <c r="H1551">
        <v>46173.833333333336</v>
      </c>
      <c r="I1551">
        <v>46203.833333333336</v>
      </c>
      <c r="J1551" s="1" t="s">
        <v>106</v>
      </c>
      <c r="K1551" s="1" t="s">
        <v>107</v>
      </c>
      <c r="L1551" s="1" t="s">
        <v>108</v>
      </c>
      <c r="M1551" s="1" t="s">
        <v>118</v>
      </c>
      <c r="N1551" s="1" t="s">
        <v>48</v>
      </c>
      <c r="O1551" s="1" t="s">
        <v>49</v>
      </c>
      <c r="P1551">
        <v>230.7252</v>
      </c>
      <c r="Q1551" s="1" t="s">
        <v>110</v>
      </c>
      <c r="R1551">
        <v>0.5</v>
      </c>
      <c r="S1551" s="1" t="s">
        <v>51</v>
      </c>
      <c r="T1551" s="1" t="s">
        <v>52</v>
      </c>
      <c r="U1551">
        <v>115.3626</v>
      </c>
      <c r="V1551">
        <v>106.1336</v>
      </c>
      <c r="W1551">
        <v>106.1336</v>
      </c>
      <c r="X1551" s="1" t="s">
        <v>53</v>
      </c>
      <c r="Y1551" s="1" t="s">
        <v>49</v>
      </c>
      <c r="Z1551" s="1" t="s">
        <v>111</v>
      </c>
      <c r="AA1551" s="1" t="s">
        <v>112</v>
      </c>
      <c r="AB1551" s="1" t="s">
        <v>66</v>
      </c>
      <c r="AC1551" s="1" t="s">
        <v>67</v>
      </c>
      <c r="AD1551" s="1" t="s">
        <v>68</v>
      </c>
      <c r="AE1551" s="1" t="s">
        <v>69</v>
      </c>
      <c r="AF1551" s="1" t="s">
        <v>70</v>
      </c>
      <c r="AG1551" s="1" t="s">
        <v>60</v>
      </c>
      <c r="AH1551">
        <v>1551</v>
      </c>
      <c r="AI1551" s="1" t="s">
        <v>113</v>
      </c>
      <c r="AJ1551" s="1" t="s">
        <v>114</v>
      </c>
      <c r="AK1551" s="1" t="s">
        <v>115</v>
      </c>
      <c r="AL1551">
        <v>1</v>
      </c>
      <c r="AM1551" s="1" t="s">
        <v>3216</v>
      </c>
      <c r="AN1551" s="2">
        <v>46174</v>
      </c>
      <c r="AO1551" s="3">
        <v>46174</v>
      </c>
    </row>
    <row r="1552" spans="1:41">
      <c r="A1552" s="1" t="s">
        <v>3217</v>
      </c>
      <c r="B1552" s="1" t="s">
        <v>42</v>
      </c>
      <c r="C1552">
        <v>999999999999</v>
      </c>
      <c r="D1552">
        <v>222222222222</v>
      </c>
      <c r="E1552" s="1" t="s">
        <v>121</v>
      </c>
      <c r="F1552">
        <v>46189.833333333336</v>
      </c>
      <c r="G1552">
        <v>46190.833333333336</v>
      </c>
      <c r="H1552">
        <v>46173.833333333336</v>
      </c>
      <c r="I1552">
        <v>46203.833333333336</v>
      </c>
      <c r="J1552" s="1" t="s">
        <v>44</v>
      </c>
      <c r="K1552" s="1" t="s">
        <v>45</v>
      </c>
      <c r="L1552" s="1" t="s">
        <v>46</v>
      </c>
      <c r="M1552" s="1" t="s">
        <v>122</v>
      </c>
      <c r="N1552" s="1" t="s">
        <v>48</v>
      </c>
      <c r="O1552" s="1" t="s">
        <v>49</v>
      </c>
      <c r="P1552">
        <v>399.66250000000002</v>
      </c>
      <c r="Q1552" s="1" t="s">
        <v>50</v>
      </c>
      <c r="R1552">
        <v>9.6000000000000002E-2</v>
      </c>
      <c r="S1552" s="1" t="s">
        <v>51</v>
      </c>
      <c r="T1552" s="1" t="s">
        <v>52</v>
      </c>
      <c r="U1552">
        <v>38.367600000000003</v>
      </c>
      <c r="V1552">
        <v>33.571599999999997</v>
      </c>
      <c r="W1552">
        <v>33.571599999999997</v>
      </c>
      <c r="X1552" s="1" t="s">
        <v>53</v>
      </c>
      <c r="Y1552" s="1" t="s">
        <v>49</v>
      </c>
      <c r="Z1552" s="1" t="s">
        <v>54</v>
      </c>
      <c r="AA1552" s="1" t="s">
        <v>123</v>
      </c>
      <c r="AB1552" s="1" t="s">
        <v>124</v>
      </c>
      <c r="AC1552" s="1" t="s">
        <v>125</v>
      </c>
      <c r="AD1552" s="1" t="s">
        <v>126</v>
      </c>
      <c r="AE1552" s="1" t="s">
        <v>127</v>
      </c>
      <c r="AF1552" s="1" t="s">
        <v>70</v>
      </c>
      <c r="AG1552" s="1" t="s">
        <v>60</v>
      </c>
      <c r="AH1552">
        <v>1552</v>
      </c>
      <c r="AI1552" s="1" t="s">
        <v>70</v>
      </c>
      <c r="AJ1552" s="1" t="s">
        <v>71</v>
      </c>
      <c r="AK1552" s="1" t="s">
        <v>72</v>
      </c>
      <c r="AL1552">
        <v>1</v>
      </c>
      <c r="AM1552" s="1" t="s">
        <v>3218</v>
      </c>
      <c r="AN1552" s="2">
        <v>46174</v>
      </c>
      <c r="AO1552" s="3">
        <v>46174</v>
      </c>
    </row>
    <row r="1553" spans="1:41">
      <c r="A1553" s="1" t="s">
        <v>3219</v>
      </c>
      <c r="B1553" s="1" t="s">
        <v>42</v>
      </c>
      <c r="C1553">
        <v>999999999999</v>
      </c>
      <c r="D1553">
        <v>222222222222</v>
      </c>
      <c r="E1553" s="1" t="s">
        <v>121</v>
      </c>
      <c r="F1553">
        <v>46189.833333333336</v>
      </c>
      <c r="G1553">
        <v>46190.833333333336</v>
      </c>
      <c r="H1553">
        <v>46173.833333333336</v>
      </c>
      <c r="I1553">
        <v>46203.833333333336</v>
      </c>
      <c r="J1553" s="1" t="s">
        <v>44</v>
      </c>
      <c r="K1553" s="1" t="s">
        <v>45</v>
      </c>
      <c r="L1553" s="1" t="s">
        <v>46</v>
      </c>
      <c r="M1553" s="1" t="s">
        <v>130</v>
      </c>
      <c r="N1553" s="1" t="s">
        <v>48</v>
      </c>
      <c r="O1553" s="1" t="s">
        <v>49</v>
      </c>
      <c r="P1553">
        <v>454.79059999999998</v>
      </c>
      <c r="Q1553" s="1" t="s">
        <v>50</v>
      </c>
      <c r="R1553">
        <v>9.6000000000000002E-2</v>
      </c>
      <c r="S1553" s="1" t="s">
        <v>51</v>
      </c>
      <c r="T1553" s="1" t="s">
        <v>52</v>
      </c>
      <c r="U1553">
        <v>43.6599</v>
      </c>
      <c r="V1553">
        <v>38.202399999999997</v>
      </c>
      <c r="W1553">
        <v>38.202399999999997</v>
      </c>
      <c r="X1553" s="1" t="s">
        <v>53</v>
      </c>
      <c r="Y1553" s="1" t="s">
        <v>49</v>
      </c>
      <c r="Z1553" s="1" t="s">
        <v>54</v>
      </c>
      <c r="AA1553" s="1" t="s">
        <v>55</v>
      </c>
      <c r="AB1553" s="1" t="s">
        <v>56</v>
      </c>
      <c r="AC1553" s="1" t="s">
        <v>57</v>
      </c>
      <c r="AD1553" s="1" t="s">
        <v>58</v>
      </c>
      <c r="AE1553" s="1" t="s">
        <v>59</v>
      </c>
      <c r="AF1553" s="1" t="s">
        <v>56</v>
      </c>
      <c r="AG1553" s="1" t="s">
        <v>60</v>
      </c>
      <c r="AH1553">
        <v>1553</v>
      </c>
      <c r="AI1553" s="1" t="s">
        <v>56</v>
      </c>
      <c r="AJ1553" s="1" t="s">
        <v>56</v>
      </c>
      <c r="AK1553" s="1" t="s">
        <v>61</v>
      </c>
      <c r="AL1553">
        <v>1</v>
      </c>
      <c r="AM1553" s="1" t="s">
        <v>3220</v>
      </c>
      <c r="AN1553" s="2">
        <v>46174</v>
      </c>
      <c r="AO1553" s="3">
        <v>46174</v>
      </c>
    </row>
    <row r="1554" spans="1:41">
      <c r="A1554" s="1" t="s">
        <v>3221</v>
      </c>
      <c r="B1554" s="1" t="s">
        <v>42</v>
      </c>
      <c r="C1554">
        <v>999999999999</v>
      </c>
      <c r="D1554">
        <v>222222222222</v>
      </c>
      <c r="E1554" s="1" t="s">
        <v>121</v>
      </c>
      <c r="F1554">
        <v>46189.833333333336</v>
      </c>
      <c r="G1554">
        <v>46190.833333333336</v>
      </c>
      <c r="H1554">
        <v>46173.833333333336</v>
      </c>
      <c r="I1554">
        <v>46203.833333333336</v>
      </c>
      <c r="J1554" s="1" t="s">
        <v>75</v>
      </c>
      <c r="K1554" s="1" t="s">
        <v>76</v>
      </c>
      <c r="L1554" s="1" t="s">
        <v>77</v>
      </c>
      <c r="M1554" s="1" t="s">
        <v>133</v>
      </c>
      <c r="N1554" s="1" t="s">
        <v>48</v>
      </c>
      <c r="O1554" s="1" t="s">
        <v>49</v>
      </c>
      <c r="P1554">
        <v>88.963399999999993</v>
      </c>
      <c r="Q1554" s="1" t="s">
        <v>79</v>
      </c>
      <c r="R1554">
        <v>2.3E-2</v>
      </c>
      <c r="S1554" s="1" t="s">
        <v>51</v>
      </c>
      <c r="T1554" s="1" t="s">
        <v>52</v>
      </c>
      <c r="U1554">
        <v>2.0461999999999998</v>
      </c>
      <c r="V1554">
        <v>1.9127000000000001</v>
      </c>
      <c r="W1554">
        <v>1.9127000000000001</v>
      </c>
      <c r="X1554" s="1" t="s">
        <v>53</v>
      </c>
      <c r="Y1554" s="1" t="s">
        <v>49</v>
      </c>
      <c r="Z1554" s="1" t="s">
        <v>80</v>
      </c>
      <c r="AA1554" s="1" t="s">
        <v>123</v>
      </c>
      <c r="AB1554" s="1" t="s">
        <v>124</v>
      </c>
      <c r="AC1554" s="1" t="s">
        <v>125</v>
      </c>
      <c r="AD1554" s="1" t="s">
        <v>126</v>
      </c>
      <c r="AE1554" s="1" t="s">
        <v>127</v>
      </c>
      <c r="AF1554" s="1" t="s">
        <v>70</v>
      </c>
      <c r="AG1554" s="1" t="s">
        <v>60</v>
      </c>
      <c r="AH1554">
        <v>1554</v>
      </c>
      <c r="AI1554" s="1" t="s">
        <v>70</v>
      </c>
      <c r="AJ1554" s="1" t="s">
        <v>71</v>
      </c>
      <c r="AK1554" s="1" t="s">
        <v>72</v>
      </c>
      <c r="AL1554">
        <v>1</v>
      </c>
      <c r="AM1554" s="1" t="s">
        <v>3222</v>
      </c>
      <c r="AN1554" s="2">
        <v>46174</v>
      </c>
      <c r="AO1554" s="3">
        <v>46174</v>
      </c>
    </row>
    <row r="1555" spans="1:41">
      <c r="A1555" s="1" t="s">
        <v>3223</v>
      </c>
      <c r="B1555" s="1" t="s">
        <v>42</v>
      </c>
      <c r="C1555">
        <v>999999999999</v>
      </c>
      <c r="D1555">
        <v>222222222222</v>
      </c>
      <c r="E1555" s="1" t="s">
        <v>121</v>
      </c>
      <c r="F1555">
        <v>46189.833333333336</v>
      </c>
      <c r="G1555">
        <v>46190.833333333336</v>
      </c>
      <c r="H1555">
        <v>46173.833333333336</v>
      </c>
      <c r="I1555">
        <v>46203.833333333336</v>
      </c>
      <c r="J1555" s="1" t="s">
        <v>75</v>
      </c>
      <c r="K1555" s="1" t="s">
        <v>76</v>
      </c>
      <c r="L1555" s="1" t="s">
        <v>77</v>
      </c>
      <c r="M1555" s="1" t="s">
        <v>136</v>
      </c>
      <c r="N1555" s="1" t="s">
        <v>48</v>
      </c>
      <c r="O1555" s="1" t="s">
        <v>49</v>
      </c>
      <c r="P1555">
        <v>87.835499999999996</v>
      </c>
      <c r="Q1555" s="1" t="s">
        <v>79</v>
      </c>
      <c r="R1555">
        <v>2.3E-2</v>
      </c>
      <c r="S1555" s="1" t="s">
        <v>51</v>
      </c>
      <c r="T1555" s="1" t="s">
        <v>52</v>
      </c>
      <c r="U1555">
        <v>2.0202</v>
      </c>
      <c r="V1555">
        <v>1.8885000000000001</v>
      </c>
      <c r="W1555">
        <v>1.8885000000000001</v>
      </c>
      <c r="X1555" s="1" t="s">
        <v>53</v>
      </c>
      <c r="Y1555" s="1" t="s">
        <v>49</v>
      </c>
      <c r="Z1555" s="1" t="s">
        <v>80</v>
      </c>
      <c r="AA1555" s="1" t="s">
        <v>123</v>
      </c>
      <c r="AB1555" s="1" t="s">
        <v>124</v>
      </c>
      <c r="AC1555" s="1" t="s">
        <v>125</v>
      </c>
      <c r="AD1555" s="1" t="s">
        <v>126</v>
      </c>
      <c r="AE1555" s="1" t="s">
        <v>127</v>
      </c>
      <c r="AF1555" s="1" t="s">
        <v>70</v>
      </c>
      <c r="AG1555" s="1" t="s">
        <v>60</v>
      </c>
      <c r="AH1555">
        <v>1555</v>
      </c>
      <c r="AI1555" s="1" t="s">
        <v>70</v>
      </c>
      <c r="AJ1555" s="1" t="s">
        <v>71</v>
      </c>
      <c r="AK1555" s="1" t="s">
        <v>72</v>
      </c>
      <c r="AL1555">
        <v>1</v>
      </c>
      <c r="AM1555" s="1" t="s">
        <v>3224</v>
      </c>
      <c r="AN1555" s="2">
        <v>46174</v>
      </c>
      <c r="AO1555" s="3">
        <v>46174</v>
      </c>
    </row>
    <row r="1556" spans="1:41">
      <c r="A1556" s="1" t="s">
        <v>3225</v>
      </c>
      <c r="B1556" s="1" t="s">
        <v>42</v>
      </c>
      <c r="C1556">
        <v>999999999999</v>
      </c>
      <c r="D1556">
        <v>222222222222</v>
      </c>
      <c r="E1556" s="1" t="s">
        <v>121</v>
      </c>
      <c r="F1556">
        <v>46189.833333333336</v>
      </c>
      <c r="G1556">
        <v>46190.833333333336</v>
      </c>
      <c r="H1556">
        <v>46173.833333333336</v>
      </c>
      <c r="I1556">
        <v>46203.833333333336</v>
      </c>
      <c r="J1556" s="1" t="s">
        <v>86</v>
      </c>
      <c r="K1556" s="1" t="s">
        <v>87</v>
      </c>
      <c r="L1556" s="1" t="s">
        <v>88</v>
      </c>
      <c r="M1556" s="1" t="s">
        <v>139</v>
      </c>
      <c r="N1556" s="1" t="s">
        <v>48</v>
      </c>
      <c r="O1556" s="1" t="s">
        <v>49</v>
      </c>
      <c r="P1556">
        <v>83.296999999999997</v>
      </c>
      <c r="Q1556" s="1" t="s">
        <v>50</v>
      </c>
      <c r="R1556">
        <v>0.192</v>
      </c>
      <c r="S1556" s="1" t="s">
        <v>51</v>
      </c>
      <c r="T1556" s="1" t="s">
        <v>52</v>
      </c>
      <c r="U1556">
        <v>15.993</v>
      </c>
      <c r="V1556">
        <v>14.160500000000001</v>
      </c>
      <c r="W1556">
        <v>14.160500000000001</v>
      </c>
      <c r="X1556" s="1" t="s">
        <v>53</v>
      </c>
      <c r="Y1556" s="1" t="s">
        <v>49</v>
      </c>
      <c r="Z1556" s="1" t="s">
        <v>90</v>
      </c>
      <c r="AA1556" s="1" t="s">
        <v>123</v>
      </c>
      <c r="AB1556" s="1" t="s">
        <v>124</v>
      </c>
      <c r="AC1556" s="1" t="s">
        <v>125</v>
      </c>
      <c r="AD1556" s="1" t="s">
        <v>126</v>
      </c>
      <c r="AE1556" s="1" t="s">
        <v>127</v>
      </c>
      <c r="AF1556" s="1" t="s">
        <v>70</v>
      </c>
      <c r="AG1556" s="1" t="s">
        <v>60</v>
      </c>
      <c r="AH1556">
        <v>1556</v>
      </c>
      <c r="AI1556" s="1" t="s">
        <v>70</v>
      </c>
      <c r="AJ1556" s="1" t="s">
        <v>71</v>
      </c>
      <c r="AK1556" s="1" t="s">
        <v>72</v>
      </c>
      <c r="AL1556">
        <v>1</v>
      </c>
      <c r="AM1556" s="1" t="s">
        <v>3226</v>
      </c>
      <c r="AN1556" s="2">
        <v>46174</v>
      </c>
      <c r="AO1556" s="3">
        <v>46174</v>
      </c>
    </row>
    <row r="1557" spans="1:41">
      <c r="A1557" s="1" t="s">
        <v>3227</v>
      </c>
      <c r="B1557" s="1" t="s">
        <v>42</v>
      </c>
      <c r="C1557">
        <v>999999999999</v>
      </c>
      <c r="D1557">
        <v>222222222222</v>
      </c>
      <c r="E1557" s="1" t="s">
        <v>121</v>
      </c>
      <c r="F1557">
        <v>46189.833333333336</v>
      </c>
      <c r="G1557">
        <v>46190.833333333336</v>
      </c>
      <c r="H1557">
        <v>46173.833333333336</v>
      </c>
      <c r="I1557">
        <v>46203.833333333336</v>
      </c>
      <c r="J1557" s="1" t="s">
        <v>86</v>
      </c>
      <c r="K1557" s="1" t="s">
        <v>87</v>
      </c>
      <c r="L1557" s="1" t="s">
        <v>88</v>
      </c>
      <c r="M1557" s="1" t="s">
        <v>142</v>
      </c>
      <c r="N1557" s="1" t="s">
        <v>48</v>
      </c>
      <c r="O1557" s="1" t="s">
        <v>49</v>
      </c>
      <c r="P1557">
        <v>88.814099999999996</v>
      </c>
      <c r="Q1557" s="1" t="s">
        <v>50</v>
      </c>
      <c r="R1557">
        <v>0.192</v>
      </c>
      <c r="S1557" s="1" t="s">
        <v>51</v>
      </c>
      <c r="T1557" s="1" t="s">
        <v>52</v>
      </c>
      <c r="U1557">
        <v>17.052299999999999</v>
      </c>
      <c r="V1557">
        <v>15.0984</v>
      </c>
      <c r="W1557">
        <v>15.0984</v>
      </c>
      <c r="X1557" s="1" t="s">
        <v>53</v>
      </c>
      <c r="Y1557" s="1" t="s">
        <v>49</v>
      </c>
      <c r="Z1557" s="1" t="s">
        <v>90</v>
      </c>
      <c r="AA1557" s="1" t="s">
        <v>123</v>
      </c>
      <c r="AB1557" s="1" t="s">
        <v>124</v>
      </c>
      <c r="AC1557" s="1" t="s">
        <v>125</v>
      </c>
      <c r="AD1557" s="1" t="s">
        <v>126</v>
      </c>
      <c r="AE1557" s="1" t="s">
        <v>127</v>
      </c>
      <c r="AF1557" s="1" t="s">
        <v>70</v>
      </c>
      <c r="AG1557" s="1" t="s">
        <v>60</v>
      </c>
      <c r="AH1557">
        <v>1557</v>
      </c>
      <c r="AI1557" s="1" t="s">
        <v>70</v>
      </c>
      <c r="AJ1557" s="1" t="s">
        <v>71</v>
      </c>
      <c r="AK1557" s="1" t="s">
        <v>72</v>
      </c>
      <c r="AL1557">
        <v>1</v>
      </c>
      <c r="AM1557" s="1" t="s">
        <v>3228</v>
      </c>
      <c r="AN1557" s="2">
        <v>46174</v>
      </c>
      <c r="AO1557" s="3">
        <v>46174</v>
      </c>
    </row>
    <row r="1558" spans="1:41">
      <c r="A1558" s="1" t="s">
        <v>3229</v>
      </c>
      <c r="B1558" s="1" t="s">
        <v>42</v>
      </c>
      <c r="C1558">
        <v>999999999999</v>
      </c>
      <c r="D1558">
        <v>222222222222</v>
      </c>
      <c r="E1558" s="1" t="s">
        <v>121</v>
      </c>
      <c r="F1558">
        <v>46189.833333333336</v>
      </c>
      <c r="G1558">
        <v>46190.833333333336</v>
      </c>
      <c r="H1558">
        <v>46173.833333333336</v>
      </c>
      <c r="I1558">
        <v>46203.833333333336</v>
      </c>
      <c r="J1558" s="1" t="s">
        <v>96</v>
      </c>
      <c r="K1558" s="1" t="s">
        <v>45</v>
      </c>
      <c r="L1558" s="1" t="s">
        <v>97</v>
      </c>
      <c r="M1558" s="1" t="s">
        <v>145</v>
      </c>
      <c r="N1558" s="1" t="s">
        <v>48</v>
      </c>
      <c r="O1558" s="1" t="s">
        <v>49</v>
      </c>
      <c r="P1558">
        <v>1757896.7037</v>
      </c>
      <c r="Q1558" s="1" t="s">
        <v>99</v>
      </c>
      <c r="R1558">
        <v>1.6666700000000001E-5</v>
      </c>
      <c r="S1558" s="1" t="s">
        <v>51</v>
      </c>
      <c r="T1558" s="1" t="s">
        <v>52</v>
      </c>
      <c r="U1558">
        <v>29.298300000000001</v>
      </c>
      <c r="V1558">
        <v>27.247399999999999</v>
      </c>
      <c r="W1558">
        <v>27.247399999999999</v>
      </c>
      <c r="X1558" s="1" t="s">
        <v>53</v>
      </c>
      <c r="Y1558" s="1" t="s">
        <v>49</v>
      </c>
      <c r="Z1558" s="1" t="s">
        <v>100</v>
      </c>
      <c r="AA1558" s="1" t="s">
        <v>123</v>
      </c>
      <c r="AB1558" s="1" t="s">
        <v>124</v>
      </c>
      <c r="AC1558" s="1" t="s">
        <v>125</v>
      </c>
      <c r="AD1558" s="1" t="s">
        <v>126</v>
      </c>
      <c r="AE1558" s="1" t="s">
        <v>127</v>
      </c>
      <c r="AF1558" s="1" t="s">
        <v>70</v>
      </c>
      <c r="AG1558" s="1" t="s">
        <v>60</v>
      </c>
      <c r="AH1558">
        <v>1558</v>
      </c>
      <c r="AI1558" s="1" t="s">
        <v>70</v>
      </c>
      <c r="AJ1558" s="1" t="s">
        <v>71</v>
      </c>
      <c r="AK1558" s="1" t="s">
        <v>72</v>
      </c>
      <c r="AL1558">
        <v>1</v>
      </c>
      <c r="AM1558" s="1" t="s">
        <v>3230</v>
      </c>
      <c r="AN1558" s="2">
        <v>46174</v>
      </c>
      <c r="AO1558" s="3">
        <v>46174</v>
      </c>
    </row>
    <row r="1559" spans="1:41">
      <c r="A1559" s="1" t="s">
        <v>3231</v>
      </c>
      <c r="B1559" s="1" t="s">
        <v>42</v>
      </c>
      <c r="C1559">
        <v>999999999999</v>
      </c>
      <c r="D1559">
        <v>222222222222</v>
      </c>
      <c r="E1559" s="1" t="s">
        <v>121</v>
      </c>
      <c r="F1559">
        <v>46189.833333333336</v>
      </c>
      <c r="G1559">
        <v>46190.833333333336</v>
      </c>
      <c r="H1559">
        <v>46173.833333333336</v>
      </c>
      <c r="I1559">
        <v>46203.833333333336</v>
      </c>
      <c r="J1559" s="1" t="s">
        <v>96</v>
      </c>
      <c r="K1559" s="1" t="s">
        <v>45</v>
      </c>
      <c r="L1559" s="1" t="s">
        <v>97</v>
      </c>
      <c r="M1559" s="1" t="s">
        <v>148</v>
      </c>
      <c r="N1559" s="1" t="s">
        <v>48</v>
      </c>
      <c r="O1559" s="1" t="s">
        <v>49</v>
      </c>
      <c r="P1559">
        <v>1720054.8396000001</v>
      </c>
      <c r="Q1559" s="1" t="s">
        <v>99</v>
      </c>
      <c r="R1559">
        <v>1.6666700000000001E-5</v>
      </c>
      <c r="S1559" s="1" t="s">
        <v>51</v>
      </c>
      <c r="T1559" s="1" t="s">
        <v>52</v>
      </c>
      <c r="U1559">
        <v>28.6676</v>
      </c>
      <c r="V1559">
        <v>26.660900000000002</v>
      </c>
      <c r="W1559">
        <v>26.660900000000002</v>
      </c>
      <c r="X1559" s="1" t="s">
        <v>53</v>
      </c>
      <c r="Y1559" s="1" t="s">
        <v>49</v>
      </c>
      <c r="Z1559" s="1" t="s">
        <v>100</v>
      </c>
      <c r="AA1559" s="1" t="s">
        <v>123</v>
      </c>
      <c r="AB1559" s="1" t="s">
        <v>124</v>
      </c>
      <c r="AC1559" s="1" t="s">
        <v>125</v>
      </c>
      <c r="AD1559" s="1" t="s">
        <v>126</v>
      </c>
      <c r="AE1559" s="1" t="s">
        <v>127</v>
      </c>
      <c r="AF1559" s="1" t="s">
        <v>70</v>
      </c>
      <c r="AG1559" s="1" t="s">
        <v>60</v>
      </c>
      <c r="AH1559">
        <v>1559</v>
      </c>
      <c r="AI1559" s="1" t="s">
        <v>70</v>
      </c>
      <c r="AJ1559" s="1" t="s">
        <v>71</v>
      </c>
      <c r="AK1559" s="1" t="s">
        <v>72</v>
      </c>
      <c r="AL1559">
        <v>1</v>
      </c>
      <c r="AM1559" s="1" t="s">
        <v>3232</v>
      </c>
      <c r="AN1559" s="2">
        <v>46174</v>
      </c>
      <c r="AO1559" s="3">
        <v>46174</v>
      </c>
    </row>
    <row r="1560" spans="1:41">
      <c r="A1560" s="1" t="s">
        <v>3233</v>
      </c>
      <c r="B1560" s="1" t="s">
        <v>42</v>
      </c>
      <c r="C1560">
        <v>999999999999</v>
      </c>
      <c r="D1560">
        <v>222222222222</v>
      </c>
      <c r="E1560" s="1" t="s">
        <v>121</v>
      </c>
      <c r="F1560">
        <v>46189.833333333336</v>
      </c>
      <c r="G1560">
        <v>46190.833333333336</v>
      </c>
      <c r="H1560">
        <v>46173.833333333336</v>
      </c>
      <c r="I1560">
        <v>46203.833333333336</v>
      </c>
      <c r="J1560" s="1" t="s">
        <v>106</v>
      </c>
      <c r="K1560" s="1" t="s">
        <v>107</v>
      </c>
      <c r="L1560" s="1" t="s">
        <v>108</v>
      </c>
      <c r="M1560" s="1" t="s">
        <v>151</v>
      </c>
      <c r="N1560" s="1" t="s">
        <v>48</v>
      </c>
      <c r="O1560" s="1" t="s">
        <v>49</v>
      </c>
      <c r="P1560">
        <v>89.038799999999995</v>
      </c>
      <c r="Q1560" s="1" t="s">
        <v>110</v>
      </c>
      <c r="R1560">
        <v>0.5</v>
      </c>
      <c r="S1560" s="1" t="s">
        <v>51</v>
      </c>
      <c r="T1560" s="1" t="s">
        <v>52</v>
      </c>
      <c r="U1560">
        <v>44.519399999999997</v>
      </c>
      <c r="V1560">
        <v>40.957900000000002</v>
      </c>
      <c r="W1560">
        <v>40.957900000000002</v>
      </c>
      <c r="X1560" s="1" t="s">
        <v>53</v>
      </c>
      <c r="Y1560" s="1" t="s">
        <v>49</v>
      </c>
      <c r="Z1560" s="1" t="s">
        <v>111</v>
      </c>
      <c r="AA1560" s="1" t="s">
        <v>152</v>
      </c>
      <c r="AB1560" s="1" t="s">
        <v>124</v>
      </c>
      <c r="AC1560" s="1" t="s">
        <v>125</v>
      </c>
      <c r="AD1560" s="1" t="s">
        <v>126</v>
      </c>
      <c r="AE1560" s="1" t="s">
        <v>127</v>
      </c>
      <c r="AF1560" s="1" t="s">
        <v>70</v>
      </c>
      <c r="AG1560" s="1" t="s">
        <v>60</v>
      </c>
      <c r="AH1560">
        <v>1560</v>
      </c>
      <c r="AI1560" s="1" t="s">
        <v>113</v>
      </c>
      <c r="AJ1560" s="1" t="s">
        <v>114</v>
      </c>
      <c r="AK1560" s="1" t="s">
        <v>115</v>
      </c>
      <c r="AL1560">
        <v>1</v>
      </c>
      <c r="AM1560" s="1" t="s">
        <v>3234</v>
      </c>
      <c r="AN1560" s="2">
        <v>46174</v>
      </c>
      <c r="AO1560" s="3">
        <v>46174</v>
      </c>
    </row>
    <row r="1561" spans="1:41">
      <c r="A1561" s="1" t="s">
        <v>3235</v>
      </c>
      <c r="B1561" s="1" t="s">
        <v>42</v>
      </c>
      <c r="C1561">
        <v>999999999999</v>
      </c>
      <c r="D1561">
        <v>222222222222</v>
      </c>
      <c r="E1561" s="1" t="s">
        <v>121</v>
      </c>
      <c r="F1561">
        <v>46189.833333333336</v>
      </c>
      <c r="G1561">
        <v>46190.833333333336</v>
      </c>
      <c r="H1561">
        <v>46173.833333333336</v>
      </c>
      <c r="I1561">
        <v>46203.833333333336</v>
      </c>
      <c r="J1561" s="1" t="s">
        <v>106</v>
      </c>
      <c r="K1561" s="1" t="s">
        <v>107</v>
      </c>
      <c r="L1561" s="1" t="s">
        <v>108</v>
      </c>
      <c r="M1561" s="1" t="s">
        <v>155</v>
      </c>
      <c r="N1561" s="1" t="s">
        <v>48</v>
      </c>
      <c r="O1561" s="1" t="s">
        <v>49</v>
      </c>
      <c r="P1561">
        <v>95.193899999999999</v>
      </c>
      <c r="Q1561" s="1" t="s">
        <v>110</v>
      </c>
      <c r="R1561">
        <v>0.5</v>
      </c>
      <c r="S1561" s="1" t="s">
        <v>51</v>
      </c>
      <c r="T1561" s="1" t="s">
        <v>52</v>
      </c>
      <c r="U1561">
        <v>47.596899999999998</v>
      </c>
      <c r="V1561">
        <v>43.789200000000001</v>
      </c>
      <c r="W1561">
        <v>43.789200000000001</v>
      </c>
      <c r="X1561" s="1" t="s">
        <v>53</v>
      </c>
      <c r="Y1561" s="1" t="s">
        <v>49</v>
      </c>
      <c r="Z1561" s="1" t="s">
        <v>111</v>
      </c>
      <c r="AA1561" s="1" t="s">
        <v>152</v>
      </c>
      <c r="AB1561" s="1" t="s">
        <v>124</v>
      </c>
      <c r="AC1561" s="1" t="s">
        <v>125</v>
      </c>
      <c r="AD1561" s="1" t="s">
        <v>126</v>
      </c>
      <c r="AE1561" s="1" t="s">
        <v>127</v>
      </c>
      <c r="AF1561" s="1" t="s">
        <v>70</v>
      </c>
      <c r="AG1561" s="1" t="s">
        <v>60</v>
      </c>
      <c r="AH1561">
        <v>1561</v>
      </c>
      <c r="AI1561" s="1" t="s">
        <v>113</v>
      </c>
      <c r="AJ1561" s="1" t="s">
        <v>114</v>
      </c>
      <c r="AK1561" s="1" t="s">
        <v>115</v>
      </c>
      <c r="AL1561">
        <v>1</v>
      </c>
      <c r="AM1561" s="1" t="s">
        <v>3236</v>
      </c>
      <c r="AN1561" s="2">
        <v>46174</v>
      </c>
      <c r="AO1561" s="3">
        <v>46174</v>
      </c>
    </row>
    <row r="1562" spans="1:41">
      <c r="A1562" s="1" t="s">
        <v>3237</v>
      </c>
      <c r="B1562" s="1" t="s">
        <v>42</v>
      </c>
      <c r="C1562">
        <v>999999999999</v>
      </c>
      <c r="D1562">
        <v>111111111111</v>
      </c>
      <c r="E1562" s="1" t="s">
        <v>43</v>
      </c>
      <c r="F1562">
        <v>46190.833333333336</v>
      </c>
      <c r="G1562">
        <v>46191.833333333336</v>
      </c>
      <c r="H1562">
        <v>46173.833333333336</v>
      </c>
      <c r="I1562">
        <v>46203.833333333336</v>
      </c>
      <c r="J1562" s="1" t="s">
        <v>44</v>
      </c>
      <c r="K1562" s="1" t="s">
        <v>45</v>
      </c>
      <c r="L1562" s="1" t="s">
        <v>46</v>
      </c>
      <c r="M1562" s="1" t="s">
        <v>47</v>
      </c>
      <c r="N1562" s="1" t="s">
        <v>48</v>
      </c>
      <c r="O1562" s="1" t="s">
        <v>49</v>
      </c>
      <c r="P1562">
        <v>1093.5397</v>
      </c>
      <c r="Q1562" s="1" t="s">
        <v>50</v>
      </c>
      <c r="R1562">
        <v>9.6000000000000002E-2</v>
      </c>
      <c r="S1562" s="1" t="s">
        <v>51</v>
      </c>
      <c r="T1562" s="1" t="s">
        <v>52</v>
      </c>
      <c r="U1562">
        <v>104.9798</v>
      </c>
      <c r="V1562">
        <v>91.857299999999995</v>
      </c>
      <c r="W1562">
        <v>91.857299999999995</v>
      </c>
      <c r="X1562" s="1" t="s">
        <v>53</v>
      </c>
      <c r="Y1562" s="1" t="s">
        <v>49</v>
      </c>
      <c r="Z1562" s="1" t="s">
        <v>54</v>
      </c>
      <c r="AA1562" s="1" t="s">
        <v>65</v>
      </c>
      <c r="AB1562" s="1" t="s">
        <v>66</v>
      </c>
      <c r="AC1562" s="1" t="s">
        <v>67</v>
      </c>
      <c r="AD1562" s="1" t="s">
        <v>68</v>
      </c>
      <c r="AE1562" s="1" t="s">
        <v>69</v>
      </c>
      <c r="AF1562" s="1" t="s">
        <v>70</v>
      </c>
      <c r="AG1562" s="1" t="s">
        <v>60</v>
      </c>
      <c r="AH1562">
        <v>1562</v>
      </c>
      <c r="AI1562" s="1" t="s">
        <v>70</v>
      </c>
      <c r="AJ1562" s="1" t="s">
        <v>71</v>
      </c>
      <c r="AK1562" s="1" t="s">
        <v>72</v>
      </c>
      <c r="AL1562">
        <v>1</v>
      </c>
      <c r="AM1562" s="1" t="s">
        <v>3238</v>
      </c>
      <c r="AN1562" s="2">
        <v>46174</v>
      </c>
      <c r="AO1562" s="3">
        <v>46174</v>
      </c>
    </row>
    <row r="1563" spans="1:41">
      <c r="A1563" s="1" t="s">
        <v>3239</v>
      </c>
      <c r="B1563" s="1" t="s">
        <v>42</v>
      </c>
      <c r="C1563">
        <v>999999999999</v>
      </c>
      <c r="D1563">
        <v>111111111111</v>
      </c>
      <c r="E1563" s="1" t="s">
        <v>43</v>
      </c>
      <c r="F1563">
        <v>46190.833333333336</v>
      </c>
      <c r="G1563">
        <v>46191.833333333336</v>
      </c>
      <c r="H1563">
        <v>46173.833333333336</v>
      </c>
      <c r="I1563">
        <v>46203.833333333336</v>
      </c>
      <c r="J1563" s="1" t="s">
        <v>44</v>
      </c>
      <c r="K1563" s="1" t="s">
        <v>45</v>
      </c>
      <c r="L1563" s="1" t="s">
        <v>46</v>
      </c>
      <c r="M1563" s="1" t="s">
        <v>64</v>
      </c>
      <c r="N1563" s="1" t="s">
        <v>48</v>
      </c>
      <c r="O1563" s="1" t="s">
        <v>49</v>
      </c>
      <c r="P1563">
        <v>1033.7961</v>
      </c>
      <c r="Q1563" s="1" t="s">
        <v>50</v>
      </c>
      <c r="R1563">
        <v>9.6000000000000002E-2</v>
      </c>
      <c r="S1563" s="1" t="s">
        <v>51</v>
      </c>
      <c r="T1563" s="1" t="s">
        <v>52</v>
      </c>
      <c r="U1563">
        <v>99.244399999999999</v>
      </c>
      <c r="V1563">
        <v>86.838899999999995</v>
      </c>
      <c r="W1563">
        <v>86.838899999999995</v>
      </c>
      <c r="X1563" s="1" t="s">
        <v>53</v>
      </c>
      <c r="Y1563" s="1" t="s">
        <v>49</v>
      </c>
      <c r="Z1563" s="1" t="s">
        <v>54</v>
      </c>
      <c r="AA1563" s="1" t="s">
        <v>65</v>
      </c>
      <c r="AB1563" s="1" t="s">
        <v>66</v>
      </c>
      <c r="AC1563" s="1" t="s">
        <v>67</v>
      </c>
      <c r="AD1563" s="1" t="s">
        <v>68</v>
      </c>
      <c r="AE1563" s="1" t="s">
        <v>69</v>
      </c>
      <c r="AF1563" s="1" t="s">
        <v>70</v>
      </c>
      <c r="AG1563" s="1" t="s">
        <v>60</v>
      </c>
      <c r="AH1563">
        <v>1563</v>
      </c>
      <c r="AI1563" s="1" t="s">
        <v>70</v>
      </c>
      <c r="AJ1563" s="1" t="s">
        <v>71</v>
      </c>
      <c r="AK1563" s="1" t="s">
        <v>72</v>
      </c>
      <c r="AL1563">
        <v>1</v>
      </c>
      <c r="AM1563" s="1" t="s">
        <v>3240</v>
      </c>
      <c r="AN1563" s="2">
        <v>46174</v>
      </c>
      <c r="AO1563" s="3">
        <v>46174</v>
      </c>
    </row>
    <row r="1564" spans="1:41">
      <c r="A1564" s="1" t="s">
        <v>3241</v>
      </c>
      <c r="B1564" s="1" t="s">
        <v>42</v>
      </c>
      <c r="C1564">
        <v>999999999999</v>
      </c>
      <c r="D1564">
        <v>111111111111</v>
      </c>
      <c r="E1564" s="1" t="s">
        <v>43</v>
      </c>
      <c r="F1564">
        <v>46190.833333333336</v>
      </c>
      <c r="G1564">
        <v>46191.833333333336</v>
      </c>
      <c r="H1564">
        <v>46173.833333333336</v>
      </c>
      <c r="I1564">
        <v>46203.833333333336</v>
      </c>
      <c r="J1564" s="1" t="s">
        <v>75</v>
      </c>
      <c r="K1564" s="1" t="s">
        <v>76</v>
      </c>
      <c r="L1564" s="1" t="s">
        <v>77</v>
      </c>
      <c r="M1564" s="1" t="s">
        <v>78</v>
      </c>
      <c r="N1564" s="1" t="s">
        <v>48</v>
      </c>
      <c r="O1564" s="1" t="s">
        <v>49</v>
      </c>
      <c r="P1564">
        <v>226.69309999999999</v>
      </c>
      <c r="Q1564" s="1" t="s">
        <v>79</v>
      </c>
      <c r="R1564">
        <v>2.3E-2</v>
      </c>
      <c r="S1564" s="1" t="s">
        <v>51</v>
      </c>
      <c r="T1564" s="1" t="s">
        <v>52</v>
      </c>
      <c r="U1564">
        <v>5.2138999999999998</v>
      </c>
      <c r="V1564">
        <v>4.8738999999999999</v>
      </c>
      <c r="W1564">
        <v>4.8738999999999999</v>
      </c>
      <c r="X1564" s="1" t="s">
        <v>53</v>
      </c>
      <c r="Y1564" s="1" t="s">
        <v>49</v>
      </c>
      <c r="Z1564" s="1" t="s">
        <v>80</v>
      </c>
      <c r="AA1564" s="1" t="s">
        <v>65</v>
      </c>
      <c r="AB1564" s="1" t="s">
        <v>66</v>
      </c>
      <c r="AC1564" s="1" t="s">
        <v>67</v>
      </c>
      <c r="AD1564" s="1" t="s">
        <v>68</v>
      </c>
      <c r="AE1564" s="1" t="s">
        <v>69</v>
      </c>
      <c r="AF1564" s="1" t="s">
        <v>70</v>
      </c>
      <c r="AG1564" s="1" t="s">
        <v>60</v>
      </c>
      <c r="AH1564">
        <v>1564</v>
      </c>
      <c r="AI1564" s="1" t="s">
        <v>70</v>
      </c>
      <c r="AJ1564" s="1" t="s">
        <v>71</v>
      </c>
      <c r="AK1564" s="1" t="s">
        <v>72</v>
      </c>
      <c r="AL1564">
        <v>1</v>
      </c>
      <c r="AM1564" s="1" t="s">
        <v>3242</v>
      </c>
      <c r="AN1564" s="2">
        <v>46174</v>
      </c>
      <c r="AO1564" s="3">
        <v>46174</v>
      </c>
    </row>
    <row r="1565" spans="1:41">
      <c r="A1565" s="1" t="s">
        <v>3243</v>
      </c>
      <c r="B1565" s="1" t="s">
        <v>42</v>
      </c>
      <c r="C1565">
        <v>999999999999</v>
      </c>
      <c r="D1565">
        <v>111111111111</v>
      </c>
      <c r="E1565" s="1" t="s">
        <v>43</v>
      </c>
      <c r="F1565">
        <v>46190.833333333336</v>
      </c>
      <c r="G1565">
        <v>46191.833333333336</v>
      </c>
      <c r="H1565">
        <v>46173.833333333336</v>
      </c>
      <c r="I1565">
        <v>46203.833333333336</v>
      </c>
      <c r="J1565" s="1" t="s">
        <v>75</v>
      </c>
      <c r="K1565" s="1" t="s">
        <v>76</v>
      </c>
      <c r="L1565" s="1" t="s">
        <v>77</v>
      </c>
      <c r="M1565" s="1" t="s">
        <v>83</v>
      </c>
      <c r="N1565" s="1" t="s">
        <v>48</v>
      </c>
      <c r="O1565" s="1" t="s">
        <v>49</v>
      </c>
      <c r="P1565">
        <v>228.5264</v>
      </c>
      <c r="Q1565" s="1" t="s">
        <v>79</v>
      </c>
      <c r="R1565">
        <v>2.3E-2</v>
      </c>
      <c r="S1565" s="1" t="s">
        <v>51</v>
      </c>
      <c r="T1565" s="1" t="s">
        <v>52</v>
      </c>
      <c r="U1565">
        <v>5.2561</v>
      </c>
      <c r="V1565">
        <v>4.9132999999999996</v>
      </c>
      <c r="W1565">
        <v>4.9132999999999996</v>
      </c>
      <c r="X1565" s="1" t="s">
        <v>53</v>
      </c>
      <c r="Y1565" s="1" t="s">
        <v>49</v>
      </c>
      <c r="Z1565" s="1" t="s">
        <v>80</v>
      </c>
      <c r="AA1565" s="1" t="s">
        <v>65</v>
      </c>
      <c r="AB1565" s="1" t="s">
        <v>66</v>
      </c>
      <c r="AC1565" s="1" t="s">
        <v>67</v>
      </c>
      <c r="AD1565" s="1" t="s">
        <v>68</v>
      </c>
      <c r="AE1565" s="1" t="s">
        <v>69</v>
      </c>
      <c r="AF1565" s="1" t="s">
        <v>70</v>
      </c>
      <c r="AG1565" s="1" t="s">
        <v>60</v>
      </c>
      <c r="AH1565">
        <v>1565</v>
      </c>
      <c r="AI1565" s="1" t="s">
        <v>70</v>
      </c>
      <c r="AJ1565" s="1" t="s">
        <v>71</v>
      </c>
      <c r="AK1565" s="1" t="s">
        <v>72</v>
      </c>
      <c r="AL1565">
        <v>1</v>
      </c>
      <c r="AM1565" s="1" t="s">
        <v>3244</v>
      </c>
      <c r="AN1565" s="2">
        <v>46174</v>
      </c>
      <c r="AO1565" s="3">
        <v>46174</v>
      </c>
    </row>
    <row r="1566" spans="1:41">
      <c r="A1566" s="1" t="s">
        <v>3245</v>
      </c>
      <c r="B1566" s="1" t="s">
        <v>42</v>
      </c>
      <c r="C1566">
        <v>999999999999</v>
      </c>
      <c r="D1566">
        <v>111111111111</v>
      </c>
      <c r="E1566" s="1" t="s">
        <v>43</v>
      </c>
      <c r="F1566">
        <v>46190.833333333336</v>
      </c>
      <c r="G1566">
        <v>46191.833333333336</v>
      </c>
      <c r="H1566">
        <v>46173.833333333336</v>
      </c>
      <c r="I1566">
        <v>46203.833333333336</v>
      </c>
      <c r="J1566" s="1" t="s">
        <v>86</v>
      </c>
      <c r="K1566" s="1" t="s">
        <v>87</v>
      </c>
      <c r="L1566" s="1" t="s">
        <v>88</v>
      </c>
      <c r="M1566" s="1" t="s">
        <v>89</v>
      </c>
      <c r="N1566" s="1" t="s">
        <v>48</v>
      </c>
      <c r="O1566" s="1" t="s">
        <v>49</v>
      </c>
      <c r="P1566">
        <v>220.7072</v>
      </c>
      <c r="Q1566" s="1" t="s">
        <v>50</v>
      </c>
      <c r="R1566">
        <v>0.192</v>
      </c>
      <c r="S1566" s="1" t="s">
        <v>51</v>
      </c>
      <c r="T1566" s="1" t="s">
        <v>52</v>
      </c>
      <c r="U1566">
        <v>42.375799999999998</v>
      </c>
      <c r="V1566">
        <v>37.520200000000003</v>
      </c>
      <c r="W1566">
        <v>37.520200000000003</v>
      </c>
      <c r="X1566" s="1" t="s">
        <v>53</v>
      </c>
      <c r="Y1566" s="1" t="s">
        <v>49</v>
      </c>
      <c r="Z1566" s="1" t="s">
        <v>90</v>
      </c>
      <c r="AA1566" s="1" t="s">
        <v>55</v>
      </c>
      <c r="AB1566" s="1" t="s">
        <v>56</v>
      </c>
      <c r="AC1566" s="1" t="s">
        <v>57</v>
      </c>
      <c r="AD1566" s="1" t="s">
        <v>58</v>
      </c>
      <c r="AE1566" s="1" t="s">
        <v>59</v>
      </c>
      <c r="AF1566" s="1" t="s">
        <v>56</v>
      </c>
      <c r="AG1566" s="1" t="s">
        <v>60</v>
      </c>
      <c r="AH1566">
        <v>1566</v>
      </c>
      <c r="AI1566" s="1" t="s">
        <v>56</v>
      </c>
      <c r="AJ1566" s="1" t="s">
        <v>56</v>
      </c>
      <c r="AK1566" s="1" t="s">
        <v>61</v>
      </c>
      <c r="AL1566">
        <v>1</v>
      </c>
      <c r="AM1566" s="1" t="s">
        <v>3246</v>
      </c>
      <c r="AN1566" s="2">
        <v>46174</v>
      </c>
      <c r="AO1566" s="3">
        <v>46174</v>
      </c>
    </row>
    <row r="1567" spans="1:41">
      <c r="A1567" s="1" t="s">
        <v>3247</v>
      </c>
      <c r="B1567" s="1" t="s">
        <v>42</v>
      </c>
      <c r="C1567">
        <v>999999999999</v>
      </c>
      <c r="D1567">
        <v>111111111111</v>
      </c>
      <c r="E1567" s="1" t="s">
        <v>43</v>
      </c>
      <c r="F1567">
        <v>46190.833333333336</v>
      </c>
      <c r="G1567">
        <v>46191.833333333336</v>
      </c>
      <c r="H1567">
        <v>46173.833333333336</v>
      </c>
      <c r="I1567">
        <v>46203.833333333336</v>
      </c>
      <c r="J1567" s="1" t="s">
        <v>86</v>
      </c>
      <c r="K1567" s="1" t="s">
        <v>87</v>
      </c>
      <c r="L1567" s="1" t="s">
        <v>88</v>
      </c>
      <c r="M1567" s="1" t="s">
        <v>93</v>
      </c>
      <c r="N1567" s="1" t="s">
        <v>48</v>
      </c>
      <c r="O1567" s="1" t="s">
        <v>49</v>
      </c>
      <c r="P1567">
        <v>206.2979</v>
      </c>
      <c r="Q1567" s="1" t="s">
        <v>50</v>
      </c>
      <c r="R1567">
        <v>0.192</v>
      </c>
      <c r="S1567" s="1" t="s">
        <v>51</v>
      </c>
      <c r="T1567" s="1" t="s">
        <v>52</v>
      </c>
      <c r="U1567">
        <v>39.609200000000001</v>
      </c>
      <c r="V1567">
        <v>35.070599999999999</v>
      </c>
      <c r="W1567">
        <v>35.070599999999999</v>
      </c>
      <c r="X1567" s="1" t="s">
        <v>53</v>
      </c>
      <c r="Y1567" s="1" t="s">
        <v>49</v>
      </c>
      <c r="Z1567" s="1" t="s">
        <v>90</v>
      </c>
      <c r="AA1567" s="1" t="s">
        <v>65</v>
      </c>
      <c r="AB1567" s="1" t="s">
        <v>66</v>
      </c>
      <c r="AC1567" s="1" t="s">
        <v>67</v>
      </c>
      <c r="AD1567" s="1" t="s">
        <v>68</v>
      </c>
      <c r="AE1567" s="1" t="s">
        <v>69</v>
      </c>
      <c r="AF1567" s="1" t="s">
        <v>70</v>
      </c>
      <c r="AG1567" s="1" t="s">
        <v>60</v>
      </c>
      <c r="AH1567">
        <v>1567</v>
      </c>
      <c r="AI1567" s="1" t="s">
        <v>70</v>
      </c>
      <c r="AJ1567" s="1" t="s">
        <v>71</v>
      </c>
      <c r="AK1567" s="1" t="s">
        <v>72</v>
      </c>
      <c r="AL1567">
        <v>1</v>
      </c>
      <c r="AM1567" s="1" t="s">
        <v>3248</v>
      </c>
      <c r="AN1567" s="2">
        <v>46174</v>
      </c>
      <c r="AO1567" s="3">
        <v>46174</v>
      </c>
    </row>
    <row r="1568" spans="1:41">
      <c r="A1568" s="1" t="s">
        <v>3249</v>
      </c>
      <c r="B1568" s="1" t="s">
        <v>42</v>
      </c>
      <c r="C1568">
        <v>999999999999</v>
      </c>
      <c r="D1568">
        <v>111111111111</v>
      </c>
      <c r="E1568" s="1" t="s">
        <v>43</v>
      </c>
      <c r="F1568">
        <v>46190.833333333336</v>
      </c>
      <c r="G1568">
        <v>46191.833333333336</v>
      </c>
      <c r="H1568">
        <v>46173.833333333336</v>
      </c>
      <c r="I1568">
        <v>46203.833333333336</v>
      </c>
      <c r="J1568" s="1" t="s">
        <v>96</v>
      </c>
      <c r="K1568" s="1" t="s">
        <v>45</v>
      </c>
      <c r="L1568" s="1" t="s">
        <v>97</v>
      </c>
      <c r="M1568" s="1" t="s">
        <v>98</v>
      </c>
      <c r="N1568" s="1" t="s">
        <v>48</v>
      </c>
      <c r="O1568" s="1" t="s">
        <v>49</v>
      </c>
      <c r="P1568">
        <v>4597789.7377000004</v>
      </c>
      <c r="Q1568" s="1" t="s">
        <v>99</v>
      </c>
      <c r="R1568">
        <v>1.6666700000000001E-5</v>
      </c>
      <c r="S1568" s="1" t="s">
        <v>51</v>
      </c>
      <c r="T1568" s="1" t="s">
        <v>52</v>
      </c>
      <c r="U1568">
        <v>76.63</v>
      </c>
      <c r="V1568">
        <v>71.265699999999995</v>
      </c>
      <c r="W1568">
        <v>71.265699999999995</v>
      </c>
      <c r="X1568" s="1" t="s">
        <v>53</v>
      </c>
      <c r="Y1568" s="1" t="s">
        <v>49</v>
      </c>
      <c r="Z1568" s="1" t="s">
        <v>100</v>
      </c>
      <c r="AA1568" s="1" t="s">
        <v>65</v>
      </c>
      <c r="AB1568" s="1" t="s">
        <v>66</v>
      </c>
      <c r="AC1568" s="1" t="s">
        <v>67</v>
      </c>
      <c r="AD1568" s="1" t="s">
        <v>68</v>
      </c>
      <c r="AE1568" s="1" t="s">
        <v>69</v>
      </c>
      <c r="AF1568" s="1" t="s">
        <v>70</v>
      </c>
      <c r="AG1568" s="1" t="s">
        <v>60</v>
      </c>
      <c r="AH1568">
        <v>1568</v>
      </c>
      <c r="AI1568" s="1" t="s">
        <v>70</v>
      </c>
      <c r="AJ1568" s="1" t="s">
        <v>71</v>
      </c>
      <c r="AK1568" s="1" t="s">
        <v>72</v>
      </c>
      <c r="AL1568">
        <v>1</v>
      </c>
      <c r="AM1568" s="1" t="s">
        <v>3250</v>
      </c>
      <c r="AN1568" s="2">
        <v>46174</v>
      </c>
      <c r="AO1568" s="3">
        <v>46174</v>
      </c>
    </row>
    <row r="1569" spans="1:41">
      <c r="A1569" s="1" t="s">
        <v>3251</v>
      </c>
      <c r="B1569" s="1" t="s">
        <v>42</v>
      </c>
      <c r="C1569">
        <v>999999999999</v>
      </c>
      <c r="D1569">
        <v>111111111111</v>
      </c>
      <c r="E1569" s="1" t="s">
        <v>43</v>
      </c>
      <c r="F1569">
        <v>46190.833333333336</v>
      </c>
      <c r="G1569">
        <v>46191.833333333336</v>
      </c>
      <c r="H1569">
        <v>46173.833333333336</v>
      </c>
      <c r="I1569">
        <v>46203.833333333336</v>
      </c>
      <c r="J1569" s="1" t="s">
        <v>96</v>
      </c>
      <c r="K1569" s="1" t="s">
        <v>45</v>
      </c>
      <c r="L1569" s="1" t="s">
        <v>97</v>
      </c>
      <c r="M1569" s="1" t="s">
        <v>103</v>
      </c>
      <c r="N1569" s="1" t="s">
        <v>48</v>
      </c>
      <c r="O1569" s="1" t="s">
        <v>49</v>
      </c>
      <c r="P1569">
        <v>4084904.2792000002</v>
      </c>
      <c r="Q1569" s="1" t="s">
        <v>99</v>
      </c>
      <c r="R1569">
        <v>1.6666700000000001E-5</v>
      </c>
      <c r="S1569" s="1" t="s">
        <v>51</v>
      </c>
      <c r="T1569" s="1" t="s">
        <v>52</v>
      </c>
      <c r="U1569">
        <v>68.081900000000005</v>
      </c>
      <c r="V1569">
        <v>63.316000000000003</v>
      </c>
      <c r="W1569">
        <v>63.316000000000003</v>
      </c>
      <c r="X1569" s="1" t="s">
        <v>53</v>
      </c>
      <c r="Y1569" s="1" t="s">
        <v>49</v>
      </c>
      <c r="Z1569" s="1" t="s">
        <v>100</v>
      </c>
      <c r="AA1569" s="1" t="s">
        <v>65</v>
      </c>
      <c r="AB1569" s="1" t="s">
        <v>66</v>
      </c>
      <c r="AC1569" s="1" t="s">
        <v>67</v>
      </c>
      <c r="AD1569" s="1" t="s">
        <v>68</v>
      </c>
      <c r="AE1569" s="1" t="s">
        <v>69</v>
      </c>
      <c r="AF1569" s="1" t="s">
        <v>70</v>
      </c>
      <c r="AG1569" s="1" t="s">
        <v>60</v>
      </c>
      <c r="AH1569">
        <v>1569</v>
      </c>
      <c r="AI1569" s="1" t="s">
        <v>70</v>
      </c>
      <c r="AJ1569" s="1" t="s">
        <v>71</v>
      </c>
      <c r="AK1569" s="1" t="s">
        <v>72</v>
      </c>
      <c r="AL1569">
        <v>1</v>
      </c>
      <c r="AM1569" s="1" t="s">
        <v>3252</v>
      </c>
      <c r="AN1569" s="2">
        <v>46174</v>
      </c>
      <c r="AO1569" s="3">
        <v>46174</v>
      </c>
    </row>
    <row r="1570" spans="1:41">
      <c r="A1570" s="1" t="s">
        <v>3253</v>
      </c>
      <c r="B1570" s="1" t="s">
        <v>42</v>
      </c>
      <c r="C1570">
        <v>999999999999</v>
      </c>
      <c r="D1570">
        <v>111111111111</v>
      </c>
      <c r="E1570" s="1" t="s">
        <v>43</v>
      </c>
      <c r="F1570">
        <v>46190.833333333336</v>
      </c>
      <c r="G1570">
        <v>46191.833333333336</v>
      </c>
      <c r="H1570">
        <v>46173.833333333336</v>
      </c>
      <c r="I1570">
        <v>46203.833333333336</v>
      </c>
      <c r="J1570" s="1" t="s">
        <v>106</v>
      </c>
      <c r="K1570" s="1" t="s">
        <v>107</v>
      </c>
      <c r="L1570" s="1" t="s">
        <v>108</v>
      </c>
      <c r="M1570" s="1" t="s">
        <v>109</v>
      </c>
      <c r="N1570" s="1" t="s">
        <v>48</v>
      </c>
      <c r="O1570" s="1" t="s">
        <v>49</v>
      </c>
      <c r="P1570">
        <v>217.41720000000001</v>
      </c>
      <c r="Q1570" s="1" t="s">
        <v>110</v>
      </c>
      <c r="R1570">
        <v>0.5</v>
      </c>
      <c r="S1570" s="1" t="s">
        <v>51</v>
      </c>
      <c r="T1570" s="1" t="s">
        <v>52</v>
      </c>
      <c r="U1570">
        <v>108.7086</v>
      </c>
      <c r="V1570">
        <v>100.0119</v>
      </c>
      <c r="W1570">
        <v>100.0119</v>
      </c>
      <c r="X1570" s="1" t="s">
        <v>53</v>
      </c>
      <c r="Y1570" s="1" t="s">
        <v>49</v>
      </c>
      <c r="Z1570" s="1" t="s">
        <v>111</v>
      </c>
      <c r="AA1570" s="1" t="s">
        <v>112</v>
      </c>
      <c r="AB1570" s="1" t="s">
        <v>66</v>
      </c>
      <c r="AC1570" s="1" t="s">
        <v>67</v>
      </c>
      <c r="AD1570" s="1" t="s">
        <v>68</v>
      </c>
      <c r="AE1570" s="1" t="s">
        <v>69</v>
      </c>
      <c r="AF1570" s="1" t="s">
        <v>70</v>
      </c>
      <c r="AG1570" s="1" t="s">
        <v>60</v>
      </c>
      <c r="AH1570">
        <v>1570</v>
      </c>
      <c r="AI1570" s="1" t="s">
        <v>113</v>
      </c>
      <c r="AJ1570" s="1" t="s">
        <v>114</v>
      </c>
      <c r="AK1570" s="1" t="s">
        <v>115</v>
      </c>
      <c r="AL1570">
        <v>1</v>
      </c>
      <c r="AM1570" s="1" t="s">
        <v>3254</v>
      </c>
      <c r="AN1570" s="2">
        <v>46174</v>
      </c>
      <c r="AO1570" s="3">
        <v>46174</v>
      </c>
    </row>
    <row r="1571" spans="1:41">
      <c r="A1571" s="1" t="s">
        <v>3255</v>
      </c>
      <c r="B1571" s="1" t="s">
        <v>42</v>
      </c>
      <c r="C1571">
        <v>999999999999</v>
      </c>
      <c r="D1571">
        <v>111111111111</v>
      </c>
      <c r="E1571" s="1" t="s">
        <v>43</v>
      </c>
      <c r="F1571">
        <v>46190.833333333336</v>
      </c>
      <c r="G1571">
        <v>46191.833333333336</v>
      </c>
      <c r="H1571">
        <v>46173.833333333336</v>
      </c>
      <c r="I1571">
        <v>46203.833333333336</v>
      </c>
      <c r="J1571" s="1" t="s">
        <v>106</v>
      </c>
      <c r="K1571" s="1" t="s">
        <v>107</v>
      </c>
      <c r="L1571" s="1" t="s">
        <v>108</v>
      </c>
      <c r="M1571" s="1" t="s">
        <v>118</v>
      </c>
      <c r="N1571" s="1" t="s">
        <v>48</v>
      </c>
      <c r="O1571" s="1" t="s">
        <v>49</v>
      </c>
      <c r="P1571">
        <v>236.05869999999999</v>
      </c>
      <c r="Q1571" s="1" t="s">
        <v>110</v>
      </c>
      <c r="R1571">
        <v>0.5</v>
      </c>
      <c r="S1571" s="1" t="s">
        <v>51</v>
      </c>
      <c r="T1571" s="1" t="s">
        <v>52</v>
      </c>
      <c r="U1571">
        <v>118.0294</v>
      </c>
      <c r="V1571">
        <v>108.587</v>
      </c>
      <c r="W1571">
        <v>108.587</v>
      </c>
      <c r="X1571" s="1" t="s">
        <v>53</v>
      </c>
      <c r="Y1571" s="1" t="s">
        <v>49</v>
      </c>
      <c r="Z1571" s="1" t="s">
        <v>111</v>
      </c>
      <c r="AA1571" s="1" t="s">
        <v>112</v>
      </c>
      <c r="AB1571" s="1" t="s">
        <v>66</v>
      </c>
      <c r="AC1571" s="1" t="s">
        <v>67</v>
      </c>
      <c r="AD1571" s="1" t="s">
        <v>68</v>
      </c>
      <c r="AE1571" s="1" t="s">
        <v>69</v>
      </c>
      <c r="AF1571" s="1" t="s">
        <v>70</v>
      </c>
      <c r="AG1571" s="1" t="s">
        <v>60</v>
      </c>
      <c r="AH1571">
        <v>1571</v>
      </c>
      <c r="AI1571" s="1" t="s">
        <v>113</v>
      </c>
      <c r="AJ1571" s="1" t="s">
        <v>114</v>
      </c>
      <c r="AK1571" s="1" t="s">
        <v>115</v>
      </c>
      <c r="AL1571">
        <v>1</v>
      </c>
      <c r="AM1571" s="1" t="s">
        <v>3256</v>
      </c>
      <c r="AN1571" s="2">
        <v>46174</v>
      </c>
      <c r="AO1571" s="3">
        <v>46174</v>
      </c>
    </row>
    <row r="1572" spans="1:41">
      <c r="A1572" s="1" t="s">
        <v>3257</v>
      </c>
      <c r="B1572" s="1" t="s">
        <v>42</v>
      </c>
      <c r="C1572">
        <v>999999999999</v>
      </c>
      <c r="D1572">
        <v>222222222222</v>
      </c>
      <c r="E1572" s="1" t="s">
        <v>121</v>
      </c>
      <c r="F1572">
        <v>46190.833333333336</v>
      </c>
      <c r="G1572">
        <v>46191.833333333336</v>
      </c>
      <c r="H1572">
        <v>46173.833333333336</v>
      </c>
      <c r="I1572">
        <v>46203.833333333336</v>
      </c>
      <c r="J1572" s="1" t="s">
        <v>44</v>
      </c>
      <c r="K1572" s="1" t="s">
        <v>45</v>
      </c>
      <c r="L1572" s="1" t="s">
        <v>46</v>
      </c>
      <c r="M1572" s="1" t="s">
        <v>122</v>
      </c>
      <c r="N1572" s="1" t="s">
        <v>48</v>
      </c>
      <c r="O1572" s="1" t="s">
        <v>49</v>
      </c>
      <c r="P1572">
        <v>453.35059999999999</v>
      </c>
      <c r="Q1572" s="1" t="s">
        <v>50</v>
      </c>
      <c r="R1572">
        <v>9.6000000000000002E-2</v>
      </c>
      <c r="S1572" s="1" t="s">
        <v>51</v>
      </c>
      <c r="T1572" s="1" t="s">
        <v>52</v>
      </c>
      <c r="U1572">
        <v>43.521700000000003</v>
      </c>
      <c r="V1572">
        <v>38.081499999999998</v>
      </c>
      <c r="W1572">
        <v>38.081499999999998</v>
      </c>
      <c r="X1572" s="1" t="s">
        <v>53</v>
      </c>
      <c r="Y1572" s="1" t="s">
        <v>49</v>
      </c>
      <c r="Z1572" s="1" t="s">
        <v>54</v>
      </c>
      <c r="AA1572" s="1" t="s">
        <v>55</v>
      </c>
      <c r="AB1572" s="1" t="s">
        <v>56</v>
      </c>
      <c r="AC1572" s="1" t="s">
        <v>57</v>
      </c>
      <c r="AD1572" s="1" t="s">
        <v>58</v>
      </c>
      <c r="AE1572" s="1" t="s">
        <v>59</v>
      </c>
      <c r="AF1572" s="1" t="s">
        <v>56</v>
      </c>
      <c r="AG1572" s="1" t="s">
        <v>60</v>
      </c>
      <c r="AH1572">
        <v>1572</v>
      </c>
      <c r="AI1572" s="1" t="s">
        <v>56</v>
      </c>
      <c r="AJ1572" s="1" t="s">
        <v>56</v>
      </c>
      <c r="AK1572" s="1" t="s">
        <v>61</v>
      </c>
      <c r="AL1572">
        <v>1</v>
      </c>
      <c r="AM1572" s="1" t="s">
        <v>3258</v>
      </c>
      <c r="AN1572" s="2">
        <v>46174</v>
      </c>
      <c r="AO1572" s="3">
        <v>46174</v>
      </c>
    </row>
    <row r="1573" spans="1:41">
      <c r="A1573" s="1" t="s">
        <v>3259</v>
      </c>
      <c r="B1573" s="1" t="s">
        <v>42</v>
      </c>
      <c r="C1573">
        <v>999999999999</v>
      </c>
      <c r="D1573">
        <v>222222222222</v>
      </c>
      <c r="E1573" s="1" t="s">
        <v>121</v>
      </c>
      <c r="F1573">
        <v>46190.833333333336</v>
      </c>
      <c r="G1573">
        <v>46191.833333333336</v>
      </c>
      <c r="H1573">
        <v>46173.833333333336</v>
      </c>
      <c r="I1573">
        <v>46203.833333333336</v>
      </c>
      <c r="J1573" s="1" t="s">
        <v>44</v>
      </c>
      <c r="K1573" s="1" t="s">
        <v>45</v>
      </c>
      <c r="L1573" s="1" t="s">
        <v>46</v>
      </c>
      <c r="M1573" s="1" t="s">
        <v>130</v>
      </c>
      <c r="N1573" s="1" t="s">
        <v>48</v>
      </c>
      <c r="O1573" s="1" t="s">
        <v>49</v>
      </c>
      <c r="P1573">
        <v>446.66039999999998</v>
      </c>
      <c r="Q1573" s="1" t="s">
        <v>50</v>
      </c>
      <c r="R1573">
        <v>9.6000000000000002E-2</v>
      </c>
      <c r="S1573" s="1" t="s">
        <v>51</v>
      </c>
      <c r="T1573" s="1" t="s">
        <v>52</v>
      </c>
      <c r="U1573">
        <v>42.879399999999997</v>
      </c>
      <c r="V1573">
        <v>37.519500000000001</v>
      </c>
      <c r="W1573">
        <v>37.519500000000001</v>
      </c>
      <c r="X1573" s="1" t="s">
        <v>53</v>
      </c>
      <c r="Y1573" s="1" t="s">
        <v>49</v>
      </c>
      <c r="Z1573" s="1" t="s">
        <v>54</v>
      </c>
      <c r="AA1573" s="1" t="s">
        <v>123</v>
      </c>
      <c r="AB1573" s="1" t="s">
        <v>124</v>
      </c>
      <c r="AC1573" s="1" t="s">
        <v>125</v>
      </c>
      <c r="AD1573" s="1" t="s">
        <v>126</v>
      </c>
      <c r="AE1573" s="1" t="s">
        <v>127</v>
      </c>
      <c r="AF1573" s="1" t="s">
        <v>70</v>
      </c>
      <c r="AG1573" s="1" t="s">
        <v>60</v>
      </c>
      <c r="AH1573">
        <v>1573</v>
      </c>
      <c r="AI1573" s="1" t="s">
        <v>70</v>
      </c>
      <c r="AJ1573" s="1" t="s">
        <v>71</v>
      </c>
      <c r="AK1573" s="1" t="s">
        <v>72</v>
      </c>
      <c r="AL1573">
        <v>1</v>
      </c>
      <c r="AM1573" s="1" t="s">
        <v>3260</v>
      </c>
      <c r="AN1573" s="2">
        <v>46174</v>
      </c>
      <c r="AO1573" s="3">
        <v>46174</v>
      </c>
    </row>
    <row r="1574" spans="1:41">
      <c r="A1574" s="1" t="s">
        <v>3261</v>
      </c>
      <c r="B1574" s="1" t="s">
        <v>42</v>
      </c>
      <c r="C1574">
        <v>999999999999</v>
      </c>
      <c r="D1574">
        <v>222222222222</v>
      </c>
      <c r="E1574" s="1" t="s">
        <v>121</v>
      </c>
      <c r="F1574">
        <v>46190.833333333336</v>
      </c>
      <c r="G1574">
        <v>46191.833333333336</v>
      </c>
      <c r="H1574">
        <v>46173.833333333336</v>
      </c>
      <c r="I1574">
        <v>46203.833333333336</v>
      </c>
      <c r="J1574" s="1" t="s">
        <v>75</v>
      </c>
      <c r="K1574" s="1" t="s">
        <v>76</v>
      </c>
      <c r="L1574" s="1" t="s">
        <v>77</v>
      </c>
      <c r="M1574" s="1" t="s">
        <v>133</v>
      </c>
      <c r="N1574" s="1" t="s">
        <v>48</v>
      </c>
      <c r="O1574" s="1" t="s">
        <v>49</v>
      </c>
      <c r="P1574">
        <v>87.002300000000005</v>
      </c>
      <c r="Q1574" s="1" t="s">
        <v>79</v>
      </c>
      <c r="R1574">
        <v>2.3E-2</v>
      </c>
      <c r="S1574" s="1" t="s">
        <v>51</v>
      </c>
      <c r="T1574" s="1" t="s">
        <v>52</v>
      </c>
      <c r="U1574">
        <v>2.0011000000000001</v>
      </c>
      <c r="V1574">
        <v>1.8705000000000001</v>
      </c>
      <c r="W1574">
        <v>1.8705000000000001</v>
      </c>
      <c r="X1574" s="1" t="s">
        <v>53</v>
      </c>
      <c r="Y1574" s="1" t="s">
        <v>49</v>
      </c>
      <c r="Z1574" s="1" t="s">
        <v>80</v>
      </c>
      <c r="AA1574" s="1" t="s">
        <v>123</v>
      </c>
      <c r="AB1574" s="1" t="s">
        <v>124</v>
      </c>
      <c r="AC1574" s="1" t="s">
        <v>125</v>
      </c>
      <c r="AD1574" s="1" t="s">
        <v>126</v>
      </c>
      <c r="AE1574" s="1" t="s">
        <v>127</v>
      </c>
      <c r="AF1574" s="1" t="s">
        <v>70</v>
      </c>
      <c r="AG1574" s="1" t="s">
        <v>60</v>
      </c>
      <c r="AH1574">
        <v>1574</v>
      </c>
      <c r="AI1574" s="1" t="s">
        <v>70</v>
      </c>
      <c r="AJ1574" s="1" t="s">
        <v>71</v>
      </c>
      <c r="AK1574" s="1" t="s">
        <v>72</v>
      </c>
      <c r="AL1574">
        <v>1</v>
      </c>
      <c r="AM1574" s="1" t="s">
        <v>3262</v>
      </c>
      <c r="AN1574" s="2">
        <v>46174</v>
      </c>
      <c r="AO1574" s="3">
        <v>46174</v>
      </c>
    </row>
    <row r="1575" spans="1:41">
      <c r="A1575" s="1" t="s">
        <v>3263</v>
      </c>
      <c r="B1575" s="1" t="s">
        <v>42</v>
      </c>
      <c r="C1575">
        <v>999999999999</v>
      </c>
      <c r="D1575">
        <v>222222222222</v>
      </c>
      <c r="E1575" s="1" t="s">
        <v>121</v>
      </c>
      <c r="F1575">
        <v>46190.833333333336</v>
      </c>
      <c r="G1575">
        <v>46191.833333333336</v>
      </c>
      <c r="H1575">
        <v>46173.833333333336</v>
      </c>
      <c r="I1575">
        <v>46203.833333333336</v>
      </c>
      <c r="J1575" s="1" t="s">
        <v>75</v>
      </c>
      <c r="K1575" s="1" t="s">
        <v>76</v>
      </c>
      <c r="L1575" s="1" t="s">
        <v>77</v>
      </c>
      <c r="M1575" s="1" t="s">
        <v>136</v>
      </c>
      <c r="N1575" s="1" t="s">
        <v>48</v>
      </c>
      <c r="O1575" s="1" t="s">
        <v>49</v>
      </c>
      <c r="P1575">
        <v>94.570499999999996</v>
      </c>
      <c r="Q1575" s="1" t="s">
        <v>79</v>
      </c>
      <c r="R1575">
        <v>2.3E-2</v>
      </c>
      <c r="S1575" s="1" t="s">
        <v>51</v>
      </c>
      <c r="T1575" s="1" t="s">
        <v>52</v>
      </c>
      <c r="U1575">
        <v>2.1751</v>
      </c>
      <c r="V1575">
        <v>2.0333000000000001</v>
      </c>
      <c r="W1575">
        <v>2.0333000000000001</v>
      </c>
      <c r="X1575" s="1" t="s">
        <v>53</v>
      </c>
      <c r="Y1575" s="1" t="s">
        <v>49</v>
      </c>
      <c r="Z1575" s="1" t="s">
        <v>80</v>
      </c>
      <c r="AA1575" s="1" t="s">
        <v>123</v>
      </c>
      <c r="AB1575" s="1" t="s">
        <v>124</v>
      </c>
      <c r="AC1575" s="1" t="s">
        <v>125</v>
      </c>
      <c r="AD1575" s="1" t="s">
        <v>126</v>
      </c>
      <c r="AE1575" s="1" t="s">
        <v>127</v>
      </c>
      <c r="AF1575" s="1" t="s">
        <v>70</v>
      </c>
      <c r="AG1575" s="1" t="s">
        <v>60</v>
      </c>
      <c r="AH1575">
        <v>1575</v>
      </c>
      <c r="AI1575" s="1" t="s">
        <v>70</v>
      </c>
      <c r="AJ1575" s="1" t="s">
        <v>71</v>
      </c>
      <c r="AK1575" s="1" t="s">
        <v>72</v>
      </c>
      <c r="AL1575">
        <v>1</v>
      </c>
      <c r="AM1575" s="1" t="s">
        <v>3264</v>
      </c>
      <c r="AN1575" s="2">
        <v>46174</v>
      </c>
      <c r="AO1575" s="3">
        <v>46174</v>
      </c>
    </row>
    <row r="1576" spans="1:41">
      <c r="A1576" s="1" t="s">
        <v>3265</v>
      </c>
      <c r="B1576" s="1" t="s">
        <v>42</v>
      </c>
      <c r="C1576">
        <v>999999999999</v>
      </c>
      <c r="D1576">
        <v>222222222222</v>
      </c>
      <c r="E1576" s="1" t="s">
        <v>121</v>
      </c>
      <c r="F1576">
        <v>46190.833333333336</v>
      </c>
      <c r="G1576">
        <v>46191.833333333336</v>
      </c>
      <c r="H1576">
        <v>46173.833333333336</v>
      </c>
      <c r="I1576">
        <v>46203.833333333336</v>
      </c>
      <c r="J1576" s="1" t="s">
        <v>86</v>
      </c>
      <c r="K1576" s="1" t="s">
        <v>87</v>
      </c>
      <c r="L1576" s="1" t="s">
        <v>88</v>
      </c>
      <c r="M1576" s="1" t="s">
        <v>139</v>
      </c>
      <c r="N1576" s="1" t="s">
        <v>48</v>
      </c>
      <c r="O1576" s="1" t="s">
        <v>49</v>
      </c>
      <c r="P1576">
        <v>90.197500000000005</v>
      </c>
      <c r="Q1576" s="1" t="s">
        <v>50</v>
      </c>
      <c r="R1576">
        <v>0.192</v>
      </c>
      <c r="S1576" s="1" t="s">
        <v>51</v>
      </c>
      <c r="T1576" s="1" t="s">
        <v>52</v>
      </c>
      <c r="U1576">
        <v>17.317900000000002</v>
      </c>
      <c r="V1576">
        <v>15.333600000000001</v>
      </c>
      <c r="W1576">
        <v>15.333600000000001</v>
      </c>
      <c r="X1576" s="1" t="s">
        <v>53</v>
      </c>
      <c r="Y1576" s="1" t="s">
        <v>49</v>
      </c>
      <c r="Z1576" s="1" t="s">
        <v>90</v>
      </c>
      <c r="AA1576" s="1" t="s">
        <v>123</v>
      </c>
      <c r="AB1576" s="1" t="s">
        <v>124</v>
      </c>
      <c r="AC1576" s="1" t="s">
        <v>125</v>
      </c>
      <c r="AD1576" s="1" t="s">
        <v>126</v>
      </c>
      <c r="AE1576" s="1" t="s">
        <v>127</v>
      </c>
      <c r="AF1576" s="1" t="s">
        <v>70</v>
      </c>
      <c r="AG1576" s="1" t="s">
        <v>60</v>
      </c>
      <c r="AH1576">
        <v>1576</v>
      </c>
      <c r="AI1576" s="1" t="s">
        <v>70</v>
      </c>
      <c r="AJ1576" s="1" t="s">
        <v>71</v>
      </c>
      <c r="AK1576" s="1" t="s">
        <v>72</v>
      </c>
      <c r="AL1576">
        <v>1</v>
      </c>
      <c r="AM1576" s="1" t="s">
        <v>3266</v>
      </c>
      <c r="AN1576" s="2">
        <v>46174</v>
      </c>
      <c r="AO1576" s="3">
        <v>46174</v>
      </c>
    </row>
    <row r="1577" spans="1:41">
      <c r="A1577" s="1" t="s">
        <v>3267</v>
      </c>
      <c r="B1577" s="1" t="s">
        <v>42</v>
      </c>
      <c r="C1577">
        <v>999999999999</v>
      </c>
      <c r="D1577">
        <v>222222222222</v>
      </c>
      <c r="E1577" s="1" t="s">
        <v>121</v>
      </c>
      <c r="F1577">
        <v>46190.833333333336</v>
      </c>
      <c r="G1577">
        <v>46191.833333333336</v>
      </c>
      <c r="H1577">
        <v>46173.833333333336</v>
      </c>
      <c r="I1577">
        <v>46203.833333333336</v>
      </c>
      <c r="J1577" s="1" t="s">
        <v>86</v>
      </c>
      <c r="K1577" s="1" t="s">
        <v>87</v>
      </c>
      <c r="L1577" s="1" t="s">
        <v>88</v>
      </c>
      <c r="M1577" s="1" t="s">
        <v>142</v>
      </c>
      <c r="N1577" s="1" t="s">
        <v>48</v>
      </c>
      <c r="O1577" s="1" t="s">
        <v>49</v>
      </c>
      <c r="P1577">
        <v>91.966899999999995</v>
      </c>
      <c r="Q1577" s="1" t="s">
        <v>50</v>
      </c>
      <c r="R1577">
        <v>0.192</v>
      </c>
      <c r="S1577" s="1" t="s">
        <v>51</v>
      </c>
      <c r="T1577" s="1" t="s">
        <v>52</v>
      </c>
      <c r="U1577">
        <v>17.657599999999999</v>
      </c>
      <c r="V1577">
        <v>15.634399999999999</v>
      </c>
      <c r="W1577">
        <v>15.634399999999999</v>
      </c>
      <c r="X1577" s="1" t="s">
        <v>53</v>
      </c>
      <c r="Y1577" s="1" t="s">
        <v>49</v>
      </c>
      <c r="Z1577" s="1" t="s">
        <v>90</v>
      </c>
      <c r="AA1577" s="1" t="s">
        <v>123</v>
      </c>
      <c r="AB1577" s="1" t="s">
        <v>124</v>
      </c>
      <c r="AC1577" s="1" t="s">
        <v>125</v>
      </c>
      <c r="AD1577" s="1" t="s">
        <v>126</v>
      </c>
      <c r="AE1577" s="1" t="s">
        <v>127</v>
      </c>
      <c r="AF1577" s="1" t="s">
        <v>70</v>
      </c>
      <c r="AG1577" s="1" t="s">
        <v>60</v>
      </c>
      <c r="AH1577">
        <v>1577</v>
      </c>
      <c r="AI1577" s="1" t="s">
        <v>70</v>
      </c>
      <c r="AJ1577" s="1" t="s">
        <v>71</v>
      </c>
      <c r="AK1577" s="1" t="s">
        <v>72</v>
      </c>
      <c r="AL1577">
        <v>1</v>
      </c>
      <c r="AM1577" s="1" t="s">
        <v>3268</v>
      </c>
      <c r="AN1577" s="2">
        <v>46174</v>
      </c>
      <c r="AO1577" s="3">
        <v>46174</v>
      </c>
    </row>
    <row r="1578" spans="1:41">
      <c r="A1578" s="1" t="s">
        <v>3269</v>
      </c>
      <c r="B1578" s="1" t="s">
        <v>42</v>
      </c>
      <c r="C1578">
        <v>999999999999</v>
      </c>
      <c r="D1578">
        <v>222222222222</v>
      </c>
      <c r="E1578" s="1" t="s">
        <v>121</v>
      </c>
      <c r="F1578">
        <v>46190.833333333336</v>
      </c>
      <c r="G1578">
        <v>46191.833333333336</v>
      </c>
      <c r="H1578">
        <v>46173.833333333336</v>
      </c>
      <c r="I1578">
        <v>46203.833333333336</v>
      </c>
      <c r="J1578" s="1" t="s">
        <v>96</v>
      </c>
      <c r="K1578" s="1" t="s">
        <v>45</v>
      </c>
      <c r="L1578" s="1" t="s">
        <v>97</v>
      </c>
      <c r="M1578" s="1" t="s">
        <v>145</v>
      </c>
      <c r="N1578" s="1" t="s">
        <v>48</v>
      </c>
      <c r="O1578" s="1" t="s">
        <v>49</v>
      </c>
      <c r="P1578">
        <v>1864038.1661</v>
      </c>
      <c r="Q1578" s="1" t="s">
        <v>99</v>
      </c>
      <c r="R1578">
        <v>1.6666700000000001E-5</v>
      </c>
      <c r="S1578" s="1" t="s">
        <v>51</v>
      </c>
      <c r="T1578" s="1" t="s">
        <v>52</v>
      </c>
      <c r="U1578">
        <v>31.067399999999999</v>
      </c>
      <c r="V1578">
        <v>28.892600000000002</v>
      </c>
      <c r="W1578">
        <v>28.892600000000002</v>
      </c>
      <c r="X1578" s="1" t="s">
        <v>53</v>
      </c>
      <c r="Y1578" s="1" t="s">
        <v>49</v>
      </c>
      <c r="Z1578" s="1" t="s">
        <v>100</v>
      </c>
      <c r="AA1578" s="1" t="s">
        <v>123</v>
      </c>
      <c r="AB1578" s="1" t="s">
        <v>124</v>
      </c>
      <c r="AC1578" s="1" t="s">
        <v>125</v>
      </c>
      <c r="AD1578" s="1" t="s">
        <v>126</v>
      </c>
      <c r="AE1578" s="1" t="s">
        <v>127</v>
      </c>
      <c r="AF1578" s="1" t="s">
        <v>70</v>
      </c>
      <c r="AG1578" s="1" t="s">
        <v>60</v>
      </c>
      <c r="AH1578">
        <v>1578</v>
      </c>
      <c r="AI1578" s="1" t="s">
        <v>70</v>
      </c>
      <c r="AJ1578" s="1" t="s">
        <v>71</v>
      </c>
      <c r="AK1578" s="1" t="s">
        <v>72</v>
      </c>
      <c r="AL1578">
        <v>1</v>
      </c>
      <c r="AM1578" s="1" t="s">
        <v>3270</v>
      </c>
      <c r="AN1578" s="2">
        <v>46174</v>
      </c>
      <c r="AO1578" s="3">
        <v>46174</v>
      </c>
    </row>
    <row r="1579" spans="1:41">
      <c r="A1579" s="1" t="s">
        <v>3271</v>
      </c>
      <c r="B1579" s="1" t="s">
        <v>42</v>
      </c>
      <c r="C1579">
        <v>999999999999</v>
      </c>
      <c r="D1579">
        <v>222222222222</v>
      </c>
      <c r="E1579" s="1" t="s">
        <v>121</v>
      </c>
      <c r="F1579">
        <v>46190.833333333336</v>
      </c>
      <c r="G1579">
        <v>46191.833333333336</v>
      </c>
      <c r="H1579">
        <v>46173.833333333336</v>
      </c>
      <c r="I1579">
        <v>46203.833333333336</v>
      </c>
      <c r="J1579" s="1" t="s">
        <v>96</v>
      </c>
      <c r="K1579" s="1" t="s">
        <v>45</v>
      </c>
      <c r="L1579" s="1" t="s">
        <v>97</v>
      </c>
      <c r="M1579" s="1" t="s">
        <v>148</v>
      </c>
      <c r="N1579" s="1" t="s">
        <v>48</v>
      </c>
      <c r="O1579" s="1" t="s">
        <v>49</v>
      </c>
      <c r="P1579">
        <v>1720870.4546999999</v>
      </c>
      <c r="Q1579" s="1" t="s">
        <v>99</v>
      </c>
      <c r="R1579">
        <v>1.6666700000000001E-5</v>
      </c>
      <c r="S1579" s="1" t="s">
        <v>51</v>
      </c>
      <c r="T1579" s="1" t="s">
        <v>52</v>
      </c>
      <c r="U1579">
        <v>28.6812</v>
      </c>
      <c r="V1579">
        <v>26.673500000000001</v>
      </c>
      <c r="W1579">
        <v>26.673500000000001</v>
      </c>
      <c r="X1579" s="1" t="s">
        <v>53</v>
      </c>
      <c r="Y1579" s="1" t="s">
        <v>49</v>
      </c>
      <c r="Z1579" s="1" t="s">
        <v>100</v>
      </c>
      <c r="AA1579" s="1" t="s">
        <v>123</v>
      </c>
      <c r="AB1579" s="1" t="s">
        <v>124</v>
      </c>
      <c r="AC1579" s="1" t="s">
        <v>125</v>
      </c>
      <c r="AD1579" s="1" t="s">
        <v>126</v>
      </c>
      <c r="AE1579" s="1" t="s">
        <v>127</v>
      </c>
      <c r="AF1579" s="1" t="s">
        <v>70</v>
      </c>
      <c r="AG1579" s="1" t="s">
        <v>60</v>
      </c>
      <c r="AH1579">
        <v>1579</v>
      </c>
      <c r="AI1579" s="1" t="s">
        <v>70</v>
      </c>
      <c r="AJ1579" s="1" t="s">
        <v>71</v>
      </c>
      <c r="AK1579" s="1" t="s">
        <v>72</v>
      </c>
      <c r="AL1579">
        <v>1</v>
      </c>
      <c r="AM1579" s="1" t="s">
        <v>3272</v>
      </c>
      <c r="AN1579" s="2">
        <v>46174</v>
      </c>
      <c r="AO1579" s="3">
        <v>46174</v>
      </c>
    </row>
    <row r="1580" spans="1:41">
      <c r="A1580" s="1" t="s">
        <v>3273</v>
      </c>
      <c r="B1580" s="1" t="s">
        <v>42</v>
      </c>
      <c r="C1580">
        <v>999999999999</v>
      </c>
      <c r="D1580">
        <v>222222222222</v>
      </c>
      <c r="E1580" s="1" t="s">
        <v>121</v>
      </c>
      <c r="F1580">
        <v>46190.833333333336</v>
      </c>
      <c r="G1580">
        <v>46191.833333333336</v>
      </c>
      <c r="H1580">
        <v>46173.833333333336</v>
      </c>
      <c r="I1580">
        <v>46203.833333333336</v>
      </c>
      <c r="J1580" s="1" t="s">
        <v>106</v>
      </c>
      <c r="K1580" s="1" t="s">
        <v>107</v>
      </c>
      <c r="L1580" s="1" t="s">
        <v>108</v>
      </c>
      <c r="M1580" s="1" t="s">
        <v>151</v>
      </c>
      <c r="N1580" s="1" t="s">
        <v>48</v>
      </c>
      <c r="O1580" s="1" t="s">
        <v>49</v>
      </c>
      <c r="P1580">
        <v>82.038899999999998</v>
      </c>
      <c r="Q1580" s="1" t="s">
        <v>110</v>
      </c>
      <c r="R1580">
        <v>0.5</v>
      </c>
      <c r="S1580" s="1" t="s">
        <v>51</v>
      </c>
      <c r="T1580" s="1" t="s">
        <v>52</v>
      </c>
      <c r="U1580">
        <v>41.019399999999997</v>
      </c>
      <c r="V1580">
        <v>37.737900000000003</v>
      </c>
      <c r="W1580">
        <v>37.737900000000003</v>
      </c>
      <c r="X1580" s="1" t="s">
        <v>53</v>
      </c>
      <c r="Y1580" s="1" t="s">
        <v>49</v>
      </c>
      <c r="Z1580" s="1" t="s">
        <v>111</v>
      </c>
      <c r="AA1580" s="1" t="s">
        <v>152</v>
      </c>
      <c r="AB1580" s="1" t="s">
        <v>124</v>
      </c>
      <c r="AC1580" s="1" t="s">
        <v>125</v>
      </c>
      <c r="AD1580" s="1" t="s">
        <v>126</v>
      </c>
      <c r="AE1580" s="1" t="s">
        <v>127</v>
      </c>
      <c r="AF1580" s="1" t="s">
        <v>70</v>
      </c>
      <c r="AG1580" s="1" t="s">
        <v>60</v>
      </c>
      <c r="AH1580">
        <v>1580</v>
      </c>
      <c r="AI1580" s="1" t="s">
        <v>113</v>
      </c>
      <c r="AJ1580" s="1" t="s">
        <v>114</v>
      </c>
      <c r="AK1580" s="1" t="s">
        <v>115</v>
      </c>
      <c r="AL1580">
        <v>1</v>
      </c>
      <c r="AM1580" s="1" t="s">
        <v>3274</v>
      </c>
      <c r="AN1580" s="2">
        <v>46174</v>
      </c>
      <c r="AO1580" s="3">
        <v>46174</v>
      </c>
    </row>
    <row r="1581" spans="1:41">
      <c r="A1581" s="1" t="s">
        <v>3275</v>
      </c>
      <c r="B1581" s="1" t="s">
        <v>42</v>
      </c>
      <c r="C1581">
        <v>999999999999</v>
      </c>
      <c r="D1581">
        <v>222222222222</v>
      </c>
      <c r="E1581" s="1" t="s">
        <v>121</v>
      </c>
      <c r="F1581">
        <v>46190.833333333336</v>
      </c>
      <c r="G1581">
        <v>46191.833333333336</v>
      </c>
      <c r="H1581">
        <v>46173.833333333336</v>
      </c>
      <c r="I1581">
        <v>46203.833333333336</v>
      </c>
      <c r="J1581" s="1" t="s">
        <v>106</v>
      </c>
      <c r="K1581" s="1" t="s">
        <v>107</v>
      </c>
      <c r="L1581" s="1" t="s">
        <v>108</v>
      </c>
      <c r="M1581" s="1" t="s">
        <v>155</v>
      </c>
      <c r="N1581" s="1" t="s">
        <v>48</v>
      </c>
      <c r="O1581" s="1" t="s">
        <v>49</v>
      </c>
      <c r="P1581">
        <v>93.169499999999999</v>
      </c>
      <c r="Q1581" s="1" t="s">
        <v>110</v>
      </c>
      <c r="R1581">
        <v>0.5</v>
      </c>
      <c r="S1581" s="1" t="s">
        <v>51</v>
      </c>
      <c r="T1581" s="1" t="s">
        <v>52</v>
      </c>
      <c r="U1581">
        <v>46.584699999999998</v>
      </c>
      <c r="V1581">
        <v>42.857999999999997</v>
      </c>
      <c r="W1581">
        <v>42.857999999999997</v>
      </c>
      <c r="X1581" s="1" t="s">
        <v>53</v>
      </c>
      <c r="Y1581" s="1" t="s">
        <v>49</v>
      </c>
      <c r="Z1581" s="1" t="s">
        <v>111</v>
      </c>
      <c r="AA1581" s="1" t="s">
        <v>152</v>
      </c>
      <c r="AB1581" s="1" t="s">
        <v>124</v>
      </c>
      <c r="AC1581" s="1" t="s">
        <v>125</v>
      </c>
      <c r="AD1581" s="1" t="s">
        <v>126</v>
      </c>
      <c r="AE1581" s="1" t="s">
        <v>127</v>
      </c>
      <c r="AF1581" s="1" t="s">
        <v>70</v>
      </c>
      <c r="AG1581" s="1" t="s">
        <v>60</v>
      </c>
      <c r="AH1581">
        <v>1581</v>
      </c>
      <c r="AI1581" s="1" t="s">
        <v>113</v>
      </c>
      <c r="AJ1581" s="1" t="s">
        <v>114</v>
      </c>
      <c r="AK1581" s="1" t="s">
        <v>115</v>
      </c>
      <c r="AL1581">
        <v>1</v>
      </c>
      <c r="AM1581" s="1" t="s">
        <v>3276</v>
      </c>
      <c r="AN1581" s="2">
        <v>46174</v>
      </c>
      <c r="AO1581" s="3">
        <v>46174</v>
      </c>
    </row>
    <row r="1582" spans="1:41">
      <c r="A1582" s="1" t="s">
        <v>3277</v>
      </c>
      <c r="B1582" s="1" t="s">
        <v>42</v>
      </c>
      <c r="C1582">
        <v>999999999999</v>
      </c>
      <c r="D1582">
        <v>111111111111</v>
      </c>
      <c r="E1582" s="1" t="s">
        <v>43</v>
      </c>
      <c r="F1582">
        <v>46191.833333333336</v>
      </c>
      <c r="G1582">
        <v>46192.833333333336</v>
      </c>
      <c r="H1582">
        <v>46173.833333333336</v>
      </c>
      <c r="I1582">
        <v>46203.833333333336</v>
      </c>
      <c r="J1582" s="1" t="s">
        <v>44</v>
      </c>
      <c r="K1582" s="1" t="s">
        <v>45</v>
      </c>
      <c r="L1582" s="1" t="s">
        <v>46</v>
      </c>
      <c r="M1582" s="1" t="s">
        <v>47</v>
      </c>
      <c r="N1582" s="1" t="s">
        <v>48</v>
      </c>
      <c r="O1582" s="1" t="s">
        <v>49</v>
      </c>
      <c r="P1582">
        <v>1136.0506</v>
      </c>
      <c r="Q1582" s="1" t="s">
        <v>50</v>
      </c>
      <c r="R1582">
        <v>9.6000000000000002E-2</v>
      </c>
      <c r="S1582" s="1" t="s">
        <v>51</v>
      </c>
      <c r="T1582" s="1" t="s">
        <v>52</v>
      </c>
      <c r="U1582">
        <v>109.0609</v>
      </c>
      <c r="V1582">
        <v>95.428200000000004</v>
      </c>
      <c r="W1582">
        <v>95.428200000000004</v>
      </c>
      <c r="X1582" s="1" t="s">
        <v>53</v>
      </c>
      <c r="Y1582" s="1" t="s">
        <v>49</v>
      </c>
      <c r="Z1582" s="1" t="s">
        <v>54</v>
      </c>
      <c r="AA1582" s="1" t="s">
        <v>65</v>
      </c>
      <c r="AB1582" s="1" t="s">
        <v>66</v>
      </c>
      <c r="AC1582" s="1" t="s">
        <v>67</v>
      </c>
      <c r="AD1582" s="1" t="s">
        <v>68</v>
      </c>
      <c r="AE1582" s="1" t="s">
        <v>69</v>
      </c>
      <c r="AF1582" s="1" t="s">
        <v>70</v>
      </c>
      <c r="AG1582" s="1" t="s">
        <v>60</v>
      </c>
      <c r="AH1582">
        <v>1582</v>
      </c>
      <c r="AI1582" s="1" t="s">
        <v>70</v>
      </c>
      <c r="AJ1582" s="1" t="s">
        <v>71</v>
      </c>
      <c r="AK1582" s="1" t="s">
        <v>72</v>
      </c>
      <c r="AL1582">
        <v>1</v>
      </c>
      <c r="AM1582" s="1" t="s">
        <v>3278</v>
      </c>
      <c r="AN1582" s="2">
        <v>46174</v>
      </c>
      <c r="AO1582" s="3">
        <v>46174</v>
      </c>
    </row>
    <row r="1583" spans="1:41">
      <c r="A1583" s="1" t="s">
        <v>3279</v>
      </c>
      <c r="B1583" s="1" t="s">
        <v>42</v>
      </c>
      <c r="C1583">
        <v>999999999999</v>
      </c>
      <c r="D1583">
        <v>111111111111</v>
      </c>
      <c r="E1583" s="1" t="s">
        <v>43</v>
      </c>
      <c r="F1583">
        <v>46191.833333333336</v>
      </c>
      <c r="G1583">
        <v>46192.833333333336</v>
      </c>
      <c r="H1583">
        <v>46173.833333333336</v>
      </c>
      <c r="I1583">
        <v>46203.833333333336</v>
      </c>
      <c r="J1583" s="1" t="s">
        <v>44</v>
      </c>
      <c r="K1583" s="1" t="s">
        <v>45</v>
      </c>
      <c r="L1583" s="1" t="s">
        <v>46</v>
      </c>
      <c r="M1583" s="1" t="s">
        <v>64</v>
      </c>
      <c r="N1583" s="1" t="s">
        <v>48</v>
      </c>
      <c r="O1583" s="1" t="s">
        <v>49</v>
      </c>
      <c r="P1583">
        <v>1149.3398</v>
      </c>
      <c r="Q1583" s="1" t="s">
        <v>50</v>
      </c>
      <c r="R1583">
        <v>9.6000000000000002E-2</v>
      </c>
      <c r="S1583" s="1" t="s">
        <v>51</v>
      </c>
      <c r="T1583" s="1" t="s">
        <v>52</v>
      </c>
      <c r="U1583">
        <v>110.3366</v>
      </c>
      <c r="V1583">
        <v>96.544499999999999</v>
      </c>
      <c r="W1583">
        <v>96.544499999999999</v>
      </c>
      <c r="X1583" s="1" t="s">
        <v>53</v>
      </c>
      <c r="Y1583" s="1" t="s">
        <v>49</v>
      </c>
      <c r="Z1583" s="1" t="s">
        <v>54</v>
      </c>
      <c r="AA1583" s="1" t="s">
        <v>65</v>
      </c>
      <c r="AB1583" s="1" t="s">
        <v>66</v>
      </c>
      <c r="AC1583" s="1" t="s">
        <v>67</v>
      </c>
      <c r="AD1583" s="1" t="s">
        <v>68</v>
      </c>
      <c r="AE1583" s="1" t="s">
        <v>69</v>
      </c>
      <c r="AF1583" s="1" t="s">
        <v>70</v>
      </c>
      <c r="AG1583" s="1" t="s">
        <v>60</v>
      </c>
      <c r="AH1583">
        <v>1583</v>
      </c>
      <c r="AI1583" s="1" t="s">
        <v>70</v>
      </c>
      <c r="AJ1583" s="1" t="s">
        <v>71</v>
      </c>
      <c r="AK1583" s="1" t="s">
        <v>72</v>
      </c>
      <c r="AL1583">
        <v>1</v>
      </c>
      <c r="AM1583" s="1" t="s">
        <v>3280</v>
      </c>
      <c r="AN1583" s="2">
        <v>46174</v>
      </c>
      <c r="AO1583" s="3">
        <v>46174</v>
      </c>
    </row>
    <row r="1584" spans="1:41">
      <c r="A1584" s="1" t="s">
        <v>3281</v>
      </c>
      <c r="B1584" s="1" t="s">
        <v>42</v>
      </c>
      <c r="C1584">
        <v>999999999999</v>
      </c>
      <c r="D1584">
        <v>111111111111</v>
      </c>
      <c r="E1584" s="1" t="s">
        <v>43</v>
      </c>
      <c r="F1584">
        <v>46191.833333333336</v>
      </c>
      <c r="G1584">
        <v>46192.833333333336</v>
      </c>
      <c r="H1584">
        <v>46173.833333333336</v>
      </c>
      <c r="I1584">
        <v>46203.833333333336</v>
      </c>
      <c r="J1584" s="1" t="s">
        <v>75</v>
      </c>
      <c r="K1584" s="1" t="s">
        <v>76</v>
      </c>
      <c r="L1584" s="1" t="s">
        <v>77</v>
      </c>
      <c r="M1584" s="1" t="s">
        <v>78</v>
      </c>
      <c r="N1584" s="1" t="s">
        <v>48</v>
      </c>
      <c r="O1584" s="1" t="s">
        <v>49</v>
      </c>
      <c r="P1584">
        <v>218.03989999999999</v>
      </c>
      <c r="Q1584" s="1" t="s">
        <v>79</v>
      </c>
      <c r="R1584">
        <v>2.3E-2</v>
      </c>
      <c r="S1584" s="1" t="s">
        <v>51</v>
      </c>
      <c r="T1584" s="1" t="s">
        <v>52</v>
      </c>
      <c r="U1584">
        <v>5.0148999999999999</v>
      </c>
      <c r="V1584">
        <v>4.6879</v>
      </c>
      <c r="W1584">
        <v>4.6879</v>
      </c>
      <c r="X1584" s="1" t="s">
        <v>53</v>
      </c>
      <c r="Y1584" s="1" t="s">
        <v>49</v>
      </c>
      <c r="Z1584" s="1" t="s">
        <v>80</v>
      </c>
      <c r="AA1584" s="1" t="s">
        <v>65</v>
      </c>
      <c r="AB1584" s="1" t="s">
        <v>66</v>
      </c>
      <c r="AC1584" s="1" t="s">
        <v>67</v>
      </c>
      <c r="AD1584" s="1" t="s">
        <v>68</v>
      </c>
      <c r="AE1584" s="1" t="s">
        <v>69</v>
      </c>
      <c r="AF1584" s="1" t="s">
        <v>70</v>
      </c>
      <c r="AG1584" s="1" t="s">
        <v>60</v>
      </c>
      <c r="AH1584">
        <v>1584</v>
      </c>
      <c r="AI1584" s="1" t="s">
        <v>70</v>
      </c>
      <c r="AJ1584" s="1" t="s">
        <v>71</v>
      </c>
      <c r="AK1584" s="1" t="s">
        <v>72</v>
      </c>
      <c r="AL1584">
        <v>1</v>
      </c>
      <c r="AM1584" s="1" t="s">
        <v>3282</v>
      </c>
      <c r="AN1584" s="2">
        <v>46174</v>
      </c>
      <c r="AO1584" s="3">
        <v>46174</v>
      </c>
    </row>
    <row r="1585" spans="1:41">
      <c r="A1585" s="1" t="s">
        <v>3283</v>
      </c>
      <c r="B1585" s="1" t="s">
        <v>42</v>
      </c>
      <c r="C1585">
        <v>999999999999</v>
      </c>
      <c r="D1585">
        <v>111111111111</v>
      </c>
      <c r="E1585" s="1" t="s">
        <v>43</v>
      </c>
      <c r="F1585">
        <v>46191.833333333336</v>
      </c>
      <c r="G1585">
        <v>46192.833333333336</v>
      </c>
      <c r="H1585">
        <v>46173.833333333336</v>
      </c>
      <c r="I1585">
        <v>46203.833333333336</v>
      </c>
      <c r="J1585" s="1" t="s">
        <v>75</v>
      </c>
      <c r="K1585" s="1" t="s">
        <v>76</v>
      </c>
      <c r="L1585" s="1" t="s">
        <v>77</v>
      </c>
      <c r="M1585" s="1" t="s">
        <v>83</v>
      </c>
      <c r="N1585" s="1" t="s">
        <v>48</v>
      </c>
      <c r="O1585" s="1" t="s">
        <v>49</v>
      </c>
      <c r="P1585">
        <v>234.31800000000001</v>
      </c>
      <c r="Q1585" s="1" t="s">
        <v>79</v>
      </c>
      <c r="R1585">
        <v>2.3E-2</v>
      </c>
      <c r="S1585" s="1" t="s">
        <v>51</v>
      </c>
      <c r="T1585" s="1" t="s">
        <v>52</v>
      </c>
      <c r="U1585">
        <v>5.3893000000000004</v>
      </c>
      <c r="V1585">
        <v>5.0377999999999998</v>
      </c>
      <c r="W1585">
        <v>5.0377999999999998</v>
      </c>
      <c r="X1585" s="1" t="s">
        <v>53</v>
      </c>
      <c r="Y1585" s="1" t="s">
        <v>49</v>
      </c>
      <c r="Z1585" s="1" t="s">
        <v>80</v>
      </c>
      <c r="AA1585" s="1" t="s">
        <v>65</v>
      </c>
      <c r="AB1585" s="1" t="s">
        <v>66</v>
      </c>
      <c r="AC1585" s="1" t="s">
        <v>67</v>
      </c>
      <c r="AD1585" s="1" t="s">
        <v>68</v>
      </c>
      <c r="AE1585" s="1" t="s">
        <v>69</v>
      </c>
      <c r="AF1585" s="1" t="s">
        <v>70</v>
      </c>
      <c r="AG1585" s="1" t="s">
        <v>60</v>
      </c>
      <c r="AH1585">
        <v>1585</v>
      </c>
      <c r="AI1585" s="1" t="s">
        <v>70</v>
      </c>
      <c r="AJ1585" s="1" t="s">
        <v>71</v>
      </c>
      <c r="AK1585" s="1" t="s">
        <v>72</v>
      </c>
      <c r="AL1585">
        <v>1</v>
      </c>
      <c r="AM1585" s="1" t="s">
        <v>3284</v>
      </c>
      <c r="AN1585" s="2">
        <v>46174</v>
      </c>
      <c r="AO1585" s="3">
        <v>46174</v>
      </c>
    </row>
    <row r="1586" spans="1:41">
      <c r="A1586" s="1" t="s">
        <v>3285</v>
      </c>
      <c r="B1586" s="1" t="s">
        <v>42</v>
      </c>
      <c r="C1586">
        <v>999999999999</v>
      </c>
      <c r="D1586">
        <v>111111111111</v>
      </c>
      <c r="E1586" s="1" t="s">
        <v>43</v>
      </c>
      <c r="F1586">
        <v>46191.833333333336</v>
      </c>
      <c r="G1586">
        <v>46192.833333333336</v>
      </c>
      <c r="H1586">
        <v>46173.833333333336</v>
      </c>
      <c r="I1586">
        <v>46203.833333333336</v>
      </c>
      <c r="J1586" s="1" t="s">
        <v>86</v>
      </c>
      <c r="K1586" s="1" t="s">
        <v>87</v>
      </c>
      <c r="L1586" s="1" t="s">
        <v>88</v>
      </c>
      <c r="M1586" s="1" t="s">
        <v>89</v>
      </c>
      <c r="N1586" s="1" t="s">
        <v>48</v>
      </c>
      <c r="O1586" s="1" t="s">
        <v>49</v>
      </c>
      <c r="P1586">
        <v>231.17599999999999</v>
      </c>
      <c r="Q1586" s="1" t="s">
        <v>50</v>
      </c>
      <c r="R1586">
        <v>0.192</v>
      </c>
      <c r="S1586" s="1" t="s">
        <v>51</v>
      </c>
      <c r="T1586" s="1" t="s">
        <v>52</v>
      </c>
      <c r="U1586">
        <v>44.385800000000003</v>
      </c>
      <c r="V1586">
        <v>39.299900000000001</v>
      </c>
      <c r="W1586">
        <v>39.299900000000001</v>
      </c>
      <c r="X1586" s="1" t="s">
        <v>53</v>
      </c>
      <c r="Y1586" s="1" t="s">
        <v>49</v>
      </c>
      <c r="Z1586" s="1" t="s">
        <v>90</v>
      </c>
      <c r="AA1586" s="1" t="s">
        <v>65</v>
      </c>
      <c r="AB1586" s="1" t="s">
        <v>66</v>
      </c>
      <c r="AC1586" s="1" t="s">
        <v>67</v>
      </c>
      <c r="AD1586" s="1" t="s">
        <v>68</v>
      </c>
      <c r="AE1586" s="1" t="s">
        <v>69</v>
      </c>
      <c r="AF1586" s="1" t="s">
        <v>70</v>
      </c>
      <c r="AG1586" s="1" t="s">
        <v>60</v>
      </c>
      <c r="AH1586">
        <v>1586</v>
      </c>
      <c r="AI1586" s="1" t="s">
        <v>70</v>
      </c>
      <c r="AJ1586" s="1" t="s">
        <v>71</v>
      </c>
      <c r="AK1586" s="1" t="s">
        <v>72</v>
      </c>
      <c r="AL1586">
        <v>1</v>
      </c>
      <c r="AM1586" s="1" t="s">
        <v>3286</v>
      </c>
      <c r="AN1586" s="2">
        <v>46174</v>
      </c>
      <c r="AO1586" s="3">
        <v>46174</v>
      </c>
    </row>
    <row r="1587" spans="1:41">
      <c r="A1587" s="1" t="s">
        <v>3287</v>
      </c>
      <c r="B1587" s="1" t="s">
        <v>42</v>
      </c>
      <c r="C1587">
        <v>999999999999</v>
      </c>
      <c r="D1587">
        <v>111111111111</v>
      </c>
      <c r="E1587" s="1" t="s">
        <v>43</v>
      </c>
      <c r="F1587">
        <v>46191.833333333336</v>
      </c>
      <c r="G1587">
        <v>46192.833333333336</v>
      </c>
      <c r="H1587">
        <v>46173.833333333336</v>
      </c>
      <c r="I1587">
        <v>46203.833333333336</v>
      </c>
      <c r="J1587" s="1" t="s">
        <v>86</v>
      </c>
      <c r="K1587" s="1" t="s">
        <v>87</v>
      </c>
      <c r="L1587" s="1" t="s">
        <v>88</v>
      </c>
      <c r="M1587" s="1" t="s">
        <v>93</v>
      </c>
      <c r="N1587" s="1" t="s">
        <v>48</v>
      </c>
      <c r="O1587" s="1" t="s">
        <v>49</v>
      </c>
      <c r="P1587">
        <v>195.6506</v>
      </c>
      <c r="Q1587" s="1" t="s">
        <v>50</v>
      </c>
      <c r="R1587">
        <v>0.192</v>
      </c>
      <c r="S1587" s="1" t="s">
        <v>51</v>
      </c>
      <c r="T1587" s="1" t="s">
        <v>52</v>
      </c>
      <c r="U1587">
        <v>37.564900000000002</v>
      </c>
      <c r="V1587">
        <v>33.260599999999997</v>
      </c>
      <c r="W1587">
        <v>33.260599999999997</v>
      </c>
      <c r="X1587" s="1" t="s">
        <v>53</v>
      </c>
      <c r="Y1587" s="1" t="s">
        <v>49</v>
      </c>
      <c r="Z1587" s="1" t="s">
        <v>90</v>
      </c>
      <c r="AA1587" s="1" t="s">
        <v>65</v>
      </c>
      <c r="AB1587" s="1" t="s">
        <v>66</v>
      </c>
      <c r="AC1587" s="1" t="s">
        <v>67</v>
      </c>
      <c r="AD1587" s="1" t="s">
        <v>68</v>
      </c>
      <c r="AE1587" s="1" t="s">
        <v>69</v>
      </c>
      <c r="AF1587" s="1" t="s">
        <v>70</v>
      </c>
      <c r="AG1587" s="1" t="s">
        <v>60</v>
      </c>
      <c r="AH1587">
        <v>1587</v>
      </c>
      <c r="AI1587" s="1" t="s">
        <v>70</v>
      </c>
      <c r="AJ1587" s="1" t="s">
        <v>71</v>
      </c>
      <c r="AK1587" s="1" t="s">
        <v>72</v>
      </c>
      <c r="AL1587">
        <v>1</v>
      </c>
      <c r="AM1587" s="1" t="s">
        <v>3288</v>
      </c>
      <c r="AN1587" s="2">
        <v>46174</v>
      </c>
      <c r="AO1587" s="3">
        <v>46174</v>
      </c>
    </row>
    <row r="1588" spans="1:41">
      <c r="A1588" s="1" t="s">
        <v>3289</v>
      </c>
      <c r="B1588" s="1" t="s">
        <v>42</v>
      </c>
      <c r="C1588">
        <v>999999999999</v>
      </c>
      <c r="D1588">
        <v>111111111111</v>
      </c>
      <c r="E1588" s="1" t="s">
        <v>43</v>
      </c>
      <c r="F1588">
        <v>46191.833333333336</v>
      </c>
      <c r="G1588">
        <v>46192.833333333336</v>
      </c>
      <c r="H1588">
        <v>46173.833333333336</v>
      </c>
      <c r="I1588">
        <v>46203.833333333336</v>
      </c>
      <c r="J1588" s="1" t="s">
        <v>96</v>
      </c>
      <c r="K1588" s="1" t="s">
        <v>45</v>
      </c>
      <c r="L1588" s="1" t="s">
        <v>97</v>
      </c>
      <c r="M1588" s="1" t="s">
        <v>98</v>
      </c>
      <c r="N1588" s="1" t="s">
        <v>48</v>
      </c>
      <c r="O1588" s="1" t="s">
        <v>49</v>
      </c>
      <c r="P1588">
        <v>4799636.9397999998</v>
      </c>
      <c r="Q1588" s="1" t="s">
        <v>99</v>
      </c>
      <c r="R1588">
        <v>1.6666700000000001E-5</v>
      </c>
      <c r="S1588" s="1" t="s">
        <v>51</v>
      </c>
      <c r="T1588" s="1" t="s">
        <v>52</v>
      </c>
      <c r="U1588">
        <v>79.994100000000003</v>
      </c>
      <c r="V1588">
        <v>74.394400000000005</v>
      </c>
      <c r="W1588">
        <v>74.394400000000005</v>
      </c>
      <c r="X1588" s="1" t="s">
        <v>53</v>
      </c>
      <c r="Y1588" s="1" t="s">
        <v>49</v>
      </c>
      <c r="Z1588" s="1" t="s">
        <v>100</v>
      </c>
      <c r="AA1588" s="1" t="s">
        <v>65</v>
      </c>
      <c r="AB1588" s="1" t="s">
        <v>66</v>
      </c>
      <c r="AC1588" s="1" t="s">
        <v>67</v>
      </c>
      <c r="AD1588" s="1" t="s">
        <v>68</v>
      </c>
      <c r="AE1588" s="1" t="s">
        <v>69</v>
      </c>
      <c r="AF1588" s="1" t="s">
        <v>70</v>
      </c>
      <c r="AG1588" s="1" t="s">
        <v>60</v>
      </c>
      <c r="AH1588">
        <v>1588</v>
      </c>
      <c r="AI1588" s="1" t="s">
        <v>70</v>
      </c>
      <c r="AJ1588" s="1" t="s">
        <v>71</v>
      </c>
      <c r="AK1588" s="1" t="s">
        <v>72</v>
      </c>
      <c r="AL1588">
        <v>1</v>
      </c>
      <c r="AM1588" s="1" t="s">
        <v>3290</v>
      </c>
      <c r="AN1588" s="2">
        <v>46174</v>
      </c>
      <c r="AO1588" s="3">
        <v>46174</v>
      </c>
    </row>
    <row r="1589" spans="1:41">
      <c r="A1589" s="1" t="s">
        <v>3291</v>
      </c>
      <c r="B1589" s="1" t="s">
        <v>42</v>
      </c>
      <c r="C1589">
        <v>999999999999</v>
      </c>
      <c r="D1589">
        <v>111111111111</v>
      </c>
      <c r="E1589" s="1" t="s">
        <v>43</v>
      </c>
      <c r="F1589">
        <v>46191.833333333336</v>
      </c>
      <c r="G1589">
        <v>46192.833333333336</v>
      </c>
      <c r="H1589">
        <v>46173.833333333336</v>
      </c>
      <c r="I1589">
        <v>46203.833333333336</v>
      </c>
      <c r="J1589" s="1" t="s">
        <v>96</v>
      </c>
      <c r="K1589" s="1" t="s">
        <v>45</v>
      </c>
      <c r="L1589" s="1" t="s">
        <v>97</v>
      </c>
      <c r="M1589" s="1" t="s">
        <v>103</v>
      </c>
      <c r="N1589" s="1" t="s">
        <v>48</v>
      </c>
      <c r="O1589" s="1" t="s">
        <v>49</v>
      </c>
      <c r="P1589">
        <v>4274541.2352</v>
      </c>
      <c r="Q1589" s="1" t="s">
        <v>99</v>
      </c>
      <c r="R1589">
        <v>1.6666700000000001E-5</v>
      </c>
      <c r="S1589" s="1" t="s">
        <v>51</v>
      </c>
      <c r="T1589" s="1" t="s">
        <v>52</v>
      </c>
      <c r="U1589">
        <v>71.242500000000007</v>
      </c>
      <c r="V1589">
        <v>66.255399999999995</v>
      </c>
      <c r="W1589">
        <v>66.255399999999995</v>
      </c>
      <c r="X1589" s="1" t="s">
        <v>53</v>
      </c>
      <c r="Y1589" s="1" t="s">
        <v>49</v>
      </c>
      <c r="Z1589" s="1" t="s">
        <v>100</v>
      </c>
      <c r="AA1589" s="1" t="s">
        <v>65</v>
      </c>
      <c r="AB1589" s="1" t="s">
        <v>66</v>
      </c>
      <c r="AC1589" s="1" t="s">
        <v>67</v>
      </c>
      <c r="AD1589" s="1" t="s">
        <v>68</v>
      </c>
      <c r="AE1589" s="1" t="s">
        <v>69</v>
      </c>
      <c r="AF1589" s="1" t="s">
        <v>70</v>
      </c>
      <c r="AG1589" s="1" t="s">
        <v>60</v>
      </c>
      <c r="AH1589">
        <v>1589</v>
      </c>
      <c r="AI1589" s="1" t="s">
        <v>70</v>
      </c>
      <c r="AJ1589" s="1" t="s">
        <v>71</v>
      </c>
      <c r="AK1589" s="1" t="s">
        <v>72</v>
      </c>
      <c r="AL1589">
        <v>1</v>
      </c>
      <c r="AM1589" s="1" t="s">
        <v>3292</v>
      </c>
      <c r="AN1589" s="2">
        <v>46174</v>
      </c>
      <c r="AO1589" s="3">
        <v>46174</v>
      </c>
    </row>
    <row r="1590" spans="1:41">
      <c r="A1590" s="1" t="s">
        <v>3293</v>
      </c>
      <c r="B1590" s="1" t="s">
        <v>42</v>
      </c>
      <c r="C1590">
        <v>999999999999</v>
      </c>
      <c r="D1590">
        <v>111111111111</v>
      </c>
      <c r="E1590" s="1" t="s">
        <v>43</v>
      </c>
      <c r="F1590">
        <v>46191.833333333336</v>
      </c>
      <c r="G1590">
        <v>46192.833333333336</v>
      </c>
      <c r="H1590">
        <v>46173.833333333336</v>
      </c>
      <c r="I1590">
        <v>46203.833333333336</v>
      </c>
      <c r="J1590" s="1" t="s">
        <v>106</v>
      </c>
      <c r="K1590" s="1" t="s">
        <v>107</v>
      </c>
      <c r="L1590" s="1" t="s">
        <v>108</v>
      </c>
      <c r="M1590" s="1" t="s">
        <v>109</v>
      </c>
      <c r="N1590" s="1" t="s">
        <v>48</v>
      </c>
      <c r="O1590" s="1" t="s">
        <v>49</v>
      </c>
      <c r="P1590">
        <v>243.81139999999999</v>
      </c>
      <c r="Q1590" s="1" t="s">
        <v>110</v>
      </c>
      <c r="R1590">
        <v>0.5</v>
      </c>
      <c r="S1590" s="1" t="s">
        <v>51</v>
      </c>
      <c r="T1590" s="1" t="s">
        <v>52</v>
      </c>
      <c r="U1590">
        <v>121.9057</v>
      </c>
      <c r="V1590">
        <v>112.1532</v>
      </c>
      <c r="W1590">
        <v>112.1532</v>
      </c>
      <c r="X1590" s="1" t="s">
        <v>53</v>
      </c>
      <c r="Y1590" s="1" t="s">
        <v>49</v>
      </c>
      <c r="Z1590" s="1" t="s">
        <v>111</v>
      </c>
      <c r="AA1590" s="1" t="s">
        <v>112</v>
      </c>
      <c r="AB1590" s="1" t="s">
        <v>66</v>
      </c>
      <c r="AC1590" s="1" t="s">
        <v>67</v>
      </c>
      <c r="AD1590" s="1" t="s">
        <v>68</v>
      </c>
      <c r="AE1590" s="1" t="s">
        <v>69</v>
      </c>
      <c r="AF1590" s="1" t="s">
        <v>70</v>
      </c>
      <c r="AG1590" s="1" t="s">
        <v>60</v>
      </c>
      <c r="AH1590">
        <v>1590</v>
      </c>
      <c r="AI1590" s="1" t="s">
        <v>113</v>
      </c>
      <c r="AJ1590" s="1" t="s">
        <v>114</v>
      </c>
      <c r="AK1590" s="1" t="s">
        <v>115</v>
      </c>
      <c r="AL1590">
        <v>1</v>
      </c>
      <c r="AM1590" s="1" t="s">
        <v>3294</v>
      </c>
      <c r="AN1590" s="2">
        <v>46174</v>
      </c>
      <c r="AO1590" s="3">
        <v>46174</v>
      </c>
    </row>
    <row r="1591" spans="1:41">
      <c r="A1591" s="1" t="s">
        <v>3295</v>
      </c>
      <c r="B1591" s="1" t="s">
        <v>42</v>
      </c>
      <c r="C1591">
        <v>999999999999</v>
      </c>
      <c r="D1591">
        <v>111111111111</v>
      </c>
      <c r="E1591" s="1" t="s">
        <v>43</v>
      </c>
      <c r="F1591">
        <v>46191.833333333336</v>
      </c>
      <c r="G1591">
        <v>46192.833333333336</v>
      </c>
      <c r="H1591">
        <v>46173.833333333336</v>
      </c>
      <c r="I1591">
        <v>46203.833333333336</v>
      </c>
      <c r="J1591" s="1" t="s">
        <v>106</v>
      </c>
      <c r="K1591" s="1" t="s">
        <v>107</v>
      </c>
      <c r="L1591" s="1" t="s">
        <v>108</v>
      </c>
      <c r="M1591" s="1" t="s">
        <v>118</v>
      </c>
      <c r="N1591" s="1" t="s">
        <v>48</v>
      </c>
      <c r="O1591" s="1" t="s">
        <v>49</v>
      </c>
      <c r="P1591">
        <v>214.82900000000001</v>
      </c>
      <c r="Q1591" s="1" t="s">
        <v>110</v>
      </c>
      <c r="R1591">
        <v>0.5</v>
      </c>
      <c r="S1591" s="1" t="s">
        <v>51</v>
      </c>
      <c r="T1591" s="1" t="s">
        <v>52</v>
      </c>
      <c r="U1591">
        <v>107.4145</v>
      </c>
      <c r="V1591">
        <v>98.821299999999994</v>
      </c>
      <c r="W1591">
        <v>98.821299999999994</v>
      </c>
      <c r="X1591" s="1" t="s">
        <v>53</v>
      </c>
      <c r="Y1591" s="1" t="s">
        <v>49</v>
      </c>
      <c r="Z1591" s="1" t="s">
        <v>111</v>
      </c>
      <c r="AA1591" s="1" t="s">
        <v>112</v>
      </c>
      <c r="AB1591" s="1" t="s">
        <v>66</v>
      </c>
      <c r="AC1591" s="1" t="s">
        <v>67</v>
      </c>
      <c r="AD1591" s="1" t="s">
        <v>68</v>
      </c>
      <c r="AE1591" s="1" t="s">
        <v>69</v>
      </c>
      <c r="AF1591" s="1" t="s">
        <v>70</v>
      </c>
      <c r="AG1591" s="1" t="s">
        <v>60</v>
      </c>
      <c r="AH1591">
        <v>1591</v>
      </c>
      <c r="AI1591" s="1" t="s">
        <v>113</v>
      </c>
      <c r="AJ1591" s="1" t="s">
        <v>114</v>
      </c>
      <c r="AK1591" s="1" t="s">
        <v>115</v>
      </c>
      <c r="AL1591">
        <v>1</v>
      </c>
      <c r="AM1591" s="1" t="s">
        <v>3296</v>
      </c>
      <c r="AN1591" s="2">
        <v>46174</v>
      </c>
      <c r="AO1591" s="3">
        <v>46174</v>
      </c>
    </row>
    <row r="1592" spans="1:41">
      <c r="A1592" s="1" t="s">
        <v>3297</v>
      </c>
      <c r="B1592" s="1" t="s">
        <v>42</v>
      </c>
      <c r="C1592">
        <v>999999999999</v>
      </c>
      <c r="D1592">
        <v>222222222222</v>
      </c>
      <c r="E1592" s="1" t="s">
        <v>121</v>
      </c>
      <c r="F1592">
        <v>46191.833333333336</v>
      </c>
      <c r="G1592">
        <v>46192.833333333336</v>
      </c>
      <c r="H1592">
        <v>46173.833333333336</v>
      </c>
      <c r="I1592">
        <v>46203.833333333336</v>
      </c>
      <c r="J1592" s="1" t="s">
        <v>44</v>
      </c>
      <c r="K1592" s="1" t="s">
        <v>45</v>
      </c>
      <c r="L1592" s="1" t="s">
        <v>46</v>
      </c>
      <c r="M1592" s="1" t="s">
        <v>122</v>
      </c>
      <c r="N1592" s="1" t="s">
        <v>48</v>
      </c>
      <c r="O1592" s="1" t="s">
        <v>49</v>
      </c>
      <c r="P1592">
        <v>420.43060000000003</v>
      </c>
      <c r="Q1592" s="1" t="s">
        <v>50</v>
      </c>
      <c r="R1592">
        <v>9.6000000000000002E-2</v>
      </c>
      <c r="S1592" s="1" t="s">
        <v>51</v>
      </c>
      <c r="T1592" s="1" t="s">
        <v>52</v>
      </c>
      <c r="U1592">
        <v>40.3613</v>
      </c>
      <c r="V1592">
        <v>35.316200000000002</v>
      </c>
      <c r="W1592">
        <v>35.316200000000002</v>
      </c>
      <c r="X1592" s="1" t="s">
        <v>53</v>
      </c>
      <c r="Y1592" s="1" t="s">
        <v>49</v>
      </c>
      <c r="Z1592" s="1" t="s">
        <v>54</v>
      </c>
      <c r="AA1592" s="1" t="s">
        <v>123</v>
      </c>
      <c r="AB1592" s="1" t="s">
        <v>124</v>
      </c>
      <c r="AC1592" s="1" t="s">
        <v>125</v>
      </c>
      <c r="AD1592" s="1" t="s">
        <v>126</v>
      </c>
      <c r="AE1592" s="1" t="s">
        <v>127</v>
      </c>
      <c r="AF1592" s="1" t="s">
        <v>70</v>
      </c>
      <c r="AG1592" s="1" t="s">
        <v>60</v>
      </c>
      <c r="AH1592">
        <v>1592</v>
      </c>
      <c r="AI1592" s="1" t="s">
        <v>70</v>
      </c>
      <c r="AJ1592" s="1" t="s">
        <v>71</v>
      </c>
      <c r="AK1592" s="1" t="s">
        <v>72</v>
      </c>
      <c r="AL1592">
        <v>1</v>
      </c>
      <c r="AM1592" s="1" t="s">
        <v>3298</v>
      </c>
      <c r="AN1592" s="2">
        <v>46174</v>
      </c>
      <c r="AO1592" s="3">
        <v>46174</v>
      </c>
    </row>
    <row r="1593" spans="1:41">
      <c r="A1593" s="1" t="s">
        <v>3299</v>
      </c>
      <c r="B1593" s="1" t="s">
        <v>42</v>
      </c>
      <c r="C1593">
        <v>999999999999</v>
      </c>
      <c r="D1593">
        <v>222222222222</v>
      </c>
      <c r="E1593" s="1" t="s">
        <v>121</v>
      </c>
      <c r="F1593">
        <v>46191.833333333336</v>
      </c>
      <c r="G1593">
        <v>46192.833333333336</v>
      </c>
      <c r="H1593">
        <v>46173.833333333336</v>
      </c>
      <c r="I1593">
        <v>46203.833333333336</v>
      </c>
      <c r="J1593" s="1" t="s">
        <v>44</v>
      </c>
      <c r="K1593" s="1" t="s">
        <v>45</v>
      </c>
      <c r="L1593" s="1" t="s">
        <v>46</v>
      </c>
      <c r="M1593" s="1" t="s">
        <v>130</v>
      </c>
      <c r="N1593" s="1" t="s">
        <v>48</v>
      </c>
      <c r="O1593" s="1" t="s">
        <v>49</v>
      </c>
      <c r="P1593">
        <v>388.40530000000001</v>
      </c>
      <c r="Q1593" s="1" t="s">
        <v>50</v>
      </c>
      <c r="R1593">
        <v>9.6000000000000002E-2</v>
      </c>
      <c r="S1593" s="1" t="s">
        <v>51</v>
      </c>
      <c r="T1593" s="1" t="s">
        <v>52</v>
      </c>
      <c r="U1593">
        <v>37.286900000000003</v>
      </c>
      <c r="V1593">
        <v>32.625999999999998</v>
      </c>
      <c r="W1593">
        <v>32.625999999999998</v>
      </c>
      <c r="X1593" s="1" t="s">
        <v>53</v>
      </c>
      <c r="Y1593" s="1" t="s">
        <v>49</v>
      </c>
      <c r="Z1593" s="1" t="s">
        <v>54</v>
      </c>
      <c r="AA1593" s="1" t="s">
        <v>55</v>
      </c>
      <c r="AB1593" s="1" t="s">
        <v>56</v>
      </c>
      <c r="AC1593" s="1" t="s">
        <v>57</v>
      </c>
      <c r="AD1593" s="1" t="s">
        <v>58</v>
      </c>
      <c r="AE1593" s="1" t="s">
        <v>59</v>
      </c>
      <c r="AF1593" s="1" t="s">
        <v>56</v>
      </c>
      <c r="AG1593" s="1" t="s">
        <v>60</v>
      </c>
      <c r="AH1593">
        <v>1593</v>
      </c>
      <c r="AI1593" s="1" t="s">
        <v>56</v>
      </c>
      <c r="AJ1593" s="1" t="s">
        <v>56</v>
      </c>
      <c r="AK1593" s="1" t="s">
        <v>61</v>
      </c>
      <c r="AL1593">
        <v>1</v>
      </c>
      <c r="AM1593" s="1" t="s">
        <v>3300</v>
      </c>
      <c r="AN1593" s="2">
        <v>46174</v>
      </c>
      <c r="AO1593" s="3">
        <v>46174</v>
      </c>
    </row>
    <row r="1594" spans="1:41">
      <c r="A1594" s="1" t="s">
        <v>3301</v>
      </c>
      <c r="B1594" s="1" t="s">
        <v>42</v>
      </c>
      <c r="C1594">
        <v>999999999999</v>
      </c>
      <c r="D1594">
        <v>222222222222</v>
      </c>
      <c r="E1594" s="1" t="s">
        <v>121</v>
      </c>
      <c r="F1594">
        <v>46191.833333333336</v>
      </c>
      <c r="G1594">
        <v>46192.833333333336</v>
      </c>
      <c r="H1594">
        <v>46173.833333333336</v>
      </c>
      <c r="I1594">
        <v>46203.833333333336</v>
      </c>
      <c r="J1594" s="1" t="s">
        <v>75</v>
      </c>
      <c r="K1594" s="1" t="s">
        <v>76</v>
      </c>
      <c r="L1594" s="1" t="s">
        <v>77</v>
      </c>
      <c r="M1594" s="1" t="s">
        <v>133</v>
      </c>
      <c r="N1594" s="1" t="s">
        <v>48</v>
      </c>
      <c r="O1594" s="1" t="s">
        <v>49</v>
      </c>
      <c r="P1594">
        <v>88.678899999999999</v>
      </c>
      <c r="Q1594" s="1" t="s">
        <v>79</v>
      </c>
      <c r="R1594">
        <v>2.3E-2</v>
      </c>
      <c r="S1594" s="1" t="s">
        <v>51</v>
      </c>
      <c r="T1594" s="1" t="s">
        <v>52</v>
      </c>
      <c r="U1594">
        <v>2.0396000000000001</v>
      </c>
      <c r="V1594">
        <v>1.9066000000000001</v>
      </c>
      <c r="W1594">
        <v>1.9066000000000001</v>
      </c>
      <c r="X1594" s="1" t="s">
        <v>53</v>
      </c>
      <c r="Y1594" s="1" t="s">
        <v>49</v>
      </c>
      <c r="Z1594" s="1" t="s">
        <v>80</v>
      </c>
      <c r="AA1594" s="1" t="s">
        <v>123</v>
      </c>
      <c r="AB1594" s="1" t="s">
        <v>124</v>
      </c>
      <c r="AC1594" s="1" t="s">
        <v>125</v>
      </c>
      <c r="AD1594" s="1" t="s">
        <v>126</v>
      </c>
      <c r="AE1594" s="1" t="s">
        <v>127</v>
      </c>
      <c r="AF1594" s="1" t="s">
        <v>70</v>
      </c>
      <c r="AG1594" s="1" t="s">
        <v>60</v>
      </c>
      <c r="AH1594">
        <v>1594</v>
      </c>
      <c r="AI1594" s="1" t="s">
        <v>70</v>
      </c>
      <c r="AJ1594" s="1" t="s">
        <v>71</v>
      </c>
      <c r="AK1594" s="1" t="s">
        <v>72</v>
      </c>
      <c r="AL1594">
        <v>1</v>
      </c>
      <c r="AM1594" s="1" t="s">
        <v>3302</v>
      </c>
      <c r="AN1594" s="2">
        <v>46174</v>
      </c>
      <c r="AO1594" s="3">
        <v>46174</v>
      </c>
    </row>
    <row r="1595" spans="1:41">
      <c r="A1595" s="1" t="s">
        <v>3303</v>
      </c>
      <c r="B1595" s="1" t="s">
        <v>42</v>
      </c>
      <c r="C1595">
        <v>999999999999</v>
      </c>
      <c r="D1595">
        <v>222222222222</v>
      </c>
      <c r="E1595" s="1" t="s">
        <v>121</v>
      </c>
      <c r="F1595">
        <v>46191.833333333336</v>
      </c>
      <c r="G1595">
        <v>46192.833333333336</v>
      </c>
      <c r="H1595">
        <v>46173.833333333336</v>
      </c>
      <c r="I1595">
        <v>46203.833333333336</v>
      </c>
      <c r="J1595" s="1" t="s">
        <v>75</v>
      </c>
      <c r="K1595" s="1" t="s">
        <v>76</v>
      </c>
      <c r="L1595" s="1" t="s">
        <v>77</v>
      </c>
      <c r="M1595" s="1" t="s">
        <v>136</v>
      </c>
      <c r="N1595" s="1" t="s">
        <v>48</v>
      </c>
      <c r="O1595" s="1" t="s">
        <v>49</v>
      </c>
      <c r="P1595">
        <v>85.132000000000005</v>
      </c>
      <c r="Q1595" s="1" t="s">
        <v>79</v>
      </c>
      <c r="R1595">
        <v>2.3E-2</v>
      </c>
      <c r="S1595" s="1" t="s">
        <v>51</v>
      </c>
      <c r="T1595" s="1" t="s">
        <v>52</v>
      </c>
      <c r="U1595">
        <v>1.958</v>
      </c>
      <c r="V1595">
        <v>1.8303</v>
      </c>
      <c r="W1595">
        <v>1.8303</v>
      </c>
      <c r="X1595" s="1" t="s">
        <v>53</v>
      </c>
      <c r="Y1595" s="1" t="s">
        <v>49</v>
      </c>
      <c r="Z1595" s="1" t="s">
        <v>80</v>
      </c>
      <c r="AA1595" s="1" t="s">
        <v>123</v>
      </c>
      <c r="AB1595" s="1" t="s">
        <v>124</v>
      </c>
      <c r="AC1595" s="1" t="s">
        <v>125</v>
      </c>
      <c r="AD1595" s="1" t="s">
        <v>126</v>
      </c>
      <c r="AE1595" s="1" t="s">
        <v>127</v>
      </c>
      <c r="AF1595" s="1" t="s">
        <v>70</v>
      </c>
      <c r="AG1595" s="1" t="s">
        <v>60</v>
      </c>
      <c r="AH1595">
        <v>1595</v>
      </c>
      <c r="AI1595" s="1" t="s">
        <v>70</v>
      </c>
      <c r="AJ1595" s="1" t="s">
        <v>71</v>
      </c>
      <c r="AK1595" s="1" t="s">
        <v>72</v>
      </c>
      <c r="AL1595">
        <v>1</v>
      </c>
      <c r="AM1595" s="1" t="s">
        <v>3304</v>
      </c>
      <c r="AN1595" s="2">
        <v>46174</v>
      </c>
      <c r="AO1595" s="3">
        <v>46174</v>
      </c>
    </row>
    <row r="1596" spans="1:41">
      <c r="A1596" s="1" t="s">
        <v>3305</v>
      </c>
      <c r="B1596" s="1" t="s">
        <v>42</v>
      </c>
      <c r="C1596">
        <v>999999999999</v>
      </c>
      <c r="D1596">
        <v>222222222222</v>
      </c>
      <c r="E1596" s="1" t="s">
        <v>121</v>
      </c>
      <c r="F1596">
        <v>46191.833333333336</v>
      </c>
      <c r="G1596">
        <v>46192.833333333336</v>
      </c>
      <c r="H1596">
        <v>46173.833333333336</v>
      </c>
      <c r="I1596">
        <v>46203.833333333336</v>
      </c>
      <c r="J1596" s="1" t="s">
        <v>86</v>
      </c>
      <c r="K1596" s="1" t="s">
        <v>87</v>
      </c>
      <c r="L1596" s="1" t="s">
        <v>88</v>
      </c>
      <c r="M1596" s="1" t="s">
        <v>139</v>
      </c>
      <c r="N1596" s="1" t="s">
        <v>48</v>
      </c>
      <c r="O1596" s="1" t="s">
        <v>49</v>
      </c>
      <c r="P1596">
        <v>85.459599999999995</v>
      </c>
      <c r="Q1596" s="1" t="s">
        <v>50</v>
      </c>
      <c r="R1596">
        <v>0.192</v>
      </c>
      <c r="S1596" s="1" t="s">
        <v>51</v>
      </c>
      <c r="T1596" s="1" t="s">
        <v>52</v>
      </c>
      <c r="U1596">
        <v>16.408200000000001</v>
      </c>
      <c r="V1596">
        <v>14.5281</v>
      </c>
      <c r="W1596">
        <v>14.5281</v>
      </c>
      <c r="X1596" s="1" t="s">
        <v>53</v>
      </c>
      <c r="Y1596" s="1" t="s">
        <v>49</v>
      </c>
      <c r="Z1596" s="1" t="s">
        <v>90</v>
      </c>
      <c r="AA1596" s="1" t="s">
        <v>123</v>
      </c>
      <c r="AB1596" s="1" t="s">
        <v>124</v>
      </c>
      <c r="AC1596" s="1" t="s">
        <v>125</v>
      </c>
      <c r="AD1596" s="1" t="s">
        <v>126</v>
      </c>
      <c r="AE1596" s="1" t="s">
        <v>127</v>
      </c>
      <c r="AF1596" s="1" t="s">
        <v>70</v>
      </c>
      <c r="AG1596" s="1" t="s">
        <v>60</v>
      </c>
      <c r="AH1596">
        <v>1596</v>
      </c>
      <c r="AI1596" s="1" t="s">
        <v>70</v>
      </c>
      <c r="AJ1596" s="1" t="s">
        <v>71</v>
      </c>
      <c r="AK1596" s="1" t="s">
        <v>72</v>
      </c>
      <c r="AL1596">
        <v>1</v>
      </c>
      <c r="AM1596" s="1" t="s">
        <v>3306</v>
      </c>
      <c r="AN1596" s="2">
        <v>46174</v>
      </c>
      <c r="AO1596" s="3">
        <v>46174</v>
      </c>
    </row>
    <row r="1597" spans="1:41">
      <c r="A1597" s="1" t="s">
        <v>3307</v>
      </c>
      <c r="B1597" s="1" t="s">
        <v>42</v>
      </c>
      <c r="C1597">
        <v>999999999999</v>
      </c>
      <c r="D1597">
        <v>222222222222</v>
      </c>
      <c r="E1597" s="1" t="s">
        <v>121</v>
      </c>
      <c r="F1597">
        <v>46191.833333333336</v>
      </c>
      <c r="G1597">
        <v>46192.833333333336</v>
      </c>
      <c r="H1597">
        <v>46173.833333333336</v>
      </c>
      <c r="I1597">
        <v>46203.833333333336</v>
      </c>
      <c r="J1597" s="1" t="s">
        <v>86</v>
      </c>
      <c r="K1597" s="1" t="s">
        <v>87</v>
      </c>
      <c r="L1597" s="1" t="s">
        <v>88</v>
      </c>
      <c r="M1597" s="1" t="s">
        <v>142</v>
      </c>
      <c r="N1597" s="1" t="s">
        <v>48</v>
      </c>
      <c r="O1597" s="1" t="s">
        <v>49</v>
      </c>
      <c r="P1597">
        <v>78.346999999999994</v>
      </c>
      <c r="Q1597" s="1" t="s">
        <v>50</v>
      </c>
      <c r="R1597">
        <v>0.192</v>
      </c>
      <c r="S1597" s="1" t="s">
        <v>51</v>
      </c>
      <c r="T1597" s="1" t="s">
        <v>52</v>
      </c>
      <c r="U1597">
        <v>15.0426</v>
      </c>
      <c r="V1597">
        <v>13.319000000000001</v>
      </c>
      <c r="W1597">
        <v>13.319000000000001</v>
      </c>
      <c r="X1597" s="1" t="s">
        <v>53</v>
      </c>
      <c r="Y1597" s="1" t="s">
        <v>49</v>
      </c>
      <c r="Z1597" s="1" t="s">
        <v>90</v>
      </c>
      <c r="AA1597" s="1" t="s">
        <v>123</v>
      </c>
      <c r="AB1597" s="1" t="s">
        <v>124</v>
      </c>
      <c r="AC1597" s="1" t="s">
        <v>125</v>
      </c>
      <c r="AD1597" s="1" t="s">
        <v>126</v>
      </c>
      <c r="AE1597" s="1" t="s">
        <v>127</v>
      </c>
      <c r="AF1597" s="1" t="s">
        <v>70</v>
      </c>
      <c r="AG1597" s="1" t="s">
        <v>60</v>
      </c>
      <c r="AH1597">
        <v>1597</v>
      </c>
      <c r="AI1597" s="1" t="s">
        <v>70</v>
      </c>
      <c r="AJ1597" s="1" t="s">
        <v>71</v>
      </c>
      <c r="AK1597" s="1" t="s">
        <v>72</v>
      </c>
      <c r="AL1597">
        <v>1</v>
      </c>
      <c r="AM1597" s="1" t="s">
        <v>3308</v>
      </c>
      <c r="AN1597" s="2">
        <v>46174</v>
      </c>
      <c r="AO1597" s="3">
        <v>46174</v>
      </c>
    </row>
    <row r="1598" spans="1:41">
      <c r="A1598" s="1" t="s">
        <v>3309</v>
      </c>
      <c r="B1598" s="1" t="s">
        <v>42</v>
      </c>
      <c r="C1598">
        <v>999999999999</v>
      </c>
      <c r="D1598">
        <v>222222222222</v>
      </c>
      <c r="E1598" s="1" t="s">
        <v>121</v>
      </c>
      <c r="F1598">
        <v>46191.833333333336</v>
      </c>
      <c r="G1598">
        <v>46192.833333333336</v>
      </c>
      <c r="H1598">
        <v>46173.833333333336</v>
      </c>
      <c r="I1598">
        <v>46203.833333333336</v>
      </c>
      <c r="J1598" s="1" t="s">
        <v>96</v>
      </c>
      <c r="K1598" s="1" t="s">
        <v>45</v>
      </c>
      <c r="L1598" s="1" t="s">
        <v>97</v>
      </c>
      <c r="M1598" s="1" t="s">
        <v>145</v>
      </c>
      <c r="N1598" s="1" t="s">
        <v>48</v>
      </c>
      <c r="O1598" s="1" t="s">
        <v>49</v>
      </c>
      <c r="P1598">
        <v>1837136.3970999999</v>
      </c>
      <c r="Q1598" s="1" t="s">
        <v>99</v>
      </c>
      <c r="R1598">
        <v>1.6666700000000001E-5</v>
      </c>
      <c r="S1598" s="1" t="s">
        <v>51</v>
      </c>
      <c r="T1598" s="1" t="s">
        <v>52</v>
      </c>
      <c r="U1598">
        <v>30.619</v>
      </c>
      <c r="V1598">
        <v>28.4756</v>
      </c>
      <c r="W1598">
        <v>28.4756</v>
      </c>
      <c r="X1598" s="1" t="s">
        <v>53</v>
      </c>
      <c r="Y1598" s="1" t="s">
        <v>49</v>
      </c>
      <c r="Z1598" s="1" t="s">
        <v>100</v>
      </c>
      <c r="AA1598" s="1" t="s">
        <v>123</v>
      </c>
      <c r="AB1598" s="1" t="s">
        <v>124</v>
      </c>
      <c r="AC1598" s="1" t="s">
        <v>125</v>
      </c>
      <c r="AD1598" s="1" t="s">
        <v>126</v>
      </c>
      <c r="AE1598" s="1" t="s">
        <v>127</v>
      </c>
      <c r="AF1598" s="1" t="s">
        <v>70</v>
      </c>
      <c r="AG1598" s="1" t="s">
        <v>60</v>
      </c>
      <c r="AH1598">
        <v>1598</v>
      </c>
      <c r="AI1598" s="1" t="s">
        <v>70</v>
      </c>
      <c r="AJ1598" s="1" t="s">
        <v>71</v>
      </c>
      <c r="AK1598" s="1" t="s">
        <v>72</v>
      </c>
      <c r="AL1598">
        <v>1</v>
      </c>
      <c r="AM1598" s="1" t="s">
        <v>3310</v>
      </c>
      <c r="AN1598" s="2">
        <v>46174</v>
      </c>
      <c r="AO1598" s="3">
        <v>46174</v>
      </c>
    </row>
    <row r="1599" spans="1:41">
      <c r="A1599" s="1" t="s">
        <v>3311</v>
      </c>
      <c r="B1599" s="1" t="s">
        <v>42</v>
      </c>
      <c r="C1599">
        <v>999999999999</v>
      </c>
      <c r="D1599">
        <v>222222222222</v>
      </c>
      <c r="E1599" s="1" t="s">
        <v>121</v>
      </c>
      <c r="F1599">
        <v>46191.833333333336</v>
      </c>
      <c r="G1599">
        <v>46192.833333333336</v>
      </c>
      <c r="H1599">
        <v>46173.833333333336</v>
      </c>
      <c r="I1599">
        <v>46203.833333333336</v>
      </c>
      <c r="J1599" s="1" t="s">
        <v>96</v>
      </c>
      <c r="K1599" s="1" t="s">
        <v>45</v>
      </c>
      <c r="L1599" s="1" t="s">
        <v>97</v>
      </c>
      <c r="M1599" s="1" t="s">
        <v>148</v>
      </c>
      <c r="N1599" s="1" t="s">
        <v>48</v>
      </c>
      <c r="O1599" s="1" t="s">
        <v>49</v>
      </c>
      <c r="P1599">
        <v>1674774.2818</v>
      </c>
      <c r="Q1599" s="1" t="s">
        <v>99</v>
      </c>
      <c r="R1599">
        <v>1.6666700000000001E-5</v>
      </c>
      <c r="S1599" s="1" t="s">
        <v>51</v>
      </c>
      <c r="T1599" s="1" t="s">
        <v>52</v>
      </c>
      <c r="U1599">
        <v>27.913</v>
      </c>
      <c r="V1599">
        <v>25.959</v>
      </c>
      <c r="W1599">
        <v>25.959</v>
      </c>
      <c r="X1599" s="1" t="s">
        <v>53</v>
      </c>
      <c r="Y1599" s="1" t="s">
        <v>49</v>
      </c>
      <c r="Z1599" s="1" t="s">
        <v>100</v>
      </c>
      <c r="AA1599" s="1" t="s">
        <v>123</v>
      </c>
      <c r="AB1599" s="1" t="s">
        <v>124</v>
      </c>
      <c r="AC1599" s="1" t="s">
        <v>125</v>
      </c>
      <c r="AD1599" s="1" t="s">
        <v>126</v>
      </c>
      <c r="AE1599" s="1" t="s">
        <v>127</v>
      </c>
      <c r="AF1599" s="1" t="s">
        <v>70</v>
      </c>
      <c r="AG1599" s="1" t="s">
        <v>60</v>
      </c>
      <c r="AH1599">
        <v>1599</v>
      </c>
      <c r="AI1599" s="1" t="s">
        <v>70</v>
      </c>
      <c r="AJ1599" s="1" t="s">
        <v>71</v>
      </c>
      <c r="AK1599" s="1" t="s">
        <v>72</v>
      </c>
      <c r="AL1599">
        <v>1</v>
      </c>
      <c r="AM1599" s="1" t="s">
        <v>3312</v>
      </c>
      <c r="AN1599" s="2">
        <v>46174</v>
      </c>
      <c r="AO1599" s="3">
        <v>46174</v>
      </c>
    </row>
    <row r="1600" spans="1:41">
      <c r="A1600" s="1" t="s">
        <v>3313</v>
      </c>
      <c r="B1600" s="1" t="s">
        <v>42</v>
      </c>
      <c r="C1600">
        <v>999999999999</v>
      </c>
      <c r="D1600">
        <v>222222222222</v>
      </c>
      <c r="E1600" s="1" t="s">
        <v>121</v>
      </c>
      <c r="F1600">
        <v>46191.833333333336</v>
      </c>
      <c r="G1600">
        <v>46192.833333333336</v>
      </c>
      <c r="H1600">
        <v>46173.833333333336</v>
      </c>
      <c r="I1600">
        <v>46203.833333333336</v>
      </c>
      <c r="J1600" s="1" t="s">
        <v>106</v>
      </c>
      <c r="K1600" s="1" t="s">
        <v>107</v>
      </c>
      <c r="L1600" s="1" t="s">
        <v>108</v>
      </c>
      <c r="M1600" s="1" t="s">
        <v>151</v>
      </c>
      <c r="N1600" s="1" t="s">
        <v>48</v>
      </c>
      <c r="O1600" s="1" t="s">
        <v>49</v>
      </c>
      <c r="P1600">
        <v>81.600899999999996</v>
      </c>
      <c r="Q1600" s="1" t="s">
        <v>110</v>
      </c>
      <c r="R1600">
        <v>0.5</v>
      </c>
      <c r="S1600" s="1" t="s">
        <v>51</v>
      </c>
      <c r="T1600" s="1" t="s">
        <v>52</v>
      </c>
      <c r="U1600">
        <v>40.800400000000003</v>
      </c>
      <c r="V1600">
        <v>37.5364</v>
      </c>
      <c r="W1600">
        <v>37.5364</v>
      </c>
      <c r="X1600" s="1" t="s">
        <v>53</v>
      </c>
      <c r="Y1600" s="1" t="s">
        <v>49</v>
      </c>
      <c r="Z1600" s="1" t="s">
        <v>111</v>
      </c>
      <c r="AA1600" s="1" t="s">
        <v>152</v>
      </c>
      <c r="AB1600" s="1" t="s">
        <v>124</v>
      </c>
      <c r="AC1600" s="1" t="s">
        <v>125</v>
      </c>
      <c r="AD1600" s="1" t="s">
        <v>126</v>
      </c>
      <c r="AE1600" s="1" t="s">
        <v>127</v>
      </c>
      <c r="AF1600" s="1" t="s">
        <v>70</v>
      </c>
      <c r="AG1600" s="1" t="s">
        <v>60</v>
      </c>
      <c r="AH1600">
        <v>1600</v>
      </c>
      <c r="AI1600" s="1" t="s">
        <v>113</v>
      </c>
      <c r="AJ1600" s="1" t="s">
        <v>114</v>
      </c>
      <c r="AK1600" s="1" t="s">
        <v>115</v>
      </c>
      <c r="AL1600">
        <v>1</v>
      </c>
      <c r="AM1600" s="1" t="s">
        <v>3314</v>
      </c>
      <c r="AN1600" s="2">
        <v>46174</v>
      </c>
      <c r="AO1600" s="3">
        <v>46174</v>
      </c>
    </row>
    <row r="1601" spans="1:41">
      <c r="A1601" s="1" t="s">
        <v>3315</v>
      </c>
      <c r="B1601" s="1" t="s">
        <v>42</v>
      </c>
      <c r="C1601">
        <v>999999999999</v>
      </c>
      <c r="D1601">
        <v>222222222222</v>
      </c>
      <c r="E1601" s="1" t="s">
        <v>121</v>
      </c>
      <c r="F1601">
        <v>46191.833333333336</v>
      </c>
      <c r="G1601">
        <v>46192.833333333336</v>
      </c>
      <c r="H1601">
        <v>46173.833333333336</v>
      </c>
      <c r="I1601">
        <v>46203.833333333336</v>
      </c>
      <c r="J1601" s="1" t="s">
        <v>106</v>
      </c>
      <c r="K1601" s="1" t="s">
        <v>107</v>
      </c>
      <c r="L1601" s="1" t="s">
        <v>108</v>
      </c>
      <c r="M1601" s="1" t="s">
        <v>155</v>
      </c>
      <c r="N1601" s="1" t="s">
        <v>48</v>
      </c>
      <c r="O1601" s="1" t="s">
        <v>49</v>
      </c>
      <c r="P1601">
        <v>95.636099999999999</v>
      </c>
      <c r="Q1601" s="1" t="s">
        <v>110</v>
      </c>
      <c r="R1601">
        <v>0.5</v>
      </c>
      <c r="S1601" s="1" t="s">
        <v>51</v>
      </c>
      <c r="T1601" s="1" t="s">
        <v>52</v>
      </c>
      <c r="U1601">
        <v>47.817999999999998</v>
      </c>
      <c r="V1601">
        <v>43.992600000000003</v>
      </c>
      <c r="W1601">
        <v>43.992600000000003</v>
      </c>
      <c r="X1601" s="1" t="s">
        <v>53</v>
      </c>
      <c r="Y1601" s="1" t="s">
        <v>49</v>
      </c>
      <c r="Z1601" s="1" t="s">
        <v>111</v>
      </c>
      <c r="AA1601" s="1" t="s">
        <v>152</v>
      </c>
      <c r="AB1601" s="1" t="s">
        <v>124</v>
      </c>
      <c r="AC1601" s="1" t="s">
        <v>125</v>
      </c>
      <c r="AD1601" s="1" t="s">
        <v>126</v>
      </c>
      <c r="AE1601" s="1" t="s">
        <v>127</v>
      </c>
      <c r="AF1601" s="1" t="s">
        <v>70</v>
      </c>
      <c r="AG1601" s="1" t="s">
        <v>60</v>
      </c>
      <c r="AH1601">
        <v>1601</v>
      </c>
      <c r="AI1601" s="1" t="s">
        <v>113</v>
      </c>
      <c r="AJ1601" s="1" t="s">
        <v>114</v>
      </c>
      <c r="AK1601" s="1" t="s">
        <v>115</v>
      </c>
      <c r="AL1601">
        <v>1</v>
      </c>
      <c r="AM1601" s="1" t="s">
        <v>3316</v>
      </c>
      <c r="AN1601" s="2">
        <v>46174</v>
      </c>
      <c r="AO1601" s="3">
        <v>46174</v>
      </c>
    </row>
    <row r="1602" spans="1:41">
      <c r="A1602" s="1" t="s">
        <v>3317</v>
      </c>
      <c r="B1602" s="1" t="s">
        <v>42</v>
      </c>
      <c r="C1602">
        <v>999999999999</v>
      </c>
      <c r="D1602">
        <v>111111111111</v>
      </c>
      <c r="E1602" s="1" t="s">
        <v>43</v>
      </c>
      <c r="F1602">
        <v>46192.833333333336</v>
      </c>
      <c r="G1602">
        <v>46193.833333333336</v>
      </c>
      <c r="H1602">
        <v>46173.833333333336</v>
      </c>
      <c r="I1602">
        <v>46203.833333333336</v>
      </c>
      <c r="J1602" s="1" t="s">
        <v>44</v>
      </c>
      <c r="K1602" s="1" t="s">
        <v>45</v>
      </c>
      <c r="L1602" s="1" t="s">
        <v>46</v>
      </c>
      <c r="M1602" s="1" t="s">
        <v>47</v>
      </c>
      <c r="N1602" s="1" t="s">
        <v>48</v>
      </c>
      <c r="O1602" s="1" t="s">
        <v>49</v>
      </c>
      <c r="P1602">
        <v>1111.8341</v>
      </c>
      <c r="Q1602" s="1" t="s">
        <v>50</v>
      </c>
      <c r="R1602">
        <v>9.6000000000000002E-2</v>
      </c>
      <c r="S1602" s="1" t="s">
        <v>51</v>
      </c>
      <c r="T1602" s="1" t="s">
        <v>52</v>
      </c>
      <c r="U1602">
        <v>106.73609999999999</v>
      </c>
      <c r="V1602">
        <v>93.394099999999995</v>
      </c>
      <c r="W1602">
        <v>93.394099999999995</v>
      </c>
      <c r="X1602" s="1" t="s">
        <v>53</v>
      </c>
      <c r="Y1602" s="1" t="s">
        <v>49</v>
      </c>
      <c r="Z1602" s="1" t="s">
        <v>54</v>
      </c>
      <c r="AA1602" s="1" t="s">
        <v>65</v>
      </c>
      <c r="AB1602" s="1" t="s">
        <v>66</v>
      </c>
      <c r="AC1602" s="1" t="s">
        <v>67</v>
      </c>
      <c r="AD1602" s="1" t="s">
        <v>68</v>
      </c>
      <c r="AE1602" s="1" t="s">
        <v>69</v>
      </c>
      <c r="AF1602" s="1" t="s">
        <v>70</v>
      </c>
      <c r="AG1602" s="1" t="s">
        <v>60</v>
      </c>
      <c r="AH1602">
        <v>1602</v>
      </c>
      <c r="AI1602" s="1" t="s">
        <v>70</v>
      </c>
      <c r="AJ1602" s="1" t="s">
        <v>71</v>
      </c>
      <c r="AK1602" s="1" t="s">
        <v>72</v>
      </c>
      <c r="AL1602">
        <v>1</v>
      </c>
      <c r="AM1602" s="1" t="s">
        <v>3318</v>
      </c>
      <c r="AN1602" s="2">
        <v>46174</v>
      </c>
      <c r="AO1602" s="3">
        <v>46174</v>
      </c>
    </row>
    <row r="1603" spans="1:41">
      <c r="A1603" s="1" t="s">
        <v>3319</v>
      </c>
      <c r="B1603" s="1" t="s">
        <v>42</v>
      </c>
      <c r="C1603">
        <v>999999999999</v>
      </c>
      <c r="D1603">
        <v>111111111111</v>
      </c>
      <c r="E1603" s="1" t="s">
        <v>43</v>
      </c>
      <c r="F1603">
        <v>46192.833333333336</v>
      </c>
      <c r="G1603">
        <v>46193.833333333336</v>
      </c>
      <c r="H1603">
        <v>46173.833333333336</v>
      </c>
      <c r="I1603">
        <v>46203.833333333336</v>
      </c>
      <c r="J1603" s="1" t="s">
        <v>44</v>
      </c>
      <c r="K1603" s="1" t="s">
        <v>45</v>
      </c>
      <c r="L1603" s="1" t="s">
        <v>46</v>
      </c>
      <c r="M1603" s="1" t="s">
        <v>64</v>
      </c>
      <c r="N1603" s="1" t="s">
        <v>48</v>
      </c>
      <c r="O1603" s="1" t="s">
        <v>49</v>
      </c>
      <c r="P1603">
        <v>1030.1221</v>
      </c>
      <c r="Q1603" s="1" t="s">
        <v>50</v>
      </c>
      <c r="R1603">
        <v>9.6000000000000002E-2</v>
      </c>
      <c r="S1603" s="1" t="s">
        <v>51</v>
      </c>
      <c r="T1603" s="1" t="s">
        <v>52</v>
      </c>
      <c r="U1603">
        <v>98.8917</v>
      </c>
      <c r="V1603">
        <v>86.530299999999997</v>
      </c>
      <c r="W1603">
        <v>86.530299999999997</v>
      </c>
      <c r="X1603" s="1" t="s">
        <v>53</v>
      </c>
      <c r="Y1603" s="1" t="s">
        <v>49</v>
      </c>
      <c r="Z1603" s="1" t="s">
        <v>54</v>
      </c>
      <c r="AA1603" s="1" t="s">
        <v>65</v>
      </c>
      <c r="AB1603" s="1" t="s">
        <v>66</v>
      </c>
      <c r="AC1603" s="1" t="s">
        <v>67</v>
      </c>
      <c r="AD1603" s="1" t="s">
        <v>68</v>
      </c>
      <c r="AE1603" s="1" t="s">
        <v>69</v>
      </c>
      <c r="AF1603" s="1" t="s">
        <v>70</v>
      </c>
      <c r="AG1603" s="1" t="s">
        <v>60</v>
      </c>
      <c r="AH1603">
        <v>1603</v>
      </c>
      <c r="AI1603" s="1" t="s">
        <v>70</v>
      </c>
      <c r="AJ1603" s="1" t="s">
        <v>71</v>
      </c>
      <c r="AK1603" s="1" t="s">
        <v>72</v>
      </c>
      <c r="AL1603">
        <v>1</v>
      </c>
      <c r="AM1603" s="1" t="s">
        <v>3320</v>
      </c>
      <c r="AN1603" s="2">
        <v>46174</v>
      </c>
      <c r="AO1603" s="3">
        <v>46174</v>
      </c>
    </row>
    <row r="1604" spans="1:41">
      <c r="A1604" s="1" t="s">
        <v>3321</v>
      </c>
      <c r="B1604" s="1" t="s">
        <v>42</v>
      </c>
      <c r="C1604">
        <v>999999999999</v>
      </c>
      <c r="D1604">
        <v>111111111111</v>
      </c>
      <c r="E1604" s="1" t="s">
        <v>43</v>
      </c>
      <c r="F1604">
        <v>46192.833333333336</v>
      </c>
      <c r="G1604">
        <v>46193.833333333336</v>
      </c>
      <c r="H1604">
        <v>46173.833333333336</v>
      </c>
      <c r="I1604">
        <v>46203.833333333336</v>
      </c>
      <c r="J1604" s="1" t="s">
        <v>75</v>
      </c>
      <c r="K1604" s="1" t="s">
        <v>76</v>
      </c>
      <c r="L1604" s="1" t="s">
        <v>77</v>
      </c>
      <c r="M1604" s="1" t="s">
        <v>78</v>
      </c>
      <c r="N1604" s="1" t="s">
        <v>48</v>
      </c>
      <c r="O1604" s="1" t="s">
        <v>49</v>
      </c>
      <c r="P1604">
        <v>211.5385</v>
      </c>
      <c r="Q1604" s="1" t="s">
        <v>79</v>
      </c>
      <c r="R1604">
        <v>2.3E-2</v>
      </c>
      <c r="S1604" s="1" t="s">
        <v>51</v>
      </c>
      <c r="T1604" s="1" t="s">
        <v>52</v>
      </c>
      <c r="U1604">
        <v>4.8654000000000002</v>
      </c>
      <c r="V1604">
        <v>4.5480999999999998</v>
      </c>
      <c r="W1604">
        <v>4.5480999999999998</v>
      </c>
      <c r="X1604" s="1" t="s">
        <v>53</v>
      </c>
      <c r="Y1604" s="1" t="s">
        <v>49</v>
      </c>
      <c r="Z1604" s="1" t="s">
        <v>80</v>
      </c>
      <c r="AA1604" s="1" t="s">
        <v>65</v>
      </c>
      <c r="AB1604" s="1" t="s">
        <v>66</v>
      </c>
      <c r="AC1604" s="1" t="s">
        <v>67</v>
      </c>
      <c r="AD1604" s="1" t="s">
        <v>68</v>
      </c>
      <c r="AE1604" s="1" t="s">
        <v>69</v>
      </c>
      <c r="AF1604" s="1" t="s">
        <v>70</v>
      </c>
      <c r="AG1604" s="1" t="s">
        <v>60</v>
      </c>
      <c r="AH1604">
        <v>1604</v>
      </c>
      <c r="AI1604" s="1" t="s">
        <v>70</v>
      </c>
      <c r="AJ1604" s="1" t="s">
        <v>71</v>
      </c>
      <c r="AK1604" s="1" t="s">
        <v>72</v>
      </c>
      <c r="AL1604">
        <v>1</v>
      </c>
      <c r="AM1604" s="1" t="s">
        <v>3322</v>
      </c>
      <c r="AN1604" s="2">
        <v>46174</v>
      </c>
      <c r="AO1604" s="3">
        <v>46174</v>
      </c>
    </row>
    <row r="1605" spans="1:41">
      <c r="A1605" s="1" t="s">
        <v>3323</v>
      </c>
      <c r="B1605" s="1" t="s">
        <v>42</v>
      </c>
      <c r="C1605">
        <v>999999999999</v>
      </c>
      <c r="D1605">
        <v>111111111111</v>
      </c>
      <c r="E1605" s="1" t="s">
        <v>43</v>
      </c>
      <c r="F1605">
        <v>46192.833333333336</v>
      </c>
      <c r="G1605">
        <v>46193.833333333336</v>
      </c>
      <c r="H1605">
        <v>46173.833333333336</v>
      </c>
      <c r="I1605">
        <v>46203.833333333336</v>
      </c>
      <c r="J1605" s="1" t="s">
        <v>75</v>
      </c>
      <c r="K1605" s="1" t="s">
        <v>76</v>
      </c>
      <c r="L1605" s="1" t="s">
        <v>77</v>
      </c>
      <c r="M1605" s="1" t="s">
        <v>83</v>
      </c>
      <c r="N1605" s="1" t="s">
        <v>48</v>
      </c>
      <c r="O1605" s="1" t="s">
        <v>49</v>
      </c>
      <c r="P1605">
        <v>246.5224</v>
      </c>
      <c r="Q1605" s="1" t="s">
        <v>79</v>
      </c>
      <c r="R1605">
        <v>2.3E-2</v>
      </c>
      <c r="S1605" s="1" t="s">
        <v>51</v>
      </c>
      <c r="T1605" s="1" t="s">
        <v>52</v>
      </c>
      <c r="U1605">
        <v>5.67</v>
      </c>
      <c r="V1605">
        <v>5.3002000000000002</v>
      </c>
      <c r="W1605">
        <v>5.3002000000000002</v>
      </c>
      <c r="X1605" s="1" t="s">
        <v>53</v>
      </c>
      <c r="Y1605" s="1" t="s">
        <v>49</v>
      </c>
      <c r="Z1605" s="1" t="s">
        <v>80</v>
      </c>
      <c r="AA1605" s="1" t="s">
        <v>55</v>
      </c>
      <c r="AB1605" s="1" t="s">
        <v>56</v>
      </c>
      <c r="AC1605" s="1" t="s">
        <v>57</v>
      </c>
      <c r="AD1605" s="1" t="s">
        <v>58</v>
      </c>
      <c r="AE1605" s="1" t="s">
        <v>59</v>
      </c>
      <c r="AF1605" s="1" t="s">
        <v>56</v>
      </c>
      <c r="AG1605" s="1" t="s">
        <v>60</v>
      </c>
      <c r="AH1605">
        <v>1605</v>
      </c>
      <c r="AI1605" s="1" t="s">
        <v>56</v>
      </c>
      <c r="AJ1605" s="1" t="s">
        <v>56</v>
      </c>
      <c r="AK1605" s="1" t="s">
        <v>61</v>
      </c>
      <c r="AL1605">
        <v>1</v>
      </c>
      <c r="AM1605" s="1" t="s">
        <v>3324</v>
      </c>
      <c r="AN1605" s="2">
        <v>46174</v>
      </c>
      <c r="AO1605" s="3">
        <v>46174</v>
      </c>
    </row>
    <row r="1606" spans="1:41">
      <c r="A1606" s="1" t="s">
        <v>3325</v>
      </c>
      <c r="B1606" s="1" t="s">
        <v>42</v>
      </c>
      <c r="C1606">
        <v>999999999999</v>
      </c>
      <c r="D1606">
        <v>111111111111</v>
      </c>
      <c r="E1606" s="1" t="s">
        <v>43</v>
      </c>
      <c r="F1606">
        <v>46192.833333333336</v>
      </c>
      <c r="G1606">
        <v>46193.833333333336</v>
      </c>
      <c r="H1606">
        <v>46173.833333333336</v>
      </c>
      <c r="I1606">
        <v>46203.833333333336</v>
      </c>
      <c r="J1606" s="1" t="s">
        <v>86</v>
      </c>
      <c r="K1606" s="1" t="s">
        <v>87</v>
      </c>
      <c r="L1606" s="1" t="s">
        <v>88</v>
      </c>
      <c r="M1606" s="1" t="s">
        <v>89</v>
      </c>
      <c r="N1606" s="1" t="s">
        <v>48</v>
      </c>
      <c r="O1606" s="1" t="s">
        <v>49</v>
      </c>
      <c r="P1606">
        <v>233.7775</v>
      </c>
      <c r="Q1606" s="1" t="s">
        <v>50</v>
      </c>
      <c r="R1606">
        <v>0.192</v>
      </c>
      <c r="S1606" s="1" t="s">
        <v>51</v>
      </c>
      <c r="T1606" s="1" t="s">
        <v>52</v>
      </c>
      <c r="U1606">
        <v>44.885300000000001</v>
      </c>
      <c r="V1606">
        <v>39.742199999999997</v>
      </c>
      <c r="W1606">
        <v>39.742199999999997</v>
      </c>
      <c r="X1606" s="1" t="s">
        <v>53</v>
      </c>
      <c r="Y1606" s="1" t="s">
        <v>49</v>
      </c>
      <c r="Z1606" s="1" t="s">
        <v>90</v>
      </c>
      <c r="AA1606" s="1" t="s">
        <v>65</v>
      </c>
      <c r="AB1606" s="1" t="s">
        <v>66</v>
      </c>
      <c r="AC1606" s="1" t="s">
        <v>67</v>
      </c>
      <c r="AD1606" s="1" t="s">
        <v>68</v>
      </c>
      <c r="AE1606" s="1" t="s">
        <v>69</v>
      </c>
      <c r="AF1606" s="1" t="s">
        <v>70</v>
      </c>
      <c r="AG1606" s="1" t="s">
        <v>60</v>
      </c>
      <c r="AH1606">
        <v>1606</v>
      </c>
      <c r="AI1606" s="1" t="s">
        <v>70</v>
      </c>
      <c r="AJ1606" s="1" t="s">
        <v>71</v>
      </c>
      <c r="AK1606" s="1" t="s">
        <v>72</v>
      </c>
      <c r="AL1606">
        <v>1</v>
      </c>
      <c r="AM1606" s="1" t="s">
        <v>3326</v>
      </c>
      <c r="AN1606" s="2">
        <v>46174</v>
      </c>
      <c r="AO1606" s="3">
        <v>46174</v>
      </c>
    </row>
    <row r="1607" spans="1:41">
      <c r="A1607" s="1" t="s">
        <v>3327</v>
      </c>
      <c r="B1607" s="1" t="s">
        <v>42</v>
      </c>
      <c r="C1607">
        <v>999999999999</v>
      </c>
      <c r="D1607">
        <v>111111111111</v>
      </c>
      <c r="E1607" s="1" t="s">
        <v>43</v>
      </c>
      <c r="F1607">
        <v>46192.833333333336</v>
      </c>
      <c r="G1607">
        <v>46193.833333333336</v>
      </c>
      <c r="H1607">
        <v>46173.833333333336</v>
      </c>
      <c r="I1607">
        <v>46203.833333333336</v>
      </c>
      <c r="J1607" s="1" t="s">
        <v>86</v>
      </c>
      <c r="K1607" s="1" t="s">
        <v>87</v>
      </c>
      <c r="L1607" s="1" t="s">
        <v>88</v>
      </c>
      <c r="M1607" s="1" t="s">
        <v>93</v>
      </c>
      <c r="N1607" s="1" t="s">
        <v>48</v>
      </c>
      <c r="O1607" s="1" t="s">
        <v>49</v>
      </c>
      <c r="P1607">
        <v>220.36930000000001</v>
      </c>
      <c r="Q1607" s="1" t="s">
        <v>50</v>
      </c>
      <c r="R1607">
        <v>0.192</v>
      </c>
      <c r="S1607" s="1" t="s">
        <v>51</v>
      </c>
      <c r="T1607" s="1" t="s">
        <v>52</v>
      </c>
      <c r="U1607">
        <v>42.310899999999997</v>
      </c>
      <c r="V1607">
        <v>37.462800000000001</v>
      </c>
      <c r="W1607">
        <v>37.462800000000001</v>
      </c>
      <c r="X1607" s="1" t="s">
        <v>53</v>
      </c>
      <c r="Y1607" s="1" t="s">
        <v>49</v>
      </c>
      <c r="Z1607" s="1" t="s">
        <v>90</v>
      </c>
      <c r="AA1607" s="1" t="s">
        <v>55</v>
      </c>
      <c r="AB1607" s="1" t="s">
        <v>56</v>
      </c>
      <c r="AC1607" s="1" t="s">
        <v>57</v>
      </c>
      <c r="AD1607" s="1" t="s">
        <v>58</v>
      </c>
      <c r="AE1607" s="1" t="s">
        <v>59</v>
      </c>
      <c r="AF1607" s="1" t="s">
        <v>56</v>
      </c>
      <c r="AG1607" s="1" t="s">
        <v>60</v>
      </c>
      <c r="AH1607">
        <v>1607</v>
      </c>
      <c r="AI1607" s="1" t="s">
        <v>56</v>
      </c>
      <c r="AJ1607" s="1" t="s">
        <v>56</v>
      </c>
      <c r="AK1607" s="1" t="s">
        <v>61</v>
      </c>
      <c r="AL1607">
        <v>1</v>
      </c>
      <c r="AM1607" s="1" t="s">
        <v>3328</v>
      </c>
      <c r="AN1607" s="2">
        <v>46174</v>
      </c>
      <c r="AO1607" s="3">
        <v>46174</v>
      </c>
    </row>
    <row r="1608" spans="1:41">
      <c r="A1608" s="1" t="s">
        <v>3329</v>
      </c>
      <c r="B1608" s="1" t="s">
        <v>42</v>
      </c>
      <c r="C1608">
        <v>999999999999</v>
      </c>
      <c r="D1608">
        <v>111111111111</v>
      </c>
      <c r="E1608" s="1" t="s">
        <v>43</v>
      </c>
      <c r="F1608">
        <v>46192.833333333336</v>
      </c>
      <c r="G1608">
        <v>46193.833333333336</v>
      </c>
      <c r="H1608">
        <v>46173.833333333336</v>
      </c>
      <c r="I1608">
        <v>46203.833333333336</v>
      </c>
      <c r="J1608" s="1" t="s">
        <v>96</v>
      </c>
      <c r="K1608" s="1" t="s">
        <v>45</v>
      </c>
      <c r="L1608" s="1" t="s">
        <v>97</v>
      </c>
      <c r="M1608" s="1" t="s">
        <v>98</v>
      </c>
      <c r="N1608" s="1" t="s">
        <v>48</v>
      </c>
      <c r="O1608" s="1" t="s">
        <v>49</v>
      </c>
      <c r="P1608">
        <v>4277151.3971999995</v>
      </c>
      <c r="Q1608" s="1" t="s">
        <v>99</v>
      </c>
      <c r="R1608">
        <v>1.6666700000000001E-5</v>
      </c>
      <c r="S1608" s="1" t="s">
        <v>51</v>
      </c>
      <c r="T1608" s="1" t="s">
        <v>52</v>
      </c>
      <c r="U1608">
        <v>71.286000000000001</v>
      </c>
      <c r="V1608">
        <v>66.2958</v>
      </c>
      <c r="W1608">
        <v>66.2958</v>
      </c>
      <c r="X1608" s="1" t="s">
        <v>53</v>
      </c>
      <c r="Y1608" s="1" t="s">
        <v>49</v>
      </c>
      <c r="Z1608" s="1" t="s">
        <v>100</v>
      </c>
      <c r="AA1608" s="1" t="s">
        <v>65</v>
      </c>
      <c r="AB1608" s="1" t="s">
        <v>66</v>
      </c>
      <c r="AC1608" s="1" t="s">
        <v>67</v>
      </c>
      <c r="AD1608" s="1" t="s">
        <v>68</v>
      </c>
      <c r="AE1608" s="1" t="s">
        <v>69</v>
      </c>
      <c r="AF1608" s="1" t="s">
        <v>70</v>
      </c>
      <c r="AG1608" s="1" t="s">
        <v>60</v>
      </c>
      <c r="AH1608">
        <v>1608</v>
      </c>
      <c r="AI1608" s="1" t="s">
        <v>70</v>
      </c>
      <c r="AJ1608" s="1" t="s">
        <v>71</v>
      </c>
      <c r="AK1608" s="1" t="s">
        <v>72</v>
      </c>
      <c r="AL1608">
        <v>1</v>
      </c>
      <c r="AM1608" s="1" t="s">
        <v>3330</v>
      </c>
      <c r="AN1608" s="2">
        <v>46174</v>
      </c>
      <c r="AO1608" s="3">
        <v>46174</v>
      </c>
    </row>
    <row r="1609" spans="1:41">
      <c r="A1609" s="1" t="s">
        <v>3331</v>
      </c>
      <c r="B1609" s="1" t="s">
        <v>42</v>
      </c>
      <c r="C1609">
        <v>999999999999</v>
      </c>
      <c r="D1609">
        <v>111111111111</v>
      </c>
      <c r="E1609" s="1" t="s">
        <v>43</v>
      </c>
      <c r="F1609">
        <v>46192.833333333336</v>
      </c>
      <c r="G1609">
        <v>46193.833333333336</v>
      </c>
      <c r="H1609">
        <v>46173.833333333336</v>
      </c>
      <c r="I1609">
        <v>46203.833333333336</v>
      </c>
      <c r="J1609" s="1" t="s">
        <v>96</v>
      </c>
      <c r="K1609" s="1" t="s">
        <v>45</v>
      </c>
      <c r="L1609" s="1" t="s">
        <v>97</v>
      </c>
      <c r="M1609" s="1" t="s">
        <v>103</v>
      </c>
      <c r="N1609" s="1" t="s">
        <v>48</v>
      </c>
      <c r="O1609" s="1" t="s">
        <v>49</v>
      </c>
      <c r="P1609">
        <v>4324913.7285000002</v>
      </c>
      <c r="Q1609" s="1" t="s">
        <v>99</v>
      </c>
      <c r="R1609">
        <v>1.6666700000000001E-5</v>
      </c>
      <c r="S1609" s="1" t="s">
        <v>51</v>
      </c>
      <c r="T1609" s="1" t="s">
        <v>52</v>
      </c>
      <c r="U1609">
        <v>72.081999999999994</v>
      </c>
      <c r="V1609">
        <v>67.036199999999994</v>
      </c>
      <c r="W1609">
        <v>67.036199999999994</v>
      </c>
      <c r="X1609" s="1" t="s">
        <v>53</v>
      </c>
      <c r="Y1609" s="1" t="s">
        <v>49</v>
      </c>
      <c r="Z1609" s="1" t="s">
        <v>100</v>
      </c>
      <c r="AA1609" s="1" t="s">
        <v>65</v>
      </c>
      <c r="AB1609" s="1" t="s">
        <v>66</v>
      </c>
      <c r="AC1609" s="1" t="s">
        <v>67</v>
      </c>
      <c r="AD1609" s="1" t="s">
        <v>68</v>
      </c>
      <c r="AE1609" s="1" t="s">
        <v>69</v>
      </c>
      <c r="AF1609" s="1" t="s">
        <v>70</v>
      </c>
      <c r="AG1609" s="1" t="s">
        <v>60</v>
      </c>
      <c r="AH1609">
        <v>1609</v>
      </c>
      <c r="AI1609" s="1" t="s">
        <v>70</v>
      </c>
      <c r="AJ1609" s="1" t="s">
        <v>71</v>
      </c>
      <c r="AK1609" s="1" t="s">
        <v>72</v>
      </c>
      <c r="AL1609">
        <v>1</v>
      </c>
      <c r="AM1609" s="1" t="s">
        <v>3332</v>
      </c>
      <c r="AN1609" s="2">
        <v>46174</v>
      </c>
      <c r="AO1609" s="3">
        <v>46174</v>
      </c>
    </row>
    <row r="1610" spans="1:41">
      <c r="A1610" s="1" t="s">
        <v>3333</v>
      </c>
      <c r="B1610" s="1" t="s">
        <v>42</v>
      </c>
      <c r="C1610">
        <v>999999999999</v>
      </c>
      <c r="D1610">
        <v>111111111111</v>
      </c>
      <c r="E1610" s="1" t="s">
        <v>43</v>
      </c>
      <c r="F1610">
        <v>46192.833333333336</v>
      </c>
      <c r="G1610">
        <v>46193.833333333336</v>
      </c>
      <c r="H1610">
        <v>46173.833333333336</v>
      </c>
      <c r="I1610">
        <v>46203.833333333336</v>
      </c>
      <c r="J1610" s="1" t="s">
        <v>106</v>
      </c>
      <c r="K1610" s="1" t="s">
        <v>107</v>
      </c>
      <c r="L1610" s="1" t="s">
        <v>108</v>
      </c>
      <c r="M1610" s="1" t="s">
        <v>109</v>
      </c>
      <c r="N1610" s="1" t="s">
        <v>48</v>
      </c>
      <c r="O1610" s="1" t="s">
        <v>49</v>
      </c>
      <c r="P1610">
        <v>231.42330000000001</v>
      </c>
      <c r="Q1610" s="1" t="s">
        <v>110</v>
      </c>
      <c r="R1610">
        <v>0.5</v>
      </c>
      <c r="S1610" s="1" t="s">
        <v>51</v>
      </c>
      <c r="T1610" s="1" t="s">
        <v>52</v>
      </c>
      <c r="U1610">
        <v>115.71169999999999</v>
      </c>
      <c r="V1610">
        <v>106.4547</v>
      </c>
      <c r="W1610">
        <v>106.4547</v>
      </c>
      <c r="X1610" s="1" t="s">
        <v>53</v>
      </c>
      <c r="Y1610" s="1" t="s">
        <v>49</v>
      </c>
      <c r="Z1610" s="1" t="s">
        <v>111</v>
      </c>
      <c r="AA1610" s="1" t="s">
        <v>112</v>
      </c>
      <c r="AB1610" s="1" t="s">
        <v>66</v>
      </c>
      <c r="AC1610" s="1" t="s">
        <v>67</v>
      </c>
      <c r="AD1610" s="1" t="s">
        <v>68</v>
      </c>
      <c r="AE1610" s="1" t="s">
        <v>69</v>
      </c>
      <c r="AF1610" s="1" t="s">
        <v>70</v>
      </c>
      <c r="AG1610" s="1" t="s">
        <v>60</v>
      </c>
      <c r="AH1610">
        <v>1610</v>
      </c>
      <c r="AI1610" s="1" t="s">
        <v>113</v>
      </c>
      <c r="AJ1610" s="1" t="s">
        <v>114</v>
      </c>
      <c r="AK1610" s="1" t="s">
        <v>115</v>
      </c>
      <c r="AL1610">
        <v>1</v>
      </c>
      <c r="AM1610" s="1" t="s">
        <v>3334</v>
      </c>
      <c r="AN1610" s="2">
        <v>46174</v>
      </c>
      <c r="AO1610" s="3">
        <v>46174</v>
      </c>
    </row>
    <row r="1611" spans="1:41">
      <c r="A1611" s="1" t="s">
        <v>3335</v>
      </c>
      <c r="B1611" s="1" t="s">
        <v>42</v>
      </c>
      <c r="C1611">
        <v>999999999999</v>
      </c>
      <c r="D1611">
        <v>111111111111</v>
      </c>
      <c r="E1611" s="1" t="s">
        <v>43</v>
      </c>
      <c r="F1611">
        <v>46192.833333333336</v>
      </c>
      <c r="G1611">
        <v>46193.833333333336</v>
      </c>
      <c r="H1611">
        <v>46173.833333333336</v>
      </c>
      <c r="I1611">
        <v>46203.833333333336</v>
      </c>
      <c r="J1611" s="1" t="s">
        <v>106</v>
      </c>
      <c r="K1611" s="1" t="s">
        <v>107</v>
      </c>
      <c r="L1611" s="1" t="s">
        <v>108</v>
      </c>
      <c r="M1611" s="1" t="s">
        <v>118</v>
      </c>
      <c r="N1611" s="1" t="s">
        <v>48</v>
      </c>
      <c r="O1611" s="1" t="s">
        <v>49</v>
      </c>
      <c r="P1611">
        <v>219.44139999999999</v>
      </c>
      <c r="Q1611" s="1" t="s">
        <v>110</v>
      </c>
      <c r="R1611">
        <v>0.5</v>
      </c>
      <c r="S1611" s="1" t="s">
        <v>51</v>
      </c>
      <c r="T1611" s="1" t="s">
        <v>52</v>
      </c>
      <c r="U1611">
        <v>109.72069999999999</v>
      </c>
      <c r="V1611">
        <v>100.943</v>
      </c>
      <c r="W1611">
        <v>100.943</v>
      </c>
      <c r="X1611" s="1" t="s">
        <v>53</v>
      </c>
      <c r="Y1611" s="1" t="s">
        <v>49</v>
      </c>
      <c r="Z1611" s="1" t="s">
        <v>111</v>
      </c>
      <c r="AA1611" s="1" t="s">
        <v>112</v>
      </c>
      <c r="AB1611" s="1" t="s">
        <v>66</v>
      </c>
      <c r="AC1611" s="1" t="s">
        <v>67</v>
      </c>
      <c r="AD1611" s="1" t="s">
        <v>68</v>
      </c>
      <c r="AE1611" s="1" t="s">
        <v>69</v>
      </c>
      <c r="AF1611" s="1" t="s">
        <v>70</v>
      </c>
      <c r="AG1611" s="1" t="s">
        <v>60</v>
      </c>
      <c r="AH1611">
        <v>1611</v>
      </c>
      <c r="AI1611" s="1" t="s">
        <v>113</v>
      </c>
      <c r="AJ1611" s="1" t="s">
        <v>114</v>
      </c>
      <c r="AK1611" s="1" t="s">
        <v>115</v>
      </c>
      <c r="AL1611">
        <v>1</v>
      </c>
      <c r="AM1611" s="1" t="s">
        <v>3336</v>
      </c>
      <c r="AN1611" s="2">
        <v>46174</v>
      </c>
      <c r="AO1611" s="3">
        <v>46174</v>
      </c>
    </row>
    <row r="1612" spans="1:41">
      <c r="A1612" s="1" t="s">
        <v>3337</v>
      </c>
      <c r="B1612" s="1" t="s">
        <v>42</v>
      </c>
      <c r="C1612">
        <v>999999999999</v>
      </c>
      <c r="D1612">
        <v>222222222222</v>
      </c>
      <c r="E1612" s="1" t="s">
        <v>121</v>
      </c>
      <c r="F1612">
        <v>46192.833333333336</v>
      </c>
      <c r="G1612">
        <v>46193.833333333336</v>
      </c>
      <c r="H1612">
        <v>46173.833333333336</v>
      </c>
      <c r="I1612">
        <v>46203.833333333336</v>
      </c>
      <c r="J1612" s="1" t="s">
        <v>44</v>
      </c>
      <c r="K1612" s="1" t="s">
        <v>45</v>
      </c>
      <c r="L1612" s="1" t="s">
        <v>46</v>
      </c>
      <c r="M1612" s="1" t="s">
        <v>122</v>
      </c>
      <c r="N1612" s="1" t="s">
        <v>48</v>
      </c>
      <c r="O1612" s="1" t="s">
        <v>49</v>
      </c>
      <c r="P1612">
        <v>399.16789999999997</v>
      </c>
      <c r="Q1612" s="1" t="s">
        <v>50</v>
      </c>
      <c r="R1612">
        <v>9.6000000000000002E-2</v>
      </c>
      <c r="S1612" s="1" t="s">
        <v>51</v>
      </c>
      <c r="T1612" s="1" t="s">
        <v>52</v>
      </c>
      <c r="U1612">
        <v>38.320099999999996</v>
      </c>
      <c r="V1612">
        <v>33.530099999999997</v>
      </c>
      <c r="W1612">
        <v>33.530099999999997</v>
      </c>
      <c r="X1612" s="1" t="s">
        <v>53</v>
      </c>
      <c r="Y1612" s="1" t="s">
        <v>49</v>
      </c>
      <c r="Z1612" s="1" t="s">
        <v>54</v>
      </c>
      <c r="AA1612" s="1" t="s">
        <v>123</v>
      </c>
      <c r="AB1612" s="1" t="s">
        <v>124</v>
      </c>
      <c r="AC1612" s="1" t="s">
        <v>125</v>
      </c>
      <c r="AD1612" s="1" t="s">
        <v>126</v>
      </c>
      <c r="AE1612" s="1" t="s">
        <v>127</v>
      </c>
      <c r="AF1612" s="1" t="s">
        <v>70</v>
      </c>
      <c r="AG1612" s="1" t="s">
        <v>60</v>
      </c>
      <c r="AH1612">
        <v>1612</v>
      </c>
      <c r="AI1612" s="1" t="s">
        <v>70</v>
      </c>
      <c r="AJ1612" s="1" t="s">
        <v>71</v>
      </c>
      <c r="AK1612" s="1" t="s">
        <v>72</v>
      </c>
      <c r="AL1612">
        <v>1</v>
      </c>
      <c r="AM1612" s="1" t="s">
        <v>3338</v>
      </c>
      <c r="AN1612" s="2">
        <v>46174</v>
      </c>
      <c r="AO1612" s="3">
        <v>46174</v>
      </c>
    </row>
    <row r="1613" spans="1:41">
      <c r="A1613" s="1" t="s">
        <v>3339</v>
      </c>
      <c r="B1613" s="1" t="s">
        <v>42</v>
      </c>
      <c r="C1613">
        <v>999999999999</v>
      </c>
      <c r="D1613">
        <v>222222222222</v>
      </c>
      <c r="E1613" s="1" t="s">
        <v>121</v>
      </c>
      <c r="F1613">
        <v>46192.833333333336</v>
      </c>
      <c r="G1613">
        <v>46193.833333333336</v>
      </c>
      <c r="H1613">
        <v>46173.833333333336</v>
      </c>
      <c r="I1613">
        <v>46203.833333333336</v>
      </c>
      <c r="J1613" s="1" t="s">
        <v>44</v>
      </c>
      <c r="K1613" s="1" t="s">
        <v>45</v>
      </c>
      <c r="L1613" s="1" t="s">
        <v>46</v>
      </c>
      <c r="M1613" s="1" t="s">
        <v>130</v>
      </c>
      <c r="N1613" s="1" t="s">
        <v>48</v>
      </c>
      <c r="O1613" s="1" t="s">
        <v>49</v>
      </c>
      <c r="P1613">
        <v>434.8845</v>
      </c>
      <c r="Q1613" s="1" t="s">
        <v>50</v>
      </c>
      <c r="R1613">
        <v>9.6000000000000002E-2</v>
      </c>
      <c r="S1613" s="1" t="s">
        <v>51</v>
      </c>
      <c r="T1613" s="1" t="s">
        <v>52</v>
      </c>
      <c r="U1613">
        <v>41.748899999999999</v>
      </c>
      <c r="V1613">
        <v>36.530299999999997</v>
      </c>
      <c r="W1613">
        <v>36.530299999999997</v>
      </c>
      <c r="X1613" s="1" t="s">
        <v>53</v>
      </c>
      <c r="Y1613" s="1" t="s">
        <v>49</v>
      </c>
      <c r="Z1613" s="1" t="s">
        <v>54</v>
      </c>
      <c r="AA1613" s="1" t="s">
        <v>123</v>
      </c>
      <c r="AB1613" s="1" t="s">
        <v>124</v>
      </c>
      <c r="AC1613" s="1" t="s">
        <v>125</v>
      </c>
      <c r="AD1613" s="1" t="s">
        <v>126</v>
      </c>
      <c r="AE1613" s="1" t="s">
        <v>127</v>
      </c>
      <c r="AF1613" s="1" t="s">
        <v>70</v>
      </c>
      <c r="AG1613" s="1" t="s">
        <v>60</v>
      </c>
      <c r="AH1613">
        <v>1613</v>
      </c>
      <c r="AI1613" s="1" t="s">
        <v>70</v>
      </c>
      <c r="AJ1613" s="1" t="s">
        <v>71</v>
      </c>
      <c r="AK1613" s="1" t="s">
        <v>72</v>
      </c>
      <c r="AL1613">
        <v>1</v>
      </c>
      <c r="AM1613" s="1" t="s">
        <v>3340</v>
      </c>
      <c r="AN1613" s="2">
        <v>46174</v>
      </c>
      <c r="AO1613" s="3">
        <v>46174</v>
      </c>
    </row>
    <row r="1614" spans="1:41">
      <c r="A1614" s="1" t="s">
        <v>3341</v>
      </c>
      <c r="B1614" s="1" t="s">
        <v>42</v>
      </c>
      <c r="C1614">
        <v>999999999999</v>
      </c>
      <c r="D1614">
        <v>222222222222</v>
      </c>
      <c r="E1614" s="1" t="s">
        <v>121</v>
      </c>
      <c r="F1614">
        <v>46192.833333333336</v>
      </c>
      <c r="G1614">
        <v>46193.833333333336</v>
      </c>
      <c r="H1614">
        <v>46173.833333333336</v>
      </c>
      <c r="I1614">
        <v>46203.833333333336</v>
      </c>
      <c r="J1614" s="1" t="s">
        <v>75</v>
      </c>
      <c r="K1614" s="1" t="s">
        <v>76</v>
      </c>
      <c r="L1614" s="1" t="s">
        <v>77</v>
      </c>
      <c r="M1614" s="1" t="s">
        <v>133</v>
      </c>
      <c r="N1614" s="1" t="s">
        <v>48</v>
      </c>
      <c r="O1614" s="1" t="s">
        <v>49</v>
      </c>
      <c r="P1614">
        <v>89.128200000000007</v>
      </c>
      <c r="Q1614" s="1" t="s">
        <v>79</v>
      </c>
      <c r="R1614">
        <v>2.3E-2</v>
      </c>
      <c r="S1614" s="1" t="s">
        <v>51</v>
      </c>
      <c r="T1614" s="1" t="s">
        <v>52</v>
      </c>
      <c r="U1614">
        <v>2.0499000000000001</v>
      </c>
      <c r="V1614">
        <v>1.9162999999999999</v>
      </c>
      <c r="W1614">
        <v>1.9162999999999999</v>
      </c>
      <c r="X1614" s="1" t="s">
        <v>53</v>
      </c>
      <c r="Y1614" s="1" t="s">
        <v>49</v>
      </c>
      <c r="Z1614" s="1" t="s">
        <v>80</v>
      </c>
      <c r="AA1614" s="1" t="s">
        <v>123</v>
      </c>
      <c r="AB1614" s="1" t="s">
        <v>124</v>
      </c>
      <c r="AC1614" s="1" t="s">
        <v>125</v>
      </c>
      <c r="AD1614" s="1" t="s">
        <v>126</v>
      </c>
      <c r="AE1614" s="1" t="s">
        <v>127</v>
      </c>
      <c r="AF1614" s="1" t="s">
        <v>70</v>
      </c>
      <c r="AG1614" s="1" t="s">
        <v>60</v>
      </c>
      <c r="AH1614">
        <v>1614</v>
      </c>
      <c r="AI1614" s="1" t="s">
        <v>70</v>
      </c>
      <c r="AJ1614" s="1" t="s">
        <v>71</v>
      </c>
      <c r="AK1614" s="1" t="s">
        <v>72</v>
      </c>
      <c r="AL1614">
        <v>1</v>
      </c>
      <c r="AM1614" s="1" t="s">
        <v>3342</v>
      </c>
      <c r="AN1614" s="2">
        <v>46174</v>
      </c>
      <c r="AO1614" s="3">
        <v>46174</v>
      </c>
    </row>
    <row r="1615" spans="1:41">
      <c r="A1615" s="1" t="s">
        <v>3343</v>
      </c>
      <c r="B1615" s="1" t="s">
        <v>42</v>
      </c>
      <c r="C1615">
        <v>999999999999</v>
      </c>
      <c r="D1615">
        <v>222222222222</v>
      </c>
      <c r="E1615" s="1" t="s">
        <v>121</v>
      </c>
      <c r="F1615">
        <v>46192.833333333336</v>
      </c>
      <c r="G1615">
        <v>46193.833333333336</v>
      </c>
      <c r="H1615">
        <v>46173.833333333336</v>
      </c>
      <c r="I1615">
        <v>46203.833333333336</v>
      </c>
      <c r="J1615" s="1" t="s">
        <v>75</v>
      </c>
      <c r="K1615" s="1" t="s">
        <v>76</v>
      </c>
      <c r="L1615" s="1" t="s">
        <v>77</v>
      </c>
      <c r="M1615" s="1" t="s">
        <v>136</v>
      </c>
      <c r="N1615" s="1" t="s">
        <v>48</v>
      </c>
      <c r="O1615" s="1" t="s">
        <v>49</v>
      </c>
      <c r="P1615">
        <v>91.209500000000006</v>
      </c>
      <c r="Q1615" s="1" t="s">
        <v>79</v>
      </c>
      <c r="R1615">
        <v>2.3E-2</v>
      </c>
      <c r="S1615" s="1" t="s">
        <v>51</v>
      </c>
      <c r="T1615" s="1" t="s">
        <v>52</v>
      </c>
      <c r="U1615">
        <v>2.0977999999999999</v>
      </c>
      <c r="V1615">
        <v>1.9610000000000001</v>
      </c>
      <c r="W1615">
        <v>1.9610000000000001</v>
      </c>
      <c r="X1615" s="1" t="s">
        <v>53</v>
      </c>
      <c r="Y1615" s="1" t="s">
        <v>49</v>
      </c>
      <c r="Z1615" s="1" t="s">
        <v>80</v>
      </c>
      <c r="AA1615" s="1" t="s">
        <v>123</v>
      </c>
      <c r="AB1615" s="1" t="s">
        <v>124</v>
      </c>
      <c r="AC1615" s="1" t="s">
        <v>125</v>
      </c>
      <c r="AD1615" s="1" t="s">
        <v>126</v>
      </c>
      <c r="AE1615" s="1" t="s">
        <v>127</v>
      </c>
      <c r="AF1615" s="1" t="s">
        <v>70</v>
      </c>
      <c r="AG1615" s="1" t="s">
        <v>60</v>
      </c>
      <c r="AH1615">
        <v>1615</v>
      </c>
      <c r="AI1615" s="1" t="s">
        <v>70</v>
      </c>
      <c r="AJ1615" s="1" t="s">
        <v>71</v>
      </c>
      <c r="AK1615" s="1" t="s">
        <v>72</v>
      </c>
      <c r="AL1615">
        <v>1</v>
      </c>
      <c r="AM1615" s="1" t="s">
        <v>3344</v>
      </c>
      <c r="AN1615" s="2">
        <v>46174</v>
      </c>
      <c r="AO1615" s="3">
        <v>46174</v>
      </c>
    </row>
    <row r="1616" spans="1:41">
      <c r="A1616" s="1" t="s">
        <v>3345</v>
      </c>
      <c r="B1616" s="1" t="s">
        <v>42</v>
      </c>
      <c r="C1616">
        <v>999999999999</v>
      </c>
      <c r="D1616">
        <v>222222222222</v>
      </c>
      <c r="E1616" s="1" t="s">
        <v>121</v>
      </c>
      <c r="F1616">
        <v>46192.833333333336</v>
      </c>
      <c r="G1616">
        <v>46193.833333333336</v>
      </c>
      <c r="H1616">
        <v>46173.833333333336</v>
      </c>
      <c r="I1616">
        <v>46203.833333333336</v>
      </c>
      <c r="J1616" s="1" t="s">
        <v>86</v>
      </c>
      <c r="K1616" s="1" t="s">
        <v>87</v>
      </c>
      <c r="L1616" s="1" t="s">
        <v>88</v>
      </c>
      <c r="M1616" s="1" t="s">
        <v>139</v>
      </c>
      <c r="N1616" s="1" t="s">
        <v>48</v>
      </c>
      <c r="O1616" s="1" t="s">
        <v>49</v>
      </c>
      <c r="P1616">
        <v>89.767200000000003</v>
      </c>
      <c r="Q1616" s="1" t="s">
        <v>50</v>
      </c>
      <c r="R1616">
        <v>0.192</v>
      </c>
      <c r="S1616" s="1" t="s">
        <v>51</v>
      </c>
      <c r="T1616" s="1" t="s">
        <v>52</v>
      </c>
      <c r="U1616">
        <v>17.235299999999999</v>
      </c>
      <c r="V1616">
        <v>15.260400000000001</v>
      </c>
      <c r="W1616">
        <v>15.260400000000001</v>
      </c>
      <c r="X1616" s="1" t="s">
        <v>53</v>
      </c>
      <c r="Y1616" s="1" t="s">
        <v>49</v>
      </c>
      <c r="Z1616" s="1" t="s">
        <v>90</v>
      </c>
      <c r="AA1616" s="1" t="s">
        <v>123</v>
      </c>
      <c r="AB1616" s="1" t="s">
        <v>124</v>
      </c>
      <c r="AC1616" s="1" t="s">
        <v>125</v>
      </c>
      <c r="AD1616" s="1" t="s">
        <v>126</v>
      </c>
      <c r="AE1616" s="1" t="s">
        <v>127</v>
      </c>
      <c r="AF1616" s="1" t="s">
        <v>70</v>
      </c>
      <c r="AG1616" s="1" t="s">
        <v>60</v>
      </c>
      <c r="AH1616">
        <v>1616</v>
      </c>
      <c r="AI1616" s="1" t="s">
        <v>70</v>
      </c>
      <c r="AJ1616" s="1" t="s">
        <v>71</v>
      </c>
      <c r="AK1616" s="1" t="s">
        <v>72</v>
      </c>
      <c r="AL1616">
        <v>1</v>
      </c>
      <c r="AM1616" s="1" t="s">
        <v>3346</v>
      </c>
      <c r="AN1616" s="2">
        <v>46174</v>
      </c>
      <c r="AO1616" s="3">
        <v>46174</v>
      </c>
    </row>
    <row r="1617" spans="1:41">
      <c r="A1617" s="1" t="s">
        <v>3347</v>
      </c>
      <c r="B1617" s="1" t="s">
        <v>42</v>
      </c>
      <c r="C1617">
        <v>999999999999</v>
      </c>
      <c r="D1617">
        <v>222222222222</v>
      </c>
      <c r="E1617" s="1" t="s">
        <v>121</v>
      </c>
      <c r="F1617">
        <v>46192.833333333336</v>
      </c>
      <c r="G1617">
        <v>46193.833333333336</v>
      </c>
      <c r="H1617">
        <v>46173.833333333336</v>
      </c>
      <c r="I1617">
        <v>46203.833333333336</v>
      </c>
      <c r="J1617" s="1" t="s">
        <v>86</v>
      </c>
      <c r="K1617" s="1" t="s">
        <v>87</v>
      </c>
      <c r="L1617" s="1" t="s">
        <v>88</v>
      </c>
      <c r="M1617" s="1" t="s">
        <v>142</v>
      </c>
      <c r="N1617" s="1" t="s">
        <v>48</v>
      </c>
      <c r="O1617" s="1" t="s">
        <v>49</v>
      </c>
      <c r="P1617">
        <v>86.475300000000004</v>
      </c>
      <c r="Q1617" s="1" t="s">
        <v>50</v>
      </c>
      <c r="R1617">
        <v>0.192</v>
      </c>
      <c r="S1617" s="1" t="s">
        <v>51</v>
      </c>
      <c r="T1617" s="1" t="s">
        <v>52</v>
      </c>
      <c r="U1617">
        <v>16.603300000000001</v>
      </c>
      <c r="V1617">
        <v>14.700799999999999</v>
      </c>
      <c r="W1617">
        <v>14.700799999999999</v>
      </c>
      <c r="X1617" s="1" t="s">
        <v>53</v>
      </c>
      <c r="Y1617" s="1" t="s">
        <v>49</v>
      </c>
      <c r="Z1617" s="1" t="s">
        <v>90</v>
      </c>
      <c r="AA1617" s="1" t="s">
        <v>123</v>
      </c>
      <c r="AB1617" s="1" t="s">
        <v>124</v>
      </c>
      <c r="AC1617" s="1" t="s">
        <v>125</v>
      </c>
      <c r="AD1617" s="1" t="s">
        <v>126</v>
      </c>
      <c r="AE1617" s="1" t="s">
        <v>127</v>
      </c>
      <c r="AF1617" s="1" t="s">
        <v>70</v>
      </c>
      <c r="AG1617" s="1" t="s">
        <v>60</v>
      </c>
      <c r="AH1617">
        <v>1617</v>
      </c>
      <c r="AI1617" s="1" t="s">
        <v>70</v>
      </c>
      <c r="AJ1617" s="1" t="s">
        <v>71</v>
      </c>
      <c r="AK1617" s="1" t="s">
        <v>72</v>
      </c>
      <c r="AL1617">
        <v>1</v>
      </c>
      <c r="AM1617" s="1" t="s">
        <v>3348</v>
      </c>
      <c r="AN1617" s="2">
        <v>46174</v>
      </c>
      <c r="AO1617" s="3">
        <v>46174</v>
      </c>
    </row>
    <row r="1618" spans="1:41">
      <c r="A1618" s="1" t="s">
        <v>3349</v>
      </c>
      <c r="B1618" s="1" t="s">
        <v>42</v>
      </c>
      <c r="C1618">
        <v>999999999999</v>
      </c>
      <c r="D1618">
        <v>222222222222</v>
      </c>
      <c r="E1618" s="1" t="s">
        <v>121</v>
      </c>
      <c r="F1618">
        <v>46192.833333333336</v>
      </c>
      <c r="G1618">
        <v>46193.833333333336</v>
      </c>
      <c r="H1618">
        <v>46173.833333333336</v>
      </c>
      <c r="I1618">
        <v>46203.833333333336</v>
      </c>
      <c r="J1618" s="1" t="s">
        <v>96</v>
      </c>
      <c r="K1618" s="1" t="s">
        <v>45</v>
      </c>
      <c r="L1618" s="1" t="s">
        <v>97</v>
      </c>
      <c r="M1618" s="1" t="s">
        <v>145</v>
      </c>
      <c r="N1618" s="1" t="s">
        <v>48</v>
      </c>
      <c r="O1618" s="1" t="s">
        <v>49</v>
      </c>
      <c r="P1618">
        <v>1679466.5741999999</v>
      </c>
      <c r="Q1618" s="1" t="s">
        <v>99</v>
      </c>
      <c r="R1618">
        <v>1.6666700000000001E-5</v>
      </c>
      <c r="S1618" s="1" t="s">
        <v>51</v>
      </c>
      <c r="T1618" s="1" t="s">
        <v>52</v>
      </c>
      <c r="U1618">
        <v>27.991199999999999</v>
      </c>
      <c r="V1618">
        <v>26.031700000000001</v>
      </c>
      <c r="W1618">
        <v>26.031700000000001</v>
      </c>
      <c r="X1618" s="1" t="s">
        <v>53</v>
      </c>
      <c r="Y1618" s="1" t="s">
        <v>49</v>
      </c>
      <c r="Z1618" s="1" t="s">
        <v>100</v>
      </c>
      <c r="AA1618" s="1" t="s">
        <v>123</v>
      </c>
      <c r="AB1618" s="1" t="s">
        <v>124</v>
      </c>
      <c r="AC1618" s="1" t="s">
        <v>125</v>
      </c>
      <c r="AD1618" s="1" t="s">
        <v>126</v>
      </c>
      <c r="AE1618" s="1" t="s">
        <v>127</v>
      </c>
      <c r="AF1618" s="1" t="s">
        <v>70</v>
      </c>
      <c r="AG1618" s="1" t="s">
        <v>60</v>
      </c>
      <c r="AH1618">
        <v>1618</v>
      </c>
      <c r="AI1618" s="1" t="s">
        <v>70</v>
      </c>
      <c r="AJ1618" s="1" t="s">
        <v>71</v>
      </c>
      <c r="AK1618" s="1" t="s">
        <v>72</v>
      </c>
      <c r="AL1618">
        <v>1</v>
      </c>
      <c r="AM1618" s="1" t="s">
        <v>3350</v>
      </c>
      <c r="AN1618" s="2">
        <v>46174</v>
      </c>
      <c r="AO1618" s="3">
        <v>46174</v>
      </c>
    </row>
    <row r="1619" spans="1:41">
      <c r="A1619" s="1" t="s">
        <v>3351</v>
      </c>
      <c r="B1619" s="1" t="s">
        <v>42</v>
      </c>
      <c r="C1619">
        <v>999999999999</v>
      </c>
      <c r="D1619">
        <v>222222222222</v>
      </c>
      <c r="E1619" s="1" t="s">
        <v>121</v>
      </c>
      <c r="F1619">
        <v>46192.833333333336</v>
      </c>
      <c r="G1619">
        <v>46193.833333333336</v>
      </c>
      <c r="H1619">
        <v>46173.833333333336</v>
      </c>
      <c r="I1619">
        <v>46203.833333333336</v>
      </c>
      <c r="J1619" s="1" t="s">
        <v>96</v>
      </c>
      <c r="K1619" s="1" t="s">
        <v>45</v>
      </c>
      <c r="L1619" s="1" t="s">
        <v>97</v>
      </c>
      <c r="M1619" s="1" t="s">
        <v>148</v>
      </c>
      <c r="N1619" s="1" t="s">
        <v>48</v>
      </c>
      <c r="O1619" s="1" t="s">
        <v>49</v>
      </c>
      <c r="P1619">
        <v>1597342.9689</v>
      </c>
      <c r="Q1619" s="1" t="s">
        <v>99</v>
      </c>
      <c r="R1619">
        <v>1.6666700000000001E-5</v>
      </c>
      <c r="S1619" s="1" t="s">
        <v>51</v>
      </c>
      <c r="T1619" s="1" t="s">
        <v>52</v>
      </c>
      <c r="U1619">
        <v>26.622399999999999</v>
      </c>
      <c r="V1619">
        <v>24.758800000000001</v>
      </c>
      <c r="W1619">
        <v>24.758800000000001</v>
      </c>
      <c r="X1619" s="1" t="s">
        <v>53</v>
      </c>
      <c r="Y1619" s="1" t="s">
        <v>49</v>
      </c>
      <c r="Z1619" s="1" t="s">
        <v>100</v>
      </c>
      <c r="AA1619" s="1" t="s">
        <v>123</v>
      </c>
      <c r="AB1619" s="1" t="s">
        <v>124</v>
      </c>
      <c r="AC1619" s="1" t="s">
        <v>125</v>
      </c>
      <c r="AD1619" s="1" t="s">
        <v>126</v>
      </c>
      <c r="AE1619" s="1" t="s">
        <v>127</v>
      </c>
      <c r="AF1619" s="1" t="s">
        <v>70</v>
      </c>
      <c r="AG1619" s="1" t="s">
        <v>60</v>
      </c>
      <c r="AH1619">
        <v>1619</v>
      </c>
      <c r="AI1619" s="1" t="s">
        <v>70</v>
      </c>
      <c r="AJ1619" s="1" t="s">
        <v>71</v>
      </c>
      <c r="AK1619" s="1" t="s">
        <v>72</v>
      </c>
      <c r="AL1619">
        <v>1</v>
      </c>
      <c r="AM1619" s="1" t="s">
        <v>3352</v>
      </c>
      <c r="AN1619" s="2">
        <v>46174</v>
      </c>
      <c r="AO1619" s="3">
        <v>46174</v>
      </c>
    </row>
    <row r="1620" spans="1:41">
      <c r="A1620" s="1" t="s">
        <v>3353</v>
      </c>
      <c r="B1620" s="1" t="s">
        <v>42</v>
      </c>
      <c r="C1620">
        <v>999999999999</v>
      </c>
      <c r="D1620">
        <v>222222222222</v>
      </c>
      <c r="E1620" s="1" t="s">
        <v>121</v>
      </c>
      <c r="F1620">
        <v>46192.833333333336</v>
      </c>
      <c r="G1620">
        <v>46193.833333333336</v>
      </c>
      <c r="H1620">
        <v>46173.833333333336</v>
      </c>
      <c r="I1620">
        <v>46203.833333333336</v>
      </c>
      <c r="J1620" s="1" t="s">
        <v>106</v>
      </c>
      <c r="K1620" s="1" t="s">
        <v>107</v>
      </c>
      <c r="L1620" s="1" t="s">
        <v>108</v>
      </c>
      <c r="M1620" s="1" t="s">
        <v>151</v>
      </c>
      <c r="N1620" s="1" t="s">
        <v>48</v>
      </c>
      <c r="O1620" s="1" t="s">
        <v>49</v>
      </c>
      <c r="P1620">
        <v>89.960400000000007</v>
      </c>
      <c r="Q1620" s="1" t="s">
        <v>110</v>
      </c>
      <c r="R1620">
        <v>0.5</v>
      </c>
      <c r="S1620" s="1" t="s">
        <v>51</v>
      </c>
      <c r="T1620" s="1" t="s">
        <v>52</v>
      </c>
      <c r="U1620">
        <v>44.980200000000004</v>
      </c>
      <c r="V1620">
        <v>41.381799999999998</v>
      </c>
      <c r="W1620">
        <v>41.381799999999998</v>
      </c>
      <c r="X1620" s="1" t="s">
        <v>53</v>
      </c>
      <c r="Y1620" s="1" t="s">
        <v>49</v>
      </c>
      <c r="Z1620" s="1" t="s">
        <v>111</v>
      </c>
      <c r="AA1620" s="1" t="s">
        <v>152</v>
      </c>
      <c r="AB1620" s="1" t="s">
        <v>124</v>
      </c>
      <c r="AC1620" s="1" t="s">
        <v>125</v>
      </c>
      <c r="AD1620" s="1" t="s">
        <v>126</v>
      </c>
      <c r="AE1620" s="1" t="s">
        <v>127</v>
      </c>
      <c r="AF1620" s="1" t="s">
        <v>70</v>
      </c>
      <c r="AG1620" s="1" t="s">
        <v>60</v>
      </c>
      <c r="AH1620">
        <v>1620</v>
      </c>
      <c r="AI1620" s="1" t="s">
        <v>113</v>
      </c>
      <c r="AJ1620" s="1" t="s">
        <v>114</v>
      </c>
      <c r="AK1620" s="1" t="s">
        <v>115</v>
      </c>
      <c r="AL1620">
        <v>1</v>
      </c>
      <c r="AM1620" s="1" t="s">
        <v>3354</v>
      </c>
      <c r="AN1620" s="2">
        <v>46174</v>
      </c>
      <c r="AO1620" s="3">
        <v>46174</v>
      </c>
    </row>
    <row r="1621" spans="1:41">
      <c r="A1621" s="1" t="s">
        <v>3355</v>
      </c>
      <c r="B1621" s="1" t="s">
        <v>42</v>
      </c>
      <c r="C1621">
        <v>999999999999</v>
      </c>
      <c r="D1621">
        <v>222222222222</v>
      </c>
      <c r="E1621" s="1" t="s">
        <v>121</v>
      </c>
      <c r="F1621">
        <v>46192.833333333336</v>
      </c>
      <c r="G1621">
        <v>46193.833333333336</v>
      </c>
      <c r="H1621">
        <v>46173.833333333336</v>
      </c>
      <c r="I1621">
        <v>46203.833333333336</v>
      </c>
      <c r="J1621" s="1" t="s">
        <v>106</v>
      </c>
      <c r="K1621" s="1" t="s">
        <v>107</v>
      </c>
      <c r="L1621" s="1" t="s">
        <v>108</v>
      </c>
      <c r="M1621" s="1" t="s">
        <v>155</v>
      </c>
      <c r="N1621" s="1" t="s">
        <v>48</v>
      </c>
      <c r="O1621" s="1" t="s">
        <v>49</v>
      </c>
      <c r="P1621">
        <v>83.320099999999996</v>
      </c>
      <c r="Q1621" s="1" t="s">
        <v>110</v>
      </c>
      <c r="R1621">
        <v>0.5</v>
      </c>
      <c r="S1621" s="1" t="s">
        <v>51</v>
      </c>
      <c r="T1621" s="1" t="s">
        <v>52</v>
      </c>
      <c r="U1621">
        <v>41.66</v>
      </c>
      <c r="V1621">
        <v>38.327199999999998</v>
      </c>
      <c r="W1621">
        <v>38.327199999999998</v>
      </c>
      <c r="X1621" s="1" t="s">
        <v>53</v>
      </c>
      <c r="Y1621" s="1" t="s">
        <v>49</v>
      </c>
      <c r="Z1621" s="1" t="s">
        <v>111</v>
      </c>
      <c r="AA1621" s="1" t="s">
        <v>152</v>
      </c>
      <c r="AB1621" s="1" t="s">
        <v>124</v>
      </c>
      <c r="AC1621" s="1" t="s">
        <v>125</v>
      </c>
      <c r="AD1621" s="1" t="s">
        <v>126</v>
      </c>
      <c r="AE1621" s="1" t="s">
        <v>127</v>
      </c>
      <c r="AF1621" s="1" t="s">
        <v>70</v>
      </c>
      <c r="AG1621" s="1" t="s">
        <v>60</v>
      </c>
      <c r="AH1621">
        <v>1621</v>
      </c>
      <c r="AI1621" s="1" t="s">
        <v>113</v>
      </c>
      <c r="AJ1621" s="1" t="s">
        <v>114</v>
      </c>
      <c r="AK1621" s="1" t="s">
        <v>115</v>
      </c>
      <c r="AL1621">
        <v>1</v>
      </c>
      <c r="AM1621" s="1" t="s">
        <v>3356</v>
      </c>
      <c r="AN1621" s="2">
        <v>46174</v>
      </c>
      <c r="AO1621" s="3">
        <v>46174</v>
      </c>
    </row>
    <row r="1622" spans="1:41">
      <c r="A1622" s="1" t="s">
        <v>3357</v>
      </c>
      <c r="B1622" s="1" t="s">
        <v>42</v>
      </c>
      <c r="C1622">
        <v>999999999999</v>
      </c>
      <c r="D1622">
        <v>111111111111</v>
      </c>
      <c r="E1622" s="1" t="s">
        <v>43</v>
      </c>
      <c r="F1622">
        <v>46193.833333333336</v>
      </c>
      <c r="G1622">
        <v>46194.833333333336</v>
      </c>
      <c r="H1622">
        <v>46173.833333333336</v>
      </c>
      <c r="I1622">
        <v>46203.833333333336</v>
      </c>
      <c r="J1622" s="1" t="s">
        <v>44</v>
      </c>
      <c r="K1622" s="1" t="s">
        <v>45</v>
      </c>
      <c r="L1622" s="1" t="s">
        <v>46</v>
      </c>
      <c r="M1622" s="1" t="s">
        <v>47</v>
      </c>
      <c r="N1622" s="1" t="s">
        <v>48</v>
      </c>
      <c r="O1622" s="1" t="s">
        <v>49</v>
      </c>
      <c r="P1622">
        <v>1164.7527</v>
      </c>
      <c r="Q1622" s="1" t="s">
        <v>50</v>
      </c>
      <c r="R1622">
        <v>9.6000000000000002E-2</v>
      </c>
      <c r="S1622" s="1" t="s">
        <v>51</v>
      </c>
      <c r="T1622" s="1" t="s">
        <v>52</v>
      </c>
      <c r="U1622">
        <v>111.8163</v>
      </c>
      <c r="V1622">
        <v>97.839200000000005</v>
      </c>
      <c r="W1622">
        <v>97.839200000000005</v>
      </c>
      <c r="X1622" s="1" t="s">
        <v>53</v>
      </c>
      <c r="Y1622" s="1" t="s">
        <v>49</v>
      </c>
      <c r="Z1622" s="1" t="s">
        <v>54</v>
      </c>
      <c r="AA1622" s="1" t="s">
        <v>65</v>
      </c>
      <c r="AB1622" s="1" t="s">
        <v>66</v>
      </c>
      <c r="AC1622" s="1" t="s">
        <v>67</v>
      </c>
      <c r="AD1622" s="1" t="s">
        <v>68</v>
      </c>
      <c r="AE1622" s="1" t="s">
        <v>69</v>
      </c>
      <c r="AF1622" s="1" t="s">
        <v>70</v>
      </c>
      <c r="AG1622" s="1" t="s">
        <v>60</v>
      </c>
      <c r="AH1622">
        <v>1622</v>
      </c>
      <c r="AI1622" s="1" t="s">
        <v>70</v>
      </c>
      <c r="AJ1622" s="1" t="s">
        <v>71</v>
      </c>
      <c r="AK1622" s="1" t="s">
        <v>72</v>
      </c>
      <c r="AL1622">
        <v>1</v>
      </c>
      <c r="AM1622" s="1" t="s">
        <v>3358</v>
      </c>
      <c r="AN1622" s="2">
        <v>46174</v>
      </c>
      <c r="AO1622" s="3">
        <v>46174</v>
      </c>
    </row>
    <row r="1623" spans="1:41">
      <c r="A1623" s="1" t="s">
        <v>3359</v>
      </c>
      <c r="B1623" s="1" t="s">
        <v>42</v>
      </c>
      <c r="C1623">
        <v>999999999999</v>
      </c>
      <c r="D1623">
        <v>111111111111</v>
      </c>
      <c r="E1623" s="1" t="s">
        <v>43</v>
      </c>
      <c r="F1623">
        <v>46193.833333333336</v>
      </c>
      <c r="G1623">
        <v>46194.833333333336</v>
      </c>
      <c r="H1623">
        <v>46173.833333333336</v>
      </c>
      <c r="I1623">
        <v>46203.833333333336</v>
      </c>
      <c r="J1623" s="1" t="s">
        <v>44</v>
      </c>
      <c r="K1623" s="1" t="s">
        <v>45</v>
      </c>
      <c r="L1623" s="1" t="s">
        <v>46</v>
      </c>
      <c r="M1623" s="1" t="s">
        <v>64</v>
      </c>
      <c r="N1623" s="1" t="s">
        <v>48</v>
      </c>
      <c r="O1623" s="1" t="s">
        <v>49</v>
      </c>
      <c r="P1623">
        <v>1004.3847</v>
      </c>
      <c r="Q1623" s="1" t="s">
        <v>50</v>
      </c>
      <c r="R1623">
        <v>9.6000000000000002E-2</v>
      </c>
      <c r="S1623" s="1" t="s">
        <v>51</v>
      </c>
      <c r="T1623" s="1" t="s">
        <v>52</v>
      </c>
      <c r="U1623">
        <v>96.420900000000003</v>
      </c>
      <c r="V1623">
        <v>84.368300000000005</v>
      </c>
      <c r="W1623">
        <v>84.368300000000005</v>
      </c>
      <c r="X1623" s="1" t="s">
        <v>53</v>
      </c>
      <c r="Y1623" s="1" t="s">
        <v>49</v>
      </c>
      <c r="Z1623" s="1" t="s">
        <v>54</v>
      </c>
      <c r="AA1623" s="1" t="s">
        <v>65</v>
      </c>
      <c r="AB1623" s="1" t="s">
        <v>66</v>
      </c>
      <c r="AC1623" s="1" t="s">
        <v>67</v>
      </c>
      <c r="AD1623" s="1" t="s">
        <v>68</v>
      </c>
      <c r="AE1623" s="1" t="s">
        <v>69</v>
      </c>
      <c r="AF1623" s="1" t="s">
        <v>70</v>
      </c>
      <c r="AG1623" s="1" t="s">
        <v>60</v>
      </c>
      <c r="AH1623">
        <v>1623</v>
      </c>
      <c r="AI1623" s="1" t="s">
        <v>70</v>
      </c>
      <c r="AJ1623" s="1" t="s">
        <v>71</v>
      </c>
      <c r="AK1623" s="1" t="s">
        <v>72</v>
      </c>
      <c r="AL1623">
        <v>1</v>
      </c>
      <c r="AM1623" s="1" t="s">
        <v>3360</v>
      </c>
      <c r="AN1623" s="2">
        <v>46174</v>
      </c>
      <c r="AO1623" s="3">
        <v>46174</v>
      </c>
    </row>
    <row r="1624" spans="1:41">
      <c r="A1624" s="1" t="s">
        <v>3361</v>
      </c>
      <c r="B1624" s="1" t="s">
        <v>42</v>
      </c>
      <c r="C1624">
        <v>999999999999</v>
      </c>
      <c r="D1624">
        <v>111111111111</v>
      </c>
      <c r="E1624" s="1" t="s">
        <v>43</v>
      </c>
      <c r="F1624">
        <v>46193.833333333336</v>
      </c>
      <c r="G1624">
        <v>46194.833333333336</v>
      </c>
      <c r="H1624">
        <v>46173.833333333336</v>
      </c>
      <c r="I1624">
        <v>46203.833333333336</v>
      </c>
      <c r="J1624" s="1" t="s">
        <v>75</v>
      </c>
      <c r="K1624" s="1" t="s">
        <v>76</v>
      </c>
      <c r="L1624" s="1" t="s">
        <v>77</v>
      </c>
      <c r="M1624" s="1" t="s">
        <v>78</v>
      </c>
      <c r="N1624" s="1" t="s">
        <v>48</v>
      </c>
      <c r="O1624" s="1" t="s">
        <v>49</v>
      </c>
      <c r="P1624">
        <v>252.7054</v>
      </c>
      <c r="Q1624" s="1" t="s">
        <v>79</v>
      </c>
      <c r="R1624">
        <v>2.3E-2</v>
      </c>
      <c r="S1624" s="1" t="s">
        <v>51</v>
      </c>
      <c r="T1624" s="1" t="s">
        <v>52</v>
      </c>
      <c r="U1624">
        <v>5.8121999999999998</v>
      </c>
      <c r="V1624">
        <v>5.4332000000000003</v>
      </c>
      <c r="W1624">
        <v>5.4332000000000003</v>
      </c>
      <c r="X1624" s="1" t="s">
        <v>53</v>
      </c>
      <c r="Y1624" s="1" t="s">
        <v>49</v>
      </c>
      <c r="Z1624" s="1" t="s">
        <v>80</v>
      </c>
      <c r="AA1624" s="1" t="s">
        <v>65</v>
      </c>
      <c r="AB1624" s="1" t="s">
        <v>66</v>
      </c>
      <c r="AC1624" s="1" t="s">
        <v>67</v>
      </c>
      <c r="AD1624" s="1" t="s">
        <v>68</v>
      </c>
      <c r="AE1624" s="1" t="s">
        <v>69</v>
      </c>
      <c r="AF1624" s="1" t="s">
        <v>70</v>
      </c>
      <c r="AG1624" s="1" t="s">
        <v>60</v>
      </c>
      <c r="AH1624">
        <v>1624</v>
      </c>
      <c r="AI1624" s="1" t="s">
        <v>70</v>
      </c>
      <c r="AJ1624" s="1" t="s">
        <v>71</v>
      </c>
      <c r="AK1624" s="1" t="s">
        <v>72</v>
      </c>
      <c r="AL1624">
        <v>1</v>
      </c>
      <c r="AM1624" s="1" t="s">
        <v>3362</v>
      </c>
      <c r="AN1624" s="2">
        <v>46174</v>
      </c>
      <c r="AO1624" s="3">
        <v>46174</v>
      </c>
    </row>
    <row r="1625" spans="1:41">
      <c r="A1625" s="1" t="s">
        <v>3363</v>
      </c>
      <c r="B1625" s="1" t="s">
        <v>42</v>
      </c>
      <c r="C1625">
        <v>999999999999</v>
      </c>
      <c r="D1625">
        <v>111111111111</v>
      </c>
      <c r="E1625" s="1" t="s">
        <v>43</v>
      </c>
      <c r="F1625">
        <v>46193.833333333336</v>
      </c>
      <c r="G1625">
        <v>46194.833333333336</v>
      </c>
      <c r="H1625">
        <v>46173.833333333336</v>
      </c>
      <c r="I1625">
        <v>46203.833333333336</v>
      </c>
      <c r="J1625" s="1" t="s">
        <v>75</v>
      </c>
      <c r="K1625" s="1" t="s">
        <v>76</v>
      </c>
      <c r="L1625" s="1" t="s">
        <v>77</v>
      </c>
      <c r="M1625" s="1" t="s">
        <v>83</v>
      </c>
      <c r="N1625" s="1" t="s">
        <v>48</v>
      </c>
      <c r="O1625" s="1" t="s">
        <v>49</v>
      </c>
      <c r="P1625">
        <v>248.1506</v>
      </c>
      <c r="Q1625" s="1" t="s">
        <v>79</v>
      </c>
      <c r="R1625">
        <v>2.3E-2</v>
      </c>
      <c r="S1625" s="1" t="s">
        <v>51</v>
      </c>
      <c r="T1625" s="1" t="s">
        <v>52</v>
      </c>
      <c r="U1625">
        <v>5.7074999999999996</v>
      </c>
      <c r="V1625">
        <v>5.3352000000000004</v>
      </c>
      <c r="W1625">
        <v>5.3352000000000004</v>
      </c>
      <c r="X1625" s="1" t="s">
        <v>53</v>
      </c>
      <c r="Y1625" s="1" t="s">
        <v>49</v>
      </c>
      <c r="Z1625" s="1" t="s">
        <v>80</v>
      </c>
      <c r="AA1625" s="1" t="s">
        <v>65</v>
      </c>
      <c r="AB1625" s="1" t="s">
        <v>66</v>
      </c>
      <c r="AC1625" s="1" t="s">
        <v>67</v>
      </c>
      <c r="AD1625" s="1" t="s">
        <v>68</v>
      </c>
      <c r="AE1625" s="1" t="s">
        <v>69</v>
      </c>
      <c r="AF1625" s="1" t="s">
        <v>70</v>
      </c>
      <c r="AG1625" s="1" t="s">
        <v>60</v>
      </c>
      <c r="AH1625">
        <v>1625</v>
      </c>
      <c r="AI1625" s="1" t="s">
        <v>70</v>
      </c>
      <c r="AJ1625" s="1" t="s">
        <v>71</v>
      </c>
      <c r="AK1625" s="1" t="s">
        <v>72</v>
      </c>
      <c r="AL1625">
        <v>1</v>
      </c>
      <c r="AM1625" s="1" t="s">
        <v>3364</v>
      </c>
      <c r="AN1625" s="2">
        <v>46174</v>
      </c>
      <c r="AO1625" s="3">
        <v>46174</v>
      </c>
    </row>
    <row r="1626" spans="1:41">
      <c r="A1626" s="1" t="s">
        <v>3365</v>
      </c>
      <c r="B1626" s="1" t="s">
        <v>42</v>
      </c>
      <c r="C1626">
        <v>999999999999</v>
      </c>
      <c r="D1626">
        <v>111111111111</v>
      </c>
      <c r="E1626" s="1" t="s">
        <v>43</v>
      </c>
      <c r="F1626">
        <v>46193.833333333336</v>
      </c>
      <c r="G1626">
        <v>46194.833333333336</v>
      </c>
      <c r="H1626">
        <v>46173.833333333336</v>
      </c>
      <c r="I1626">
        <v>46203.833333333336</v>
      </c>
      <c r="J1626" s="1" t="s">
        <v>86</v>
      </c>
      <c r="K1626" s="1" t="s">
        <v>87</v>
      </c>
      <c r="L1626" s="1" t="s">
        <v>88</v>
      </c>
      <c r="M1626" s="1" t="s">
        <v>89</v>
      </c>
      <c r="N1626" s="1" t="s">
        <v>48</v>
      </c>
      <c r="O1626" s="1" t="s">
        <v>49</v>
      </c>
      <c r="P1626">
        <v>222.9349</v>
      </c>
      <c r="Q1626" s="1" t="s">
        <v>50</v>
      </c>
      <c r="R1626">
        <v>0.192</v>
      </c>
      <c r="S1626" s="1" t="s">
        <v>51</v>
      </c>
      <c r="T1626" s="1" t="s">
        <v>52</v>
      </c>
      <c r="U1626">
        <v>42.8035</v>
      </c>
      <c r="V1626">
        <v>37.898899999999998</v>
      </c>
      <c r="W1626">
        <v>37.898899999999998</v>
      </c>
      <c r="X1626" s="1" t="s">
        <v>53</v>
      </c>
      <c r="Y1626" s="1" t="s">
        <v>49</v>
      </c>
      <c r="Z1626" s="1" t="s">
        <v>90</v>
      </c>
      <c r="AA1626" s="1" t="s">
        <v>65</v>
      </c>
      <c r="AB1626" s="1" t="s">
        <v>66</v>
      </c>
      <c r="AC1626" s="1" t="s">
        <v>67</v>
      </c>
      <c r="AD1626" s="1" t="s">
        <v>68</v>
      </c>
      <c r="AE1626" s="1" t="s">
        <v>69</v>
      </c>
      <c r="AF1626" s="1" t="s">
        <v>70</v>
      </c>
      <c r="AG1626" s="1" t="s">
        <v>60</v>
      </c>
      <c r="AH1626">
        <v>1626</v>
      </c>
      <c r="AI1626" s="1" t="s">
        <v>70</v>
      </c>
      <c r="AJ1626" s="1" t="s">
        <v>71</v>
      </c>
      <c r="AK1626" s="1" t="s">
        <v>72</v>
      </c>
      <c r="AL1626">
        <v>1</v>
      </c>
      <c r="AM1626" s="1" t="s">
        <v>3366</v>
      </c>
      <c r="AN1626" s="2">
        <v>46174</v>
      </c>
      <c r="AO1626" s="3">
        <v>46174</v>
      </c>
    </row>
    <row r="1627" spans="1:41">
      <c r="A1627" s="1" t="s">
        <v>3367</v>
      </c>
      <c r="B1627" s="1" t="s">
        <v>42</v>
      </c>
      <c r="C1627">
        <v>999999999999</v>
      </c>
      <c r="D1627">
        <v>111111111111</v>
      </c>
      <c r="E1627" s="1" t="s">
        <v>43</v>
      </c>
      <c r="F1627">
        <v>46193.833333333336</v>
      </c>
      <c r="G1627">
        <v>46194.833333333336</v>
      </c>
      <c r="H1627">
        <v>46173.833333333336</v>
      </c>
      <c r="I1627">
        <v>46203.833333333336</v>
      </c>
      <c r="J1627" s="1" t="s">
        <v>86</v>
      </c>
      <c r="K1627" s="1" t="s">
        <v>87</v>
      </c>
      <c r="L1627" s="1" t="s">
        <v>88</v>
      </c>
      <c r="M1627" s="1" t="s">
        <v>93</v>
      </c>
      <c r="N1627" s="1" t="s">
        <v>48</v>
      </c>
      <c r="O1627" s="1" t="s">
        <v>49</v>
      </c>
      <c r="P1627">
        <v>225.55940000000001</v>
      </c>
      <c r="Q1627" s="1" t="s">
        <v>50</v>
      </c>
      <c r="R1627">
        <v>0.192</v>
      </c>
      <c r="S1627" s="1" t="s">
        <v>51</v>
      </c>
      <c r="T1627" s="1" t="s">
        <v>52</v>
      </c>
      <c r="U1627">
        <v>43.307400000000001</v>
      </c>
      <c r="V1627">
        <v>38.345100000000002</v>
      </c>
      <c r="W1627">
        <v>38.345100000000002</v>
      </c>
      <c r="X1627" s="1" t="s">
        <v>53</v>
      </c>
      <c r="Y1627" s="1" t="s">
        <v>49</v>
      </c>
      <c r="Z1627" s="1" t="s">
        <v>90</v>
      </c>
      <c r="AA1627" s="1" t="s">
        <v>65</v>
      </c>
      <c r="AB1627" s="1" t="s">
        <v>66</v>
      </c>
      <c r="AC1627" s="1" t="s">
        <v>67</v>
      </c>
      <c r="AD1627" s="1" t="s">
        <v>68</v>
      </c>
      <c r="AE1627" s="1" t="s">
        <v>69</v>
      </c>
      <c r="AF1627" s="1" t="s">
        <v>70</v>
      </c>
      <c r="AG1627" s="1" t="s">
        <v>60</v>
      </c>
      <c r="AH1627">
        <v>1627</v>
      </c>
      <c r="AI1627" s="1" t="s">
        <v>70</v>
      </c>
      <c r="AJ1627" s="1" t="s">
        <v>71</v>
      </c>
      <c r="AK1627" s="1" t="s">
        <v>72</v>
      </c>
      <c r="AL1627">
        <v>1</v>
      </c>
      <c r="AM1627" s="1" t="s">
        <v>3368</v>
      </c>
      <c r="AN1627" s="2">
        <v>46174</v>
      </c>
      <c r="AO1627" s="3">
        <v>46174</v>
      </c>
    </row>
    <row r="1628" spans="1:41">
      <c r="A1628" s="1" t="s">
        <v>3369</v>
      </c>
      <c r="B1628" s="1" t="s">
        <v>42</v>
      </c>
      <c r="C1628">
        <v>999999999999</v>
      </c>
      <c r="D1628">
        <v>111111111111</v>
      </c>
      <c r="E1628" s="1" t="s">
        <v>43</v>
      </c>
      <c r="F1628">
        <v>46193.833333333336</v>
      </c>
      <c r="G1628">
        <v>46194.833333333336</v>
      </c>
      <c r="H1628">
        <v>46173.833333333336</v>
      </c>
      <c r="I1628">
        <v>46203.833333333336</v>
      </c>
      <c r="J1628" s="1" t="s">
        <v>96</v>
      </c>
      <c r="K1628" s="1" t="s">
        <v>45</v>
      </c>
      <c r="L1628" s="1" t="s">
        <v>97</v>
      </c>
      <c r="M1628" s="1" t="s">
        <v>98</v>
      </c>
      <c r="N1628" s="1" t="s">
        <v>48</v>
      </c>
      <c r="O1628" s="1" t="s">
        <v>49</v>
      </c>
      <c r="P1628">
        <v>4947722.1896000002</v>
      </c>
      <c r="Q1628" s="1" t="s">
        <v>99</v>
      </c>
      <c r="R1628">
        <v>1.6666700000000001E-5</v>
      </c>
      <c r="S1628" s="1" t="s">
        <v>51</v>
      </c>
      <c r="T1628" s="1" t="s">
        <v>52</v>
      </c>
      <c r="U1628">
        <v>82.462199999999996</v>
      </c>
      <c r="V1628">
        <v>76.689700000000002</v>
      </c>
      <c r="W1628">
        <v>76.689700000000002</v>
      </c>
      <c r="X1628" s="1" t="s">
        <v>53</v>
      </c>
      <c r="Y1628" s="1" t="s">
        <v>49</v>
      </c>
      <c r="Z1628" s="1" t="s">
        <v>100</v>
      </c>
      <c r="AA1628" s="1" t="s">
        <v>65</v>
      </c>
      <c r="AB1628" s="1" t="s">
        <v>66</v>
      </c>
      <c r="AC1628" s="1" t="s">
        <v>67</v>
      </c>
      <c r="AD1628" s="1" t="s">
        <v>68</v>
      </c>
      <c r="AE1628" s="1" t="s">
        <v>69</v>
      </c>
      <c r="AF1628" s="1" t="s">
        <v>70</v>
      </c>
      <c r="AG1628" s="1" t="s">
        <v>60</v>
      </c>
      <c r="AH1628">
        <v>1628</v>
      </c>
      <c r="AI1628" s="1" t="s">
        <v>70</v>
      </c>
      <c r="AJ1628" s="1" t="s">
        <v>71</v>
      </c>
      <c r="AK1628" s="1" t="s">
        <v>72</v>
      </c>
      <c r="AL1628">
        <v>1</v>
      </c>
      <c r="AM1628" s="1" t="s">
        <v>3370</v>
      </c>
      <c r="AN1628" s="2">
        <v>46174</v>
      </c>
      <c r="AO1628" s="3">
        <v>46174</v>
      </c>
    </row>
    <row r="1629" spans="1:41">
      <c r="A1629" s="1" t="s">
        <v>3371</v>
      </c>
      <c r="B1629" s="1" t="s">
        <v>42</v>
      </c>
      <c r="C1629">
        <v>999999999999</v>
      </c>
      <c r="D1629">
        <v>111111111111</v>
      </c>
      <c r="E1629" s="1" t="s">
        <v>43</v>
      </c>
      <c r="F1629">
        <v>46193.833333333336</v>
      </c>
      <c r="G1629">
        <v>46194.833333333336</v>
      </c>
      <c r="H1629">
        <v>46173.833333333336</v>
      </c>
      <c r="I1629">
        <v>46203.833333333336</v>
      </c>
      <c r="J1629" s="1" t="s">
        <v>96</v>
      </c>
      <c r="K1629" s="1" t="s">
        <v>45</v>
      </c>
      <c r="L1629" s="1" t="s">
        <v>97</v>
      </c>
      <c r="M1629" s="1" t="s">
        <v>103</v>
      </c>
      <c r="N1629" s="1" t="s">
        <v>48</v>
      </c>
      <c r="O1629" s="1" t="s">
        <v>49</v>
      </c>
      <c r="P1629">
        <v>4426709.1174999997</v>
      </c>
      <c r="Q1629" s="1" t="s">
        <v>99</v>
      </c>
      <c r="R1629">
        <v>1.6666700000000001E-5</v>
      </c>
      <c r="S1629" s="1" t="s">
        <v>51</v>
      </c>
      <c r="T1629" s="1" t="s">
        <v>52</v>
      </c>
      <c r="U1629">
        <v>73.778599999999997</v>
      </c>
      <c r="V1629">
        <v>68.614000000000004</v>
      </c>
      <c r="W1629">
        <v>68.614000000000004</v>
      </c>
      <c r="X1629" s="1" t="s">
        <v>53</v>
      </c>
      <c r="Y1629" s="1" t="s">
        <v>49</v>
      </c>
      <c r="Z1629" s="1" t="s">
        <v>100</v>
      </c>
      <c r="AA1629" s="1" t="s">
        <v>65</v>
      </c>
      <c r="AB1629" s="1" t="s">
        <v>66</v>
      </c>
      <c r="AC1629" s="1" t="s">
        <v>67</v>
      </c>
      <c r="AD1629" s="1" t="s">
        <v>68</v>
      </c>
      <c r="AE1629" s="1" t="s">
        <v>69</v>
      </c>
      <c r="AF1629" s="1" t="s">
        <v>70</v>
      </c>
      <c r="AG1629" s="1" t="s">
        <v>60</v>
      </c>
      <c r="AH1629">
        <v>1629</v>
      </c>
      <c r="AI1629" s="1" t="s">
        <v>70</v>
      </c>
      <c r="AJ1629" s="1" t="s">
        <v>71</v>
      </c>
      <c r="AK1629" s="1" t="s">
        <v>72</v>
      </c>
      <c r="AL1629">
        <v>1</v>
      </c>
      <c r="AM1629" s="1" t="s">
        <v>3372</v>
      </c>
      <c r="AN1629" s="2">
        <v>46174</v>
      </c>
      <c r="AO1629" s="3">
        <v>46174</v>
      </c>
    </row>
    <row r="1630" spans="1:41">
      <c r="A1630" s="1" t="s">
        <v>3373</v>
      </c>
      <c r="B1630" s="1" t="s">
        <v>42</v>
      </c>
      <c r="C1630">
        <v>999999999999</v>
      </c>
      <c r="D1630">
        <v>111111111111</v>
      </c>
      <c r="E1630" s="1" t="s">
        <v>43</v>
      </c>
      <c r="F1630">
        <v>46193.833333333336</v>
      </c>
      <c r="G1630">
        <v>46194.833333333336</v>
      </c>
      <c r="H1630">
        <v>46173.833333333336</v>
      </c>
      <c r="I1630">
        <v>46203.833333333336</v>
      </c>
      <c r="J1630" s="1" t="s">
        <v>106</v>
      </c>
      <c r="K1630" s="1" t="s">
        <v>107</v>
      </c>
      <c r="L1630" s="1" t="s">
        <v>108</v>
      </c>
      <c r="M1630" s="1" t="s">
        <v>109</v>
      </c>
      <c r="N1630" s="1" t="s">
        <v>48</v>
      </c>
      <c r="O1630" s="1" t="s">
        <v>49</v>
      </c>
      <c r="P1630">
        <v>204.08940000000001</v>
      </c>
      <c r="Q1630" s="1" t="s">
        <v>110</v>
      </c>
      <c r="R1630">
        <v>0.5</v>
      </c>
      <c r="S1630" s="1" t="s">
        <v>51</v>
      </c>
      <c r="T1630" s="1" t="s">
        <v>52</v>
      </c>
      <c r="U1630">
        <v>102.04470000000001</v>
      </c>
      <c r="V1630">
        <v>93.881100000000004</v>
      </c>
      <c r="W1630">
        <v>93.881100000000004</v>
      </c>
      <c r="X1630" s="1" t="s">
        <v>53</v>
      </c>
      <c r="Y1630" s="1" t="s">
        <v>49</v>
      </c>
      <c r="Z1630" s="1" t="s">
        <v>111</v>
      </c>
      <c r="AA1630" s="1" t="s">
        <v>112</v>
      </c>
      <c r="AB1630" s="1" t="s">
        <v>66</v>
      </c>
      <c r="AC1630" s="1" t="s">
        <v>67</v>
      </c>
      <c r="AD1630" s="1" t="s">
        <v>68</v>
      </c>
      <c r="AE1630" s="1" t="s">
        <v>69</v>
      </c>
      <c r="AF1630" s="1" t="s">
        <v>70</v>
      </c>
      <c r="AG1630" s="1" t="s">
        <v>60</v>
      </c>
      <c r="AH1630">
        <v>1630</v>
      </c>
      <c r="AI1630" s="1" t="s">
        <v>113</v>
      </c>
      <c r="AJ1630" s="1" t="s">
        <v>114</v>
      </c>
      <c r="AK1630" s="1" t="s">
        <v>115</v>
      </c>
      <c r="AL1630">
        <v>1</v>
      </c>
      <c r="AM1630" s="1" t="s">
        <v>3374</v>
      </c>
      <c r="AN1630" s="2">
        <v>46174</v>
      </c>
      <c r="AO1630" s="3">
        <v>46174</v>
      </c>
    </row>
    <row r="1631" spans="1:41">
      <c r="A1631" s="1" t="s">
        <v>3375</v>
      </c>
      <c r="B1631" s="1" t="s">
        <v>42</v>
      </c>
      <c r="C1631">
        <v>999999999999</v>
      </c>
      <c r="D1631">
        <v>111111111111</v>
      </c>
      <c r="E1631" s="1" t="s">
        <v>43</v>
      </c>
      <c r="F1631">
        <v>46193.833333333336</v>
      </c>
      <c r="G1631">
        <v>46194.833333333336</v>
      </c>
      <c r="H1631">
        <v>46173.833333333336</v>
      </c>
      <c r="I1631">
        <v>46203.833333333336</v>
      </c>
      <c r="J1631" s="1" t="s">
        <v>106</v>
      </c>
      <c r="K1631" s="1" t="s">
        <v>107</v>
      </c>
      <c r="L1631" s="1" t="s">
        <v>108</v>
      </c>
      <c r="M1631" s="1" t="s">
        <v>118</v>
      </c>
      <c r="N1631" s="1" t="s">
        <v>48</v>
      </c>
      <c r="O1631" s="1" t="s">
        <v>49</v>
      </c>
      <c r="P1631">
        <v>228.24189999999999</v>
      </c>
      <c r="Q1631" s="1" t="s">
        <v>110</v>
      </c>
      <c r="R1631">
        <v>0.5</v>
      </c>
      <c r="S1631" s="1" t="s">
        <v>51</v>
      </c>
      <c r="T1631" s="1" t="s">
        <v>52</v>
      </c>
      <c r="U1631">
        <v>114.121</v>
      </c>
      <c r="V1631">
        <v>104.9913</v>
      </c>
      <c r="W1631">
        <v>104.9913</v>
      </c>
      <c r="X1631" s="1" t="s">
        <v>53</v>
      </c>
      <c r="Y1631" s="1" t="s">
        <v>49</v>
      </c>
      <c r="Z1631" s="1" t="s">
        <v>111</v>
      </c>
      <c r="AA1631" s="1" t="s">
        <v>112</v>
      </c>
      <c r="AB1631" s="1" t="s">
        <v>66</v>
      </c>
      <c r="AC1631" s="1" t="s">
        <v>67</v>
      </c>
      <c r="AD1631" s="1" t="s">
        <v>68</v>
      </c>
      <c r="AE1631" s="1" t="s">
        <v>69</v>
      </c>
      <c r="AF1631" s="1" t="s">
        <v>70</v>
      </c>
      <c r="AG1631" s="1" t="s">
        <v>60</v>
      </c>
      <c r="AH1631">
        <v>1631</v>
      </c>
      <c r="AI1631" s="1" t="s">
        <v>113</v>
      </c>
      <c r="AJ1631" s="1" t="s">
        <v>114</v>
      </c>
      <c r="AK1631" s="1" t="s">
        <v>115</v>
      </c>
      <c r="AL1631">
        <v>1</v>
      </c>
      <c r="AM1631" s="1" t="s">
        <v>3376</v>
      </c>
      <c r="AN1631" s="2">
        <v>46174</v>
      </c>
      <c r="AO1631" s="3">
        <v>46174</v>
      </c>
    </row>
    <row r="1632" spans="1:41">
      <c r="A1632" s="1" t="s">
        <v>3377</v>
      </c>
      <c r="B1632" s="1" t="s">
        <v>42</v>
      </c>
      <c r="C1632">
        <v>999999999999</v>
      </c>
      <c r="D1632">
        <v>222222222222</v>
      </c>
      <c r="E1632" s="1" t="s">
        <v>121</v>
      </c>
      <c r="F1632">
        <v>46193.833333333336</v>
      </c>
      <c r="G1632">
        <v>46194.833333333336</v>
      </c>
      <c r="H1632">
        <v>46173.833333333336</v>
      </c>
      <c r="I1632">
        <v>46203.833333333336</v>
      </c>
      <c r="J1632" s="1" t="s">
        <v>44</v>
      </c>
      <c r="K1632" s="1" t="s">
        <v>45</v>
      </c>
      <c r="L1632" s="1" t="s">
        <v>46</v>
      </c>
      <c r="M1632" s="1" t="s">
        <v>122</v>
      </c>
      <c r="N1632" s="1" t="s">
        <v>48</v>
      </c>
      <c r="O1632" s="1" t="s">
        <v>49</v>
      </c>
      <c r="P1632">
        <v>439.03019999999998</v>
      </c>
      <c r="Q1632" s="1" t="s">
        <v>50</v>
      </c>
      <c r="R1632">
        <v>9.6000000000000002E-2</v>
      </c>
      <c r="S1632" s="1" t="s">
        <v>51</v>
      </c>
      <c r="T1632" s="1" t="s">
        <v>52</v>
      </c>
      <c r="U1632">
        <v>42.146900000000002</v>
      </c>
      <c r="V1632">
        <v>36.878500000000003</v>
      </c>
      <c r="W1632">
        <v>36.878500000000003</v>
      </c>
      <c r="X1632" s="1" t="s">
        <v>53</v>
      </c>
      <c r="Y1632" s="1" t="s">
        <v>49</v>
      </c>
      <c r="Z1632" s="1" t="s">
        <v>54</v>
      </c>
      <c r="AA1632" s="1" t="s">
        <v>123</v>
      </c>
      <c r="AB1632" s="1" t="s">
        <v>124</v>
      </c>
      <c r="AC1632" s="1" t="s">
        <v>125</v>
      </c>
      <c r="AD1632" s="1" t="s">
        <v>126</v>
      </c>
      <c r="AE1632" s="1" t="s">
        <v>127</v>
      </c>
      <c r="AF1632" s="1" t="s">
        <v>70</v>
      </c>
      <c r="AG1632" s="1" t="s">
        <v>60</v>
      </c>
      <c r="AH1632">
        <v>1632</v>
      </c>
      <c r="AI1632" s="1" t="s">
        <v>70</v>
      </c>
      <c r="AJ1632" s="1" t="s">
        <v>71</v>
      </c>
      <c r="AK1632" s="1" t="s">
        <v>72</v>
      </c>
      <c r="AL1632">
        <v>1</v>
      </c>
      <c r="AM1632" s="1" t="s">
        <v>3378</v>
      </c>
      <c r="AN1632" s="2">
        <v>46174</v>
      </c>
      <c r="AO1632" s="3">
        <v>46174</v>
      </c>
    </row>
    <row r="1633" spans="1:41">
      <c r="A1633" s="1" t="s">
        <v>3379</v>
      </c>
      <c r="B1633" s="1" t="s">
        <v>42</v>
      </c>
      <c r="C1633">
        <v>999999999999</v>
      </c>
      <c r="D1633">
        <v>222222222222</v>
      </c>
      <c r="E1633" s="1" t="s">
        <v>121</v>
      </c>
      <c r="F1633">
        <v>46193.833333333336</v>
      </c>
      <c r="G1633">
        <v>46194.833333333336</v>
      </c>
      <c r="H1633">
        <v>46173.833333333336</v>
      </c>
      <c r="I1633">
        <v>46203.833333333336</v>
      </c>
      <c r="J1633" s="1" t="s">
        <v>44</v>
      </c>
      <c r="K1633" s="1" t="s">
        <v>45</v>
      </c>
      <c r="L1633" s="1" t="s">
        <v>46</v>
      </c>
      <c r="M1633" s="1" t="s">
        <v>130</v>
      </c>
      <c r="N1633" s="1" t="s">
        <v>48</v>
      </c>
      <c r="O1633" s="1" t="s">
        <v>49</v>
      </c>
      <c r="P1633">
        <v>422.90929999999997</v>
      </c>
      <c r="Q1633" s="1" t="s">
        <v>50</v>
      </c>
      <c r="R1633">
        <v>9.6000000000000002E-2</v>
      </c>
      <c r="S1633" s="1" t="s">
        <v>51</v>
      </c>
      <c r="T1633" s="1" t="s">
        <v>52</v>
      </c>
      <c r="U1633">
        <v>40.599299999999999</v>
      </c>
      <c r="V1633">
        <v>35.5244</v>
      </c>
      <c r="W1633">
        <v>35.5244</v>
      </c>
      <c r="X1633" s="1" t="s">
        <v>53</v>
      </c>
      <c r="Y1633" s="1" t="s">
        <v>49</v>
      </c>
      <c r="Z1633" s="1" t="s">
        <v>54</v>
      </c>
      <c r="AA1633" s="1" t="s">
        <v>123</v>
      </c>
      <c r="AB1633" s="1" t="s">
        <v>124</v>
      </c>
      <c r="AC1633" s="1" t="s">
        <v>125</v>
      </c>
      <c r="AD1633" s="1" t="s">
        <v>126</v>
      </c>
      <c r="AE1633" s="1" t="s">
        <v>127</v>
      </c>
      <c r="AF1633" s="1" t="s">
        <v>70</v>
      </c>
      <c r="AG1633" s="1" t="s">
        <v>60</v>
      </c>
      <c r="AH1633">
        <v>1633</v>
      </c>
      <c r="AI1633" s="1" t="s">
        <v>70</v>
      </c>
      <c r="AJ1633" s="1" t="s">
        <v>71</v>
      </c>
      <c r="AK1633" s="1" t="s">
        <v>72</v>
      </c>
      <c r="AL1633">
        <v>1</v>
      </c>
      <c r="AM1633" s="1" t="s">
        <v>3380</v>
      </c>
      <c r="AN1633" s="2">
        <v>46174</v>
      </c>
      <c r="AO1633" s="3">
        <v>46174</v>
      </c>
    </row>
    <row r="1634" spans="1:41">
      <c r="A1634" s="1" t="s">
        <v>3381</v>
      </c>
      <c r="B1634" s="1" t="s">
        <v>42</v>
      </c>
      <c r="C1634">
        <v>999999999999</v>
      </c>
      <c r="D1634">
        <v>222222222222</v>
      </c>
      <c r="E1634" s="1" t="s">
        <v>121</v>
      </c>
      <c r="F1634">
        <v>46193.833333333336</v>
      </c>
      <c r="G1634">
        <v>46194.833333333336</v>
      </c>
      <c r="H1634">
        <v>46173.833333333336</v>
      </c>
      <c r="I1634">
        <v>46203.833333333336</v>
      </c>
      <c r="J1634" s="1" t="s">
        <v>75</v>
      </c>
      <c r="K1634" s="1" t="s">
        <v>76</v>
      </c>
      <c r="L1634" s="1" t="s">
        <v>77</v>
      </c>
      <c r="M1634" s="1" t="s">
        <v>133</v>
      </c>
      <c r="N1634" s="1" t="s">
        <v>48</v>
      </c>
      <c r="O1634" s="1" t="s">
        <v>49</v>
      </c>
      <c r="P1634">
        <v>98.398799999999994</v>
      </c>
      <c r="Q1634" s="1" t="s">
        <v>79</v>
      </c>
      <c r="R1634">
        <v>2.3E-2</v>
      </c>
      <c r="S1634" s="1" t="s">
        <v>51</v>
      </c>
      <c r="T1634" s="1" t="s">
        <v>52</v>
      </c>
      <c r="U1634">
        <v>2.2631999999999999</v>
      </c>
      <c r="V1634">
        <v>2.1156000000000001</v>
      </c>
      <c r="W1634">
        <v>2.1156000000000001</v>
      </c>
      <c r="X1634" s="1" t="s">
        <v>53</v>
      </c>
      <c r="Y1634" s="1" t="s">
        <v>49</v>
      </c>
      <c r="Z1634" s="1" t="s">
        <v>80</v>
      </c>
      <c r="AA1634" s="1" t="s">
        <v>123</v>
      </c>
      <c r="AB1634" s="1" t="s">
        <v>124</v>
      </c>
      <c r="AC1634" s="1" t="s">
        <v>125</v>
      </c>
      <c r="AD1634" s="1" t="s">
        <v>126</v>
      </c>
      <c r="AE1634" s="1" t="s">
        <v>127</v>
      </c>
      <c r="AF1634" s="1" t="s">
        <v>70</v>
      </c>
      <c r="AG1634" s="1" t="s">
        <v>60</v>
      </c>
      <c r="AH1634">
        <v>1634</v>
      </c>
      <c r="AI1634" s="1" t="s">
        <v>70</v>
      </c>
      <c r="AJ1634" s="1" t="s">
        <v>71</v>
      </c>
      <c r="AK1634" s="1" t="s">
        <v>72</v>
      </c>
      <c r="AL1634">
        <v>1</v>
      </c>
      <c r="AM1634" s="1" t="s">
        <v>3382</v>
      </c>
      <c r="AN1634" s="2">
        <v>46174</v>
      </c>
      <c r="AO1634" s="3">
        <v>46174</v>
      </c>
    </row>
    <row r="1635" spans="1:41">
      <c r="A1635" s="1" t="s">
        <v>3383</v>
      </c>
      <c r="B1635" s="1" t="s">
        <v>42</v>
      </c>
      <c r="C1635">
        <v>999999999999</v>
      </c>
      <c r="D1635">
        <v>222222222222</v>
      </c>
      <c r="E1635" s="1" t="s">
        <v>121</v>
      </c>
      <c r="F1635">
        <v>46193.833333333336</v>
      </c>
      <c r="G1635">
        <v>46194.833333333336</v>
      </c>
      <c r="H1635">
        <v>46173.833333333336</v>
      </c>
      <c r="I1635">
        <v>46203.833333333336</v>
      </c>
      <c r="J1635" s="1" t="s">
        <v>75</v>
      </c>
      <c r="K1635" s="1" t="s">
        <v>76</v>
      </c>
      <c r="L1635" s="1" t="s">
        <v>77</v>
      </c>
      <c r="M1635" s="1" t="s">
        <v>136</v>
      </c>
      <c r="N1635" s="1" t="s">
        <v>48</v>
      </c>
      <c r="O1635" s="1" t="s">
        <v>49</v>
      </c>
      <c r="P1635">
        <v>91.133099999999999</v>
      </c>
      <c r="Q1635" s="1" t="s">
        <v>79</v>
      </c>
      <c r="R1635">
        <v>2.3E-2</v>
      </c>
      <c r="S1635" s="1" t="s">
        <v>51</v>
      </c>
      <c r="T1635" s="1" t="s">
        <v>52</v>
      </c>
      <c r="U1635">
        <v>2.0960999999999999</v>
      </c>
      <c r="V1635">
        <v>1.9594</v>
      </c>
      <c r="W1635">
        <v>1.9594</v>
      </c>
      <c r="X1635" s="1" t="s">
        <v>53</v>
      </c>
      <c r="Y1635" s="1" t="s">
        <v>49</v>
      </c>
      <c r="Z1635" s="1" t="s">
        <v>80</v>
      </c>
      <c r="AA1635" s="1" t="s">
        <v>123</v>
      </c>
      <c r="AB1635" s="1" t="s">
        <v>124</v>
      </c>
      <c r="AC1635" s="1" t="s">
        <v>125</v>
      </c>
      <c r="AD1635" s="1" t="s">
        <v>126</v>
      </c>
      <c r="AE1635" s="1" t="s">
        <v>127</v>
      </c>
      <c r="AF1635" s="1" t="s">
        <v>70</v>
      </c>
      <c r="AG1635" s="1" t="s">
        <v>60</v>
      </c>
      <c r="AH1635">
        <v>1635</v>
      </c>
      <c r="AI1635" s="1" t="s">
        <v>70</v>
      </c>
      <c r="AJ1635" s="1" t="s">
        <v>71</v>
      </c>
      <c r="AK1635" s="1" t="s">
        <v>72</v>
      </c>
      <c r="AL1635">
        <v>1</v>
      </c>
      <c r="AM1635" s="1" t="s">
        <v>3384</v>
      </c>
      <c r="AN1635" s="2">
        <v>46174</v>
      </c>
      <c r="AO1635" s="3">
        <v>46174</v>
      </c>
    </row>
    <row r="1636" spans="1:41">
      <c r="A1636" s="1" t="s">
        <v>3385</v>
      </c>
      <c r="B1636" s="1" t="s">
        <v>42</v>
      </c>
      <c r="C1636">
        <v>999999999999</v>
      </c>
      <c r="D1636">
        <v>222222222222</v>
      </c>
      <c r="E1636" s="1" t="s">
        <v>121</v>
      </c>
      <c r="F1636">
        <v>46193.833333333336</v>
      </c>
      <c r="G1636">
        <v>46194.833333333336</v>
      </c>
      <c r="H1636">
        <v>46173.833333333336</v>
      </c>
      <c r="I1636">
        <v>46203.833333333336</v>
      </c>
      <c r="J1636" s="1" t="s">
        <v>86</v>
      </c>
      <c r="K1636" s="1" t="s">
        <v>87</v>
      </c>
      <c r="L1636" s="1" t="s">
        <v>88</v>
      </c>
      <c r="M1636" s="1" t="s">
        <v>139</v>
      </c>
      <c r="N1636" s="1" t="s">
        <v>48</v>
      </c>
      <c r="O1636" s="1" t="s">
        <v>49</v>
      </c>
      <c r="P1636">
        <v>89.722700000000003</v>
      </c>
      <c r="Q1636" s="1" t="s">
        <v>50</v>
      </c>
      <c r="R1636">
        <v>0.192</v>
      </c>
      <c r="S1636" s="1" t="s">
        <v>51</v>
      </c>
      <c r="T1636" s="1" t="s">
        <v>52</v>
      </c>
      <c r="U1636">
        <v>17.226800000000001</v>
      </c>
      <c r="V1636">
        <v>15.2529</v>
      </c>
      <c r="W1636">
        <v>15.2529</v>
      </c>
      <c r="X1636" s="1" t="s">
        <v>53</v>
      </c>
      <c r="Y1636" s="1" t="s">
        <v>49</v>
      </c>
      <c r="Z1636" s="1" t="s">
        <v>90</v>
      </c>
      <c r="AA1636" s="1" t="s">
        <v>123</v>
      </c>
      <c r="AB1636" s="1" t="s">
        <v>124</v>
      </c>
      <c r="AC1636" s="1" t="s">
        <v>125</v>
      </c>
      <c r="AD1636" s="1" t="s">
        <v>126</v>
      </c>
      <c r="AE1636" s="1" t="s">
        <v>127</v>
      </c>
      <c r="AF1636" s="1" t="s">
        <v>70</v>
      </c>
      <c r="AG1636" s="1" t="s">
        <v>60</v>
      </c>
      <c r="AH1636">
        <v>1636</v>
      </c>
      <c r="AI1636" s="1" t="s">
        <v>70</v>
      </c>
      <c r="AJ1636" s="1" t="s">
        <v>71</v>
      </c>
      <c r="AK1636" s="1" t="s">
        <v>72</v>
      </c>
      <c r="AL1636">
        <v>1</v>
      </c>
      <c r="AM1636" s="1" t="s">
        <v>3386</v>
      </c>
      <c r="AN1636" s="2">
        <v>46174</v>
      </c>
      <c r="AO1636" s="3">
        <v>46174</v>
      </c>
    </row>
    <row r="1637" spans="1:41">
      <c r="A1637" s="1" t="s">
        <v>3387</v>
      </c>
      <c r="B1637" s="1" t="s">
        <v>42</v>
      </c>
      <c r="C1637">
        <v>999999999999</v>
      </c>
      <c r="D1637">
        <v>222222222222</v>
      </c>
      <c r="E1637" s="1" t="s">
        <v>121</v>
      </c>
      <c r="F1637">
        <v>46193.833333333336</v>
      </c>
      <c r="G1637">
        <v>46194.833333333336</v>
      </c>
      <c r="H1637">
        <v>46173.833333333336</v>
      </c>
      <c r="I1637">
        <v>46203.833333333336</v>
      </c>
      <c r="J1637" s="1" t="s">
        <v>86</v>
      </c>
      <c r="K1637" s="1" t="s">
        <v>87</v>
      </c>
      <c r="L1637" s="1" t="s">
        <v>88</v>
      </c>
      <c r="M1637" s="1" t="s">
        <v>142</v>
      </c>
      <c r="N1637" s="1" t="s">
        <v>48</v>
      </c>
      <c r="O1637" s="1" t="s">
        <v>49</v>
      </c>
      <c r="P1637">
        <v>78.643100000000004</v>
      </c>
      <c r="Q1637" s="1" t="s">
        <v>50</v>
      </c>
      <c r="R1637">
        <v>0.192</v>
      </c>
      <c r="S1637" s="1" t="s">
        <v>51</v>
      </c>
      <c r="T1637" s="1" t="s">
        <v>52</v>
      </c>
      <c r="U1637">
        <v>15.099500000000001</v>
      </c>
      <c r="V1637">
        <v>13.369300000000001</v>
      </c>
      <c r="W1637">
        <v>13.369300000000001</v>
      </c>
      <c r="X1637" s="1" t="s">
        <v>53</v>
      </c>
      <c r="Y1637" s="1" t="s">
        <v>49</v>
      </c>
      <c r="Z1637" s="1" t="s">
        <v>90</v>
      </c>
      <c r="AA1637" s="1" t="s">
        <v>123</v>
      </c>
      <c r="AB1637" s="1" t="s">
        <v>124</v>
      </c>
      <c r="AC1637" s="1" t="s">
        <v>125</v>
      </c>
      <c r="AD1637" s="1" t="s">
        <v>126</v>
      </c>
      <c r="AE1637" s="1" t="s">
        <v>127</v>
      </c>
      <c r="AF1637" s="1" t="s">
        <v>70</v>
      </c>
      <c r="AG1637" s="1" t="s">
        <v>60</v>
      </c>
      <c r="AH1637">
        <v>1637</v>
      </c>
      <c r="AI1637" s="1" t="s">
        <v>70</v>
      </c>
      <c r="AJ1637" s="1" t="s">
        <v>71</v>
      </c>
      <c r="AK1637" s="1" t="s">
        <v>72</v>
      </c>
      <c r="AL1637">
        <v>1</v>
      </c>
      <c r="AM1637" s="1" t="s">
        <v>3388</v>
      </c>
      <c r="AN1637" s="2">
        <v>46174</v>
      </c>
      <c r="AO1637" s="3">
        <v>46174</v>
      </c>
    </row>
    <row r="1638" spans="1:41">
      <c r="A1638" s="1" t="s">
        <v>3389</v>
      </c>
      <c r="B1638" s="1" t="s">
        <v>42</v>
      </c>
      <c r="C1638">
        <v>999999999999</v>
      </c>
      <c r="D1638">
        <v>222222222222</v>
      </c>
      <c r="E1638" s="1" t="s">
        <v>121</v>
      </c>
      <c r="F1638">
        <v>46193.833333333336</v>
      </c>
      <c r="G1638">
        <v>46194.833333333336</v>
      </c>
      <c r="H1638">
        <v>46173.833333333336</v>
      </c>
      <c r="I1638">
        <v>46203.833333333336</v>
      </c>
      <c r="J1638" s="1" t="s">
        <v>96</v>
      </c>
      <c r="K1638" s="1" t="s">
        <v>45</v>
      </c>
      <c r="L1638" s="1" t="s">
        <v>97</v>
      </c>
      <c r="M1638" s="1" t="s">
        <v>145</v>
      </c>
      <c r="N1638" s="1" t="s">
        <v>48</v>
      </c>
      <c r="O1638" s="1" t="s">
        <v>49</v>
      </c>
      <c r="P1638">
        <v>1619780.4489</v>
      </c>
      <c r="Q1638" s="1" t="s">
        <v>99</v>
      </c>
      <c r="R1638">
        <v>1.6666700000000001E-5</v>
      </c>
      <c r="S1638" s="1" t="s">
        <v>51</v>
      </c>
      <c r="T1638" s="1" t="s">
        <v>52</v>
      </c>
      <c r="U1638">
        <v>26.996400000000001</v>
      </c>
      <c r="V1638">
        <v>25.1066</v>
      </c>
      <c r="W1638">
        <v>25.1066</v>
      </c>
      <c r="X1638" s="1" t="s">
        <v>53</v>
      </c>
      <c r="Y1638" s="1" t="s">
        <v>49</v>
      </c>
      <c r="Z1638" s="1" t="s">
        <v>100</v>
      </c>
      <c r="AA1638" s="1" t="s">
        <v>123</v>
      </c>
      <c r="AB1638" s="1" t="s">
        <v>124</v>
      </c>
      <c r="AC1638" s="1" t="s">
        <v>125</v>
      </c>
      <c r="AD1638" s="1" t="s">
        <v>126</v>
      </c>
      <c r="AE1638" s="1" t="s">
        <v>127</v>
      </c>
      <c r="AF1638" s="1" t="s">
        <v>70</v>
      </c>
      <c r="AG1638" s="1" t="s">
        <v>60</v>
      </c>
      <c r="AH1638">
        <v>1638</v>
      </c>
      <c r="AI1638" s="1" t="s">
        <v>70</v>
      </c>
      <c r="AJ1638" s="1" t="s">
        <v>71</v>
      </c>
      <c r="AK1638" s="1" t="s">
        <v>72</v>
      </c>
      <c r="AL1638">
        <v>1</v>
      </c>
      <c r="AM1638" s="1" t="s">
        <v>3390</v>
      </c>
      <c r="AN1638" s="2">
        <v>46174</v>
      </c>
      <c r="AO1638" s="3">
        <v>46174</v>
      </c>
    </row>
    <row r="1639" spans="1:41">
      <c r="A1639" s="1" t="s">
        <v>3391</v>
      </c>
      <c r="B1639" s="1" t="s">
        <v>42</v>
      </c>
      <c r="C1639">
        <v>999999999999</v>
      </c>
      <c r="D1639">
        <v>222222222222</v>
      </c>
      <c r="E1639" s="1" t="s">
        <v>121</v>
      </c>
      <c r="F1639">
        <v>46193.833333333336</v>
      </c>
      <c r="G1639">
        <v>46194.833333333336</v>
      </c>
      <c r="H1639">
        <v>46173.833333333336</v>
      </c>
      <c r="I1639">
        <v>46203.833333333336</v>
      </c>
      <c r="J1639" s="1" t="s">
        <v>96</v>
      </c>
      <c r="K1639" s="1" t="s">
        <v>45</v>
      </c>
      <c r="L1639" s="1" t="s">
        <v>97</v>
      </c>
      <c r="M1639" s="1" t="s">
        <v>148</v>
      </c>
      <c r="N1639" s="1" t="s">
        <v>48</v>
      </c>
      <c r="O1639" s="1" t="s">
        <v>49</v>
      </c>
      <c r="P1639">
        <v>1857920.3541999999</v>
      </c>
      <c r="Q1639" s="1" t="s">
        <v>99</v>
      </c>
      <c r="R1639">
        <v>1.6666700000000001E-5</v>
      </c>
      <c r="S1639" s="1" t="s">
        <v>51</v>
      </c>
      <c r="T1639" s="1" t="s">
        <v>52</v>
      </c>
      <c r="U1639">
        <v>30.965399999999999</v>
      </c>
      <c r="V1639">
        <v>28.797799999999999</v>
      </c>
      <c r="W1639">
        <v>28.797799999999999</v>
      </c>
      <c r="X1639" s="1" t="s">
        <v>53</v>
      </c>
      <c r="Y1639" s="1" t="s">
        <v>49</v>
      </c>
      <c r="Z1639" s="1" t="s">
        <v>100</v>
      </c>
      <c r="AA1639" s="1" t="s">
        <v>123</v>
      </c>
      <c r="AB1639" s="1" t="s">
        <v>124</v>
      </c>
      <c r="AC1639" s="1" t="s">
        <v>125</v>
      </c>
      <c r="AD1639" s="1" t="s">
        <v>126</v>
      </c>
      <c r="AE1639" s="1" t="s">
        <v>127</v>
      </c>
      <c r="AF1639" s="1" t="s">
        <v>70</v>
      </c>
      <c r="AG1639" s="1" t="s">
        <v>60</v>
      </c>
      <c r="AH1639">
        <v>1639</v>
      </c>
      <c r="AI1639" s="1" t="s">
        <v>70</v>
      </c>
      <c r="AJ1639" s="1" t="s">
        <v>71</v>
      </c>
      <c r="AK1639" s="1" t="s">
        <v>72</v>
      </c>
      <c r="AL1639">
        <v>1</v>
      </c>
      <c r="AM1639" s="1" t="s">
        <v>3392</v>
      </c>
      <c r="AN1639" s="2">
        <v>46174</v>
      </c>
      <c r="AO1639" s="3">
        <v>46174</v>
      </c>
    </row>
    <row r="1640" spans="1:41">
      <c r="A1640" s="1" t="s">
        <v>3393</v>
      </c>
      <c r="B1640" s="1" t="s">
        <v>42</v>
      </c>
      <c r="C1640">
        <v>999999999999</v>
      </c>
      <c r="D1640">
        <v>222222222222</v>
      </c>
      <c r="E1640" s="1" t="s">
        <v>121</v>
      </c>
      <c r="F1640">
        <v>46193.833333333336</v>
      </c>
      <c r="G1640">
        <v>46194.833333333336</v>
      </c>
      <c r="H1640">
        <v>46173.833333333336</v>
      </c>
      <c r="I1640">
        <v>46203.833333333336</v>
      </c>
      <c r="J1640" s="1" t="s">
        <v>106</v>
      </c>
      <c r="K1640" s="1" t="s">
        <v>107</v>
      </c>
      <c r="L1640" s="1" t="s">
        <v>108</v>
      </c>
      <c r="M1640" s="1" t="s">
        <v>151</v>
      </c>
      <c r="N1640" s="1" t="s">
        <v>48</v>
      </c>
      <c r="O1640" s="1" t="s">
        <v>49</v>
      </c>
      <c r="P1640">
        <v>81.953699999999998</v>
      </c>
      <c r="Q1640" s="1" t="s">
        <v>110</v>
      </c>
      <c r="R1640">
        <v>0.5</v>
      </c>
      <c r="S1640" s="1" t="s">
        <v>51</v>
      </c>
      <c r="T1640" s="1" t="s">
        <v>52</v>
      </c>
      <c r="U1640">
        <v>40.976799999999997</v>
      </c>
      <c r="V1640">
        <v>37.698700000000002</v>
      </c>
      <c r="W1640">
        <v>37.698700000000002</v>
      </c>
      <c r="X1640" s="1" t="s">
        <v>53</v>
      </c>
      <c r="Y1640" s="1" t="s">
        <v>49</v>
      </c>
      <c r="Z1640" s="1" t="s">
        <v>111</v>
      </c>
      <c r="AA1640" s="1" t="s">
        <v>152</v>
      </c>
      <c r="AB1640" s="1" t="s">
        <v>124</v>
      </c>
      <c r="AC1640" s="1" t="s">
        <v>125</v>
      </c>
      <c r="AD1640" s="1" t="s">
        <v>126</v>
      </c>
      <c r="AE1640" s="1" t="s">
        <v>127</v>
      </c>
      <c r="AF1640" s="1" t="s">
        <v>70</v>
      </c>
      <c r="AG1640" s="1" t="s">
        <v>60</v>
      </c>
      <c r="AH1640">
        <v>1640</v>
      </c>
      <c r="AI1640" s="1" t="s">
        <v>113</v>
      </c>
      <c r="AJ1640" s="1" t="s">
        <v>114</v>
      </c>
      <c r="AK1640" s="1" t="s">
        <v>115</v>
      </c>
      <c r="AL1640">
        <v>1</v>
      </c>
      <c r="AM1640" s="1" t="s">
        <v>3394</v>
      </c>
      <c r="AN1640" s="2">
        <v>46174</v>
      </c>
      <c r="AO1640" s="3">
        <v>46174</v>
      </c>
    </row>
    <row r="1641" spans="1:41">
      <c r="A1641" s="1" t="s">
        <v>3395</v>
      </c>
      <c r="B1641" s="1" t="s">
        <v>42</v>
      </c>
      <c r="C1641">
        <v>999999999999</v>
      </c>
      <c r="D1641">
        <v>222222222222</v>
      </c>
      <c r="E1641" s="1" t="s">
        <v>121</v>
      </c>
      <c r="F1641">
        <v>46193.833333333336</v>
      </c>
      <c r="G1641">
        <v>46194.833333333336</v>
      </c>
      <c r="H1641">
        <v>46173.833333333336</v>
      </c>
      <c r="I1641">
        <v>46203.833333333336</v>
      </c>
      <c r="J1641" s="1" t="s">
        <v>106</v>
      </c>
      <c r="K1641" s="1" t="s">
        <v>107</v>
      </c>
      <c r="L1641" s="1" t="s">
        <v>108</v>
      </c>
      <c r="M1641" s="1" t="s">
        <v>155</v>
      </c>
      <c r="N1641" s="1" t="s">
        <v>48</v>
      </c>
      <c r="O1641" s="1" t="s">
        <v>49</v>
      </c>
      <c r="P1641">
        <v>84.623599999999996</v>
      </c>
      <c r="Q1641" s="1" t="s">
        <v>110</v>
      </c>
      <c r="R1641">
        <v>0.5</v>
      </c>
      <c r="S1641" s="1" t="s">
        <v>51</v>
      </c>
      <c r="T1641" s="1" t="s">
        <v>52</v>
      </c>
      <c r="U1641">
        <v>42.311799999999998</v>
      </c>
      <c r="V1641">
        <v>38.9268</v>
      </c>
      <c r="W1641">
        <v>38.9268</v>
      </c>
      <c r="X1641" s="1" t="s">
        <v>53</v>
      </c>
      <c r="Y1641" s="1" t="s">
        <v>49</v>
      </c>
      <c r="Z1641" s="1" t="s">
        <v>111</v>
      </c>
      <c r="AA1641" s="1" t="s">
        <v>152</v>
      </c>
      <c r="AB1641" s="1" t="s">
        <v>124</v>
      </c>
      <c r="AC1641" s="1" t="s">
        <v>125</v>
      </c>
      <c r="AD1641" s="1" t="s">
        <v>126</v>
      </c>
      <c r="AE1641" s="1" t="s">
        <v>127</v>
      </c>
      <c r="AF1641" s="1" t="s">
        <v>70</v>
      </c>
      <c r="AG1641" s="1" t="s">
        <v>60</v>
      </c>
      <c r="AH1641">
        <v>1641</v>
      </c>
      <c r="AI1641" s="1" t="s">
        <v>113</v>
      </c>
      <c r="AJ1641" s="1" t="s">
        <v>114</v>
      </c>
      <c r="AK1641" s="1" t="s">
        <v>115</v>
      </c>
      <c r="AL1641">
        <v>1</v>
      </c>
      <c r="AM1641" s="1" t="s">
        <v>3396</v>
      </c>
      <c r="AN1641" s="2">
        <v>46174</v>
      </c>
      <c r="AO1641" s="3">
        <v>46174</v>
      </c>
    </row>
    <row r="1642" spans="1:41">
      <c r="A1642" s="1" t="s">
        <v>3397</v>
      </c>
      <c r="B1642" s="1" t="s">
        <v>42</v>
      </c>
      <c r="C1642">
        <v>999999999999</v>
      </c>
      <c r="D1642">
        <v>111111111111</v>
      </c>
      <c r="E1642" s="1" t="s">
        <v>43</v>
      </c>
      <c r="F1642">
        <v>46194.833333333336</v>
      </c>
      <c r="G1642">
        <v>46195.833333333336</v>
      </c>
      <c r="H1642">
        <v>46173.833333333336</v>
      </c>
      <c r="I1642">
        <v>46203.833333333336</v>
      </c>
      <c r="J1642" s="1" t="s">
        <v>44</v>
      </c>
      <c r="K1642" s="1" t="s">
        <v>45</v>
      </c>
      <c r="L1642" s="1" t="s">
        <v>46</v>
      </c>
      <c r="M1642" s="1" t="s">
        <v>47</v>
      </c>
      <c r="N1642" s="1" t="s">
        <v>48</v>
      </c>
      <c r="O1642" s="1" t="s">
        <v>49</v>
      </c>
      <c r="P1642">
        <v>1048.7411999999999</v>
      </c>
      <c r="Q1642" s="1" t="s">
        <v>50</v>
      </c>
      <c r="R1642">
        <v>9.6000000000000002E-2</v>
      </c>
      <c r="S1642" s="1" t="s">
        <v>51</v>
      </c>
      <c r="T1642" s="1" t="s">
        <v>52</v>
      </c>
      <c r="U1642">
        <v>100.67919999999999</v>
      </c>
      <c r="V1642">
        <v>88.094300000000004</v>
      </c>
      <c r="W1642">
        <v>88.094300000000004</v>
      </c>
      <c r="X1642" s="1" t="s">
        <v>53</v>
      </c>
      <c r="Y1642" s="1" t="s">
        <v>49</v>
      </c>
      <c r="Z1642" s="1" t="s">
        <v>54</v>
      </c>
      <c r="AA1642" s="1" t="s">
        <v>65</v>
      </c>
      <c r="AB1642" s="1" t="s">
        <v>66</v>
      </c>
      <c r="AC1642" s="1" t="s">
        <v>67</v>
      </c>
      <c r="AD1642" s="1" t="s">
        <v>68</v>
      </c>
      <c r="AE1642" s="1" t="s">
        <v>69</v>
      </c>
      <c r="AF1642" s="1" t="s">
        <v>70</v>
      </c>
      <c r="AG1642" s="1" t="s">
        <v>60</v>
      </c>
      <c r="AH1642">
        <v>1642</v>
      </c>
      <c r="AI1642" s="1" t="s">
        <v>70</v>
      </c>
      <c r="AJ1642" s="1" t="s">
        <v>71</v>
      </c>
      <c r="AK1642" s="1" t="s">
        <v>72</v>
      </c>
      <c r="AL1642">
        <v>1</v>
      </c>
      <c r="AM1642" s="1" t="s">
        <v>3398</v>
      </c>
      <c r="AN1642" s="2">
        <v>46174</v>
      </c>
      <c r="AO1642" s="3">
        <v>46174</v>
      </c>
    </row>
    <row r="1643" spans="1:41">
      <c r="A1643" s="1" t="s">
        <v>3399</v>
      </c>
      <c r="B1643" s="1" t="s">
        <v>42</v>
      </c>
      <c r="C1643">
        <v>999999999999</v>
      </c>
      <c r="D1643">
        <v>111111111111</v>
      </c>
      <c r="E1643" s="1" t="s">
        <v>43</v>
      </c>
      <c r="F1643">
        <v>46194.833333333336</v>
      </c>
      <c r="G1643">
        <v>46195.833333333336</v>
      </c>
      <c r="H1643">
        <v>46173.833333333336</v>
      </c>
      <c r="I1643">
        <v>46203.833333333336</v>
      </c>
      <c r="J1643" s="1" t="s">
        <v>44</v>
      </c>
      <c r="K1643" s="1" t="s">
        <v>45</v>
      </c>
      <c r="L1643" s="1" t="s">
        <v>46</v>
      </c>
      <c r="M1643" s="1" t="s">
        <v>64</v>
      </c>
      <c r="N1643" s="1" t="s">
        <v>48</v>
      </c>
      <c r="O1643" s="1" t="s">
        <v>49</v>
      </c>
      <c r="P1643">
        <v>1038.3304000000001</v>
      </c>
      <c r="Q1643" s="1" t="s">
        <v>50</v>
      </c>
      <c r="R1643">
        <v>9.6000000000000002E-2</v>
      </c>
      <c r="S1643" s="1" t="s">
        <v>51</v>
      </c>
      <c r="T1643" s="1" t="s">
        <v>52</v>
      </c>
      <c r="U1643">
        <v>99.679699999999997</v>
      </c>
      <c r="V1643">
        <v>87.219800000000006</v>
      </c>
      <c r="W1643">
        <v>87.219800000000006</v>
      </c>
      <c r="X1643" s="1" t="s">
        <v>53</v>
      </c>
      <c r="Y1643" s="1" t="s">
        <v>49</v>
      </c>
      <c r="Z1643" s="1" t="s">
        <v>54</v>
      </c>
      <c r="AA1643" s="1" t="s">
        <v>65</v>
      </c>
      <c r="AB1643" s="1" t="s">
        <v>66</v>
      </c>
      <c r="AC1643" s="1" t="s">
        <v>67</v>
      </c>
      <c r="AD1643" s="1" t="s">
        <v>68</v>
      </c>
      <c r="AE1643" s="1" t="s">
        <v>69</v>
      </c>
      <c r="AF1643" s="1" t="s">
        <v>70</v>
      </c>
      <c r="AG1643" s="1" t="s">
        <v>60</v>
      </c>
      <c r="AH1643">
        <v>1643</v>
      </c>
      <c r="AI1643" s="1" t="s">
        <v>70</v>
      </c>
      <c r="AJ1643" s="1" t="s">
        <v>71</v>
      </c>
      <c r="AK1643" s="1" t="s">
        <v>72</v>
      </c>
      <c r="AL1643">
        <v>1</v>
      </c>
      <c r="AM1643" s="1" t="s">
        <v>3400</v>
      </c>
      <c r="AN1643" s="2">
        <v>46174</v>
      </c>
      <c r="AO1643" s="3">
        <v>46174</v>
      </c>
    </row>
    <row r="1644" spans="1:41">
      <c r="A1644" s="1" t="s">
        <v>3401</v>
      </c>
      <c r="B1644" s="1" t="s">
        <v>42</v>
      </c>
      <c r="C1644">
        <v>999999999999</v>
      </c>
      <c r="D1644">
        <v>111111111111</v>
      </c>
      <c r="E1644" s="1" t="s">
        <v>43</v>
      </c>
      <c r="F1644">
        <v>46194.833333333336</v>
      </c>
      <c r="G1644">
        <v>46195.833333333336</v>
      </c>
      <c r="H1644">
        <v>46173.833333333336</v>
      </c>
      <c r="I1644">
        <v>46203.833333333336</v>
      </c>
      <c r="J1644" s="1" t="s">
        <v>75</v>
      </c>
      <c r="K1644" s="1" t="s">
        <v>76</v>
      </c>
      <c r="L1644" s="1" t="s">
        <v>77</v>
      </c>
      <c r="M1644" s="1" t="s">
        <v>78</v>
      </c>
      <c r="N1644" s="1" t="s">
        <v>48</v>
      </c>
      <c r="O1644" s="1" t="s">
        <v>49</v>
      </c>
      <c r="P1644">
        <v>226.10560000000001</v>
      </c>
      <c r="Q1644" s="1" t="s">
        <v>79</v>
      </c>
      <c r="R1644">
        <v>2.3E-2</v>
      </c>
      <c r="S1644" s="1" t="s">
        <v>51</v>
      </c>
      <c r="T1644" s="1" t="s">
        <v>52</v>
      </c>
      <c r="U1644">
        <v>5.2004000000000001</v>
      </c>
      <c r="V1644">
        <v>4.8613</v>
      </c>
      <c r="W1644">
        <v>4.8613</v>
      </c>
      <c r="X1644" s="1" t="s">
        <v>53</v>
      </c>
      <c r="Y1644" s="1" t="s">
        <v>49</v>
      </c>
      <c r="Z1644" s="1" t="s">
        <v>80</v>
      </c>
      <c r="AA1644" s="1" t="s">
        <v>65</v>
      </c>
      <c r="AB1644" s="1" t="s">
        <v>66</v>
      </c>
      <c r="AC1644" s="1" t="s">
        <v>67</v>
      </c>
      <c r="AD1644" s="1" t="s">
        <v>68</v>
      </c>
      <c r="AE1644" s="1" t="s">
        <v>69</v>
      </c>
      <c r="AF1644" s="1" t="s">
        <v>70</v>
      </c>
      <c r="AG1644" s="1" t="s">
        <v>60</v>
      </c>
      <c r="AH1644">
        <v>1644</v>
      </c>
      <c r="AI1644" s="1" t="s">
        <v>70</v>
      </c>
      <c r="AJ1644" s="1" t="s">
        <v>71</v>
      </c>
      <c r="AK1644" s="1" t="s">
        <v>72</v>
      </c>
      <c r="AL1644">
        <v>1</v>
      </c>
      <c r="AM1644" s="1" t="s">
        <v>3402</v>
      </c>
      <c r="AN1644" s="2">
        <v>46174</v>
      </c>
      <c r="AO1644" s="3">
        <v>46174</v>
      </c>
    </row>
    <row r="1645" spans="1:41">
      <c r="A1645" s="1" t="s">
        <v>3403</v>
      </c>
      <c r="B1645" s="1" t="s">
        <v>42</v>
      </c>
      <c r="C1645">
        <v>999999999999</v>
      </c>
      <c r="D1645">
        <v>111111111111</v>
      </c>
      <c r="E1645" s="1" t="s">
        <v>43</v>
      </c>
      <c r="F1645">
        <v>46194.833333333336</v>
      </c>
      <c r="G1645">
        <v>46195.833333333336</v>
      </c>
      <c r="H1645">
        <v>46173.833333333336</v>
      </c>
      <c r="I1645">
        <v>46203.833333333336</v>
      </c>
      <c r="J1645" s="1" t="s">
        <v>75</v>
      </c>
      <c r="K1645" s="1" t="s">
        <v>76</v>
      </c>
      <c r="L1645" s="1" t="s">
        <v>77</v>
      </c>
      <c r="M1645" s="1" t="s">
        <v>83</v>
      </c>
      <c r="N1645" s="1" t="s">
        <v>48</v>
      </c>
      <c r="O1645" s="1" t="s">
        <v>49</v>
      </c>
      <c r="P1645">
        <v>224.36160000000001</v>
      </c>
      <c r="Q1645" s="1" t="s">
        <v>79</v>
      </c>
      <c r="R1645">
        <v>2.3E-2</v>
      </c>
      <c r="S1645" s="1" t="s">
        <v>51</v>
      </c>
      <c r="T1645" s="1" t="s">
        <v>52</v>
      </c>
      <c r="U1645">
        <v>5.1603000000000003</v>
      </c>
      <c r="V1645">
        <v>4.8238000000000003</v>
      </c>
      <c r="W1645">
        <v>4.8238000000000003</v>
      </c>
      <c r="X1645" s="1" t="s">
        <v>53</v>
      </c>
      <c r="Y1645" s="1" t="s">
        <v>49</v>
      </c>
      <c r="Z1645" s="1" t="s">
        <v>80</v>
      </c>
      <c r="AA1645" s="1" t="s">
        <v>65</v>
      </c>
      <c r="AB1645" s="1" t="s">
        <v>66</v>
      </c>
      <c r="AC1645" s="1" t="s">
        <v>67</v>
      </c>
      <c r="AD1645" s="1" t="s">
        <v>68</v>
      </c>
      <c r="AE1645" s="1" t="s">
        <v>69</v>
      </c>
      <c r="AF1645" s="1" t="s">
        <v>70</v>
      </c>
      <c r="AG1645" s="1" t="s">
        <v>60</v>
      </c>
      <c r="AH1645">
        <v>1645</v>
      </c>
      <c r="AI1645" s="1" t="s">
        <v>70</v>
      </c>
      <c r="AJ1645" s="1" t="s">
        <v>71</v>
      </c>
      <c r="AK1645" s="1" t="s">
        <v>72</v>
      </c>
      <c r="AL1645">
        <v>1</v>
      </c>
      <c r="AM1645" s="1" t="s">
        <v>3404</v>
      </c>
      <c r="AN1645" s="2">
        <v>46174</v>
      </c>
      <c r="AO1645" s="3">
        <v>46174</v>
      </c>
    </row>
    <row r="1646" spans="1:41">
      <c r="A1646" s="1" t="s">
        <v>3405</v>
      </c>
      <c r="B1646" s="1" t="s">
        <v>42</v>
      </c>
      <c r="C1646">
        <v>999999999999</v>
      </c>
      <c r="D1646">
        <v>111111111111</v>
      </c>
      <c r="E1646" s="1" t="s">
        <v>43</v>
      </c>
      <c r="F1646">
        <v>46194.833333333336</v>
      </c>
      <c r="G1646">
        <v>46195.833333333336</v>
      </c>
      <c r="H1646">
        <v>46173.833333333336</v>
      </c>
      <c r="I1646">
        <v>46203.833333333336</v>
      </c>
      <c r="J1646" s="1" t="s">
        <v>86</v>
      </c>
      <c r="K1646" s="1" t="s">
        <v>87</v>
      </c>
      <c r="L1646" s="1" t="s">
        <v>88</v>
      </c>
      <c r="M1646" s="1" t="s">
        <v>89</v>
      </c>
      <c r="N1646" s="1" t="s">
        <v>48</v>
      </c>
      <c r="O1646" s="1" t="s">
        <v>49</v>
      </c>
      <c r="P1646">
        <v>214.72720000000001</v>
      </c>
      <c r="Q1646" s="1" t="s">
        <v>50</v>
      </c>
      <c r="R1646">
        <v>0.192</v>
      </c>
      <c r="S1646" s="1" t="s">
        <v>51</v>
      </c>
      <c r="T1646" s="1" t="s">
        <v>52</v>
      </c>
      <c r="U1646">
        <v>41.227600000000002</v>
      </c>
      <c r="V1646">
        <v>36.503599999999999</v>
      </c>
      <c r="W1646">
        <v>36.503599999999999</v>
      </c>
      <c r="X1646" s="1" t="s">
        <v>53</v>
      </c>
      <c r="Y1646" s="1" t="s">
        <v>49</v>
      </c>
      <c r="Z1646" s="1" t="s">
        <v>90</v>
      </c>
      <c r="AA1646" s="1" t="s">
        <v>65</v>
      </c>
      <c r="AB1646" s="1" t="s">
        <v>66</v>
      </c>
      <c r="AC1646" s="1" t="s">
        <v>67</v>
      </c>
      <c r="AD1646" s="1" t="s">
        <v>68</v>
      </c>
      <c r="AE1646" s="1" t="s">
        <v>69</v>
      </c>
      <c r="AF1646" s="1" t="s">
        <v>70</v>
      </c>
      <c r="AG1646" s="1" t="s">
        <v>60</v>
      </c>
      <c r="AH1646">
        <v>1646</v>
      </c>
      <c r="AI1646" s="1" t="s">
        <v>70</v>
      </c>
      <c r="AJ1646" s="1" t="s">
        <v>71</v>
      </c>
      <c r="AK1646" s="1" t="s">
        <v>72</v>
      </c>
      <c r="AL1646">
        <v>1</v>
      </c>
      <c r="AM1646" s="1" t="s">
        <v>3406</v>
      </c>
      <c r="AN1646" s="2">
        <v>46174</v>
      </c>
      <c r="AO1646" s="3">
        <v>46174</v>
      </c>
    </row>
    <row r="1647" spans="1:41">
      <c r="A1647" s="1" t="s">
        <v>3407</v>
      </c>
      <c r="B1647" s="1" t="s">
        <v>42</v>
      </c>
      <c r="C1647">
        <v>999999999999</v>
      </c>
      <c r="D1647">
        <v>111111111111</v>
      </c>
      <c r="E1647" s="1" t="s">
        <v>43</v>
      </c>
      <c r="F1647">
        <v>46194.833333333336</v>
      </c>
      <c r="G1647">
        <v>46195.833333333336</v>
      </c>
      <c r="H1647">
        <v>46173.833333333336</v>
      </c>
      <c r="I1647">
        <v>46203.833333333336</v>
      </c>
      <c r="J1647" s="1" t="s">
        <v>86</v>
      </c>
      <c r="K1647" s="1" t="s">
        <v>87</v>
      </c>
      <c r="L1647" s="1" t="s">
        <v>88</v>
      </c>
      <c r="M1647" s="1" t="s">
        <v>93</v>
      </c>
      <c r="N1647" s="1" t="s">
        <v>48</v>
      </c>
      <c r="O1647" s="1" t="s">
        <v>49</v>
      </c>
      <c r="P1647">
        <v>219.6104</v>
      </c>
      <c r="Q1647" s="1" t="s">
        <v>50</v>
      </c>
      <c r="R1647">
        <v>0.192</v>
      </c>
      <c r="S1647" s="1" t="s">
        <v>51</v>
      </c>
      <c r="T1647" s="1" t="s">
        <v>52</v>
      </c>
      <c r="U1647">
        <v>42.165199999999999</v>
      </c>
      <c r="V1647">
        <v>37.333799999999997</v>
      </c>
      <c r="W1647">
        <v>37.333799999999997</v>
      </c>
      <c r="X1647" s="1" t="s">
        <v>53</v>
      </c>
      <c r="Y1647" s="1" t="s">
        <v>49</v>
      </c>
      <c r="Z1647" s="1" t="s">
        <v>90</v>
      </c>
      <c r="AA1647" s="1" t="s">
        <v>65</v>
      </c>
      <c r="AB1647" s="1" t="s">
        <v>66</v>
      </c>
      <c r="AC1647" s="1" t="s">
        <v>67</v>
      </c>
      <c r="AD1647" s="1" t="s">
        <v>68</v>
      </c>
      <c r="AE1647" s="1" t="s">
        <v>69</v>
      </c>
      <c r="AF1647" s="1" t="s">
        <v>70</v>
      </c>
      <c r="AG1647" s="1" t="s">
        <v>60</v>
      </c>
      <c r="AH1647">
        <v>1647</v>
      </c>
      <c r="AI1647" s="1" t="s">
        <v>70</v>
      </c>
      <c r="AJ1647" s="1" t="s">
        <v>71</v>
      </c>
      <c r="AK1647" s="1" t="s">
        <v>72</v>
      </c>
      <c r="AL1647">
        <v>1</v>
      </c>
      <c r="AM1647" s="1" t="s">
        <v>3408</v>
      </c>
      <c r="AN1647" s="2">
        <v>46174</v>
      </c>
      <c r="AO1647" s="3">
        <v>46174</v>
      </c>
    </row>
    <row r="1648" spans="1:41">
      <c r="A1648" s="1" t="s">
        <v>3409</v>
      </c>
      <c r="B1648" s="1" t="s">
        <v>42</v>
      </c>
      <c r="C1648">
        <v>999999999999</v>
      </c>
      <c r="D1648">
        <v>111111111111</v>
      </c>
      <c r="E1648" s="1" t="s">
        <v>43</v>
      </c>
      <c r="F1648">
        <v>46194.833333333336</v>
      </c>
      <c r="G1648">
        <v>46195.833333333336</v>
      </c>
      <c r="H1648">
        <v>46173.833333333336</v>
      </c>
      <c r="I1648">
        <v>46203.833333333336</v>
      </c>
      <c r="J1648" s="1" t="s">
        <v>96</v>
      </c>
      <c r="K1648" s="1" t="s">
        <v>45</v>
      </c>
      <c r="L1648" s="1" t="s">
        <v>97</v>
      </c>
      <c r="M1648" s="1" t="s">
        <v>98</v>
      </c>
      <c r="N1648" s="1" t="s">
        <v>48</v>
      </c>
      <c r="O1648" s="1" t="s">
        <v>49</v>
      </c>
      <c r="P1648">
        <v>4114094.1636999999</v>
      </c>
      <c r="Q1648" s="1" t="s">
        <v>99</v>
      </c>
      <c r="R1648">
        <v>1.6666700000000001E-5</v>
      </c>
      <c r="S1648" s="1" t="s">
        <v>51</v>
      </c>
      <c r="T1648" s="1" t="s">
        <v>52</v>
      </c>
      <c r="U1648">
        <v>68.568399999999997</v>
      </c>
      <c r="V1648">
        <v>63.768500000000003</v>
      </c>
      <c r="W1648">
        <v>63.768500000000003</v>
      </c>
      <c r="X1648" s="1" t="s">
        <v>53</v>
      </c>
      <c r="Y1648" s="1" t="s">
        <v>49</v>
      </c>
      <c r="Z1648" s="1" t="s">
        <v>100</v>
      </c>
      <c r="AA1648" s="1" t="s">
        <v>65</v>
      </c>
      <c r="AB1648" s="1" t="s">
        <v>66</v>
      </c>
      <c r="AC1648" s="1" t="s">
        <v>67</v>
      </c>
      <c r="AD1648" s="1" t="s">
        <v>68</v>
      </c>
      <c r="AE1648" s="1" t="s">
        <v>69</v>
      </c>
      <c r="AF1648" s="1" t="s">
        <v>70</v>
      </c>
      <c r="AG1648" s="1" t="s">
        <v>60</v>
      </c>
      <c r="AH1648">
        <v>1648</v>
      </c>
      <c r="AI1648" s="1" t="s">
        <v>70</v>
      </c>
      <c r="AJ1648" s="1" t="s">
        <v>71</v>
      </c>
      <c r="AK1648" s="1" t="s">
        <v>72</v>
      </c>
      <c r="AL1648">
        <v>1</v>
      </c>
      <c r="AM1648" s="1" t="s">
        <v>3410</v>
      </c>
      <c r="AN1648" s="2">
        <v>46174</v>
      </c>
      <c r="AO1648" s="3">
        <v>46174</v>
      </c>
    </row>
    <row r="1649" spans="1:41">
      <c r="A1649" s="1" t="s">
        <v>3411</v>
      </c>
      <c r="B1649" s="1" t="s">
        <v>42</v>
      </c>
      <c r="C1649">
        <v>999999999999</v>
      </c>
      <c r="D1649">
        <v>111111111111</v>
      </c>
      <c r="E1649" s="1" t="s">
        <v>43</v>
      </c>
      <c r="F1649">
        <v>46194.833333333336</v>
      </c>
      <c r="G1649">
        <v>46195.833333333336</v>
      </c>
      <c r="H1649">
        <v>46173.833333333336</v>
      </c>
      <c r="I1649">
        <v>46203.833333333336</v>
      </c>
      <c r="J1649" s="1" t="s">
        <v>96</v>
      </c>
      <c r="K1649" s="1" t="s">
        <v>45</v>
      </c>
      <c r="L1649" s="1" t="s">
        <v>97</v>
      </c>
      <c r="M1649" s="1" t="s">
        <v>103</v>
      </c>
      <c r="N1649" s="1" t="s">
        <v>48</v>
      </c>
      <c r="O1649" s="1" t="s">
        <v>49</v>
      </c>
      <c r="P1649">
        <v>4500429.6370000001</v>
      </c>
      <c r="Q1649" s="1" t="s">
        <v>99</v>
      </c>
      <c r="R1649">
        <v>1.6666700000000001E-5</v>
      </c>
      <c r="S1649" s="1" t="s">
        <v>51</v>
      </c>
      <c r="T1649" s="1" t="s">
        <v>52</v>
      </c>
      <c r="U1649">
        <v>75.007300000000001</v>
      </c>
      <c r="V1649">
        <v>69.756699999999995</v>
      </c>
      <c r="W1649">
        <v>69.756699999999995</v>
      </c>
      <c r="X1649" s="1" t="s">
        <v>53</v>
      </c>
      <c r="Y1649" s="1" t="s">
        <v>49</v>
      </c>
      <c r="Z1649" s="1" t="s">
        <v>100</v>
      </c>
      <c r="AA1649" s="1" t="s">
        <v>65</v>
      </c>
      <c r="AB1649" s="1" t="s">
        <v>66</v>
      </c>
      <c r="AC1649" s="1" t="s">
        <v>67</v>
      </c>
      <c r="AD1649" s="1" t="s">
        <v>68</v>
      </c>
      <c r="AE1649" s="1" t="s">
        <v>69</v>
      </c>
      <c r="AF1649" s="1" t="s">
        <v>70</v>
      </c>
      <c r="AG1649" s="1" t="s">
        <v>60</v>
      </c>
      <c r="AH1649">
        <v>1649</v>
      </c>
      <c r="AI1649" s="1" t="s">
        <v>70</v>
      </c>
      <c r="AJ1649" s="1" t="s">
        <v>71</v>
      </c>
      <c r="AK1649" s="1" t="s">
        <v>72</v>
      </c>
      <c r="AL1649">
        <v>1</v>
      </c>
      <c r="AM1649" s="1" t="s">
        <v>3412</v>
      </c>
      <c r="AN1649" s="2">
        <v>46174</v>
      </c>
      <c r="AO1649" s="3">
        <v>46174</v>
      </c>
    </row>
    <row r="1650" spans="1:41">
      <c r="A1650" s="1" t="s">
        <v>3413</v>
      </c>
      <c r="B1650" s="1" t="s">
        <v>42</v>
      </c>
      <c r="C1650">
        <v>999999999999</v>
      </c>
      <c r="D1650">
        <v>111111111111</v>
      </c>
      <c r="E1650" s="1" t="s">
        <v>43</v>
      </c>
      <c r="F1650">
        <v>46194.833333333336</v>
      </c>
      <c r="G1650">
        <v>46195.833333333336</v>
      </c>
      <c r="H1650">
        <v>46173.833333333336</v>
      </c>
      <c r="I1650">
        <v>46203.833333333336</v>
      </c>
      <c r="J1650" s="1" t="s">
        <v>106</v>
      </c>
      <c r="K1650" s="1" t="s">
        <v>107</v>
      </c>
      <c r="L1650" s="1" t="s">
        <v>108</v>
      </c>
      <c r="M1650" s="1" t="s">
        <v>109</v>
      </c>
      <c r="N1650" s="1" t="s">
        <v>48</v>
      </c>
      <c r="O1650" s="1" t="s">
        <v>49</v>
      </c>
      <c r="P1650">
        <v>219.67509999999999</v>
      </c>
      <c r="Q1650" s="1" t="s">
        <v>110</v>
      </c>
      <c r="R1650">
        <v>0.5</v>
      </c>
      <c r="S1650" s="1" t="s">
        <v>51</v>
      </c>
      <c r="T1650" s="1" t="s">
        <v>52</v>
      </c>
      <c r="U1650">
        <v>109.83759999999999</v>
      </c>
      <c r="V1650">
        <v>101.0506</v>
      </c>
      <c r="W1650">
        <v>101.0506</v>
      </c>
      <c r="X1650" s="1" t="s">
        <v>53</v>
      </c>
      <c r="Y1650" s="1" t="s">
        <v>49</v>
      </c>
      <c r="Z1650" s="1" t="s">
        <v>111</v>
      </c>
      <c r="AA1650" s="1" t="s">
        <v>112</v>
      </c>
      <c r="AB1650" s="1" t="s">
        <v>66</v>
      </c>
      <c r="AC1650" s="1" t="s">
        <v>67</v>
      </c>
      <c r="AD1650" s="1" t="s">
        <v>68</v>
      </c>
      <c r="AE1650" s="1" t="s">
        <v>69</v>
      </c>
      <c r="AF1650" s="1" t="s">
        <v>70</v>
      </c>
      <c r="AG1650" s="1" t="s">
        <v>60</v>
      </c>
      <c r="AH1650">
        <v>1650</v>
      </c>
      <c r="AI1650" s="1" t="s">
        <v>113</v>
      </c>
      <c r="AJ1650" s="1" t="s">
        <v>114</v>
      </c>
      <c r="AK1650" s="1" t="s">
        <v>115</v>
      </c>
      <c r="AL1650">
        <v>1</v>
      </c>
      <c r="AM1650" s="1" t="s">
        <v>3414</v>
      </c>
      <c r="AN1650" s="2">
        <v>46174</v>
      </c>
      <c r="AO1650" s="3">
        <v>46174</v>
      </c>
    </row>
    <row r="1651" spans="1:41">
      <c r="A1651" s="1" t="s">
        <v>3415</v>
      </c>
      <c r="B1651" s="1" t="s">
        <v>42</v>
      </c>
      <c r="C1651">
        <v>999999999999</v>
      </c>
      <c r="D1651">
        <v>111111111111</v>
      </c>
      <c r="E1651" s="1" t="s">
        <v>43</v>
      </c>
      <c r="F1651">
        <v>46194.833333333336</v>
      </c>
      <c r="G1651">
        <v>46195.833333333336</v>
      </c>
      <c r="H1651">
        <v>46173.833333333336</v>
      </c>
      <c r="I1651">
        <v>46203.833333333336</v>
      </c>
      <c r="J1651" s="1" t="s">
        <v>106</v>
      </c>
      <c r="K1651" s="1" t="s">
        <v>107</v>
      </c>
      <c r="L1651" s="1" t="s">
        <v>108</v>
      </c>
      <c r="M1651" s="1" t="s">
        <v>118</v>
      </c>
      <c r="N1651" s="1" t="s">
        <v>48</v>
      </c>
      <c r="O1651" s="1" t="s">
        <v>49</v>
      </c>
      <c r="P1651">
        <v>204.93279999999999</v>
      </c>
      <c r="Q1651" s="1" t="s">
        <v>110</v>
      </c>
      <c r="R1651">
        <v>0.5</v>
      </c>
      <c r="S1651" s="1" t="s">
        <v>51</v>
      </c>
      <c r="T1651" s="1" t="s">
        <v>52</v>
      </c>
      <c r="U1651">
        <v>102.46639999999999</v>
      </c>
      <c r="V1651">
        <v>94.269099999999995</v>
      </c>
      <c r="W1651">
        <v>94.269099999999995</v>
      </c>
      <c r="X1651" s="1" t="s">
        <v>53</v>
      </c>
      <c r="Y1651" s="1" t="s">
        <v>49</v>
      </c>
      <c r="Z1651" s="1" t="s">
        <v>111</v>
      </c>
      <c r="AA1651" s="1" t="s">
        <v>112</v>
      </c>
      <c r="AB1651" s="1" t="s">
        <v>66</v>
      </c>
      <c r="AC1651" s="1" t="s">
        <v>67</v>
      </c>
      <c r="AD1651" s="1" t="s">
        <v>68</v>
      </c>
      <c r="AE1651" s="1" t="s">
        <v>69</v>
      </c>
      <c r="AF1651" s="1" t="s">
        <v>70</v>
      </c>
      <c r="AG1651" s="1" t="s">
        <v>60</v>
      </c>
      <c r="AH1651">
        <v>1651</v>
      </c>
      <c r="AI1651" s="1" t="s">
        <v>113</v>
      </c>
      <c r="AJ1651" s="1" t="s">
        <v>114</v>
      </c>
      <c r="AK1651" s="1" t="s">
        <v>115</v>
      </c>
      <c r="AL1651">
        <v>1</v>
      </c>
      <c r="AM1651" s="1" t="s">
        <v>3416</v>
      </c>
      <c r="AN1651" s="2">
        <v>46174</v>
      </c>
      <c r="AO1651" s="3">
        <v>46174</v>
      </c>
    </row>
    <row r="1652" spans="1:41">
      <c r="A1652" s="1" t="s">
        <v>3417</v>
      </c>
      <c r="B1652" s="1" t="s">
        <v>42</v>
      </c>
      <c r="C1652">
        <v>999999999999</v>
      </c>
      <c r="D1652">
        <v>222222222222</v>
      </c>
      <c r="E1652" s="1" t="s">
        <v>121</v>
      </c>
      <c r="F1652">
        <v>46194.833333333336</v>
      </c>
      <c r="G1652">
        <v>46195.833333333336</v>
      </c>
      <c r="H1652">
        <v>46173.833333333336</v>
      </c>
      <c r="I1652">
        <v>46203.833333333336</v>
      </c>
      <c r="J1652" s="1" t="s">
        <v>44</v>
      </c>
      <c r="K1652" s="1" t="s">
        <v>45</v>
      </c>
      <c r="L1652" s="1" t="s">
        <v>46</v>
      </c>
      <c r="M1652" s="1" t="s">
        <v>122</v>
      </c>
      <c r="N1652" s="1" t="s">
        <v>48</v>
      </c>
      <c r="O1652" s="1" t="s">
        <v>49</v>
      </c>
      <c r="P1652">
        <v>389.53870000000001</v>
      </c>
      <c r="Q1652" s="1" t="s">
        <v>50</v>
      </c>
      <c r="R1652">
        <v>9.6000000000000002E-2</v>
      </c>
      <c r="S1652" s="1" t="s">
        <v>51</v>
      </c>
      <c r="T1652" s="1" t="s">
        <v>52</v>
      </c>
      <c r="U1652">
        <v>37.395699999999998</v>
      </c>
      <c r="V1652">
        <v>32.721200000000003</v>
      </c>
      <c r="W1652">
        <v>32.721200000000003</v>
      </c>
      <c r="X1652" s="1" t="s">
        <v>53</v>
      </c>
      <c r="Y1652" s="1" t="s">
        <v>49</v>
      </c>
      <c r="Z1652" s="1" t="s">
        <v>54</v>
      </c>
      <c r="AA1652" s="1" t="s">
        <v>123</v>
      </c>
      <c r="AB1652" s="1" t="s">
        <v>124</v>
      </c>
      <c r="AC1652" s="1" t="s">
        <v>125</v>
      </c>
      <c r="AD1652" s="1" t="s">
        <v>126</v>
      </c>
      <c r="AE1652" s="1" t="s">
        <v>127</v>
      </c>
      <c r="AF1652" s="1" t="s">
        <v>70</v>
      </c>
      <c r="AG1652" s="1" t="s">
        <v>60</v>
      </c>
      <c r="AH1652">
        <v>1652</v>
      </c>
      <c r="AI1652" s="1" t="s">
        <v>70</v>
      </c>
      <c r="AJ1652" s="1" t="s">
        <v>71</v>
      </c>
      <c r="AK1652" s="1" t="s">
        <v>72</v>
      </c>
      <c r="AL1652">
        <v>1</v>
      </c>
      <c r="AM1652" s="1" t="s">
        <v>3418</v>
      </c>
      <c r="AN1652" s="2">
        <v>46174</v>
      </c>
      <c r="AO1652" s="3">
        <v>46174</v>
      </c>
    </row>
    <row r="1653" spans="1:41">
      <c r="A1653" s="1" t="s">
        <v>3419</v>
      </c>
      <c r="B1653" s="1" t="s">
        <v>42</v>
      </c>
      <c r="C1653">
        <v>999999999999</v>
      </c>
      <c r="D1653">
        <v>222222222222</v>
      </c>
      <c r="E1653" s="1" t="s">
        <v>121</v>
      </c>
      <c r="F1653">
        <v>46194.833333333336</v>
      </c>
      <c r="G1653">
        <v>46195.833333333336</v>
      </c>
      <c r="H1653">
        <v>46173.833333333336</v>
      </c>
      <c r="I1653">
        <v>46203.833333333336</v>
      </c>
      <c r="J1653" s="1" t="s">
        <v>44</v>
      </c>
      <c r="K1653" s="1" t="s">
        <v>45</v>
      </c>
      <c r="L1653" s="1" t="s">
        <v>46</v>
      </c>
      <c r="M1653" s="1" t="s">
        <v>130</v>
      </c>
      <c r="N1653" s="1" t="s">
        <v>48</v>
      </c>
      <c r="O1653" s="1" t="s">
        <v>49</v>
      </c>
      <c r="P1653">
        <v>412.37209999999999</v>
      </c>
      <c r="Q1653" s="1" t="s">
        <v>50</v>
      </c>
      <c r="R1653">
        <v>9.6000000000000002E-2</v>
      </c>
      <c r="S1653" s="1" t="s">
        <v>51</v>
      </c>
      <c r="T1653" s="1" t="s">
        <v>52</v>
      </c>
      <c r="U1653">
        <v>39.587699999999998</v>
      </c>
      <c r="V1653">
        <v>34.639299999999999</v>
      </c>
      <c r="W1653">
        <v>34.639299999999999</v>
      </c>
      <c r="X1653" s="1" t="s">
        <v>53</v>
      </c>
      <c r="Y1653" s="1" t="s">
        <v>49</v>
      </c>
      <c r="Z1653" s="1" t="s">
        <v>54</v>
      </c>
      <c r="AA1653" s="1" t="s">
        <v>123</v>
      </c>
      <c r="AB1653" s="1" t="s">
        <v>124</v>
      </c>
      <c r="AC1653" s="1" t="s">
        <v>125</v>
      </c>
      <c r="AD1653" s="1" t="s">
        <v>126</v>
      </c>
      <c r="AE1653" s="1" t="s">
        <v>127</v>
      </c>
      <c r="AF1653" s="1" t="s">
        <v>70</v>
      </c>
      <c r="AG1653" s="1" t="s">
        <v>60</v>
      </c>
      <c r="AH1653">
        <v>1653</v>
      </c>
      <c r="AI1653" s="1" t="s">
        <v>70</v>
      </c>
      <c r="AJ1653" s="1" t="s">
        <v>71</v>
      </c>
      <c r="AK1653" s="1" t="s">
        <v>72</v>
      </c>
      <c r="AL1653">
        <v>1</v>
      </c>
      <c r="AM1653" s="1" t="s">
        <v>3420</v>
      </c>
      <c r="AN1653" s="2">
        <v>46174</v>
      </c>
      <c r="AO1653" s="3">
        <v>46174</v>
      </c>
    </row>
    <row r="1654" spans="1:41">
      <c r="A1654" s="1" t="s">
        <v>3421</v>
      </c>
      <c r="B1654" s="1" t="s">
        <v>42</v>
      </c>
      <c r="C1654">
        <v>999999999999</v>
      </c>
      <c r="D1654">
        <v>222222222222</v>
      </c>
      <c r="E1654" s="1" t="s">
        <v>121</v>
      </c>
      <c r="F1654">
        <v>46194.833333333336</v>
      </c>
      <c r="G1654">
        <v>46195.833333333336</v>
      </c>
      <c r="H1654">
        <v>46173.833333333336</v>
      </c>
      <c r="I1654">
        <v>46203.833333333336</v>
      </c>
      <c r="J1654" s="1" t="s">
        <v>75</v>
      </c>
      <c r="K1654" s="1" t="s">
        <v>76</v>
      </c>
      <c r="L1654" s="1" t="s">
        <v>77</v>
      </c>
      <c r="M1654" s="1" t="s">
        <v>133</v>
      </c>
      <c r="N1654" s="1" t="s">
        <v>48</v>
      </c>
      <c r="O1654" s="1" t="s">
        <v>49</v>
      </c>
      <c r="P1654">
        <v>98.400499999999994</v>
      </c>
      <c r="Q1654" s="1" t="s">
        <v>79</v>
      </c>
      <c r="R1654">
        <v>2.3E-2</v>
      </c>
      <c r="S1654" s="1" t="s">
        <v>51</v>
      </c>
      <c r="T1654" s="1" t="s">
        <v>52</v>
      </c>
      <c r="U1654">
        <v>2.2631999999999999</v>
      </c>
      <c r="V1654">
        <v>2.1156000000000001</v>
      </c>
      <c r="W1654">
        <v>2.1156000000000001</v>
      </c>
      <c r="X1654" s="1" t="s">
        <v>53</v>
      </c>
      <c r="Y1654" s="1" t="s">
        <v>49</v>
      </c>
      <c r="Z1654" s="1" t="s">
        <v>80</v>
      </c>
      <c r="AA1654" s="1" t="s">
        <v>123</v>
      </c>
      <c r="AB1654" s="1" t="s">
        <v>124</v>
      </c>
      <c r="AC1654" s="1" t="s">
        <v>125</v>
      </c>
      <c r="AD1654" s="1" t="s">
        <v>126</v>
      </c>
      <c r="AE1654" s="1" t="s">
        <v>127</v>
      </c>
      <c r="AF1654" s="1" t="s">
        <v>70</v>
      </c>
      <c r="AG1654" s="1" t="s">
        <v>60</v>
      </c>
      <c r="AH1654">
        <v>1654</v>
      </c>
      <c r="AI1654" s="1" t="s">
        <v>70</v>
      </c>
      <c r="AJ1654" s="1" t="s">
        <v>71</v>
      </c>
      <c r="AK1654" s="1" t="s">
        <v>72</v>
      </c>
      <c r="AL1654">
        <v>1</v>
      </c>
      <c r="AM1654" s="1" t="s">
        <v>3422</v>
      </c>
      <c r="AN1654" s="2">
        <v>46174</v>
      </c>
      <c r="AO1654" s="3">
        <v>46174</v>
      </c>
    </row>
    <row r="1655" spans="1:41">
      <c r="A1655" s="1" t="s">
        <v>3423</v>
      </c>
      <c r="B1655" s="1" t="s">
        <v>42</v>
      </c>
      <c r="C1655">
        <v>999999999999</v>
      </c>
      <c r="D1655">
        <v>222222222222</v>
      </c>
      <c r="E1655" s="1" t="s">
        <v>121</v>
      </c>
      <c r="F1655">
        <v>46194.833333333336</v>
      </c>
      <c r="G1655">
        <v>46195.833333333336</v>
      </c>
      <c r="H1655">
        <v>46173.833333333336</v>
      </c>
      <c r="I1655">
        <v>46203.833333333336</v>
      </c>
      <c r="J1655" s="1" t="s">
        <v>75</v>
      </c>
      <c r="K1655" s="1" t="s">
        <v>76</v>
      </c>
      <c r="L1655" s="1" t="s">
        <v>77</v>
      </c>
      <c r="M1655" s="1" t="s">
        <v>136</v>
      </c>
      <c r="N1655" s="1" t="s">
        <v>48</v>
      </c>
      <c r="O1655" s="1" t="s">
        <v>49</v>
      </c>
      <c r="P1655">
        <v>87.658199999999994</v>
      </c>
      <c r="Q1655" s="1" t="s">
        <v>79</v>
      </c>
      <c r="R1655">
        <v>2.3E-2</v>
      </c>
      <c r="S1655" s="1" t="s">
        <v>51</v>
      </c>
      <c r="T1655" s="1" t="s">
        <v>52</v>
      </c>
      <c r="U1655">
        <v>2.0160999999999998</v>
      </c>
      <c r="V1655">
        <v>1.8847</v>
      </c>
      <c r="W1655">
        <v>1.8847</v>
      </c>
      <c r="X1655" s="1" t="s">
        <v>53</v>
      </c>
      <c r="Y1655" s="1" t="s">
        <v>49</v>
      </c>
      <c r="Z1655" s="1" t="s">
        <v>80</v>
      </c>
      <c r="AA1655" s="1" t="s">
        <v>123</v>
      </c>
      <c r="AB1655" s="1" t="s">
        <v>124</v>
      </c>
      <c r="AC1655" s="1" t="s">
        <v>125</v>
      </c>
      <c r="AD1655" s="1" t="s">
        <v>126</v>
      </c>
      <c r="AE1655" s="1" t="s">
        <v>127</v>
      </c>
      <c r="AF1655" s="1" t="s">
        <v>70</v>
      </c>
      <c r="AG1655" s="1" t="s">
        <v>60</v>
      </c>
      <c r="AH1655">
        <v>1655</v>
      </c>
      <c r="AI1655" s="1" t="s">
        <v>70</v>
      </c>
      <c r="AJ1655" s="1" t="s">
        <v>71</v>
      </c>
      <c r="AK1655" s="1" t="s">
        <v>72</v>
      </c>
      <c r="AL1655">
        <v>1</v>
      </c>
      <c r="AM1655" s="1" t="s">
        <v>3424</v>
      </c>
      <c r="AN1655" s="2">
        <v>46174</v>
      </c>
      <c r="AO1655" s="3">
        <v>46174</v>
      </c>
    </row>
    <row r="1656" spans="1:41">
      <c r="A1656" s="1" t="s">
        <v>3425</v>
      </c>
      <c r="B1656" s="1" t="s">
        <v>42</v>
      </c>
      <c r="C1656">
        <v>999999999999</v>
      </c>
      <c r="D1656">
        <v>222222222222</v>
      </c>
      <c r="E1656" s="1" t="s">
        <v>121</v>
      </c>
      <c r="F1656">
        <v>46194.833333333336</v>
      </c>
      <c r="G1656">
        <v>46195.833333333336</v>
      </c>
      <c r="H1656">
        <v>46173.833333333336</v>
      </c>
      <c r="I1656">
        <v>46203.833333333336</v>
      </c>
      <c r="J1656" s="1" t="s">
        <v>86</v>
      </c>
      <c r="K1656" s="1" t="s">
        <v>87</v>
      </c>
      <c r="L1656" s="1" t="s">
        <v>88</v>
      </c>
      <c r="M1656" s="1" t="s">
        <v>139</v>
      </c>
      <c r="N1656" s="1" t="s">
        <v>48</v>
      </c>
      <c r="O1656" s="1" t="s">
        <v>49</v>
      </c>
      <c r="P1656">
        <v>88.686199999999999</v>
      </c>
      <c r="Q1656" s="1" t="s">
        <v>50</v>
      </c>
      <c r="R1656">
        <v>0.192</v>
      </c>
      <c r="S1656" s="1" t="s">
        <v>51</v>
      </c>
      <c r="T1656" s="1" t="s">
        <v>52</v>
      </c>
      <c r="U1656">
        <v>17.027799999999999</v>
      </c>
      <c r="V1656">
        <v>15.076700000000001</v>
      </c>
      <c r="W1656">
        <v>15.076700000000001</v>
      </c>
      <c r="X1656" s="1" t="s">
        <v>53</v>
      </c>
      <c r="Y1656" s="1" t="s">
        <v>49</v>
      </c>
      <c r="Z1656" s="1" t="s">
        <v>90</v>
      </c>
      <c r="AA1656" s="1" t="s">
        <v>123</v>
      </c>
      <c r="AB1656" s="1" t="s">
        <v>124</v>
      </c>
      <c r="AC1656" s="1" t="s">
        <v>125</v>
      </c>
      <c r="AD1656" s="1" t="s">
        <v>126</v>
      </c>
      <c r="AE1656" s="1" t="s">
        <v>127</v>
      </c>
      <c r="AF1656" s="1" t="s">
        <v>70</v>
      </c>
      <c r="AG1656" s="1" t="s">
        <v>60</v>
      </c>
      <c r="AH1656">
        <v>1656</v>
      </c>
      <c r="AI1656" s="1" t="s">
        <v>70</v>
      </c>
      <c r="AJ1656" s="1" t="s">
        <v>71</v>
      </c>
      <c r="AK1656" s="1" t="s">
        <v>72</v>
      </c>
      <c r="AL1656">
        <v>1</v>
      </c>
      <c r="AM1656" s="1" t="s">
        <v>3426</v>
      </c>
      <c r="AN1656" s="2">
        <v>46174</v>
      </c>
      <c r="AO1656" s="3">
        <v>46174</v>
      </c>
    </row>
    <row r="1657" spans="1:41">
      <c r="A1657" s="1" t="s">
        <v>3427</v>
      </c>
      <c r="B1657" s="1" t="s">
        <v>42</v>
      </c>
      <c r="C1657">
        <v>999999999999</v>
      </c>
      <c r="D1657">
        <v>222222222222</v>
      </c>
      <c r="E1657" s="1" t="s">
        <v>121</v>
      </c>
      <c r="F1657">
        <v>46194.833333333336</v>
      </c>
      <c r="G1657">
        <v>46195.833333333336</v>
      </c>
      <c r="H1657">
        <v>46173.833333333336</v>
      </c>
      <c r="I1657">
        <v>46203.833333333336</v>
      </c>
      <c r="J1657" s="1" t="s">
        <v>86</v>
      </c>
      <c r="K1657" s="1" t="s">
        <v>87</v>
      </c>
      <c r="L1657" s="1" t="s">
        <v>88</v>
      </c>
      <c r="M1657" s="1" t="s">
        <v>142</v>
      </c>
      <c r="N1657" s="1" t="s">
        <v>48</v>
      </c>
      <c r="O1657" s="1" t="s">
        <v>49</v>
      </c>
      <c r="P1657">
        <v>86.201400000000007</v>
      </c>
      <c r="Q1657" s="1" t="s">
        <v>50</v>
      </c>
      <c r="R1657">
        <v>0.192</v>
      </c>
      <c r="S1657" s="1" t="s">
        <v>51</v>
      </c>
      <c r="T1657" s="1" t="s">
        <v>52</v>
      </c>
      <c r="U1657">
        <v>16.550699999999999</v>
      </c>
      <c r="V1657">
        <v>14.654199999999999</v>
      </c>
      <c r="W1657">
        <v>14.654199999999999</v>
      </c>
      <c r="X1657" s="1" t="s">
        <v>53</v>
      </c>
      <c r="Y1657" s="1" t="s">
        <v>49</v>
      </c>
      <c r="Z1657" s="1" t="s">
        <v>90</v>
      </c>
      <c r="AA1657" s="1" t="s">
        <v>123</v>
      </c>
      <c r="AB1657" s="1" t="s">
        <v>124</v>
      </c>
      <c r="AC1657" s="1" t="s">
        <v>125</v>
      </c>
      <c r="AD1657" s="1" t="s">
        <v>126</v>
      </c>
      <c r="AE1657" s="1" t="s">
        <v>127</v>
      </c>
      <c r="AF1657" s="1" t="s">
        <v>70</v>
      </c>
      <c r="AG1657" s="1" t="s">
        <v>60</v>
      </c>
      <c r="AH1657">
        <v>1657</v>
      </c>
      <c r="AI1657" s="1" t="s">
        <v>70</v>
      </c>
      <c r="AJ1657" s="1" t="s">
        <v>71</v>
      </c>
      <c r="AK1657" s="1" t="s">
        <v>72</v>
      </c>
      <c r="AL1657">
        <v>1</v>
      </c>
      <c r="AM1657" s="1" t="s">
        <v>3428</v>
      </c>
      <c r="AN1657" s="2">
        <v>46174</v>
      </c>
      <c r="AO1657" s="3">
        <v>46174</v>
      </c>
    </row>
    <row r="1658" spans="1:41">
      <c r="A1658" s="1" t="s">
        <v>3429</v>
      </c>
      <c r="B1658" s="1" t="s">
        <v>42</v>
      </c>
      <c r="C1658">
        <v>999999999999</v>
      </c>
      <c r="D1658">
        <v>222222222222</v>
      </c>
      <c r="E1658" s="1" t="s">
        <v>121</v>
      </c>
      <c r="F1658">
        <v>46194.833333333336</v>
      </c>
      <c r="G1658">
        <v>46195.833333333336</v>
      </c>
      <c r="H1658">
        <v>46173.833333333336</v>
      </c>
      <c r="I1658">
        <v>46203.833333333336</v>
      </c>
      <c r="J1658" s="1" t="s">
        <v>96</v>
      </c>
      <c r="K1658" s="1" t="s">
        <v>45</v>
      </c>
      <c r="L1658" s="1" t="s">
        <v>97</v>
      </c>
      <c r="M1658" s="1" t="s">
        <v>145</v>
      </c>
      <c r="N1658" s="1" t="s">
        <v>48</v>
      </c>
      <c r="O1658" s="1" t="s">
        <v>49</v>
      </c>
      <c r="P1658">
        <v>1797074.6392000001</v>
      </c>
      <c r="Q1658" s="1" t="s">
        <v>99</v>
      </c>
      <c r="R1658">
        <v>1.6666700000000001E-5</v>
      </c>
      <c r="S1658" s="1" t="s">
        <v>51</v>
      </c>
      <c r="T1658" s="1" t="s">
        <v>52</v>
      </c>
      <c r="U1658">
        <v>29.9513</v>
      </c>
      <c r="V1658">
        <v>27.854700000000001</v>
      </c>
      <c r="W1658">
        <v>27.854700000000001</v>
      </c>
      <c r="X1658" s="1" t="s">
        <v>53</v>
      </c>
      <c r="Y1658" s="1" t="s">
        <v>49</v>
      </c>
      <c r="Z1658" s="1" t="s">
        <v>100</v>
      </c>
      <c r="AA1658" s="1" t="s">
        <v>55</v>
      </c>
      <c r="AB1658" s="1" t="s">
        <v>56</v>
      </c>
      <c r="AC1658" s="1" t="s">
        <v>57</v>
      </c>
      <c r="AD1658" s="1" t="s">
        <v>58</v>
      </c>
      <c r="AE1658" s="1" t="s">
        <v>59</v>
      </c>
      <c r="AF1658" s="1" t="s">
        <v>56</v>
      </c>
      <c r="AG1658" s="1" t="s">
        <v>60</v>
      </c>
      <c r="AH1658">
        <v>1658</v>
      </c>
      <c r="AI1658" s="1" t="s">
        <v>56</v>
      </c>
      <c r="AJ1658" s="1" t="s">
        <v>56</v>
      </c>
      <c r="AK1658" s="1" t="s">
        <v>61</v>
      </c>
      <c r="AL1658">
        <v>1</v>
      </c>
      <c r="AM1658" s="1" t="s">
        <v>3430</v>
      </c>
      <c r="AN1658" s="2">
        <v>46174</v>
      </c>
      <c r="AO1658" s="3">
        <v>46174</v>
      </c>
    </row>
    <row r="1659" spans="1:41">
      <c r="A1659" s="1" t="s">
        <v>3431</v>
      </c>
      <c r="B1659" s="1" t="s">
        <v>42</v>
      </c>
      <c r="C1659">
        <v>999999999999</v>
      </c>
      <c r="D1659">
        <v>222222222222</v>
      </c>
      <c r="E1659" s="1" t="s">
        <v>121</v>
      </c>
      <c r="F1659">
        <v>46194.833333333336</v>
      </c>
      <c r="G1659">
        <v>46195.833333333336</v>
      </c>
      <c r="H1659">
        <v>46173.833333333336</v>
      </c>
      <c r="I1659">
        <v>46203.833333333336</v>
      </c>
      <c r="J1659" s="1" t="s">
        <v>96</v>
      </c>
      <c r="K1659" s="1" t="s">
        <v>45</v>
      </c>
      <c r="L1659" s="1" t="s">
        <v>97</v>
      </c>
      <c r="M1659" s="1" t="s">
        <v>148</v>
      </c>
      <c r="N1659" s="1" t="s">
        <v>48</v>
      </c>
      <c r="O1659" s="1" t="s">
        <v>49</v>
      </c>
      <c r="P1659">
        <v>1670734.7518</v>
      </c>
      <c r="Q1659" s="1" t="s">
        <v>99</v>
      </c>
      <c r="R1659">
        <v>1.6666700000000001E-5</v>
      </c>
      <c r="S1659" s="1" t="s">
        <v>51</v>
      </c>
      <c r="T1659" s="1" t="s">
        <v>52</v>
      </c>
      <c r="U1659">
        <v>27.845600000000001</v>
      </c>
      <c r="V1659">
        <v>25.8964</v>
      </c>
      <c r="W1659">
        <v>25.8964</v>
      </c>
      <c r="X1659" s="1" t="s">
        <v>53</v>
      </c>
      <c r="Y1659" s="1" t="s">
        <v>49</v>
      </c>
      <c r="Z1659" s="1" t="s">
        <v>100</v>
      </c>
      <c r="AA1659" s="1" t="s">
        <v>123</v>
      </c>
      <c r="AB1659" s="1" t="s">
        <v>124</v>
      </c>
      <c r="AC1659" s="1" t="s">
        <v>125</v>
      </c>
      <c r="AD1659" s="1" t="s">
        <v>126</v>
      </c>
      <c r="AE1659" s="1" t="s">
        <v>127</v>
      </c>
      <c r="AF1659" s="1" t="s">
        <v>70</v>
      </c>
      <c r="AG1659" s="1" t="s">
        <v>60</v>
      </c>
      <c r="AH1659">
        <v>1659</v>
      </c>
      <c r="AI1659" s="1" t="s">
        <v>70</v>
      </c>
      <c r="AJ1659" s="1" t="s">
        <v>71</v>
      </c>
      <c r="AK1659" s="1" t="s">
        <v>72</v>
      </c>
      <c r="AL1659">
        <v>1</v>
      </c>
      <c r="AM1659" s="1" t="s">
        <v>3432</v>
      </c>
      <c r="AN1659" s="2">
        <v>46174</v>
      </c>
      <c r="AO1659" s="3">
        <v>46174</v>
      </c>
    </row>
    <row r="1660" spans="1:41">
      <c r="A1660" s="1" t="s">
        <v>3433</v>
      </c>
      <c r="B1660" s="1" t="s">
        <v>42</v>
      </c>
      <c r="C1660">
        <v>999999999999</v>
      </c>
      <c r="D1660">
        <v>222222222222</v>
      </c>
      <c r="E1660" s="1" t="s">
        <v>121</v>
      </c>
      <c r="F1660">
        <v>46194.833333333336</v>
      </c>
      <c r="G1660">
        <v>46195.833333333336</v>
      </c>
      <c r="H1660">
        <v>46173.833333333336</v>
      </c>
      <c r="I1660">
        <v>46203.833333333336</v>
      </c>
      <c r="J1660" s="1" t="s">
        <v>106</v>
      </c>
      <c r="K1660" s="1" t="s">
        <v>107</v>
      </c>
      <c r="L1660" s="1" t="s">
        <v>108</v>
      </c>
      <c r="M1660" s="1" t="s">
        <v>151</v>
      </c>
      <c r="N1660" s="1" t="s">
        <v>48</v>
      </c>
      <c r="O1660" s="1" t="s">
        <v>49</v>
      </c>
      <c r="P1660">
        <v>81.700599999999994</v>
      </c>
      <c r="Q1660" s="1" t="s">
        <v>110</v>
      </c>
      <c r="R1660">
        <v>0.5</v>
      </c>
      <c r="S1660" s="1" t="s">
        <v>51</v>
      </c>
      <c r="T1660" s="1" t="s">
        <v>52</v>
      </c>
      <c r="U1660">
        <v>40.850299999999997</v>
      </c>
      <c r="V1660">
        <v>37.582299999999996</v>
      </c>
      <c r="W1660">
        <v>37.582299999999996</v>
      </c>
      <c r="X1660" s="1" t="s">
        <v>53</v>
      </c>
      <c r="Y1660" s="1" t="s">
        <v>49</v>
      </c>
      <c r="Z1660" s="1" t="s">
        <v>111</v>
      </c>
      <c r="AA1660" s="1" t="s">
        <v>152</v>
      </c>
      <c r="AB1660" s="1" t="s">
        <v>124</v>
      </c>
      <c r="AC1660" s="1" t="s">
        <v>125</v>
      </c>
      <c r="AD1660" s="1" t="s">
        <v>126</v>
      </c>
      <c r="AE1660" s="1" t="s">
        <v>127</v>
      </c>
      <c r="AF1660" s="1" t="s">
        <v>70</v>
      </c>
      <c r="AG1660" s="1" t="s">
        <v>60</v>
      </c>
      <c r="AH1660">
        <v>1660</v>
      </c>
      <c r="AI1660" s="1" t="s">
        <v>113</v>
      </c>
      <c r="AJ1660" s="1" t="s">
        <v>114</v>
      </c>
      <c r="AK1660" s="1" t="s">
        <v>115</v>
      </c>
      <c r="AL1660">
        <v>1</v>
      </c>
      <c r="AM1660" s="1" t="s">
        <v>3434</v>
      </c>
      <c r="AN1660" s="2">
        <v>46174</v>
      </c>
      <c r="AO1660" s="3">
        <v>46174</v>
      </c>
    </row>
    <row r="1661" spans="1:41">
      <c r="A1661" s="1" t="s">
        <v>3435</v>
      </c>
      <c r="B1661" s="1" t="s">
        <v>42</v>
      </c>
      <c r="C1661">
        <v>999999999999</v>
      </c>
      <c r="D1661">
        <v>222222222222</v>
      </c>
      <c r="E1661" s="1" t="s">
        <v>121</v>
      </c>
      <c r="F1661">
        <v>46194.833333333336</v>
      </c>
      <c r="G1661">
        <v>46195.833333333336</v>
      </c>
      <c r="H1661">
        <v>46173.833333333336</v>
      </c>
      <c r="I1661">
        <v>46203.833333333336</v>
      </c>
      <c r="J1661" s="1" t="s">
        <v>106</v>
      </c>
      <c r="K1661" s="1" t="s">
        <v>107</v>
      </c>
      <c r="L1661" s="1" t="s">
        <v>108</v>
      </c>
      <c r="M1661" s="1" t="s">
        <v>155</v>
      </c>
      <c r="N1661" s="1" t="s">
        <v>48</v>
      </c>
      <c r="O1661" s="1" t="s">
        <v>49</v>
      </c>
      <c r="P1661">
        <v>87.317599999999999</v>
      </c>
      <c r="Q1661" s="1" t="s">
        <v>110</v>
      </c>
      <c r="R1661">
        <v>0.5</v>
      </c>
      <c r="S1661" s="1" t="s">
        <v>51</v>
      </c>
      <c r="T1661" s="1" t="s">
        <v>52</v>
      </c>
      <c r="U1661">
        <v>43.658799999999999</v>
      </c>
      <c r="V1661">
        <v>40.1661</v>
      </c>
      <c r="W1661">
        <v>40.1661</v>
      </c>
      <c r="X1661" s="1" t="s">
        <v>53</v>
      </c>
      <c r="Y1661" s="1" t="s">
        <v>49</v>
      </c>
      <c r="Z1661" s="1" t="s">
        <v>111</v>
      </c>
      <c r="AA1661" s="1" t="s">
        <v>152</v>
      </c>
      <c r="AB1661" s="1" t="s">
        <v>124</v>
      </c>
      <c r="AC1661" s="1" t="s">
        <v>125</v>
      </c>
      <c r="AD1661" s="1" t="s">
        <v>126</v>
      </c>
      <c r="AE1661" s="1" t="s">
        <v>127</v>
      </c>
      <c r="AF1661" s="1" t="s">
        <v>70</v>
      </c>
      <c r="AG1661" s="1" t="s">
        <v>60</v>
      </c>
      <c r="AH1661">
        <v>1661</v>
      </c>
      <c r="AI1661" s="1" t="s">
        <v>113</v>
      </c>
      <c r="AJ1661" s="1" t="s">
        <v>114</v>
      </c>
      <c r="AK1661" s="1" t="s">
        <v>115</v>
      </c>
      <c r="AL1661">
        <v>1</v>
      </c>
      <c r="AM1661" s="1" t="s">
        <v>3436</v>
      </c>
      <c r="AN1661" s="2">
        <v>46174</v>
      </c>
      <c r="AO1661" s="3">
        <v>46174</v>
      </c>
    </row>
    <row r="1662" spans="1:41">
      <c r="A1662" s="1" t="s">
        <v>3437</v>
      </c>
      <c r="B1662" s="1" t="s">
        <v>42</v>
      </c>
      <c r="C1662">
        <v>999999999999</v>
      </c>
      <c r="D1662">
        <v>111111111111</v>
      </c>
      <c r="E1662" s="1" t="s">
        <v>43</v>
      </c>
      <c r="F1662">
        <v>46195.833333333336</v>
      </c>
      <c r="G1662">
        <v>46196.833333333336</v>
      </c>
      <c r="H1662">
        <v>46173.833333333336</v>
      </c>
      <c r="I1662">
        <v>46203.833333333336</v>
      </c>
      <c r="J1662" s="1" t="s">
        <v>44</v>
      </c>
      <c r="K1662" s="1" t="s">
        <v>45</v>
      </c>
      <c r="L1662" s="1" t="s">
        <v>46</v>
      </c>
      <c r="M1662" s="1" t="s">
        <v>47</v>
      </c>
      <c r="N1662" s="1" t="s">
        <v>48</v>
      </c>
      <c r="O1662" s="1" t="s">
        <v>49</v>
      </c>
      <c r="P1662">
        <v>991.01689999999996</v>
      </c>
      <c r="Q1662" s="1" t="s">
        <v>50</v>
      </c>
      <c r="R1662">
        <v>9.6000000000000002E-2</v>
      </c>
      <c r="S1662" s="1" t="s">
        <v>51</v>
      </c>
      <c r="T1662" s="1" t="s">
        <v>52</v>
      </c>
      <c r="U1662">
        <v>95.137600000000006</v>
      </c>
      <c r="V1662">
        <v>83.245400000000004</v>
      </c>
      <c r="W1662">
        <v>83.245400000000004</v>
      </c>
      <c r="X1662" s="1" t="s">
        <v>53</v>
      </c>
      <c r="Y1662" s="1" t="s">
        <v>49</v>
      </c>
      <c r="Z1662" s="1" t="s">
        <v>54</v>
      </c>
      <c r="AA1662" s="1" t="s">
        <v>65</v>
      </c>
      <c r="AB1662" s="1" t="s">
        <v>66</v>
      </c>
      <c r="AC1662" s="1" t="s">
        <v>67</v>
      </c>
      <c r="AD1662" s="1" t="s">
        <v>68</v>
      </c>
      <c r="AE1662" s="1" t="s">
        <v>69</v>
      </c>
      <c r="AF1662" s="1" t="s">
        <v>70</v>
      </c>
      <c r="AG1662" s="1" t="s">
        <v>60</v>
      </c>
      <c r="AH1662">
        <v>1662</v>
      </c>
      <c r="AI1662" s="1" t="s">
        <v>70</v>
      </c>
      <c r="AJ1662" s="1" t="s">
        <v>71</v>
      </c>
      <c r="AK1662" s="1" t="s">
        <v>72</v>
      </c>
      <c r="AL1662">
        <v>1</v>
      </c>
      <c r="AM1662" s="1" t="s">
        <v>3438</v>
      </c>
      <c r="AN1662" s="2">
        <v>46174</v>
      </c>
      <c r="AO1662" s="3">
        <v>46174</v>
      </c>
    </row>
    <row r="1663" spans="1:41">
      <c r="A1663" s="1" t="s">
        <v>3439</v>
      </c>
      <c r="B1663" s="1" t="s">
        <v>42</v>
      </c>
      <c r="C1663">
        <v>999999999999</v>
      </c>
      <c r="D1663">
        <v>111111111111</v>
      </c>
      <c r="E1663" s="1" t="s">
        <v>43</v>
      </c>
      <c r="F1663">
        <v>46195.833333333336</v>
      </c>
      <c r="G1663">
        <v>46196.833333333336</v>
      </c>
      <c r="H1663">
        <v>46173.833333333336</v>
      </c>
      <c r="I1663">
        <v>46203.833333333336</v>
      </c>
      <c r="J1663" s="1" t="s">
        <v>44</v>
      </c>
      <c r="K1663" s="1" t="s">
        <v>45</v>
      </c>
      <c r="L1663" s="1" t="s">
        <v>46</v>
      </c>
      <c r="M1663" s="1" t="s">
        <v>64</v>
      </c>
      <c r="N1663" s="1" t="s">
        <v>48</v>
      </c>
      <c r="O1663" s="1" t="s">
        <v>49</v>
      </c>
      <c r="P1663">
        <v>1108.8333</v>
      </c>
      <c r="Q1663" s="1" t="s">
        <v>50</v>
      </c>
      <c r="R1663">
        <v>9.6000000000000002E-2</v>
      </c>
      <c r="S1663" s="1" t="s">
        <v>51</v>
      </c>
      <c r="T1663" s="1" t="s">
        <v>52</v>
      </c>
      <c r="U1663">
        <v>106.44799999999999</v>
      </c>
      <c r="V1663">
        <v>93.141999999999996</v>
      </c>
      <c r="W1663">
        <v>93.141999999999996</v>
      </c>
      <c r="X1663" s="1" t="s">
        <v>53</v>
      </c>
      <c r="Y1663" s="1" t="s">
        <v>49</v>
      </c>
      <c r="Z1663" s="1" t="s">
        <v>54</v>
      </c>
      <c r="AA1663" s="1" t="s">
        <v>65</v>
      </c>
      <c r="AB1663" s="1" t="s">
        <v>66</v>
      </c>
      <c r="AC1663" s="1" t="s">
        <v>67</v>
      </c>
      <c r="AD1663" s="1" t="s">
        <v>68</v>
      </c>
      <c r="AE1663" s="1" t="s">
        <v>69</v>
      </c>
      <c r="AF1663" s="1" t="s">
        <v>70</v>
      </c>
      <c r="AG1663" s="1" t="s">
        <v>60</v>
      </c>
      <c r="AH1663">
        <v>1663</v>
      </c>
      <c r="AI1663" s="1" t="s">
        <v>70</v>
      </c>
      <c r="AJ1663" s="1" t="s">
        <v>71</v>
      </c>
      <c r="AK1663" s="1" t="s">
        <v>72</v>
      </c>
      <c r="AL1663">
        <v>1</v>
      </c>
      <c r="AM1663" s="1" t="s">
        <v>3440</v>
      </c>
      <c r="AN1663" s="2">
        <v>46174</v>
      </c>
      <c r="AO1663" s="3">
        <v>46174</v>
      </c>
    </row>
    <row r="1664" spans="1:41">
      <c r="A1664" s="1" t="s">
        <v>3441</v>
      </c>
      <c r="B1664" s="1" t="s">
        <v>42</v>
      </c>
      <c r="C1664">
        <v>999999999999</v>
      </c>
      <c r="D1664">
        <v>111111111111</v>
      </c>
      <c r="E1664" s="1" t="s">
        <v>43</v>
      </c>
      <c r="F1664">
        <v>46195.833333333336</v>
      </c>
      <c r="G1664">
        <v>46196.833333333336</v>
      </c>
      <c r="H1664">
        <v>46173.833333333336</v>
      </c>
      <c r="I1664">
        <v>46203.833333333336</v>
      </c>
      <c r="J1664" s="1" t="s">
        <v>75</v>
      </c>
      <c r="K1664" s="1" t="s">
        <v>76</v>
      </c>
      <c r="L1664" s="1" t="s">
        <v>77</v>
      </c>
      <c r="M1664" s="1" t="s">
        <v>78</v>
      </c>
      <c r="N1664" s="1" t="s">
        <v>48</v>
      </c>
      <c r="O1664" s="1" t="s">
        <v>49</v>
      </c>
      <c r="P1664">
        <v>255.7773</v>
      </c>
      <c r="Q1664" s="1" t="s">
        <v>79</v>
      </c>
      <c r="R1664">
        <v>2.3E-2</v>
      </c>
      <c r="S1664" s="1" t="s">
        <v>51</v>
      </c>
      <c r="T1664" s="1" t="s">
        <v>52</v>
      </c>
      <c r="U1664">
        <v>5.8829000000000002</v>
      </c>
      <c r="V1664">
        <v>5.4992000000000001</v>
      </c>
      <c r="W1664">
        <v>5.4992000000000001</v>
      </c>
      <c r="X1664" s="1" t="s">
        <v>53</v>
      </c>
      <c r="Y1664" s="1" t="s">
        <v>49</v>
      </c>
      <c r="Z1664" s="1" t="s">
        <v>80</v>
      </c>
      <c r="AA1664" s="1" t="s">
        <v>65</v>
      </c>
      <c r="AB1664" s="1" t="s">
        <v>66</v>
      </c>
      <c r="AC1664" s="1" t="s">
        <v>67</v>
      </c>
      <c r="AD1664" s="1" t="s">
        <v>68</v>
      </c>
      <c r="AE1664" s="1" t="s">
        <v>69</v>
      </c>
      <c r="AF1664" s="1" t="s">
        <v>70</v>
      </c>
      <c r="AG1664" s="1" t="s">
        <v>60</v>
      </c>
      <c r="AH1664">
        <v>1664</v>
      </c>
      <c r="AI1664" s="1" t="s">
        <v>70</v>
      </c>
      <c r="AJ1664" s="1" t="s">
        <v>71</v>
      </c>
      <c r="AK1664" s="1" t="s">
        <v>72</v>
      </c>
      <c r="AL1664">
        <v>1</v>
      </c>
      <c r="AM1664" s="1" t="s">
        <v>3442</v>
      </c>
      <c r="AN1664" s="2">
        <v>46174</v>
      </c>
      <c r="AO1664" s="3">
        <v>46174</v>
      </c>
    </row>
    <row r="1665" spans="1:41">
      <c r="A1665" s="1" t="s">
        <v>3443</v>
      </c>
      <c r="B1665" s="1" t="s">
        <v>42</v>
      </c>
      <c r="C1665">
        <v>999999999999</v>
      </c>
      <c r="D1665">
        <v>111111111111</v>
      </c>
      <c r="E1665" s="1" t="s">
        <v>43</v>
      </c>
      <c r="F1665">
        <v>46195.833333333336</v>
      </c>
      <c r="G1665">
        <v>46196.833333333336</v>
      </c>
      <c r="H1665">
        <v>46173.833333333336</v>
      </c>
      <c r="I1665">
        <v>46203.833333333336</v>
      </c>
      <c r="J1665" s="1" t="s">
        <v>75</v>
      </c>
      <c r="K1665" s="1" t="s">
        <v>76</v>
      </c>
      <c r="L1665" s="1" t="s">
        <v>77</v>
      </c>
      <c r="M1665" s="1" t="s">
        <v>83</v>
      </c>
      <c r="N1665" s="1" t="s">
        <v>48</v>
      </c>
      <c r="O1665" s="1" t="s">
        <v>49</v>
      </c>
      <c r="P1665">
        <v>212.3655</v>
      </c>
      <c r="Q1665" s="1" t="s">
        <v>79</v>
      </c>
      <c r="R1665">
        <v>2.3E-2</v>
      </c>
      <c r="S1665" s="1" t="s">
        <v>51</v>
      </c>
      <c r="T1665" s="1" t="s">
        <v>52</v>
      </c>
      <c r="U1665">
        <v>4.8844000000000003</v>
      </c>
      <c r="V1665">
        <v>4.5659000000000001</v>
      </c>
      <c r="W1665">
        <v>4.5659000000000001</v>
      </c>
      <c r="X1665" s="1" t="s">
        <v>53</v>
      </c>
      <c r="Y1665" s="1" t="s">
        <v>49</v>
      </c>
      <c r="Z1665" s="1" t="s">
        <v>80</v>
      </c>
      <c r="AA1665" s="1" t="s">
        <v>65</v>
      </c>
      <c r="AB1665" s="1" t="s">
        <v>66</v>
      </c>
      <c r="AC1665" s="1" t="s">
        <v>67</v>
      </c>
      <c r="AD1665" s="1" t="s">
        <v>68</v>
      </c>
      <c r="AE1665" s="1" t="s">
        <v>69</v>
      </c>
      <c r="AF1665" s="1" t="s">
        <v>70</v>
      </c>
      <c r="AG1665" s="1" t="s">
        <v>60</v>
      </c>
      <c r="AH1665">
        <v>1665</v>
      </c>
      <c r="AI1665" s="1" t="s">
        <v>70</v>
      </c>
      <c r="AJ1665" s="1" t="s">
        <v>71</v>
      </c>
      <c r="AK1665" s="1" t="s">
        <v>72</v>
      </c>
      <c r="AL1665">
        <v>1</v>
      </c>
      <c r="AM1665" s="1" t="s">
        <v>3444</v>
      </c>
      <c r="AN1665" s="2">
        <v>46174</v>
      </c>
      <c r="AO1665" s="3">
        <v>46174</v>
      </c>
    </row>
    <row r="1666" spans="1:41">
      <c r="A1666" s="1" t="s">
        <v>3445</v>
      </c>
      <c r="B1666" s="1" t="s">
        <v>42</v>
      </c>
      <c r="C1666">
        <v>999999999999</v>
      </c>
      <c r="D1666">
        <v>111111111111</v>
      </c>
      <c r="E1666" s="1" t="s">
        <v>43</v>
      </c>
      <c r="F1666">
        <v>46195.833333333336</v>
      </c>
      <c r="G1666">
        <v>46196.833333333336</v>
      </c>
      <c r="H1666">
        <v>46173.833333333336</v>
      </c>
      <c r="I1666">
        <v>46203.833333333336</v>
      </c>
      <c r="J1666" s="1" t="s">
        <v>86</v>
      </c>
      <c r="K1666" s="1" t="s">
        <v>87</v>
      </c>
      <c r="L1666" s="1" t="s">
        <v>88</v>
      </c>
      <c r="M1666" s="1" t="s">
        <v>89</v>
      </c>
      <c r="N1666" s="1" t="s">
        <v>48</v>
      </c>
      <c r="O1666" s="1" t="s">
        <v>49</v>
      </c>
      <c r="P1666">
        <v>210.518</v>
      </c>
      <c r="Q1666" s="1" t="s">
        <v>50</v>
      </c>
      <c r="R1666">
        <v>0.192</v>
      </c>
      <c r="S1666" s="1" t="s">
        <v>51</v>
      </c>
      <c r="T1666" s="1" t="s">
        <v>52</v>
      </c>
      <c r="U1666">
        <v>40.419499999999999</v>
      </c>
      <c r="V1666">
        <v>35.7881</v>
      </c>
      <c r="W1666">
        <v>35.7881</v>
      </c>
      <c r="X1666" s="1" t="s">
        <v>53</v>
      </c>
      <c r="Y1666" s="1" t="s">
        <v>49</v>
      </c>
      <c r="Z1666" s="1" t="s">
        <v>90</v>
      </c>
      <c r="AA1666" s="1" t="s">
        <v>55</v>
      </c>
      <c r="AB1666" s="1" t="s">
        <v>56</v>
      </c>
      <c r="AC1666" s="1" t="s">
        <v>57</v>
      </c>
      <c r="AD1666" s="1" t="s">
        <v>58</v>
      </c>
      <c r="AE1666" s="1" t="s">
        <v>59</v>
      </c>
      <c r="AF1666" s="1" t="s">
        <v>56</v>
      </c>
      <c r="AG1666" s="1" t="s">
        <v>60</v>
      </c>
      <c r="AH1666">
        <v>1666</v>
      </c>
      <c r="AI1666" s="1" t="s">
        <v>56</v>
      </c>
      <c r="AJ1666" s="1" t="s">
        <v>56</v>
      </c>
      <c r="AK1666" s="1" t="s">
        <v>61</v>
      </c>
      <c r="AL1666">
        <v>1</v>
      </c>
      <c r="AM1666" s="1" t="s">
        <v>3446</v>
      </c>
      <c r="AN1666" s="2">
        <v>46174</v>
      </c>
      <c r="AO1666" s="3">
        <v>46174</v>
      </c>
    </row>
    <row r="1667" spans="1:41">
      <c r="A1667" s="1" t="s">
        <v>3447</v>
      </c>
      <c r="B1667" s="1" t="s">
        <v>42</v>
      </c>
      <c r="C1667">
        <v>999999999999</v>
      </c>
      <c r="D1667">
        <v>111111111111</v>
      </c>
      <c r="E1667" s="1" t="s">
        <v>43</v>
      </c>
      <c r="F1667">
        <v>46195.833333333336</v>
      </c>
      <c r="G1667">
        <v>46196.833333333336</v>
      </c>
      <c r="H1667">
        <v>46173.833333333336</v>
      </c>
      <c r="I1667">
        <v>46203.833333333336</v>
      </c>
      <c r="J1667" s="1" t="s">
        <v>86</v>
      </c>
      <c r="K1667" s="1" t="s">
        <v>87</v>
      </c>
      <c r="L1667" s="1" t="s">
        <v>88</v>
      </c>
      <c r="M1667" s="1" t="s">
        <v>93</v>
      </c>
      <c r="N1667" s="1" t="s">
        <v>48</v>
      </c>
      <c r="O1667" s="1" t="s">
        <v>49</v>
      </c>
      <c r="P1667">
        <v>208.31960000000001</v>
      </c>
      <c r="Q1667" s="1" t="s">
        <v>50</v>
      </c>
      <c r="R1667">
        <v>0.192</v>
      </c>
      <c r="S1667" s="1" t="s">
        <v>51</v>
      </c>
      <c r="T1667" s="1" t="s">
        <v>52</v>
      </c>
      <c r="U1667">
        <v>39.997399999999999</v>
      </c>
      <c r="V1667">
        <v>35.414299999999997</v>
      </c>
      <c r="W1667">
        <v>35.414299999999997</v>
      </c>
      <c r="X1667" s="1" t="s">
        <v>53</v>
      </c>
      <c r="Y1667" s="1" t="s">
        <v>49</v>
      </c>
      <c r="Z1667" s="1" t="s">
        <v>90</v>
      </c>
      <c r="AA1667" s="1" t="s">
        <v>65</v>
      </c>
      <c r="AB1667" s="1" t="s">
        <v>66</v>
      </c>
      <c r="AC1667" s="1" t="s">
        <v>67</v>
      </c>
      <c r="AD1667" s="1" t="s">
        <v>68</v>
      </c>
      <c r="AE1667" s="1" t="s">
        <v>69</v>
      </c>
      <c r="AF1667" s="1" t="s">
        <v>70</v>
      </c>
      <c r="AG1667" s="1" t="s">
        <v>60</v>
      </c>
      <c r="AH1667">
        <v>1667</v>
      </c>
      <c r="AI1667" s="1" t="s">
        <v>70</v>
      </c>
      <c r="AJ1667" s="1" t="s">
        <v>71</v>
      </c>
      <c r="AK1667" s="1" t="s">
        <v>72</v>
      </c>
      <c r="AL1667">
        <v>1</v>
      </c>
      <c r="AM1667" s="1" t="s">
        <v>3448</v>
      </c>
      <c r="AN1667" s="2">
        <v>46174</v>
      </c>
      <c r="AO1667" s="3">
        <v>46174</v>
      </c>
    </row>
    <row r="1668" spans="1:41">
      <c r="A1668" s="1" t="s">
        <v>3449</v>
      </c>
      <c r="B1668" s="1" t="s">
        <v>42</v>
      </c>
      <c r="C1668">
        <v>999999999999</v>
      </c>
      <c r="D1668">
        <v>111111111111</v>
      </c>
      <c r="E1668" s="1" t="s">
        <v>43</v>
      </c>
      <c r="F1668">
        <v>46195.833333333336</v>
      </c>
      <c r="G1668">
        <v>46196.833333333336</v>
      </c>
      <c r="H1668">
        <v>46173.833333333336</v>
      </c>
      <c r="I1668">
        <v>46203.833333333336</v>
      </c>
      <c r="J1668" s="1" t="s">
        <v>96</v>
      </c>
      <c r="K1668" s="1" t="s">
        <v>45</v>
      </c>
      <c r="L1668" s="1" t="s">
        <v>97</v>
      </c>
      <c r="M1668" s="1" t="s">
        <v>98</v>
      </c>
      <c r="N1668" s="1" t="s">
        <v>48</v>
      </c>
      <c r="O1668" s="1" t="s">
        <v>49</v>
      </c>
      <c r="P1668">
        <v>4221519.0389</v>
      </c>
      <c r="Q1668" s="1" t="s">
        <v>99</v>
      </c>
      <c r="R1668">
        <v>1.6666700000000001E-5</v>
      </c>
      <c r="S1668" s="1" t="s">
        <v>51</v>
      </c>
      <c r="T1668" s="1" t="s">
        <v>52</v>
      </c>
      <c r="U1668">
        <v>70.358800000000002</v>
      </c>
      <c r="V1668">
        <v>65.433499999999995</v>
      </c>
      <c r="W1668">
        <v>65.433499999999995</v>
      </c>
      <c r="X1668" s="1" t="s">
        <v>53</v>
      </c>
      <c r="Y1668" s="1" t="s">
        <v>49</v>
      </c>
      <c r="Z1668" s="1" t="s">
        <v>100</v>
      </c>
      <c r="AA1668" s="1" t="s">
        <v>65</v>
      </c>
      <c r="AB1668" s="1" t="s">
        <v>66</v>
      </c>
      <c r="AC1668" s="1" t="s">
        <v>67</v>
      </c>
      <c r="AD1668" s="1" t="s">
        <v>68</v>
      </c>
      <c r="AE1668" s="1" t="s">
        <v>69</v>
      </c>
      <c r="AF1668" s="1" t="s">
        <v>70</v>
      </c>
      <c r="AG1668" s="1" t="s">
        <v>60</v>
      </c>
      <c r="AH1668">
        <v>1668</v>
      </c>
      <c r="AI1668" s="1" t="s">
        <v>70</v>
      </c>
      <c r="AJ1668" s="1" t="s">
        <v>71</v>
      </c>
      <c r="AK1668" s="1" t="s">
        <v>72</v>
      </c>
      <c r="AL1668">
        <v>1</v>
      </c>
      <c r="AM1668" s="1" t="s">
        <v>3450</v>
      </c>
      <c r="AN1668" s="2">
        <v>46174</v>
      </c>
      <c r="AO1668" s="3">
        <v>46174</v>
      </c>
    </row>
    <row r="1669" spans="1:41">
      <c r="A1669" s="1" t="s">
        <v>3451</v>
      </c>
      <c r="B1669" s="1" t="s">
        <v>42</v>
      </c>
      <c r="C1669">
        <v>999999999999</v>
      </c>
      <c r="D1669">
        <v>111111111111</v>
      </c>
      <c r="E1669" s="1" t="s">
        <v>43</v>
      </c>
      <c r="F1669">
        <v>46195.833333333336</v>
      </c>
      <c r="G1669">
        <v>46196.833333333336</v>
      </c>
      <c r="H1669">
        <v>46173.833333333336</v>
      </c>
      <c r="I1669">
        <v>46203.833333333336</v>
      </c>
      <c r="J1669" s="1" t="s">
        <v>96</v>
      </c>
      <c r="K1669" s="1" t="s">
        <v>45</v>
      </c>
      <c r="L1669" s="1" t="s">
        <v>97</v>
      </c>
      <c r="M1669" s="1" t="s">
        <v>103</v>
      </c>
      <c r="N1669" s="1" t="s">
        <v>48</v>
      </c>
      <c r="O1669" s="1" t="s">
        <v>49</v>
      </c>
      <c r="P1669">
        <v>4614018.2357999999</v>
      </c>
      <c r="Q1669" s="1" t="s">
        <v>99</v>
      </c>
      <c r="R1669">
        <v>1.6666700000000001E-5</v>
      </c>
      <c r="S1669" s="1" t="s">
        <v>51</v>
      </c>
      <c r="T1669" s="1" t="s">
        <v>52</v>
      </c>
      <c r="U1669">
        <v>76.900499999999994</v>
      </c>
      <c r="V1669">
        <v>71.517300000000006</v>
      </c>
      <c r="W1669">
        <v>71.517300000000006</v>
      </c>
      <c r="X1669" s="1" t="s">
        <v>53</v>
      </c>
      <c r="Y1669" s="1" t="s">
        <v>49</v>
      </c>
      <c r="Z1669" s="1" t="s">
        <v>100</v>
      </c>
      <c r="AA1669" s="1" t="s">
        <v>65</v>
      </c>
      <c r="AB1669" s="1" t="s">
        <v>66</v>
      </c>
      <c r="AC1669" s="1" t="s">
        <v>67</v>
      </c>
      <c r="AD1669" s="1" t="s">
        <v>68</v>
      </c>
      <c r="AE1669" s="1" t="s">
        <v>69</v>
      </c>
      <c r="AF1669" s="1" t="s">
        <v>70</v>
      </c>
      <c r="AG1669" s="1" t="s">
        <v>60</v>
      </c>
      <c r="AH1669">
        <v>1669</v>
      </c>
      <c r="AI1669" s="1" t="s">
        <v>70</v>
      </c>
      <c r="AJ1669" s="1" t="s">
        <v>71</v>
      </c>
      <c r="AK1669" s="1" t="s">
        <v>72</v>
      </c>
      <c r="AL1669">
        <v>1</v>
      </c>
      <c r="AM1669" s="1" t="s">
        <v>3452</v>
      </c>
      <c r="AN1669" s="2">
        <v>46174</v>
      </c>
      <c r="AO1669" s="3">
        <v>46174</v>
      </c>
    </row>
    <row r="1670" spans="1:41">
      <c r="A1670" s="1" t="s">
        <v>3453</v>
      </c>
      <c r="B1670" s="1" t="s">
        <v>42</v>
      </c>
      <c r="C1670">
        <v>999999999999</v>
      </c>
      <c r="D1670">
        <v>111111111111</v>
      </c>
      <c r="E1670" s="1" t="s">
        <v>43</v>
      </c>
      <c r="F1670">
        <v>46195.833333333336</v>
      </c>
      <c r="G1670">
        <v>46196.833333333336</v>
      </c>
      <c r="H1670">
        <v>46173.833333333336</v>
      </c>
      <c r="I1670">
        <v>46203.833333333336</v>
      </c>
      <c r="J1670" s="1" t="s">
        <v>106</v>
      </c>
      <c r="K1670" s="1" t="s">
        <v>107</v>
      </c>
      <c r="L1670" s="1" t="s">
        <v>108</v>
      </c>
      <c r="M1670" s="1" t="s">
        <v>109</v>
      </c>
      <c r="N1670" s="1" t="s">
        <v>48</v>
      </c>
      <c r="O1670" s="1" t="s">
        <v>49</v>
      </c>
      <c r="P1670">
        <v>233.70859999999999</v>
      </c>
      <c r="Q1670" s="1" t="s">
        <v>110</v>
      </c>
      <c r="R1670">
        <v>0.5</v>
      </c>
      <c r="S1670" s="1" t="s">
        <v>51</v>
      </c>
      <c r="T1670" s="1" t="s">
        <v>52</v>
      </c>
      <c r="U1670">
        <v>116.85429999999999</v>
      </c>
      <c r="V1670">
        <v>107.506</v>
      </c>
      <c r="W1670">
        <v>107.506</v>
      </c>
      <c r="X1670" s="1" t="s">
        <v>53</v>
      </c>
      <c r="Y1670" s="1" t="s">
        <v>49</v>
      </c>
      <c r="Z1670" s="1" t="s">
        <v>111</v>
      </c>
      <c r="AA1670" s="1" t="s">
        <v>112</v>
      </c>
      <c r="AB1670" s="1" t="s">
        <v>66</v>
      </c>
      <c r="AC1670" s="1" t="s">
        <v>67</v>
      </c>
      <c r="AD1670" s="1" t="s">
        <v>68</v>
      </c>
      <c r="AE1670" s="1" t="s">
        <v>69</v>
      </c>
      <c r="AF1670" s="1" t="s">
        <v>70</v>
      </c>
      <c r="AG1670" s="1" t="s">
        <v>60</v>
      </c>
      <c r="AH1670">
        <v>1670</v>
      </c>
      <c r="AI1670" s="1" t="s">
        <v>113</v>
      </c>
      <c r="AJ1670" s="1" t="s">
        <v>114</v>
      </c>
      <c r="AK1670" s="1" t="s">
        <v>115</v>
      </c>
      <c r="AL1670">
        <v>1</v>
      </c>
      <c r="AM1670" s="1" t="s">
        <v>3454</v>
      </c>
      <c r="AN1670" s="2">
        <v>46174</v>
      </c>
      <c r="AO1670" s="3">
        <v>46174</v>
      </c>
    </row>
    <row r="1671" spans="1:41">
      <c r="A1671" s="1" t="s">
        <v>3455</v>
      </c>
      <c r="B1671" s="1" t="s">
        <v>42</v>
      </c>
      <c r="C1671">
        <v>999999999999</v>
      </c>
      <c r="D1671">
        <v>111111111111</v>
      </c>
      <c r="E1671" s="1" t="s">
        <v>43</v>
      </c>
      <c r="F1671">
        <v>46195.833333333336</v>
      </c>
      <c r="G1671">
        <v>46196.833333333336</v>
      </c>
      <c r="H1671">
        <v>46173.833333333336</v>
      </c>
      <c r="I1671">
        <v>46203.833333333336</v>
      </c>
      <c r="J1671" s="1" t="s">
        <v>106</v>
      </c>
      <c r="K1671" s="1" t="s">
        <v>107</v>
      </c>
      <c r="L1671" s="1" t="s">
        <v>108</v>
      </c>
      <c r="M1671" s="1" t="s">
        <v>118</v>
      </c>
      <c r="N1671" s="1" t="s">
        <v>48</v>
      </c>
      <c r="O1671" s="1" t="s">
        <v>49</v>
      </c>
      <c r="P1671">
        <v>208.30189999999999</v>
      </c>
      <c r="Q1671" s="1" t="s">
        <v>110</v>
      </c>
      <c r="R1671">
        <v>0.5</v>
      </c>
      <c r="S1671" s="1" t="s">
        <v>51</v>
      </c>
      <c r="T1671" s="1" t="s">
        <v>52</v>
      </c>
      <c r="U1671">
        <v>104.15089999999999</v>
      </c>
      <c r="V1671">
        <v>95.818899999999999</v>
      </c>
      <c r="W1671">
        <v>95.818899999999999</v>
      </c>
      <c r="X1671" s="1" t="s">
        <v>53</v>
      </c>
      <c r="Y1671" s="1" t="s">
        <v>49</v>
      </c>
      <c r="Z1671" s="1" t="s">
        <v>111</v>
      </c>
      <c r="AA1671" s="1" t="s">
        <v>112</v>
      </c>
      <c r="AB1671" s="1" t="s">
        <v>66</v>
      </c>
      <c r="AC1671" s="1" t="s">
        <v>67</v>
      </c>
      <c r="AD1671" s="1" t="s">
        <v>68</v>
      </c>
      <c r="AE1671" s="1" t="s">
        <v>69</v>
      </c>
      <c r="AF1671" s="1" t="s">
        <v>70</v>
      </c>
      <c r="AG1671" s="1" t="s">
        <v>60</v>
      </c>
      <c r="AH1671">
        <v>1671</v>
      </c>
      <c r="AI1671" s="1" t="s">
        <v>113</v>
      </c>
      <c r="AJ1671" s="1" t="s">
        <v>114</v>
      </c>
      <c r="AK1671" s="1" t="s">
        <v>115</v>
      </c>
      <c r="AL1671">
        <v>1</v>
      </c>
      <c r="AM1671" s="1" t="s">
        <v>3456</v>
      </c>
      <c r="AN1671" s="2">
        <v>46174</v>
      </c>
      <c r="AO1671" s="3">
        <v>46174</v>
      </c>
    </row>
    <row r="1672" spans="1:41">
      <c r="A1672" s="1" t="s">
        <v>3457</v>
      </c>
      <c r="B1672" s="1" t="s">
        <v>42</v>
      </c>
      <c r="C1672">
        <v>999999999999</v>
      </c>
      <c r="D1672">
        <v>222222222222</v>
      </c>
      <c r="E1672" s="1" t="s">
        <v>121</v>
      </c>
      <c r="F1672">
        <v>46195.833333333336</v>
      </c>
      <c r="G1672">
        <v>46196.833333333336</v>
      </c>
      <c r="H1672">
        <v>46173.833333333336</v>
      </c>
      <c r="I1672">
        <v>46203.833333333336</v>
      </c>
      <c r="J1672" s="1" t="s">
        <v>44</v>
      </c>
      <c r="K1672" s="1" t="s">
        <v>45</v>
      </c>
      <c r="L1672" s="1" t="s">
        <v>46</v>
      </c>
      <c r="M1672" s="1" t="s">
        <v>122</v>
      </c>
      <c r="N1672" s="1" t="s">
        <v>48</v>
      </c>
      <c r="O1672" s="1" t="s">
        <v>49</v>
      </c>
      <c r="P1672">
        <v>427.44830000000002</v>
      </c>
      <c r="Q1672" s="1" t="s">
        <v>50</v>
      </c>
      <c r="R1672">
        <v>9.6000000000000002E-2</v>
      </c>
      <c r="S1672" s="1" t="s">
        <v>51</v>
      </c>
      <c r="T1672" s="1" t="s">
        <v>52</v>
      </c>
      <c r="U1672">
        <v>41.034999999999997</v>
      </c>
      <c r="V1672">
        <v>35.905700000000003</v>
      </c>
      <c r="W1672">
        <v>35.905700000000003</v>
      </c>
      <c r="X1672" s="1" t="s">
        <v>53</v>
      </c>
      <c r="Y1672" s="1" t="s">
        <v>49</v>
      </c>
      <c r="Z1672" s="1" t="s">
        <v>54</v>
      </c>
      <c r="AA1672" s="1" t="s">
        <v>123</v>
      </c>
      <c r="AB1672" s="1" t="s">
        <v>124</v>
      </c>
      <c r="AC1672" s="1" t="s">
        <v>125</v>
      </c>
      <c r="AD1672" s="1" t="s">
        <v>126</v>
      </c>
      <c r="AE1672" s="1" t="s">
        <v>127</v>
      </c>
      <c r="AF1672" s="1" t="s">
        <v>70</v>
      </c>
      <c r="AG1672" s="1" t="s">
        <v>60</v>
      </c>
      <c r="AH1672">
        <v>1672</v>
      </c>
      <c r="AI1672" s="1" t="s">
        <v>70</v>
      </c>
      <c r="AJ1672" s="1" t="s">
        <v>71</v>
      </c>
      <c r="AK1672" s="1" t="s">
        <v>72</v>
      </c>
      <c r="AL1672">
        <v>1</v>
      </c>
      <c r="AM1672" s="1" t="s">
        <v>3458</v>
      </c>
      <c r="AN1672" s="2">
        <v>46174</v>
      </c>
      <c r="AO1672" s="3">
        <v>46174</v>
      </c>
    </row>
    <row r="1673" spans="1:41">
      <c r="A1673" s="1" t="s">
        <v>3459</v>
      </c>
      <c r="B1673" s="1" t="s">
        <v>42</v>
      </c>
      <c r="C1673">
        <v>999999999999</v>
      </c>
      <c r="D1673">
        <v>222222222222</v>
      </c>
      <c r="E1673" s="1" t="s">
        <v>121</v>
      </c>
      <c r="F1673">
        <v>46195.833333333336</v>
      </c>
      <c r="G1673">
        <v>46196.833333333336</v>
      </c>
      <c r="H1673">
        <v>46173.833333333336</v>
      </c>
      <c r="I1673">
        <v>46203.833333333336</v>
      </c>
      <c r="J1673" s="1" t="s">
        <v>44</v>
      </c>
      <c r="K1673" s="1" t="s">
        <v>45</v>
      </c>
      <c r="L1673" s="1" t="s">
        <v>46</v>
      </c>
      <c r="M1673" s="1" t="s">
        <v>130</v>
      </c>
      <c r="N1673" s="1" t="s">
        <v>48</v>
      </c>
      <c r="O1673" s="1" t="s">
        <v>49</v>
      </c>
      <c r="P1673">
        <v>447.2029</v>
      </c>
      <c r="Q1673" s="1" t="s">
        <v>50</v>
      </c>
      <c r="R1673">
        <v>9.6000000000000002E-2</v>
      </c>
      <c r="S1673" s="1" t="s">
        <v>51</v>
      </c>
      <c r="T1673" s="1" t="s">
        <v>52</v>
      </c>
      <c r="U1673">
        <v>42.9315</v>
      </c>
      <c r="V1673">
        <v>37.564999999999998</v>
      </c>
      <c r="W1673">
        <v>37.564999999999998</v>
      </c>
      <c r="X1673" s="1" t="s">
        <v>53</v>
      </c>
      <c r="Y1673" s="1" t="s">
        <v>49</v>
      </c>
      <c r="Z1673" s="1" t="s">
        <v>54</v>
      </c>
      <c r="AA1673" s="1" t="s">
        <v>123</v>
      </c>
      <c r="AB1673" s="1" t="s">
        <v>124</v>
      </c>
      <c r="AC1673" s="1" t="s">
        <v>125</v>
      </c>
      <c r="AD1673" s="1" t="s">
        <v>126</v>
      </c>
      <c r="AE1673" s="1" t="s">
        <v>127</v>
      </c>
      <c r="AF1673" s="1" t="s">
        <v>70</v>
      </c>
      <c r="AG1673" s="1" t="s">
        <v>60</v>
      </c>
      <c r="AH1673">
        <v>1673</v>
      </c>
      <c r="AI1673" s="1" t="s">
        <v>70</v>
      </c>
      <c r="AJ1673" s="1" t="s">
        <v>71</v>
      </c>
      <c r="AK1673" s="1" t="s">
        <v>72</v>
      </c>
      <c r="AL1673">
        <v>1</v>
      </c>
      <c r="AM1673" s="1" t="s">
        <v>3460</v>
      </c>
      <c r="AN1673" s="2">
        <v>46174</v>
      </c>
      <c r="AO1673" s="3">
        <v>46174</v>
      </c>
    </row>
    <row r="1674" spans="1:41">
      <c r="A1674" s="1" t="s">
        <v>3461</v>
      </c>
      <c r="B1674" s="1" t="s">
        <v>42</v>
      </c>
      <c r="C1674">
        <v>999999999999</v>
      </c>
      <c r="D1674">
        <v>222222222222</v>
      </c>
      <c r="E1674" s="1" t="s">
        <v>121</v>
      </c>
      <c r="F1674">
        <v>46195.833333333336</v>
      </c>
      <c r="G1674">
        <v>46196.833333333336</v>
      </c>
      <c r="H1674">
        <v>46173.833333333336</v>
      </c>
      <c r="I1674">
        <v>46203.833333333336</v>
      </c>
      <c r="J1674" s="1" t="s">
        <v>75</v>
      </c>
      <c r="K1674" s="1" t="s">
        <v>76</v>
      </c>
      <c r="L1674" s="1" t="s">
        <v>77</v>
      </c>
      <c r="M1674" s="1" t="s">
        <v>133</v>
      </c>
      <c r="N1674" s="1" t="s">
        <v>48</v>
      </c>
      <c r="O1674" s="1" t="s">
        <v>49</v>
      </c>
      <c r="P1674">
        <v>87.193100000000001</v>
      </c>
      <c r="Q1674" s="1" t="s">
        <v>79</v>
      </c>
      <c r="R1674">
        <v>2.3E-2</v>
      </c>
      <c r="S1674" s="1" t="s">
        <v>51</v>
      </c>
      <c r="T1674" s="1" t="s">
        <v>52</v>
      </c>
      <c r="U1674">
        <v>2.0053999999999998</v>
      </c>
      <c r="V1674">
        <v>1.8747</v>
      </c>
      <c r="W1674">
        <v>1.8747</v>
      </c>
      <c r="X1674" s="1" t="s">
        <v>53</v>
      </c>
      <c r="Y1674" s="1" t="s">
        <v>49</v>
      </c>
      <c r="Z1674" s="1" t="s">
        <v>80</v>
      </c>
      <c r="AA1674" s="1" t="s">
        <v>123</v>
      </c>
      <c r="AB1674" s="1" t="s">
        <v>124</v>
      </c>
      <c r="AC1674" s="1" t="s">
        <v>125</v>
      </c>
      <c r="AD1674" s="1" t="s">
        <v>126</v>
      </c>
      <c r="AE1674" s="1" t="s">
        <v>127</v>
      </c>
      <c r="AF1674" s="1" t="s">
        <v>70</v>
      </c>
      <c r="AG1674" s="1" t="s">
        <v>60</v>
      </c>
      <c r="AH1674">
        <v>1674</v>
      </c>
      <c r="AI1674" s="1" t="s">
        <v>70</v>
      </c>
      <c r="AJ1674" s="1" t="s">
        <v>71</v>
      </c>
      <c r="AK1674" s="1" t="s">
        <v>72</v>
      </c>
      <c r="AL1674">
        <v>1</v>
      </c>
      <c r="AM1674" s="1" t="s">
        <v>3462</v>
      </c>
      <c r="AN1674" s="2">
        <v>46174</v>
      </c>
      <c r="AO1674" s="3">
        <v>46174</v>
      </c>
    </row>
    <row r="1675" spans="1:41">
      <c r="A1675" s="1" t="s">
        <v>3463</v>
      </c>
      <c r="B1675" s="1" t="s">
        <v>42</v>
      </c>
      <c r="C1675">
        <v>999999999999</v>
      </c>
      <c r="D1675">
        <v>222222222222</v>
      </c>
      <c r="E1675" s="1" t="s">
        <v>121</v>
      </c>
      <c r="F1675">
        <v>46195.833333333336</v>
      </c>
      <c r="G1675">
        <v>46196.833333333336</v>
      </c>
      <c r="H1675">
        <v>46173.833333333336</v>
      </c>
      <c r="I1675">
        <v>46203.833333333336</v>
      </c>
      <c r="J1675" s="1" t="s">
        <v>75</v>
      </c>
      <c r="K1675" s="1" t="s">
        <v>76</v>
      </c>
      <c r="L1675" s="1" t="s">
        <v>77</v>
      </c>
      <c r="M1675" s="1" t="s">
        <v>136</v>
      </c>
      <c r="N1675" s="1" t="s">
        <v>48</v>
      </c>
      <c r="O1675" s="1" t="s">
        <v>49</v>
      </c>
      <c r="P1675">
        <v>92.753900000000002</v>
      </c>
      <c r="Q1675" s="1" t="s">
        <v>79</v>
      </c>
      <c r="R1675">
        <v>2.3E-2</v>
      </c>
      <c r="S1675" s="1" t="s">
        <v>51</v>
      </c>
      <c r="T1675" s="1" t="s">
        <v>52</v>
      </c>
      <c r="U1675">
        <v>2.1333000000000002</v>
      </c>
      <c r="V1675">
        <v>1.9942</v>
      </c>
      <c r="W1675">
        <v>1.9942</v>
      </c>
      <c r="X1675" s="1" t="s">
        <v>53</v>
      </c>
      <c r="Y1675" s="1" t="s">
        <v>49</v>
      </c>
      <c r="Z1675" s="1" t="s">
        <v>80</v>
      </c>
      <c r="AA1675" s="1" t="s">
        <v>123</v>
      </c>
      <c r="AB1675" s="1" t="s">
        <v>124</v>
      </c>
      <c r="AC1675" s="1" t="s">
        <v>125</v>
      </c>
      <c r="AD1675" s="1" t="s">
        <v>126</v>
      </c>
      <c r="AE1675" s="1" t="s">
        <v>127</v>
      </c>
      <c r="AF1675" s="1" t="s">
        <v>70</v>
      </c>
      <c r="AG1675" s="1" t="s">
        <v>60</v>
      </c>
      <c r="AH1675">
        <v>1675</v>
      </c>
      <c r="AI1675" s="1" t="s">
        <v>70</v>
      </c>
      <c r="AJ1675" s="1" t="s">
        <v>71</v>
      </c>
      <c r="AK1675" s="1" t="s">
        <v>72</v>
      </c>
      <c r="AL1675">
        <v>1</v>
      </c>
      <c r="AM1675" s="1" t="s">
        <v>3464</v>
      </c>
      <c r="AN1675" s="2">
        <v>46174</v>
      </c>
      <c r="AO1675" s="3">
        <v>46174</v>
      </c>
    </row>
    <row r="1676" spans="1:41">
      <c r="A1676" s="1" t="s">
        <v>3465</v>
      </c>
      <c r="B1676" s="1" t="s">
        <v>42</v>
      </c>
      <c r="C1676">
        <v>999999999999</v>
      </c>
      <c r="D1676">
        <v>222222222222</v>
      </c>
      <c r="E1676" s="1" t="s">
        <v>121</v>
      </c>
      <c r="F1676">
        <v>46195.833333333336</v>
      </c>
      <c r="G1676">
        <v>46196.833333333336</v>
      </c>
      <c r="H1676">
        <v>46173.833333333336</v>
      </c>
      <c r="I1676">
        <v>46203.833333333336</v>
      </c>
      <c r="J1676" s="1" t="s">
        <v>86</v>
      </c>
      <c r="K1676" s="1" t="s">
        <v>87</v>
      </c>
      <c r="L1676" s="1" t="s">
        <v>88</v>
      </c>
      <c r="M1676" s="1" t="s">
        <v>139</v>
      </c>
      <c r="N1676" s="1" t="s">
        <v>48</v>
      </c>
      <c r="O1676" s="1" t="s">
        <v>49</v>
      </c>
      <c r="P1676">
        <v>90.518000000000001</v>
      </c>
      <c r="Q1676" s="1" t="s">
        <v>50</v>
      </c>
      <c r="R1676">
        <v>0.192</v>
      </c>
      <c r="S1676" s="1" t="s">
        <v>51</v>
      </c>
      <c r="T1676" s="1" t="s">
        <v>52</v>
      </c>
      <c r="U1676">
        <v>17.3794</v>
      </c>
      <c r="V1676">
        <v>15.3881</v>
      </c>
      <c r="W1676">
        <v>15.3881</v>
      </c>
      <c r="X1676" s="1" t="s">
        <v>53</v>
      </c>
      <c r="Y1676" s="1" t="s">
        <v>49</v>
      </c>
      <c r="Z1676" s="1" t="s">
        <v>90</v>
      </c>
      <c r="AA1676" s="1" t="s">
        <v>123</v>
      </c>
      <c r="AB1676" s="1" t="s">
        <v>124</v>
      </c>
      <c r="AC1676" s="1" t="s">
        <v>125</v>
      </c>
      <c r="AD1676" s="1" t="s">
        <v>126</v>
      </c>
      <c r="AE1676" s="1" t="s">
        <v>127</v>
      </c>
      <c r="AF1676" s="1" t="s">
        <v>70</v>
      </c>
      <c r="AG1676" s="1" t="s">
        <v>60</v>
      </c>
      <c r="AH1676">
        <v>1676</v>
      </c>
      <c r="AI1676" s="1" t="s">
        <v>70</v>
      </c>
      <c r="AJ1676" s="1" t="s">
        <v>71</v>
      </c>
      <c r="AK1676" s="1" t="s">
        <v>72</v>
      </c>
      <c r="AL1676">
        <v>1</v>
      </c>
      <c r="AM1676" s="1" t="s">
        <v>3466</v>
      </c>
      <c r="AN1676" s="2">
        <v>46174</v>
      </c>
      <c r="AO1676" s="3">
        <v>46174</v>
      </c>
    </row>
    <row r="1677" spans="1:41">
      <c r="A1677" s="1" t="s">
        <v>3467</v>
      </c>
      <c r="B1677" s="1" t="s">
        <v>42</v>
      </c>
      <c r="C1677">
        <v>999999999999</v>
      </c>
      <c r="D1677">
        <v>222222222222</v>
      </c>
      <c r="E1677" s="1" t="s">
        <v>121</v>
      </c>
      <c r="F1677">
        <v>46195.833333333336</v>
      </c>
      <c r="G1677">
        <v>46196.833333333336</v>
      </c>
      <c r="H1677">
        <v>46173.833333333336</v>
      </c>
      <c r="I1677">
        <v>46203.833333333336</v>
      </c>
      <c r="J1677" s="1" t="s">
        <v>86</v>
      </c>
      <c r="K1677" s="1" t="s">
        <v>87</v>
      </c>
      <c r="L1677" s="1" t="s">
        <v>88</v>
      </c>
      <c r="M1677" s="1" t="s">
        <v>142</v>
      </c>
      <c r="N1677" s="1" t="s">
        <v>48</v>
      </c>
      <c r="O1677" s="1" t="s">
        <v>49</v>
      </c>
      <c r="P1677">
        <v>81.357900000000001</v>
      </c>
      <c r="Q1677" s="1" t="s">
        <v>50</v>
      </c>
      <c r="R1677">
        <v>0.192</v>
      </c>
      <c r="S1677" s="1" t="s">
        <v>51</v>
      </c>
      <c r="T1677" s="1" t="s">
        <v>52</v>
      </c>
      <c r="U1677">
        <v>15.620699999999999</v>
      </c>
      <c r="V1677">
        <v>13.8308</v>
      </c>
      <c r="W1677">
        <v>13.8308</v>
      </c>
      <c r="X1677" s="1" t="s">
        <v>53</v>
      </c>
      <c r="Y1677" s="1" t="s">
        <v>49</v>
      </c>
      <c r="Z1677" s="1" t="s">
        <v>90</v>
      </c>
      <c r="AA1677" s="1" t="s">
        <v>123</v>
      </c>
      <c r="AB1677" s="1" t="s">
        <v>124</v>
      </c>
      <c r="AC1677" s="1" t="s">
        <v>125</v>
      </c>
      <c r="AD1677" s="1" t="s">
        <v>126</v>
      </c>
      <c r="AE1677" s="1" t="s">
        <v>127</v>
      </c>
      <c r="AF1677" s="1" t="s">
        <v>70</v>
      </c>
      <c r="AG1677" s="1" t="s">
        <v>60</v>
      </c>
      <c r="AH1677">
        <v>1677</v>
      </c>
      <c r="AI1677" s="1" t="s">
        <v>70</v>
      </c>
      <c r="AJ1677" s="1" t="s">
        <v>71</v>
      </c>
      <c r="AK1677" s="1" t="s">
        <v>72</v>
      </c>
      <c r="AL1677">
        <v>1</v>
      </c>
      <c r="AM1677" s="1" t="s">
        <v>3468</v>
      </c>
      <c r="AN1677" s="2">
        <v>46174</v>
      </c>
      <c r="AO1677" s="3">
        <v>46174</v>
      </c>
    </row>
    <row r="1678" spans="1:41">
      <c r="A1678" s="1" t="s">
        <v>3469</v>
      </c>
      <c r="B1678" s="1" t="s">
        <v>42</v>
      </c>
      <c r="C1678">
        <v>999999999999</v>
      </c>
      <c r="D1678">
        <v>222222222222</v>
      </c>
      <c r="E1678" s="1" t="s">
        <v>121</v>
      </c>
      <c r="F1678">
        <v>46195.833333333336</v>
      </c>
      <c r="G1678">
        <v>46196.833333333336</v>
      </c>
      <c r="H1678">
        <v>46173.833333333336</v>
      </c>
      <c r="I1678">
        <v>46203.833333333336</v>
      </c>
      <c r="J1678" s="1" t="s">
        <v>96</v>
      </c>
      <c r="K1678" s="1" t="s">
        <v>45</v>
      </c>
      <c r="L1678" s="1" t="s">
        <v>97</v>
      </c>
      <c r="M1678" s="1" t="s">
        <v>145</v>
      </c>
      <c r="N1678" s="1" t="s">
        <v>48</v>
      </c>
      <c r="O1678" s="1" t="s">
        <v>49</v>
      </c>
      <c r="P1678">
        <v>1700737.8101999999</v>
      </c>
      <c r="Q1678" s="1" t="s">
        <v>99</v>
      </c>
      <c r="R1678">
        <v>1.6666700000000001E-5</v>
      </c>
      <c r="S1678" s="1" t="s">
        <v>51</v>
      </c>
      <c r="T1678" s="1" t="s">
        <v>52</v>
      </c>
      <c r="U1678">
        <v>28.345700000000001</v>
      </c>
      <c r="V1678">
        <v>26.3614</v>
      </c>
      <c r="W1678">
        <v>26.3614</v>
      </c>
      <c r="X1678" s="1" t="s">
        <v>53</v>
      </c>
      <c r="Y1678" s="1" t="s">
        <v>49</v>
      </c>
      <c r="Z1678" s="1" t="s">
        <v>100</v>
      </c>
      <c r="AA1678" s="1" t="s">
        <v>123</v>
      </c>
      <c r="AB1678" s="1" t="s">
        <v>124</v>
      </c>
      <c r="AC1678" s="1" t="s">
        <v>125</v>
      </c>
      <c r="AD1678" s="1" t="s">
        <v>126</v>
      </c>
      <c r="AE1678" s="1" t="s">
        <v>127</v>
      </c>
      <c r="AF1678" s="1" t="s">
        <v>70</v>
      </c>
      <c r="AG1678" s="1" t="s">
        <v>60</v>
      </c>
      <c r="AH1678">
        <v>1678</v>
      </c>
      <c r="AI1678" s="1" t="s">
        <v>70</v>
      </c>
      <c r="AJ1678" s="1" t="s">
        <v>71</v>
      </c>
      <c r="AK1678" s="1" t="s">
        <v>72</v>
      </c>
      <c r="AL1678">
        <v>1</v>
      </c>
      <c r="AM1678" s="1" t="s">
        <v>3470</v>
      </c>
      <c r="AN1678" s="2">
        <v>46174</v>
      </c>
      <c r="AO1678" s="3">
        <v>46174</v>
      </c>
    </row>
    <row r="1679" spans="1:41">
      <c r="A1679" s="1" t="s">
        <v>3471</v>
      </c>
      <c r="B1679" s="1" t="s">
        <v>42</v>
      </c>
      <c r="C1679">
        <v>999999999999</v>
      </c>
      <c r="D1679">
        <v>222222222222</v>
      </c>
      <c r="E1679" s="1" t="s">
        <v>121</v>
      </c>
      <c r="F1679">
        <v>46195.833333333336</v>
      </c>
      <c r="G1679">
        <v>46196.833333333336</v>
      </c>
      <c r="H1679">
        <v>46173.833333333336</v>
      </c>
      <c r="I1679">
        <v>46203.833333333336</v>
      </c>
      <c r="J1679" s="1" t="s">
        <v>96</v>
      </c>
      <c r="K1679" s="1" t="s">
        <v>45</v>
      </c>
      <c r="L1679" s="1" t="s">
        <v>97</v>
      </c>
      <c r="M1679" s="1" t="s">
        <v>148</v>
      </c>
      <c r="N1679" s="1" t="s">
        <v>48</v>
      </c>
      <c r="O1679" s="1" t="s">
        <v>49</v>
      </c>
      <c r="P1679">
        <v>1906829.5238000001</v>
      </c>
      <c r="Q1679" s="1" t="s">
        <v>99</v>
      </c>
      <c r="R1679">
        <v>1.6666700000000001E-5</v>
      </c>
      <c r="S1679" s="1" t="s">
        <v>51</v>
      </c>
      <c r="T1679" s="1" t="s">
        <v>52</v>
      </c>
      <c r="U1679">
        <v>31.7806</v>
      </c>
      <c r="V1679">
        <v>29.555900000000001</v>
      </c>
      <c r="W1679">
        <v>29.555900000000001</v>
      </c>
      <c r="X1679" s="1" t="s">
        <v>53</v>
      </c>
      <c r="Y1679" s="1" t="s">
        <v>49</v>
      </c>
      <c r="Z1679" s="1" t="s">
        <v>100</v>
      </c>
      <c r="AA1679" s="1" t="s">
        <v>123</v>
      </c>
      <c r="AB1679" s="1" t="s">
        <v>124</v>
      </c>
      <c r="AC1679" s="1" t="s">
        <v>125</v>
      </c>
      <c r="AD1679" s="1" t="s">
        <v>126</v>
      </c>
      <c r="AE1679" s="1" t="s">
        <v>127</v>
      </c>
      <c r="AF1679" s="1" t="s">
        <v>70</v>
      </c>
      <c r="AG1679" s="1" t="s">
        <v>60</v>
      </c>
      <c r="AH1679">
        <v>1679</v>
      </c>
      <c r="AI1679" s="1" t="s">
        <v>70</v>
      </c>
      <c r="AJ1679" s="1" t="s">
        <v>71</v>
      </c>
      <c r="AK1679" s="1" t="s">
        <v>72</v>
      </c>
      <c r="AL1679">
        <v>1</v>
      </c>
      <c r="AM1679" s="1" t="s">
        <v>3472</v>
      </c>
      <c r="AN1679" s="2">
        <v>46174</v>
      </c>
      <c r="AO1679" s="3">
        <v>46174</v>
      </c>
    </row>
    <row r="1680" spans="1:41">
      <c r="A1680" s="1" t="s">
        <v>3473</v>
      </c>
      <c r="B1680" s="1" t="s">
        <v>42</v>
      </c>
      <c r="C1680">
        <v>999999999999</v>
      </c>
      <c r="D1680">
        <v>222222222222</v>
      </c>
      <c r="E1680" s="1" t="s">
        <v>121</v>
      </c>
      <c r="F1680">
        <v>46195.833333333336</v>
      </c>
      <c r="G1680">
        <v>46196.833333333336</v>
      </c>
      <c r="H1680">
        <v>46173.833333333336</v>
      </c>
      <c r="I1680">
        <v>46203.833333333336</v>
      </c>
      <c r="J1680" s="1" t="s">
        <v>106</v>
      </c>
      <c r="K1680" s="1" t="s">
        <v>107</v>
      </c>
      <c r="L1680" s="1" t="s">
        <v>108</v>
      </c>
      <c r="M1680" s="1" t="s">
        <v>151</v>
      </c>
      <c r="N1680" s="1" t="s">
        <v>48</v>
      </c>
      <c r="O1680" s="1" t="s">
        <v>49</v>
      </c>
      <c r="P1680">
        <v>85.809399999999997</v>
      </c>
      <c r="Q1680" s="1" t="s">
        <v>110</v>
      </c>
      <c r="R1680">
        <v>0.5</v>
      </c>
      <c r="S1680" s="1" t="s">
        <v>51</v>
      </c>
      <c r="T1680" s="1" t="s">
        <v>52</v>
      </c>
      <c r="U1680">
        <v>42.904699999999998</v>
      </c>
      <c r="V1680">
        <v>39.472299999999997</v>
      </c>
      <c r="W1680">
        <v>39.472299999999997</v>
      </c>
      <c r="X1680" s="1" t="s">
        <v>53</v>
      </c>
      <c r="Y1680" s="1" t="s">
        <v>49</v>
      </c>
      <c r="Z1680" s="1" t="s">
        <v>111</v>
      </c>
      <c r="AA1680" s="1" t="s">
        <v>152</v>
      </c>
      <c r="AB1680" s="1" t="s">
        <v>124</v>
      </c>
      <c r="AC1680" s="1" t="s">
        <v>125</v>
      </c>
      <c r="AD1680" s="1" t="s">
        <v>126</v>
      </c>
      <c r="AE1680" s="1" t="s">
        <v>127</v>
      </c>
      <c r="AF1680" s="1" t="s">
        <v>70</v>
      </c>
      <c r="AG1680" s="1" t="s">
        <v>60</v>
      </c>
      <c r="AH1680">
        <v>1680</v>
      </c>
      <c r="AI1680" s="1" t="s">
        <v>113</v>
      </c>
      <c r="AJ1680" s="1" t="s">
        <v>114</v>
      </c>
      <c r="AK1680" s="1" t="s">
        <v>115</v>
      </c>
      <c r="AL1680">
        <v>1</v>
      </c>
      <c r="AM1680" s="1" t="s">
        <v>3474</v>
      </c>
      <c r="AN1680" s="2">
        <v>46174</v>
      </c>
      <c r="AO1680" s="3">
        <v>46174</v>
      </c>
    </row>
    <row r="1681" spans="1:41">
      <c r="A1681" s="1" t="s">
        <v>3475</v>
      </c>
      <c r="B1681" s="1" t="s">
        <v>42</v>
      </c>
      <c r="C1681">
        <v>999999999999</v>
      </c>
      <c r="D1681">
        <v>222222222222</v>
      </c>
      <c r="E1681" s="1" t="s">
        <v>121</v>
      </c>
      <c r="F1681">
        <v>46195.833333333336</v>
      </c>
      <c r="G1681">
        <v>46196.833333333336</v>
      </c>
      <c r="H1681">
        <v>46173.833333333336</v>
      </c>
      <c r="I1681">
        <v>46203.833333333336</v>
      </c>
      <c r="J1681" s="1" t="s">
        <v>106</v>
      </c>
      <c r="K1681" s="1" t="s">
        <v>107</v>
      </c>
      <c r="L1681" s="1" t="s">
        <v>108</v>
      </c>
      <c r="M1681" s="1" t="s">
        <v>155</v>
      </c>
      <c r="N1681" s="1" t="s">
        <v>48</v>
      </c>
      <c r="O1681" s="1" t="s">
        <v>49</v>
      </c>
      <c r="P1681">
        <v>91.475499999999997</v>
      </c>
      <c r="Q1681" s="1" t="s">
        <v>110</v>
      </c>
      <c r="R1681">
        <v>0.5</v>
      </c>
      <c r="S1681" s="1" t="s">
        <v>51</v>
      </c>
      <c r="T1681" s="1" t="s">
        <v>52</v>
      </c>
      <c r="U1681">
        <v>45.737699999999997</v>
      </c>
      <c r="V1681">
        <v>42.078699999999998</v>
      </c>
      <c r="W1681">
        <v>42.078699999999998</v>
      </c>
      <c r="X1681" s="1" t="s">
        <v>53</v>
      </c>
      <c r="Y1681" s="1" t="s">
        <v>49</v>
      </c>
      <c r="Z1681" s="1" t="s">
        <v>111</v>
      </c>
      <c r="AA1681" s="1" t="s">
        <v>152</v>
      </c>
      <c r="AB1681" s="1" t="s">
        <v>124</v>
      </c>
      <c r="AC1681" s="1" t="s">
        <v>125</v>
      </c>
      <c r="AD1681" s="1" t="s">
        <v>126</v>
      </c>
      <c r="AE1681" s="1" t="s">
        <v>127</v>
      </c>
      <c r="AF1681" s="1" t="s">
        <v>70</v>
      </c>
      <c r="AG1681" s="1" t="s">
        <v>60</v>
      </c>
      <c r="AH1681">
        <v>1681</v>
      </c>
      <c r="AI1681" s="1" t="s">
        <v>113</v>
      </c>
      <c r="AJ1681" s="1" t="s">
        <v>114</v>
      </c>
      <c r="AK1681" s="1" t="s">
        <v>115</v>
      </c>
      <c r="AL1681">
        <v>1</v>
      </c>
      <c r="AM1681" s="1" t="s">
        <v>3476</v>
      </c>
      <c r="AN1681" s="2">
        <v>46174</v>
      </c>
      <c r="AO1681" s="3">
        <v>46174</v>
      </c>
    </row>
    <row r="1682" spans="1:41">
      <c r="A1682" s="1" t="s">
        <v>3477</v>
      </c>
      <c r="B1682" s="1" t="s">
        <v>42</v>
      </c>
      <c r="C1682">
        <v>999999999999</v>
      </c>
      <c r="D1682">
        <v>111111111111</v>
      </c>
      <c r="E1682" s="1" t="s">
        <v>43</v>
      </c>
      <c r="F1682">
        <v>46196.833333333336</v>
      </c>
      <c r="G1682">
        <v>46197.833333333336</v>
      </c>
      <c r="H1682">
        <v>46173.833333333336</v>
      </c>
      <c r="I1682">
        <v>46203.833333333336</v>
      </c>
      <c r="J1682" s="1" t="s">
        <v>44</v>
      </c>
      <c r="K1682" s="1" t="s">
        <v>45</v>
      </c>
      <c r="L1682" s="1" t="s">
        <v>46</v>
      </c>
      <c r="M1682" s="1" t="s">
        <v>47</v>
      </c>
      <c r="N1682" s="1" t="s">
        <v>48</v>
      </c>
      <c r="O1682" s="1" t="s">
        <v>49</v>
      </c>
      <c r="P1682">
        <v>1130.5605</v>
      </c>
      <c r="Q1682" s="1" t="s">
        <v>50</v>
      </c>
      <c r="R1682">
        <v>9.6000000000000002E-2</v>
      </c>
      <c r="S1682" s="1" t="s">
        <v>51</v>
      </c>
      <c r="T1682" s="1" t="s">
        <v>52</v>
      </c>
      <c r="U1682">
        <v>108.5338</v>
      </c>
      <c r="V1682">
        <v>94.967100000000002</v>
      </c>
      <c r="W1682">
        <v>94.967100000000002</v>
      </c>
      <c r="X1682" s="1" t="s">
        <v>53</v>
      </c>
      <c r="Y1682" s="1" t="s">
        <v>49</v>
      </c>
      <c r="Z1682" s="1" t="s">
        <v>54</v>
      </c>
      <c r="AA1682" s="1" t="s">
        <v>65</v>
      </c>
      <c r="AB1682" s="1" t="s">
        <v>66</v>
      </c>
      <c r="AC1682" s="1" t="s">
        <v>67</v>
      </c>
      <c r="AD1682" s="1" t="s">
        <v>68</v>
      </c>
      <c r="AE1682" s="1" t="s">
        <v>69</v>
      </c>
      <c r="AF1682" s="1" t="s">
        <v>70</v>
      </c>
      <c r="AG1682" s="1" t="s">
        <v>60</v>
      </c>
      <c r="AH1682">
        <v>1682</v>
      </c>
      <c r="AI1682" s="1" t="s">
        <v>70</v>
      </c>
      <c r="AJ1682" s="1" t="s">
        <v>71</v>
      </c>
      <c r="AK1682" s="1" t="s">
        <v>72</v>
      </c>
      <c r="AL1682">
        <v>1</v>
      </c>
      <c r="AM1682" s="1" t="s">
        <v>3478</v>
      </c>
      <c r="AN1682" s="2">
        <v>46174</v>
      </c>
      <c r="AO1682" s="3">
        <v>46174</v>
      </c>
    </row>
    <row r="1683" spans="1:41">
      <c r="A1683" s="1" t="s">
        <v>3479</v>
      </c>
      <c r="B1683" s="1" t="s">
        <v>42</v>
      </c>
      <c r="C1683">
        <v>999999999999</v>
      </c>
      <c r="D1683">
        <v>111111111111</v>
      </c>
      <c r="E1683" s="1" t="s">
        <v>43</v>
      </c>
      <c r="F1683">
        <v>46196.833333333336</v>
      </c>
      <c r="G1683">
        <v>46197.833333333336</v>
      </c>
      <c r="H1683">
        <v>46173.833333333336</v>
      </c>
      <c r="I1683">
        <v>46203.833333333336</v>
      </c>
      <c r="J1683" s="1" t="s">
        <v>44</v>
      </c>
      <c r="K1683" s="1" t="s">
        <v>45</v>
      </c>
      <c r="L1683" s="1" t="s">
        <v>46</v>
      </c>
      <c r="M1683" s="1" t="s">
        <v>64</v>
      </c>
      <c r="N1683" s="1" t="s">
        <v>48</v>
      </c>
      <c r="O1683" s="1" t="s">
        <v>49</v>
      </c>
      <c r="P1683">
        <v>1008.5007000000001</v>
      </c>
      <c r="Q1683" s="1" t="s">
        <v>50</v>
      </c>
      <c r="R1683">
        <v>9.6000000000000002E-2</v>
      </c>
      <c r="S1683" s="1" t="s">
        <v>51</v>
      </c>
      <c r="T1683" s="1" t="s">
        <v>52</v>
      </c>
      <c r="U1683">
        <v>96.816100000000006</v>
      </c>
      <c r="V1683">
        <v>84.714100000000002</v>
      </c>
      <c r="W1683">
        <v>84.714100000000002</v>
      </c>
      <c r="X1683" s="1" t="s">
        <v>53</v>
      </c>
      <c r="Y1683" s="1" t="s">
        <v>49</v>
      </c>
      <c r="Z1683" s="1" t="s">
        <v>54</v>
      </c>
      <c r="AA1683" s="1" t="s">
        <v>65</v>
      </c>
      <c r="AB1683" s="1" t="s">
        <v>66</v>
      </c>
      <c r="AC1683" s="1" t="s">
        <v>67</v>
      </c>
      <c r="AD1683" s="1" t="s">
        <v>68</v>
      </c>
      <c r="AE1683" s="1" t="s">
        <v>69</v>
      </c>
      <c r="AF1683" s="1" t="s">
        <v>70</v>
      </c>
      <c r="AG1683" s="1" t="s">
        <v>60</v>
      </c>
      <c r="AH1683">
        <v>1683</v>
      </c>
      <c r="AI1683" s="1" t="s">
        <v>70</v>
      </c>
      <c r="AJ1683" s="1" t="s">
        <v>71</v>
      </c>
      <c r="AK1683" s="1" t="s">
        <v>72</v>
      </c>
      <c r="AL1683">
        <v>1</v>
      </c>
      <c r="AM1683" s="1" t="s">
        <v>3480</v>
      </c>
      <c r="AN1683" s="2">
        <v>46174</v>
      </c>
      <c r="AO1683" s="3">
        <v>46174</v>
      </c>
    </row>
    <row r="1684" spans="1:41">
      <c r="A1684" s="1" t="s">
        <v>3481</v>
      </c>
      <c r="B1684" s="1" t="s">
        <v>42</v>
      </c>
      <c r="C1684">
        <v>999999999999</v>
      </c>
      <c r="D1684">
        <v>111111111111</v>
      </c>
      <c r="E1684" s="1" t="s">
        <v>43</v>
      </c>
      <c r="F1684">
        <v>46196.833333333336</v>
      </c>
      <c r="G1684">
        <v>46197.833333333336</v>
      </c>
      <c r="H1684">
        <v>46173.833333333336</v>
      </c>
      <c r="I1684">
        <v>46203.833333333336</v>
      </c>
      <c r="J1684" s="1" t="s">
        <v>75</v>
      </c>
      <c r="K1684" s="1" t="s">
        <v>76</v>
      </c>
      <c r="L1684" s="1" t="s">
        <v>77</v>
      </c>
      <c r="M1684" s="1" t="s">
        <v>78</v>
      </c>
      <c r="N1684" s="1" t="s">
        <v>48</v>
      </c>
      <c r="O1684" s="1" t="s">
        <v>49</v>
      </c>
      <c r="P1684">
        <v>241.0453</v>
      </c>
      <c r="Q1684" s="1" t="s">
        <v>79</v>
      </c>
      <c r="R1684">
        <v>2.3E-2</v>
      </c>
      <c r="S1684" s="1" t="s">
        <v>51</v>
      </c>
      <c r="T1684" s="1" t="s">
        <v>52</v>
      </c>
      <c r="U1684">
        <v>5.5439999999999996</v>
      </c>
      <c r="V1684">
        <v>5.1825000000000001</v>
      </c>
      <c r="W1684">
        <v>5.1825000000000001</v>
      </c>
      <c r="X1684" s="1" t="s">
        <v>53</v>
      </c>
      <c r="Y1684" s="1" t="s">
        <v>49</v>
      </c>
      <c r="Z1684" s="1" t="s">
        <v>80</v>
      </c>
      <c r="AA1684" s="1" t="s">
        <v>55</v>
      </c>
      <c r="AB1684" s="1" t="s">
        <v>56</v>
      </c>
      <c r="AC1684" s="1" t="s">
        <v>57</v>
      </c>
      <c r="AD1684" s="1" t="s">
        <v>58</v>
      </c>
      <c r="AE1684" s="1" t="s">
        <v>59</v>
      </c>
      <c r="AF1684" s="1" t="s">
        <v>56</v>
      </c>
      <c r="AG1684" s="1" t="s">
        <v>60</v>
      </c>
      <c r="AH1684">
        <v>1684</v>
      </c>
      <c r="AI1684" s="1" t="s">
        <v>56</v>
      </c>
      <c r="AJ1684" s="1" t="s">
        <v>56</v>
      </c>
      <c r="AK1684" s="1" t="s">
        <v>61</v>
      </c>
      <c r="AL1684">
        <v>1</v>
      </c>
      <c r="AM1684" s="1" t="s">
        <v>3482</v>
      </c>
      <c r="AN1684" s="2">
        <v>46174</v>
      </c>
      <c r="AO1684" s="3">
        <v>46174</v>
      </c>
    </row>
    <row r="1685" spans="1:41">
      <c r="A1685" s="1" t="s">
        <v>3483</v>
      </c>
      <c r="B1685" s="1" t="s">
        <v>42</v>
      </c>
      <c r="C1685">
        <v>999999999999</v>
      </c>
      <c r="D1685">
        <v>111111111111</v>
      </c>
      <c r="E1685" s="1" t="s">
        <v>43</v>
      </c>
      <c r="F1685">
        <v>46196.833333333336</v>
      </c>
      <c r="G1685">
        <v>46197.833333333336</v>
      </c>
      <c r="H1685">
        <v>46173.833333333336</v>
      </c>
      <c r="I1685">
        <v>46203.833333333336</v>
      </c>
      <c r="J1685" s="1" t="s">
        <v>75</v>
      </c>
      <c r="K1685" s="1" t="s">
        <v>76</v>
      </c>
      <c r="L1685" s="1" t="s">
        <v>77</v>
      </c>
      <c r="M1685" s="1" t="s">
        <v>83</v>
      </c>
      <c r="N1685" s="1" t="s">
        <v>48</v>
      </c>
      <c r="O1685" s="1" t="s">
        <v>49</v>
      </c>
      <c r="P1685">
        <v>251.6223</v>
      </c>
      <c r="Q1685" s="1" t="s">
        <v>79</v>
      </c>
      <c r="R1685">
        <v>2.3E-2</v>
      </c>
      <c r="S1685" s="1" t="s">
        <v>51</v>
      </c>
      <c r="T1685" s="1" t="s">
        <v>52</v>
      </c>
      <c r="U1685">
        <v>5.7873000000000001</v>
      </c>
      <c r="V1685">
        <v>5.4099000000000004</v>
      </c>
      <c r="W1685">
        <v>5.4099000000000004</v>
      </c>
      <c r="X1685" s="1" t="s">
        <v>53</v>
      </c>
      <c r="Y1685" s="1" t="s">
        <v>49</v>
      </c>
      <c r="Z1685" s="1" t="s">
        <v>80</v>
      </c>
      <c r="AA1685" s="1" t="s">
        <v>65</v>
      </c>
      <c r="AB1685" s="1" t="s">
        <v>66</v>
      </c>
      <c r="AC1685" s="1" t="s">
        <v>67</v>
      </c>
      <c r="AD1685" s="1" t="s">
        <v>68</v>
      </c>
      <c r="AE1685" s="1" t="s">
        <v>69</v>
      </c>
      <c r="AF1685" s="1" t="s">
        <v>70</v>
      </c>
      <c r="AG1685" s="1" t="s">
        <v>60</v>
      </c>
      <c r="AH1685">
        <v>1685</v>
      </c>
      <c r="AI1685" s="1" t="s">
        <v>70</v>
      </c>
      <c r="AJ1685" s="1" t="s">
        <v>71</v>
      </c>
      <c r="AK1685" s="1" t="s">
        <v>72</v>
      </c>
      <c r="AL1685">
        <v>1</v>
      </c>
      <c r="AM1685" s="1" t="s">
        <v>3484</v>
      </c>
      <c r="AN1685" s="2">
        <v>46174</v>
      </c>
      <c r="AO1685" s="3">
        <v>46174</v>
      </c>
    </row>
    <row r="1686" spans="1:41">
      <c r="A1686" s="1" t="s">
        <v>3485</v>
      </c>
      <c r="B1686" s="1" t="s">
        <v>42</v>
      </c>
      <c r="C1686">
        <v>999999999999</v>
      </c>
      <c r="D1686">
        <v>111111111111</v>
      </c>
      <c r="E1686" s="1" t="s">
        <v>43</v>
      </c>
      <c r="F1686">
        <v>46196.833333333336</v>
      </c>
      <c r="G1686">
        <v>46197.833333333336</v>
      </c>
      <c r="H1686">
        <v>46173.833333333336</v>
      </c>
      <c r="I1686">
        <v>46203.833333333336</v>
      </c>
      <c r="J1686" s="1" t="s">
        <v>86</v>
      </c>
      <c r="K1686" s="1" t="s">
        <v>87</v>
      </c>
      <c r="L1686" s="1" t="s">
        <v>88</v>
      </c>
      <c r="M1686" s="1" t="s">
        <v>89</v>
      </c>
      <c r="N1686" s="1" t="s">
        <v>48</v>
      </c>
      <c r="O1686" s="1" t="s">
        <v>49</v>
      </c>
      <c r="P1686">
        <v>217.50049999999999</v>
      </c>
      <c r="Q1686" s="1" t="s">
        <v>50</v>
      </c>
      <c r="R1686">
        <v>0.192</v>
      </c>
      <c r="S1686" s="1" t="s">
        <v>51</v>
      </c>
      <c r="T1686" s="1" t="s">
        <v>52</v>
      </c>
      <c r="U1686">
        <v>41.760100000000001</v>
      </c>
      <c r="V1686">
        <v>36.975099999999998</v>
      </c>
      <c r="W1686">
        <v>36.975099999999998</v>
      </c>
      <c r="X1686" s="1" t="s">
        <v>53</v>
      </c>
      <c r="Y1686" s="1" t="s">
        <v>49</v>
      </c>
      <c r="Z1686" s="1" t="s">
        <v>90</v>
      </c>
      <c r="AA1686" s="1" t="s">
        <v>55</v>
      </c>
      <c r="AB1686" s="1" t="s">
        <v>56</v>
      </c>
      <c r="AC1686" s="1" t="s">
        <v>57</v>
      </c>
      <c r="AD1686" s="1" t="s">
        <v>58</v>
      </c>
      <c r="AE1686" s="1" t="s">
        <v>59</v>
      </c>
      <c r="AF1686" s="1" t="s">
        <v>56</v>
      </c>
      <c r="AG1686" s="1" t="s">
        <v>60</v>
      </c>
      <c r="AH1686">
        <v>1686</v>
      </c>
      <c r="AI1686" s="1" t="s">
        <v>56</v>
      </c>
      <c r="AJ1686" s="1" t="s">
        <v>56</v>
      </c>
      <c r="AK1686" s="1" t="s">
        <v>61</v>
      </c>
      <c r="AL1686">
        <v>1</v>
      </c>
      <c r="AM1686" s="1" t="s">
        <v>3486</v>
      </c>
      <c r="AN1686" s="2">
        <v>46174</v>
      </c>
      <c r="AO1686" s="3">
        <v>46174</v>
      </c>
    </row>
    <row r="1687" spans="1:41">
      <c r="A1687" s="1" t="s">
        <v>3487</v>
      </c>
      <c r="B1687" s="1" t="s">
        <v>42</v>
      </c>
      <c r="C1687">
        <v>999999999999</v>
      </c>
      <c r="D1687">
        <v>111111111111</v>
      </c>
      <c r="E1687" s="1" t="s">
        <v>43</v>
      </c>
      <c r="F1687">
        <v>46196.833333333336</v>
      </c>
      <c r="G1687">
        <v>46197.833333333336</v>
      </c>
      <c r="H1687">
        <v>46173.833333333336</v>
      </c>
      <c r="I1687">
        <v>46203.833333333336</v>
      </c>
      <c r="J1687" s="1" t="s">
        <v>86</v>
      </c>
      <c r="K1687" s="1" t="s">
        <v>87</v>
      </c>
      <c r="L1687" s="1" t="s">
        <v>88</v>
      </c>
      <c r="M1687" s="1" t="s">
        <v>93</v>
      </c>
      <c r="N1687" s="1" t="s">
        <v>48</v>
      </c>
      <c r="O1687" s="1" t="s">
        <v>49</v>
      </c>
      <c r="P1687">
        <v>237.37020000000001</v>
      </c>
      <c r="Q1687" s="1" t="s">
        <v>50</v>
      </c>
      <c r="R1687">
        <v>0.192</v>
      </c>
      <c r="S1687" s="1" t="s">
        <v>51</v>
      </c>
      <c r="T1687" s="1" t="s">
        <v>52</v>
      </c>
      <c r="U1687">
        <v>45.575099999999999</v>
      </c>
      <c r="V1687">
        <v>40.352899999999998</v>
      </c>
      <c r="W1687">
        <v>40.352899999999998</v>
      </c>
      <c r="X1687" s="1" t="s">
        <v>53</v>
      </c>
      <c r="Y1687" s="1" t="s">
        <v>49</v>
      </c>
      <c r="Z1687" s="1" t="s">
        <v>90</v>
      </c>
      <c r="AA1687" s="1" t="s">
        <v>65</v>
      </c>
      <c r="AB1687" s="1" t="s">
        <v>66</v>
      </c>
      <c r="AC1687" s="1" t="s">
        <v>67</v>
      </c>
      <c r="AD1687" s="1" t="s">
        <v>68</v>
      </c>
      <c r="AE1687" s="1" t="s">
        <v>69</v>
      </c>
      <c r="AF1687" s="1" t="s">
        <v>70</v>
      </c>
      <c r="AG1687" s="1" t="s">
        <v>60</v>
      </c>
      <c r="AH1687">
        <v>1687</v>
      </c>
      <c r="AI1687" s="1" t="s">
        <v>70</v>
      </c>
      <c r="AJ1687" s="1" t="s">
        <v>71</v>
      </c>
      <c r="AK1687" s="1" t="s">
        <v>72</v>
      </c>
      <c r="AL1687">
        <v>1</v>
      </c>
      <c r="AM1687" s="1" t="s">
        <v>3488</v>
      </c>
      <c r="AN1687" s="2">
        <v>46174</v>
      </c>
      <c r="AO1687" s="3">
        <v>46174</v>
      </c>
    </row>
    <row r="1688" spans="1:41">
      <c r="A1688" s="1" t="s">
        <v>3489</v>
      </c>
      <c r="B1688" s="1" t="s">
        <v>42</v>
      </c>
      <c r="C1688">
        <v>999999999999</v>
      </c>
      <c r="D1688">
        <v>111111111111</v>
      </c>
      <c r="E1688" s="1" t="s">
        <v>43</v>
      </c>
      <c r="F1688">
        <v>46196.833333333336</v>
      </c>
      <c r="G1688">
        <v>46197.833333333336</v>
      </c>
      <c r="H1688">
        <v>46173.833333333336</v>
      </c>
      <c r="I1688">
        <v>46203.833333333336</v>
      </c>
      <c r="J1688" s="1" t="s">
        <v>96</v>
      </c>
      <c r="K1688" s="1" t="s">
        <v>45</v>
      </c>
      <c r="L1688" s="1" t="s">
        <v>97</v>
      </c>
      <c r="M1688" s="1" t="s">
        <v>98</v>
      </c>
      <c r="N1688" s="1" t="s">
        <v>48</v>
      </c>
      <c r="O1688" s="1" t="s">
        <v>49</v>
      </c>
      <c r="P1688">
        <v>4638210.8565999996</v>
      </c>
      <c r="Q1688" s="1" t="s">
        <v>99</v>
      </c>
      <c r="R1688">
        <v>1.6666700000000001E-5</v>
      </c>
      <c r="S1688" s="1" t="s">
        <v>51</v>
      </c>
      <c r="T1688" s="1" t="s">
        <v>52</v>
      </c>
      <c r="U1688">
        <v>77.303700000000006</v>
      </c>
      <c r="V1688">
        <v>71.892300000000006</v>
      </c>
      <c r="W1688">
        <v>71.892300000000006</v>
      </c>
      <c r="X1688" s="1" t="s">
        <v>53</v>
      </c>
      <c r="Y1688" s="1" t="s">
        <v>49</v>
      </c>
      <c r="Z1688" s="1" t="s">
        <v>100</v>
      </c>
      <c r="AA1688" s="1" t="s">
        <v>55</v>
      </c>
      <c r="AB1688" s="1" t="s">
        <v>56</v>
      </c>
      <c r="AC1688" s="1" t="s">
        <v>57</v>
      </c>
      <c r="AD1688" s="1" t="s">
        <v>58</v>
      </c>
      <c r="AE1688" s="1" t="s">
        <v>59</v>
      </c>
      <c r="AF1688" s="1" t="s">
        <v>56</v>
      </c>
      <c r="AG1688" s="1" t="s">
        <v>60</v>
      </c>
      <c r="AH1688">
        <v>1688</v>
      </c>
      <c r="AI1688" s="1" t="s">
        <v>56</v>
      </c>
      <c r="AJ1688" s="1" t="s">
        <v>56</v>
      </c>
      <c r="AK1688" s="1" t="s">
        <v>61</v>
      </c>
      <c r="AL1688">
        <v>1</v>
      </c>
      <c r="AM1688" s="1" t="s">
        <v>3490</v>
      </c>
      <c r="AN1688" s="2">
        <v>46174</v>
      </c>
      <c r="AO1688" s="3">
        <v>46174</v>
      </c>
    </row>
    <row r="1689" spans="1:41">
      <c r="A1689" s="1" t="s">
        <v>3491</v>
      </c>
      <c r="B1689" s="1" t="s">
        <v>42</v>
      </c>
      <c r="C1689">
        <v>999999999999</v>
      </c>
      <c r="D1689">
        <v>111111111111</v>
      </c>
      <c r="E1689" s="1" t="s">
        <v>43</v>
      </c>
      <c r="F1689">
        <v>46196.833333333336</v>
      </c>
      <c r="G1689">
        <v>46197.833333333336</v>
      </c>
      <c r="H1689">
        <v>46173.833333333336</v>
      </c>
      <c r="I1689">
        <v>46203.833333333336</v>
      </c>
      <c r="J1689" s="1" t="s">
        <v>96</v>
      </c>
      <c r="K1689" s="1" t="s">
        <v>45</v>
      </c>
      <c r="L1689" s="1" t="s">
        <v>97</v>
      </c>
      <c r="M1689" s="1" t="s">
        <v>103</v>
      </c>
      <c r="N1689" s="1" t="s">
        <v>48</v>
      </c>
      <c r="O1689" s="1" t="s">
        <v>49</v>
      </c>
      <c r="P1689">
        <v>4670774.7735000001</v>
      </c>
      <c r="Q1689" s="1" t="s">
        <v>99</v>
      </c>
      <c r="R1689">
        <v>1.6666700000000001E-5</v>
      </c>
      <c r="S1689" s="1" t="s">
        <v>51</v>
      </c>
      <c r="T1689" s="1" t="s">
        <v>52</v>
      </c>
      <c r="U1689">
        <v>77.846400000000003</v>
      </c>
      <c r="V1689">
        <v>72.397000000000006</v>
      </c>
      <c r="W1689">
        <v>72.397000000000006</v>
      </c>
      <c r="X1689" s="1" t="s">
        <v>53</v>
      </c>
      <c r="Y1689" s="1" t="s">
        <v>49</v>
      </c>
      <c r="Z1689" s="1" t="s">
        <v>100</v>
      </c>
      <c r="AA1689" s="1" t="s">
        <v>65</v>
      </c>
      <c r="AB1689" s="1" t="s">
        <v>66</v>
      </c>
      <c r="AC1689" s="1" t="s">
        <v>67</v>
      </c>
      <c r="AD1689" s="1" t="s">
        <v>68</v>
      </c>
      <c r="AE1689" s="1" t="s">
        <v>69</v>
      </c>
      <c r="AF1689" s="1" t="s">
        <v>70</v>
      </c>
      <c r="AG1689" s="1" t="s">
        <v>60</v>
      </c>
      <c r="AH1689">
        <v>1689</v>
      </c>
      <c r="AI1689" s="1" t="s">
        <v>70</v>
      </c>
      <c r="AJ1689" s="1" t="s">
        <v>71</v>
      </c>
      <c r="AK1689" s="1" t="s">
        <v>72</v>
      </c>
      <c r="AL1689">
        <v>1</v>
      </c>
      <c r="AM1689" s="1" t="s">
        <v>3492</v>
      </c>
      <c r="AN1689" s="2">
        <v>46174</v>
      </c>
      <c r="AO1689" s="3">
        <v>46174</v>
      </c>
    </row>
    <row r="1690" spans="1:41">
      <c r="A1690" s="1" t="s">
        <v>3493</v>
      </c>
      <c r="B1690" s="1" t="s">
        <v>42</v>
      </c>
      <c r="C1690">
        <v>999999999999</v>
      </c>
      <c r="D1690">
        <v>111111111111</v>
      </c>
      <c r="E1690" s="1" t="s">
        <v>43</v>
      </c>
      <c r="F1690">
        <v>46196.833333333336</v>
      </c>
      <c r="G1690">
        <v>46197.833333333336</v>
      </c>
      <c r="H1690">
        <v>46173.833333333336</v>
      </c>
      <c r="I1690">
        <v>46203.833333333336</v>
      </c>
      <c r="J1690" s="1" t="s">
        <v>106</v>
      </c>
      <c r="K1690" s="1" t="s">
        <v>107</v>
      </c>
      <c r="L1690" s="1" t="s">
        <v>108</v>
      </c>
      <c r="M1690" s="1" t="s">
        <v>109</v>
      </c>
      <c r="N1690" s="1" t="s">
        <v>48</v>
      </c>
      <c r="O1690" s="1" t="s">
        <v>49</v>
      </c>
      <c r="P1690">
        <v>219.6114</v>
      </c>
      <c r="Q1690" s="1" t="s">
        <v>110</v>
      </c>
      <c r="R1690">
        <v>0.5</v>
      </c>
      <c r="S1690" s="1" t="s">
        <v>51</v>
      </c>
      <c r="T1690" s="1" t="s">
        <v>52</v>
      </c>
      <c r="U1690">
        <v>109.8057</v>
      </c>
      <c r="V1690">
        <v>101.0213</v>
      </c>
      <c r="W1690">
        <v>101.0213</v>
      </c>
      <c r="X1690" s="1" t="s">
        <v>53</v>
      </c>
      <c r="Y1690" s="1" t="s">
        <v>49</v>
      </c>
      <c r="Z1690" s="1" t="s">
        <v>111</v>
      </c>
      <c r="AA1690" s="1" t="s">
        <v>112</v>
      </c>
      <c r="AB1690" s="1" t="s">
        <v>66</v>
      </c>
      <c r="AC1690" s="1" t="s">
        <v>67</v>
      </c>
      <c r="AD1690" s="1" t="s">
        <v>68</v>
      </c>
      <c r="AE1690" s="1" t="s">
        <v>69</v>
      </c>
      <c r="AF1690" s="1" t="s">
        <v>70</v>
      </c>
      <c r="AG1690" s="1" t="s">
        <v>60</v>
      </c>
      <c r="AH1690">
        <v>1690</v>
      </c>
      <c r="AI1690" s="1" t="s">
        <v>113</v>
      </c>
      <c r="AJ1690" s="1" t="s">
        <v>114</v>
      </c>
      <c r="AK1690" s="1" t="s">
        <v>115</v>
      </c>
      <c r="AL1690">
        <v>1</v>
      </c>
      <c r="AM1690" s="1" t="s">
        <v>3494</v>
      </c>
      <c r="AN1690" s="2">
        <v>46174</v>
      </c>
      <c r="AO1690" s="3">
        <v>46174</v>
      </c>
    </row>
    <row r="1691" spans="1:41">
      <c r="A1691" s="1" t="s">
        <v>3495</v>
      </c>
      <c r="B1691" s="1" t="s">
        <v>42</v>
      </c>
      <c r="C1691">
        <v>999999999999</v>
      </c>
      <c r="D1691">
        <v>111111111111</v>
      </c>
      <c r="E1691" s="1" t="s">
        <v>43</v>
      </c>
      <c r="F1691">
        <v>46196.833333333336</v>
      </c>
      <c r="G1691">
        <v>46197.833333333336</v>
      </c>
      <c r="H1691">
        <v>46173.833333333336</v>
      </c>
      <c r="I1691">
        <v>46203.833333333336</v>
      </c>
      <c r="J1691" s="1" t="s">
        <v>106</v>
      </c>
      <c r="K1691" s="1" t="s">
        <v>107</v>
      </c>
      <c r="L1691" s="1" t="s">
        <v>108</v>
      </c>
      <c r="M1691" s="1" t="s">
        <v>118</v>
      </c>
      <c r="N1691" s="1" t="s">
        <v>48</v>
      </c>
      <c r="O1691" s="1" t="s">
        <v>49</v>
      </c>
      <c r="P1691">
        <v>223.84780000000001</v>
      </c>
      <c r="Q1691" s="1" t="s">
        <v>110</v>
      </c>
      <c r="R1691">
        <v>0.5</v>
      </c>
      <c r="S1691" s="1" t="s">
        <v>51</v>
      </c>
      <c r="T1691" s="1" t="s">
        <v>52</v>
      </c>
      <c r="U1691">
        <v>111.9239</v>
      </c>
      <c r="V1691">
        <v>102.97</v>
      </c>
      <c r="W1691">
        <v>102.97</v>
      </c>
      <c r="X1691" s="1" t="s">
        <v>53</v>
      </c>
      <c r="Y1691" s="1" t="s">
        <v>49</v>
      </c>
      <c r="Z1691" s="1" t="s">
        <v>111</v>
      </c>
      <c r="AA1691" s="1" t="s">
        <v>112</v>
      </c>
      <c r="AB1691" s="1" t="s">
        <v>66</v>
      </c>
      <c r="AC1691" s="1" t="s">
        <v>67</v>
      </c>
      <c r="AD1691" s="1" t="s">
        <v>68</v>
      </c>
      <c r="AE1691" s="1" t="s">
        <v>69</v>
      </c>
      <c r="AF1691" s="1" t="s">
        <v>70</v>
      </c>
      <c r="AG1691" s="1" t="s">
        <v>60</v>
      </c>
      <c r="AH1691">
        <v>1691</v>
      </c>
      <c r="AI1691" s="1" t="s">
        <v>113</v>
      </c>
      <c r="AJ1691" s="1" t="s">
        <v>114</v>
      </c>
      <c r="AK1691" s="1" t="s">
        <v>115</v>
      </c>
      <c r="AL1691">
        <v>1</v>
      </c>
      <c r="AM1691" s="1" t="s">
        <v>3496</v>
      </c>
      <c r="AN1691" s="2">
        <v>46174</v>
      </c>
      <c r="AO1691" s="3">
        <v>46174</v>
      </c>
    </row>
    <row r="1692" spans="1:41">
      <c r="A1692" s="1" t="s">
        <v>3497</v>
      </c>
      <c r="B1692" s="1" t="s">
        <v>42</v>
      </c>
      <c r="C1692">
        <v>999999999999</v>
      </c>
      <c r="D1692">
        <v>222222222222</v>
      </c>
      <c r="E1692" s="1" t="s">
        <v>121</v>
      </c>
      <c r="F1692">
        <v>46196.833333333336</v>
      </c>
      <c r="G1692">
        <v>46197.833333333336</v>
      </c>
      <c r="H1692">
        <v>46173.833333333336</v>
      </c>
      <c r="I1692">
        <v>46203.833333333336</v>
      </c>
      <c r="J1692" s="1" t="s">
        <v>44</v>
      </c>
      <c r="K1692" s="1" t="s">
        <v>45</v>
      </c>
      <c r="L1692" s="1" t="s">
        <v>46</v>
      </c>
      <c r="M1692" s="1" t="s">
        <v>122</v>
      </c>
      <c r="N1692" s="1" t="s">
        <v>48</v>
      </c>
      <c r="O1692" s="1" t="s">
        <v>49</v>
      </c>
      <c r="P1692">
        <v>436.39609999999999</v>
      </c>
      <c r="Q1692" s="1" t="s">
        <v>50</v>
      </c>
      <c r="R1692">
        <v>9.6000000000000002E-2</v>
      </c>
      <c r="S1692" s="1" t="s">
        <v>51</v>
      </c>
      <c r="T1692" s="1" t="s">
        <v>52</v>
      </c>
      <c r="U1692">
        <v>41.893999999999998</v>
      </c>
      <c r="V1692">
        <v>36.657299999999999</v>
      </c>
      <c r="W1692">
        <v>36.657299999999999</v>
      </c>
      <c r="X1692" s="1" t="s">
        <v>53</v>
      </c>
      <c r="Y1692" s="1" t="s">
        <v>49</v>
      </c>
      <c r="Z1692" s="1" t="s">
        <v>54</v>
      </c>
      <c r="AA1692" s="1" t="s">
        <v>123</v>
      </c>
      <c r="AB1692" s="1" t="s">
        <v>124</v>
      </c>
      <c r="AC1692" s="1" t="s">
        <v>125</v>
      </c>
      <c r="AD1692" s="1" t="s">
        <v>126</v>
      </c>
      <c r="AE1692" s="1" t="s">
        <v>127</v>
      </c>
      <c r="AF1692" s="1" t="s">
        <v>70</v>
      </c>
      <c r="AG1692" s="1" t="s">
        <v>60</v>
      </c>
      <c r="AH1692">
        <v>1692</v>
      </c>
      <c r="AI1692" s="1" t="s">
        <v>70</v>
      </c>
      <c r="AJ1692" s="1" t="s">
        <v>71</v>
      </c>
      <c r="AK1692" s="1" t="s">
        <v>72</v>
      </c>
      <c r="AL1692">
        <v>1</v>
      </c>
      <c r="AM1692" s="1" t="s">
        <v>3498</v>
      </c>
      <c r="AN1692" s="2">
        <v>46174</v>
      </c>
      <c r="AO1692" s="3">
        <v>46174</v>
      </c>
    </row>
    <row r="1693" spans="1:41">
      <c r="A1693" s="1" t="s">
        <v>3499</v>
      </c>
      <c r="B1693" s="1" t="s">
        <v>42</v>
      </c>
      <c r="C1693">
        <v>999999999999</v>
      </c>
      <c r="D1693">
        <v>222222222222</v>
      </c>
      <c r="E1693" s="1" t="s">
        <v>121</v>
      </c>
      <c r="F1693">
        <v>46196.833333333336</v>
      </c>
      <c r="G1693">
        <v>46197.833333333336</v>
      </c>
      <c r="H1693">
        <v>46173.833333333336</v>
      </c>
      <c r="I1693">
        <v>46203.833333333336</v>
      </c>
      <c r="J1693" s="1" t="s">
        <v>44</v>
      </c>
      <c r="K1693" s="1" t="s">
        <v>45</v>
      </c>
      <c r="L1693" s="1" t="s">
        <v>46</v>
      </c>
      <c r="M1693" s="1" t="s">
        <v>130</v>
      </c>
      <c r="N1693" s="1" t="s">
        <v>48</v>
      </c>
      <c r="O1693" s="1" t="s">
        <v>49</v>
      </c>
      <c r="P1693">
        <v>403.29379999999998</v>
      </c>
      <c r="Q1693" s="1" t="s">
        <v>50</v>
      </c>
      <c r="R1693">
        <v>9.6000000000000002E-2</v>
      </c>
      <c r="S1693" s="1" t="s">
        <v>51</v>
      </c>
      <c r="T1693" s="1" t="s">
        <v>52</v>
      </c>
      <c r="U1693">
        <v>38.716200000000001</v>
      </c>
      <c r="V1693">
        <v>33.8767</v>
      </c>
      <c r="W1693">
        <v>33.8767</v>
      </c>
      <c r="X1693" s="1" t="s">
        <v>53</v>
      </c>
      <c r="Y1693" s="1" t="s">
        <v>49</v>
      </c>
      <c r="Z1693" s="1" t="s">
        <v>54</v>
      </c>
      <c r="AA1693" s="1" t="s">
        <v>123</v>
      </c>
      <c r="AB1693" s="1" t="s">
        <v>124</v>
      </c>
      <c r="AC1693" s="1" t="s">
        <v>125</v>
      </c>
      <c r="AD1693" s="1" t="s">
        <v>126</v>
      </c>
      <c r="AE1693" s="1" t="s">
        <v>127</v>
      </c>
      <c r="AF1693" s="1" t="s">
        <v>70</v>
      </c>
      <c r="AG1693" s="1" t="s">
        <v>60</v>
      </c>
      <c r="AH1693">
        <v>1693</v>
      </c>
      <c r="AI1693" s="1" t="s">
        <v>70</v>
      </c>
      <c r="AJ1693" s="1" t="s">
        <v>71</v>
      </c>
      <c r="AK1693" s="1" t="s">
        <v>72</v>
      </c>
      <c r="AL1693">
        <v>1</v>
      </c>
      <c r="AM1693" s="1" t="s">
        <v>3500</v>
      </c>
      <c r="AN1693" s="2">
        <v>46174</v>
      </c>
      <c r="AO1693" s="3">
        <v>46174</v>
      </c>
    </row>
    <row r="1694" spans="1:41">
      <c r="A1694" s="1" t="s">
        <v>3501</v>
      </c>
      <c r="B1694" s="1" t="s">
        <v>42</v>
      </c>
      <c r="C1694">
        <v>999999999999</v>
      </c>
      <c r="D1694">
        <v>222222222222</v>
      </c>
      <c r="E1694" s="1" t="s">
        <v>121</v>
      </c>
      <c r="F1694">
        <v>46196.833333333336</v>
      </c>
      <c r="G1694">
        <v>46197.833333333336</v>
      </c>
      <c r="H1694">
        <v>46173.833333333336</v>
      </c>
      <c r="I1694">
        <v>46203.833333333336</v>
      </c>
      <c r="J1694" s="1" t="s">
        <v>75</v>
      </c>
      <c r="K1694" s="1" t="s">
        <v>76</v>
      </c>
      <c r="L1694" s="1" t="s">
        <v>77</v>
      </c>
      <c r="M1694" s="1" t="s">
        <v>133</v>
      </c>
      <c r="N1694" s="1" t="s">
        <v>48</v>
      </c>
      <c r="O1694" s="1" t="s">
        <v>49</v>
      </c>
      <c r="P1694">
        <v>93.9572</v>
      </c>
      <c r="Q1694" s="1" t="s">
        <v>79</v>
      </c>
      <c r="R1694">
        <v>2.3E-2</v>
      </c>
      <c r="S1694" s="1" t="s">
        <v>51</v>
      </c>
      <c r="T1694" s="1" t="s">
        <v>52</v>
      </c>
      <c r="U1694">
        <v>2.161</v>
      </c>
      <c r="V1694">
        <v>2.0200999999999998</v>
      </c>
      <c r="W1694">
        <v>2.0200999999999998</v>
      </c>
      <c r="X1694" s="1" t="s">
        <v>53</v>
      </c>
      <c r="Y1694" s="1" t="s">
        <v>49</v>
      </c>
      <c r="Z1694" s="1" t="s">
        <v>80</v>
      </c>
      <c r="AA1694" s="1" t="s">
        <v>123</v>
      </c>
      <c r="AB1694" s="1" t="s">
        <v>124</v>
      </c>
      <c r="AC1694" s="1" t="s">
        <v>125</v>
      </c>
      <c r="AD1694" s="1" t="s">
        <v>126</v>
      </c>
      <c r="AE1694" s="1" t="s">
        <v>127</v>
      </c>
      <c r="AF1694" s="1" t="s">
        <v>70</v>
      </c>
      <c r="AG1694" s="1" t="s">
        <v>60</v>
      </c>
      <c r="AH1694">
        <v>1694</v>
      </c>
      <c r="AI1694" s="1" t="s">
        <v>70</v>
      </c>
      <c r="AJ1694" s="1" t="s">
        <v>71</v>
      </c>
      <c r="AK1694" s="1" t="s">
        <v>72</v>
      </c>
      <c r="AL1694">
        <v>1</v>
      </c>
      <c r="AM1694" s="1" t="s">
        <v>3502</v>
      </c>
      <c r="AN1694" s="2">
        <v>46174</v>
      </c>
      <c r="AO1694" s="3">
        <v>46174</v>
      </c>
    </row>
    <row r="1695" spans="1:41">
      <c r="A1695" s="1" t="s">
        <v>3503</v>
      </c>
      <c r="B1695" s="1" t="s">
        <v>42</v>
      </c>
      <c r="C1695">
        <v>999999999999</v>
      </c>
      <c r="D1695">
        <v>222222222222</v>
      </c>
      <c r="E1695" s="1" t="s">
        <v>121</v>
      </c>
      <c r="F1695">
        <v>46196.833333333336</v>
      </c>
      <c r="G1695">
        <v>46197.833333333336</v>
      </c>
      <c r="H1695">
        <v>46173.833333333336</v>
      </c>
      <c r="I1695">
        <v>46203.833333333336</v>
      </c>
      <c r="J1695" s="1" t="s">
        <v>75</v>
      </c>
      <c r="K1695" s="1" t="s">
        <v>76</v>
      </c>
      <c r="L1695" s="1" t="s">
        <v>77</v>
      </c>
      <c r="M1695" s="1" t="s">
        <v>136</v>
      </c>
      <c r="N1695" s="1" t="s">
        <v>48</v>
      </c>
      <c r="O1695" s="1" t="s">
        <v>49</v>
      </c>
      <c r="P1695">
        <v>92.922499999999999</v>
      </c>
      <c r="Q1695" s="1" t="s">
        <v>79</v>
      </c>
      <c r="R1695">
        <v>2.3E-2</v>
      </c>
      <c r="S1695" s="1" t="s">
        <v>51</v>
      </c>
      <c r="T1695" s="1" t="s">
        <v>52</v>
      </c>
      <c r="U1695">
        <v>2.1372</v>
      </c>
      <c r="V1695">
        <v>1.9978</v>
      </c>
      <c r="W1695">
        <v>1.9978</v>
      </c>
      <c r="X1695" s="1" t="s">
        <v>53</v>
      </c>
      <c r="Y1695" s="1" t="s">
        <v>49</v>
      </c>
      <c r="Z1695" s="1" t="s">
        <v>80</v>
      </c>
      <c r="AA1695" s="1" t="s">
        <v>123</v>
      </c>
      <c r="AB1695" s="1" t="s">
        <v>124</v>
      </c>
      <c r="AC1695" s="1" t="s">
        <v>125</v>
      </c>
      <c r="AD1695" s="1" t="s">
        <v>126</v>
      </c>
      <c r="AE1695" s="1" t="s">
        <v>127</v>
      </c>
      <c r="AF1695" s="1" t="s">
        <v>70</v>
      </c>
      <c r="AG1695" s="1" t="s">
        <v>60</v>
      </c>
      <c r="AH1695">
        <v>1695</v>
      </c>
      <c r="AI1695" s="1" t="s">
        <v>70</v>
      </c>
      <c r="AJ1695" s="1" t="s">
        <v>71</v>
      </c>
      <c r="AK1695" s="1" t="s">
        <v>72</v>
      </c>
      <c r="AL1695">
        <v>1</v>
      </c>
      <c r="AM1695" s="1" t="s">
        <v>3504</v>
      </c>
      <c r="AN1695" s="2">
        <v>46174</v>
      </c>
      <c r="AO1695" s="3">
        <v>46174</v>
      </c>
    </row>
    <row r="1696" spans="1:41">
      <c r="A1696" s="1" t="s">
        <v>3505</v>
      </c>
      <c r="B1696" s="1" t="s">
        <v>42</v>
      </c>
      <c r="C1696">
        <v>999999999999</v>
      </c>
      <c r="D1696">
        <v>222222222222</v>
      </c>
      <c r="E1696" s="1" t="s">
        <v>121</v>
      </c>
      <c r="F1696">
        <v>46196.833333333336</v>
      </c>
      <c r="G1696">
        <v>46197.833333333336</v>
      </c>
      <c r="H1696">
        <v>46173.833333333336</v>
      </c>
      <c r="I1696">
        <v>46203.833333333336</v>
      </c>
      <c r="J1696" s="1" t="s">
        <v>86</v>
      </c>
      <c r="K1696" s="1" t="s">
        <v>87</v>
      </c>
      <c r="L1696" s="1" t="s">
        <v>88</v>
      </c>
      <c r="M1696" s="1" t="s">
        <v>139</v>
      </c>
      <c r="N1696" s="1" t="s">
        <v>48</v>
      </c>
      <c r="O1696" s="1" t="s">
        <v>49</v>
      </c>
      <c r="P1696">
        <v>89.555000000000007</v>
      </c>
      <c r="Q1696" s="1" t="s">
        <v>50</v>
      </c>
      <c r="R1696">
        <v>0.192</v>
      </c>
      <c r="S1696" s="1" t="s">
        <v>51</v>
      </c>
      <c r="T1696" s="1" t="s">
        <v>52</v>
      </c>
      <c r="U1696">
        <v>17.194600000000001</v>
      </c>
      <c r="V1696">
        <v>15.224299999999999</v>
      </c>
      <c r="W1696">
        <v>15.224299999999999</v>
      </c>
      <c r="X1696" s="1" t="s">
        <v>53</v>
      </c>
      <c r="Y1696" s="1" t="s">
        <v>49</v>
      </c>
      <c r="Z1696" s="1" t="s">
        <v>90</v>
      </c>
      <c r="AA1696" s="1" t="s">
        <v>123</v>
      </c>
      <c r="AB1696" s="1" t="s">
        <v>124</v>
      </c>
      <c r="AC1696" s="1" t="s">
        <v>125</v>
      </c>
      <c r="AD1696" s="1" t="s">
        <v>126</v>
      </c>
      <c r="AE1696" s="1" t="s">
        <v>127</v>
      </c>
      <c r="AF1696" s="1" t="s">
        <v>70</v>
      </c>
      <c r="AG1696" s="1" t="s">
        <v>60</v>
      </c>
      <c r="AH1696">
        <v>1696</v>
      </c>
      <c r="AI1696" s="1" t="s">
        <v>70</v>
      </c>
      <c r="AJ1696" s="1" t="s">
        <v>71</v>
      </c>
      <c r="AK1696" s="1" t="s">
        <v>72</v>
      </c>
      <c r="AL1696">
        <v>1</v>
      </c>
      <c r="AM1696" s="1" t="s">
        <v>3506</v>
      </c>
      <c r="AN1696" s="2">
        <v>46174</v>
      </c>
      <c r="AO1696" s="3">
        <v>46174</v>
      </c>
    </row>
    <row r="1697" spans="1:41">
      <c r="A1697" s="1" t="s">
        <v>3507</v>
      </c>
      <c r="B1697" s="1" t="s">
        <v>42</v>
      </c>
      <c r="C1697">
        <v>999999999999</v>
      </c>
      <c r="D1697">
        <v>222222222222</v>
      </c>
      <c r="E1697" s="1" t="s">
        <v>121</v>
      </c>
      <c r="F1697">
        <v>46196.833333333336</v>
      </c>
      <c r="G1697">
        <v>46197.833333333336</v>
      </c>
      <c r="H1697">
        <v>46173.833333333336</v>
      </c>
      <c r="I1697">
        <v>46203.833333333336</v>
      </c>
      <c r="J1697" s="1" t="s">
        <v>86</v>
      </c>
      <c r="K1697" s="1" t="s">
        <v>87</v>
      </c>
      <c r="L1697" s="1" t="s">
        <v>88</v>
      </c>
      <c r="M1697" s="1" t="s">
        <v>142</v>
      </c>
      <c r="N1697" s="1" t="s">
        <v>48</v>
      </c>
      <c r="O1697" s="1" t="s">
        <v>49</v>
      </c>
      <c r="P1697">
        <v>87.675299999999993</v>
      </c>
      <c r="Q1697" s="1" t="s">
        <v>50</v>
      </c>
      <c r="R1697">
        <v>0.192</v>
      </c>
      <c r="S1697" s="1" t="s">
        <v>51</v>
      </c>
      <c r="T1697" s="1" t="s">
        <v>52</v>
      </c>
      <c r="U1697">
        <v>16.8337</v>
      </c>
      <c r="V1697">
        <v>14.9048</v>
      </c>
      <c r="W1697">
        <v>14.9048</v>
      </c>
      <c r="X1697" s="1" t="s">
        <v>53</v>
      </c>
      <c r="Y1697" s="1" t="s">
        <v>49</v>
      </c>
      <c r="Z1697" s="1" t="s">
        <v>90</v>
      </c>
      <c r="AA1697" s="1" t="s">
        <v>123</v>
      </c>
      <c r="AB1697" s="1" t="s">
        <v>124</v>
      </c>
      <c r="AC1697" s="1" t="s">
        <v>125</v>
      </c>
      <c r="AD1697" s="1" t="s">
        <v>126</v>
      </c>
      <c r="AE1697" s="1" t="s">
        <v>127</v>
      </c>
      <c r="AF1697" s="1" t="s">
        <v>70</v>
      </c>
      <c r="AG1697" s="1" t="s">
        <v>60</v>
      </c>
      <c r="AH1697">
        <v>1697</v>
      </c>
      <c r="AI1697" s="1" t="s">
        <v>70</v>
      </c>
      <c r="AJ1697" s="1" t="s">
        <v>71</v>
      </c>
      <c r="AK1697" s="1" t="s">
        <v>72</v>
      </c>
      <c r="AL1697">
        <v>1</v>
      </c>
      <c r="AM1697" s="1" t="s">
        <v>3508</v>
      </c>
      <c r="AN1697" s="2">
        <v>46174</v>
      </c>
      <c r="AO1697" s="3">
        <v>46174</v>
      </c>
    </row>
    <row r="1698" spans="1:41">
      <c r="A1698" s="1" t="s">
        <v>3509</v>
      </c>
      <c r="B1698" s="1" t="s">
        <v>42</v>
      </c>
      <c r="C1698">
        <v>999999999999</v>
      </c>
      <c r="D1698">
        <v>222222222222</v>
      </c>
      <c r="E1698" s="1" t="s">
        <v>121</v>
      </c>
      <c r="F1698">
        <v>46196.833333333336</v>
      </c>
      <c r="G1698">
        <v>46197.833333333336</v>
      </c>
      <c r="H1698">
        <v>46173.833333333336</v>
      </c>
      <c r="I1698">
        <v>46203.833333333336</v>
      </c>
      <c r="J1698" s="1" t="s">
        <v>96</v>
      </c>
      <c r="K1698" s="1" t="s">
        <v>45</v>
      </c>
      <c r="L1698" s="1" t="s">
        <v>97</v>
      </c>
      <c r="M1698" s="1" t="s">
        <v>145</v>
      </c>
      <c r="N1698" s="1" t="s">
        <v>48</v>
      </c>
      <c r="O1698" s="1" t="s">
        <v>49</v>
      </c>
      <c r="P1698">
        <v>1614904.3933999999</v>
      </c>
      <c r="Q1698" s="1" t="s">
        <v>99</v>
      </c>
      <c r="R1698">
        <v>1.6666700000000001E-5</v>
      </c>
      <c r="S1698" s="1" t="s">
        <v>51</v>
      </c>
      <c r="T1698" s="1" t="s">
        <v>52</v>
      </c>
      <c r="U1698">
        <v>26.915099999999999</v>
      </c>
      <c r="V1698">
        <v>25.030999999999999</v>
      </c>
      <c r="W1698">
        <v>25.030999999999999</v>
      </c>
      <c r="X1698" s="1" t="s">
        <v>53</v>
      </c>
      <c r="Y1698" s="1" t="s">
        <v>49</v>
      </c>
      <c r="Z1698" s="1" t="s">
        <v>100</v>
      </c>
      <c r="AA1698" s="1" t="s">
        <v>123</v>
      </c>
      <c r="AB1698" s="1" t="s">
        <v>124</v>
      </c>
      <c r="AC1698" s="1" t="s">
        <v>125</v>
      </c>
      <c r="AD1698" s="1" t="s">
        <v>126</v>
      </c>
      <c r="AE1698" s="1" t="s">
        <v>127</v>
      </c>
      <c r="AF1698" s="1" t="s">
        <v>70</v>
      </c>
      <c r="AG1698" s="1" t="s">
        <v>60</v>
      </c>
      <c r="AH1698">
        <v>1698</v>
      </c>
      <c r="AI1698" s="1" t="s">
        <v>70</v>
      </c>
      <c r="AJ1698" s="1" t="s">
        <v>71</v>
      </c>
      <c r="AK1698" s="1" t="s">
        <v>72</v>
      </c>
      <c r="AL1698">
        <v>1</v>
      </c>
      <c r="AM1698" s="1" t="s">
        <v>3510</v>
      </c>
      <c r="AN1698" s="2">
        <v>46174</v>
      </c>
      <c r="AO1698" s="3">
        <v>46174</v>
      </c>
    </row>
    <row r="1699" spans="1:41">
      <c r="A1699" s="1" t="s">
        <v>3511</v>
      </c>
      <c r="B1699" s="1" t="s">
        <v>42</v>
      </c>
      <c r="C1699">
        <v>999999999999</v>
      </c>
      <c r="D1699">
        <v>222222222222</v>
      </c>
      <c r="E1699" s="1" t="s">
        <v>121</v>
      </c>
      <c r="F1699">
        <v>46196.833333333336</v>
      </c>
      <c r="G1699">
        <v>46197.833333333336</v>
      </c>
      <c r="H1699">
        <v>46173.833333333336</v>
      </c>
      <c r="I1699">
        <v>46203.833333333336</v>
      </c>
      <c r="J1699" s="1" t="s">
        <v>96</v>
      </c>
      <c r="K1699" s="1" t="s">
        <v>45</v>
      </c>
      <c r="L1699" s="1" t="s">
        <v>97</v>
      </c>
      <c r="M1699" s="1" t="s">
        <v>148</v>
      </c>
      <c r="N1699" s="1" t="s">
        <v>48</v>
      </c>
      <c r="O1699" s="1" t="s">
        <v>49</v>
      </c>
      <c r="P1699">
        <v>1644526.3315999999</v>
      </c>
      <c r="Q1699" s="1" t="s">
        <v>99</v>
      </c>
      <c r="R1699">
        <v>1.6666700000000001E-5</v>
      </c>
      <c r="S1699" s="1" t="s">
        <v>51</v>
      </c>
      <c r="T1699" s="1" t="s">
        <v>52</v>
      </c>
      <c r="U1699">
        <v>27.408799999999999</v>
      </c>
      <c r="V1699">
        <v>25.490200000000002</v>
      </c>
      <c r="W1699">
        <v>25.490200000000002</v>
      </c>
      <c r="X1699" s="1" t="s">
        <v>53</v>
      </c>
      <c r="Y1699" s="1" t="s">
        <v>49</v>
      </c>
      <c r="Z1699" s="1" t="s">
        <v>100</v>
      </c>
      <c r="AA1699" s="1" t="s">
        <v>123</v>
      </c>
      <c r="AB1699" s="1" t="s">
        <v>124</v>
      </c>
      <c r="AC1699" s="1" t="s">
        <v>125</v>
      </c>
      <c r="AD1699" s="1" t="s">
        <v>126</v>
      </c>
      <c r="AE1699" s="1" t="s">
        <v>127</v>
      </c>
      <c r="AF1699" s="1" t="s">
        <v>70</v>
      </c>
      <c r="AG1699" s="1" t="s">
        <v>60</v>
      </c>
      <c r="AH1699">
        <v>1699</v>
      </c>
      <c r="AI1699" s="1" t="s">
        <v>70</v>
      </c>
      <c r="AJ1699" s="1" t="s">
        <v>71</v>
      </c>
      <c r="AK1699" s="1" t="s">
        <v>72</v>
      </c>
      <c r="AL1699">
        <v>1</v>
      </c>
      <c r="AM1699" s="1" t="s">
        <v>3512</v>
      </c>
      <c r="AN1699" s="2">
        <v>46174</v>
      </c>
      <c r="AO1699" s="3">
        <v>46174</v>
      </c>
    </row>
    <row r="1700" spans="1:41">
      <c r="A1700" s="1" t="s">
        <v>3513</v>
      </c>
      <c r="B1700" s="1" t="s">
        <v>42</v>
      </c>
      <c r="C1700">
        <v>999999999999</v>
      </c>
      <c r="D1700">
        <v>222222222222</v>
      </c>
      <c r="E1700" s="1" t="s">
        <v>121</v>
      </c>
      <c r="F1700">
        <v>46196.833333333336</v>
      </c>
      <c r="G1700">
        <v>46197.833333333336</v>
      </c>
      <c r="H1700">
        <v>46173.833333333336</v>
      </c>
      <c r="I1700">
        <v>46203.833333333336</v>
      </c>
      <c r="J1700" s="1" t="s">
        <v>106</v>
      </c>
      <c r="K1700" s="1" t="s">
        <v>107</v>
      </c>
      <c r="L1700" s="1" t="s">
        <v>108</v>
      </c>
      <c r="M1700" s="1" t="s">
        <v>151</v>
      </c>
      <c r="N1700" s="1" t="s">
        <v>48</v>
      </c>
      <c r="O1700" s="1" t="s">
        <v>49</v>
      </c>
      <c r="P1700">
        <v>83.352400000000003</v>
      </c>
      <c r="Q1700" s="1" t="s">
        <v>110</v>
      </c>
      <c r="R1700">
        <v>0.5</v>
      </c>
      <c r="S1700" s="1" t="s">
        <v>51</v>
      </c>
      <c r="T1700" s="1" t="s">
        <v>52</v>
      </c>
      <c r="U1700">
        <v>41.676200000000001</v>
      </c>
      <c r="V1700">
        <v>38.342100000000002</v>
      </c>
      <c r="W1700">
        <v>38.342100000000002</v>
      </c>
      <c r="X1700" s="1" t="s">
        <v>53</v>
      </c>
      <c r="Y1700" s="1" t="s">
        <v>49</v>
      </c>
      <c r="Z1700" s="1" t="s">
        <v>111</v>
      </c>
      <c r="AA1700" s="1" t="s">
        <v>152</v>
      </c>
      <c r="AB1700" s="1" t="s">
        <v>124</v>
      </c>
      <c r="AC1700" s="1" t="s">
        <v>125</v>
      </c>
      <c r="AD1700" s="1" t="s">
        <v>126</v>
      </c>
      <c r="AE1700" s="1" t="s">
        <v>127</v>
      </c>
      <c r="AF1700" s="1" t="s">
        <v>70</v>
      </c>
      <c r="AG1700" s="1" t="s">
        <v>60</v>
      </c>
      <c r="AH1700">
        <v>1700</v>
      </c>
      <c r="AI1700" s="1" t="s">
        <v>113</v>
      </c>
      <c r="AJ1700" s="1" t="s">
        <v>114</v>
      </c>
      <c r="AK1700" s="1" t="s">
        <v>115</v>
      </c>
      <c r="AL1700">
        <v>1</v>
      </c>
      <c r="AM1700" s="1" t="s">
        <v>3514</v>
      </c>
      <c r="AN1700" s="2">
        <v>46174</v>
      </c>
      <c r="AO1700" s="3">
        <v>46174</v>
      </c>
    </row>
    <row r="1701" spans="1:41">
      <c r="A1701" s="1" t="s">
        <v>3515</v>
      </c>
      <c r="B1701" s="1" t="s">
        <v>42</v>
      </c>
      <c r="C1701">
        <v>999999999999</v>
      </c>
      <c r="D1701">
        <v>222222222222</v>
      </c>
      <c r="E1701" s="1" t="s">
        <v>121</v>
      </c>
      <c r="F1701">
        <v>46196.833333333336</v>
      </c>
      <c r="G1701">
        <v>46197.833333333336</v>
      </c>
      <c r="H1701">
        <v>46173.833333333336</v>
      </c>
      <c r="I1701">
        <v>46203.833333333336</v>
      </c>
      <c r="J1701" s="1" t="s">
        <v>106</v>
      </c>
      <c r="K1701" s="1" t="s">
        <v>107</v>
      </c>
      <c r="L1701" s="1" t="s">
        <v>108</v>
      </c>
      <c r="M1701" s="1" t="s">
        <v>155</v>
      </c>
      <c r="N1701" s="1" t="s">
        <v>48</v>
      </c>
      <c r="O1701" s="1" t="s">
        <v>49</v>
      </c>
      <c r="P1701">
        <v>82.279300000000006</v>
      </c>
      <c r="Q1701" s="1" t="s">
        <v>110</v>
      </c>
      <c r="R1701">
        <v>0.5</v>
      </c>
      <c r="S1701" s="1" t="s">
        <v>51</v>
      </c>
      <c r="T1701" s="1" t="s">
        <v>52</v>
      </c>
      <c r="U1701">
        <v>41.139600000000002</v>
      </c>
      <c r="V1701">
        <v>37.848500000000001</v>
      </c>
      <c r="W1701">
        <v>37.848500000000001</v>
      </c>
      <c r="X1701" s="1" t="s">
        <v>53</v>
      </c>
      <c r="Y1701" s="1" t="s">
        <v>49</v>
      </c>
      <c r="Z1701" s="1" t="s">
        <v>111</v>
      </c>
      <c r="AA1701" s="1" t="s">
        <v>152</v>
      </c>
      <c r="AB1701" s="1" t="s">
        <v>124</v>
      </c>
      <c r="AC1701" s="1" t="s">
        <v>125</v>
      </c>
      <c r="AD1701" s="1" t="s">
        <v>126</v>
      </c>
      <c r="AE1701" s="1" t="s">
        <v>127</v>
      </c>
      <c r="AF1701" s="1" t="s">
        <v>70</v>
      </c>
      <c r="AG1701" s="1" t="s">
        <v>60</v>
      </c>
      <c r="AH1701">
        <v>1701</v>
      </c>
      <c r="AI1701" s="1" t="s">
        <v>113</v>
      </c>
      <c r="AJ1701" s="1" t="s">
        <v>114</v>
      </c>
      <c r="AK1701" s="1" t="s">
        <v>115</v>
      </c>
      <c r="AL1701">
        <v>1</v>
      </c>
      <c r="AM1701" s="1" t="s">
        <v>3516</v>
      </c>
      <c r="AN1701" s="2">
        <v>46174</v>
      </c>
      <c r="AO1701" s="3">
        <v>46174</v>
      </c>
    </row>
    <row r="1702" spans="1:41">
      <c r="A1702" s="1" t="s">
        <v>3517</v>
      </c>
      <c r="B1702" s="1" t="s">
        <v>42</v>
      </c>
      <c r="C1702">
        <v>999999999999</v>
      </c>
      <c r="D1702">
        <v>111111111111</v>
      </c>
      <c r="E1702" s="1" t="s">
        <v>43</v>
      </c>
      <c r="F1702">
        <v>46197.833333333336</v>
      </c>
      <c r="G1702">
        <v>46198.833333333336</v>
      </c>
      <c r="H1702">
        <v>46173.833333333336</v>
      </c>
      <c r="I1702">
        <v>46203.833333333336</v>
      </c>
      <c r="J1702" s="1" t="s">
        <v>44</v>
      </c>
      <c r="K1702" s="1" t="s">
        <v>45</v>
      </c>
      <c r="L1702" s="1" t="s">
        <v>46</v>
      </c>
      <c r="M1702" s="1" t="s">
        <v>47</v>
      </c>
      <c r="N1702" s="1" t="s">
        <v>48</v>
      </c>
      <c r="O1702" s="1" t="s">
        <v>49</v>
      </c>
      <c r="P1702">
        <v>1035.7959000000001</v>
      </c>
      <c r="Q1702" s="1" t="s">
        <v>50</v>
      </c>
      <c r="R1702">
        <v>9.6000000000000002E-2</v>
      </c>
      <c r="S1702" s="1" t="s">
        <v>51</v>
      </c>
      <c r="T1702" s="1" t="s">
        <v>52</v>
      </c>
      <c r="U1702">
        <v>99.436400000000006</v>
      </c>
      <c r="V1702">
        <v>87.006900000000002</v>
      </c>
      <c r="W1702">
        <v>87.006900000000002</v>
      </c>
      <c r="X1702" s="1" t="s">
        <v>53</v>
      </c>
      <c r="Y1702" s="1" t="s">
        <v>49</v>
      </c>
      <c r="Z1702" s="1" t="s">
        <v>54</v>
      </c>
      <c r="AA1702" s="1" t="s">
        <v>55</v>
      </c>
      <c r="AB1702" s="1" t="s">
        <v>56</v>
      </c>
      <c r="AC1702" s="1" t="s">
        <v>57</v>
      </c>
      <c r="AD1702" s="1" t="s">
        <v>58</v>
      </c>
      <c r="AE1702" s="1" t="s">
        <v>59</v>
      </c>
      <c r="AF1702" s="1" t="s">
        <v>56</v>
      </c>
      <c r="AG1702" s="1" t="s">
        <v>60</v>
      </c>
      <c r="AH1702">
        <v>1702</v>
      </c>
      <c r="AI1702" s="1" t="s">
        <v>56</v>
      </c>
      <c r="AJ1702" s="1" t="s">
        <v>56</v>
      </c>
      <c r="AK1702" s="1" t="s">
        <v>61</v>
      </c>
      <c r="AL1702">
        <v>1</v>
      </c>
      <c r="AM1702" s="1" t="s">
        <v>3518</v>
      </c>
      <c r="AN1702" s="2">
        <v>46174</v>
      </c>
      <c r="AO1702" s="3">
        <v>46174</v>
      </c>
    </row>
    <row r="1703" spans="1:41">
      <c r="A1703" s="1" t="s">
        <v>3519</v>
      </c>
      <c r="B1703" s="1" t="s">
        <v>42</v>
      </c>
      <c r="C1703">
        <v>999999999999</v>
      </c>
      <c r="D1703">
        <v>111111111111</v>
      </c>
      <c r="E1703" s="1" t="s">
        <v>43</v>
      </c>
      <c r="F1703">
        <v>46197.833333333336</v>
      </c>
      <c r="G1703">
        <v>46198.833333333336</v>
      </c>
      <c r="H1703">
        <v>46173.833333333336</v>
      </c>
      <c r="I1703">
        <v>46203.833333333336</v>
      </c>
      <c r="J1703" s="1" t="s">
        <v>44</v>
      </c>
      <c r="K1703" s="1" t="s">
        <v>45</v>
      </c>
      <c r="L1703" s="1" t="s">
        <v>46</v>
      </c>
      <c r="M1703" s="1" t="s">
        <v>64</v>
      </c>
      <c r="N1703" s="1" t="s">
        <v>48</v>
      </c>
      <c r="O1703" s="1" t="s">
        <v>49</v>
      </c>
      <c r="P1703">
        <v>1079.2126000000001</v>
      </c>
      <c r="Q1703" s="1" t="s">
        <v>50</v>
      </c>
      <c r="R1703">
        <v>9.6000000000000002E-2</v>
      </c>
      <c r="S1703" s="1" t="s">
        <v>51</v>
      </c>
      <c r="T1703" s="1" t="s">
        <v>52</v>
      </c>
      <c r="U1703">
        <v>103.6044</v>
      </c>
      <c r="V1703">
        <v>90.653899999999993</v>
      </c>
      <c r="W1703">
        <v>90.653899999999993</v>
      </c>
      <c r="X1703" s="1" t="s">
        <v>53</v>
      </c>
      <c r="Y1703" s="1" t="s">
        <v>49</v>
      </c>
      <c r="Z1703" s="1" t="s">
        <v>54</v>
      </c>
      <c r="AA1703" s="1" t="s">
        <v>65</v>
      </c>
      <c r="AB1703" s="1" t="s">
        <v>66</v>
      </c>
      <c r="AC1703" s="1" t="s">
        <v>67</v>
      </c>
      <c r="AD1703" s="1" t="s">
        <v>68</v>
      </c>
      <c r="AE1703" s="1" t="s">
        <v>69</v>
      </c>
      <c r="AF1703" s="1" t="s">
        <v>70</v>
      </c>
      <c r="AG1703" s="1" t="s">
        <v>60</v>
      </c>
      <c r="AH1703">
        <v>1703</v>
      </c>
      <c r="AI1703" s="1" t="s">
        <v>70</v>
      </c>
      <c r="AJ1703" s="1" t="s">
        <v>71</v>
      </c>
      <c r="AK1703" s="1" t="s">
        <v>72</v>
      </c>
      <c r="AL1703">
        <v>1</v>
      </c>
      <c r="AM1703" s="1" t="s">
        <v>3520</v>
      </c>
      <c r="AN1703" s="2">
        <v>46174</v>
      </c>
      <c r="AO1703" s="3">
        <v>46174</v>
      </c>
    </row>
    <row r="1704" spans="1:41">
      <c r="A1704" s="1" t="s">
        <v>3521</v>
      </c>
      <c r="B1704" s="1" t="s">
        <v>42</v>
      </c>
      <c r="C1704">
        <v>999999999999</v>
      </c>
      <c r="D1704">
        <v>111111111111</v>
      </c>
      <c r="E1704" s="1" t="s">
        <v>43</v>
      </c>
      <c r="F1704">
        <v>46197.833333333336</v>
      </c>
      <c r="G1704">
        <v>46198.833333333336</v>
      </c>
      <c r="H1704">
        <v>46173.833333333336</v>
      </c>
      <c r="I1704">
        <v>46203.833333333336</v>
      </c>
      <c r="J1704" s="1" t="s">
        <v>75</v>
      </c>
      <c r="K1704" s="1" t="s">
        <v>76</v>
      </c>
      <c r="L1704" s="1" t="s">
        <v>77</v>
      </c>
      <c r="M1704" s="1" t="s">
        <v>78</v>
      </c>
      <c r="N1704" s="1" t="s">
        <v>48</v>
      </c>
      <c r="O1704" s="1" t="s">
        <v>49</v>
      </c>
      <c r="P1704">
        <v>254.27019999999999</v>
      </c>
      <c r="Q1704" s="1" t="s">
        <v>79</v>
      </c>
      <c r="R1704">
        <v>2.3E-2</v>
      </c>
      <c r="S1704" s="1" t="s">
        <v>51</v>
      </c>
      <c r="T1704" s="1" t="s">
        <v>52</v>
      </c>
      <c r="U1704">
        <v>5.8482000000000003</v>
      </c>
      <c r="V1704">
        <v>5.4668000000000001</v>
      </c>
      <c r="W1704">
        <v>5.4668000000000001</v>
      </c>
      <c r="X1704" s="1" t="s">
        <v>53</v>
      </c>
      <c r="Y1704" s="1" t="s">
        <v>49</v>
      </c>
      <c r="Z1704" s="1" t="s">
        <v>80</v>
      </c>
      <c r="AA1704" s="1" t="s">
        <v>65</v>
      </c>
      <c r="AB1704" s="1" t="s">
        <v>66</v>
      </c>
      <c r="AC1704" s="1" t="s">
        <v>67</v>
      </c>
      <c r="AD1704" s="1" t="s">
        <v>68</v>
      </c>
      <c r="AE1704" s="1" t="s">
        <v>69</v>
      </c>
      <c r="AF1704" s="1" t="s">
        <v>70</v>
      </c>
      <c r="AG1704" s="1" t="s">
        <v>60</v>
      </c>
      <c r="AH1704">
        <v>1704</v>
      </c>
      <c r="AI1704" s="1" t="s">
        <v>70</v>
      </c>
      <c r="AJ1704" s="1" t="s">
        <v>71</v>
      </c>
      <c r="AK1704" s="1" t="s">
        <v>72</v>
      </c>
      <c r="AL1704">
        <v>1</v>
      </c>
      <c r="AM1704" s="1" t="s">
        <v>3522</v>
      </c>
      <c r="AN1704" s="2">
        <v>46174</v>
      </c>
      <c r="AO1704" s="3">
        <v>46174</v>
      </c>
    </row>
    <row r="1705" spans="1:41">
      <c r="A1705" s="1" t="s">
        <v>3523</v>
      </c>
      <c r="B1705" s="1" t="s">
        <v>42</v>
      </c>
      <c r="C1705">
        <v>999999999999</v>
      </c>
      <c r="D1705">
        <v>111111111111</v>
      </c>
      <c r="E1705" s="1" t="s">
        <v>43</v>
      </c>
      <c r="F1705">
        <v>46197.833333333336</v>
      </c>
      <c r="G1705">
        <v>46198.833333333336</v>
      </c>
      <c r="H1705">
        <v>46173.833333333336</v>
      </c>
      <c r="I1705">
        <v>46203.833333333336</v>
      </c>
      <c r="J1705" s="1" t="s">
        <v>75</v>
      </c>
      <c r="K1705" s="1" t="s">
        <v>76</v>
      </c>
      <c r="L1705" s="1" t="s">
        <v>77</v>
      </c>
      <c r="M1705" s="1" t="s">
        <v>83</v>
      </c>
      <c r="N1705" s="1" t="s">
        <v>48</v>
      </c>
      <c r="O1705" s="1" t="s">
        <v>49</v>
      </c>
      <c r="P1705">
        <v>210.72810000000001</v>
      </c>
      <c r="Q1705" s="1" t="s">
        <v>79</v>
      </c>
      <c r="R1705">
        <v>2.3E-2</v>
      </c>
      <c r="S1705" s="1" t="s">
        <v>51</v>
      </c>
      <c r="T1705" s="1" t="s">
        <v>52</v>
      </c>
      <c r="U1705">
        <v>4.8467000000000002</v>
      </c>
      <c r="V1705">
        <v>4.5307000000000004</v>
      </c>
      <c r="W1705">
        <v>4.5307000000000004</v>
      </c>
      <c r="X1705" s="1" t="s">
        <v>53</v>
      </c>
      <c r="Y1705" s="1" t="s">
        <v>49</v>
      </c>
      <c r="Z1705" s="1" t="s">
        <v>80</v>
      </c>
      <c r="AA1705" s="1" t="s">
        <v>65</v>
      </c>
      <c r="AB1705" s="1" t="s">
        <v>66</v>
      </c>
      <c r="AC1705" s="1" t="s">
        <v>67</v>
      </c>
      <c r="AD1705" s="1" t="s">
        <v>68</v>
      </c>
      <c r="AE1705" s="1" t="s">
        <v>69</v>
      </c>
      <c r="AF1705" s="1" t="s">
        <v>70</v>
      </c>
      <c r="AG1705" s="1" t="s">
        <v>60</v>
      </c>
      <c r="AH1705">
        <v>1705</v>
      </c>
      <c r="AI1705" s="1" t="s">
        <v>70</v>
      </c>
      <c r="AJ1705" s="1" t="s">
        <v>71</v>
      </c>
      <c r="AK1705" s="1" t="s">
        <v>72</v>
      </c>
      <c r="AL1705">
        <v>1</v>
      </c>
      <c r="AM1705" s="1" t="s">
        <v>3524</v>
      </c>
      <c r="AN1705" s="2">
        <v>46174</v>
      </c>
      <c r="AO1705" s="3">
        <v>46174</v>
      </c>
    </row>
    <row r="1706" spans="1:41">
      <c r="A1706" s="1" t="s">
        <v>3525</v>
      </c>
      <c r="B1706" s="1" t="s">
        <v>42</v>
      </c>
      <c r="C1706">
        <v>999999999999</v>
      </c>
      <c r="D1706">
        <v>111111111111</v>
      </c>
      <c r="E1706" s="1" t="s">
        <v>43</v>
      </c>
      <c r="F1706">
        <v>46197.833333333336</v>
      </c>
      <c r="G1706">
        <v>46198.833333333336</v>
      </c>
      <c r="H1706">
        <v>46173.833333333336</v>
      </c>
      <c r="I1706">
        <v>46203.833333333336</v>
      </c>
      <c r="J1706" s="1" t="s">
        <v>86</v>
      </c>
      <c r="K1706" s="1" t="s">
        <v>87</v>
      </c>
      <c r="L1706" s="1" t="s">
        <v>88</v>
      </c>
      <c r="M1706" s="1" t="s">
        <v>89</v>
      </c>
      <c r="N1706" s="1" t="s">
        <v>48</v>
      </c>
      <c r="O1706" s="1" t="s">
        <v>49</v>
      </c>
      <c r="P1706">
        <v>233.5772</v>
      </c>
      <c r="Q1706" s="1" t="s">
        <v>50</v>
      </c>
      <c r="R1706">
        <v>0.192</v>
      </c>
      <c r="S1706" s="1" t="s">
        <v>51</v>
      </c>
      <c r="T1706" s="1" t="s">
        <v>52</v>
      </c>
      <c r="U1706">
        <v>44.846800000000002</v>
      </c>
      <c r="V1706">
        <v>39.708100000000002</v>
      </c>
      <c r="W1706">
        <v>39.708100000000002</v>
      </c>
      <c r="X1706" s="1" t="s">
        <v>53</v>
      </c>
      <c r="Y1706" s="1" t="s">
        <v>49</v>
      </c>
      <c r="Z1706" s="1" t="s">
        <v>90</v>
      </c>
      <c r="AA1706" s="1" t="s">
        <v>65</v>
      </c>
      <c r="AB1706" s="1" t="s">
        <v>66</v>
      </c>
      <c r="AC1706" s="1" t="s">
        <v>67</v>
      </c>
      <c r="AD1706" s="1" t="s">
        <v>68</v>
      </c>
      <c r="AE1706" s="1" t="s">
        <v>69</v>
      </c>
      <c r="AF1706" s="1" t="s">
        <v>70</v>
      </c>
      <c r="AG1706" s="1" t="s">
        <v>60</v>
      </c>
      <c r="AH1706">
        <v>1706</v>
      </c>
      <c r="AI1706" s="1" t="s">
        <v>70</v>
      </c>
      <c r="AJ1706" s="1" t="s">
        <v>71</v>
      </c>
      <c r="AK1706" s="1" t="s">
        <v>72</v>
      </c>
      <c r="AL1706">
        <v>1</v>
      </c>
      <c r="AM1706" s="1" t="s">
        <v>3526</v>
      </c>
      <c r="AN1706" s="2">
        <v>46174</v>
      </c>
      <c r="AO1706" s="3">
        <v>46174</v>
      </c>
    </row>
    <row r="1707" spans="1:41">
      <c r="A1707" s="1" t="s">
        <v>3527</v>
      </c>
      <c r="B1707" s="1" t="s">
        <v>42</v>
      </c>
      <c r="C1707">
        <v>999999999999</v>
      </c>
      <c r="D1707">
        <v>111111111111</v>
      </c>
      <c r="E1707" s="1" t="s">
        <v>43</v>
      </c>
      <c r="F1707">
        <v>46197.833333333336</v>
      </c>
      <c r="G1707">
        <v>46198.833333333336</v>
      </c>
      <c r="H1707">
        <v>46173.833333333336</v>
      </c>
      <c r="I1707">
        <v>46203.833333333336</v>
      </c>
      <c r="J1707" s="1" t="s">
        <v>86</v>
      </c>
      <c r="K1707" s="1" t="s">
        <v>87</v>
      </c>
      <c r="L1707" s="1" t="s">
        <v>88</v>
      </c>
      <c r="M1707" s="1" t="s">
        <v>93</v>
      </c>
      <c r="N1707" s="1" t="s">
        <v>48</v>
      </c>
      <c r="O1707" s="1" t="s">
        <v>49</v>
      </c>
      <c r="P1707">
        <v>223.30170000000001</v>
      </c>
      <c r="Q1707" s="1" t="s">
        <v>50</v>
      </c>
      <c r="R1707">
        <v>0.192</v>
      </c>
      <c r="S1707" s="1" t="s">
        <v>51</v>
      </c>
      <c r="T1707" s="1" t="s">
        <v>52</v>
      </c>
      <c r="U1707">
        <v>42.873899999999999</v>
      </c>
      <c r="V1707">
        <v>37.961300000000001</v>
      </c>
      <c r="W1707">
        <v>37.961300000000001</v>
      </c>
      <c r="X1707" s="1" t="s">
        <v>53</v>
      </c>
      <c r="Y1707" s="1" t="s">
        <v>49</v>
      </c>
      <c r="Z1707" s="1" t="s">
        <v>90</v>
      </c>
      <c r="AA1707" s="1" t="s">
        <v>65</v>
      </c>
      <c r="AB1707" s="1" t="s">
        <v>66</v>
      </c>
      <c r="AC1707" s="1" t="s">
        <v>67</v>
      </c>
      <c r="AD1707" s="1" t="s">
        <v>68</v>
      </c>
      <c r="AE1707" s="1" t="s">
        <v>69</v>
      </c>
      <c r="AF1707" s="1" t="s">
        <v>70</v>
      </c>
      <c r="AG1707" s="1" t="s">
        <v>60</v>
      </c>
      <c r="AH1707">
        <v>1707</v>
      </c>
      <c r="AI1707" s="1" t="s">
        <v>70</v>
      </c>
      <c r="AJ1707" s="1" t="s">
        <v>71</v>
      </c>
      <c r="AK1707" s="1" t="s">
        <v>72</v>
      </c>
      <c r="AL1707">
        <v>1</v>
      </c>
      <c r="AM1707" s="1" t="s">
        <v>3528</v>
      </c>
      <c r="AN1707" s="2">
        <v>46174</v>
      </c>
      <c r="AO1707" s="3">
        <v>46174</v>
      </c>
    </row>
    <row r="1708" spans="1:41">
      <c r="A1708" s="1" t="s">
        <v>3529</v>
      </c>
      <c r="B1708" s="1" t="s">
        <v>42</v>
      </c>
      <c r="C1708">
        <v>999999999999</v>
      </c>
      <c r="D1708">
        <v>111111111111</v>
      </c>
      <c r="E1708" s="1" t="s">
        <v>43</v>
      </c>
      <c r="F1708">
        <v>46197.833333333336</v>
      </c>
      <c r="G1708">
        <v>46198.833333333336</v>
      </c>
      <c r="H1708">
        <v>46173.833333333336</v>
      </c>
      <c r="I1708">
        <v>46203.833333333336</v>
      </c>
      <c r="J1708" s="1" t="s">
        <v>96</v>
      </c>
      <c r="K1708" s="1" t="s">
        <v>45</v>
      </c>
      <c r="L1708" s="1" t="s">
        <v>97</v>
      </c>
      <c r="M1708" s="1" t="s">
        <v>98</v>
      </c>
      <c r="N1708" s="1" t="s">
        <v>48</v>
      </c>
      <c r="O1708" s="1" t="s">
        <v>49</v>
      </c>
      <c r="P1708">
        <v>4131074.4062000001</v>
      </c>
      <c r="Q1708" s="1" t="s">
        <v>99</v>
      </c>
      <c r="R1708">
        <v>1.6666700000000001E-5</v>
      </c>
      <c r="S1708" s="1" t="s">
        <v>51</v>
      </c>
      <c r="T1708" s="1" t="s">
        <v>52</v>
      </c>
      <c r="U1708">
        <v>68.851399999999998</v>
      </c>
      <c r="V1708">
        <v>64.031700000000001</v>
      </c>
      <c r="W1708">
        <v>64.031700000000001</v>
      </c>
      <c r="X1708" s="1" t="s">
        <v>53</v>
      </c>
      <c r="Y1708" s="1" t="s">
        <v>49</v>
      </c>
      <c r="Z1708" s="1" t="s">
        <v>100</v>
      </c>
      <c r="AA1708" s="1" t="s">
        <v>65</v>
      </c>
      <c r="AB1708" s="1" t="s">
        <v>66</v>
      </c>
      <c r="AC1708" s="1" t="s">
        <v>67</v>
      </c>
      <c r="AD1708" s="1" t="s">
        <v>68</v>
      </c>
      <c r="AE1708" s="1" t="s">
        <v>69</v>
      </c>
      <c r="AF1708" s="1" t="s">
        <v>70</v>
      </c>
      <c r="AG1708" s="1" t="s">
        <v>60</v>
      </c>
      <c r="AH1708">
        <v>1708</v>
      </c>
      <c r="AI1708" s="1" t="s">
        <v>70</v>
      </c>
      <c r="AJ1708" s="1" t="s">
        <v>71</v>
      </c>
      <c r="AK1708" s="1" t="s">
        <v>72</v>
      </c>
      <c r="AL1708">
        <v>1</v>
      </c>
      <c r="AM1708" s="1" t="s">
        <v>3530</v>
      </c>
      <c r="AN1708" s="2">
        <v>46174</v>
      </c>
      <c r="AO1708" s="3">
        <v>46174</v>
      </c>
    </row>
    <row r="1709" spans="1:41">
      <c r="A1709" s="1" t="s">
        <v>3531</v>
      </c>
      <c r="B1709" s="1" t="s">
        <v>42</v>
      </c>
      <c r="C1709">
        <v>999999999999</v>
      </c>
      <c r="D1709">
        <v>111111111111</v>
      </c>
      <c r="E1709" s="1" t="s">
        <v>43</v>
      </c>
      <c r="F1709">
        <v>46197.833333333336</v>
      </c>
      <c r="G1709">
        <v>46198.833333333336</v>
      </c>
      <c r="H1709">
        <v>46173.833333333336</v>
      </c>
      <c r="I1709">
        <v>46203.833333333336</v>
      </c>
      <c r="J1709" s="1" t="s">
        <v>96</v>
      </c>
      <c r="K1709" s="1" t="s">
        <v>45</v>
      </c>
      <c r="L1709" s="1" t="s">
        <v>97</v>
      </c>
      <c r="M1709" s="1" t="s">
        <v>103</v>
      </c>
      <c r="N1709" s="1" t="s">
        <v>48</v>
      </c>
      <c r="O1709" s="1" t="s">
        <v>49</v>
      </c>
      <c r="P1709">
        <v>4701207.2551999995</v>
      </c>
      <c r="Q1709" s="1" t="s">
        <v>99</v>
      </c>
      <c r="R1709">
        <v>1.6666700000000001E-5</v>
      </c>
      <c r="S1709" s="1" t="s">
        <v>51</v>
      </c>
      <c r="T1709" s="1" t="s">
        <v>52</v>
      </c>
      <c r="U1709">
        <v>78.3536</v>
      </c>
      <c r="V1709">
        <v>72.868700000000004</v>
      </c>
      <c r="W1709">
        <v>72.868700000000004</v>
      </c>
      <c r="X1709" s="1" t="s">
        <v>53</v>
      </c>
      <c r="Y1709" s="1" t="s">
        <v>49</v>
      </c>
      <c r="Z1709" s="1" t="s">
        <v>100</v>
      </c>
      <c r="AA1709" s="1" t="s">
        <v>65</v>
      </c>
      <c r="AB1709" s="1" t="s">
        <v>66</v>
      </c>
      <c r="AC1709" s="1" t="s">
        <v>67</v>
      </c>
      <c r="AD1709" s="1" t="s">
        <v>68</v>
      </c>
      <c r="AE1709" s="1" t="s">
        <v>69</v>
      </c>
      <c r="AF1709" s="1" t="s">
        <v>70</v>
      </c>
      <c r="AG1709" s="1" t="s">
        <v>60</v>
      </c>
      <c r="AH1709">
        <v>1709</v>
      </c>
      <c r="AI1709" s="1" t="s">
        <v>70</v>
      </c>
      <c r="AJ1709" s="1" t="s">
        <v>71</v>
      </c>
      <c r="AK1709" s="1" t="s">
        <v>72</v>
      </c>
      <c r="AL1709">
        <v>1</v>
      </c>
      <c r="AM1709" s="1" t="s">
        <v>3532</v>
      </c>
      <c r="AN1709" s="2">
        <v>46174</v>
      </c>
      <c r="AO1709" s="3">
        <v>46174</v>
      </c>
    </row>
    <row r="1710" spans="1:41">
      <c r="A1710" s="1" t="s">
        <v>3533</v>
      </c>
      <c r="B1710" s="1" t="s">
        <v>42</v>
      </c>
      <c r="C1710">
        <v>999999999999</v>
      </c>
      <c r="D1710">
        <v>111111111111</v>
      </c>
      <c r="E1710" s="1" t="s">
        <v>43</v>
      </c>
      <c r="F1710">
        <v>46197.833333333336</v>
      </c>
      <c r="G1710">
        <v>46198.833333333336</v>
      </c>
      <c r="H1710">
        <v>46173.833333333336</v>
      </c>
      <c r="I1710">
        <v>46203.833333333336</v>
      </c>
      <c r="J1710" s="1" t="s">
        <v>106</v>
      </c>
      <c r="K1710" s="1" t="s">
        <v>107</v>
      </c>
      <c r="L1710" s="1" t="s">
        <v>108</v>
      </c>
      <c r="M1710" s="1" t="s">
        <v>109</v>
      </c>
      <c r="N1710" s="1" t="s">
        <v>48</v>
      </c>
      <c r="O1710" s="1" t="s">
        <v>49</v>
      </c>
      <c r="P1710">
        <v>214.01509999999999</v>
      </c>
      <c r="Q1710" s="1" t="s">
        <v>110</v>
      </c>
      <c r="R1710">
        <v>0.5</v>
      </c>
      <c r="S1710" s="1" t="s">
        <v>51</v>
      </c>
      <c r="T1710" s="1" t="s">
        <v>52</v>
      </c>
      <c r="U1710">
        <v>107.0076</v>
      </c>
      <c r="V1710">
        <v>98.447000000000003</v>
      </c>
      <c r="W1710">
        <v>98.447000000000003</v>
      </c>
      <c r="X1710" s="1" t="s">
        <v>53</v>
      </c>
      <c r="Y1710" s="1" t="s">
        <v>49</v>
      </c>
      <c r="Z1710" s="1" t="s">
        <v>111</v>
      </c>
      <c r="AA1710" s="1" t="s">
        <v>112</v>
      </c>
      <c r="AB1710" s="1" t="s">
        <v>66</v>
      </c>
      <c r="AC1710" s="1" t="s">
        <v>67</v>
      </c>
      <c r="AD1710" s="1" t="s">
        <v>68</v>
      </c>
      <c r="AE1710" s="1" t="s">
        <v>69</v>
      </c>
      <c r="AF1710" s="1" t="s">
        <v>70</v>
      </c>
      <c r="AG1710" s="1" t="s">
        <v>60</v>
      </c>
      <c r="AH1710">
        <v>1710</v>
      </c>
      <c r="AI1710" s="1" t="s">
        <v>113</v>
      </c>
      <c r="AJ1710" s="1" t="s">
        <v>114</v>
      </c>
      <c r="AK1710" s="1" t="s">
        <v>115</v>
      </c>
      <c r="AL1710">
        <v>1</v>
      </c>
      <c r="AM1710" s="1" t="s">
        <v>3534</v>
      </c>
      <c r="AN1710" s="2">
        <v>46174</v>
      </c>
      <c r="AO1710" s="3">
        <v>46174</v>
      </c>
    </row>
    <row r="1711" spans="1:41">
      <c r="A1711" s="1" t="s">
        <v>3535</v>
      </c>
      <c r="B1711" s="1" t="s">
        <v>42</v>
      </c>
      <c r="C1711">
        <v>999999999999</v>
      </c>
      <c r="D1711">
        <v>111111111111</v>
      </c>
      <c r="E1711" s="1" t="s">
        <v>43</v>
      </c>
      <c r="F1711">
        <v>46197.833333333336</v>
      </c>
      <c r="G1711">
        <v>46198.833333333336</v>
      </c>
      <c r="H1711">
        <v>46173.833333333336</v>
      </c>
      <c r="I1711">
        <v>46203.833333333336</v>
      </c>
      <c r="J1711" s="1" t="s">
        <v>106</v>
      </c>
      <c r="K1711" s="1" t="s">
        <v>107</v>
      </c>
      <c r="L1711" s="1" t="s">
        <v>108</v>
      </c>
      <c r="M1711" s="1" t="s">
        <v>118</v>
      </c>
      <c r="N1711" s="1" t="s">
        <v>48</v>
      </c>
      <c r="O1711" s="1" t="s">
        <v>49</v>
      </c>
      <c r="P1711">
        <v>246.99</v>
      </c>
      <c r="Q1711" s="1" t="s">
        <v>110</v>
      </c>
      <c r="R1711">
        <v>0.5</v>
      </c>
      <c r="S1711" s="1" t="s">
        <v>51</v>
      </c>
      <c r="T1711" s="1" t="s">
        <v>52</v>
      </c>
      <c r="U1711">
        <v>123.495</v>
      </c>
      <c r="V1711">
        <v>113.61539999999999</v>
      </c>
      <c r="W1711">
        <v>113.61539999999999</v>
      </c>
      <c r="X1711" s="1" t="s">
        <v>53</v>
      </c>
      <c r="Y1711" s="1" t="s">
        <v>49</v>
      </c>
      <c r="Z1711" s="1" t="s">
        <v>111</v>
      </c>
      <c r="AA1711" s="1" t="s">
        <v>112</v>
      </c>
      <c r="AB1711" s="1" t="s">
        <v>66</v>
      </c>
      <c r="AC1711" s="1" t="s">
        <v>67</v>
      </c>
      <c r="AD1711" s="1" t="s">
        <v>68</v>
      </c>
      <c r="AE1711" s="1" t="s">
        <v>69</v>
      </c>
      <c r="AF1711" s="1" t="s">
        <v>70</v>
      </c>
      <c r="AG1711" s="1" t="s">
        <v>60</v>
      </c>
      <c r="AH1711">
        <v>1711</v>
      </c>
      <c r="AI1711" s="1" t="s">
        <v>113</v>
      </c>
      <c r="AJ1711" s="1" t="s">
        <v>114</v>
      </c>
      <c r="AK1711" s="1" t="s">
        <v>115</v>
      </c>
      <c r="AL1711">
        <v>1</v>
      </c>
      <c r="AM1711" s="1" t="s">
        <v>3536</v>
      </c>
      <c r="AN1711" s="2">
        <v>46174</v>
      </c>
      <c r="AO1711" s="3">
        <v>46174</v>
      </c>
    </row>
    <row r="1712" spans="1:41">
      <c r="A1712" s="1" t="s">
        <v>3537</v>
      </c>
      <c r="B1712" s="1" t="s">
        <v>42</v>
      </c>
      <c r="C1712">
        <v>999999999999</v>
      </c>
      <c r="D1712">
        <v>222222222222</v>
      </c>
      <c r="E1712" s="1" t="s">
        <v>121</v>
      </c>
      <c r="F1712">
        <v>46197.833333333336</v>
      </c>
      <c r="G1712">
        <v>46198.833333333336</v>
      </c>
      <c r="H1712">
        <v>46173.833333333336</v>
      </c>
      <c r="I1712">
        <v>46203.833333333336</v>
      </c>
      <c r="J1712" s="1" t="s">
        <v>44</v>
      </c>
      <c r="K1712" s="1" t="s">
        <v>45</v>
      </c>
      <c r="L1712" s="1" t="s">
        <v>46</v>
      </c>
      <c r="M1712" s="1" t="s">
        <v>122</v>
      </c>
      <c r="N1712" s="1" t="s">
        <v>48</v>
      </c>
      <c r="O1712" s="1" t="s">
        <v>49</v>
      </c>
      <c r="P1712">
        <v>416.99930000000001</v>
      </c>
      <c r="Q1712" s="1" t="s">
        <v>50</v>
      </c>
      <c r="R1712">
        <v>9.6000000000000002E-2</v>
      </c>
      <c r="S1712" s="1" t="s">
        <v>51</v>
      </c>
      <c r="T1712" s="1" t="s">
        <v>52</v>
      </c>
      <c r="U1712">
        <v>40.0319</v>
      </c>
      <c r="V1712">
        <v>35.027900000000002</v>
      </c>
      <c r="W1712">
        <v>35.027900000000002</v>
      </c>
      <c r="X1712" s="1" t="s">
        <v>53</v>
      </c>
      <c r="Y1712" s="1" t="s">
        <v>49</v>
      </c>
      <c r="Z1712" s="1" t="s">
        <v>54</v>
      </c>
      <c r="AA1712" s="1" t="s">
        <v>123</v>
      </c>
      <c r="AB1712" s="1" t="s">
        <v>124</v>
      </c>
      <c r="AC1712" s="1" t="s">
        <v>125</v>
      </c>
      <c r="AD1712" s="1" t="s">
        <v>126</v>
      </c>
      <c r="AE1712" s="1" t="s">
        <v>127</v>
      </c>
      <c r="AF1712" s="1" t="s">
        <v>70</v>
      </c>
      <c r="AG1712" s="1" t="s">
        <v>60</v>
      </c>
      <c r="AH1712">
        <v>1712</v>
      </c>
      <c r="AI1712" s="1" t="s">
        <v>70</v>
      </c>
      <c r="AJ1712" s="1" t="s">
        <v>71</v>
      </c>
      <c r="AK1712" s="1" t="s">
        <v>72</v>
      </c>
      <c r="AL1712">
        <v>1</v>
      </c>
      <c r="AM1712" s="1" t="s">
        <v>3538</v>
      </c>
      <c r="AN1712" s="2">
        <v>46174</v>
      </c>
      <c r="AO1712" s="3">
        <v>46174</v>
      </c>
    </row>
    <row r="1713" spans="1:41">
      <c r="A1713" s="1" t="s">
        <v>3539</v>
      </c>
      <c r="B1713" s="1" t="s">
        <v>42</v>
      </c>
      <c r="C1713">
        <v>999999999999</v>
      </c>
      <c r="D1713">
        <v>222222222222</v>
      </c>
      <c r="E1713" s="1" t="s">
        <v>121</v>
      </c>
      <c r="F1713">
        <v>46197.833333333336</v>
      </c>
      <c r="G1713">
        <v>46198.833333333336</v>
      </c>
      <c r="H1713">
        <v>46173.833333333336</v>
      </c>
      <c r="I1713">
        <v>46203.833333333336</v>
      </c>
      <c r="J1713" s="1" t="s">
        <v>44</v>
      </c>
      <c r="K1713" s="1" t="s">
        <v>45</v>
      </c>
      <c r="L1713" s="1" t="s">
        <v>46</v>
      </c>
      <c r="M1713" s="1" t="s">
        <v>130</v>
      </c>
      <c r="N1713" s="1" t="s">
        <v>48</v>
      </c>
      <c r="O1713" s="1" t="s">
        <v>49</v>
      </c>
      <c r="P1713">
        <v>392.67500000000001</v>
      </c>
      <c r="Q1713" s="1" t="s">
        <v>50</v>
      </c>
      <c r="R1713">
        <v>9.6000000000000002E-2</v>
      </c>
      <c r="S1713" s="1" t="s">
        <v>51</v>
      </c>
      <c r="T1713" s="1" t="s">
        <v>52</v>
      </c>
      <c r="U1713">
        <v>37.696800000000003</v>
      </c>
      <c r="V1713">
        <v>32.984699999999997</v>
      </c>
      <c r="W1713">
        <v>32.984699999999997</v>
      </c>
      <c r="X1713" s="1" t="s">
        <v>53</v>
      </c>
      <c r="Y1713" s="1" t="s">
        <v>49</v>
      </c>
      <c r="Z1713" s="1" t="s">
        <v>54</v>
      </c>
      <c r="AA1713" s="1" t="s">
        <v>55</v>
      </c>
      <c r="AB1713" s="1" t="s">
        <v>56</v>
      </c>
      <c r="AC1713" s="1" t="s">
        <v>57</v>
      </c>
      <c r="AD1713" s="1" t="s">
        <v>58</v>
      </c>
      <c r="AE1713" s="1" t="s">
        <v>59</v>
      </c>
      <c r="AF1713" s="1" t="s">
        <v>56</v>
      </c>
      <c r="AG1713" s="1" t="s">
        <v>60</v>
      </c>
      <c r="AH1713">
        <v>1713</v>
      </c>
      <c r="AI1713" s="1" t="s">
        <v>56</v>
      </c>
      <c r="AJ1713" s="1" t="s">
        <v>56</v>
      </c>
      <c r="AK1713" s="1" t="s">
        <v>61</v>
      </c>
      <c r="AL1713">
        <v>1</v>
      </c>
      <c r="AM1713" s="1" t="s">
        <v>3540</v>
      </c>
      <c r="AN1713" s="2">
        <v>46174</v>
      </c>
      <c r="AO1713" s="3">
        <v>46174</v>
      </c>
    </row>
    <row r="1714" spans="1:41">
      <c r="A1714" s="1" t="s">
        <v>3541</v>
      </c>
      <c r="B1714" s="1" t="s">
        <v>42</v>
      </c>
      <c r="C1714">
        <v>999999999999</v>
      </c>
      <c r="D1714">
        <v>222222222222</v>
      </c>
      <c r="E1714" s="1" t="s">
        <v>121</v>
      </c>
      <c r="F1714">
        <v>46197.833333333336</v>
      </c>
      <c r="G1714">
        <v>46198.833333333336</v>
      </c>
      <c r="H1714">
        <v>46173.833333333336</v>
      </c>
      <c r="I1714">
        <v>46203.833333333336</v>
      </c>
      <c r="J1714" s="1" t="s">
        <v>75</v>
      </c>
      <c r="K1714" s="1" t="s">
        <v>76</v>
      </c>
      <c r="L1714" s="1" t="s">
        <v>77</v>
      </c>
      <c r="M1714" s="1" t="s">
        <v>133</v>
      </c>
      <c r="N1714" s="1" t="s">
        <v>48</v>
      </c>
      <c r="O1714" s="1" t="s">
        <v>49</v>
      </c>
      <c r="P1714">
        <v>87.188299999999998</v>
      </c>
      <c r="Q1714" s="1" t="s">
        <v>79</v>
      </c>
      <c r="R1714">
        <v>2.3E-2</v>
      </c>
      <c r="S1714" s="1" t="s">
        <v>51</v>
      </c>
      <c r="T1714" s="1" t="s">
        <v>52</v>
      </c>
      <c r="U1714">
        <v>2.0053000000000001</v>
      </c>
      <c r="V1714">
        <v>1.8745000000000001</v>
      </c>
      <c r="W1714">
        <v>1.8745000000000001</v>
      </c>
      <c r="X1714" s="1" t="s">
        <v>53</v>
      </c>
      <c r="Y1714" s="1" t="s">
        <v>49</v>
      </c>
      <c r="Z1714" s="1" t="s">
        <v>80</v>
      </c>
      <c r="AA1714" s="1" t="s">
        <v>123</v>
      </c>
      <c r="AB1714" s="1" t="s">
        <v>124</v>
      </c>
      <c r="AC1714" s="1" t="s">
        <v>125</v>
      </c>
      <c r="AD1714" s="1" t="s">
        <v>126</v>
      </c>
      <c r="AE1714" s="1" t="s">
        <v>127</v>
      </c>
      <c r="AF1714" s="1" t="s">
        <v>70</v>
      </c>
      <c r="AG1714" s="1" t="s">
        <v>60</v>
      </c>
      <c r="AH1714">
        <v>1714</v>
      </c>
      <c r="AI1714" s="1" t="s">
        <v>70</v>
      </c>
      <c r="AJ1714" s="1" t="s">
        <v>71</v>
      </c>
      <c r="AK1714" s="1" t="s">
        <v>72</v>
      </c>
      <c r="AL1714">
        <v>1</v>
      </c>
      <c r="AM1714" s="1" t="s">
        <v>3542</v>
      </c>
      <c r="AN1714" s="2">
        <v>46174</v>
      </c>
      <c r="AO1714" s="3">
        <v>46174</v>
      </c>
    </row>
    <row r="1715" spans="1:41">
      <c r="A1715" s="1" t="s">
        <v>3543</v>
      </c>
      <c r="B1715" s="1" t="s">
        <v>42</v>
      </c>
      <c r="C1715">
        <v>999999999999</v>
      </c>
      <c r="D1715">
        <v>222222222222</v>
      </c>
      <c r="E1715" s="1" t="s">
        <v>121</v>
      </c>
      <c r="F1715">
        <v>46197.833333333336</v>
      </c>
      <c r="G1715">
        <v>46198.833333333336</v>
      </c>
      <c r="H1715">
        <v>46173.833333333336</v>
      </c>
      <c r="I1715">
        <v>46203.833333333336</v>
      </c>
      <c r="J1715" s="1" t="s">
        <v>75</v>
      </c>
      <c r="K1715" s="1" t="s">
        <v>76</v>
      </c>
      <c r="L1715" s="1" t="s">
        <v>77</v>
      </c>
      <c r="M1715" s="1" t="s">
        <v>136</v>
      </c>
      <c r="N1715" s="1" t="s">
        <v>48</v>
      </c>
      <c r="O1715" s="1" t="s">
        <v>49</v>
      </c>
      <c r="P1715">
        <v>87.591300000000004</v>
      </c>
      <c r="Q1715" s="1" t="s">
        <v>79</v>
      </c>
      <c r="R1715">
        <v>2.3E-2</v>
      </c>
      <c r="S1715" s="1" t="s">
        <v>51</v>
      </c>
      <c r="T1715" s="1" t="s">
        <v>52</v>
      </c>
      <c r="U1715">
        <v>2.0146000000000002</v>
      </c>
      <c r="V1715">
        <v>1.8832</v>
      </c>
      <c r="W1715">
        <v>1.8832</v>
      </c>
      <c r="X1715" s="1" t="s">
        <v>53</v>
      </c>
      <c r="Y1715" s="1" t="s">
        <v>49</v>
      </c>
      <c r="Z1715" s="1" t="s">
        <v>80</v>
      </c>
      <c r="AA1715" s="1" t="s">
        <v>123</v>
      </c>
      <c r="AB1715" s="1" t="s">
        <v>124</v>
      </c>
      <c r="AC1715" s="1" t="s">
        <v>125</v>
      </c>
      <c r="AD1715" s="1" t="s">
        <v>126</v>
      </c>
      <c r="AE1715" s="1" t="s">
        <v>127</v>
      </c>
      <c r="AF1715" s="1" t="s">
        <v>70</v>
      </c>
      <c r="AG1715" s="1" t="s">
        <v>60</v>
      </c>
      <c r="AH1715">
        <v>1715</v>
      </c>
      <c r="AI1715" s="1" t="s">
        <v>70</v>
      </c>
      <c r="AJ1715" s="1" t="s">
        <v>71</v>
      </c>
      <c r="AK1715" s="1" t="s">
        <v>72</v>
      </c>
      <c r="AL1715">
        <v>1</v>
      </c>
      <c r="AM1715" s="1" t="s">
        <v>3544</v>
      </c>
      <c r="AN1715" s="2">
        <v>46174</v>
      </c>
      <c r="AO1715" s="3">
        <v>46174</v>
      </c>
    </row>
    <row r="1716" spans="1:41">
      <c r="A1716" s="1" t="s">
        <v>3545</v>
      </c>
      <c r="B1716" s="1" t="s">
        <v>42</v>
      </c>
      <c r="C1716">
        <v>999999999999</v>
      </c>
      <c r="D1716">
        <v>222222222222</v>
      </c>
      <c r="E1716" s="1" t="s">
        <v>121</v>
      </c>
      <c r="F1716">
        <v>46197.833333333336</v>
      </c>
      <c r="G1716">
        <v>46198.833333333336</v>
      </c>
      <c r="H1716">
        <v>46173.833333333336</v>
      </c>
      <c r="I1716">
        <v>46203.833333333336</v>
      </c>
      <c r="J1716" s="1" t="s">
        <v>86</v>
      </c>
      <c r="K1716" s="1" t="s">
        <v>87</v>
      </c>
      <c r="L1716" s="1" t="s">
        <v>88</v>
      </c>
      <c r="M1716" s="1" t="s">
        <v>139</v>
      </c>
      <c r="N1716" s="1" t="s">
        <v>48</v>
      </c>
      <c r="O1716" s="1" t="s">
        <v>49</v>
      </c>
      <c r="P1716">
        <v>77.195999999999998</v>
      </c>
      <c r="Q1716" s="1" t="s">
        <v>50</v>
      </c>
      <c r="R1716">
        <v>0.192</v>
      </c>
      <c r="S1716" s="1" t="s">
        <v>51</v>
      </c>
      <c r="T1716" s="1" t="s">
        <v>52</v>
      </c>
      <c r="U1716">
        <v>14.8216</v>
      </c>
      <c r="V1716">
        <v>13.1233</v>
      </c>
      <c r="W1716">
        <v>13.1233</v>
      </c>
      <c r="X1716" s="1" t="s">
        <v>53</v>
      </c>
      <c r="Y1716" s="1" t="s">
        <v>49</v>
      </c>
      <c r="Z1716" s="1" t="s">
        <v>90</v>
      </c>
      <c r="AA1716" s="1" t="s">
        <v>123</v>
      </c>
      <c r="AB1716" s="1" t="s">
        <v>124</v>
      </c>
      <c r="AC1716" s="1" t="s">
        <v>125</v>
      </c>
      <c r="AD1716" s="1" t="s">
        <v>126</v>
      </c>
      <c r="AE1716" s="1" t="s">
        <v>127</v>
      </c>
      <c r="AF1716" s="1" t="s">
        <v>70</v>
      </c>
      <c r="AG1716" s="1" t="s">
        <v>60</v>
      </c>
      <c r="AH1716">
        <v>1716</v>
      </c>
      <c r="AI1716" s="1" t="s">
        <v>70</v>
      </c>
      <c r="AJ1716" s="1" t="s">
        <v>71</v>
      </c>
      <c r="AK1716" s="1" t="s">
        <v>72</v>
      </c>
      <c r="AL1716">
        <v>1</v>
      </c>
      <c r="AM1716" s="1" t="s">
        <v>3546</v>
      </c>
      <c r="AN1716" s="2">
        <v>46174</v>
      </c>
      <c r="AO1716" s="3">
        <v>46174</v>
      </c>
    </row>
    <row r="1717" spans="1:41">
      <c r="A1717" s="1" t="s">
        <v>3547</v>
      </c>
      <c r="B1717" s="1" t="s">
        <v>42</v>
      </c>
      <c r="C1717">
        <v>999999999999</v>
      </c>
      <c r="D1717">
        <v>222222222222</v>
      </c>
      <c r="E1717" s="1" t="s">
        <v>121</v>
      </c>
      <c r="F1717">
        <v>46197.833333333336</v>
      </c>
      <c r="G1717">
        <v>46198.833333333336</v>
      </c>
      <c r="H1717">
        <v>46173.833333333336</v>
      </c>
      <c r="I1717">
        <v>46203.833333333336</v>
      </c>
      <c r="J1717" s="1" t="s">
        <v>86</v>
      </c>
      <c r="K1717" s="1" t="s">
        <v>87</v>
      </c>
      <c r="L1717" s="1" t="s">
        <v>88</v>
      </c>
      <c r="M1717" s="1" t="s">
        <v>142</v>
      </c>
      <c r="N1717" s="1" t="s">
        <v>48</v>
      </c>
      <c r="O1717" s="1" t="s">
        <v>49</v>
      </c>
      <c r="P1717">
        <v>76.370900000000006</v>
      </c>
      <c r="Q1717" s="1" t="s">
        <v>50</v>
      </c>
      <c r="R1717">
        <v>0.192</v>
      </c>
      <c r="S1717" s="1" t="s">
        <v>51</v>
      </c>
      <c r="T1717" s="1" t="s">
        <v>52</v>
      </c>
      <c r="U1717">
        <v>14.6632</v>
      </c>
      <c r="V1717">
        <v>12.9831</v>
      </c>
      <c r="W1717">
        <v>12.9831</v>
      </c>
      <c r="X1717" s="1" t="s">
        <v>53</v>
      </c>
      <c r="Y1717" s="1" t="s">
        <v>49</v>
      </c>
      <c r="Z1717" s="1" t="s">
        <v>90</v>
      </c>
      <c r="AA1717" s="1" t="s">
        <v>123</v>
      </c>
      <c r="AB1717" s="1" t="s">
        <v>124</v>
      </c>
      <c r="AC1717" s="1" t="s">
        <v>125</v>
      </c>
      <c r="AD1717" s="1" t="s">
        <v>126</v>
      </c>
      <c r="AE1717" s="1" t="s">
        <v>127</v>
      </c>
      <c r="AF1717" s="1" t="s">
        <v>70</v>
      </c>
      <c r="AG1717" s="1" t="s">
        <v>60</v>
      </c>
      <c r="AH1717">
        <v>1717</v>
      </c>
      <c r="AI1717" s="1" t="s">
        <v>70</v>
      </c>
      <c r="AJ1717" s="1" t="s">
        <v>71</v>
      </c>
      <c r="AK1717" s="1" t="s">
        <v>72</v>
      </c>
      <c r="AL1717">
        <v>1</v>
      </c>
      <c r="AM1717" s="1" t="s">
        <v>3548</v>
      </c>
      <c r="AN1717" s="2">
        <v>46174</v>
      </c>
      <c r="AO1717" s="3">
        <v>46174</v>
      </c>
    </row>
    <row r="1718" spans="1:41">
      <c r="A1718" s="1" t="s">
        <v>3549</v>
      </c>
      <c r="B1718" s="1" t="s">
        <v>42</v>
      </c>
      <c r="C1718">
        <v>999999999999</v>
      </c>
      <c r="D1718">
        <v>222222222222</v>
      </c>
      <c r="E1718" s="1" t="s">
        <v>121</v>
      </c>
      <c r="F1718">
        <v>46197.833333333336</v>
      </c>
      <c r="G1718">
        <v>46198.833333333336</v>
      </c>
      <c r="H1718">
        <v>46173.833333333336</v>
      </c>
      <c r="I1718">
        <v>46203.833333333336</v>
      </c>
      <c r="J1718" s="1" t="s">
        <v>96</v>
      </c>
      <c r="K1718" s="1" t="s">
        <v>45</v>
      </c>
      <c r="L1718" s="1" t="s">
        <v>97</v>
      </c>
      <c r="M1718" s="1" t="s">
        <v>145</v>
      </c>
      <c r="N1718" s="1" t="s">
        <v>48</v>
      </c>
      <c r="O1718" s="1" t="s">
        <v>49</v>
      </c>
      <c r="P1718">
        <v>1807174.2596</v>
      </c>
      <c r="Q1718" s="1" t="s">
        <v>99</v>
      </c>
      <c r="R1718">
        <v>1.6666700000000001E-5</v>
      </c>
      <c r="S1718" s="1" t="s">
        <v>51</v>
      </c>
      <c r="T1718" s="1" t="s">
        <v>52</v>
      </c>
      <c r="U1718">
        <v>30.119599999999998</v>
      </c>
      <c r="V1718">
        <v>28.011199999999999</v>
      </c>
      <c r="W1718">
        <v>28.011199999999999</v>
      </c>
      <c r="X1718" s="1" t="s">
        <v>53</v>
      </c>
      <c r="Y1718" s="1" t="s">
        <v>49</v>
      </c>
      <c r="Z1718" s="1" t="s">
        <v>100</v>
      </c>
      <c r="AA1718" s="1" t="s">
        <v>123</v>
      </c>
      <c r="AB1718" s="1" t="s">
        <v>124</v>
      </c>
      <c r="AC1718" s="1" t="s">
        <v>125</v>
      </c>
      <c r="AD1718" s="1" t="s">
        <v>126</v>
      </c>
      <c r="AE1718" s="1" t="s">
        <v>127</v>
      </c>
      <c r="AF1718" s="1" t="s">
        <v>70</v>
      </c>
      <c r="AG1718" s="1" t="s">
        <v>60</v>
      </c>
      <c r="AH1718">
        <v>1718</v>
      </c>
      <c r="AI1718" s="1" t="s">
        <v>70</v>
      </c>
      <c r="AJ1718" s="1" t="s">
        <v>71</v>
      </c>
      <c r="AK1718" s="1" t="s">
        <v>72</v>
      </c>
      <c r="AL1718">
        <v>1</v>
      </c>
      <c r="AM1718" s="1" t="s">
        <v>3550</v>
      </c>
      <c r="AN1718" s="2">
        <v>46174</v>
      </c>
      <c r="AO1718" s="3">
        <v>46174</v>
      </c>
    </row>
    <row r="1719" spans="1:41">
      <c r="A1719" s="1" t="s">
        <v>3551</v>
      </c>
      <c r="B1719" s="1" t="s">
        <v>42</v>
      </c>
      <c r="C1719">
        <v>999999999999</v>
      </c>
      <c r="D1719">
        <v>222222222222</v>
      </c>
      <c r="E1719" s="1" t="s">
        <v>121</v>
      </c>
      <c r="F1719">
        <v>46197.833333333336</v>
      </c>
      <c r="G1719">
        <v>46198.833333333336</v>
      </c>
      <c r="H1719">
        <v>46173.833333333336</v>
      </c>
      <c r="I1719">
        <v>46203.833333333336</v>
      </c>
      <c r="J1719" s="1" t="s">
        <v>96</v>
      </c>
      <c r="K1719" s="1" t="s">
        <v>45</v>
      </c>
      <c r="L1719" s="1" t="s">
        <v>97</v>
      </c>
      <c r="M1719" s="1" t="s">
        <v>148</v>
      </c>
      <c r="N1719" s="1" t="s">
        <v>48</v>
      </c>
      <c r="O1719" s="1" t="s">
        <v>49</v>
      </c>
      <c r="P1719">
        <v>1700134.5915000001</v>
      </c>
      <c r="Q1719" s="1" t="s">
        <v>99</v>
      </c>
      <c r="R1719">
        <v>1.6666700000000001E-5</v>
      </c>
      <c r="S1719" s="1" t="s">
        <v>51</v>
      </c>
      <c r="T1719" s="1" t="s">
        <v>52</v>
      </c>
      <c r="U1719">
        <v>28.335599999999999</v>
      </c>
      <c r="V1719">
        <v>26.3521</v>
      </c>
      <c r="W1719">
        <v>26.3521</v>
      </c>
      <c r="X1719" s="1" t="s">
        <v>53</v>
      </c>
      <c r="Y1719" s="1" t="s">
        <v>49</v>
      </c>
      <c r="Z1719" s="1" t="s">
        <v>100</v>
      </c>
      <c r="AA1719" s="1" t="s">
        <v>123</v>
      </c>
      <c r="AB1719" s="1" t="s">
        <v>124</v>
      </c>
      <c r="AC1719" s="1" t="s">
        <v>125</v>
      </c>
      <c r="AD1719" s="1" t="s">
        <v>126</v>
      </c>
      <c r="AE1719" s="1" t="s">
        <v>127</v>
      </c>
      <c r="AF1719" s="1" t="s">
        <v>70</v>
      </c>
      <c r="AG1719" s="1" t="s">
        <v>60</v>
      </c>
      <c r="AH1719">
        <v>1719</v>
      </c>
      <c r="AI1719" s="1" t="s">
        <v>70</v>
      </c>
      <c r="AJ1719" s="1" t="s">
        <v>71</v>
      </c>
      <c r="AK1719" s="1" t="s">
        <v>72</v>
      </c>
      <c r="AL1719">
        <v>1</v>
      </c>
      <c r="AM1719" s="1" t="s">
        <v>3552</v>
      </c>
      <c r="AN1719" s="2">
        <v>46174</v>
      </c>
      <c r="AO1719" s="3">
        <v>46174</v>
      </c>
    </row>
    <row r="1720" spans="1:41">
      <c r="A1720" s="1" t="s">
        <v>3553</v>
      </c>
      <c r="B1720" s="1" t="s">
        <v>42</v>
      </c>
      <c r="C1720">
        <v>999999999999</v>
      </c>
      <c r="D1720">
        <v>222222222222</v>
      </c>
      <c r="E1720" s="1" t="s">
        <v>121</v>
      </c>
      <c r="F1720">
        <v>46197.833333333336</v>
      </c>
      <c r="G1720">
        <v>46198.833333333336</v>
      </c>
      <c r="H1720">
        <v>46173.833333333336</v>
      </c>
      <c r="I1720">
        <v>46203.833333333336</v>
      </c>
      <c r="J1720" s="1" t="s">
        <v>106</v>
      </c>
      <c r="K1720" s="1" t="s">
        <v>107</v>
      </c>
      <c r="L1720" s="1" t="s">
        <v>108</v>
      </c>
      <c r="M1720" s="1" t="s">
        <v>151</v>
      </c>
      <c r="N1720" s="1" t="s">
        <v>48</v>
      </c>
      <c r="O1720" s="1" t="s">
        <v>49</v>
      </c>
      <c r="P1720">
        <v>89.631600000000006</v>
      </c>
      <c r="Q1720" s="1" t="s">
        <v>110</v>
      </c>
      <c r="R1720">
        <v>0.5</v>
      </c>
      <c r="S1720" s="1" t="s">
        <v>51</v>
      </c>
      <c r="T1720" s="1" t="s">
        <v>52</v>
      </c>
      <c r="U1720">
        <v>44.815800000000003</v>
      </c>
      <c r="V1720">
        <v>41.230499999999999</v>
      </c>
      <c r="W1720">
        <v>41.230499999999999</v>
      </c>
      <c r="X1720" s="1" t="s">
        <v>53</v>
      </c>
      <c r="Y1720" s="1" t="s">
        <v>49</v>
      </c>
      <c r="Z1720" s="1" t="s">
        <v>111</v>
      </c>
      <c r="AA1720" s="1" t="s">
        <v>152</v>
      </c>
      <c r="AB1720" s="1" t="s">
        <v>124</v>
      </c>
      <c r="AC1720" s="1" t="s">
        <v>125</v>
      </c>
      <c r="AD1720" s="1" t="s">
        <v>126</v>
      </c>
      <c r="AE1720" s="1" t="s">
        <v>127</v>
      </c>
      <c r="AF1720" s="1" t="s">
        <v>70</v>
      </c>
      <c r="AG1720" s="1" t="s">
        <v>60</v>
      </c>
      <c r="AH1720">
        <v>1720</v>
      </c>
      <c r="AI1720" s="1" t="s">
        <v>113</v>
      </c>
      <c r="AJ1720" s="1" t="s">
        <v>114</v>
      </c>
      <c r="AK1720" s="1" t="s">
        <v>115</v>
      </c>
      <c r="AL1720">
        <v>1</v>
      </c>
      <c r="AM1720" s="1" t="s">
        <v>3554</v>
      </c>
      <c r="AN1720" s="2">
        <v>46174</v>
      </c>
      <c r="AO1720" s="3">
        <v>46174</v>
      </c>
    </row>
    <row r="1721" spans="1:41">
      <c r="A1721" s="1" t="s">
        <v>3555</v>
      </c>
      <c r="B1721" s="1" t="s">
        <v>42</v>
      </c>
      <c r="C1721">
        <v>999999999999</v>
      </c>
      <c r="D1721">
        <v>222222222222</v>
      </c>
      <c r="E1721" s="1" t="s">
        <v>121</v>
      </c>
      <c r="F1721">
        <v>46197.833333333336</v>
      </c>
      <c r="G1721">
        <v>46198.833333333336</v>
      </c>
      <c r="H1721">
        <v>46173.833333333336</v>
      </c>
      <c r="I1721">
        <v>46203.833333333336</v>
      </c>
      <c r="J1721" s="1" t="s">
        <v>106</v>
      </c>
      <c r="K1721" s="1" t="s">
        <v>107</v>
      </c>
      <c r="L1721" s="1" t="s">
        <v>108</v>
      </c>
      <c r="M1721" s="1" t="s">
        <v>155</v>
      </c>
      <c r="N1721" s="1" t="s">
        <v>48</v>
      </c>
      <c r="O1721" s="1" t="s">
        <v>49</v>
      </c>
      <c r="P1721">
        <v>80.376599999999996</v>
      </c>
      <c r="Q1721" s="1" t="s">
        <v>110</v>
      </c>
      <c r="R1721">
        <v>0.5</v>
      </c>
      <c r="S1721" s="1" t="s">
        <v>51</v>
      </c>
      <c r="T1721" s="1" t="s">
        <v>52</v>
      </c>
      <c r="U1721">
        <v>40.188299999999998</v>
      </c>
      <c r="V1721">
        <v>36.973300000000002</v>
      </c>
      <c r="W1721">
        <v>36.973300000000002</v>
      </c>
      <c r="X1721" s="1" t="s">
        <v>53</v>
      </c>
      <c r="Y1721" s="1" t="s">
        <v>49</v>
      </c>
      <c r="Z1721" s="1" t="s">
        <v>111</v>
      </c>
      <c r="AA1721" s="1" t="s">
        <v>152</v>
      </c>
      <c r="AB1721" s="1" t="s">
        <v>124</v>
      </c>
      <c r="AC1721" s="1" t="s">
        <v>125</v>
      </c>
      <c r="AD1721" s="1" t="s">
        <v>126</v>
      </c>
      <c r="AE1721" s="1" t="s">
        <v>127</v>
      </c>
      <c r="AF1721" s="1" t="s">
        <v>70</v>
      </c>
      <c r="AG1721" s="1" t="s">
        <v>60</v>
      </c>
      <c r="AH1721">
        <v>1721</v>
      </c>
      <c r="AI1721" s="1" t="s">
        <v>113</v>
      </c>
      <c r="AJ1721" s="1" t="s">
        <v>114</v>
      </c>
      <c r="AK1721" s="1" t="s">
        <v>115</v>
      </c>
      <c r="AL1721">
        <v>1</v>
      </c>
      <c r="AM1721" s="1" t="s">
        <v>3556</v>
      </c>
      <c r="AN1721" s="2">
        <v>46174</v>
      </c>
      <c r="AO1721" s="3">
        <v>46174</v>
      </c>
    </row>
    <row r="1722" spans="1:41">
      <c r="A1722" s="1" t="s">
        <v>3557</v>
      </c>
      <c r="B1722" s="1" t="s">
        <v>42</v>
      </c>
      <c r="C1722">
        <v>999999999999</v>
      </c>
      <c r="D1722">
        <v>111111111111</v>
      </c>
      <c r="E1722" s="1" t="s">
        <v>43</v>
      </c>
      <c r="F1722">
        <v>46198.833333333336</v>
      </c>
      <c r="G1722">
        <v>46199.833333333336</v>
      </c>
      <c r="H1722">
        <v>46173.833333333336</v>
      </c>
      <c r="I1722">
        <v>46203.833333333336</v>
      </c>
      <c r="J1722" s="1" t="s">
        <v>44</v>
      </c>
      <c r="K1722" s="1" t="s">
        <v>45</v>
      </c>
      <c r="L1722" s="1" t="s">
        <v>46</v>
      </c>
      <c r="M1722" s="1" t="s">
        <v>47</v>
      </c>
      <c r="N1722" s="1" t="s">
        <v>48</v>
      </c>
      <c r="O1722" s="1" t="s">
        <v>49</v>
      </c>
      <c r="P1722">
        <v>1011.4998000000001</v>
      </c>
      <c r="Q1722" s="1" t="s">
        <v>50</v>
      </c>
      <c r="R1722">
        <v>9.6000000000000002E-2</v>
      </c>
      <c r="S1722" s="1" t="s">
        <v>51</v>
      </c>
      <c r="T1722" s="1" t="s">
        <v>52</v>
      </c>
      <c r="U1722">
        <v>97.103999999999999</v>
      </c>
      <c r="V1722">
        <v>84.965999999999994</v>
      </c>
      <c r="W1722">
        <v>84.965999999999994</v>
      </c>
      <c r="X1722" s="1" t="s">
        <v>53</v>
      </c>
      <c r="Y1722" s="1" t="s">
        <v>49</v>
      </c>
      <c r="Z1722" s="1" t="s">
        <v>54</v>
      </c>
      <c r="AA1722" s="1" t="s">
        <v>65</v>
      </c>
      <c r="AB1722" s="1" t="s">
        <v>66</v>
      </c>
      <c r="AC1722" s="1" t="s">
        <v>67</v>
      </c>
      <c r="AD1722" s="1" t="s">
        <v>68</v>
      </c>
      <c r="AE1722" s="1" t="s">
        <v>69</v>
      </c>
      <c r="AF1722" s="1" t="s">
        <v>70</v>
      </c>
      <c r="AG1722" s="1" t="s">
        <v>60</v>
      </c>
      <c r="AH1722">
        <v>1722</v>
      </c>
      <c r="AI1722" s="1" t="s">
        <v>70</v>
      </c>
      <c r="AJ1722" s="1" t="s">
        <v>71</v>
      </c>
      <c r="AK1722" s="1" t="s">
        <v>72</v>
      </c>
      <c r="AL1722">
        <v>1</v>
      </c>
      <c r="AM1722" s="1" t="s">
        <v>3558</v>
      </c>
      <c r="AN1722" s="2">
        <v>46174</v>
      </c>
      <c r="AO1722" s="3">
        <v>46174</v>
      </c>
    </row>
    <row r="1723" spans="1:41">
      <c r="A1723" s="1" t="s">
        <v>3559</v>
      </c>
      <c r="B1723" s="1" t="s">
        <v>42</v>
      </c>
      <c r="C1723">
        <v>999999999999</v>
      </c>
      <c r="D1723">
        <v>111111111111</v>
      </c>
      <c r="E1723" s="1" t="s">
        <v>43</v>
      </c>
      <c r="F1723">
        <v>46198.833333333336</v>
      </c>
      <c r="G1723">
        <v>46199.833333333336</v>
      </c>
      <c r="H1723">
        <v>46173.833333333336</v>
      </c>
      <c r="I1723">
        <v>46203.833333333336</v>
      </c>
      <c r="J1723" s="1" t="s">
        <v>44</v>
      </c>
      <c r="K1723" s="1" t="s">
        <v>45</v>
      </c>
      <c r="L1723" s="1" t="s">
        <v>46</v>
      </c>
      <c r="M1723" s="1" t="s">
        <v>64</v>
      </c>
      <c r="N1723" s="1" t="s">
        <v>48</v>
      </c>
      <c r="O1723" s="1" t="s">
        <v>49</v>
      </c>
      <c r="P1723">
        <v>1179.8588999999999</v>
      </c>
      <c r="Q1723" s="1" t="s">
        <v>50</v>
      </c>
      <c r="R1723">
        <v>9.6000000000000002E-2</v>
      </c>
      <c r="S1723" s="1" t="s">
        <v>51</v>
      </c>
      <c r="T1723" s="1" t="s">
        <v>52</v>
      </c>
      <c r="U1723">
        <v>113.26649999999999</v>
      </c>
      <c r="V1723">
        <v>99.108199999999997</v>
      </c>
      <c r="W1723">
        <v>99.108199999999997</v>
      </c>
      <c r="X1723" s="1" t="s">
        <v>53</v>
      </c>
      <c r="Y1723" s="1" t="s">
        <v>49</v>
      </c>
      <c r="Z1723" s="1" t="s">
        <v>54</v>
      </c>
      <c r="AA1723" s="1" t="s">
        <v>65</v>
      </c>
      <c r="AB1723" s="1" t="s">
        <v>66</v>
      </c>
      <c r="AC1723" s="1" t="s">
        <v>67</v>
      </c>
      <c r="AD1723" s="1" t="s">
        <v>68</v>
      </c>
      <c r="AE1723" s="1" t="s">
        <v>69</v>
      </c>
      <c r="AF1723" s="1" t="s">
        <v>70</v>
      </c>
      <c r="AG1723" s="1" t="s">
        <v>60</v>
      </c>
      <c r="AH1723">
        <v>1723</v>
      </c>
      <c r="AI1723" s="1" t="s">
        <v>70</v>
      </c>
      <c r="AJ1723" s="1" t="s">
        <v>71</v>
      </c>
      <c r="AK1723" s="1" t="s">
        <v>72</v>
      </c>
      <c r="AL1723">
        <v>1</v>
      </c>
      <c r="AM1723" s="1" t="s">
        <v>3560</v>
      </c>
      <c r="AN1723" s="2">
        <v>46174</v>
      </c>
      <c r="AO1723" s="3">
        <v>46174</v>
      </c>
    </row>
    <row r="1724" spans="1:41">
      <c r="A1724" s="1" t="s">
        <v>3561</v>
      </c>
      <c r="B1724" s="1" t="s">
        <v>42</v>
      </c>
      <c r="C1724">
        <v>999999999999</v>
      </c>
      <c r="D1724">
        <v>111111111111</v>
      </c>
      <c r="E1724" s="1" t="s">
        <v>43</v>
      </c>
      <c r="F1724">
        <v>46198.833333333336</v>
      </c>
      <c r="G1724">
        <v>46199.833333333336</v>
      </c>
      <c r="H1724">
        <v>46173.833333333336</v>
      </c>
      <c r="I1724">
        <v>46203.833333333336</v>
      </c>
      <c r="J1724" s="1" t="s">
        <v>75</v>
      </c>
      <c r="K1724" s="1" t="s">
        <v>76</v>
      </c>
      <c r="L1724" s="1" t="s">
        <v>77</v>
      </c>
      <c r="M1724" s="1" t="s">
        <v>78</v>
      </c>
      <c r="N1724" s="1" t="s">
        <v>48</v>
      </c>
      <c r="O1724" s="1" t="s">
        <v>49</v>
      </c>
      <c r="P1724">
        <v>228.6515</v>
      </c>
      <c r="Q1724" s="1" t="s">
        <v>79</v>
      </c>
      <c r="R1724">
        <v>2.3E-2</v>
      </c>
      <c r="S1724" s="1" t="s">
        <v>51</v>
      </c>
      <c r="T1724" s="1" t="s">
        <v>52</v>
      </c>
      <c r="U1724">
        <v>5.2590000000000003</v>
      </c>
      <c r="V1724">
        <v>4.9160000000000004</v>
      </c>
      <c r="W1724">
        <v>4.9160000000000004</v>
      </c>
      <c r="X1724" s="1" t="s">
        <v>53</v>
      </c>
      <c r="Y1724" s="1" t="s">
        <v>49</v>
      </c>
      <c r="Z1724" s="1" t="s">
        <v>80</v>
      </c>
      <c r="AA1724" s="1" t="s">
        <v>65</v>
      </c>
      <c r="AB1724" s="1" t="s">
        <v>66</v>
      </c>
      <c r="AC1724" s="1" t="s">
        <v>67</v>
      </c>
      <c r="AD1724" s="1" t="s">
        <v>68</v>
      </c>
      <c r="AE1724" s="1" t="s">
        <v>69</v>
      </c>
      <c r="AF1724" s="1" t="s">
        <v>70</v>
      </c>
      <c r="AG1724" s="1" t="s">
        <v>60</v>
      </c>
      <c r="AH1724">
        <v>1724</v>
      </c>
      <c r="AI1724" s="1" t="s">
        <v>70</v>
      </c>
      <c r="AJ1724" s="1" t="s">
        <v>71</v>
      </c>
      <c r="AK1724" s="1" t="s">
        <v>72</v>
      </c>
      <c r="AL1724">
        <v>1</v>
      </c>
      <c r="AM1724" s="1" t="s">
        <v>3562</v>
      </c>
      <c r="AN1724" s="2">
        <v>46174</v>
      </c>
      <c r="AO1724" s="3">
        <v>46174</v>
      </c>
    </row>
    <row r="1725" spans="1:41">
      <c r="A1725" s="1" t="s">
        <v>3563</v>
      </c>
      <c r="B1725" s="1" t="s">
        <v>42</v>
      </c>
      <c r="C1725">
        <v>999999999999</v>
      </c>
      <c r="D1725">
        <v>111111111111</v>
      </c>
      <c r="E1725" s="1" t="s">
        <v>43</v>
      </c>
      <c r="F1725">
        <v>46198.833333333336</v>
      </c>
      <c r="G1725">
        <v>46199.833333333336</v>
      </c>
      <c r="H1725">
        <v>46173.833333333336</v>
      </c>
      <c r="I1725">
        <v>46203.833333333336</v>
      </c>
      <c r="J1725" s="1" t="s">
        <v>75</v>
      </c>
      <c r="K1725" s="1" t="s">
        <v>76</v>
      </c>
      <c r="L1725" s="1" t="s">
        <v>77</v>
      </c>
      <c r="M1725" s="1" t="s">
        <v>83</v>
      </c>
      <c r="N1725" s="1" t="s">
        <v>48</v>
      </c>
      <c r="O1725" s="1" t="s">
        <v>49</v>
      </c>
      <c r="P1725">
        <v>248.03530000000001</v>
      </c>
      <c r="Q1725" s="1" t="s">
        <v>79</v>
      </c>
      <c r="R1725">
        <v>2.3E-2</v>
      </c>
      <c r="S1725" s="1" t="s">
        <v>51</v>
      </c>
      <c r="T1725" s="1" t="s">
        <v>52</v>
      </c>
      <c r="U1725">
        <v>5.7047999999999996</v>
      </c>
      <c r="V1725">
        <v>5.3327999999999998</v>
      </c>
      <c r="W1725">
        <v>5.3327999999999998</v>
      </c>
      <c r="X1725" s="1" t="s">
        <v>53</v>
      </c>
      <c r="Y1725" s="1" t="s">
        <v>49</v>
      </c>
      <c r="Z1725" s="1" t="s">
        <v>80</v>
      </c>
      <c r="AA1725" s="1" t="s">
        <v>65</v>
      </c>
      <c r="AB1725" s="1" t="s">
        <v>66</v>
      </c>
      <c r="AC1725" s="1" t="s">
        <v>67</v>
      </c>
      <c r="AD1725" s="1" t="s">
        <v>68</v>
      </c>
      <c r="AE1725" s="1" t="s">
        <v>69</v>
      </c>
      <c r="AF1725" s="1" t="s">
        <v>70</v>
      </c>
      <c r="AG1725" s="1" t="s">
        <v>60</v>
      </c>
      <c r="AH1725">
        <v>1725</v>
      </c>
      <c r="AI1725" s="1" t="s">
        <v>70</v>
      </c>
      <c r="AJ1725" s="1" t="s">
        <v>71</v>
      </c>
      <c r="AK1725" s="1" t="s">
        <v>72</v>
      </c>
      <c r="AL1725">
        <v>1</v>
      </c>
      <c r="AM1725" s="1" t="s">
        <v>3564</v>
      </c>
      <c r="AN1725" s="2">
        <v>46174</v>
      </c>
      <c r="AO1725" s="3">
        <v>46174</v>
      </c>
    </row>
    <row r="1726" spans="1:41">
      <c r="A1726" s="1" t="s">
        <v>3565</v>
      </c>
      <c r="B1726" s="1" t="s">
        <v>42</v>
      </c>
      <c r="C1726">
        <v>999999999999</v>
      </c>
      <c r="D1726">
        <v>111111111111</v>
      </c>
      <c r="E1726" s="1" t="s">
        <v>43</v>
      </c>
      <c r="F1726">
        <v>46198.833333333336</v>
      </c>
      <c r="G1726">
        <v>46199.833333333336</v>
      </c>
      <c r="H1726">
        <v>46173.833333333336</v>
      </c>
      <c r="I1726">
        <v>46203.833333333336</v>
      </c>
      <c r="J1726" s="1" t="s">
        <v>86</v>
      </c>
      <c r="K1726" s="1" t="s">
        <v>87</v>
      </c>
      <c r="L1726" s="1" t="s">
        <v>88</v>
      </c>
      <c r="M1726" s="1" t="s">
        <v>89</v>
      </c>
      <c r="N1726" s="1" t="s">
        <v>48</v>
      </c>
      <c r="O1726" s="1" t="s">
        <v>49</v>
      </c>
      <c r="P1726">
        <v>228.82650000000001</v>
      </c>
      <c r="Q1726" s="1" t="s">
        <v>50</v>
      </c>
      <c r="R1726">
        <v>0.192</v>
      </c>
      <c r="S1726" s="1" t="s">
        <v>51</v>
      </c>
      <c r="T1726" s="1" t="s">
        <v>52</v>
      </c>
      <c r="U1726">
        <v>43.934699999999999</v>
      </c>
      <c r="V1726">
        <v>38.900500000000001</v>
      </c>
      <c r="W1726">
        <v>38.900500000000001</v>
      </c>
      <c r="X1726" s="1" t="s">
        <v>53</v>
      </c>
      <c r="Y1726" s="1" t="s">
        <v>49</v>
      </c>
      <c r="Z1726" s="1" t="s">
        <v>90</v>
      </c>
      <c r="AA1726" s="1" t="s">
        <v>65</v>
      </c>
      <c r="AB1726" s="1" t="s">
        <v>66</v>
      </c>
      <c r="AC1726" s="1" t="s">
        <v>67</v>
      </c>
      <c r="AD1726" s="1" t="s">
        <v>68</v>
      </c>
      <c r="AE1726" s="1" t="s">
        <v>69</v>
      </c>
      <c r="AF1726" s="1" t="s">
        <v>70</v>
      </c>
      <c r="AG1726" s="1" t="s">
        <v>60</v>
      </c>
      <c r="AH1726">
        <v>1726</v>
      </c>
      <c r="AI1726" s="1" t="s">
        <v>70</v>
      </c>
      <c r="AJ1726" s="1" t="s">
        <v>71</v>
      </c>
      <c r="AK1726" s="1" t="s">
        <v>72</v>
      </c>
      <c r="AL1726">
        <v>1</v>
      </c>
      <c r="AM1726" s="1" t="s">
        <v>3566</v>
      </c>
      <c r="AN1726" s="2">
        <v>46174</v>
      </c>
      <c r="AO1726" s="3">
        <v>46174</v>
      </c>
    </row>
    <row r="1727" spans="1:41">
      <c r="A1727" s="1" t="s">
        <v>3567</v>
      </c>
      <c r="B1727" s="1" t="s">
        <v>42</v>
      </c>
      <c r="C1727">
        <v>999999999999</v>
      </c>
      <c r="D1727">
        <v>111111111111</v>
      </c>
      <c r="E1727" s="1" t="s">
        <v>43</v>
      </c>
      <c r="F1727">
        <v>46198.833333333336</v>
      </c>
      <c r="G1727">
        <v>46199.833333333336</v>
      </c>
      <c r="H1727">
        <v>46173.833333333336</v>
      </c>
      <c r="I1727">
        <v>46203.833333333336</v>
      </c>
      <c r="J1727" s="1" t="s">
        <v>86</v>
      </c>
      <c r="K1727" s="1" t="s">
        <v>87</v>
      </c>
      <c r="L1727" s="1" t="s">
        <v>88</v>
      </c>
      <c r="M1727" s="1" t="s">
        <v>93</v>
      </c>
      <c r="N1727" s="1" t="s">
        <v>48</v>
      </c>
      <c r="O1727" s="1" t="s">
        <v>49</v>
      </c>
      <c r="P1727">
        <v>224.47450000000001</v>
      </c>
      <c r="Q1727" s="1" t="s">
        <v>50</v>
      </c>
      <c r="R1727">
        <v>0.192</v>
      </c>
      <c r="S1727" s="1" t="s">
        <v>51</v>
      </c>
      <c r="T1727" s="1" t="s">
        <v>52</v>
      </c>
      <c r="U1727">
        <v>43.0991</v>
      </c>
      <c r="V1727">
        <v>38.160699999999999</v>
      </c>
      <c r="W1727">
        <v>38.160699999999999</v>
      </c>
      <c r="X1727" s="1" t="s">
        <v>53</v>
      </c>
      <c r="Y1727" s="1" t="s">
        <v>49</v>
      </c>
      <c r="Z1727" s="1" t="s">
        <v>90</v>
      </c>
      <c r="AA1727" s="1" t="s">
        <v>55</v>
      </c>
      <c r="AB1727" s="1" t="s">
        <v>56</v>
      </c>
      <c r="AC1727" s="1" t="s">
        <v>57</v>
      </c>
      <c r="AD1727" s="1" t="s">
        <v>58</v>
      </c>
      <c r="AE1727" s="1" t="s">
        <v>59</v>
      </c>
      <c r="AF1727" s="1" t="s">
        <v>56</v>
      </c>
      <c r="AG1727" s="1" t="s">
        <v>60</v>
      </c>
      <c r="AH1727">
        <v>1727</v>
      </c>
      <c r="AI1727" s="1" t="s">
        <v>56</v>
      </c>
      <c r="AJ1727" s="1" t="s">
        <v>56</v>
      </c>
      <c r="AK1727" s="1" t="s">
        <v>61</v>
      </c>
      <c r="AL1727">
        <v>1</v>
      </c>
      <c r="AM1727" s="1" t="s">
        <v>3568</v>
      </c>
      <c r="AN1727" s="2">
        <v>46174</v>
      </c>
      <c r="AO1727" s="3">
        <v>46174</v>
      </c>
    </row>
    <row r="1728" spans="1:41">
      <c r="A1728" s="1" t="s">
        <v>3569</v>
      </c>
      <c r="B1728" s="1" t="s">
        <v>42</v>
      </c>
      <c r="C1728">
        <v>999999999999</v>
      </c>
      <c r="D1728">
        <v>111111111111</v>
      </c>
      <c r="E1728" s="1" t="s">
        <v>43</v>
      </c>
      <c r="F1728">
        <v>46198.833333333336</v>
      </c>
      <c r="G1728">
        <v>46199.833333333336</v>
      </c>
      <c r="H1728">
        <v>46173.833333333336</v>
      </c>
      <c r="I1728">
        <v>46203.833333333336</v>
      </c>
      <c r="J1728" s="1" t="s">
        <v>96</v>
      </c>
      <c r="K1728" s="1" t="s">
        <v>45</v>
      </c>
      <c r="L1728" s="1" t="s">
        <v>97</v>
      </c>
      <c r="M1728" s="1" t="s">
        <v>98</v>
      </c>
      <c r="N1728" s="1" t="s">
        <v>48</v>
      </c>
      <c r="O1728" s="1" t="s">
        <v>49</v>
      </c>
      <c r="P1728">
        <v>4898220.2892000005</v>
      </c>
      <c r="Q1728" s="1" t="s">
        <v>99</v>
      </c>
      <c r="R1728">
        <v>1.6666700000000001E-5</v>
      </c>
      <c r="S1728" s="1" t="s">
        <v>51</v>
      </c>
      <c r="T1728" s="1" t="s">
        <v>52</v>
      </c>
      <c r="U1728">
        <v>81.637200000000007</v>
      </c>
      <c r="V1728">
        <v>75.922399999999996</v>
      </c>
      <c r="W1728">
        <v>75.922399999999996</v>
      </c>
      <c r="X1728" s="1" t="s">
        <v>53</v>
      </c>
      <c r="Y1728" s="1" t="s">
        <v>49</v>
      </c>
      <c r="Z1728" s="1" t="s">
        <v>100</v>
      </c>
      <c r="AA1728" s="1" t="s">
        <v>65</v>
      </c>
      <c r="AB1728" s="1" t="s">
        <v>66</v>
      </c>
      <c r="AC1728" s="1" t="s">
        <v>67</v>
      </c>
      <c r="AD1728" s="1" t="s">
        <v>68</v>
      </c>
      <c r="AE1728" s="1" t="s">
        <v>69</v>
      </c>
      <c r="AF1728" s="1" t="s">
        <v>70</v>
      </c>
      <c r="AG1728" s="1" t="s">
        <v>60</v>
      </c>
      <c r="AH1728">
        <v>1728</v>
      </c>
      <c r="AI1728" s="1" t="s">
        <v>70</v>
      </c>
      <c r="AJ1728" s="1" t="s">
        <v>71</v>
      </c>
      <c r="AK1728" s="1" t="s">
        <v>72</v>
      </c>
      <c r="AL1728">
        <v>1</v>
      </c>
      <c r="AM1728" s="1" t="s">
        <v>3570</v>
      </c>
      <c r="AN1728" s="2">
        <v>46174</v>
      </c>
      <c r="AO1728" s="3">
        <v>46174</v>
      </c>
    </row>
    <row r="1729" spans="1:41">
      <c r="A1729" s="1" t="s">
        <v>3571</v>
      </c>
      <c r="B1729" s="1" t="s">
        <v>42</v>
      </c>
      <c r="C1729">
        <v>999999999999</v>
      </c>
      <c r="D1729">
        <v>111111111111</v>
      </c>
      <c r="E1729" s="1" t="s">
        <v>43</v>
      </c>
      <c r="F1729">
        <v>46198.833333333336</v>
      </c>
      <c r="G1729">
        <v>46199.833333333336</v>
      </c>
      <c r="H1729">
        <v>46173.833333333336</v>
      </c>
      <c r="I1729">
        <v>46203.833333333336</v>
      </c>
      <c r="J1729" s="1" t="s">
        <v>96</v>
      </c>
      <c r="K1729" s="1" t="s">
        <v>45</v>
      </c>
      <c r="L1729" s="1" t="s">
        <v>97</v>
      </c>
      <c r="M1729" s="1" t="s">
        <v>103</v>
      </c>
      <c r="N1729" s="1" t="s">
        <v>48</v>
      </c>
      <c r="O1729" s="1" t="s">
        <v>49</v>
      </c>
      <c r="P1729">
        <v>4424424.9450000003</v>
      </c>
      <c r="Q1729" s="1" t="s">
        <v>99</v>
      </c>
      <c r="R1729">
        <v>1.6666700000000001E-5</v>
      </c>
      <c r="S1729" s="1" t="s">
        <v>51</v>
      </c>
      <c r="T1729" s="1" t="s">
        <v>52</v>
      </c>
      <c r="U1729">
        <v>73.740600000000001</v>
      </c>
      <c r="V1729">
        <v>68.578599999999994</v>
      </c>
      <c r="W1729">
        <v>68.578599999999994</v>
      </c>
      <c r="X1729" s="1" t="s">
        <v>53</v>
      </c>
      <c r="Y1729" s="1" t="s">
        <v>49</v>
      </c>
      <c r="Z1729" s="1" t="s">
        <v>100</v>
      </c>
      <c r="AA1729" s="1" t="s">
        <v>65</v>
      </c>
      <c r="AB1729" s="1" t="s">
        <v>66</v>
      </c>
      <c r="AC1729" s="1" t="s">
        <v>67</v>
      </c>
      <c r="AD1729" s="1" t="s">
        <v>68</v>
      </c>
      <c r="AE1729" s="1" t="s">
        <v>69</v>
      </c>
      <c r="AF1729" s="1" t="s">
        <v>70</v>
      </c>
      <c r="AG1729" s="1" t="s">
        <v>60</v>
      </c>
      <c r="AH1729">
        <v>1729</v>
      </c>
      <c r="AI1729" s="1" t="s">
        <v>70</v>
      </c>
      <c r="AJ1729" s="1" t="s">
        <v>71</v>
      </c>
      <c r="AK1729" s="1" t="s">
        <v>72</v>
      </c>
      <c r="AL1729">
        <v>1</v>
      </c>
      <c r="AM1729" s="1" t="s">
        <v>3572</v>
      </c>
      <c r="AN1729" s="2">
        <v>46174</v>
      </c>
      <c r="AO1729" s="3">
        <v>46174</v>
      </c>
    </row>
    <row r="1730" spans="1:41">
      <c r="A1730" s="1" t="s">
        <v>3573</v>
      </c>
      <c r="B1730" s="1" t="s">
        <v>42</v>
      </c>
      <c r="C1730">
        <v>999999999999</v>
      </c>
      <c r="D1730">
        <v>111111111111</v>
      </c>
      <c r="E1730" s="1" t="s">
        <v>43</v>
      </c>
      <c r="F1730">
        <v>46198.833333333336</v>
      </c>
      <c r="G1730">
        <v>46199.833333333336</v>
      </c>
      <c r="H1730">
        <v>46173.833333333336</v>
      </c>
      <c r="I1730">
        <v>46203.833333333336</v>
      </c>
      <c r="J1730" s="1" t="s">
        <v>106</v>
      </c>
      <c r="K1730" s="1" t="s">
        <v>107</v>
      </c>
      <c r="L1730" s="1" t="s">
        <v>108</v>
      </c>
      <c r="M1730" s="1" t="s">
        <v>109</v>
      </c>
      <c r="N1730" s="1" t="s">
        <v>48</v>
      </c>
      <c r="O1730" s="1" t="s">
        <v>49</v>
      </c>
      <c r="P1730">
        <v>238.6019</v>
      </c>
      <c r="Q1730" s="1" t="s">
        <v>110</v>
      </c>
      <c r="R1730">
        <v>0.5</v>
      </c>
      <c r="S1730" s="1" t="s">
        <v>51</v>
      </c>
      <c r="T1730" s="1" t="s">
        <v>52</v>
      </c>
      <c r="U1730">
        <v>119.301</v>
      </c>
      <c r="V1730">
        <v>109.7569</v>
      </c>
      <c r="W1730">
        <v>109.7569</v>
      </c>
      <c r="X1730" s="1" t="s">
        <v>53</v>
      </c>
      <c r="Y1730" s="1" t="s">
        <v>49</v>
      </c>
      <c r="Z1730" s="1" t="s">
        <v>111</v>
      </c>
      <c r="AA1730" s="1" t="s">
        <v>112</v>
      </c>
      <c r="AB1730" s="1" t="s">
        <v>66</v>
      </c>
      <c r="AC1730" s="1" t="s">
        <v>67</v>
      </c>
      <c r="AD1730" s="1" t="s">
        <v>68</v>
      </c>
      <c r="AE1730" s="1" t="s">
        <v>69</v>
      </c>
      <c r="AF1730" s="1" t="s">
        <v>70</v>
      </c>
      <c r="AG1730" s="1" t="s">
        <v>60</v>
      </c>
      <c r="AH1730">
        <v>1730</v>
      </c>
      <c r="AI1730" s="1" t="s">
        <v>113</v>
      </c>
      <c r="AJ1730" s="1" t="s">
        <v>114</v>
      </c>
      <c r="AK1730" s="1" t="s">
        <v>115</v>
      </c>
      <c r="AL1730">
        <v>1</v>
      </c>
      <c r="AM1730" s="1" t="s">
        <v>3574</v>
      </c>
      <c r="AN1730" s="2">
        <v>46174</v>
      </c>
      <c r="AO1730" s="3">
        <v>46174</v>
      </c>
    </row>
    <row r="1731" spans="1:41">
      <c r="A1731" s="1" t="s">
        <v>3575</v>
      </c>
      <c r="B1731" s="1" t="s">
        <v>42</v>
      </c>
      <c r="C1731">
        <v>999999999999</v>
      </c>
      <c r="D1731">
        <v>111111111111</v>
      </c>
      <c r="E1731" s="1" t="s">
        <v>43</v>
      </c>
      <c r="F1731">
        <v>46198.833333333336</v>
      </c>
      <c r="G1731">
        <v>46199.833333333336</v>
      </c>
      <c r="H1731">
        <v>46173.833333333336</v>
      </c>
      <c r="I1731">
        <v>46203.833333333336</v>
      </c>
      <c r="J1731" s="1" t="s">
        <v>106</v>
      </c>
      <c r="K1731" s="1" t="s">
        <v>107</v>
      </c>
      <c r="L1731" s="1" t="s">
        <v>108</v>
      </c>
      <c r="M1731" s="1" t="s">
        <v>118</v>
      </c>
      <c r="N1731" s="1" t="s">
        <v>48</v>
      </c>
      <c r="O1731" s="1" t="s">
        <v>49</v>
      </c>
      <c r="P1731">
        <v>210.6567</v>
      </c>
      <c r="Q1731" s="1" t="s">
        <v>110</v>
      </c>
      <c r="R1731">
        <v>0.5</v>
      </c>
      <c r="S1731" s="1" t="s">
        <v>51</v>
      </c>
      <c r="T1731" s="1" t="s">
        <v>52</v>
      </c>
      <c r="U1731">
        <v>105.3284</v>
      </c>
      <c r="V1731">
        <v>96.902100000000004</v>
      </c>
      <c r="W1731">
        <v>96.902100000000004</v>
      </c>
      <c r="X1731" s="1" t="s">
        <v>53</v>
      </c>
      <c r="Y1731" s="1" t="s">
        <v>49</v>
      </c>
      <c r="Z1731" s="1" t="s">
        <v>111</v>
      </c>
      <c r="AA1731" s="1" t="s">
        <v>112</v>
      </c>
      <c r="AB1731" s="1" t="s">
        <v>66</v>
      </c>
      <c r="AC1731" s="1" t="s">
        <v>67</v>
      </c>
      <c r="AD1731" s="1" t="s">
        <v>68</v>
      </c>
      <c r="AE1731" s="1" t="s">
        <v>69</v>
      </c>
      <c r="AF1731" s="1" t="s">
        <v>70</v>
      </c>
      <c r="AG1731" s="1" t="s">
        <v>60</v>
      </c>
      <c r="AH1731">
        <v>1731</v>
      </c>
      <c r="AI1731" s="1" t="s">
        <v>113</v>
      </c>
      <c r="AJ1731" s="1" t="s">
        <v>114</v>
      </c>
      <c r="AK1731" s="1" t="s">
        <v>115</v>
      </c>
      <c r="AL1731">
        <v>1</v>
      </c>
      <c r="AM1731" s="1" t="s">
        <v>3576</v>
      </c>
      <c r="AN1731" s="2">
        <v>46174</v>
      </c>
      <c r="AO1731" s="3">
        <v>46174</v>
      </c>
    </row>
    <row r="1732" spans="1:41">
      <c r="A1732" s="1" t="s">
        <v>3577</v>
      </c>
      <c r="B1732" s="1" t="s">
        <v>42</v>
      </c>
      <c r="C1732">
        <v>999999999999</v>
      </c>
      <c r="D1732">
        <v>222222222222</v>
      </c>
      <c r="E1732" s="1" t="s">
        <v>121</v>
      </c>
      <c r="F1732">
        <v>46198.833333333336</v>
      </c>
      <c r="G1732">
        <v>46199.833333333336</v>
      </c>
      <c r="H1732">
        <v>46173.833333333336</v>
      </c>
      <c r="I1732">
        <v>46203.833333333336</v>
      </c>
      <c r="J1732" s="1" t="s">
        <v>44</v>
      </c>
      <c r="K1732" s="1" t="s">
        <v>45</v>
      </c>
      <c r="L1732" s="1" t="s">
        <v>46</v>
      </c>
      <c r="M1732" s="1" t="s">
        <v>122</v>
      </c>
      <c r="N1732" s="1" t="s">
        <v>48</v>
      </c>
      <c r="O1732" s="1" t="s">
        <v>49</v>
      </c>
      <c r="P1732">
        <v>408.1223</v>
      </c>
      <c r="Q1732" s="1" t="s">
        <v>50</v>
      </c>
      <c r="R1732">
        <v>9.6000000000000002E-2</v>
      </c>
      <c r="S1732" s="1" t="s">
        <v>51</v>
      </c>
      <c r="T1732" s="1" t="s">
        <v>52</v>
      </c>
      <c r="U1732">
        <v>39.179699999999997</v>
      </c>
      <c r="V1732">
        <v>34.282299999999999</v>
      </c>
      <c r="W1732">
        <v>34.282299999999999</v>
      </c>
      <c r="X1732" s="1" t="s">
        <v>53</v>
      </c>
      <c r="Y1732" s="1" t="s">
        <v>49</v>
      </c>
      <c r="Z1732" s="1" t="s">
        <v>54</v>
      </c>
      <c r="AA1732" s="1" t="s">
        <v>55</v>
      </c>
      <c r="AB1732" s="1" t="s">
        <v>56</v>
      </c>
      <c r="AC1732" s="1" t="s">
        <v>57</v>
      </c>
      <c r="AD1732" s="1" t="s">
        <v>58</v>
      </c>
      <c r="AE1732" s="1" t="s">
        <v>59</v>
      </c>
      <c r="AF1732" s="1" t="s">
        <v>56</v>
      </c>
      <c r="AG1732" s="1" t="s">
        <v>60</v>
      </c>
      <c r="AH1732">
        <v>1732</v>
      </c>
      <c r="AI1732" s="1" t="s">
        <v>56</v>
      </c>
      <c r="AJ1732" s="1" t="s">
        <v>56</v>
      </c>
      <c r="AK1732" s="1" t="s">
        <v>61</v>
      </c>
      <c r="AL1732">
        <v>1</v>
      </c>
      <c r="AM1732" s="1" t="s">
        <v>3578</v>
      </c>
      <c r="AN1732" s="2">
        <v>46174</v>
      </c>
      <c r="AO1732" s="3">
        <v>46174</v>
      </c>
    </row>
    <row r="1733" spans="1:41">
      <c r="A1733" s="1" t="s">
        <v>3579</v>
      </c>
      <c r="B1733" s="1" t="s">
        <v>42</v>
      </c>
      <c r="C1733">
        <v>999999999999</v>
      </c>
      <c r="D1733">
        <v>222222222222</v>
      </c>
      <c r="E1733" s="1" t="s">
        <v>121</v>
      </c>
      <c r="F1733">
        <v>46198.833333333336</v>
      </c>
      <c r="G1733">
        <v>46199.833333333336</v>
      </c>
      <c r="H1733">
        <v>46173.833333333336</v>
      </c>
      <c r="I1733">
        <v>46203.833333333336</v>
      </c>
      <c r="J1733" s="1" t="s">
        <v>44</v>
      </c>
      <c r="K1733" s="1" t="s">
        <v>45</v>
      </c>
      <c r="L1733" s="1" t="s">
        <v>46</v>
      </c>
      <c r="M1733" s="1" t="s">
        <v>130</v>
      </c>
      <c r="N1733" s="1" t="s">
        <v>48</v>
      </c>
      <c r="O1733" s="1" t="s">
        <v>49</v>
      </c>
      <c r="P1733">
        <v>435.495</v>
      </c>
      <c r="Q1733" s="1" t="s">
        <v>50</v>
      </c>
      <c r="R1733">
        <v>9.6000000000000002E-2</v>
      </c>
      <c r="S1733" s="1" t="s">
        <v>51</v>
      </c>
      <c r="T1733" s="1" t="s">
        <v>52</v>
      </c>
      <c r="U1733">
        <v>41.807499999999997</v>
      </c>
      <c r="V1733">
        <v>36.581600000000002</v>
      </c>
      <c r="W1733">
        <v>36.581600000000002</v>
      </c>
      <c r="X1733" s="1" t="s">
        <v>53</v>
      </c>
      <c r="Y1733" s="1" t="s">
        <v>49</v>
      </c>
      <c r="Z1733" s="1" t="s">
        <v>54</v>
      </c>
      <c r="AA1733" s="1" t="s">
        <v>123</v>
      </c>
      <c r="AB1733" s="1" t="s">
        <v>124</v>
      </c>
      <c r="AC1733" s="1" t="s">
        <v>125</v>
      </c>
      <c r="AD1733" s="1" t="s">
        <v>126</v>
      </c>
      <c r="AE1733" s="1" t="s">
        <v>127</v>
      </c>
      <c r="AF1733" s="1" t="s">
        <v>70</v>
      </c>
      <c r="AG1733" s="1" t="s">
        <v>60</v>
      </c>
      <c r="AH1733">
        <v>1733</v>
      </c>
      <c r="AI1733" s="1" t="s">
        <v>70</v>
      </c>
      <c r="AJ1733" s="1" t="s">
        <v>71</v>
      </c>
      <c r="AK1733" s="1" t="s">
        <v>72</v>
      </c>
      <c r="AL1733">
        <v>1</v>
      </c>
      <c r="AM1733" s="1" t="s">
        <v>3580</v>
      </c>
      <c r="AN1733" s="2">
        <v>46174</v>
      </c>
      <c r="AO1733" s="3">
        <v>46174</v>
      </c>
    </row>
    <row r="1734" spans="1:41">
      <c r="A1734" s="1" t="s">
        <v>3581</v>
      </c>
      <c r="B1734" s="1" t="s">
        <v>42</v>
      </c>
      <c r="C1734">
        <v>999999999999</v>
      </c>
      <c r="D1734">
        <v>222222222222</v>
      </c>
      <c r="E1734" s="1" t="s">
        <v>121</v>
      </c>
      <c r="F1734">
        <v>46198.833333333336</v>
      </c>
      <c r="G1734">
        <v>46199.833333333336</v>
      </c>
      <c r="H1734">
        <v>46173.833333333336</v>
      </c>
      <c r="I1734">
        <v>46203.833333333336</v>
      </c>
      <c r="J1734" s="1" t="s">
        <v>75</v>
      </c>
      <c r="K1734" s="1" t="s">
        <v>76</v>
      </c>
      <c r="L1734" s="1" t="s">
        <v>77</v>
      </c>
      <c r="M1734" s="1" t="s">
        <v>133</v>
      </c>
      <c r="N1734" s="1" t="s">
        <v>48</v>
      </c>
      <c r="O1734" s="1" t="s">
        <v>49</v>
      </c>
      <c r="P1734">
        <v>99.616699999999994</v>
      </c>
      <c r="Q1734" s="1" t="s">
        <v>79</v>
      </c>
      <c r="R1734">
        <v>2.3E-2</v>
      </c>
      <c r="S1734" s="1" t="s">
        <v>51</v>
      </c>
      <c r="T1734" s="1" t="s">
        <v>52</v>
      </c>
      <c r="U1734">
        <v>2.2911999999999999</v>
      </c>
      <c r="V1734">
        <v>2.1417999999999999</v>
      </c>
      <c r="W1734">
        <v>2.1417999999999999</v>
      </c>
      <c r="X1734" s="1" t="s">
        <v>53</v>
      </c>
      <c r="Y1734" s="1" t="s">
        <v>49</v>
      </c>
      <c r="Z1734" s="1" t="s">
        <v>80</v>
      </c>
      <c r="AA1734" s="1" t="s">
        <v>123</v>
      </c>
      <c r="AB1734" s="1" t="s">
        <v>124</v>
      </c>
      <c r="AC1734" s="1" t="s">
        <v>125</v>
      </c>
      <c r="AD1734" s="1" t="s">
        <v>126</v>
      </c>
      <c r="AE1734" s="1" t="s">
        <v>127</v>
      </c>
      <c r="AF1734" s="1" t="s">
        <v>70</v>
      </c>
      <c r="AG1734" s="1" t="s">
        <v>60</v>
      </c>
      <c r="AH1734">
        <v>1734</v>
      </c>
      <c r="AI1734" s="1" t="s">
        <v>70</v>
      </c>
      <c r="AJ1734" s="1" t="s">
        <v>71</v>
      </c>
      <c r="AK1734" s="1" t="s">
        <v>72</v>
      </c>
      <c r="AL1734">
        <v>1</v>
      </c>
      <c r="AM1734" s="1" t="s">
        <v>3582</v>
      </c>
      <c r="AN1734" s="2">
        <v>46174</v>
      </c>
      <c r="AO1734" s="3">
        <v>46174</v>
      </c>
    </row>
    <row r="1735" spans="1:41">
      <c r="A1735" s="1" t="s">
        <v>3583</v>
      </c>
      <c r="B1735" s="1" t="s">
        <v>42</v>
      </c>
      <c r="C1735">
        <v>999999999999</v>
      </c>
      <c r="D1735">
        <v>222222222222</v>
      </c>
      <c r="E1735" s="1" t="s">
        <v>121</v>
      </c>
      <c r="F1735">
        <v>46198.833333333336</v>
      </c>
      <c r="G1735">
        <v>46199.833333333336</v>
      </c>
      <c r="H1735">
        <v>46173.833333333336</v>
      </c>
      <c r="I1735">
        <v>46203.833333333336</v>
      </c>
      <c r="J1735" s="1" t="s">
        <v>75</v>
      </c>
      <c r="K1735" s="1" t="s">
        <v>76</v>
      </c>
      <c r="L1735" s="1" t="s">
        <v>77</v>
      </c>
      <c r="M1735" s="1" t="s">
        <v>136</v>
      </c>
      <c r="N1735" s="1" t="s">
        <v>48</v>
      </c>
      <c r="O1735" s="1" t="s">
        <v>49</v>
      </c>
      <c r="P1735">
        <v>98.651200000000003</v>
      </c>
      <c r="Q1735" s="1" t="s">
        <v>79</v>
      </c>
      <c r="R1735">
        <v>2.3E-2</v>
      </c>
      <c r="S1735" s="1" t="s">
        <v>51</v>
      </c>
      <c r="T1735" s="1" t="s">
        <v>52</v>
      </c>
      <c r="U1735">
        <v>2.2690000000000001</v>
      </c>
      <c r="V1735">
        <v>2.121</v>
      </c>
      <c r="W1735">
        <v>2.121</v>
      </c>
      <c r="X1735" s="1" t="s">
        <v>53</v>
      </c>
      <c r="Y1735" s="1" t="s">
        <v>49</v>
      </c>
      <c r="Z1735" s="1" t="s">
        <v>80</v>
      </c>
      <c r="AA1735" s="1" t="s">
        <v>123</v>
      </c>
      <c r="AB1735" s="1" t="s">
        <v>124</v>
      </c>
      <c r="AC1735" s="1" t="s">
        <v>125</v>
      </c>
      <c r="AD1735" s="1" t="s">
        <v>126</v>
      </c>
      <c r="AE1735" s="1" t="s">
        <v>127</v>
      </c>
      <c r="AF1735" s="1" t="s">
        <v>70</v>
      </c>
      <c r="AG1735" s="1" t="s">
        <v>60</v>
      </c>
      <c r="AH1735">
        <v>1735</v>
      </c>
      <c r="AI1735" s="1" t="s">
        <v>70</v>
      </c>
      <c r="AJ1735" s="1" t="s">
        <v>71</v>
      </c>
      <c r="AK1735" s="1" t="s">
        <v>72</v>
      </c>
      <c r="AL1735">
        <v>1</v>
      </c>
      <c r="AM1735" s="1" t="s">
        <v>3584</v>
      </c>
      <c r="AN1735" s="2">
        <v>46174</v>
      </c>
      <c r="AO1735" s="3">
        <v>46174</v>
      </c>
    </row>
    <row r="1736" spans="1:41">
      <c r="A1736" s="1" t="s">
        <v>3585</v>
      </c>
      <c r="B1736" s="1" t="s">
        <v>42</v>
      </c>
      <c r="C1736">
        <v>999999999999</v>
      </c>
      <c r="D1736">
        <v>222222222222</v>
      </c>
      <c r="E1736" s="1" t="s">
        <v>121</v>
      </c>
      <c r="F1736">
        <v>46198.833333333336</v>
      </c>
      <c r="G1736">
        <v>46199.833333333336</v>
      </c>
      <c r="H1736">
        <v>46173.833333333336</v>
      </c>
      <c r="I1736">
        <v>46203.833333333336</v>
      </c>
      <c r="J1736" s="1" t="s">
        <v>86</v>
      </c>
      <c r="K1736" s="1" t="s">
        <v>87</v>
      </c>
      <c r="L1736" s="1" t="s">
        <v>88</v>
      </c>
      <c r="M1736" s="1" t="s">
        <v>139</v>
      </c>
      <c r="N1736" s="1" t="s">
        <v>48</v>
      </c>
      <c r="O1736" s="1" t="s">
        <v>49</v>
      </c>
      <c r="P1736">
        <v>82.509600000000006</v>
      </c>
      <c r="Q1736" s="1" t="s">
        <v>50</v>
      </c>
      <c r="R1736">
        <v>0.192</v>
      </c>
      <c r="S1736" s="1" t="s">
        <v>51</v>
      </c>
      <c r="T1736" s="1" t="s">
        <v>52</v>
      </c>
      <c r="U1736">
        <v>15.841799999999999</v>
      </c>
      <c r="V1736">
        <v>14.0266</v>
      </c>
      <c r="W1736">
        <v>14.0266</v>
      </c>
      <c r="X1736" s="1" t="s">
        <v>53</v>
      </c>
      <c r="Y1736" s="1" t="s">
        <v>49</v>
      </c>
      <c r="Z1736" s="1" t="s">
        <v>90</v>
      </c>
      <c r="AA1736" s="1" t="s">
        <v>55</v>
      </c>
      <c r="AB1736" s="1" t="s">
        <v>56</v>
      </c>
      <c r="AC1736" s="1" t="s">
        <v>57</v>
      </c>
      <c r="AD1736" s="1" t="s">
        <v>58</v>
      </c>
      <c r="AE1736" s="1" t="s">
        <v>59</v>
      </c>
      <c r="AF1736" s="1" t="s">
        <v>56</v>
      </c>
      <c r="AG1736" s="1" t="s">
        <v>60</v>
      </c>
      <c r="AH1736">
        <v>1736</v>
      </c>
      <c r="AI1736" s="1" t="s">
        <v>56</v>
      </c>
      <c r="AJ1736" s="1" t="s">
        <v>56</v>
      </c>
      <c r="AK1736" s="1" t="s">
        <v>61</v>
      </c>
      <c r="AL1736">
        <v>1</v>
      </c>
      <c r="AM1736" s="1" t="s">
        <v>3586</v>
      </c>
      <c r="AN1736" s="2">
        <v>46174</v>
      </c>
      <c r="AO1736" s="3">
        <v>46174</v>
      </c>
    </row>
    <row r="1737" spans="1:41">
      <c r="A1737" s="1" t="s">
        <v>3587</v>
      </c>
      <c r="B1737" s="1" t="s">
        <v>42</v>
      </c>
      <c r="C1737">
        <v>999999999999</v>
      </c>
      <c r="D1737">
        <v>222222222222</v>
      </c>
      <c r="E1737" s="1" t="s">
        <v>121</v>
      </c>
      <c r="F1737">
        <v>46198.833333333336</v>
      </c>
      <c r="G1737">
        <v>46199.833333333336</v>
      </c>
      <c r="H1737">
        <v>46173.833333333336</v>
      </c>
      <c r="I1737">
        <v>46203.833333333336</v>
      </c>
      <c r="J1737" s="1" t="s">
        <v>86</v>
      </c>
      <c r="K1737" s="1" t="s">
        <v>87</v>
      </c>
      <c r="L1737" s="1" t="s">
        <v>88</v>
      </c>
      <c r="M1737" s="1" t="s">
        <v>142</v>
      </c>
      <c r="N1737" s="1" t="s">
        <v>48</v>
      </c>
      <c r="O1737" s="1" t="s">
        <v>49</v>
      </c>
      <c r="P1737">
        <v>79.995099999999994</v>
      </c>
      <c r="Q1737" s="1" t="s">
        <v>50</v>
      </c>
      <c r="R1737">
        <v>0.192</v>
      </c>
      <c r="S1737" s="1" t="s">
        <v>51</v>
      </c>
      <c r="T1737" s="1" t="s">
        <v>52</v>
      </c>
      <c r="U1737">
        <v>15.3591</v>
      </c>
      <c r="V1737">
        <v>13.5992</v>
      </c>
      <c r="W1737">
        <v>13.5992</v>
      </c>
      <c r="X1737" s="1" t="s">
        <v>53</v>
      </c>
      <c r="Y1737" s="1" t="s">
        <v>49</v>
      </c>
      <c r="Z1737" s="1" t="s">
        <v>90</v>
      </c>
      <c r="AA1737" s="1" t="s">
        <v>123</v>
      </c>
      <c r="AB1737" s="1" t="s">
        <v>124</v>
      </c>
      <c r="AC1737" s="1" t="s">
        <v>125</v>
      </c>
      <c r="AD1737" s="1" t="s">
        <v>126</v>
      </c>
      <c r="AE1737" s="1" t="s">
        <v>127</v>
      </c>
      <c r="AF1737" s="1" t="s">
        <v>70</v>
      </c>
      <c r="AG1737" s="1" t="s">
        <v>60</v>
      </c>
      <c r="AH1737">
        <v>1737</v>
      </c>
      <c r="AI1737" s="1" t="s">
        <v>70</v>
      </c>
      <c r="AJ1737" s="1" t="s">
        <v>71</v>
      </c>
      <c r="AK1737" s="1" t="s">
        <v>72</v>
      </c>
      <c r="AL1737">
        <v>1</v>
      </c>
      <c r="AM1737" s="1" t="s">
        <v>3588</v>
      </c>
      <c r="AN1737" s="2">
        <v>46174</v>
      </c>
      <c r="AO1737" s="3">
        <v>46174</v>
      </c>
    </row>
    <row r="1738" spans="1:41">
      <c r="A1738" s="1" t="s">
        <v>3589</v>
      </c>
      <c r="B1738" s="1" t="s">
        <v>42</v>
      </c>
      <c r="C1738">
        <v>999999999999</v>
      </c>
      <c r="D1738">
        <v>222222222222</v>
      </c>
      <c r="E1738" s="1" t="s">
        <v>121</v>
      </c>
      <c r="F1738">
        <v>46198.833333333336</v>
      </c>
      <c r="G1738">
        <v>46199.833333333336</v>
      </c>
      <c r="H1738">
        <v>46173.833333333336</v>
      </c>
      <c r="I1738">
        <v>46203.833333333336</v>
      </c>
      <c r="J1738" s="1" t="s">
        <v>96</v>
      </c>
      <c r="K1738" s="1" t="s">
        <v>45</v>
      </c>
      <c r="L1738" s="1" t="s">
        <v>97</v>
      </c>
      <c r="M1738" s="1" t="s">
        <v>145</v>
      </c>
      <c r="N1738" s="1" t="s">
        <v>48</v>
      </c>
      <c r="O1738" s="1" t="s">
        <v>49</v>
      </c>
      <c r="P1738">
        <v>1821598.8618000001</v>
      </c>
      <c r="Q1738" s="1" t="s">
        <v>99</v>
      </c>
      <c r="R1738">
        <v>1.6666700000000001E-5</v>
      </c>
      <c r="S1738" s="1" t="s">
        <v>51</v>
      </c>
      <c r="T1738" s="1" t="s">
        <v>52</v>
      </c>
      <c r="U1738">
        <v>30.36</v>
      </c>
      <c r="V1738">
        <v>28.2348</v>
      </c>
      <c r="W1738">
        <v>28.2348</v>
      </c>
      <c r="X1738" s="1" t="s">
        <v>53</v>
      </c>
      <c r="Y1738" s="1" t="s">
        <v>49</v>
      </c>
      <c r="Z1738" s="1" t="s">
        <v>100</v>
      </c>
      <c r="AA1738" s="1" t="s">
        <v>123</v>
      </c>
      <c r="AB1738" s="1" t="s">
        <v>124</v>
      </c>
      <c r="AC1738" s="1" t="s">
        <v>125</v>
      </c>
      <c r="AD1738" s="1" t="s">
        <v>126</v>
      </c>
      <c r="AE1738" s="1" t="s">
        <v>127</v>
      </c>
      <c r="AF1738" s="1" t="s">
        <v>70</v>
      </c>
      <c r="AG1738" s="1" t="s">
        <v>60</v>
      </c>
      <c r="AH1738">
        <v>1738</v>
      </c>
      <c r="AI1738" s="1" t="s">
        <v>70</v>
      </c>
      <c r="AJ1738" s="1" t="s">
        <v>71</v>
      </c>
      <c r="AK1738" s="1" t="s">
        <v>72</v>
      </c>
      <c r="AL1738">
        <v>1</v>
      </c>
      <c r="AM1738" s="1" t="s">
        <v>3590</v>
      </c>
      <c r="AN1738" s="2">
        <v>46174</v>
      </c>
      <c r="AO1738" s="3">
        <v>46174</v>
      </c>
    </row>
    <row r="1739" spans="1:41">
      <c r="A1739" s="1" t="s">
        <v>3591</v>
      </c>
      <c r="B1739" s="1" t="s">
        <v>42</v>
      </c>
      <c r="C1739">
        <v>999999999999</v>
      </c>
      <c r="D1739">
        <v>222222222222</v>
      </c>
      <c r="E1739" s="1" t="s">
        <v>121</v>
      </c>
      <c r="F1739">
        <v>46198.833333333336</v>
      </c>
      <c r="G1739">
        <v>46199.833333333336</v>
      </c>
      <c r="H1739">
        <v>46173.833333333336</v>
      </c>
      <c r="I1739">
        <v>46203.833333333336</v>
      </c>
      <c r="J1739" s="1" t="s">
        <v>96</v>
      </c>
      <c r="K1739" s="1" t="s">
        <v>45</v>
      </c>
      <c r="L1739" s="1" t="s">
        <v>97</v>
      </c>
      <c r="M1739" s="1" t="s">
        <v>148</v>
      </c>
      <c r="N1739" s="1" t="s">
        <v>48</v>
      </c>
      <c r="O1739" s="1" t="s">
        <v>49</v>
      </c>
      <c r="P1739">
        <v>1843635.0514</v>
      </c>
      <c r="Q1739" s="1" t="s">
        <v>99</v>
      </c>
      <c r="R1739">
        <v>1.6666700000000001E-5</v>
      </c>
      <c r="S1739" s="1" t="s">
        <v>51</v>
      </c>
      <c r="T1739" s="1" t="s">
        <v>52</v>
      </c>
      <c r="U1739">
        <v>30.7273</v>
      </c>
      <c r="V1739">
        <v>28.5763</v>
      </c>
      <c r="W1739">
        <v>28.5763</v>
      </c>
      <c r="X1739" s="1" t="s">
        <v>53</v>
      </c>
      <c r="Y1739" s="1" t="s">
        <v>49</v>
      </c>
      <c r="Z1739" s="1" t="s">
        <v>100</v>
      </c>
      <c r="AA1739" s="1" t="s">
        <v>123</v>
      </c>
      <c r="AB1739" s="1" t="s">
        <v>124</v>
      </c>
      <c r="AC1739" s="1" t="s">
        <v>125</v>
      </c>
      <c r="AD1739" s="1" t="s">
        <v>126</v>
      </c>
      <c r="AE1739" s="1" t="s">
        <v>127</v>
      </c>
      <c r="AF1739" s="1" t="s">
        <v>70</v>
      </c>
      <c r="AG1739" s="1" t="s">
        <v>60</v>
      </c>
      <c r="AH1739">
        <v>1739</v>
      </c>
      <c r="AI1739" s="1" t="s">
        <v>70</v>
      </c>
      <c r="AJ1739" s="1" t="s">
        <v>71</v>
      </c>
      <c r="AK1739" s="1" t="s">
        <v>72</v>
      </c>
      <c r="AL1739">
        <v>1</v>
      </c>
      <c r="AM1739" s="1" t="s">
        <v>3592</v>
      </c>
      <c r="AN1739" s="2">
        <v>46174</v>
      </c>
      <c r="AO1739" s="3">
        <v>46174</v>
      </c>
    </row>
    <row r="1740" spans="1:41">
      <c r="A1740" s="1" t="s">
        <v>3593</v>
      </c>
      <c r="B1740" s="1" t="s">
        <v>42</v>
      </c>
      <c r="C1740">
        <v>999999999999</v>
      </c>
      <c r="D1740">
        <v>222222222222</v>
      </c>
      <c r="E1740" s="1" t="s">
        <v>121</v>
      </c>
      <c r="F1740">
        <v>46198.833333333336</v>
      </c>
      <c r="G1740">
        <v>46199.833333333336</v>
      </c>
      <c r="H1740">
        <v>46173.833333333336</v>
      </c>
      <c r="I1740">
        <v>46203.833333333336</v>
      </c>
      <c r="J1740" s="1" t="s">
        <v>106</v>
      </c>
      <c r="K1740" s="1" t="s">
        <v>107</v>
      </c>
      <c r="L1740" s="1" t="s">
        <v>108</v>
      </c>
      <c r="M1740" s="1" t="s">
        <v>151</v>
      </c>
      <c r="N1740" s="1" t="s">
        <v>48</v>
      </c>
      <c r="O1740" s="1" t="s">
        <v>49</v>
      </c>
      <c r="P1740">
        <v>88.637699999999995</v>
      </c>
      <c r="Q1740" s="1" t="s">
        <v>110</v>
      </c>
      <c r="R1740">
        <v>0.5</v>
      </c>
      <c r="S1740" s="1" t="s">
        <v>51</v>
      </c>
      <c r="T1740" s="1" t="s">
        <v>52</v>
      </c>
      <c r="U1740">
        <v>44.318899999999999</v>
      </c>
      <c r="V1740">
        <v>40.773299999999999</v>
      </c>
      <c r="W1740">
        <v>40.773299999999999</v>
      </c>
      <c r="X1740" s="1" t="s">
        <v>53</v>
      </c>
      <c r="Y1740" s="1" t="s">
        <v>49</v>
      </c>
      <c r="Z1740" s="1" t="s">
        <v>111</v>
      </c>
      <c r="AA1740" s="1" t="s">
        <v>152</v>
      </c>
      <c r="AB1740" s="1" t="s">
        <v>124</v>
      </c>
      <c r="AC1740" s="1" t="s">
        <v>125</v>
      </c>
      <c r="AD1740" s="1" t="s">
        <v>126</v>
      </c>
      <c r="AE1740" s="1" t="s">
        <v>127</v>
      </c>
      <c r="AF1740" s="1" t="s">
        <v>70</v>
      </c>
      <c r="AG1740" s="1" t="s">
        <v>60</v>
      </c>
      <c r="AH1740">
        <v>1740</v>
      </c>
      <c r="AI1740" s="1" t="s">
        <v>113</v>
      </c>
      <c r="AJ1740" s="1" t="s">
        <v>114</v>
      </c>
      <c r="AK1740" s="1" t="s">
        <v>115</v>
      </c>
      <c r="AL1740">
        <v>1</v>
      </c>
      <c r="AM1740" s="1" t="s">
        <v>3594</v>
      </c>
      <c r="AN1740" s="2">
        <v>46174</v>
      </c>
      <c r="AO1740" s="3">
        <v>46174</v>
      </c>
    </row>
    <row r="1741" spans="1:41">
      <c r="A1741" s="1" t="s">
        <v>3595</v>
      </c>
      <c r="B1741" s="1" t="s">
        <v>42</v>
      </c>
      <c r="C1741">
        <v>999999999999</v>
      </c>
      <c r="D1741">
        <v>222222222222</v>
      </c>
      <c r="E1741" s="1" t="s">
        <v>121</v>
      </c>
      <c r="F1741">
        <v>46198.833333333336</v>
      </c>
      <c r="G1741">
        <v>46199.833333333336</v>
      </c>
      <c r="H1741">
        <v>46173.833333333336</v>
      </c>
      <c r="I1741">
        <v>46203.833333333336</v>
      </c>
      <c r="J1741" s="1" t="s">
        <v>106</v>
      </c>
      <c r="K1741" s="1" t="s">
        <v>107</v>
      </c>
      <c r="L1741" s="1" t="s">
        <v>108</v>
      </c>
      <c r="M1741" s="1" t="s">
        <v>155</v>
      </c>
      <c r="N1741" s="1" t="s">
        <v>48</v>
      </c>
      <c r="O1741" s="1" t="s">
        <v>49</v>
      </c>
      <c r="P1741">
        <v>90.472300000000004</v>
      </c>
      <c r="Q1741" s="1" t="s">
        <v>110</v>
      </c>
      <c r="R1741">
        <v>0.5</v>
      </c>
      <c r="S1741" s="1" t="s">
        <v>51</v>
      </c>
      <c r="T1741" s="1" t="s">
        <v>52</v>
      </c>
      <c r="U1741">
        <v>45.2361</v>
      </c>
      <c r="V1741">
        <v>41.617199999999997</v>
      </c>
      <c r="W1741">
        <v>41.617199999999997</v>
      </c>
      <c r="X1741" s="1" t="s">
        <v>53</v>
      </c>
      <c r="Y1741" s="1" t="s">
        <v>49</v>
      </c>
      <c r="Z1741" s="1" t="s">
        <v>111</v>
      </c>
      <c r="AA1741" s="1" t="s">
        <v>152</v>
      </c>
      <c r="AB1741" s="1" t="s">
        <v>124</v>
      </c>
      <c r="AC1741" s="1" t="s">
        <v>125</v>
      </c>
      <c r="AD1741" s="1" t="s">
        <v>126</v>
      </c>
      <c r="AE1741" s="1" t="s">
        <v>127</v>
      </c>
      <c r="AF1741" s="1" t="s">
        <v>70</v>
      </c>
      <c r="AG1741" s="1" t="s">
        <v>60</v>
      </c>
      <c r="AH1741">
        <v>1741</v>
      </c>
      <c r="AI1741" s="1" t="s">
        <v>113</v>
      </c>
      <c r="AJ1741" s="1" t="s">
        <v>114</v>
      </c>
      <c r="AK1741" s="1" t="s">
        <v>115</v>
      </c>
      <c r="AL1741">
        <v>1</v>
      </c>
      <c r="AM1741" s="1" t="s">
        <v>3596</v>
      </c>
      <c r="AN1741" s="2">
        <v>46174</v>
      </c>
      <c r="AO1741" s="3">
        <v>46174</v>
      </c>
    </row>
    <row r="1742" spans="1:41">
      <c r="A1742" s="1" t="s">
        <v>3597</v>
      </c>
      <c r="B1742" s="1" t="s">
        <v>42</v>
      </c>
      <c r="C1742">
        <v>999999999999</v>
      </c>
      <c r="D1742">
        <v>111111111111</v>
      </c>
      <c r="E1742" s="1" t="s">
        <v>43</v>
      </c>
      <c r="F1742">
        <v>46199.833333333336</v>
      </c>
      <c r="G1742">
        <v>46200.833333333336</v>
      </c>
      <c r="H1742">
        <v>46173.833333333336</v>
      </c>
      <c r="I1742">
        <v>46203.833333333336</v>
      </c>
      <c r="J1742" s="1" t="s">
        <v>44</v>
      </c>
      <c r="K1742" s="1" t="s">
        <v>45</v>
      </c>
      <c r="L1742" s="1" t="s">
        <v>46</v>
      </c>
      <c r="M1742" s="1" t="s">
        <v>47</v>
      </c>
      <c r="N1742" s="1" t="s">
        <v>48</v>
      </c>
      <c r="O1742" s="1" t="s">
        <v>49</v>
      </c>
      <c r="P1742">
        <v>1084.9902999999999</v>
      </c>
      <c r="Q1742" s="1" t="s">
        <v>50</v>
      </c>
      <c r="R1742">
        <v>9.6000000000000002E-2</v>
      </c>
      <c r="S1742" s="1" t="s">
        <v>51</v>
      </c>
      <c r="T1742" s="1" t="s">
        <v>52</v>
      </c>
      <c r="U1742">
        <v>104.1591</v>
      </c>
      <c r="V1742">
        <v>91.139200000000002</v>
      </c>
      <c r="W1742">
        <v>91.139200000000002</v>
      </c>
      <c r="X1742" s="1" t="s">
        <v>53</v>
      </c>
      <c r="Y1742" s="1" t="s">
        <v>49</v>
      </c>
      <c r="Z1742" s="1" t="s">
        <v>54</v>
      </c>
      <c r="AA1742" s="1" t="s">
        <v>65</v>
      </c>
      <c r="AB1742" s="1" t="s">
        <v>66</v>
      </c>
      <c r="AC1742" s="1" t="s">
        <v>67</v>
      </c>
      <c r="AD1742" s="1" t="s">
        <v>68</v>
      </c>
      <c r="AE1742" s="1" t="s">
        <v>69</v>
      </c>
      <c r="AF1742" s="1" t="s">
        <v>70</v>
      </c>
      <c r="AG1742" s="1" t="s">
        <v>60</v>
      </c>
      <c r="AH1742">
        <v>1742</v>
      </c>
      <c r="AI1742" s="1" t="s">
        <v>70</v>
      </c>
      <c r="AJ1742" s="1" t="s">
        <v>71</v>
      </c>
      <c r="AK1742" s="1" t="s">
        <v>72</v>
      </c>
      <c r="AL1742">
        <v>1</v>
      </c>
      <c r="AM1742" s="1" t="s">
        <v>3598</v>
      </c>
      <c r="AN1742" s="2">
        <v>46174</v>
      </c>
      <c r="AO1742" s="3">
        <v>46174</v>
      </c>
    </row>
    <row r="1743" spans="1:41">
      <c r="A1743" s="1" t="s">
        <v>3599</v>
      </c>
      <c r="B1743" s="1" t="s">
        <v>42</v>
      </c>
      <c r="C1743">
        <v>999999999999</v>
      </c>
      <c r="D1743">
        <v>111111111111</v>
      </c>
      <c r="E1743" s="1" t="s">
        <v>43</v>
      </c>
      <c r="F1743">
        <v>46199.833333333336</v>
      </c>
      <c r="G1743">
        <v>46200.833333333336</v>
      </c>
      <c r="H1743">
        <v>46173.833333333336</v>
      </c>
      <c r="I1743">
        <v>46203.833333333336</v>
      </c>
      <c r="J1743" s="1" t="s">
        <v>44</v>
      </c>
      <c r="K1743" s="1" t="s">
        <v>45</v>
      </c>
      <c r="L1743" s="1" t="s">
        <v>46</v>
      </c>
      <c r="M1743" s="1" t="s">
        <v>64</v>
      </c>
      <c r="N1743" s="1" t="s">
        <v>48</v>
      </c>
      <c r="O1743" s="1" t="s">
        <v>49</v>
      </c>
      <c r="P1743">
        <v>992.57230000000004</v>
      </c>
      <c r="Q1743" s="1" t="s">
        <v>50</v>
      </c>
      <c r="R1743">
        <v>9.6000000000000002E-2</v>
      </c>
      <c r="S1743" s="1" t="s">
        <v>51</v>
      </c>
      <c r="T1743" s="1" t="s">
        <v>52</v>
      </c>
      <c r="U1743">
        <v>95.286900000000003</v>
      </c>
      <c r="V1743">
        <v>83.376099999999994</v>
      </c>
      <c r="W1743">
        <v>83.376099999999994</v>
      </c>
      <c r="X1743" s="1" t="s">
        <v>53</v>
      </c>
      <c r="Y1743" s="1" t="s">
        <v>49</v>
      </c>
      <c r="Z1743" s="1" t="s">
        <v>54</v>
      </c>
      <c r="AA1743" s="1" t="s">
        <v>65</v>
      </c>
      <c r="AB1743" s="1" t="s">
        <v>66</v>
      </c>
      <c r="AC1743" s="1" t="s">
        <v>67</v>
      </c>
      <c r="AD1743" s="1" t="s">
        <v>68</v>
      </c>
      <c r="AE1743" s="1" t="s">
        <v>69</v>
      </c>
      <c r="AF1743" s="1" t="s">
        <v>70</v>
      </c>
      <c r="AG1743" s="1" t="s">
        <v>60</v>
      </c>
      <c r="AH1743">
        <v>1743</v>
      </c>
      <c r="AI1743" s="1" t="s">
        <v>70</v>
      </c>
      <c r="AJ1743" s="1" t="s">
        <v>71</v>
      </c>
      <c r="AK1743" s="1" t="s">
        <v>72</v>
      </c>
      <c r="AL1743">
        <v>1</v>
      </c>
      <c r="AM1743" s="1" t="s">
        <v>3600</v>
      </c>
      <c r="AN1743" s="2">
        <v>46174</v>
      </c>
      <c r="AO1743" s="3">
        <v>46174</v>
      </c>
    </row>
    <row r="1744" spans="1:41">
      <c r="A1744" s="1" t="s">
        <v>3601</v>
      </c>
      <c r="B1744" s="1" t="s">
        <v>42</v>
      </c>
      <c r="C1744">
        <v>999999999999</v>
      </c>
      <c r="D1744">
        <v>111111111111</v>
      </c>
      <c r="E1744" s="1" t="s">
        <v>43</v>
      </c>
      <c r="F1744">
        <v>46199.833333333336</v>
      </c>
      <c r="G1744">
        <v>46200.833333333336</v>
      </c>
      <c r="H1744">
        <v>46173.833333333336</v>
      </c>
      <c r="I1744">
        <v>46203.833333333336</v>
      </c>
      <c r="J1744" s="1" t="s">
        <v>75</v>
      </c>
      <c r="K1744" s="1" t="s">
        <v>76</v>
      </c>
      <c r="L1744" s="1" t="s">
        <v>77</v>
      </c>
      <c r="M1744" s="1" t="s">
        <v>78</v>
      </c>
      <c r="N1744" s="1" t="s">
        <v>48</v>
      </c>
      <c r="O1744" s="1" t="s">
        <v>49</v>
      </c>
      <c r="P1744">
        <v>222.23339999999999</v>
      </c>
      <c r="Q1744" s="1" t="s">
        <v>79</v>
      </c>
      <c r="R1744">
        <v>2.3E-2</v>
      </c>
      <c r="S1744" s="1" t="s">
        <v>51</v>
      </c>
      <c r="T1744" s="1" t="s">
        <v>52</v>
      </c>
      <c r="U1744">
        <v>5.1113999999999997</v>
      </c>
      <c r="V1744">
        <v>4.7779999999999996</v>
      </c>
      <c r="W1744">
        <v>4.7779999999999996</v>
      </c>
      <c r="X1744" s="1" t="s">
        <v>53</v>
      </c>
      <c r="Y1744" s="1" t="s">
        <v>49</v>
      </c>
      <c r="Z1744" s="1" t="s">
        <v>80</v>
      </c>
      <c r="AA1744" s="1" t="s">
        <v>65</v>
      </c>
      <c r="AB1744" s="1" t="s">
        <v>66</v>
      </c>
      <c r="AC1744" s="1" t="s">
        <v>67</v>
      </c>
      <c r="AD1744" s="1" t="s">
        <v>68</v>
      </c>
      <c r="AE1744" s="1" t="s">
        <v>69</v>
      </c>
      <c r="AF1744" s="1" t="s">
        <v>70</v>
      </c>
      <c r="AG1744" s="1" t="s">
        <v>60</v>
      </c>
      <c r="AH1744">
        <v>1744</v>
      </c>
      <c r="AI1744" s="1" t="s">
        <v>70</v>
      </c>
      <c r="AJ1744" s="1" t="s">
        <v>71</v>
      </c>
      <c r="AK1744" s="1" t="s">
        <v>72</v>
      </c>
      <c r="AL1744">
        <v>1</v>
      </c>
      <c r="AM1744" s="1" t="s">
        <v>3602</v>
      </c>
      <c r="AN1744" s="2">
        <v>46174</v>
      </c>
      <c r="AO1744" s="3">
        <v>46174</v>
      </c>
    </row>
    <row r="1745" spans="1:41">
      <c r="A1745" s="1" t="s">
        <v>3603</v>
      </c>
      <c r="B1745" s="1" t="s">
        <v>42</v>
      </c>
      <c r="C1745">
        <v>999999999999</v>
      </c>
      <c r="D1745">
        <v>111111111111</v>
      </c>
      <c r="E1745" s="1" t="s">
        <v>43</v>
      </c>
      <c r="F1745">
        <v>46199.833333333336</v>
      </c>
      <c r="G1745">
        <v>46200.833333333336</v>
      </c>
      <c r="H1745">
        <v>46173.833333333336</v>
      </c>
      <c r="I1745">
        <v>46203.833333333336</v>
      </c>
      <c r="J1745" s="1" t="s">
        <v>75</v>
      </c>
      <c r="K1745" s="1" t="s">
        <v>76</v>
      </c>
      <c r="L1745" s="1" t="s">
        <v>77</v>
      </c>
      <c r="M1745" s="1" t="s">
        <v>83</v>
      </c>
      <c r="N1745" s="1" t="s">
        <v>48</v>
      </c>
      <c r="O1745" s="1" t="s">
        <v>49</v>
      </c>
      <c r="P1745">
        <v>242.25059999999999</v>
      </c>
      <c r="Q1745" s="1" t="s">
        <v>79</v>
      </c>
      <c r="R1745">
        <v>2.3E-2</v>
      </c>
      <c r="S1745" s="1" t="s">
        <v>51</v>
      </c>
      <c r="T1745" s="1" t="s">
        <v>52</v>
      </c>
      <c r="U1745">
        <v>5.5717999999999996</v>
      </c>
      <c r="V1745">
        <v>5.2084000000000001</v>
      </c>
      <c r="W1745">
        <v>5.2084000000000001</v>
      </c>
      <c r="X1745" s="1" t="s">
        <v>53</v>
      </c>
      <c r="Y1745" s="1" t="s">
        <v>49</v>
      </c>
      <c r="Z1745" s="1" t="s">
        <v>80</v>
      </c>
      <c r="AA1745" s="1" t="s">
        <v>65</v>
      </c>
      <c r="AB1745" s="1" t="s">
        <v>66</v>
      </c>
      <c r="AC1745" s="1" t="s">
        <v>67</v>
      </c>
      <c r="AD1745" s="1" t="s">
        <v>68</v>
      </c>
      <c r="AE1745" s="1" t="s">
        <v>69</v>
      </c>
      <c r="AF1745" s="1" t="s">
        <v>70</v>
      </c>
      <c r="AG1745" s="1" t="s">
        <v>60</v>
      </c>
      <c r="AH1745">
        <v>1745</v>
      </c>
      <c r="AI1745" s="1" t="s">
        <v>70</v>
      </c>
      <c r="AJ1745" s="1" t="s">
        <v>71</v>
      </c>
      <c r="AK1745" s="1" t="s">
        <v>72</v>
      </c>
      <c r="AL1745">
        <v>1</v>
      </c>
      <c r="AM1745" s="1" t="s">
        <v>3604</v>
      </c>
      <c r="AN1745" s="2">
        <v>46174</v>
      </c>
      <c r="AO1745" s="3">
        <v>46174</v>
      </c>
    </row>
    <row r="1746" spans="1:41">
      <c r="A1746" s="1" t="s">
        <v>3605</v>
      </c>
      <c r="B1746" s="1" t="s">
        <v>42</v>
      </c>
      <c r="C1746">
        <v>999999999999</v>
      </c>
      <c r="D1746">
        <v>111111111111</v>
      </c>
      <c r="E1746" s="1" t="s">
        <v>43</v>
      </c>
      <c r="F1746">
        <v>46199.833333333336</v>
      </c>
      <c r="G1746">
        <v>46200.833333333336</v>
      </c>
      <c r="H1746">
        <v>46173.833333333336</v>
      </c>
      <c r="I1746">
        <v>46203.833333333336</v>
      </c>
      <c r="J1746" s="1" t="s">
        <v>86</v>
      </c>
      <c r="K1746" s="1" t="s">
        <v>87</v>
      </c>
      <c r="L1746" s="1" t="s">
        <v>88</v>
      </c>
      <c r="M1746" s="1" t="s">
        <v>89</v>
      </c>
      <c r="N1746" s="1" t="s">
        <v>48</v>
      </c>
      <c r="O1746" s="1" t="s">
        <v>49</v>
      </c>
      <c r="P1746">
        <v>230.64619999999999</v>
      </c>
      <c r="Q1746" s="1" t="s">
        <v>50</v>
      </c>
      <c r="R1746">
        <v>0.192</v>
      </c>
      <c r="S1746" s="1" t="s">
        <v>51</v>
      </c>
      <c r="T1746" s="1" t="s">
        <v>52</v>
      </c>
      <c r="U1746">
        <v>44.284100000000002</v>
      </c>
      <c r="V1746">
        <v>39.209899999999998</v>
      </c>
      <c r="W1746">
        <v>39.209899999999998</v>
      </c>
      <c r="X1746" s="1" t="s">
        <v>53</v>
      </c>
      <c r="Y1746" s="1" t="s">
        <v>49</v>
      </c>
      <c r="Z1746" s="1" t="s">
        <v>90</v>
      </c>
      <c r="AA1746" s="1" t="s">
        <v>65</v>
      </c>
      <c r="AB1746" s="1" t="s">
        <v>66</v>
      </c>
      <c r="AC1746" s="1" t="s">
        <v>67</v>
      </c>
      <c r="AD1746" s="1" t="s">
        <v>68</v>
      </c>
      <c r="AE1746" s="1" t="s">
        <v>69</v>
      </c>
      <c r="AF1746" s="1" t="s">
        <v>70</v>
      </c>
      <c r="AG1746" s="1" t="s">
        <v>60</v>
      </c>
      <c r="AH1746">
        <v>1746</v>
      </c>
      <c r="AI1746" s="1" t="s">
        <v>70</v>
      </c>
      <c r="AJ1746" s="1" t="s">
        <v>71</v>
      </c>
      <c r="AK1746" s="1" t="s">
        <v>72</v>
      </c>
      <c r="AL1746">
        <v>1</v>
      </c>
      <c r="AM1746" s="1" t="s">
        <v>3606</v>
      </c>
      <c r="AN1746" s="2">
        <v>46174</v>
      </c>
      <c r="AO1746" s="3">
        <v>46174</v>
      </c>
    </row>
    <row r="1747" spans="1:41">
      <c r="A1747" s="1" t="s">
        <v>3607</v>
      </c>
      <c r="B1747" s="1" t="s">
        <v>42</v>
      </c>
      <c r="C1747">
        <v>999999999999</v>
      </c>
      <c r="D1747">
        <v>111111111111</v>
      </c>
      <c r="E1747" s="1" t="s">
        <v>43</v>
      </c>
      <c r="F1747">
        <v>46199.833333333336</v>
      </c>
      <c r="G1747">
        <v>46200.833333333336</v>
      </c>
      <c r="H1747">
        <v>46173.833333333336</v>
      </c>
      <c r="I1747">
        <v>46203.833333333336</v>
      </c>
      <c r="J1747" s="1" t="s">
        <v>86</v>
      </c>
      <c r="K1747" s="1" t="s">
        <v>87</v>
      </c>
      <c r="L1747" s="1" t="s">
        <v>88</v>
      </c>
      <c r="M1747" s="1" t="s">
        <v>93</v>
      </c>
      <c r="N1747" s="1" t="s">
        <v>48</v>
      </c>
      <c r="O1747" s="1" t="s">
        <v>49</v>
      </c>
      <c r="P1747">
        <v>237.07259999999999</v>
      </c>
      <c r="Q1747" s="1" t="s">
        <v>50</v>
      </c>
      <c r="R1747">
        <v>0.192</v>
      </c>
      <c r="S1747" s="1" t="s">
        <v>51</v>
      </c>
      <c r="T1747" s="1" t="s">
        <v>52</v>
      </c>
      <c r="U1747">
        <v>45.517899999999997</v>
      </c>
      <c r="V1747">
        <v>40.302300000000002</v>
      </c>
      <c r="W1747">
        <v>40.302300000000002</v>
      </c>
      <c r="X1747" s="1" t="s">
        <v>53</v>
      </c>
      <c r="Y1747" s="1" t="s">
        <v>49</v>
      </c>
      <c r="Z1747" s="1" t="s">
        <v>90</v>
      </c>
      <c r="AA1747" s="1" t="s">
        <v>55</v>
      </c>
      <c r="AB1747" s="1" t="s">
        <v>56</v>
      </c>
      <c r="AC1747" s="1" t="s">
        <v>57</v>
      </c>
      <c r="AD1747" s="1" t="s">
        <v>58</v>
      </c>
      <c r="AE1747" s="1" t="s">
        <v>59</v>
      </c>
      <c r="AF1747" s="1" t="s">
        <v>56</v>
      </c>
      <c r="AG1747" s="1" t="s">
        <v>60</v>
      </c>
      <c r="AH1747">
        <v>1747</v>
      </c>
      <c r="AI1747" s="1" t="s">
        <v>56</v>
      </c>
      <c r="AJ1747" s="1" t="s">
        <v>56</v>
      </c>
      <c r="AK1747" s="1" t="s">
        <v>61</v>
      </c>
      <c r="AL1747">
        <v>1</v>
      </c>
      <c r="AM1747" s="1" t="s">
        <v>3608</v>
      </c>
      <c r="AN1747" s="2">
        <v>46174</v>
      </c>
      <c r="AO1747" s="3">
        <v>46174</v>
      </c>
    </row>
    <row r="1748" spans="1:41">
      <c r="A1748" s="1" t="s">
        <v>3609</v>
      </c>
      <c r="B1748" s="1" t="s">
        <v>42</v>
      </c>
      <c r="C1748">
        <v>999999999999</v>
      </c>
      <c r="D1748">
        <v>111111111111</v>
      </c>
      <c r="E1748" s="1" t="s">
        <v>43</v>
      </c>
      <c r="F1748">
        <v>46199.833333333336</v>
      </c>
      <c r="G1748">
        <v>46200.833333333336</v>
      </c>
      <c r="H1748">
        <v>46173.833333333336</v>
      </c>
      <c r="I1748">
        <v>46203.833333333336</v>
      </c>
      <c r="J1748" s="1" t="s">
        <v>96</v>
      </c>
      <c r="K1748" s="1" t="s">
        <v>45</v>
      </c>
      <c r="L1748" s="1" t="s">
        <v>97</v>
      </c>
      <c r="M1748" s="1" t="s">
        <v>98</v>
      </c>
      <c r="N1748" s="1" t="s">
        <v>48</v>
      </c>
      <c r="O1748" s="1" t="s">
        <v>49</v>
      </c>
      <c r="P1748">
        <v>4629058.8448999999</v>
      </c>
      <c r="Q1748" s="1" t="s">
        <v>99</v>
      </c>
      <c r="R1748">
        <v>1.6666700000000001E-5</v>
      </c>
      <c r="S1748" s="1" t="s">
        <v>51</v>
      </c>
      <c r="T1748" s="1" t="s">
        <v>52</v>
      </c>
      <c r="U1748">
        <v>77.1511</v>
      </c>
      <c r="V1748">
        <v>71.750399999999999</v>
      </c>
      <c r="W1748">
        <v>71.750399999999999</v>
      </c>
      <c r="X1748" s="1" t="s">
        <v>53</v>
      </c>
      <c r="Y1748" s="1" t="s">
        <v>49</v>
      </c>
      <c r="Z1748" s="1" t="s">
        <v>100</v>
      </c>
      <c r="AA1748" s="1" t="s">
        <v>65</v>
      </c>
      <c r="AB1748" s="1" t="s">
        <v>66</v>
      </c>
      <c r="AC1748" s="1" t="s">
        <v>67</v>
      </c>
      <c r="AD1748" s="1" t="s">
        <v>68</v>
      </c>
      <c r="AE1748" s="1" t="s">
        <v>69</v>
      </c>
      <c r="AF1748" s="1" t="s">
        <v>70</v>
      </c>
      <c r="AG1748" s="1" t="s">
        <v>60</v>
      </c>
      <c r="AH1748">
        <v>1748</v>
      </c>
      <c r="AI1748" s="1" t="s">
        <v>70</v>
      </c>
      <c r="AJ1748" s="1" t="s">
        <v>71</v>
      </c>
      <c r="AK1748" s="1" t="s">
        <v>72</v>
      </c>
      <c r="AL1748">
        <v>1</v>
      </c>
      <c r="AM1748" s="1" t="s">
        <v>3610</v>
      </c>
      <c r="AN1748" s="2">
        <v>46174</v>
      </c>
      <c r="AO1748" s="3">
        <v>46174</v>
      </c>
    </row>
    <row r="1749" spans="1:41">
      <c r="A1749" s="1" t="s">
        <v>3611</v>
      </c>
      <c r="B1749" s="1" t="s">
        <v>42</v>
      </c>
      <c r="C1749">
        <v>999999999999</v>
      </c>
      <c r="D1749">
        <v>111111111111</v>
      </c>
      <c r="E1749" s="1" t="s">
        <v>43</v>
      </c>
      <c r="F1749">
        <v>46199.833333333336</v>
      </c>
      <c r="G1749">
        <v>46200.833333333336</v>
      </c>
      <c r="H1749">
        <v>46173.833333333336</v>
      </c>
      <c r="I1749">
        <v>46203.833333333336</v>
      </c>
      <c r="J1749" s="1" t="s">
        <v>96</v>
      </c>
      <c r="K1749" s="1" t="s">
        <v>45</v>
      </c>
      <c r="L1749" s="1" t="s">
        <v>97</v>
      </c>
      <c r="M1749" s="1" t="s">
        <v>103</v>
      </c>
      <c r="N1749" s="1" t="s">
        <v>48</v>
      </c>
      <c r="O1749" s="1" t="s">
        <v>49</v>
      </c>
      <c r="P1749">
        <v>4813961.0173000004</v>
      </c>
      <c r="Q1749" s="1" t="s">
        <v>99</v>
      </c>
      <c r="R1749">
        <v>1.6666700000000001E-5</v>
      </c>
      <c r="S1749" s="1" t="s">
        <v>51</v>
      </c>
      <c r="T1749" s="1" t="s">
        <v>52</v>
      </c>
      <c r="U1749">
        <v>80.232799999999997</v>
      </c>
      <c r="V1749">
        <v>74.616399999999999</v>
      </c>
      <c r="W1749">
        <v>74.616399999999999</v>
      </c>
      <c r="X1749" s="1" t="s">
        <v>53</v>
      </c>
      <c r="Y1749" s="1" t="s">
        <v>49</v>
      </c>
      <c r="Z1749" s="1" t="s">
        <v>100</v>
      </c>
      <c r="AA1749" s="1" t="s">
        <v>65</v>
      </c>
      <c r="AB1749" s="1" t="s">
        <v>66</v>
      </c>
      <c r="AC1749" s="1" t="s">
        <v>67</v>
      </c>
      <c r="AD1749" s="1" t="s">
        <v>68</v>
      </c>
      <c r="AE1749" s="1" t="s">
        <v>69</v>
      </c>
      <c r="AF1749" s="1" t="s">
        <v>70</v>
      </c>
      <c r="AG1749" s="1" t="s">
        <v>60</v>
      </c>
      <c r="AH1749">
        <v>1749</v>
      </c>
      <c r="AI1749" s="1" t="s">
        <v>70</v>
      </c>
      <c r="AJ1749" s="1" t="s">
        <v>71</v>
      </c>
      <c r="AK1749" s="1" t="s">
        <v>72</v>
      </c>
      <c r="AL1749">
        <v>1</v>
      </c>
      <c r="AM1749" s="1" t="s">
        <v>3612</v>
      </c>
      <c r="AN1749" s="2">
        <v>46174</v>
      </c>
      <c r="AO1749" s="3">
        <v>46174</v>
      </c>
    </row>
    <row r="1750" spans="1:41">
      <c r="A1750" s="1" t="s">
        <v>3613</v>
      </c>
      <c r="B1750" s="1" t="s">
        <v>42</v>
      </c>
      <c r="C1750">
        <v>999999999999</v>
      </c>
      <c r="D1750">
        <v>111111111111</v>
      </c>
      <c r="E1750" s="1" t="s">
        <v>43</v>
      </c>
      <c r="F1750">
        <v>46199.833333333336</v>
      </c>
      <c r="G1750">
        <v>46200.833333333336</v>
      </c>
      <c r="H1750">
        <v>46173.833333333336</v>
      </c>
      <c r="I1750">
        <v>46203.833333333336</v>
      </c>
      <c r="J1750" s="1" t="s">
        <v>106</v>
      </c>
      <c r="K1750" s="1" t="s">
        <v>107</v>
      </c>
      <c r="L1750" s="1" t="s">
        <v>108</v>
      </c>
      <c r="M1750" s="1" t="s">
        <v>109</v>
      </c>
      <c r="N1750" s="1" t="s">
        <v>48</v>
      </c>
      <c r="O1750" s="1" t="s">
        <v>49</v>
      </c>
      <c r="P1750">
        <v>241.62370000000001</v>
      </c>
      <c r="Q1750" s="1" t="s">
        <v>110</v>
      </c>
      <c r="R1750">
        <v>0.5</v>
      </c>
      <c r="S1750" s="1" t="s">
        <v>51</v>
      </c>
      <c r="T1750" s="1" t="s">
        <v>52</v>
      </c>
      <c r="U1750">
        <v>120.81189999999999</v>
      </c>
      <c r="V1750">
        <v>111.1469</v>
      </c>
      <c r="W1750">
        <v>111.1469</v>
      </c>
      <c r="X1750" s="1" t="s">
        <v>53</v>
      </c>
      <c r="Y1750" s="1" t="s">
        <v>49</v>
      </c>
      <c r="Z1750" s="1" t="s">
        <v>111</v>
      </c>
      <c r="AA1750" s="1" t="s">
        <v>55</v>
      </c>
      <c r="AB1750" s="1" t="s">
        <v>56</v>
      </c>
      <c r="AC1750" s="1" t="s">
        <v>57</v>
      </c>
      <c r="AD1750" s="1" t="s">
        <v>58</v>
      </c>
      <c r="AE1750" s="1" t="s">
        <v>59</v>
      </c>
      <c r="AF1750" s="1" t="s">
        <v>56</v>
      </c>
      <c r="AG1750" s="1" t="s">
        <v>60</v>
      </c>
      <c r="AH1750">
        <v>1750</v>
      </c>
      <c r="AI1750" s="1" t="s">
        <v>56</v>
      </c>
      <c r="AJ1750" s="1" t="s">
        <v>56</v>
      </c>
      <c r="AK1750" s="1" t="s">
        <v>61</v>
      </c>
      <c r="AL1750">
        <v>1</v>
      </c>
      <c r="AM1750" s="1" t="s">
        <v>3614</v>
      </c>
      <c r="AN1750" s="2">
        <v>46174</v>
      </c>
      <c r="AO1750" s="3">
        <v>46174</v>
      </c>
    </row>
    <row r="1751" spans="1:41">
      <c r="A1751" s="1" t="s">
        <v>3615</v>
      </c>
      <c r="B1751" s="1" t="s">
        <v>42</v>
      </c>
      <c r="C1751">
        <v>999999999999</v>
      </c>
      <c r="D1751">
        <v>111111111111</v>
      </c>
      <c r="E1751" s="1" t="s">
        <v>43</v>
      </c>
      <c r="F1751">
        <v>46199.833333333336</v>
      </c>
      <c r="G1751">
        <v>46200.833333333336</v>
      </c>
      <c r="H1751">
        <v>46173.833333333336</v>
      </c>
      <c r="I1751">
        <v>46203.833333333336</v>
      </c>
      <c r="J1751" s="1" t="s">
        <v>106</v>
      </c>
      <c r="K1751" s="1" t="s">
        <v>107</v>
      </c>
      <c r="L1751" s="1" t="s">
        <v>108</v>
      </c>
      <c r="M1751" s="1" t="s">
        <v>118</v>
      </c>
      <c r="N1751" s="1" t="s">
        <v>48</v>
      </c>
      <c r="O1751" s="1" t="s">
        <v>49</v>
      </c>
      <c r="P1751">
        <v>224.6242</v>
      </c>
      <c r="Q1751" s="1" t="s">
        <v>110</v>
      </c>
      <c r="R1751">
        <v>0.5</v>
      </c>
      <c r="S1751" s="1" t="s">
        <v>51</v>
      </c>
      <c r="T1751" s="1" t="s">
        <v>52</v>
      </c>
      <c r="U1751">
        <v>112.3121</v>
      </c>
      <c r="V1751">
        <v>103.3271</v>
      </c>
      <c r="W1751">
        <v>103.3271</v>
      </c>
      <c r="X1751" s="1" t="s">
        <v>53</v>
      </c>
      <c r="Y1751" s="1" t="s">
        <v>49</v>
      </c>
      <c r="Z1751" s="1" t="s">
        <v>111</v>
      </c>
      <c r="AA1751" s="1" t="s">
        <v>112</v>
      </c>
      <c r="AB1751" s="1" t="s">
        <v>66</v>
      </c>
      <c r="AC1751" s="1" t="s">
        <v>67</v>
      </c>
      <c r="AD1751" s="1" t="s">
        <v>68</v>
      </c>
      <c r="AE1751" s="1" t="s">
        <v>69</v>
      </c>
      <c r="AF1751" s="1" t="s">
        <v>70</v>
      </c>
      <c r="AG1751" s="1" t="s">
        <v>60</v>
      </c>
      <c r="AH1751">
        <v>1751</v>
      </c>
      <c r="AI1751" s="1" t="s">
        <v>113</v>
      </c>
      <c r="AJ1751" s="1" t="s">
        <v>114</v>
      </c>
      <c r="AK1751" s="1" t="s">
        <v>115</v>
      </c>
      <c r="AL1751">
        <v>1</v>
      </c>
      <c r="AM1751" s="1" t="s">
        <v>3616</v>
      </c>
      <c r="AN1751" s="2">
        <v>46174</v>
      </c>
      <c r="AO1751" s="3">
        <v>46174</v>
      </c>
    </row>
    <row r="1752" spans="1:41">
      <c r="A1752" s="1" t="s">
        <v>3617</v>
      </c>
      <c r="B1752" s="1" t="s">
        <v>42</v>
      </c>
      <c r="C1752">
        <v>999999999999</v>
      </c>
      <c r="D1752">
        <v>222222222222</v>
      </c>
      <c r="E1752" s="1" t="s">
        <v>121</v>
      </c>
      <c r="F1752">
        <v>46199.833333333336</v>
      </c>
      <c r="G1752">
        <v>46200.833333333336</v>
      </c>
      <c r="H1752">
        <v>46173.833333333336</v>
      </c>
      <c r="I1752">
        <v>46203.833333333336</v>
      </c>
      <c r="J1752" s="1" t="s">
        <v>44</v>
      </c>
      <c r="K1752" s="1" t="s">
        <v>45</v>
      </c>
      <c r="L1752" s="1" t="s">
        <v>46</v>
      </c>
      <c r="M1752" s="1" t="s">
        <v>122</v>
      </c>
      <c r="N1752" s="1" t="s">
        <v>48</v>
      </c>
      <c r="O1752" s="1" t="s">
        <v>49</v>
      </c>
      <c r="P1752">
        <v>459.49220000000003</v>
      </c>
      <c r="Q1752" s="1" t="s">
        <v>50</v>
      </c>
      <c r="R1752">
        <v>9.6000000000000002E-2</v>
      </c>
      <c r="S1752" s="1" t="s">
        <v>51</v>
      </c>
      <c r="T1752" s="1" t="s">
        <v>52</v>
      </c>
      <c r="U1752">
        <v>44.111199999999997</v>
      </c>
      <c r="V1752">
        <v>38.597299999999997</v>
      </c>
      <c r="W1752">
        <v>38.597299999999997</v>
      </c>
      <c r="X1752" s="1" t="s">
        <v>53</v>
      </c>
      <c r="Y1752" s="1" t="s">
        <v>49</v>
      </c>
      <c r="Z1752" s="1" t="s">
        <v>54</v>
      </c>
      <c r="AA1752" s="1" t="s">
        <v>55</v>
      </c>
      <c r="AB1752" s="1" t="s">
        <v>56</v>
      </c>
      <c r="AC1752" s="1" t="s">
        <v>57</v>
      </c>
      <c r="AD1752" s="1" t="s">
        <v>58</v>
      </c>
      <c r="AE1752" s="1" t="s">
        <v>59</v>
      </c>
      <c r="AF1752" s="1" t="s">
        <v>56</v>
      </c>
      <c r="AG1752" s="1" t="s">
        <v>60</v>
      </c>
      <c r="AH1752">
        <v>1752</v>
      </c>
      <c r="AI1752" s="1" t="s">
        <v>56</v>
      </c>
      <c r="AJ1752" s="1" t="s">
        <v>56</v>
      </c>
      <c r="AK1752" s="1" t="s">
        <v>61</v>
      </c>
      <c r="AL1752">
        <v>1</v>
      </c>
      <c r="AM1752" s="1" t="s">
        <v>3618</v>
      </c>
      <c r="AN1752" s="2">
        <v>46174</v>
      </c>
      <c r="AO1752" s="3">
        <v>46174</v>
      </c>
    </row>
    <row r="1753" spans="1:41">
      <c r="A1753" s="1" t="s">
        <v>3619</v>
      </c>
      <c r="B1753" s="1" t="s">
        <v>42</v>
      </c>
      <c r="C1753">
        <v>999999999999</v>
      </c>
      <c r="D1753">
        <v>222222222222</v>
      </c>
      <c r="E1753" s="1" t="s">
        <v>121</v>
      </c>
      <c r="F1753">
        <v>46199.833333333336</v>
      </c>
      <c r="G1753">
        <v>46200.833333333336</v>
      </c>
      <c r="H1753">
        <v>46173.833333333336</v>
      </c>
      <c r="I1753">
        <v>46203.833333333336</v>
      </c>
      <c r="J1753" s="1" t="s">
        <v>44</v>
      </c>
      <c r="K1753" s="1" t="s">
        <v>45</v>
      </c>
      <c r="L1753" s="1" t="s">
        <v>46</v>
      </c>
      <c r="M1753" s="1" t="s">
        <v>130</v>
      </c>
      <c r="N1753" s="1" t="s">
        <v>48</v>
      </c>
      <c r="O1753" s="1" t="s">
        <v>49</v>
      </c>
      <c r="P1753">
        <v>396.70729999999998</v>
      </c>
      <c r="Q1753" s="1" t="s">
        <v>50</v>
      </c>
      <c r="R1753">
        <v>9.6000000000000002E-2</v>
      </c>
      <c r="S1753" s="1" t="s">
        <v>51</v>
      </c>
      <c r="T1753" s="1" t="s">
        <v>52</v>
      </c>
      <c r="U1753">
        <v>38.0839</v>
      </c>
      <c r="V1753">
        <v>33.323399999999999</v>
      </c>
      <c r="W1753">
        <v>33.323399999999999</v>
      </c>
      <c r="X1753" s="1" t="s">
        <v>53</v>
      </c>
      <c r="Y1753" s="1" t="s">
        <v>49</v>
      </c>
      <c r="Z1753" s="1" t="s">
        <v>54</v>
      </c>
      <c r="AA1753" s="1" t="s">
        <v>123</v>
      </c>
      <c r="AB1753" s="1" t="s">
        <v>124</v>
      </c>
      <c r="AC1753" s="1" t="s">
        <v>125</v>
      </c>
      <c r="AD1753" s="1" t="s">
        <v>126</v>
      </c>
      <c r="AE1753" s="1" t="s">
        <v>127</v>
      </c>
      <c r="AF1753" s="1" t="s">
        <v>70</v>
      </c>
      <c r="AG1753" s="1" t="s">
        <v>60</v>
      </c>
      <c r="AH1753">
        <v>1753</v>
      </c>
      <c r="AI1753" s="1" t="s">
        <v>70</v>
      </c>
      <c r="AJ1753" s="1" t="s">
        <v>71</v>
      </c>
      <c r="AK1753" s="1" t="s">
        <v>72</v>
      </c>
      <c r="AL1753">
        <v>1</v>
      </c>
      <c r="AM1753" s="1" t="s">
        <v>3620</v>
      </c>
      <c r="AN1753" s="2">
        <v>46174</v>
      </c>
      <c r="AO1753" s="3">
        <v>46174</v>
      </c>
    </row>
    <row r="1754" spans="1:41">
      <c r="A1754" s="1" t="s">
        <v>3621</v>
      </c>
      <c r="B1754" s="1" t="s">
        <v>42</v>
      </c>
      <c r="C1754">
        <v>999999999999</v>
      </c>
      <c r="D1754">
        <v>222222222222</v>
      </c>
      <c r="E1754" s="1" t="s">
        <v>121</v>
      </c>
      <c r="F1754">
        <v>46199.833333333336</v>
      </c>
      <c r="G1754">
        <v>46200.833333333336</v>
      </c>
      <c r="H1754">
        <v>46173.833333333336</v>
      </c>
      <c r="I1754">
        <v>46203.833333333336</v>
      </c>
      <c r="J1754" s="1" t="s">
        <v>75</v>
      </c>
      <c r="K1754" s="1" t="s">
        <v>76</v>
      </c>
      <c r="L1754" s="1" t="s">
        <v>77</v>
      </c>
      <c r="M1754" s="1" t="s">
        <v>133</v>
      </c>
      <c r="N1754" s="1" t="s">
        <v>48</v>
      </c>
      <c r="O1754" s="1" t="s">
        <v>49</v>
      </c>
      <c r="P1754">
        <v>89.239599999999996</v>
      </c>
      <c r="Q1754" s="1" t="s">
        <v>79</v>
      </c>
      <c r="R1754">
        <v>2.3E-2</v>
      </c>
      <c r="S1754" s="1" t="s">
        <v>51</v>
      </c>
      <c r="T1754" s="1" t="s">
        <v>52</v>
      </c>
      <c r="U1754">
        <v>2.0525000000000002</v>
      </c>
      <c r="V1754">
        <v>1.9187000000000001</v>
      </c>
      <c r="W1754">
        <v>1.9187000000000001</v>
      </c>
      <c r="X1754" s="1" t="s">
        <v>53</v>
      </c>
      <c r="Y1754" s="1" t="s">
        <v>49</v>
      </c>
      <c r="Z1754" s="1" t="s">
        <v>80</v>
      </c>
      <c r="AA1754" s="1" t="s">
        <v>123</v>
      </c>
      <c r="AB1754" s="1" t="s">
        <v>124</v>
      </c>
      <c r="AC1754" s="1" t="s">
        <v>125</v>
      </c>
      <c r="AD1754" s="1" t="s">
        <v>126</v>
      </c>
      <c r="AE1754" s="1" t="s">
        <v>127</v>
      </c>
      <c r="AF1754" s="1" t="s">
        <v>70</v>
      </c>
      <c r="AG1754" s="1" t="s">
        <v>60</v>
      </c>
      <c r="AH1754">
        <v>1754</v>
      </c>
      <c r="AI1754" s="1" t="s">
        <v>70</v>
      </c>
      <c r="AJ1754" s="1" t="s">
        <v>71</v>
      </c>
      <c r="AK1754" s="1" t="s">
        <v>72</v>
      </c>
      <c r="AL1754">
        <v>1</v>
      </c>
      <c r="AM1754" s="1" t="s">
        <v>3622</v>
      </c>
      <c r="AN1754" s="2">
        <v>46174</v>
      </c>
      <c r="AO1754" s="3">
        <v>46174</v>
      </c>
    </row>
    <row r="1755" spans="1:41">
      <c r="A1755" s="1" t="s">
        <v>3623</v>
      </c>
      <c r="B1755" s="1" t="s">
        <v>42</v>
      </c>
      <c r="C1755">
        <v>999999999999</v>
      </c>
      <c r="D1755">
        <v>222222222222</v>
      </c>
      <c r="E1755" s="1" t="s">
        <v>121</v>
      </c>
      <c r="F1755">
        <v>46199.833333333336</v>
      </c>
      <c r="G1755">
        <v>46200.833333333336</v>
      </c>
      <c r="H1755">
        <v>46173.833333333336</v>
      </c>
      <c r="I1755">
        <v>46203.833333333336</v>
      </c>
      <c r="J1755" s="1" t="s">
        <v>75</v>
      </c>
      <c r="K1755" s="1" t="s">
        <v>76</v>
      </c>
      <c r="L1755" s="1" t="s">
        <v>77</v>
      </c>
      <c r="M1755" s="1" t="s">
        <v>136</v>
      </c>
      <c r="N1755" s="1" t="s">
        <v>48</v>
      </c>
      <c r="O1755" s="1" t="s">
        <v>49</v>
      </c>
      <c r="P1755">
        <v>90.255499999999998</v>
      </c>
      <c r="Q1755" s="1" t="s">
        <v>79</v>
      </c>
      <c r="R1755">
        <v>2.3E-2</v>
      </c>
      <c r="S1755" s="1" t="s">
        <v>51</v>
      </c>
      <c r="T1755" s="1" t="s">
        <v>52</v>
      </c>
      <c r="U1755">
        <v>2.0758999999999999</v>
      </c>
      <c r="V1755">
        <v>1.9404999999999999</v>
      </c>
      <c r="W1755">
        <v>1.9404999999999999</v>
      </c>
      <c r="X1755" s="1" t="s">
        <v>53</v>
      </c>
      <c r="Y1755" s="1" t="s">
        <v>49</v>
      </c>
      <c r="Z1755" s="1" t="s">
        <v>80</v>
      </c>
      <c r="AA1755" s="1" t="s">
        <v>123</v>
      </c>
      <c r="AB1755" s="1" t="s">
        <v>124</v>
      </c>
      <c r="AC1755" s="1" t="s">
        <v>125</v>
      </c>
      <c r="AD1755" s="1" t="s">
        <v>126</v>
      </c>
      <c r="AE1755" s="1" t="s">
        <v>127</v>
      </c>
      <c r="AF1755" s="1" t="s">
        <v>70</v>
      </c>
      <c r="AG1755" s="1" t="s">
        <v>60</v>
      </c>
      <c r="AH1755">
        <v>1755</v>
      </c>
      <c r="AI1755" s="1" t="s">
        <v>70</v>
      </c>
      <c r="AJ1755" s="1" t="s">
        <v>71</v>
      </c>
      <c r="AK1755" s="1" t="s">
        <v>72</v>
      </c>
      <c r="AL1755">
        <v>1</v>
      </c>
      <c r="AM1755" s="1" t="s">
        <v>3624</v>
      </c>
      <c r="AN1755" s="2">
        <v>46174</v>
      </c>
      <c r="AO1755" s="3">
        <v>46174</v>
      </c>
    </row>
    <row r="1756" spans="1:41">
      <c r="A1756" s="1" t="s">
        <v>3625</v>
      </c>
      <c r="B1756" s="1" t="s">
        <v>42</v>
      </c>
      <c r="C1756">
        <v>999999999999</v>
      </c>
      <c r="D1756">
        <v>222222222222</v>
      </c>
      <c r="E1756" s="1" t="s">
        <v>121</v>
      </c>
      <c r="F1756">
        <v>46199.833333333336</v>
      </c>
      <c r="G1756">
        <v>46200.833333333336</v>
      </c>
      <c r="H1756">
        <v>46173.833333333336</v>
      </c>
      <c r="I1756">
        <v>46203.833333333336</v>
      </c>
      <c r="J1756" s="1" t="s">
        <v>86</v>
      </c>
      <c r="K1756" s="1" t="s">
        <v>87</v>
      </c>
      <c r="L1756" s="1" t="s">
        <v>88</v>
      </c>
      <c r="M1756" s="1" t="s">
        <v>139</v>
      </c>
      <c r="N1756" s="1" t="s">
        <v>48</v>
      </c>
      <c r="O1756" s="1" t="s">
        <v>49</v>
      </c>
      <c r="P1756">
        <v>83.128100000000003</v>
      </c>
      <c r="Q1756" s="1" t="s">
        <v>50</v>
      </c>
      <c r="R1756">
        <v>0.192</v>
      </c>
      <c r="S1756" s="1" t="s">
        <v>51</v>
      </c>
      <c r="T1756" s="1" t="s">
        <v>52</v>
      </c>
      <c r="U1756">
        <v>15.960599999999999</v>
      </c>
      <c r="V1756">
        <v>14.1318</v>
      </c>
      <c r="W1756">
        <v>14.1318</v>
      </c>
      <c r="X1756" s="1" t="s">
        <v>53</v>
      </c>
      <c r="Y1756" s="1" t="s">
        <v>49</v>
      </c>
      <c r="Z1756" s="1" t="s">
        <v>90</v>
      </c>
      <c r="AA1756" s="1" t="s">
        <v>123</v>
      </c>
      <c r="AB1756" s="1" t="s">
        <v>124</v>
      </c>
      <c r="AC1756" s="1" t="s">
        <v>125</v>
      </c>
      <c r="AD1756" s="1" t="s">
        <v>126</v>
      </c>
      <c r="AE1756" s="1" t="s">
        <v>127</v>
      </c>
      <c r="AF1756" s="1" t="s">
        <v>70</v>
      </c>
      <c r="AG1756" s="1" t="s">
        <v>60</v>
      </c>
      <c r="AH1756">
        <v>1756</v>
      </c>
      <c r="AI1756" s="1" t="s">
        <v>70</v>
      </c>
      <c r="AJ1756" s="1" t="s">
        <v>71</v>
      </c>
      <c r="AK1756" s="1" t="s">
        <v>72</v>
      </c>
      <c r="AL1756">
        <v>1</v>
      </c>
      <c r="AM1756" s="1" t="s">
        <v>3626</v>
      </c>
      <c r="AN1756" s="2">
        <v>46174</v>
      </c>
      <c r="AO1756" s="3">
        <v>46174</v>
      </c>
    </row>
    <row r="1757" spans="1:41">
      <c r="A1757" s="1" t="s">
        <v>3627</v>
      </c>
      <c r="B1757" s="1" t="s">
        <v>42</v>
      </c>
      <c r="C1757">
        <v>999999999999</v>
      </c>
      <c r="D1757">
        <v>222222222222</v>
      </c>
      <c r="E1757" s="1" t="s">
        <v>121</v>
      </c>
      <c r="F1757">
        <v>46199.833333333336</v>
      </c>
      <c r="G1757">
        <v>46200.833333333336</v>
      </c>
      <c r="H1757">
        <v>46173.833333333336</v>
      </c>
      <c r="I1757">
        <v>46203.833333333336</v>
      </c>
      <c r="J1757" s="1" t="s">
        <v>86</v>
      </c>
      <c r="K1757" s="1" t="s">
        <v>87</v>
      </c>
      <c r="L1757" s="1" t="s">
        <v>88</v>
      </c>
      <c r="M1757" s="1" t="s">
        <v>142</v>
      </c>
      <c r="N1757" s="1" t="s">
        <v>48</v>
      </c>
      <c r="O1757" s="1" t="s">
        <v>49</v>
      </c>
      <c r="P1757">
        <v>83.110699999999994</v>
      </c>
      <c r="Q1757" s="1" t="s">
        <v>50</v>
      </c>
      <c r="R1757">
        <v>0.192</v>
      </c>
      <c r="S1757" s="1" t="s">
        <v>51</v>
      </c>
      <c r="T1757" s="1" t="s">
        <v>52</v>
      </c>
      <c r="U1757">
        <v>15.9573</v>
      </c>
      <c r="V1757">
        <v>14.1288</v>
      </c>
      <c r="W1757">
        <v>14.1288</v>
      </c>
      <c r="X1757" s="1" t="s">
        <v>53</v>
      </c>
      <c r="Y1757" s="1" t="s">
        <v>49</v>
      </c>
      <c r="Z1757" s="1" t="s">
        <v>90</v>
      </c>
      <c r="AA1757" s="1" t="s">
        <v>123</v>
      </c>
      <c r="AB1757" s="1" t="s">
        <v>124</v>
      </c>
      <c r="AC1757" s="1" t="s">
        <v>125</v>
      </c>
      <c r="AD1757" s="1" t="s">
        <v>126</v>
      </c>
      <c r="AE1757" s="1" t="s">
        <v>127</v>
      </c>
      <c r="AF1757" s="1" t="s">
        <v>70</v>
      </c>
      <c r="AG1757" s="1" t="s">
        <v>60</v>
      </c>
      <c r="AH1757">
        <v>1757</v>
      </c>
      <c r="AI1757" s="1" t="s">
        <v>70</v>
      </c>
      <c r="AJ1757" s="1" t="s">
        <v>71</v>
      </c>
      <c r="AK1757" s="1" t="s">
        <v>72</v>
      </c>
      <c r="AL1757">
        <v>1</v>
      </c>
      <c r="AM1757" s="1" t="s">
        <v>3628</v>
      </c>
      <c r="AN1757" s="2">
        <v>46174</v>
      </c>
      <c r="AO1757" s="3">
        <v>46174</v>
      </c>
    </row>
    <row r="1758" spans="1:41">
      <c r="A1758" s="1" t="s">
        <v>3629</v>
      </c>
      <c r="B1758" s="1" t="s">
        <v>42</v>
      </c>
      <c r="C1758">
        <v>999999999999</v>
      </c>
      <c r="D1758">
        <v>222222222222</v>
      </c>
      <c r="E1758" s="1" t="s">
        <v>121</v>
      </c>
      <c r="F1758">
        <v>46199.833333333336</v>
      </c>
      <c r="G1758">
        <v>46200.833333333336</v>
      </c>
      <c r="H1758">
        <v>46173.833333333336</v>
      </c>
      <c r="I1758">
        <v>46203.833333333336</v>
      </c>
      <c r="J1758" s="1" t="s">
        <v>96</v>
      </c>
      <c r="K1758" s="1" t="s">
        <v>45</v>
      </c>
      <c r="L1758" s="1" t="s">
        <v>97</v>
      </c>
      <c r="M1758" s="1" t="s">
        <v>145</v>
      </c>
      <c r="N1758" s="1" t="s">
        <v>48</v>
      </c>
      <c r="O1758" s="1" t="s">
        <v>49</v>
      </c>
      <c r="P1758">
        <v>1749080.6717999999</v>
      </c>
      <c r="Q1758" s="1" t="s">
        <v>99</v>
      </c>
      <c r="R1758">
        <v>1.6666700000000001E-5</v>
      </c>
      <c r="S1758" s="1" t="s">
        <v>51</v>
      </c>
      <c r="T1758" s="1" t="s">
        <v>52</v>
      </c>
      <c r="U1758">
        <v>29.151399999999999</v>
      </c>
      <c r="V1758">
        <v>27.110800000000001</v>
      </c>
      <c r="W1758">
        <v>27.110800000000001</v>
      </c>
      <c r="X1758" s="1" t="s">
        <v>53</v>
      </c>
      <c r="Y1758" s="1" t="s">
        <v>49</v>
      </c>
      <c r="Z1758" s="1" t="s">
        <v>100</v>
      </c>
      <c r="AA1758" s="1" t="s">
        <v>123</v>
      </c>
      <c r="AB1758" s="1" t="s">
        <v>124</v>
      </c>
      <c r="AC1758" s="1" t="s">
        <v>125</v>
      </c>
      <c r="AD1758" s="1" t="s">
        <v>126</v>
      </c>
      <c r="AE1758" s="1" t="s">
        <v>127</v>
      </c>
      <c r="AF1758" s="1" t="s">
        <v>70</v>
      </c>
      <c r="AG1758" s="1" t="s">
        <v>60</v>
      </c>
      <c r="AH1758">
        <v>1758</v>
      </c>
      <c r="AI1758" s="1" t="s">
        <v>70</v>
      </c>
      <c r="AJ1758" s="1" t="s">
        <v>71</v>
      </c>
      <c r="AK1758" s="1" t="s">
        <v>72</v>
      </c>
      <c r="AL1758">
        <v>1</v>
      </c>
      <c r="AM1758" s="1" t="s">
        <v>3630</v>
      </c>
      <c r="AN1758" s="2">
        <v>46174</v>
      </c>
      <c r="AO1758" s="3">
        <v>46174</v>
      </c>
    </row>
    <row r="1759" spans="1:41">
      <c r="A1759" s="1" t="s">
        <v>3631</v>
      </c>
      <c r="B1759" s="1" t="s">
        <v>42</v>
      </c>
      <c r="C1759">
        <v>999999999999</v>
      </c>
      <c r="D1759">
        <v>222222222222</v>
      </c>
      <c r="E1759" s="1" t="s">
        <v>121</v>
      </c>
      <c r="F1759">
        <v>46199.833333333336</v>
      </c>
      <c r="G1759">
        <v>46200.833333333336</v>
      </c>
      <c r="H1759">
        <v>46173.833333333336</v>
      </c>
      <c r="I1759">
        <v>46203.833333333336</v>
      </c>
      <c r="J1759" s="1" t="s">
        <v>96</v>
      </c>
      <c r="K1759" s="1" t="s">
        <v>45</v>
      </c>
      <c r="L1759" s="1" t="s">
        <v>97</v>
      </c>
      <c r="M1759" s="1" t="s">
        <v>148</v>
      </c>
      <c r="N1759" s="1" t="s">
        <v>48</v>
      </c>
      <c r="O1759" s="1" t="s">
        <v>49</v>
      </c>
      <c r="P1759">
        <v>1610925.1625000001</v>
      </c>
      <c r="Q1759" s="1" t="s">
        <v>99</v>
      </c>
      <c r="R1759">
        <v>1.6666700000000001E-5</v>
      </c>
      <c r="S1759" s="1" t="s">
        <v>51</v>
      </c>
      <c r="T1759" s="1" t="s">
        <v>52</v>
      </c>
      <c r="U1759">
        <v>26.848800000000001</v>
      </c>
      <c r="V1759">
        <v>24.9693</v>
      </c>
      <c r="W1759">
        <v>24.9693</v>
      </c>
      <c r="X1759" s="1" t="s">
        <v>53</v>
      </c>
      <c r="Y1759" s="1" t="s">
        <v>49</v>
      </c>
      <c r="Z1759" s="1" t="s">
        <v>100</v>
      </c>
      <c r="AA1759" s="1" t="s">
        <v>123</v>
      </c>
      <c r="AB1759" s="1" t="s">
        <v>124</v>
      </c>
      <c r="AC1759" s="1" t="s">
        <v>125</v>
      </c>
      <c r="AD1759" s="1" t="s">
        <v>126</v>
      </c>
      <c r="AE1759" s="1" t="s">
        <v>127</v>
      </c>
      <c r="AF1759" s="1" t="s">
        <v>70</v>
      </c>
      <c r="AG1759" s="1" t="s">
        <v>60</v>
      </c>
      <c r="AH1759">
        <v>1759</v>
      </c>
      <c r="AI1759" s="1" t="s">
        <v>70</v>
      </c>
      <c r="AJ1759" s="1" t="s">
        <v>71</v>
      </c>
      <c r="AK1759" s="1" t="s">
        <v>72</v>
      </c>
      <c r="AL1759">
        <v>1</v>
      </c>
      <c r="AM1759" s="1" t="s">
        <v>3632</v>
      </c>
      <c r="AN1759" s="2">
        <v>46174</v>
      </c>
      <c r="AO1759" s="3">
        <v>46174</v>
      </c>
    </row>
    <row r="1760" spans="1:41">
      <c r="A1760" s="1" t="s">
        <v>3633</v>
      </c>
      <c r="B1760" s="1" t="s">
        <v>42</v>
      </c>
      <c r="C1760">
        <v>999999999999</v>
      </c>
      <c r="D1760">
        <v>222222222222</v>
      </c>
      <c r="E1760" s="1" t="s">
        <v>121</v>
      </c>
      <c r="F1760">
        <v>46199.833333333336</v>
      </c>
      <c r="G1760">
        <v>46200.833333333336</v>
      </c>
      <c r="H1760">
        <v>46173.833333333336</v>
      </c>
      <c r="I1760">
        <v>46203.833333333336</v>
      </c>
      <c r="J1760" s="1" t="s">
        <v>106</v>
      </c>
      <c r="K1760" s="1" t="s">
        <v>107</v>
      </c>
      <c r="L1760" s="1" t="s">
        <v>108</v>
      </c>
      <c r="M1760" s="1" t="s">
        <v>151</v>
      </c>
      <c r="N1760" s="1" t="s">
        <v>48</v>
      </c>
      <c r="O1760" s="1" t="s">
        <v>49</v>
      </c>
      <c r="P1760">
        <v>88.499799999999993</v>
      </c>
      <c r="Q1760" s="1" t="s">
        <v>110</v>
      </c>
      <c r="R1760">
        <v>0.5</v>
      </c>
      <c r="S1760" s="1" t="s">
        <v>51</v>
      </c>
      <c r="T1760" s="1" t="s">
        <v>52</v>
      </c>
      <c r="U1760">
        <v>44.249899999999997</v>
      </c>
      <c r="V1760">
        <v>40.709899999999998</v>
      </c>
      <c r="W1760">
        <v>40.709899999999998</v>
      </c>
      <c r="X1760" s="1" t="s">
        <v>53</v>
      </c>
      <c r="Y1760" s="1" t="s">
        <v>49</v>
      </c>
      <c r="Z1760" s="1" t="s">
        <v>111</v>
      </c>
      <c r="AA1760" s="1" t="s">
        <v>55</v>
      </c>
      <c r="AB1760" s="1" t="s">
        <v>56</v>
      </c>
      <c r="AC1760" s="1" t="s">
        <v>57</v>
      </c>
      <c r="AD1760" s="1" t="s">
        <v>58</v>
      </c>
      <c r="AE1760" s="1" t="s">
        <v>59</v>
      </c>
      <c r="AF1760" s="1" t="s">
        <v>56</v>
      </c>
      <c r="AG1760" s="1" t="s">
        <v>60</v>
      </c>
      <c r="AH1760">
        <v>1760</v>
      </c>
      <c r="AI1760" s="1" t="s">
        <v>56</v>
      </c>
      <c r="AJ1760" s="1" t="s">
        <v>56</v>
      </c>
      <c r="AK1760" s="1" t="s">
        <v>61</v>
      </c>
      <c r="AL1760">
        <v>1</v>
      </c>
      <c r="AM1760" s="1" t="s">
        <v>3634</v>
      </c>
      <c r="AN1760" s="2">
        <v>46174</v>
      </c>
      <c r="AO1760" s="3">
        <v>46174</v>
      </c>
    </row>
    <row r="1761" spans="1:41">
      <c r="A1761" s="1" t="s">
        <v>3635</v>
      </c>
      <c r="B1761" s="1" t="s">
        <v>42</v>
      </c>
      <c r="C1761">
        <v>999999999999</v>
      </c>
      <c r="D1761">
        <v>222222222222</v>
      </c>
      <c r="E1761" s="1" t="s">
        <v>121</v>
      </c>
      <c r="F1761">
        <v>46199.833333333336</v>
      </c>
      <c r="G1761">
        <v>46200.833333333336</v>
      </c>
      <c r="H1761">
        <v>46173.833333333336</v>
      </c>
      <c r="I1761">
        <v>46203.833333333336</v>
      </c>
      <c r="J1761" s="1" t="s">
        <v>106</v>
      </c>
      <c r="K1761" s="1" t="s">
        <v>107</v>
      </c>
      <c r="L1761" s="1" t="s">
        <v>108</v>
      </c>
      <c r="M1761" s="1" t="s">
        <v>155</v>
      </c>
      <c r="N1761" s="1" t="s">
        <v>48</v>
      </c>
      <c r="O1761" s="1" t="s">
        <v>49</v>
      </c>
      <c r="P1761">
        <v>80.340699999999998</v>
      </c>
      <c r="Q1761" s="1" t="s">
        <v>110</v>
      </c>
      <c r="R1761">
        <v>0.5</v>
      </c>
      <c r="S1761" s="1" t="s">
        <v>51</v>
      </c>
      <c r="T1761" s="1" t="s">
        <v>52</v>
      </c>
      <c r="U1761">
        <v>40.170299999999997</v>
      </c>
      <c r="V1761">
        <v>36.956699999999998</v>
      </c>
      <c r="W1761">
        <v>36.956699999999998</v>
      </c>
      <c r="X1761" s="1" t="s">
        <v>53</v>
      </c>
      <c r="Y1761" s="1" t="s">
        <v>49</v>
      </c>
      <c r="Z1761" s="1" t="s">
        <v>111</v>
      </c>
      <c r="AA1761" s="1" t="s">
        <v>152</v>
      </c>
      <c r="AB1761" s="1" t="s">
        <v>124</v>
      </c>
      <c r="AC1761" s="1" t="s">
        <v>125</v>
      </c>
      <c r="AD1761" s="1" t="s">
        <v>126</v>
      </c>
      <c r="AE1761" s="1" t="s">
        <v>127</v>
      </c>
      <c r="AF1761" s="1" t="s">
        <v>70</v>
      </c>
      <c r="AG1761" s="1" t="s">
        <v>60</v>
      </c>
      <c r="AH1761">
        <v>1761</v>
      </c>
      <c r="AI1761" s="1" t="s">
        <v>113</v>
      </c>
      <c r="AJ1761" s="1" t="s">
        <v>114</v>
      </c>
      <c r="AK1761" s="1" t="s">
        <v>115</v>
      </c>
      <c r="AL1761">
        <v>1</v>
      </c>
      <c r="AM1761" s="1" t="s">
        <v>3636</v>
      </c>
      <c r="AN1761" s="2">
        <v>46174</v>
      </c>
      <c r="AO1761" s="3">
        <v>46174</v>
      </c>
    </row>
    <row r="1762" spans="1:41">
      <c r="A1762" s="1" t="s">
        <v>3637</v>
      </c>
      <c r="B1762" s="1" t="s">
        <v>42</v>
      </c>
      <c r="C1762">
        <v>999999999999</v>
      </c>
      <c r="D1762">
        <v>111111111111</v>
      </c>
      <c r="E1762" s="1" t="s">
        <v>43</v>
      </c>
      <c r="F1762">
        <v>46200.833333333336</v>
      </c>
      <c r="G1762">
        <v>46201.833333333336</v>
      </c>
      <c r="H1762">
        <v>46173.833333333336</v>
      </c>
      <c r="I1762">
        <v>46203.833333333336</v>
      </c>
      <c r="J1762" s="1" t="s">
        <v>44</v>
      </c>
      <c r="K1762" s="1" t="s">
        <v>45</v>
      </c>
      <c r="L1762" s="1" t="s">
        <v>46</v>
      </c>
      <c r="M1762" s="1" t="s">
        <v>47</v>
      </c>
      <c r="N1762" s="1" t="s">
        <v>48</v>
      </c>
      <c r="O1762" s="1" t="s">
        <v>49</v>
      </c>
      <c r="P1762">
        <v>1105.7183</v>
      </c>
      <c r="Q1762" s="1" t="s">
        <v>50</v>
      </c>
      <c r="R1762">
        <v>9.6000000000000002E-2</v>
      </c>
      <c r="S1762" s="1" t="s">
        <v>51</v>
      </c>
      <c r="T1762" s="1" t="s">
        <v>52</v>
      </c>
      <c r="U1762">
        <v>106.149</v>
      </c>
      <c r="V1762">
        <v>92.880300000000005</v>
      </c>
      <c r="W1762">
        <v>92.880300000000005</v>
      </c>
      <c r="X1762" s="1" t="s">
        <v>53</v>
      </c>
      <c r="Y1762" s="1" t="s">
        <v>49</v>
      </c>
      <c r="Z1762" s="1" t="s">
        <v>54</v>
      </c>
      <c r="AA1762" s="1" t="s">
        <v>65</v>
      </c>
      <c r="AB1762" s="1" t="s">
        <v>66</v>
      </c>
      <c r="AC1762" s="1" t="s">
        <v>67</v>
      </c>
      <c r="AD1762" s="1" t="s">
        <v>68</v>
      </c>
      <c r="AE1762" s="1" t="s">
        <v>69</v>
      </c>
      <c r="AF1762" s="1" t="s">
        <v>70</v>
      </c>
      <c r="AG1762" s="1" t="s">
        <v>60</v>
      </c>
      <c r="AH1762">
        <v>1762</v>
      </c>
      <c r="AI1762" s="1" t="s">
        <v>70</v>
      </c>
      <c r="AJ1762" s="1" t="s">
        <v>71</v>
      </c>
      <c r="AK1762" s="1" t="s">
        <v>72</v>
      </c>
      <c r="AL1762">
        <v>1</v>
      </c>
      <c r="AM1762" s="1" t="s">
        <v>3638</v>
      </c>
      <c r="AN1762" s="2">
        <v>46174</v>
      </c>
      <c r="AO1762" s="3">
        <v>46174</v>
      </c>
    </row>
    <row r="1763" spans="1:41">
      <c r="A1763" s="1" t="s">
        <v>3639</v>
      </c>
      <c r="B1763" s="1" t="s">
        <v>42</v>
      </c>
      <c r="C1763">
        <v>999999999999</v>
      </c>
      <c r="D1763">
        <v>111111111111</v>
      </c>
      <c r="E1763" s="1" t="s">
        <v>43</v>
      </c>
      <c r="F1763">
        <v>46200.833333333336</v>
      </c>
      <c r="G1763">
        <v>46201.833333333336</v>
      </c>
      <c r="H1763">
        <v>46173.833333333336</v>
      </c>
      <c r="I1763">
        <v>46203.833333333336</v>
      </c>
      <c r="J1763" s="1" t="s">
        <v>44</v>
      </c>
      <c r="K1763" s="1" t="s">
        <v>45</v>
      </c>
      <c r="L1763" s="1" t="s">
        <v>46</v>
      </c>
      <c r="M1763" s="1" t="s">
        <v>64</v>
      </c>
      <c r="N1763" s="1" t="s">
        <v>48</v>
      </c>
      <c r="O1763" s="1" t="s">
        <v>49</v>
      </c>
      <c r="P1763">
        <v>1081.8009999999999</v>
      </c>
      <c r="Q1763" s="1" t="s">
        <v>50</v>
      </c>
      <c r="R1763">
        <v>9.6000000000000002E-2</v>
      </c>
      <c r="S1763" s="1" t="s">
        <v>51</v>
      </c>
      <c r="T1763" s="1" t="s">
        <v>52</v>
      </c>
      <c r="U1763">
        <v>103.85290000000001</v>
      </c>
      <c r="V1763">
        <v>90.871300000000005</v>
      </c>
      <c r="W1763">
        <v>90.871300000000005</v>
      </c>
      <c r="X1763" s="1" t="s">
        <v>53</v>
      </c>
      <c r="Y1763" s="1" t="s">
        <v>49</v>
      </c>
      <c r="Z1763" s="1" t="s">
        <v>54</v>
      </c>
      <c r="AA1763" s="1" t="s">
        <v>65</v>
      </c>
      <c r="AB1763" s="1" t="s">
        <v>66</v>
      </c>
      <c r="AC1763" s="1" t="s">
        <v>67</v>
      </c>
      <c r="AD1763" s="1" t="s">
        <v>68</v>
      </c>
      <c r="AE1763" s="1" t="s">
        <v>69</v>
      </c>
      <c r="AF1763" s="1" t="s">
        <v>70</v>
      </c>
      <c r="AG1763" s="1" t="s">
        <v>60</v>
      </c>
      <c r="AH1763">
        <v>1763</v>
      </c>
      <c r="AI1763" s="1" t="s">
        <v>70</v>
      </c>
      <c r="AJ1763" s="1" t="s">
        <v>71</v>
      </c>
      <c r="AK1763" s="1" t="s">
        <v>72</v>
      </c>
      <c r="AL1763">
        <v>1</v>
      </c>
      <c r="AM1763" s="1" t="s">
        <v>3640</v>
      </c>
      <c r="AN1763" s="2">
        <v>46174</v>
      </c>
      <c r="AO1763" s="3">
        <v>46174</v>
      </c>
    </row>
    <row r="1764" spans="1:41">
      <c r="A1764" s="1" t="s">
        <v>3641</v>
      </c>
      <c r="B1764" s="1" t="s">
        <v>42</v>
      </c>
      <c r="C1764">
        <v>999999999999</v>
      </c>
      <c r="D1764">
        <v>111111111111</v>
      </c>
      <c r="E1764" s="1" t="s">
        <v>43</v>
      </c>
      <c r="F1764">
        <v>46200.833333333336</v>
      </c>
      <c r="G1764">
        <v>46201.833333333336</v>
      </c>
      <c r="H1764">
        <v>46173.833333333336</v>
      </c>
      <c r="I1764">
        <v>46203.833333333336</v>
      </c>
      <c r="J1764" s="1" t="s">
        <v>75</v>
      </c>
      <c r="K1764" s="1" t="s">
        <v>76</v>
      </c>
      <c r="L1764" s="1" t="s">
        <v>77</v>
      </c>
      <c r="M1764" s="1" t="s">
        <v>78</v>
      </c>
      <c r="N1764" s="1" t="s">
        <v>48</v>
      </c>
      <c r="O1764" s="1" t="s">
        <v>49</v>
      </c>
      <c r="P1764">
        <v>242.02500000000001</v>
      </c>
      <c r="Q1764" s="1" t="s">
        <v>79</v>
      </c>
      <c r="R1764">
        <v>2.3E-2</v>
      </c>
      <c r="S1764" s="1" t="s">
        <v>51</v>
      </c>
      <c r="T1764" s="1" t="s">
        <v>52</v>
      </c>
      <c r="U1764">
        <v>5.5666000000000002</v>
      </c>
      <c r="V1764">
        <v>5.2035</v>
      </c>
      <c r="W1764">
        <v>5.2035</v>
      </c>
      <c r="X1764" s="1" t="s">
        <v>53</v>
      </c>
      <c r="Y1764" s="1" t="s">
        <v>49</v>
      </c>
      <c r="Z1764" s="1" t="s">
        <v>80</v>
      </c>
      <c r="AA1764" s="1" t="s">
        <v>65</v>
      </c>
      <c r="AB1764" s="1" t="s">
        <v>66</v>
      </c>
      <c r="AC1764" s="1" t="s">
        <v>67</v>
      </c>
      <c r="AD1764" s="1" t="s">
        <v>68</v>
      </c>
      <c r="AE1764" s="1" t="s">
        <v>69</v>
      </c>
      <c r="AF1764" s="1" t="s">
        <v>70</v>
      </c>
      <c r="AG1764" s="1" t="s">
        <v>60</v>
      </c>
      <c r="AH1764">
        <v>1764</v>
      </c>
      <c r="AI1764" s="1" t="s">
        <v>70</v>
      </c>
      <c r="AJ1764" s="1" t="s">
        <v>71</v>
      </c>
      <c r="AK1764" s="1" t="s">
        <v>72</v>
      </c>
      <c r="AL1764">
        <v>1</v>
      </c>
      <c r="AM1764" s="1" t="s">
        <v>3642</v>
      </c>
      <c r="AN1764" s="2">
        <v>46174</v>
      </c>
      <c r="AO1764" s="3">
        <v>46174</v>
      </c>
    </row>
    <row r="1765" spans="1:41">
      <c r="A1765" s="1" t="s">
        <v>3643</v>
      </c>
      <c r="B1765" s="1" t="s">
        <v>42</v>
      </c>
      <c r="C1765">
        <v>999999999999</v>
      </c>
      <c r="D1765">
        <v>111111111111</v>
      </c>
      <c r="E1765" s="1" t="s">
        <v>43</v>
      </c>
      <c r="F1765">
        <v>46200.833333333336</v>
      </c>
      <c r="G1765">
        <v>46201.833333333336</v>
      </c>
      <c r="H1765">
        <v>46173.833333333336</v>
      </c>
      <c r="I1765">
        <v>46203.833333333336</v>
      </c>
      <c r="J1765" s="1" t="s">
        <v>75</v>
      </c>
      <c r="K1765" s="1" t="s">
        <v>76</v>
      </c>
      <c r="L1765" s="1" t="s">
        <v>77</v>
      </c>
      <c r="M1765" s="1" t="s">
        <v>83</v>
      </c>
      <c r="N1765" s="1" t="s">
        <v>48</v>
      </c>
      <c r="O1765" s="1" t="s">
        <v>49</v>
      </c>
      <c r="P1765">
        <v>227.6044</v>
      </c>
      <c r="Q1765" s="1" t="s">
        <v>79</v>
      </c>
      <c r="R1765">
        <v>2.3E-2</v>
      </c>
      <c r="S1765" s="1" t="s">
        <v>51</v>
      </c>
      <c r="T1765" s="1" t="s">
        <v>52</v>
      </c>
      <c r="U1765">
        <v>5.2348999999999997</v>
      </c>
      <c r="V1765">
        <v>4.8935000000000004</v>
      </c>
      <c r="W1765">
        <v>4.8935000000000004</v>
      </c>
      <c r="X1765" s="1" t="s">
        <v>53</v>
      </c>
      <c r="Y1765" s="1" t="s">
        <v>49</v>
      </c>
      <c r="Z1765" s="1" t="s">
        <v>80</v>
      </c>
      <c r="AA1765" s="1" t="s">
        <v>55</v>
      </c>
      <c r="AB1765" s="1" t="s">
        <v>56</v>
      </c>
      <c r="AC1765" s="1" t="s">
        <v>57</v>
      </c>
      <c r="AD1765" s="1" t="s">
        <v>58</v>
      </c>
      <c r="AE1765" s="1" t="s">
        <v>59</v>
      </c>
      <c r="AF1765" s="1" t="s">
        <v>56</v>
      </c>
      <c r="AG1765" s="1" t="s">
        <v>60</v>
      </c>
      <c r="AH1765">
        <v>1765</v>
      </c>
      <c r="AI1765" s="1" t="s">
        <v>56</v>
      </c>
      <c r="AJ1765" s="1" t="s">
        <v>56</v>
      </c>
      <c r="AK1765" s="1" t="s">
        <v>61</v>
      </c>
      <c r="AL1765">
        <v>1</v>
      </c>
      <c r="AM1765" s="1" t="s">
        <v>3644</v>
      </c>
      <c r="AN1765" s="2">
        <v>46174</v>
      </c>
      <c r="AO1765" s="3">
        <v>46174</v>
      </c>
    </row>
    <row r="1766" spans="1:41">
      <c r="A1766" s="1" t="s">
        <v>3645</v>
      </c>
      <c r="B1766" s="1" t="s">
        <v>42</v>
      </c>
      <c r="C1766">
        <v>999999999999</v>
      </c>
      <c r="D1766">
        <v>111111111111</v>
      </c>
      <c r="E1766" s="1" t="s">
        <v>43</v>
      </c>
      <c r="F1766">
        <v>46200.833333333336</v>
      </c>
      <c r="G1766">
        <v>46201.833333333336</v>
      </c>
      <c r="H1766">
        <v>46173.833333333336</v>
      </c>
      <c r="I1766">
        <v>46203.833333333336</v>
      </c>
      <c r="J1766" s="1" t="s">
        <v>86</v>
      </c>
      <c r="K1766" s="1" t="s">
        <v>87</v>
      </c>
      <c r="L1766" s="1" t="s">
        <v>88</v>
      </c>
      <c r="M1766" s="1" t="s">
        <v>89</v>
      </c>
      <c r="N1766" s="1" t="s">
        <v>48</v>
      </c>
      <c r="O1766" s="1" t="s">
        <v>49</v>
      </c>
      <c r="P1766">
        <v>204.0301</v>
      </c>
      <c r="Q1766" s="1" t="s">
        <v>50</v>
      </c>
      <c r="R1766">
        <v>0.192</v>
      </c>
      <c r="S1766" s="1" t="s">
        <v>51</v>
      </c>
      <c r="T1766" s="1" t="s">
        <v>52</v>
      </c>
      <c r="U1766">
        <v>39.1738</v>
      </c>
      <c r="V1766">
        <v>34.685099999999998</v>
      </c>
      <c r="W1766">
        <v>34.685099999999998</v>
      </c>
      <c r="X1766" s="1" t="s">
        <v>53</v>
      </c>
      <c r="Y1766" s="1" t="s">
        <v>49</v>
      </c>
      <c r="Z1766" s="1" t="s">
        <v>90</v>
      </c>
      <c r="AA1766" s="1" t="s">
        <v>65</v>
      </c>
      <c r="AB1766" s="1" t="s">
        <v>66</v>
      </c>
      <c r="AC1766" s="1" t="s">
        <v>67</v>
      </c>
      <c r="AD1766" s="1" t="s">
        <v>68</v>
      </c>
      <c r="AE1766" s="1" t="s">
        <v>69</v>
      </c>
      <c r="AF1766" s="1" t="s">
        <v>70</v>
      </c>
      <c r="AG1766" s="1" t="s">
        <v>60</v>
      </c>
      <c r="AH1766">
        <v>1766</v>
      </c>
      <c r="AI1766" s="1" t="s">
        <v>70</v>
      </c>
      <c r="AJ1766" s="1" t="s">
        <v>71</v>
      </c>
      <c r="AK1766" s="1" t="s">
        <v>72</v>
      </c>
      <c r="AL1766">
        <v>1</v>
      </c>
      <c r="AM1766" s="1" t="s">
        <v>3646</v>
      </c>
      <c r="AN1766" s="2">
        <v>46174</v>
      </c>
      <c r="AO1766" s="3">
        <v>46174</v>
      </c>
    </row>
    <row r="1767" spans="1:41">
      <c r="A1767" s="1" t="s">
        <v>3647</v>
      </c>
      <c r="B1767" s="1" t="s">
        <v>42</v>
      </c>
      <c r="C1767">
        <v>999999999999</v>
      </c>
      <c r="D1767">
        <v>111111111111</v>
      </c>
      <c r="E1767" s="1" t="s">
        <v>43</v>
      </c>
      <c r="F1767">
        <v>46200.833333333336</v>
      </c>
      <c r="G1767">
        <v>46201.833333333336</v>
      </c>
      <c r="H1767">
        <v>46173.833333333336</v>
      </c>
      <c r="I1767">
        <v>46203.833333333336</v>
      </c>
      <c r="J1767" s="1" t="s">
        <v>86</v>
      </c>
      <c r="K1767" s="1" t="s">
        <v>87</v>
      </c>
      <c r="L1767" s="1" t="s">
        <v>88</v>
      </c>
      <c r="M1767" s="1" t="s">
        <v>93</v>
      </c>
      <c r="N1767" s="1" t="s">
        <v>48</v>
      </c>
      <c r="O1767" s="1" t="s">
        <v>49</v>
      </c>
      <c r="P1767">
        <v>218.5985</v>
      </c>
      <c r="Q1767" s="1" t="s">
        <v>50</v>
      </c>
      <c r="R1767">
        <v>0.192</v>
      </c>
      <c r="S1767" s="1" t="s">
        <v>51</v>
      </c>
      <c r="T1767" s="1" t="s">
        <v>52</v>
      </c>
      <c r="U1767">
        <v>41.9709</v>
      </c>
      <c r="V1767">
        <v>37.161700000000003</v>
      </c>
      <c r="W1767">
        <v>37.161700000000003</v>
      </c>
      <c r="X1767" s="1" t="s">
        <v>53</v>
      </c>
      <c r="Y1767" s="1" t="s">
        <v>49</v>
      </c>
      <c r="Z1767" s="1" t="s">
        <v>90</v>
      </c>
      <c r="AA1767" s="1" t="s">
        <v>65</v>
      </c>
      <c r="AB1767" s="1" t="s">
        <v>66</v>
      </c>
      <c r="AC1767" s="1" t="s">
        <v>67</v>
      </c>
      <c r="AD1767" s="1" t="s">
        <v>68</v>
      </c>
      <c r="AE1767" s="1" t="s">
        <v>69</v>
      </c>
      <c r="AF1767" s="1" t="s">
        <v>70</v>
      </c>
      <c r="AG1767" s="1" t="s">
        <v>60</v>
      </c>
      <c r="AH1767">
        <v>1767</v>
      </c>
      <c r="AI1767" s="1" t="s">
        <v>70</v>
      </c>
      <c r="AJ1767" s="1" t="s">
        <v>71</v>
      </c>
      <c r="AK1767" s="1" t="s">
        <v>72</v>
      </c>
      <c r="AL1767">
        <v>1</v>
      </c>
      <c r="AM1767" s="1" t="s">
        <v>3648</v>
      </c>
      <c r="AN1767" s="2">
        <v>46174</v>
      </c>
      <c r="AO1767" s="3">
        <v>46174</v>
      </c>
    </row>
    <row r="1768" spans="1:41">
      <c r="A1768" s="1" t="s">
        <v>3649</v>
      </c>
      <c r="B1768" s="1" t="s">
        <v>42</v>
      </c>
      <c r="C1768">
        <v>999999999999</v>
      </c>
      <c r="D1768">
        <v>111111111111</v>
      </c>
      <c r="E1768" s="1" t="s">
        <v>43</v>
      </c>
      <c r="F1768">
        <v>46200.833333333336</v>
      </c>
      <c r="G1768">
        <v>46201.833333333336</v>
      </c>
      <c r="H1768">
        <v>46173.833333333336</v>
      </c>
      <c r="I1768">
        <v>46203.833333333336</v>
      </c>
      <c r="J1768" s="1" t="s">
        <v>96</v>
      </c>
      <c r="K1768" s="1" t="s">
        <v>45</v>
      </c>
      <c r="L1768" s="1" t="s">
        <v>97</v>
      </c>
      <c r="M1768" s="1" t="s">
        <v>98</v>
      </c>
      <c r="N1768" s="1" t="s">
        <v>48</v>
      </c>
      <c r="O1768" s="1" t="s">
        <v>49</v>
      </c>
      <c r="P1768">
        <v>4475820.3130000001</v>
      </c>
      <c r="Q1768" s="1" t="s">
        <v>99</v>
      </c>
      <c r="R1768">
        <v>1.6666700000000001E-5</v>
      </c>
      <c r="S1768" s="1" t="s">
        <v>51</v>
      </c>
      <c r="T1768" s="1" t="s">
        <v>52</v>
      </c>
      <c r="U1768">
        <v>74.597200000000001</v>
      </c>
      <c r="V1768">
        <v>69.375200000000007</v>
      </c>
      <c r="W1768">
        <v>69.375200000000007</v>
      </c>
      <c r="X1768" s="1" t="s">
        <v>53</v>
      </c>
      <c r="Y1768" s="1" t="s">
        <v>49</v>
      </c>
      <c r="Z1768" s="1" t="s">
        <v>100</v>
      </c>
      <c r="AA1768" s="1" t="s">
        <v>65</v>
      </c>
      <c r="AB1768" s="1" t="s">
        <v>66</v>
      </c>
      <c r="AC1768" s="1" t="s">
        <v>67</v>
      </c>
      <c r="AD1768" s="1" t="s">
        <v>68</v>
      </c>
      <c r="AE1768" s="1" t="s">
        <v>69</v>
      </c>
      <c r="AF1768" s="1" t="s">
        <v>70</v>
      </c>
      <c r="AG1768" s="1" t="s">
        <v>60</v>
      </c>
      <c r="AH1768">
        <v>1768</v>
      </c>
      <c r="AI1768" s="1" t="s">
        <v>70</v>
      </c>
      <c r="AJ1768" s="1" t="s">
        <v>71</v>
      </c>
      <c r="AK1768" s="1" t="s">
        <v>72</v>
      </c>
      <c r="AL1768">
        <v>1</v>
      </c>
      <c r="AM1768" s="1" t="s">
        <v>3650</v>
      </c>
      <c r="AN1768" s="2">
        <v>46174</v>
      </c>
      <c r="AO1768" s="3">
        <v>46174</v>
      </c>
    </row>
    <row r="1769" spans="1:41">
      <c r="A1769" s="1" t="s">
        <v>3651</v>
      </c>
      <c r="B1769" s="1" t="s">
        <v>42</v>
      </c>
      <c r="C1769">
        <v>999999999999</v>
      </c>
      <c r="D1769">
        <v>111111111111</v>
      </c>
      <c r="E1769" s="1" t="s">
        <v>43</v>
      </c>
      <c r="F1769">
        <v>46200.833333333336</v>
      </c>
      <c r="G1769">
        <v>46201.833333333336</v>
      </c>
      <c r="H1769">
        <v>46173.833333333336</v>
      </c>
      <c r="I1769">
        <v>46203.833333333336</v>
      </c>
      <c r="J1769" s="1" t="s">
        <v>96</v>
      </c>
      <c r="K1769" s="1" t="s">
        <v>45</v>
      </c>
      <c r="L1769" s="1" t="s">
        <v>97</v>
      </c>
      <c r="M1769" s="1" t="s">
        <v>103</v>
      </c>
      <c r="N1769" s="1" t="s">
        <v>48</v>
      </c>
      <c r="O1769" s="1" t="s">
        <v>49</v>
      </c>
      <c r="P1769">
        <v>4694322.1502999999</v>
      </c>
      <c r="Q1769" s="1" t="s">
        <v>99</v>
      </c>
      <c r="R1769">
        <v>1.6666700000000001E-5</v>
      </c>
      <c r="S1769" s="1" t="s">
        <v>51</v>
      </c>
      <c r="T1769" s="1" t="s">
        <v>52</v>
      </c>
      <c r="U1769">
        <v>78.238900000000001</v>
      </c>
      <c r="V1769">
        <v>72.762</v>
      </c>
      <c r="W1769">
        <v>72.762</v>
      </c>
      <c r="X1769" s="1" t="s">
        <v>53</v>
      </c>
      <c r="Y1769" s="1" t="s">
        <v>49</v>
      </c>
      <c r="Z1769" s="1" t="s">
        <v>100</v>
      </c>
      <c r="AA1769" s="1" t="s">
        <v>65</v>
      </c>
      <c r="AB1769" s="1" t="s">
        <v>66</v>
      </c>
      <c r="AC1769" s="1" t="s">
        <v>67</v>
      </c>
      <c r="AD1769" s="1" t="s">
        <v>68</v>
      </c>
      <c r="AE1769" s="1" t="s">
        <v>69</v>
      </c>
      <c r="AF1769" s="1" t="s">
        <v>70</v>
      </c>
      <c r="AG1769" s="1" t="s">
        <v>60</v>
      </c>
      <c r="AH1769">
        <v>1769</v>
      </c>
      <c r="AI1769" s="1" t="s">
        <v>70</v>
      </c>
      <c r="AJ1769" s="1" t="s">
        <v>71</v>
      </c>
      <c r="AK1769" s="1" t="s">
        <v>72</v>
      </c>
      <c r="AL1769">
        <v>1</v>
      </c>
      <c r="AM1769" s="1" t="s">
        <v>3652</v>
      </c>
      <c r="AN1769" s="2">
        <v>46174</v>
      </c>
      <c r="AO1769" s="3">
        <v>46174</v>
      </c>
    </row>
    <row r="1770" spans="1:41">
      <c r="A1770" s="1" t="s">
        <v>3653</v>
      </c>
      <c r="B1770" s="1" t="s">
        <v>42</v>
      </c>
      <c r="C1770">
        <v>999999999999</v>
      </c>
      <c r="D1770">
        <v>111111111111</v>
      </c>
      <c r="E1770" s="1" t="s">
        <v>43</v>
      </c>
      <c r="F1770">
        <v>46200.833333333336</v>
      </c>
      <c r="G1770">
        <v>46201.833333333336</v>
      </c>
      <c r="H1770">
        <v>46173.833333333336</v>
      </c>
      <c r="I1770">
        <v>46203.833333333336</v>
      </c>
      <c r="J1770" s="1" t="s">
        <v>106</v>
      </c>
      <c r="K1770" s="1" t="s">
        <v>107</v>
      </c>
      <c r="L1770" s="1" t="s">
        <v>108</v>
      </c>
      <c r="M1770" s="1" t="s">
        <v>109</v>
      </c>
      <c r="N1770" s="1" t="s">
        <v>48</v>
      </c>
      <c r="O1770" s="1" t="s">
        <v>49</v>
      </c>
      <c r="P1770">
        <v>236.6694</v>
      </c>
      <c r="Q1770" s="1" t="s">
        <v>110</v>
      </c>
      <c r="R1770">
        <v>0.5</v>
      </c>
      <c r="S1770" s="1" t="s">
        <v>51</v>
      </c>
      <c r="T1770" s="1" t="s">
        <v>52</v>
      </c>
      <c r="U1770">
        <v>118.3347</v>
      </c>
      <c r="V1770">
        <v>108.86790000000001</v>
      </c>
      <c r="W1770">
        <v>108.86790000000001</v>
      </c>
      <c r="X1770" s="1" t="s">
        <v>53</v>
      </c>
      <c r="Y1770" s="1" t="s">
        <v>49</v>
      </c>
      <c r="Z1770" s="1" t="s">
        <v>111</v>
      </c>
      <c r="AA1770" s="1" t="s">
        <v>112</v>
      </c>
      <c r="AB1770" s="1" t="s">
        <v>66</v>
      </c>
      <c r="AC1770" s="1" t="s">
        <v>67</v>
      </c>
      <c r="AD1770" s="1" t="s">
        <v>68</v>
      </c>
      <c r="AE1770" s="1" t="s">
        <v>69</v>
      </c>
      <c r="AF1770" s="1" t="s">
        <v>70</v>
      </c>
      <c r="AG1770" s="1" t="s">
        <v>60</v>
      </c>
      <c r="AH1770">
        <v>1770</v>
      </c>
      <c r="AI1770" s="1" t="s">
        <v>113</v>
      </c>
      <c r="AJ1770" s="1" t="s">
        <v>114</v>
      </c>
      <c r="AK1770" s="1" t="s">
        <v>115</v>
      </c>
      <c r="AL1770">
        <v>1</v>
      </c>
      <c r="AM1770" s="1" t="s">
        <v>3654</v>
      </c>
      <c r="AN1770" s="2">
        <v>46174</v>
      </c>
      <c r="AO1770" s="3">
        <v>46174</v>
      </c>
    </row>
    <row r="1771" spans="1:41">
      <c r="A1771" s="1" t="s">
        <v>3655</v>
      </c>
      <c r="B1771" s="1" t="s">
        <v>42</v>
      </c>
      <c r="C1771">
        <v>999999999999</v>
      </c>
      <c r="D1771">
        <v>111111111111</v>
      </c>
      <c r="E1771" s="1" t="s">
        <v>43</v>
      </c>
      <c r="F1771">
        <v>46200.833333333336</v>
      </c>
      <c r="G1771">
        <v>46201.833333333336</v>
      </c>
      <c r="H1771">
        <v>46173.833333333336</v>
      </c>
      <c r="I1771">
        <v>46203.833333333336</v>
      </c>
      <c r="J1771" s="1" t="s">
        <v>106</v>
      </c>
      <c r="K1771" s="1" t="s">
        <v>107</v>
      </c>
      <c r="L1771" s="1" t="s">
        <v>108</v>
      </c>
      <c r="M1771" s="1" t="s">
        <v>118</v>
      </c>
      <c r="N1771" s="1" t="s">
        <v>48</v>
      </c>
      <c r="O1771" s="1" t="s">
        <v>49</v>
      </c>
      <c r="P1771">
        <v>217.86109999999999</v>
      </c>
      <c r="Q1771" s="1" t="s">
        <v>110</v>
      </c>
      <c r="R1771">
        <v>0.5</v>
      </c>
      <c r="S1771" s="1" t="s">
        <v>51</v>
      </c>
      <c r="T1771" s="1" t="s">
        <v>52</v>
      </c>
      <c r="U1771">
        <v>108.93049999999999</v>
      </c>
      <c r="V1771">
        <v>100.2161</v>
      </c>
      <c r="W1771">
        <v>100.2161</v>
      </c>
      <c r="X1771" s="1" t="s">
        <v>53</v>
      </c>
      <c r="Y1771" s="1" t="s">
        <v>49</v>
      </c>
      <c r="Z1771" s="1" t="s">
        <v>111</v>
      </c>
      <c r="AA1771" s="1" t="s">
        <v>112</v>
      </c>
      <c r="AB1771" s="1" t="s">
        <v>66</v>
      </c>
      <c r="AC1771" s="1" t="s">
        <v>67</v>
      </c>
      <c r="AD1771" s="1" t="s">
        <v>68</v>
      </c>
      <c r="AE1771" s="1" t="s">
        <v>69</v>
      </c>
      <c r="AF1771" s="1" t="s">
        <v>70</v>
      </c>
      <c r="AG1771" s="1" t="s">
        <v>60</v>
      </c>
      <c r="AH1771">
        <v>1771</v>
      </c>
      <c r="AI1771" s="1" t="s">
        <v>113</v>
      </c>
      <c r="AJ1771" s="1" t="s">
        <v>114</v>
      </c>
      <c r="AK1771" s="1" t="s">
        <v>115</v>
      </c>
      <c r="AL1771">
        <v>1</v>
      </c>
      <c r="AM1771" s="1" t="s">
        <v>3656</v>
      </c>
      <c r="AN1771" s="2">
        <v>46174</v>
      </c>
      <c r="AO1771" s="3">
        <v>46174</v>
      </c>
    </row>
    <row r="1772" spans="1:41">
      <c r="A1772" s="1" t="s">
        <v>3657</v>
      </c>
      <c r="B1772" s="1" t="s">
        <v>42</v>
      </c>
      <c r="C1772">
        <v>999999999999</v>
      </c>
      <c r="D1772">
        <v>222222222222</v>
      </c>
      <c r="E1772" s="1" t="s">
        <v>121</v>
      </c>
      <c r="F1772">
        <v>46200.833333333336</v>
      </c>
      <c r="G1772">
        <v>46201.833333333336</v>
      </c>
      <c r="H1772">
        <v>46173.833333333336</v>
      </c>
      <c r="I1772">
        <v>46203.833333333336</v>
      </c>
      <c r="J1772" s="1" t="s">
        <v>44</v>
      </c>
      <c r="K1772" s="1" t="s">
        <v>45</v>
      </c>
      <c r="L1772" s="1" t="s">
        <v>46</v>
      </c>
      <c r="M1772" s="1" t="s">
        <v>122</v>
      </c>
      <c r="N1772" s="1" t="s">
        <v>48</v>
      </c>
      <c r="O1772" s="1" t="s">
        <v>49</v>
      </c>
      <c r="P1772">
        <v>459.01240000000001</v>
      </c>
      <c r="Q1772" s="1" t="s">
        <v>50</v>
      </c>
      <c r="R1772">
        <v>9.6000000000000002E-2</v>
      </c>
      <c r="S1772" s="1" t="s">
        <v>51</v>
      </c>
      <c r="T1772" s="1" t="s">
        <v>52</v>
      </c>
      <c r="U1772">
        <v>44.065199999999997</v>
      </c>
      <c r="V1772">
        <v>38.557000000000002</v>
      </c>
      <c r="W1772">
        <v>38.557000000000002</v>
      </c>
      <c r="X1772" s="1" t="s">
        <v>53</v>
      </c>
      <c r="Y1772" s="1" t="s">
        <v>49</v>
      </c>
      <c r="Z1772" s="1" t="s">
        <v>54</v>
      </c>
      <c r="AA1772" s="1" t="s">
        <v>123</v>
      </c>
      <c r="AB1772" s="1" t="s">
        <v>124</v>
      </c>
      <c r="AC1772" s="1" t="s">
        <v>125</v>
      </c>
      <c r="AD1772" s="1" t="s">
        <v>126</v>
      </c>
      <c r="AE1772" s="1" t="s">
        <v>127</v>
      </c>
      <c r="AF1772" s="1" t="s">
        <v>70</v>
      </c>
      <c r="AG1772" s="1" t="s">
        <v>60</v>
      </c>
      <c r="AH1772">
        <v>1772</v>
      </c>
      <c r="AI1772" s="1" t="s">
        <v>70</v>
      </c>
      <c r="AJ1772" s="1" t="s">
        <v>71</v>
      </c>
      <c r="AK1772" s="1" t="s">
        <v>72</v>
      </c>
      <c r="AL1772">
        <v>1</v>
      </c>
      <c r="AM1772" s="1" t="s">
        <v>3658</v>
      </c>
      <c r="AN1772" s="2">
        <v>46174</v>
      </c>
      <c r="AO1772" s="3">
        <v>46174</v>
      </c>
    </row>
    <row r="1773" spans="1:41">
      <c r="A1773" s="1" t="s">
        <v>3659</v>
      </c>
      <c r="B1773" s="1" t="s">
        <v>42</v>
      </c>
      <c r="C1773">
        <v>999999999999</v>
      </c>
      <c r="D1773">
        <v>222222222222</v>
      </c>
      <c r="E1773" s="1" t="s">
        <v>121</v>
      </c>
      <c r="F1773">
        <v>46200.833333333336</v>
      </c>
      <c r="G1773">
        <v>46201.833333333336</v>
      </c>
      <c r="H1773">
        <v>46173.833333333336</v>
      </c>
      <c r="I1773">
        <v>46203.833333333336</v>
      </c>
      <c r="J1773" s="1" t="s">
        <v>44</v>
      </c>
      <c r="K1773" s="1" t="s">
        <v>45</v>
      </c>
      <c r="L1773" s="1" t="s">
        <v>46</v>
      </c>
      <c r="M1773" s="1" t="s">
        <v>130</v>
      </c>
      <c r="N1773" s="1" t="s">
        <v>48</v>
      </c>
      <c r="O1773" s="1" t="s">
        <v>49</v>
      </c>
      <c r="P1773">
        <v>421.8467</v>
      </c>
      <c r="Q1773" s="1" t="s">
        <v>50</v>
      </c>
      <c r="R1773">
        <v>9.6000000000000002E-2</v>
      </c>
      <c r="S1773" s="1" t="s">
        <v>51</v>
      </c>
      <c r="T1773" s="1" t="s">
        <v>52</v>
      </c>
      <c r="U1773">
        <v>40.497300000000003</v>
      </c>
      <c r="V1773">
        <v>35.435099999999998</v>
      </c>
      <c r="W1773">
        <v>35.435099999999998</v>
      </c>
      <c r="X1773" s="1" t="s">
        <v>53</v>
      </c>
      <c r="Y1773" s="1" t="s">
        <v>49</v>
      </c>
      <c r="Z1773" s="1" t="s">
        <v>54</v>
      </c>
      <c r="AA1773" s="1" t="s">
        <v>123</v>
      </c>
      <c r="AB1773" s="1" t="s">
        <v>124</v>
      </c>
      <c r="AC1773" s="1" t="s">
        <v>125</v>
      </c>
      <c r="AD1773" s="1" t="s">
        <v>126</v>
      </c>
      <c r="AE1773" s="1" t="s">
        <v>127</v>
      </c>
      <c r="AF1773" s="1" t="s">
        <v>70</v>
      </c>
      <c r="AG1773" s="1" t="s">
        <v>60</v>
      </c>
      <c r="AH1773">
        <v>1773</v>
      </c>
      <c r="AI1773" s="1" t="s">
        <v>70</v>
      </c>
      <c r="AJ1773" s="1" t="s">
        <v>71</v>
      </c>
      <c r="AK1773" s="1" t="s">
        <v>72</v>
      </c>
      <c r="AL1773">
        <v>1</v>
      </c>
      <c r="AM1773" s="1" t="s">
        <v>3660</v>
      </c>
      <c r="AN1773" s="2">
        <v>46174</v>
      </c>
      <c r="AO1773" s="3">
        <v>46174</v>
      </c>
    </row>
    <row r="1774" spans="1:41">
      <c r="A1774" s="1" t="s">
        <v>3661</v>
      </c>
      <c r="B1774" s="1" t="s">
        <v>42</v>
      </c>
      <c r="C1774">
        <v>999999999999</v>
      </c>
      <c r="D1774">
        <v>222222222222</v>
      </c>
      <c r="E1774" s="1" t="s">
        <v>121</v>
      </c>
      <c r="F1774">
        <v>46200.833333333336</v>
      </c>
      <c r="G1774">
        <v>46201.833333333336</v>
      </c>
      <c r="H1774">
        <v>46173.833333333336</v>
      </c>
      <c r="I1774">
        <v>46203.833333333336</v>
      </c>
      <c r="J1774" s="1" t="s">
        <v>75</v>
      </c>
      <c r="K1774" s="1" t="s">
        <v>76</v>
      </c>
      <c r="L1774" s="1" t="s">
        <v>77</v>
      </c>
      <c r="M1774" s="1" t="s">
        <v>133</v>
      </c>
      <c r="N1774" s="1" t="s">
        <v>48</v>
      </c>
      <c r="O1774" s="1" t="s">
        <v>49</v>
      </c>
      <c r="P1774">
        <v>82.733199999999997</v>
      </c>
      <c r="Q1774" s="1" t="s">
        <v>79</v>
      </c>
      <c r="R1774">
        <v>2.3E-2</v>
      </c>
      <c r="S1774" s="1" t="s">
        <v>51</v>
      </c>
      <c r="T1774" s="1" t="s">
        <v>52</v>
      </c>
      <c r="U1774">
        <v>1.9029</v>
      </c>
      <c r="V1774">
        <v>1.7787999999999999</v>
      </c>
      <c r="W1774">
        <v>1.7787999999999999</v>
      </c>
      <c r="X1774" s="1" t="s">
        <v>53</v>
      </c>
      <c r="Y1774" s="1" t="s">
        <v>49</v>
      </c>
      <c r="Z1774" s="1" t="s">
        <v>80</v>
      </c>
      <c r="AA1774" s="1" t="s">
        <v>123</v>
      </c>
      <c r="AB1774" s="1" t="s">
        <v>124</v>
      </c>
      <c r="AC1774" s="1" t="s">
        <v>125</v>
      </c>
      <c r="AD1774" s="1" t="s">
        <v>126</v>
      </c>
      <c r="AE1774" s="1" t="s">
        <v>127</v>
      </c>
      <c r="AF1774" s="1" t="s">
        <v>70</v>
      </c>
      <c r="AG1774" s="1" t="s">
        <v>60</v>
      </c>
      <c r="AH1774">
        <v>1774</v>
      </c>
      <c r="AI1774" s="1" t="s">
        <v>70</v>
      </c>
      <c r="AJ1774" s="1" t="s">
        <v>71</v>
      </c>
      <c r="AK1774" s="1" t="s">
        <v>72</v>
      </c>
      <c r="AL1774">
        <v>1</v>
      </c>
      <c r="AM1774" s="1" t="s">
        <v>3662</v>
      </c>
      <c r="AN1774" s="2">
        <v>46174</v>
      </c>
      <c r="AO1774" s="3">
        <v>46174</v>
      </c>
    </row>
    <row r="1775" spans="1:41">
      <c r="A1775" s="1" t="s">
        <v>3663</v>
      </c>
      <c r="B1775" s="1" t="s">
        <v>42</v>
      </c>
      <c r="C1775">
        <v>999999999999</v>
      </c>
      <c r="D1775">
        <v>222222222222</v>
      </c>
      <c r="E1775" s="1" t="s">
        <v>121</v>
      </c>
      <c r="F1775">
        <v>46200.833333333336</v>
      </c>
      <c r="G1775">
        <v>46201.833333333336</v>
      </c>
      <c r="H1775">
        <v>46173.833333333336</v>
      </c>
      <c r="I1775">
        <v>46203.833333333336</v>
      </c>
      <c r="J1775" s="1" t="s">
        <v>75</v>
      </c>
      <c r="K1775" s="1" t="s">
        <v>76</v>
      </c>
      <c r="L1775" s="1" t="s">
        <v>77</v>
      </c>
      <c r="M1775" s="1" t="s">
        <v>136</v>
      </c>
      <c r="N1775" s="1" t="s">
        <v>48</v>
      </c>
      <c r="O1775" s="1" t="s">
        <v>49</v>
      </c>
      <c r="P1775">
        <v>84.456199999999995</v>
      </c>
      <c r="Q1775" s="1" t="s">
        <v>79</v>
      </c>
      <c r="R1775">
        <v>2.3E-2</v>
      </c>
      <c r="S1775" s="1" t="s">
        <v>51</v>
      </c>
      <c r="T1775" s="1" t="s">
        <v>52</v>
      </c>
      <c r="U1775">
        <v>1.9424999999999999</v>
      </c>
      <c r="V1775">
        <v>1.8158000000000001</v>
      </c>
      <c r="W1775">
        <v>1.8158000000000001</v>
      </c>
      <c r="X1775" s="1" t="s">
        <v>53</v>
      </c>
      <c r="Y1775" s="1" t="s">
        <v>49</v>
      </c>
      <c r="Z1775" s="1" t="s">
        <v>80</v>
      </c>
      <c r="AA1775" s="1" t="s">
        <v>123</v>
      </c>
      <c r="AB1775" s="1" t="s">
        <v>124</v>
      </c>
      <c r="AC1775" s="1" t="s">
        <v>125</v>
      </c>
      <c r="AD1775" s="1" t="s">
        <v>126</v>
      </c>
      <c r="AE1775" s="1" t="s">
        <v>127</v>
      </c>
      <c r="AF1775" s="1" t="s">
        <v>70</v>
      </c>
      <c r="AG1775" s="1" t="s">
        <v>60</v>
      </c>
      <c r="AH1775">
        <v>1775</v>
      </c>
      <c r="AI1775" s="1" t="s">
        <v>70</v>
      </c>
      <c r="AJ1775" s="1" t="s">
        <v>71</v>
      </c>
      <c r="AK1775" s="1" t="s">
        <v>72</v>
      </c>
      <c r="AL1775">
        <v>1</v>
      </c>
      <c r="AM1775" s="1" t="s">
        <v>3664</v>
      </c>
      <c r="AN1775" s="2">
        <v>46174</v>
      </c>
      <c r="AO1775" s="3">
        <v>46174</v>
      </c>
    </row>
    <row r="1776" spans="1:41">
      <c r="A1776" s="1" t="s">
        <v>3665</v>
      </c>
      <c r="B1776" s="1" t="s">
        <v>42</v>
      </c>
      <c r="C1776">
        <v>999999999999</v>
      </c>
      <c r="D1776">
        <v>222222222222</v>
      </c>
      <c r="E1776" s="1" t="s">
        <v>121</v>
      </c>
      <c r="F1776">
        <v>46200.833333333336</v>
      </c>
      <c r="G1776">
        <v>46201.833333333336</v>
      </c>
      <c r="H1776">
        <v>46173.833333333336</v>
      </c>
      <c r="I1776">
        <v>46203.833333333336</v>
      </c>
      <c r="J1776" s="1" t="s">
        <v>86</v>
      </c>
      <c r="K1776" s="1" t="s">
        <v>87</v>
      </c>
      <c r="L1776" s="1" t="s">
        <v>88</v>
      </c>
      <c r="M1776" s="1" t="s">
        <v>139</v>
      </c>
      <c r="N1776" s="1" t="s">
        <v>48</v>
      </c>
      <c r="O1776" s="1" t="s">
        <v>49</v>
      </c>
      <c r="P1776">
        <v>87.722200000000001</v>
      </c>
      <c r="Q1776" s="1" t="s">
        <v>50</v>
      </c>
      <c r="R1776">
        <v>0.192</v>
      </c>
      <c r="S1776" s="1" t="s">
        <v>51</v>
      </c>
      <c r="T1776" s="1" t="s">
        <v>52</v>
      </c>
      <c r="U1776">
        <v>16.842700000000001</v>
      </c>
      <c r="V1776">
        <v>14.912800000000001</v>
      </c>
      <c r="W1776">
        <v>14.912800000000001</v>
      </c>
      <c r="X1776" s="1" t="s">
        <v>53</v>
      </c>
      <c r="Y1776" s="1" t="s">
        <v>49</v>
      </c>
      <c r="Z1776" s="1" t="s">
        <v>90</v>
      </c>
      <c r="AA1776" s="1" t="s">
        <v>123</v>
      </c>
      <c r="AB1776" s="1" t="s">
        <v>124</v>
      </c>
      <c r="AC1776" s="1" t="s">
        <v>125</v>
      </c>
      <c r="AD1776" s="1" t="s">
        <v>126</v>
      </c>
      <c r="AE1776" s="1" t="s">
        <v>127</v>
      </c>
      <c r="AF1776" s="1" t="s">
        <v>70</v>
      </c>
      <c r="AG1776" s="1" t="s">
        <v>60</v>
      </c>
      <c r="AH1776">
        <v>1776</v>
      </c>
      <c r="AI1776" s="1" t="s">
        <v>70</v>
      </c>
      <c r="AJ1776" s="1" t="s">
        <v>71</v>
      </c>
      <c r="AK1776" s="1" t="s">
        <v>72</v>
      </c>
      <c r="AL1776">
        <v>1</v>
      </c>
      <c r="AM1776" s="1" t="s">
        <v>3666</v>
      </c>
      <c r="AN1776" s="2">
        <v>46174</v>
      </c>
      <c r="AO1776" s="3">
        <v>46174</v>
      </c>
    </row>
    <row r="1777" spans="1:41">
      <c r="A1777" s="1" t="s">
        <v>3667</v>
      </c>
      <c r="B1777" s="1" t="s">
        <v>42</v>
      </c>
      <c r="C1777">
        <v>999999999999</v>
      </c>
      <c r="D1777">
        <v>222222222222</v>
      </c>
      <c r="E1777" s="1" t="s">
        <v>121</v>
      </c>
      <c r="F1777">
        <v>46200.833333333336</v>
      </c>
      <c r="G1777">
        <v>46201.833333333336</v>
      </c>
      <c r="H1777">
        <v>46173.833333333336</v>
      </c>
      <c r="I1777">
        <v>46203.833333333336</v>
      </c>
      <c r="J1777" s="1" t="s">
        <v>86</v>
      </c>
      <c r="K1777" s="1" t="s">
        <v>87</v>
      </c>
      <c r="L1777" s="1" t="s">
        <v>88</v>
      </c>
      <c r="M1777" s="1" t="s">
        <v>142</v>
      </c>
      <c r="N1777" s="1" t="s">
        <v>48</v>
      </c>
      <c r="O1777" s="1" t="s">
        <v>49</v>
      </c>
      <c r="P1777">
        <v>85.862300000000005</v>
      </c>
      <c r="Q1777" s="1" t="s">
        <v>50</v>
      </c>
      <c r="R1777">
        <v>0.192</v>
      </c>
      <c r="S1777" s="1" t="s">
        <v>51</v>
      </c>
      <c r="T1777" s="1" t="s">
        <v>52</v>
      </c>
      <c r="U1777">
        <v>16.485600000000002</v>
      </c>
      <c r="V1777">
        <v>14.5966</v>
      </c>
      <c r="W1777">
        <v>14.5966</v>
      </c>
      <c r="X1777" s="1" t="s">
        <v>53</v>
      </c>
      <c r="Y1777" s="1" t="s">
        <v>49</v>
      </c>
      <c r="Z1777" s="1" t="s">
        <v>90</v>
      </c>
      <c r="AA1777" s="1" t="s">
        <v>123</v>
      </c>
      <c r="AB1777" s="1" t="s">
        <v>124</v>
      </c>
      <c r="AC1777" s="1" t="s">
        <v>125</v>
      </c>
      <c r="AD1777" s="1" t="s">
        <v>126</v>
      </c>
      <c r="AE1777" s="1" t="s">
        <v>127</v>
      </c>
      <c r="AF1777" s="1" t="s">
        <v>70</v>
      </c>
      <c r="AG1777" s="1" t="s">
        <v>60</v>
      </c>
      <c r="AH1777">
        <v>1777</v>
      </c>
      <c r="AI1777" s="1" t="s">
        <v>70</v>
      </c>
      <c r="AJ1777" s="1" t="s">
        <v>71</v>
      </c>
      <c r="AK1777" s="1" t="s">
        <v>72</v>
      </c>
      <c r="AL1777">
        <v>1</v>
      </c>
      <c r="AM1777" s="1" t="s">
        <v>3668</v>
      </c>
      <c r="AN1777" s="2">
        <v>46174</v>
      </c>
      <c r="AO1777" s="3">
        <v>46174</v>
      </c>
    </row>
    <row r="1778" spans="1:41">
      <c r="A1778" s="1" t="s">
        <v>3669</v>
      </c>
      <c r="B1778" s="1" t="s">
        <v>42</v>
      </c>
      <c r="C1778">
        <v>999999999999</v>
      </c>
      <c r="D1778">
        <v>222222222222</v>
      </c>
      <c r="E1778" s="1" t="s">
        <v>121</v>
      </c>
      <c r="F1778">
        <v>46200.833333333336</v>
      </c>
      <c r="G1778">
        <v>46201.833333333336</v>
      </c>
      <c r="H1778">
        <v>46173.833333333336</v>
      </c>
      <c r="I1778">
        <v>46203.833333333336</v>
      </c>
      <c r="J1778" s="1" t="s">
        <v>96</v>
      </c>
      <c r="K1778" s="1" t="s">
        <v>45</v>
      </c>
      <c r="L1778" s="1" t="s">
        <v>97</v>
      </c>
      <c r="M1778" s="1" t="s">
        <v>145</v>
      </c>
      <c r="N1778" s="1" t="s">
        <v>48</v>
      </c>
      <c r="O1778" s="1" t="s">
        <v>49</v>
      </c>
      <c r="P1778">
        <v>1900575.6906999999</v>
      </c>
      <c r="Q1778" s="1" t="s">
        <v>99</v>
      </c>
      <c r="R1778">
        <v>1.6666700000000001E-5</v>
      </c>
      <c r="S1778" s="1" t="s">
        <v>51</v>
      </c>
      <c r="T1778" s="1" t="s">
        <v>52</v>
      </c>
      <c r="U1778">
        <v>31.676300000000001</v>
      </c>
      <c r="V1778">
        <v>29.4589</v>
      </c>
      <c r="W1778">
        <v>29.4589</v>
      </c>
      <c r="X1778" s="1" t="s">
        <v>53</v>
      </c>
      <c r="Y1778" s="1" t="s">
        <v>49</v>
      </c>
      <c r="Z1778" s="1" t="s">
        <v>100</v>
      </c>
      <c r="AA1778" s="1" t="s">
        <v>123</v>
      </c>
      <c r="AB1778" s="1" t="s">
        <v>124</v>
      </c>
      <c r="AC1778" s="1" t="s">
        <v>125</v>
      </c>
      <c r="AD1778" s="1" t="s">
        <v>126</v>
      </c>
      <c r="AE1778" s="1" t="s">
        <v>127</v>
      </c>
      <c r="AF1778" s="1" t="s">
        <v>70</v>
      </c>
      <c r="AG1778" s="1" t="s">
        <v>60</v>
      </c>
      <c r="AH1778">
        <v>1778</v>
      </c>
      <c r="AI1778" s="1" t="s">
        <v>70</v>
      </c>
      <c r="AJ1778" s="1" t="s">
        <v>71</v>
      </c>
      <c r="AK1778" s="1" t="s">
        <v>72</v>
      </c>
      <c r="AL1778">
        <v>1</v>
      </c>
      <c r="AM1778" s="1" t="s">
        <v>3670</v>
      </c>
      <c r="AN1778" s="2">
        <v>46174</v>
      </c>
      <c r="AO1778" s="3">
        <v>46174</v>
      </c>
    </row>
    <row r="1779" spans="1:41">
      <c r="A1779" s="1" t="s">
        <v>3671</v>
      </c>
      <c r="B1779" s="1" t="s">
        <v>42</v>
      </c>
      <c r="C1779">
        <v>999999999999</v>
      </c>
      <c r="D1779">
        <v>222222222222</v>
      </c>
      <c r="E1779" s="1" t="s">
        <v>121</v>
      </c>
      <c r="F1779">
        <v>46200.833333333336</v>
      </c>
      <c r="G1779">
        <v>46201.833333333336</v>
      </c>
      <c r="H1779">
        <v>46173.833333333336</v>
      </c>
      <c r="I1779">
        <v>46203.833333333336</v>
      </c>
      <c r="J1779" s="1" t="s">
        <v>96</v>
      </c>
      <c r="K1779" s="1" t="s">
        <v>45</v>
      </c>
      <c r="L1779" s="1" t="s">
        <v>97</v>
      </c>
      <c r="M1779" s="1" t="s">
        <v>148</v>
      </c>
      <c r="N1779" s="1" t="s">
        <v>48</v>
      </c>
      <c r="O1779" s="1" t="s">
        <v>49</v>
      </c>
      <c r="P1779">
        <v>1734966.1029000001</v>
      </c>
      <c r="Q1779" s="1" t="s">
        <v>99</v>
      </c>
      <c r="R1779">
        <v>1.6666700000000001E-5</v>
      </c>
      <c r="S1779" s="1" t="s">
        <v>51</v>
      </c>
      <c r="T1779" s="1" t="s">
        <v>52</v>
      </c>
      <c r="U1779">
        <v>28.9162</v>
      </c>
      <c r="V1779">
        <v>26.891999999999999</v>
      </c>
      <c r="W1779">
        <v>26.891999999999999</v>
      </c>
      <c r="X1779" s="1" t="s">
        <v>53</v>
      </c>
      <c r="Y1779" s="1" t="s">
        <v>49</v>
      </c>
      <c r="Z1779" s="1" t="s">
        <v>100</v>
      </c>
      <c r="AA1779" s="1" t="s">
        <v>123</v>
      </c>
      <c r="AB1779" s="1" t="s">
        <v>124</v>
      </c>
      <c r="AC1779" s="1" t="s">
        <v>125</v>
      </c>
      <c r="AD1779" s="1" t="s">
        <v>126</v>
      </c>
      <c r="AE1779" s="1" t="s">
        <v>127</v>
      </c>
      <c r="AF1779" s="1" t="s">
        <v>70</v>
      </c>
      <c r="AG1779" s="1" t="s">
        <v>60</v>
      </c>
      <c r="AH1779">
        <v>1779</v>
      </c>
      <c r="AI1779" s="1" t="s">
        <v>70</v>
      </c>
      <c r="AJ1779" s="1" t="s">
        <v>71</v>
      </c>
      <c r="AK1779" s="1" t="s">
        <v>72</v>
      </c>
      <c r="AL1779">
        <v>1</v>
      </c>
      <c r="AM1779" s="1" t="s">
        <v>3672</v>
      </c>
      <c r="AN1779" s="2">
        <v>46174</v>
      </c>
      <c r="AO1779" s="3">
        <v>46174</v>
      </c>
    </row>
    <row r="1780" spans="1:41">
      <c r="A1780" s="1" t="s">
        <v>3673</v>
      </c>
      <c r="B1780" s="1" t="s">
        <v>42</v>
      </c>
      <c r="C1780">
        <v>999999999999</v>
      </c>
      <c r="D1780">
        <v>222222222222</v>
      </c>
      <c r="E1780" s="1" t="s">
        <v>121</v>
      </c>
      <c r="F1780">
        <v>46200.833333333336</v>
      </c>
      <c r="G1780">
        <v>46201.833333333336</v>
      </c>
      <c r="H1780">
        <v>46173.833333333336</v>
      </c>
      <c r="I1780">
        <v>46203.833333333336</v>
      </c>
      <c r="J1780" s="1" t="s">
        <v>106</v>
      </c>
      <c r="K1780" s="1" t="s">
        <v>107</v>
      </c>
      <c r="L1780" s="1" t="s">
        <v>108</v>
      </c>
      <c r="M1780" s="1" t="s">
        <v>151</v>
      </c>
      <c r="N1780" s="1" t="s">
        <v>48</v>
      </c>
      <c r="O1780" s="1" t="s">
        <v>49</v>
      </c>
      <c r="P1780">
        <v>91.293800000000005</v>
      </c>
      <c r="Q1780" s="1" t="s">
        <v>110</v>
      </c>
      <c r="R1780">
        <v>0.5</v>
      </c>
      <c r="S1780" s="1" t="s">
        <v>51</v>
      </c>
      <c r="T1780" s="1" t="s">
        <v>52</v>
      </c>
      <c r="U1780">
        <v>45.646900000000002</v>
      </c>
      <c r="V1780">
        <v>41.995100000000001</v>
      </c>
      <c r="W1780">
        <v>41.995100000000001</v>
      </c>
      <c r="X1780" s="1" t="s">
        <v>53</v>
      </c>
      <c r="Y1780" s="1" t="s">
        <v>49</v>
      </c>
      <c r="Z1780" s="1" t="s">
        <v>111</v>
      </c>
      <c r="AA1780" s="1" t="s">
        <v>152</v>
      </c>
      <c r="AB1780" s="1" t="s">
        <v>124</v>
      </c>
      <c r="AC1780" s="1" t="s">
        <v>125</v>
      </c>
      <c r="AD1780" s="1" t="s">
        <v>126</v>
      </c>
      <c r="AE1780" s="1" t="s">
        <v>127</v>
      </c>
      <c r="AF1780" s="1" t="s">
        <v>70</v>
      </c>
      <c r="AG1780" s="1" t="s">
        <v>60</v>
      </c>
      <c r="AH1780">
        <v>1780</v>
      </c>
      <c r="AI1780" s="1" t="s">
        <v>113</v>
      </c>
      <c r="AJ1780" s="1" t="s">
        <v>114</v>
      </c>
      <c r="AK1780" s="1" t="s">
        <v>115</v>
      </c>
      <c r="AL1780">
        <v>1</v>
      </c>
      <c r="AM1780" s="1" t="s">
        <v>3674</v>
      </c>
      <c r="AN1780" s="2">
        <v>46174</v>
      </c>
      <c r="AO1780" s="3">
        <v>46174</v>
      </c>
    </row>
    <row r="1781" spans="1:41">
      <c r="A1781" s="1" t="s">
        <v>3675</v>
      </c>
      <c r="B1781" s="1" t="s">
        <v>42</v>
      </c>
      <c r="C1781">
        <v>999999999999</v>
      </c>
      <c r="D1781">
        <v>222222222222</v>
      </c>
      <c r="E1781" s="1" t="s">
        <v>121</v>
      </c>
      <c r="F1781">
        <v>46200.833333333336</v>
      </c>
      <c r="G1781">
        <v>46201.833333333336</v>
      </c>
      <c r="H1781">
        <v>46173.833333333336</v>
      </c>
      <c r="I1781">
        <v>46203.833333333336</v>
      </c>
      <c r="J1781" s="1" t="s">
        <v>106</v>
      </c>
      <c r="K1781" s="1" t="s">
        <v>107</v>
      </c>
      <c r="L1781" s="1" t="s">
        <v>108</v>
      </c>
      <c r="M1781" s="1" t="s">
        <v>155</v>
      </c>
      <c r="N1781" s="1" t="s">
        <v>48</v>
      </c>
      <c r="O1781" s="1" t="s">
        <v>49</v>
      </c>
      <c r="P1781">
        <v>86.003200000000007</v>
      </c>
      <c r="Q1781" s="1" t="s">
        <v>110</v>
      </c>
      <c r="R1781">
        <v>0.5</v>
      </c>
      <c r="S1781" s="1" t="s">
        <v>51</v>
      </c>
      <c r="T1781" s="1" t="s">
        <v>52</v>
      </c>
      <c r="U1781">
        <v>43.001600000000003</v>
      </c>
      <c r="V1781">
        <v>39.561500000000002</v>
      </c>
      <c r="W1781">
        <v>39.561500000000002</v>
      </c>
      <c r="X1781" s="1" t="s">
        <v>53</v>
      </c>
      <c r="Y1781" s="1" t="s">
        <v>49</v>
      </c>
      <c r="Z1781" s="1" t="s">
        <v>111</v>
      </c>
      <c r="AA1781" s="1" t="s">
        <v>152</v>
      </c>
      <c r="AB1781" s="1" t="s">
        <v>124</v>
      </c>
      <c r="AC1781" s="1" t="s">
        <v>125</v>
      </c>
      <c r="AD1781" s="1" t="s">
        <v>126</v>
      </c>
      <c r="AE1781" s="1" t="s">
        <v>127</v>
      </c>
      <c r="AF1781" s="1" t="s">
        <v>70</v>
      </c>
      <c r="AG1781" s="1" t="s">
        <v>60</v>
      </c>
      <c r="AH1781">
        <v>1781</v>
      </c>
      <c r="AI1781" s="1" t="s">
        <v>113</v>
      </c>
      <c r="AJ1781" s="1" t="s">
        <v>114</v>
      </c>
      <c r="AK1781" s="1" t="s">
        <v>115</v>
      </c>
      <c r="AL1781">
        <v>1</v>
      </c>
      <c r="AM1781" s="1" t="s">
        <v>3676</v>
      </c>
      <c r="AN1781" s="2">
        <v>46174</v>
      </c>
      <c r="AO1781" s="3">
        <v>46174</v>
      </c>
    </row>
    <row r="1782" spans="1:41">
      <c r="A1782" s="1" t="s">
        <v>3677</v>
      </c>
      <c r="B1782" s="1" t="s">
        <v>42</v>
      </c>
      <c r="C1782">
        <v>999999999999</v>
      </c>
      <c r="D1782">
        <v>111111111111</v>
      </c>
      <c r="E1782" s="1" t="s">
        <v>43</v>
      </c>
      <c r="F1782">
        <v>46201.833333333336</v>
      </c>
      <c r="G1782">
        <v>46202.833333333336</v>
      </c>
      <c r="H1782">
        <v>46173.833333333336</v>
      </c>
      <c r="I1782">
        <v>46203.833333333336</v>
      </c>
      <c r="J1782" s="1" t="s">
        <v>44</v>
      </c>
      <c r="K1782" s="1" t="s">
        <v>45</v>
      </c>
      <c r="L1782" s="1" t="s">
        <v>46</v>
      </c>
      <c r="M1782" s="1" t="s">
        <v>47</v>
      </c>
      <c r="N1782" s="1" t="s">
        <v>48</v>
      </c>
      <c r="O1782" s="1" t="s">
        <v>49</v>
      </c>
      <c r="P1782">
        <v>1152.8927000000001</v>
      </c>
      <c r="Q1782" s="1" t="s">
        <v>50</v>
      </c>
      <c r="R1782">
        <v>9.6000000000000002E-2</v>
      </c>
      <c r="S1782" s="1" t="s">
        <v>51</v>
      </c>
      <c r="T1782" s="1" t="s">
        <v>52</v>
      </c>
      <c r="U1782">
        <v>110.6777</v>
      </c>
      <c r="V1782">
        <v>96.843000000000004</v>
      </c>
      <c r="W1782">
        <v>96.843000000000004</v>
      </c>
      <c r="X1782" s="1" t="s">
        <v>53</v>
      </c>
      <c r="Y1782" s="1" t="s">
        <v>49</v>
      </c>
      <c r="Z1782" s="1" t="s">
        <v>54</v>
      </c>
      <c r="AA1782" s="1" t="s">
        <v>65</v>
      </c>
      <c r="AB1782" s="1" t="s">
        <v>66</v>
      </c>
      <c r="AC1782" s="1" t="s">
        <v>67</v>
      </c>
      <c r="AD1782" s="1" t="s">
        <v>68</v>
      </c>
      <c r="AE1782" s="1" t="s">
        <v>69</v>
      </c>
      <c r="AF1782" s="1" t="s">
        <v>70</v>
      </c>
      <c r="AG1782" s="1" t="s">
        <v>60</v>
      </c>
      <c r="AH1782">
        <v>1782</v>
      </c>
      <c r="AI1782" s="1" t="s">
        <v>70</v>
      </c>
      <c r="AJ1782" s="1" t="s">
        <v>71</v>
      </c>
      <c r="AK1782" s="1" t="s">
        <v>72</v>
      </c>
      <c r="AL1782">
        <v>1</v>
      </c>
      <c r="AM1782" s="1" t="s">
        <v>3678</v>
      </c>
      <c r="AN1782" s="2">
        <v>46174</v>
      </c>
      <c r="AO1782" s="3">
        <v>46174</v>
      </c>
    </row>
    <row r="1783" spans="1:41">
      <c r="A1783" s="1" t="s">
        <v>3679</v>
      </c>
      <c r="B1783" s="1" t="s">
        <v>42</v>
      </c>
      <c r="C1783">
        <v>999999999999</v>
      </c>
      <c r="D1783">
        <v>111111111111</v>
      </c>
      <c r="E1783" s="1" t="s">
        <v>43</v>
      </c>
      <c r="F1783">
        <v>46201.833333333336</v>
      </c>
      <c r="G1783">
        <v>46202.833333333336</v>
      </c>
      <c r="H1783">
        <v>46173.833333333336</v>
      </c>
      <c r="I1783">
        <v>46203.833333333336</v>
      </c>
      <c r="J1783" s="1" t="s">
        <v>44</v>
      </c>
      <c r="K1783" s="1" t="s">
        <v>45</v>
      </c>
      <c r="L1783" s="1" t="s">
        <v>46</v>
      </c>
      <c r="M1783" s="1" t="s">
        <v>64</v>
      </c>
      <c r="N1783" s="1" t="s">
        <v>48</v>
      </c>
      <c r="O1783" s="1" t="s">
        <v>49</v>
      </c>
      <c r="P1783">
        <v>1138.7834</v>
      </c>
      <c r="Q1783" s="1" t="s">
        <v>50</v>
      </c>
      <c r="R1783">
        <v>9.6000000000000002E-2</v>
      </c>
      <c r="S1783" s="1" t="s">
        <v>51</v>
      </c>
      <c r="T1783" s="1" t="s">
        <v>52</v>
      </c>
      <c r="U1783">
        <v>109.3232</v>
      </c>
      <c r="V1783">
        <v>95.657799999999995</v>
      </c>
      <c r="W1783">
        <v>95.657799999999995</v>
      </c>
      <c r="X1783" s="1" t="s">
        <v>53</v>
      </c>
      <c r="Y1783" s="1" t="s">
        <v>49</v>
      </c>
      <c r="Z1783" s="1" t="s">
        <v>54</v>
      </c>
      <c r="AA1783" s="1" t="s">
        <v>65</v>
      </c>
      <c r="AB1783" s="1" t="s">
        <v>66</v>
      </c>
      <c r="AC1783" s="1" t="s">
        <v>67</v>
      </c>
      <c r="AD1783" s="1" t="s">
        <v>68</v>
      </c>
      <c r="AE1783" s="1" t="s">
        <v>69</v>
      </c>
      <c r="AF1783" s="1" t="s">
        <v>70</v>
      </c>
      <c r="AG1783" s="1" t="s">
        <v>60</v>
      </c>
      <c r="AH1783">
        <v>1783</v>
      </c>
      <c r="AI1783" s="1" t="s">
        <v>70</v>
      </c>
      <c r="AJ1783" s="1" t="s">
        <v>71</v>
      </c>
      <c r="AK1783" s="1" t="s">
        <v>72</v>
      </c>
      <c r="AL1783">
        <v>1</v>
      </c>
      <c r="AM1783" s="1" t="s">
        <v>3680</v>
      </c>
      <c r="AN1783" s="2">
        <v>46174</v>
      </c>
      <c r="AO1783" s="3">
        <v>46174</v>
      </c>
    </row>
    <row r="1784" spans="1:41">
      <c r="A1784" s="1" t="s">
        <v>3681</v>
      </c>
      <c r="B1784" s="1" t="s">
        <v>42</v>
      </c>
      <c r="C1784">
        <v>999999999999</v>
      </c>
      <c r="D1784">
        <v>111111111111</v>
      </c>
      <c r="E1784" s="1" t="s">
        <v>43</v>
      </c>
      <c r="F1784">
        <v>46201.833333333336</v>
      </c>
      <c r="G1784">
        <v>46202.833333333336</v>
      </c>
      <c r="H1784">
        <v>46173.833333333336</v>
      </c>
      <c r="I1784">
        <v>46203.833333333336</v>
      </c>
      <c r="J1784" s="1" t="s">
        <v>75</v>
      </c>
      <c r="K1784" s="1" t="s">
        <v>76</v>
      </c>
      <c r="L1784" s="1" t="s">
        <v>77</v>
      </c>
      <c r="M1784" s="1" t="s">
        <v>78</v>
      </c>
      <c r="N1784" s="1" t="s">
        <v>48</v>
      </c>
      <c r="O1784" s="1" t="s">
        <v>49</v>
      </c>
      <c r="P1784">
        <v>241.41579999999999</v>
      </c>
      <c r="Q1784" s="1" t="s">
        <v>79</v>
      </c>
      <c r="R1784">
        <v>2.3E-2</v>
      </c>
      <c r="S1784" s="1" t="s">
        <v>51</v>
      </c>
      <c r="T1784" s="1" t="s">
        <v>52</v>
      </c>
      <c r="U1784">
        <v>5.5526</v>
      </c>
      <c r="V1784">
        <v>5.1904000000000003</v>
      </c>
      <c r="W1784">
        <v>5.1904000000000003</v>
      </c>
      <c r="X1784" s="1" t="s">
        <v>53</v>
      </c>
      <c r="Y1784" s="1" t="s">
        <v>49</v>
      </c>
      <c r="Z1784" s="1" t="s">
        <v>80</v>
      </c>
      <c r="AA1784" s="1" t="s">
        <v>65</v>
      </c>
      <c r="AB1784" s="1" t="s">
        <v>66</v>
      </c>
      <c r="AC1784" s="1" t="s">
        <v>67</v>
      </c>
      <c r="AD1784" s="1" t="s">
        <v>68</v>
      </c>
      <c r="AE1784" s="1" t="s">
        <v>69</v>
      </c>
      <c r="AF1784" s="1" t="s">
        <v>70</v>
      </c>
      <c r="AG1784" s="1" t="s">
        <v>60</v>
      </c>
      <c r="AH1784">
        <v>1784</v>
      </c>
      <c r="AI1784" s="1" t="s">
        <v>70</v>
      </c>
      <c r="AJ1784" s="1" t="s">
        <v>71</v>
      </c>
      <c r="AK1784" s="1" t="s">
        <v>72</v>
      </c>
      <c r="AL1784">
        <v>1</v>
      </c>
      <c r="AM1784" s="1" t="s">
        <v>3682</v>
      </c>
      <c r="AN1784" s="2">
        <v>46174</v>
      </c>
      <c r="AO1784" s="3">
        <v>46174</v>
      </c>
    </row>
    <row r="1785" spans="1:41">
      <c r="A1785" s="1" t="s">
        <v>3683</v>
      </c>
      <c r="B1785" s="1" t="s">
        <v>42</v>
      </c>
      <c r="C1785">
        <v>999999999999</v>
      </c>
      <c r="D1785">
        <v>111111111111</v>
      </c>
      <c r="E1785" s="1" t="s">
        <v>43</v>
      </c>
      <c r="F1785">
        <v>46201.833333333336</v>
      </c>
      <c r="G1785">
        <v>46202.833333333336</v>
      </c>
      <c r="H1785">
        <v>46173.833333333336</v>
      </c>
      <c r="I1785">
        <v>46203.833333333336</v>
      </c>
      <c r="J1785" s="1" t="s">
        <v>75</v>
      </c>
      <c r="K1785" s="1" t="s">
        <v>76</v>
      </c>
      <c r="L1785" s="1" t="s">
        <v>77</v>
      </c>
      <c r="M1785" s="1" t="s">
        <v>83</v>
      </c>
      <c r="N1785" s="1" t="s">
        <v>48</v>
      </c>
      <c r="O1785" s="1" t="s">
        <v>49</v>
      </c>
      <c r="P1785">
        <v>216.90100000000001</v>
      </c>
      <c r="Q1785" s="1" t="s">
        <v>79</v>
      </c>
      <c r="R1785">
        <v>2.3E-2</v>
      </c>
      <c r="S1785" s="1" t="s">
        <v>51</v>
      </c>
      <c r="T1785" s="1" t="s">
        <v>52</v>
      </c>
      <c r="U1785">
        <v>4.9886999999999997</v>
      </c>
      <c r="V1785">
        <v>4.6634000000000002</v>
      </c>
      <c r="W1785">
        <v>4.6634000000000002</v>
      </c>
      <c r="X1785" s="1" t="s">
        <v>53</v>
      </c>
      <c r="Y1785" s="1" t="s">
        <v>49</v>
      </c>
      <c r="Z1785" s="1" t="s">
        <v>80</v>
      </c>
      <c r="AA1785" s="1" t="s">
        <v>65</v>
      </c>
      <c r="AB1785" s="1" t="s">
        <v>66</v>
      </c>
      <c r="AC1785" s="1" t="s">
        <v>67</v>
      </c>
      <c r="AD1785" s="1" t="s">
        <v>68</v>
      </c>
      <c r="AE1785" s="1" t="s">
        <v>69</v>
      </c>
      <c r="AF1785" s="1" t="s">
        <v>70</v>
      </c>
      <c r="AG1785" s="1" t="s">
        <v>60</v>
      </c>
      <c r="AH1785">
        <v>1785</v>
      </c>
      <c r="AI1785" s="1" t="s">
        <v>70</v>
      </c>
      <c r="AJ1785" s="1" t="s">
        <v>71</v>
      </c>
      <c r="AK1785" s="1" t="s">
        <v>72</v>
      </c>
      <c r="AL1785">
        <v>1</v>
      </c>
      <c r="AM1785" s="1" t="s">
        <v>3684</v>
      </c>
      <c r="AN1785" s="2">
        <v>46174</v>
      </c>
      <c r="AO1785" s="3">
        <v>46174</v>
      </c>
    </row>
    <row r="1786" spans="1:41">
      <c r="A1786" s="1" t="s">
        <v>3685</v>
      </c>
      <c r="B1786" s="1" t="s">
        <v>42</v>
      </c>
      <c r="C1786">
        <v>999999999999</v>
      </c>
      <c r="D1786">
        <v>111111111111</v>
      </c>
      <c r="E1786" s="1" t="s">
        <v>43</v>
      </c>
      <c r="F1786">
        <v>46201.833333333336</v>
      </c>
      <c r="G1786">
        <v>46202.833333333336</v>
      </c>
      <c r="H1786">
        <v>46173.833333333336</v>
      </c>
      <c r="I1786">
        <v>46203.833333333336</v>
      </c>
      <c r="J1786" s="1" t="s">
        <v>86</v>
      </c>
      <c r="K1786" s="1" t="s">
        <v>87</v>
      </c>
      <c r="L1786" s="1" t="s">
        <v>88</v>
      </c>
      <c r="M1786" s="1" t="s">
        <v>89</v>
      </c>
      <c r="N1786" s="1" t="s">
        <v>48</v>
      </c>
      <c r="O1786" s="1" t="s">
        <v>49</v>
      </c>
      <c r="P1786">
        <v>217.3117</v>
      </c>
      <c r="Q1786" s="1" t="s">
        <v>50</v>
      </c>
      <c r="R1786">
        <v>0.192</v>
      </c>
      <c r="S1786" s="1" t="s">
        <v>51</v>
      </c>
      <c r="T1786" s="1" t="s">
        <v>52</v>
      </c>
      <c r="U1786">
        <v>41.7239</v>
      </c>
      <c r="V1786">
        <v>36.942999999999998</v>
      </c>
      <c r="W1786">
        <v>36.942999999999998</v>
      </c>
      <c r="X1786" s="1" t="s">
        <v>53</v>
      </c>
      <c r="Y1786" s="1" t="s">
        <v>49</v>
      </c>
      <c r="Z1786" s="1" t="s">
        <v>90</v>
      </c>
      <c r="AA1786" s="1" t="s">
        <v>55</v>
      </c>
      <c r="AB1786" s="1" t="s">
        <v>56</v>
      </c>
      <c r="AC1786" s="1" t="s">
        <v>57</v>
      </c>
      <c r="AD1786" s="1" t="s">
        <v>58</v>
      </c>
      <c r="AE1786" s="1" t="s">
        <v>59</v>
      </c>
      <c r="AF1786" s="1" t="s">
        <v>56</v>
      </c>
      <c r="AG1786" s="1" t="s">
        <v>60</v>
      </c>
      <c r="AH1786">
        <v>1786</v>
      </c>
      <c r="AI1786" s="1" t="s">
        <v>56</v>
      </c>
      <c r="AJ1786" s="1" t="s">
        <v>56</v>
      </c>
      <c r="AK1786" s="1" t="s">
        <v>61</v>
      </c>
      <c r="AL1786">
        <v>1</v>
      </c>
      <c r="AM1786" s="1" t="s">
        <v>3686</v>
      </c>
      <c r="AN1786" s="2">
        <v>46174</v>
      </c>
      <c r="AO1786" s="3">
        <v>46174</v>
      </c>
    </row>
    <row r="1787" spans="1:41">
      <c r="A1787" s="1" t="s">
        <v>3687</v>
      </c>
      <c r="B1787" s="1" t="s">
        <v>42</v>
      </c>
      <c r="C1787">
        <v>999999999999</v>
      </c>
      <c r="D1787">
        <v>111111111111</v>
      </c>
      <c r="E1787" s="1" t="s">
        <v>43</v>
      </c>
      <c r="F1787">
        <v>46201.833333333336</v>
      </c>
      <c r="G1787">
        <v>46202.833333333336</v>
      </c>
      <c r="H1787">
        <v>46173.833333333336</v>
      </c>
      <c r="I1787">
        <v>46203.833333333336</v>
      </c>
      <c r="J1787" s="1" t="s">
        <v>86</v>
      </c>
      <c r="K1787" s="1" t="s">
        <v>87</v>
      </c>
      <c r="L1787" s="1" t="s">
        <v>88</v>
      </c>
      <c r="M1787" s="1" t="s">
        <v>93</v>
      </c>
      <c r="N1787" s="1" t="s">
        <v>48</v>
      </c>
      <c r="O1787" s="1" t="s">
        <v>49</v>
      </c>
      <c r="P1787">
        <v>234.80529999999999</v>
      </c>
      <c r="Q1787" s="1" t="s">
        <v>50</v>
      </c>
      <c r="R1787">
        <v>0.192</v>
      </c>
      <c r="S1787" s="1" t="s">
        <v>51</v>
      </c>
      <c r="T1787" s="1" t="s">
        <v>52</v>
      </c>
      <c r="U1787">
        <v>45.082599999999999</v>
      </c>
      <c r="V1787">
        <v>39.916899999999998</v>
      </c>
      <c r="W1787">
        <v>39.916899999999998</v>
      </c>
      <c r="X1787" s="1" t="s">
        <v>53</v>
      </c>
      <c r="Y1787" s="1" t="s">
        <v>49</v>
      </c>
      <c r="Z1787" s="1" t="s">
        <v>90</v>
      </c>
      <c r="AA1787" s="1" t="s">
        <v>65</v>
      </c>
      <c r="AB1787" s="1" t="s">
        <v>66</v>
      </c>
      <c r="AC1787" s="1" t="s">
        <v>67</v>
      </c>
      <c r="AD1787" s="1" t="s">
        <v>68</v>
      </c>
      <c r="AE1787" s="1" t="s">
        <v>69</v>
      </c>
      <c r="AF1787" s="1" t="s">
        <v>70</v>
      </c>
      <c r="AG1787" s="1" t="s">
        <v>60</v>
      </c>
      <c r="AH1787">
        <v>1787</v>
      </c>
      <c r="AI1787" s="1" t="s">
        <v>70</v>
      </c>
      <c r="AJ1787" s="1" t="s">
        <v>71</v>
      </c>
      <c r="AK1787" s="1" t="s">
        <v>72</v>
      </c>
      <c r="AL1787">
        <v>1</v>
      </c>
      <c r="AM1787" s="1" t="s">
        <v>3688</v>
      </c>
      <c r="AN1787" s="2">
        <v>46174</v>
      </c>
      <c r="AO1787" s="3">
        <v>46174</v>
      </c>
    </row>
    <row r="1788" spans="1:41">
      <c r="A1788" s="1" t="s">
        <v>3689</v>
      </c>
      <c r="B1788" s="1" t="s">
        <v>42</v>
      </c>
      <c r="C1788">
        <v>999999999999</v>
      </c>
      <c r="D1788">
        <v>111111111111</v>
      </c>
      <c r="E1788" s="1" t="s">
        <v>43</v>
      </c>
      <c r="F1788">
        <v>46201.833333333336</v>
      </c>
      <c r="G1788">
        <v>46202.833333333336</v>
      </c>
      <c r="H1788">
        <v>46173.833333333336</v>
      </c>
      <c r="I1788">
        <v>46203.833333333336</v>
      </c>
      <c r="J1788" s="1" t="s">
        <v>96</v>
      </c>
      <c r="K1788" s="1" t="s">
        <v>45</v>
      </c>
      <c r="L1788" s="1" t="s">
        <v>97</v>
      </c>
      <c r="M1788" s="1" t="s">
        <v>98</v>
      </c>
      <c r="N1788" s="1" t="s">
        <v>48</v>
      </c>
      <c r="O1788" s="1" t="s">
        <v>49</v>
      </c>
      <c r="P1788">
        <v>4484638.7671999997</v>
      </c>
      <c r="Q1788" s="1" t="s">
        <v>99</v>
      </c>
      <c r="R1788">
        <v>1.6666700000000001E-5</v>
      </c>
      <c r="S1788" s="1" t="s">
        <v>51</v>
      </c>
      <c r="T1788" s="1" t="s">
        <v>52</v>
      </c>
      <c r="U1788">
        <v>74.744100000000003</v>
      </c>
      <c r="V1788">
        <v>69.511899999999997</v>
      </c>
      <c r="W1788">
        <v>69.511899999999997</v>
      </c>
      <c r="X1788" s="1" t="s">
        <v>53</v>
      </c>
      <c r="Y1788" s="1" t="s">
        <v>49</v>
      </c>
      <c r="Z1788" s="1" t="s">
        <v>100</v>
      </c>
      <c r="AA1788" s="1" t="s">
        <v>65</v>
      </c>
      <c r="AB1788" s="1" t="s">
        <v>66</v>
      </c>
      <c r="AC1788" s="1" t="s">
        <v>67</v>
      </c>
      <c r="AD1788" s="1" t="s">
        <v>68</v>
      </c>
      <c r="AE1788" s="1" t="s">
        <v>69</v>
      </c>
      <c r="AF1788" s="1" t="s">
        <v>70</v>
      </c>
      <c r="AG1788" s="1" t="s">
        <v>60</v>
      </c>
      <c r="AH1788">
        <v>1788</v>
      </c>
      <c r="AI1788" s="1" t="s">
        <v>70</v>
      </c>
      <c r="AJ1788" s="1" t="s">
        <v>71</v>
      </c>
      <c r="AK1788" s="1" t="s">
        <v>72</v>
      </c>
      <c r="AL1788">
        <v>1</v>
      </c>
      <c r="AM1788" s="1" t="s">
        <v>3690</v>
      </c>
      <c r="AN1788" s="2">
        <v>46174</v>
      </c>
      <c r="AO1788" s="3">
        <v>46174</v>
      </c>
    </row>
    <row r="1789" spans="1:41">
      <c r="A1789" s="1" t="s">
        <v>3691</v>
      </c>
      <c r="B1789" s="1" t="s">
        <v>42</v>
      </c>
      <c r="C1789">
        <v>999999999999</v>
      </c>
      <c r="D1789">
        <v>111111111111</v>
      </c>
      <c r="E1789" s="1" t="s">
        <v>43</v>
      </c>
      <c r="F1789">
        <v>46201.833333333336</v>
      </c>
      <c r="G1789">
        <v>46202.833333333336</v>
      </c>
      <c r="H1789">
        <v>46173.833333333336</v>
      </c>
      <c r="I1789">
        <v>46203.833333333336</v>
      </c>
      <c r="J1789" s="1" t="s">
        <v>96</v>
      </c>
      <c r="K1789" s="1" t="s">
        <v>45</v>
      </c>
      <c r="L1789" s="1" t="s">
        <v>97</v>
      </c>
      <c r="M1789" s="1" t="s">
        <v>103</v>
      </c>
      <c r="N1789" s="1" t="s">
        <v>48</v>
      </c>
      <c r="O1789" s="1" t="s">
        <v>49</v>
      </c>
      <c r="P1789">
        <v>4879046.0826000003</v>
      </c>
      <c r="Q1789" s="1" t="s">
        <v>99</v>
      </c>
      <c r="R1789">
        <v>1.6666700000000001E-5</v>
      </c>
      <c r="S1789" s="1" t="s">
        <v>51</v>
      </c>
      <c r="T1789" s="1" t="s">
        <v>52</v>
      </c>
      <c r="U1789">
        <v>81.317599999999999</v>
      </c>
      <c r="V1789">
        <v>75.625200000000007</v>
      </c>
      <c r="W1789">
        <v>75.625200000000007</v>
      </c>
      <c r="X1789" s="1" t="s">
        <v>53</v>
      </c>
      <c r="Y1789" s="1" t="s">
        <v>49</v>
      </c>
      <c r="Z1789" s="1" t="s">
        <v>100</v>
      </c>
      <c r="AA1789" s="1" t="s">
        <v>65</v>
      </c>
      <c r="AB1789" s="1" t="s">
        <v>66</v>
      </c>
      <c r="AC1789" s="1" t="s">
        <v>67</v>
      </c>
      <c r="AD1789" s="1" t="s">
        <v>68</v>
      </c>
      <c r="AE1789" s="1" t="s">
        <v>69</v>
      </c>
      <c r="AF1789" s="1" t="s">
        <v>70</v>
      </c>
      <c r="AG1789" s="1" t="s">
        <v>60</v>
      </c>
      <c r="AH1789">
        <v>1789</v>
      </c>
      <c r="AI1789" s="1" t="s">
        <v>70</v>
      </c>
      <c r="AJ1789" s="1" t="s">
        <v>71</v>
      </c>
      <c r="AK1789" s="1" t="s">
        <v>72</v>
      </c>
      <c r="AL1789">
        <v>1</v>
      </c>
      <c r="AM1789" s="1" t="s">
        <v>3692</v>
      </c>
      <c r="AN1789" s="2">
        <v>46174</v>
      </c>
      <c r="AO1789" s="3">
        <v>46174</v>
      </c>
    </row>
    <row r="1790" spans="1:41">
      <c r="A1790" s="1" t="s">
        <v>3693</v>
      </c>
      <c r="B1790" s="1" t="s">
        <v>42</v>
      </c>
      <c r="C1790">
        <v>999999999999</v>
      </c>
      <c r="D1790">
        <v>111111111111</v>
      </c>
      <c r="E1790" s="1" t="s">
        <v>43</v>
      </c>
      <c r="F1790">
        <v>46201.833333333336</v>
      </c>
      <c r="G1790">
        <v>46202.833333333336</v>
      </c>
      <c r="H1790">
        <v>46173.833333333336</v>
      </c>
      <c r="I1790">
        <v>46203.833333333336</v>
      </c>
      <c r="J1790" s="1" t="s">
        <v>106</v>
      </c>
      <c r="K1790" s="1" t="s">
        <v>107</v>
      </c>
      <c r="L1790" s="1" t="s">
        <v>108</v>
      </c>
      <c r="M1790" s="1" t="s">
        <v>109</v>
      </c>
      <c r="N1790" s="1" t="s">
        <v>48</v>
      </c>
      <c r="O1790" s="1" t="s">
        <v>49</v>
      </c>
      <c r="P1790">
        <v>228.53489999999999</v>
      </c>
      <c r="Q1790" s="1" t="s">
        <v>110</v>
      </c>
      <c r="R1790">
        <v>0.5</v>
      </c>
      <c r="S1790" s="1" t="s">
        <v>51</v>
      </c>
      <c r="T1790" s="1" t="s">
        <v>52</v>
      </c>
      <c r="U1790">
        <v>114.2675</v>
      </c>
      <c r="V1790">
        <v>105.12609999999999</v>
      </c>
      <c r="W1790">
        <v>105.12609999999999</v>
      </c>
      <c r="X1790" s="1" t="s">
        <v>53</v>
      </c>
      <c r="Y1790" s="1" t="s">
        <v>49</v>
      </c>
      <c r="Z1790" s="1" t="s">
        <v>111</v>
      </c>
      <c r="AA1790" s="1" t="s">
        <v>112</v>
      </c>
      <c r="AB1790" s="1" t="s">
        <v>66</v>
      </c>
      <c r="AC1790" s="1" t="s">
        <v>67</v>
      </c>
      <c r="AD1790" s="1" t="s">
        <v>68</v>
      </c>
      <c r="AE1790" s="1" t="s">
        <v>69</v>
      </c>
      <c r="AF1790" s="1" t="s">
        <v>70</v>
      </c>
      <c r="AG1790" s="1" t="s">
        <v>60</v>
      </c>
      <c r="AH1790">
        <v>1790</v>
      </c>
      <c r="AI1790" s="1" t="s">
        <v>113</v>
      </c>
      <c r="AJ1790" s="1" t="s">
        <v>114</v>
      </c>
      <c r="AK1790" s="1" t="s">
        <v>115</v>
      </c>
      <c r="AL1790">
        <v>1</v>
      </c>
      <c r="AM1790" s="1" t="s">
        <v>3694</v>
      </c>
      <c r="AN1790" s="2">
        <v>46174</v>
      </c>
      <c r="AO1790" s="3">
        <v>46174</v>
      </c>
    </row>
    <row r="1791" spans="1:41">
      <c r="A1791" s="1" t="s">
        <v>3695</v>
      </c>
      <c r="B1791" s="1" t="s">
        <v>42</v>
      </c>
      <c r="C1791">
        <v>999999999999</v>
      </c>
      <c r="D1791">
        <v>111111111111</v>
      </c>
      <c r="E1791" s="1" t="s">
        <v>43</v>
      </c>
      <c r="F1791">
        <v>46201.833333333336</v>
      </c>
      <c r="G1791">
        <v>46202.833333333336</v>
      </c>
      <c r="H1791">
        <v>46173.833333333336</v>
      </c>
      <c r="I1791">
        <v>46203.833333333336</v>
      </c>
      <c r="J1791" s="1" t="s">
        <v>106</v>
      </c>
      <c r="K1791" s="1" t="s">
        <v>107</v>
      </c>
      <c r="L1791" s="1" t="s">
        <v>108</v>
      </c>
      <c r="M1791" s="1" t="s">
        <v>118</v>
      </c>
      <c r="N1791" s="1" t="s">
        <v>48</v>
      </c>
      <c r="O1791" s="1" t="s">
        <v>49</v>
      </c>
      <c r="P1791">
        <v>208.27719999999999</v>
      </c>
      <c r="Q1791" s="1" t="s">
        <v>110</v>
      </c>
      <c r="R1791">
        <v>0.5</v>
      </c>
      <c r="S1791" s="1" t="s">
        <v>51</v>
      </c>
      <c r="T1791" s="1" t="s">
        <v>52</v>
      </c>
      <c r="U1791">
        <v>104.1386</v>
      </c>
      <c r="V1791">
        <v>95.807500000000005</v>
      </c>
      <c r="W1791">
        <v>95.807500000000005</v>
      </c>
      <c r="X1791" s="1" t="s">
        <v>53</v>
      </c>
      <c r="Y1791" s="1" t="s">
        <v>49</v>
      </c>
      <c r="Z1791" s="1" t="s">
        <v>111</v>
      </c>
      <c r="AA1791" s="1" t="s">
        <v>112</v>
      </c>
      <c r="AB1791" s="1" t="s">
        <v>66</v>
      </c>
      <c r="AC1791" s="1" t="s">
        <v>67</v>
      </c>
      <c r="AD1791" s="1" t="s">
        <v>68</v>
      </c>
      <c r="AE1791" s="1" t="s">
        <v>69</v>
      </c>
      <c r="AF1791" s="1" t="s">
        <v>70</v>
      </c>
      <c r="AG1791" s="1" t="s">
        <v>60</v>
      </c>
      <c r="AH1791">
        <v>1791</v>
      </c>
      <c r="AI1791" s="1" t="s">
        <v>113</v>
      </c>
      <c r="AJ1791" s="1" t="s">
        <v>114</v>
      </c>
      <c r="AK1791" s="1" t="s">
        <v>115</v>
      </c>
      <c r="AL1791">
        <v>1</v>
      </c>
      <c r="AM1791" s="1" t="s">
        <v>3696</v>
      </c>
      <c r="AN1791" s="2">
        <v>46174</v>
      </c>
      <c r="AO1791" s="3">
        <v>46174</v>
      </c>
    </row>
    <row r="1792" spans="1:41">
      <c r="A1792" s="1" t="s">
        <v>3697</v>
      </c>
      <c r="B1792" s="1" t="s">
        <v>42</v>
      </c>
      <c r="C1792">
        <v>999999999999</v>
      </c>
      <c r="D1792">
        <v>222222222222</v>
      </c>
      <c r="E1792" s="1" t="s">
        <v>121</v>
      </c>
      <c r="F1792">
        <v>46201.833333333336</v>
      </c>
      <c r="G1792">
        <v>46202.833333333336</v>
      </c>
      <c r="H1792">
        <v>46173.833333333336</v>
      </c>
      <c r="I1792">
        <v>46203.833333333336</v>
      </c>
      <c r="J1792" s="1" t="s">
        <v>44</v>
      </c>
      <c r="K1792" s="1" t="s">
        <v>45</v>
      </c>
      <c r="L1792" s="1" t="s">
        <v>46</v>
      </c>
      <c r="M1792" s="1" t="s">
        <v>122</v>
      </c>
      <c r="N1792" s="1" t="s">
        <v>48</v>
      </c>
      <c r="O1792" s="1" t="s">
        <v>49</v>
      </c>
      <c r="P1792">
        <v>428.44589999999999</v>
      </c>
      <c r="Q1792" s="1" t="s">
        <v>50</v>
      </c>
      <c r="R1792">
        <v>9.6000000000000002E-2</v>
      </c>
      <c r="S1792" s="1" t="s">
        <v>51</v>
      </c>
      <c r="T1792" s="1" t="s">
        <v>52</v>
      </c>
      <c r="U1792">
        <v>41.130800000000001</v>
      </c>
      <c r="V1792">
        <v>35.9895</v>
      </c>
      <c r="W1792">
        <v>35.9895</v>
      </c>
      <c r="X1792" s="1" t="s">
        <v>53</v>
      </c>
      <c r="Y1792" s="1" t="s">
        <v>49</v>
      </c>
      <c r="Z1792" s="1" t="s">
        <v>54</v>
      </c>
      <c r="AA1792" s="1" t="s">
        <v>123</v>
      </c>
      <c r="AB1792" s="1" t="s">
        <v>124</v>
      </c>
      <c r="AC1792" s="1" t="s">
        <v>125</v>
      </c>
      <c r="AD1792" s="1" t="s">
        <v>126</v>
      </c>
      <c r="AE1792" s="1" t="s">
        <v>127</v>
      </c>
      <c r="AF1792" s="1" t="s">
        <v>70</v>
      </c>
      <c r="AG1792" s="1" t="s">
        <v>60</v>
      </c>
      <c r="AH1792">
        <v>1792</v>
      </c>
      <c r="AI1792" s="1" t="s">
        <v>70</v>
      </c>
      <c r="AJ1792" s="1" t="s">
        <v>71</v>
      </c>
      <c r="AK1792" s="1" t="s">
        <v>72</v>
      </c>
      <c r="AL1792">
        <v>1</v>
      </c>
      <c r="AM1792" s="1" t="s">
        <v>3698</v>
      </c>
      <c r="AN1792" s="2">
        <v>46174</v>
      </c>
      <c r="AO1792" s="3">
        <v>46174</v>
      </c>
    </row>
    <row r="1793" spans="1:41">
      <c r="A1793" s="1" t="s">
        <v>3699</v>
      </c>
      <c r="B1793" s="1" t="s">
        <v>42</v>
      </c>
      <c r="C1793">
        <v>999999999999</v>
      </c>
      <c r="D1793">
        <v>222222222222</v>
      </c>
      <c r="E1793" s="1" t="s">
        <v>121</v>
      </c>
      <c r="F1793">
        <v>46201.833333333336</v>
      </c>
      <c r="G1793">
        <v>46202.833333333336</v>
      </c>
      <c r="H1793">
        <v>46173.833333333336</v>
      </c>
      <c r="I1793">
        <v>46203.833333333336</v>
      </c>
      <c r="J1793" s="1" t="s">
        <v>44</v>
      </c>
      <c r="K1793" s="1" t="s">
        <v>45</v>
      </c>
      <c r="L1793" s="1" t="s">
        <v>46</v>
      </c>
      <c r="M1793" s="1" t="s">
        <v>130</v>
      </c>
      <c r="N1793" s="1" t="s">
        <v>48</v>
      </c>
      <c r="O1793" s="1" t="s">
        <v>49</v>
      </c>
      <c r="P1793">
        <v>420.34530000000001</v>
      </c>
      <c r="Q1793" s="1" t="s">
        <v>50</v>
      </c>
      <c r="R1793">
        <v>9.6000000000000002E-2</v>
      </c>
      <c r="S1793" s="1" t="s">
        <v>51</v>
      </c>
      <c r="T1793" s="1" t="s">
        <v>52</v>
      </c>
      <c r="U1793">
        <v>40.353099999999998</v>
      </c>
      <c r="V1793">
        <v>35.308999999999997</v>
      </c>
      <c r="W1793">
        <v>35.308999999999997</v>
      </c>
      <c r="X1793" s="1" t="s">
        <v>53</v>
      </c>
      <c r="Y1793" s="1" t="s">
        <v>49</v>
      </c>
      <c r="Z1793" s="1" t="s">
        <v>54</v>
      </c>
      <c r="AA1793" s="1" t="s">
        <v>123</v>
      </c>
      <c r="AB1793" s="1" t="s">
        <v>124</v>
      </c>
      <c r="AC1793" s="1" t="s">
        <v>125</v>
      </c>
      <c r="AD1793" s="1" t="s">
        <v>126</v>
      </c>
      <c r="AE1793" s="1" t="s">
        <v>127</v>
      </c>
      <c r="AF1793" s="1" t="s">
        <v>70</v>
      </c>
      <c r="AG1793" s="1" t="s">
        <v>60</v>
      </c>
      <c r="AH1793">
        <v>1793</v>
      </c>
      <c r="AI1793" s="1" t="s">
        <v>70</v>
      </c>
      <c r="AJ1793" s="1" t="s">
        <v>71</v>
      </c>
      <c r="AK1793" s="1" t="s">
        <v>72</v>
      </c>
      <c r="AL1793">
        <v>1</v>
      </c>
      <c r="AM1793" s="1" t="s">
        <v>3700</v>
      </c>
      <c r="AN1793" s="2">
        <v>46174</v>
      </c>
      <c r="AO1793" s="3">
        <v>46174</v>
      </c>
    </row>
    <row r="1794" spans="1:41">
      <c r="A1794" s="1" t="s">
        <v>3701</v>
      </c>
      <c r="B1794" s="1" t="s">
        <v>42</v>
      </c>
      <c r="C1794">
        <v>999999999999</v>
      </c>
      <c r="D1794">
        <v>222222222222</v>
      </c>
      <c r="E1794" s="1" t="s">
        <v>121</v>
      </c>
      <c r="F1794">
        <v>46201.833333333336</v>
      </c>
      <c r="G1794">
        <v>46202.833333333336</v>
      </c>
      <c r="H1794">
        <v>46173.833333333336</v>
      </c>
      <c r="I1794">
        <v>46203.833333333336</v>
      </c>
      <c r="J1794" s="1" t="s">
        <v>75</v>
      </c>
      <c r="K1794" s="1" t="s">
        <v>76</v>
      </c>
      <c r="L1794" s="1" t="s">
        <v>77</v>
      </c>
      <c r="M1794" s="1" t="s">
        <v>133</v>
      </c>
      <c r="N1794" s="1" t="s">
        <v>48</v>
      </c>
      <c r="O1794" s="1" t="s">
        <v>49</v>
      </c>
      <c r="P1794">
        <v>99.726900000000001</v>
      </c>
      <c r="Q1794" s="1" t="s">
        <v>79</v>
      </c>
      <c r="R1794">
        <v>2.3E-2</v>
      </c>
      <c r="S1794" s="1" t="s">
        <v>51</v>
      </c>
      <c r="T1794" s="1" t="s">
        <v>52</v>
      </c>
      <c r="U1794">
        <v>2.2936999999999999</v>
      </c>
      <c r="V1794">
        <v>2.1440999999999999</v>
      </c>
      <c r="W1794">
        <v>2.1440999999999999</v>
      </c>
      <c r="X1794" s="1" t="s">
        <v>53</v>
      </c>
      <c r="Y1794" s="1" t="s">
        <v>49</v>
      </c>
      <c r="Z1794" s="1" t="s">
        <v>80</v>
      </c>
      <c r="AA1794" s="1" t="s">
        <v>123</v>
      </c>
      <c r="AB1794" s="1" t="s">
        <v>124</v>
      </c>
      <c r="AC1794" s="1" t="s">
        <v>125</v>
      </c>
      <c r="AD1794" s="1" t="s">
        <v>126</v>
      </c>
      <c r="AE1794" s="1" t="s">
        <v>127</v>
      </c>
      <c r="AF1794" s="1" t="s">
        <v>70</v>
      </c>
      <c r="AG1794" s="1" t="s">
        <v>60</v>
      </c>
      <c r="AH1794">
        <v>1794</v>
      </c>
      <c r="AI1794" s="1" t="s">
        <v>70</v>
      </c>
      <c r="AJ1794" s="1" t="s">
        <v>71</v>
      </c>
      <c r="AK1794" s="1" t="s">
        <v>72</v>
      </c>
      <c r="AL1794">
        <v>1</v>
      </c>
      <c r="AM1794" s="1" t="s">
        <v>3702</v>
      </c>
      <c r="AN1794" s="2">
        <v>46174</v>
      </c>
      <c r="AO1794" s="3">
        <v>46174</v>
      </c>
    </row>
    <row r="1795" spans="1:41">
      <c r="A1795" s="1" t="s">
        <v>3703</v>
      </c>
      <c r="B1795" s="1" t="s">
        <v>42</v>
      </c>
      <c r="C1795">
        <v>999999999999</v>
      </c>
      <c r="D1795">
        <v>222222222222</v>
      </c>
      <c r="E1795" s="1" t="s">
        <v>121</v>
      </c>
      <c r="F1795">
        <v>46201.833333333336</v>
      </c>
      <c r="G1795">
        <v>46202.833333333336</v>
      </c>
      <c r="H1795">
        <v>46173.833333333336</v>
      </c>
      <c r="I1795">
        <v>46203.833333333336</v>
      </c>
      <c r="J1795" s="1" t="s">
        <v>75</v>
      </c>
      <c r="K1795" s="1" t="s">
        <v>76</v>
      </c>
      <c r="L1795" s="1" t="s">
        <v>77</v>
      </c>
      <c r="M1795" s="1" t="s">
        <v>136</v>
      </c>
      <c r="N1795" s="1" t="s">
        <v>48</v>
      </c>
      <c r="O1795" s="1" t="s">
        <v>49</v>
      </c>
      <c r="P1795">
        <v>95.775199999999998</v>
      </c>
      <c r="Q1795" s="1" t="s">
        <v>79</v>
      </c>
      <c r="R1795">
        <v>2.3E-2</v>
      </c>
      <c r="S1795" s="1" t="s">
        <v>51</v>
      </c>
      <c r="T1795" s="1" t="s">
        <v>52</v>
      </c>
      <c r="U1795">
        <v>2.2027999999999999</v>
      </c>
      <c r="V1795">
        <v>2.0592000000000001</v>
      </c>
      <c r="W1795">
        <v>2.0592000000000001</v>
      </c>
      <c r="X1795" s="1" t="s">
        <v>53</v>
      </c>
      <c r="Y1795" s="1" t="s">
        <v>49</v>
      </c>
      <c r="Z1795" s="1" t="s">
        <v>80</v>
      </c>
      <c r="AA1795" s="1" t="s">
        <v>123</v>
      </c>
      <c r="AB1795" s="1" t="s">
        <v>124</v>
      </c>
      <c r="AC1795" s="1" t="s">
        <v>125</v>
      </c>
      <c r="AD1795" s="1" t="s">
        <v>126</v>
      </c>
      <c r="AE1795" s="1" t="s">
        <v>127</v>
      </c>
      <c r="AF1795" s="1" t="s">
        <v>70</v>
      </c>
      <c r="AG1795" s="1" t="s">
        <v>60</v>
      </c>
      <c r="AH1795">
        <v>1795</v>
      </c>
      <c r="AI1795" s="1" t="s">
        <v>70</v>
      </c>
      <c r="AJ1795" s="1" t="s">
        <v>71</v>
      </c>
      <c r="AK1795" s="1" t="s">
        <v>72</v>
      </c>
      <c r="AL1795">
        <v>1</v>
      </c>
      <c r="AM1795" s="1" t="s">
        <v>3704</v>
      </c>
      <c r="AN1795" s="2">
        <v>46174</v>
      </c>
      <c r="AO1795" s="3">
        <v>46174</v>
      </c>
    </row>
    <row r="1796" spans="1:41">
      <c r="A1796" s="1" t="s">
        <v>3705</v>
      </c>
      <c r="B1796" s="1" t="s">
        <v>42</v>
      </c>
      <c r="C1796">
        <v>999999999999</v>
      </c>
      <c r="D1796">
        <v>222222222222</v>
      </c>
      <c r="E1796" s="1" t="s">
        <v>121</v>
      </c>
      <c r="F1796">
        <v>46201.833333333336</v>
      </c>
      <c r="G1796">
        <v>46202.833333333336</v>
      </c>
      <c r="H1796">
        <v>46173.833333333336</v>
      </c>
      <c r="I1796">
        <v>46203.833333333336</v>
      </c>
      <c r="J1796" s="1" t="s">
        <v>86</v>
      </c>
      <c r="K1796" s="1" t="s">
        <v>87</v>
      </c>
      <c r="L1796" s="1" t="s">
        <v>88</v>
      </c>
      <c r="M1796" s="1" t="s">
        <v>139</v>
      </c>
      <c r="N1796" s="1" t="s">
        <v>48</v>
      </c>
      <c r="O1796" s="1" t="s">
        <v>49</v>
      </c>
      <c r="P1796">
        <v>91.788399999999996</v>
      </c>
      <c r="Q1796" s="1" t="s">
        <v>50</v>
      </c>
      <c r="R1796">
        <v>0.192</v>
      </c>
      <c r="S1796" s="1" t="s">
        <v>51</v>
      </c>
      <c r="T1796" s="1" t="s">
        <v>52</v>
      </c>
      <c r="U1796">
        <v>17.6234</v>
      </c>
      <c r="V1796">
        <v>15.603999999999999</v>
      </c>
      <c r="W1796">
        <v>15.603999999999999</v>
      </c>
      <c r="X1796" s="1" t="s">
        <v>53</v>
      </c>
      <c r="Y1796" s="1" t="s">
        <v>49</v>
      </c>
      <c r="Z1796" s="1" t="s">
        <v>90</v>
      </c>
      <c r="AA1796" s="1" t="s">
        <v>123</v>
      </c>
      <c r="AB1796" s="1" t="s">
        <v>124</v>
      </c>
      <c r="AC1796" s="1" t="s">
        <v>125</v>
      </c>
      <c r="AD1796" s="1" t="s">
        <v>126</v>
      </c>
      <c r="AE1796" s="1" t="s">
        <v>127</v>
      </c>
      <c r="AF1796" s="1" t="s">
        <v>70</v>
      </c>
      <c r="AG1796" s="1" t="s">
        <v>60</v>
      </c>
      <c r="AH1796">
        <v>1796</v>
      </c>
      <c r="AI1796" s="1" t="s">
        <v>70</v>
      </c>
      <c r="AJ1796" s="1" t="s">
        <v>71</v>
      </c>
      <c r="AK1796" s="1" t="s">
        <v>72</v>
      </c>
      <c r="AL1796">
        <v>1</v>
      </c>
      <c r="AM1796" s="1" t="s">
        <v>3706</v>
      </c>
      <c r="AN1796" s="2">
        <v>46174</v>
      </c>
      <c r="AO1796" s="3">
        <v>46174</v>
      </c>
    </row>
    <row r="1797" spans="1:41">
      <c r="A1797" s="1" t="s">
        <v>3707</v>
      </c>
      <c r="B1797" s="1" t="s">
        <v>42</v>
      </c>
      <c r="C1797">
        <v>999999999999</v>
      </c>
      <c r="D1797">
        <v>222222222222</v>
      </c>
      <c r="E1797" s="1" t="s">
        <v>121</v>
      </c>
      <c r="F1797">
        <v>46201.833333333336</v>
      </c>
      <c r="G1797">
        <v>46202.833333333336</v>
      </c>
      <c r="H1797">
        <v>46173.833333333336</v>
      </c>
      <c r="I1797">
        <v>46203.833333333336</v>
      </c>
      <c r="J1797" s="1" t="s">
        <v>86</v>
      </c>
      <c r="K1797" s="1" t="s">
        <v>87</v>
      </c>
      <c r="L1797" s="1" t="s">
        <v>88</v>
      </c>
      <c r="M1797" s="1" t="s">
        <v>142</v>
      </c>
      <c r="N1797" s="1" t="s">
        <v>48</v>
      </c>
      <c r="O1797" s="1" t="s">
        <v>49</v>
      </c>
      <c r="P1797">
        <v>83.207800000000006</v>
      </c>
      <c r="Q1797" s="1" t="s">
        <v>50</v>
      </c>
      <c r="R1797">
        <v>0.192</v>
      </c>
      <c r="S1797" s="1" t="s">
        <v>51</v>
      </c>
      <c r="T1797" s="1" t="s">
        <v>52</v>
      </c>
      <c r="U1797">
        <v>15.975899999999999</v>
      </c>
      <c r="V1797">
        <v>14.145300000000001</v>
      </c>
      <c r="W1797">
        <v>14.145300000000001</v>
      </c>
      <c r="X1797" s="1" t="s">
        <v>53</v>
      </c>
      <c r="Y1797" s="1" t="s">
        <v>49</v>
      </c>
      <c r="Z1797" s="1" t="s">
        <v>90</v>
      </c>
      <c r="AA1797" s="1" t="s">
        <v>123</v>
      </c>
      <c r="AB1797" s="1" t="s">
        <v>124</v>
      </c>
      <c r="AC1797" s="1" t="s">
        <v>125</v>
      </c>
      <c r="AD1797" s="1" t="s">
        <v>126</v>
      </c>
      <c r="AE1797" s="1" t="s">
        <v>127</v>
      </c>
      <c r="AF1797" s="1" t="s">
        <v>70</v>
      </c>
      <c r="AG1797" s="1" t="s">
        <v>60</v>
      </c>
      <c r="AH1797">
        <v>1797</v>
      </c>
      <c r="AI1797" s="1" t="s">
        <v>70</v>
      </c>
      <c r="AJ1797" s="1" t="s">
        <v>71</v>
      </c>
      <c r="AK1797" s="1" t="s">
        <v>72</v>
      </c>
      <c r="AL1797">
        <v>1</v>
      </c>
      <c r="AM1797" s="1" t="s">
        <v>3708</v>
      </c>
      <c r="AN1797" s="2">
        <v>46174</v>
      </c>
      <c r="AO1797" s="3">
        <v>46174</v>
      </c>
    </row>
    <row r="1798" spans="1:41">
      <c r="A1798" s="1" t="s">
        <v>3709</v>
      </c>
      <c r="B1798" s="1" t="s">
        <v>42</v>
      </c>
      <c r="C1798">
        <v>999999999999</v>
      </c>
      <c r="D1798">
        <v>222222222222</v>
      </c>
      <c r="E1798" s="1" t="s">
        <v>121</v>
      </c>
      <c r="F1798">
        <v>46201.833333333336</v>
      </c>
      <c r="G1798">
        <v>46202.833333333336</v>
      </c>
      <c r="H1798">
        <v>46173.833333333336</v>
      </c>
      <c r="I1798">
        <v>46203.833333333336</v>
      </c>
      <c r="J1798" s="1" t="s">
        <v>96</v>
      </c>
      <c r="K1798" s="1" t="s">
        <v>45</v>
      </c>
      <c r="L1798" s="1" t="s">
        <v>97</v>
      </c>
      <c r="M1798" s="1" t="s">
        <v>145</v>
      </c>
      <c r="N1798" s="1" t="s">
        <v>48</v>
      </c>
      <c r="O1798" s="1" t="s">
        <v>49</v>
      </c>
      <c r="P1798">
        <v>1719460.9154999999</v>
      </c>
      <c r="Q1798" s="1" t="s">
        <v>99</v>
      </c>
      <c r="R1798">
        <v>1.6666700000000001E-5</v>
      </c>
      <c r="S1798" s="1" t="s">
        <v>51</v>
      </c>
      <c r="T1798" s="1" t="s">
        <v>52</v>
      </c>
      <c r="U1798">
        <v>28.657699999999998</v>
      </c>
      <c r="V1798">
        <v>26.651599999999998</v>
      </c>
      <c r="W1798">
        <v>26.651599999999998</v>
      </c>
      <c r="X1798" s="1" t="s">
        <v>53</v>
      </c>
      <c r="Y1798" s="1" t="s">
        <v>49</v>
      </c>
      <c r="Z1798" s="1" t="s">
        <v>100</v>
      </c>
      <c r="AA1798" s="1" t="s">
        <v>123</v>
      </c>
      <c r="AB1798" s="1" t="s">
        <v>124</v>
      </c>
      <c r="AC1798" s="1" t="s">
        <v>125</v>
      </c>
      <c r="AD1798" s="1" t="s">
        <v>126</v>
      </c>
      <c r="AE1798" s="1" t="s">
        <v>127</v>
      </c>
      <c r="AF1798" s="1" t="s">
        <v>70</v>
      </c>
      <c r="AG1798" s="1" t="s">
        <v>60</v>
      </c>
      <c r="AH1798">
        <v>1798</v>
      </c>
      <c r="AI1798" s="1" t="s">
        <v>70</v>
      </c>
      <c r="AJ1798" s="1" t="s">
        <v>71</v>
      </c>
      <c r="AK1798" s="1" t="s">
        <v>72</v>
      </c>
      <c r="AL1798">
        <v>1</v>
      </c>
      <c r="AM1798" s="1" t="s">
        <v>3710</v>
      </c>
      <c r="AN1798" s="2">
        <v>46174</v>
      </c>
      <c r="AO1798" s="3">
        <v>46174</v>
      </c>
    </row>
    <row r="1799" spans="1:41">
      <c r="A1799" s="1" t="s">
        <v>3711</v>
      </c>
      <c r="B1799" s="1" t="s">
        <v>42</v>
      </c>
      <c r="C1799">
        <v>999999999999</v>
      </c>
      <c r="D1799">
        <v>222222222222</v>
      </c>
      <c r="E1799" s="1" t="s">
        <v>121</v>
      </c>
      <c r="F1799">
        <v>46201.833333333336</v>
      </c>
      <c r="G1799">
        <v>46202.833333333336</v>
      </c>
      <c r="H1799">
        <v>46173.833333333336</v>
      </c>
      <c r="I1799">
        <v>46203.833333333336</v>
      </c>
      <c r="J1799" s="1" t="s">
        <v>96</v>
      </c>
      <c r="K1799" s="1" t="s">
        <v>45</v>
      </c>
      <c r="L1799" s="1" t="s">
        <v>97</v>
      </c>
      <c r="M1799" s="1" t="s">
        <v>148</v>
      </c>
      <c r="N1799" s="1" t="s">
        <v>48</v>
      </c>
      <c r="O1799" s="1" t="s">
        <v>49</v>
      </c>
      <c r="P1799">
        <v>1836949.4031</v>
      </c>
      <c r="Q1799" s="1" t="s">
        <v>99</v>
      </c>
      <c r="R1799">
        <v>1.6666700000000001E-5</v>
      </c>
      <c r="S1799" s="1" t="s">
        <v>51</v>
      </c>
      <c r="T1799" s="1" t="s">
        <v>52</v>
      </c>
      <c r="U1799">
        <v>30.6159</v>
      </c>
      <c r="V1799">
        <v>28.4727</v>
      </c>
      <c r="W1799">
        <v>28.4727</v>
      </c>
      <c r="X1799" s="1" t="s">
        <v>53</v>
      </c>
      <c r="Y1799" s="1" t="s">
        <v>49</v>
      </c>
      <c r="Z1799" s="1" t="s">
        <v>100</v>
      </c>
      <c r="AA1799" s="1" t="s">
        <v>123</v>
      </c>
      <c r="AB1799" s="1" t="s">
        <v>124</v>
      </c>
      <c r="AC1799" s="1" t="s">
        <v>125</v>
      </c>
      <c r="AD1799" s="1" t="s">
        <v>126</v>
      </c>
      <c r="AE1799" s="1" t="s">
        <v>127</v>
      </c>
      <c r="AF1799" s="1" t="s">
        <v>70</v>
      </c>
      <c r="AG1799" s="1" t="s">
        <v>60</v>
      </c>
      <c r="AH1799">
        <v>1799</v>
      </c>
      <c r="AI1799" s="1" t="s">
        <v>70</v>
      </c>
      <c r="AJ1799" s="1" t="s">
        <v>71</v>
      </c>
      <c r="AK1799" s="1" t="s">
        <v>72</v>
      </c>
      <c r="AL1799">
        <v>1</v>
      </c>
      <c r="AM1799" s="1" t="s">
        <v>3712</v>
      </c>
      <c r="AN1799" s="2">
        <v>46174</v>
      </c>
      <c r="AO1799" s="3">
        <v>46174</v>
      </c>
    </row>
    <row r="1800" spans="1:41">
      <c r="A1800" s="1" t="s">
        <v>3713</v>
      </c>
      <c r="B1800" s="1" t="s">
        <v>42</v>
      </c>
      <c r="C1800">
        <v>999999999999</v>
      </c>
      <c r="D1800">
        <v>222222222222</v>
      </c>
      <c r="E1800" s="1" t="s">
        <v>121</v>
      </c>
      <c r="F1800">
        <v>46201.833333333336</v>
      </c>
      <c r="G1800">
        <v>46202.833333333336</v>
      </c>
      <c r="H1800">
        <v>46173.833333333336</v>
      </c>
      <c r="I1800">
        <v>46203.833333333336</v>
      </c>
      <c r="J1800" s="1" t="s">
        <v>106</v>
      </c>
      <c r="K1800" s="1" t="s">
        <v>107</v>
      </c>
      <c r="L1800" s="1" t="s">
        <v>108</v>
      </c>
      <c r="M1800" s="1" t="s">
        <v>151</v>
      </c>
      <c r="N1800" s="1" t="s">
        <v>48</v>
      </c>
      <c r="O1800" s="1" t="s">
        <v>49</v>
      </c>
      <c r="P1800">
        <v>91.026200000000003</v>
      </c>
      <c r="Q1800" s="1" t="s">
        <v>110</v>
      </c>
      <c r="R1800">
        <v>0.5</v>
      </c>
      <c r="S1800" s="1" t="s">
        <v>51</v>
      </c>
      <c r="T1800" s="1" t="s">
        <v>52</v>
      </c>
      <c r="U1800">
        <v>45.513100000000001</v>
      </c>
      <c r="V1800">
        <v>41.872</v>
      </c>
      <c r="W1800">
        <v>41.872</v>
      </c>
      <c r="X1800" s="1" t="s">
        <v>53</v>
      </c>
      <c r="Y1800" s="1" t="s">
        <v>49</v>
      </c>
      <c r="Z1800" s="1" t="s">
        <v>111</v>
      </c>
      <c r="AA1800" s="1" t="s">
        <v>152</v>
      </c>
      <c r="AB1800" s="1" t="s">
        <v>124</v>
      </c>
      <c r="AC1800" s="1" t="s">
        <v>125</v>
      </c>
      <c r="AD1800" s="1" t="s">
        <v>126</v>
      </c>
      <c r="AE1800" s="1" t="s">
        <v>127</v>
      </c>
      <c r="AF1800" s="1" t="s">
        <v>70</v>
      </c>
      <c r="AG1800" s="1" t="s">
        <v>60</v>
      </c>
      <c r="AH1800">
        <v>1800</v>
      </c>
      <c r="AI1800" s="1" t="s">
        <v>113</v>
      </c>
      <c r="AJ1800" s="1" t="s">
        <v>114</v>
      </c>
      <c r="AK1800" s="1" t="s">
        <v>115</v>
      </c>
      <c r="AL1800">
        <v>1</v>
      </c>
      <c r="AM1800" s="1" t="s">
        <v>3714</v>
      </c>
      <c r="AN1800" s="2">
        <v>46174</v>
      </c>
      <c r="AO1800" s="3">
        <v>46174</v>
      </c>
    </row>
    <row r="1801" spans="1:41">
      <c r="A1801" s="1" t="s">
        <v>3715</v>
      </c>
      <c r="B1801" s="1" t="s">
        <v>42</v>
      </c>
      <c r="C1801">
        <v>999999999999</v>
      </c>
      <c r="D1801">
        <v>222222222222</v>
      </c>
      <c r="E1801" s="1" t="s">
        <v>121</v>
      </c>
      <c r="F1801">
        <v>46201.833333333336</v>
      </c>
      <c r="G1801">
        <v>46202.833333333336</v>
      </c>
      <c r="H1801">
        <v>46173.833333333336</v>
      </c>
      <c r="I1801">
        <v>46203.833333333336</v>
      </c>
      <c r="J1801" s="1" t="s">
        <v>106</v>
      </c>
      <c r="K1801" s="1" t="s">
        <v>107</v>
      </c>
      <c r="L1801" s="1" t="s">
        <v>108</v>
      </c>
      <c r="M1801" s="1" t="s">
        <v>155</v>
      </c>
      <c r="N1801" s="1" t="s">
        <v>48</v>
      </c>
      <c r="O1801" s="1" t="s">
        <v>49</v>
      </c>
      <c r="P1801">
        <v>91.207800000000006</v>
      </c>
      <c r="Q1801" s="1" t="s">
        <v>110</v>
      </c>
      <c r="R1801">
        <v>0.5</v>
      </c>
      <c r="S1801" s="1" t="s">
        <v>51</v>
      </c>
      <c r="T1801" s="1" t="s">
        <v>52</v>
      </c>
      <c r="U1801">
        <v>45.603900000000003</v>
      </c>
      <c r="V1801">
        <v>41.955599999999997</v>
      </c>
      <c r="W1801">
        <v>41.955599999999997</v>
      </c>
      <c r="X1801" s="1" t="s">
        <v>53</v>
      </c>
      <c r="Y1801" s="1" t="s">
        <v>49</v>
      </c>
      <c r="Z1801" s="1" t="s">
        <v>111</v>
      </c>
      <c r="AA1801" s="1" t="s">
        <v>152</v>
      </c>
      <c r="AB1801" s="1" t="s">
        <v>124</v>
      </c>
      <c r="AC1801" s="1" t="s">
        <v>125</v>
      </c>
      <c r="AD1801" s="1" t="s">
        <v>126</v>
      </c>
      <c r="AE1801" s="1" t="s">
        <v>127</v>
      </c>
      <c r="AF1801" s="1" t="s">
        <v>70</v>
      </c>
      <c r="AG1801" s="1" t="s">
        <v>60</v>
      </c>
      <c r="AH1801">
        <v>1801</v>
      </c>
      <c r="AI1801" s="1" t="s">
        <v>113</v>
      </c>
      <c r="AJ1801" s="1" t="s">
        <v>114</v>
      </c>
      <c r="AK1801" s="1" t="s">
        <v>115</v>
      </c>
      <c r="AL1801">
        <v>1</v>
      </c>
      <c r="AM1801" s="1" t="s">
        <v>3716</v>
      </c>
      <c r="AN1801" s="2">
        <v>46174</v>
      </c>
      <c r="AO1801" s="3">
        <v>46174</v>
      </c>
    </row>
    <row r="1802" spans="1:41">
      <c r="A1802" s="1" t="s">
        <v>3717</v>
      </c>
      <c r="B1802" s="1" t="s">
        <v>42</v>
      </c>
      <c r="C1802">
        <v>999999999999</v>
      </c>
      <c r="D1802">
        <v>111111111111</v>
      </c>
      <c r="E1802" s="1" t="s">
        <v>43</v>
      </c>
      <c r="F1802">
        <v>46201.833333333336</v>
      </c>
      <c r="G1802">
        <v>46202.833333333336</v>
      </c>
      <c r="H1802">
        <v>46173.833333333336</v>
      </c>
      <c r="I1802">
        <v>46203.833333333336</v>
      </c>
      <c r="J1802" s="1" t="s">
        <v>3718</v>
      </c>
      <c r="K1802" s="1" t="s">
        <v>3719</v>
      </c>
      <c r="L1802" s="1" t="s">
        <v>3720</v>
      </c>
      <c r="M1802" s="1" t="s">
        <v>3721</v>
      </c>
      <c r="N1802" s="1" t="s">
        <v>3722</v>
      </c>
      <c r="O1802" s="1" t="s">
        <v>49</v>
      </c>
      <c r="P1802">
        <v>0</v>
      </c>
      <c r="Q1802" s="1" t="s">
        <v>49</v>
      </c>
      <c r="R1802">
        <v>0</v>
      </c>
      <c r="S1802" s="1" t="s">
        <v>49</v>
      </c>
      <c r="T1802" s="1" t="s">
        <v>52</v>
      </c>
      <c r="U1802">
        <v>0</v>
      </c>
      <c r="V1802">
        <v>-5000</v>
      </c>
      <c r="W1802">
        <v>-5000</v>
      </c>
      <c r="X1802" s="1" t="s">
        <v>3720</v>
      </c>
      <c r="Y1802" s="1" t="s">
        <v>49</v>
      </c>
      <c r="Z1802" s="1" t="s">
        <v>3723</v>
      </c>
      <c r="AA1802" s="1" t="s">
        <v>3724</v>
      </c>
      <c r="AB1802" s="1" t="s">
        <v>66</v>
      </c>
      <c r="AC1802" s="1" t="s">
        <v>67</v>
      </c>
      <c r="AD1802" s="1" t="s">
        <v>68</v>
      </c>
      <c r="AE1802" s="1" t="s">
        <v>69</v>
      </c>
      <c r="AF1802" s="1" t="s">
        <v>70</v>
      </c>
      <c r="AG1802" s="1" t="s">
        <v>60</v>
      </c>
      <c r="AH1802">
        <v>1802</v>
      </c>
      <c r="AI1802" s="1" t="s">
        <v>113</v>
      </c>
      <c r="AJ1802" s="1" t="s">
        <v>114</v>
      </c>
      <c r="AK1802" s="1" t="s">
        <v>115</v>
      </c>
      <c r="AL1802">
        <v>1</v>
      </c>
      <c r="AM1802" s="1" t="s">
        <v>3725</v>
      </c>
      <c r="AN1802" s="2">
        <v>46174</v>
      </c>
      <c r="AO1802" s="3">
        <v>46174</v>
      </c>
    </row>
    <row r="1803" spans="1:41">
      <c r="A1803" s="1" t="s">
        <v>3726</v>
      </c>
      <c r="B1803" s="1" t="s">
        <v>42</v>
      </c>
      <c r="C1803">
        <v>999999999999</v>
      </c>
      <c r="D1803">
        <v>222222222222</v>
      </c>
      <c r="E1803" s="1" t="s">
        <v>121</v>
      </c>
      <c r="F1803">
        <v>46161.833333333336</v>
      </c>
      <c r="G1803">
        <v>46162.833333333336</v>
      </c>
      <c r="H1803">
        <v>46142.833333333336</v>
      </c>
      <c r="I1803">
        <v>46173.833333333336</v>
      </c>
      <c r="J1803" s="1" t="s">
        <v>86</v>
      </c>
      <c r="K1803" s="1" t="s">
        <v>87</v>
      </c>
      <c r="L1803" s="1" t="s">
        <v>3727</v>
      </c>
      <c r="M1803" s="1" t="s">
        <v>3721</v>
      </c>
      <c r="N1803" s="1" t="s">
        <v>3722</v>
      </c>
      <c r="O1803" s="1" t="s">
        <v>49</v>
      </c>
      <c r="P1803">
        <v>0</v>
      </c>
      <c r="Q1803" s="1" t="s">
        <v>49</v>
      </c>
      <c r="R1803">
        <v>0</v>
      </c>
      <c r="S1803" s="1" t="s">
        <v>3719</v>
      </c>
      <c r="T1803" s="1" t="s">
        <v>52</v>
      </c>
      <c r="U1803">
        <v>0</v>
      </c>
      <c r="V1803">
        <v>-750</v>
      </c>
      <c r="W1803">
        <v>-750</v>
      </c>
      <c r="X1803" s="1" t="s">
        <v>53</v>
      </c>
      <c r="Y1803" s="1" t="s">
        <v>49</v>
      </c>
      <c r="Z1803" s="1" t="s">
        <v>3728</v>
      </c>
      <c r="AA1803" s="1" t="s">
        <v>123</v>
      </c>
      <c r="AB1803" s="1" t="s">
        <v>124</v>
      </c>
      <c r="AC1803" s="1" t="s">
        <v>125</v>
      </c>
      <c r="AD1803" s="1" t="s">
        <v>126</v>
      </c>
      <c r="AE1803" s="1" t="s">
        <v>127</v>
      </c>
      <c r="AF1803" s="1" t="s">
        <v>70</v>
      </c>
      <c r="AG1803" s="1" t="s">
        <v>60</v>
      </c>
      <c r="AH1803">
        <v>1803</v>
      </c>
      <c r="AI1803" s="1" t="s">
        <v>70</v>
      </c>
      <c r="AJ1803" s="1" t="s">
        <v>71</v>
      </c>
      <c r="AK1803" s="1" t="s">
        <v>72</v>
      </c>
      <c r="AL1803">
        <v>1</v>
      </c>
      <c r="AM1803" s="1" t="s">
        <v>3729</v>
      </c>
      <c r="AN1803" s="2">
        <v>46143</v>
      </c>
      <c r="AO1803" s="3">
        <v>46143</v>
      </c>
    </row>
    <row r="1804" spans="1:41">
      <c r="A1804" s="1" t="s">
        <v>120</v>
      </c>
      <c r="B1804" s="1" t="s">
        <v>42</v>
      </c>
      <c r="C1804">
        <v>999999999999</v>
      </c>
      <c r="D1804">
        <v>222222222222</v>
      </c>
      <c r="E1804" s="1" t="s">
        <v>121</v>
      </c>
      <c r="F1804">
        <v>46112.833333333336</v>
      </c>
      <c r="G1804">
        <v>46113.833333333336</v>
      </c>
      <c r="H1804">
        <v>46112.833333333336</v>
      </c>
      <c r="I1804">
        <v>46142.833333333336</v>
      </c>
      <c r="J1804" s="1" t="s">
        <v>44</v>
      </c>
      <c r="K1804" s="1" t="s">
        <v>45</v>
      </c>
      <c r="L1804" s="1" t="s">
        <v>46</v>
      </c>
      <c r="M1804" s="1" t="s">
        <v>122</v>
      </c>
      <c r="N1804" s="1" t="s">
        <v>48</v>
      </c>
      <c r="O1804" s="1" t="s">
        <v>49</v>
      </c>
      <c r="P1804">
        <v>445.68880000000001</v>
      </c>
      <c r="Q1804" s="1" t="s">
        <v>50</v>
      </c>
      <c r="R1804">
        <v>9.6000000000000002E-2</v>
      </c>
      <c r="S1804" s="1" t="s">
        <v>51</v>
      </c>
      <c r="T1804" s="1" t="s">
        <v>52</v>
      </c>
      <c r="U1804">
        <v>42.786099999999998</v>
      </c>
      <c r="V1804">
        <v>37.437899999999999</v>
      </c>
      <c r="W1804">
        <v>37.437899999999999</v>
      </c>
      <c r="X1804" s="1" t="s">
        <v>53</v>
      </c>
      <c r="Y1804" s="1" t="s">
        <v>49</v>
      </c>
      <c r="Z1804" s="1" t="s">
        <v>54</v>
      </c>
      <c r="AA1804" s="1" t="s">
        <v>123</v>
      </c>
      <c r="AB1804" s="1" t="s">
        <v>124</v>
      </c>
      <c r="AC1804" s="1" t="s">
        <v>125</v>
      </c>
      <c r="AD1804" s="1" t="s">
        <v>126</v>
      </c>
      <c r="AE1804" s="1" t="s">
        <v>127</v>
      </c>
      <c r="AF1804" s="1" t="s">
        <v>70</v>
      </c>
      <c r="AG1804" s="1" t="s">
        <v>60</v>
      </c>
      <c r="AH1804">
        <v>1804</v>
      </c>
      <c r="AI1804" s="1" t="s">
        <v>70</v>
      </c>
      <c r="AJ1804" s="1" t="s">
        <v>71</v>
      </c>
      <c r="AK1804" s="1" t="s">
        <v>72</v>
      </c>
      <c r="AL1804">
        <v>1</v>
      </c>
      <c r="AM1804" s="1" t="s">
        <v>128</v>
      </c>
      <c r="AN1804" s="2">
        <v>46082</v>
      </c>
      <c r="AO1804" s="3">
        <v>46082</v>
      </c>
    </row>
    <row r="1805" spans="1:41">
      <c r="A1805" s="1" t="s">
        <v>3730</v>
      </c>
      <c r="B1805" s="1" t="s">
        <v>42</v>
      </c>
      <c r="C1805">
        <v>999999999999</v>
      </c>
      <c r="D1805">
        <v>111111111111</v>
      </c>
      <c r="E1805" s="1" t="s">
        <v>43</v>
      </c>
      <c r="F1805">
        <v>46113.833333333336</v>
      </c>
      <c r="G1805">
        <v>46114.833333333336</v>
      </c>
      <c r="H1805">
        <v>46112.833333333336</v>
      </c>
      <c r="I1805">
        <v>46142.833333333336</v>
      </c>
      <c r="J1805" s="1" t="s">
        <v>44</v>
      </c>
      <c r="K1805" s="1" t="s">
        <v>45</v>
      </c>
      <c r="L1805" s="1" t="s">
        <v>46</v>
      </c>
      <c r="M1805" s="1" t="s">
        <v>47</v>
      </c>
      <c r="N1805" s="1" t="s">
        <v>48</v>
      </c>
      <c r="O1805" s="1" t="s">
        <v>49</v>
      </c>
      <c r="P1805">
        <v>1124.1875</v>
      </c>
      <c r="Q1805" s="1" t="s">
        <v>50</v>
      </c>
      <c r="R1805">
        <v>9.6000000000000002E-2</v>
      </c>
      <c r="S1805" s="1" t="s">
        <v>51</v>
      </c>
      <c r="T1805" s="1" t="s">
        <v>52</v>
      </c>
      <c r="U1805">
        <v>107.922</v>
      </c>
      <c r="V1805">
        <v>-250</v>
      </c>
      <c r="W1805">
        <v>-250</v>
      </c>
      <c r="X1805" s="1" t="s">
        <v>53</v>
      </c>
      <c r="Y1805" s="1" t="s">
        <v>49</v>
      </c>
      <c r="Z1805" s="1" t="s">
        <v>54</v>
      </c>
      <c r="AA1805" s="1" t="s">
        <v>55</v>
      </c>
      <c r="AB1805" s="1" t="s">
        <v>56</v>
      </c>
      <c r="AC1805" s="1" t="s">
        <v>57</v>
      </c>
      <c r="AD1805" s="1" t="s">
        <v>58</v>
      </c>
      <c r="AE1805" s="1" t="s">
        <v>59</v>
      </c>
      <c r="AF1805" s="1" t="s">
        <v>56</v>
      </c>
      <c r="AG1805" s="1" t="s">
        <v>60</v>
      </c>
      <c r="AH1805">
        <v>1805</v>
      </c>
      <c r="AI1805" s="1" t="s">
        <v>56</v>
      </c>
      <c r="AJ1805" s="1" t="s">
        <v>56</v>
      </c>
      <c r="AK1805" s="1" t="s">
        <v>61</v>
      </c>
      <c r="AL1805">
        <v>1</v>
      </c>
      <c r="AM1805" s="1" t="s">
        <v>3731</v>
      </c>
      <c r="AN1805" s="2">
        <v>46113</v>
      </c>
      <c r="AO1805" s="3">
        <v>46113</v>
      </c>
    </row>
    <row r="1806" spans="1:41">
      <c r="A1806" s="1" t="s">
        <v>3732</v>
      </c>
      <c r="B1806" s="1" t="s">
        <v>3733</v>
      </c>
      <c r="E1806" s="1" t="s">
        <v>3734</v>
      </c>
      <c r="F1806">
        <v>46112.833333333336</v>
      </c>
      <c r="G1806">
        <v>46113.833333333336</v>
      </c>
      <c r="H1806">
        <v>46112.833333333336</v>
      </c>
      <c r="I1806">
        <v>46142.833333333336</v>
      </c>
      <c r="J1806" s="1" t="s">
        <v>3735</v>
      </c>
      <c r="K1806" s="1" t="s">
        <v>45</v>
      </c>
      <c r="L1806" s="1" t="s">
        <v>3736</v>
      </c>
      <c r="M1806" s="1" t="s">
        <v>3737</v>
      </c>
      <c r="N1806" s="1" t="s">
        <v>3738</v>
      </c>
      <c r="O1806" s="1" t="s">
        <v>49</v>
      </c>
      <c r="P1806">
        <v>1539.7750000000001</v>
      </c>
      <c r="Q1806" s="1" t="s">
        <v>3739</v>
      </c>
      <c r="R1806">
        <v>3.1610982124011623E-2</v>
      </c>
      <c r="S1806" s="1" t="s">
        <v>3740</v>
      </c>
      <c r="T1806" s="1" t="s">
        <v>52</v>
      </c>
      <c r="U1806">
        <v>48.6738</v>
      </c>
      <c r="V1806">
        <v>39.495199999999997</v>
      </c>
      <c r="W1806">
        <v>39.495199999999997</v>
      </c>
      <c r="X1806" s="1" t="s">
        <v>53</v>
      </c>
      <c r="Y1806" s="1" t="s">
        <v>49</v>
      </c>
      <c r="Z1806" s="1" t="s">
        <v>3736</v>
      </c>
      <c r="AA1806" s="1" t="s">
        <v>3741</v>
      </c>
      <c r="AB1806" s="1" t="s">
        <v>3742</v>
      </c>
      <c r="AC1806" s="1" t="s">
        <v>67</v>
      </c>
      <c r="AD1806" s="1" t="s">
        <v>3743</v>
      </c>
      <c r="AE1806" s="1" t="s">
        <v>3744</v>
      </c>
      <c r="AF1806" s="1" t="s">
        <v>70</v>
      </c>
      <c r="AG1806" s="1" t="s">
        <v>3745</v>
      </c>
      <c r="AH1806">
        <v>2</v>
      </c>
      <c r="AI1806" s="1" t="s">
        <v>70</v>
      </c>
      <c r="AJ1806" s="1" t="s">
        <v>71</v>
      </c>
      <c r="AK1806" s="1" t="s">
        <v>72</v>
      </c>
      <c r="AL1806">
        <v>1</v>
      </c>
      <c r="AM1806" s="1" t="s">
        <v>3746</v>
      </c>
      <c r="AN1806" s="2">
        <v>46082</v>
      </c>
      <c r="AO1806" s="3">
        <v>46082</v>
      </c>
    </row>
    <row r="1807" spans="1:41">
      <c r="A1807" s="1" t="s">
        <v>3747</v>
      </c>
      <c r="B1807" s="1" t="s">
        <v>3733</v>
      </c>
      <c r="E1807" s="1" t="s">
        <v>3734</v>
      </c>
      <c r="F1807">
        <v>46112.833333333336</v>
      </c>
      <c r="G1807">
        <v>46113.833333333336</v>
      </c>
      <c r="H1807">
        <v>46112.833333333336</v>
      </c>
      <c r="I1807">
        <v>46142.833333333336</v>
      </c>
      <c r="J1807" s="1" t="s">
        <v>3735</v>
      </c>
      <c r="K1807" s="1" t="s">
        <v>45</v>
      </c>
      <c r="L1807" s="1" t="s">
        <v>3736</v>
      </c>
      <c r="M1807" s="1" t="s">
        <v>3748</v>
      </c>
      <c r="N1807" s="1" t="s">
        <v>3738</v>
      </c>
      <c r="O1807" s="1" t="s">
        <v>49</v>
      </c>
      <c r="P1807">
        <v>1537.2502999999999</v>
      </c>
      <c r="Q1807" s="1" t="s">
        <v>3739</v>
      </c>
      <c r="R1807">
        <v>3.161098748850464E-2</v>
      </c>
      <c r="S1807" s="1" t="s">
        <v>3740</v>
      </c>
      <c r="T1807" s="1" t="s">
        <v>52</v>
      </c>
      <c r="U1807">
        <v>48.594000000000001</v>
      </c>
      <c r="V1807">
        <v>39.430399999999999</v>
      </c>
      <c r="W1807">
        <v>39.430399999999999</v>
      </c>
      <c r="X1807" s="1" t="s">
        <v>53</v>
      </c>
      <c r="Y1807" s="1" t="s">
        <v>49</v>
      </c>
      <c r="Z1807" s="1" t="s">
        <v>3736</v>
      </c>
      <c r="AA1807" s="1" t="s">
        <v>3741</v>
      </c>
      <c r="AB1807" s="1" t="s">
        <v>3742</v>
      </c>
      <c r="AC1807" s="1" t="s">
        <v>67</v>
      </c>
      <c r="AD1807" s="1" t="s">
        <v>3743</v>
      </c>
      <c r="AE1807" s="1" t="s">
        <v>3744</v>
      </c>
      <c r="AF1807" s="1" t="s">
        <v>70</v>
      </c>
      <c r="AG1807" s="1" t="s">
        <v>3745</v>
      </c>
      <c r="AH1807">
        <v>3</v>
      </c>
      <c r="AI1807" s="1" t="s">
        <v>70</v>
      </c>
      <c r="AJ1807" s="1" t="s">
        <v>71</v>
      </c>
      <c r="AK1807" s="1" t="s">
        <v>72</v>
      </c>
      <c r="AL1807">
        <v>1</v>
      </c>
      <c r="AM1807" s="1" t="s">
        <v>3749</v>
      </c>
      <c r="AN1807" s="2">
        <v>46082</v>
      </c>
      <c r="AO1807" s="3">
        <v>46082</v>
      </c>
    </row>
    <row r="1808" spans="1:41">
      <c r="A1808" s="1" t="s">
        <v>3750</v>
      </c>
      <c r="B1808" s="1" t="s">
        <v>3733</v>
      </c>
      <c r="E1808" s="1" t="s">
        <v>3734</v>
      </c>
      <c r="F1808">
        <v>46112.833333333336</v>
      </c>
      <c r="G1808">
        <v>46113.833333333336</v>
      </c>
      <c r="H1808">
        <v>46112.833333333336</v>
      </c>
      <c r="I1808">
        <v>46142.833333333336</v>
      </c>
      <c r="J1808" s="1" t="s">
        <v>3751</v>
      </c>
      <c r="K1808" s="1" t="s">
        <v>124</v>
      </c>
      <c r="L1808" s="1" t="s">
        <v>3752</v>
      </c>
      <c r="M1808" s="1" t="s">
        <v>3753</v>
      </c>
      <c r="N1808" s="1" t="s">
        <v>3738</v>
      </c>
      <c r="O1808" s="1" t="s">
        <v>49</v>
      </c>
      <c r="P1808">
        <v>11.6287</v>
      </c>
      <c r="Q1808" s="1" t="s">
        <v>3754</v>
      </c>
      <c r="R1808">
        <v>6.2500021498533798</v>
      </c>
      <c r="S1808" s="1" t="s">
        <v>51</v>
      </c>
      <c r="T1808" s="1" t="s">
        <v>52</v>
      </c>
      <c r="U1808">
        <v>72.679400000000001</v>
      </c>
      <c r="V1808">
        <v>69.045400000000001</v>
      </c>
      <c r="W1808">
        <v>69.045400000000001</v>
      </c>
      <c r="X1808" s="1" t="s">
        <v>53</v>
      </c>
      <c r="Y1808" s="1" t="s">
        <v>49</v>
      </c>
      <c r="Z1808" s="1" t="s">
        <v>3752</v>
      </c>
      <c r="AA1808" s="1" t="s">
        <v>3741</v>
      </c>
      <c r="AB1808" s="1" t="s">
        <v>3742</v>
      </c>
      <c r="AC1808" s="1" t="s">
        <v>67</v>
      </c>
      <c r="AD1808" s="1" t="s">
        <v>3743</v>
      </c>
      <c r="AE1808" s="1" t="s">
        <v>3744</v>
      </c>
      <c r="AF1808" s="1" t="s">
        <v>70</v>
      </c>
      <c r="AG1808" s="1" t="s">
        <v>3745</v>
      </c>
      <c r="AH1808">
        <v>4</v>
      </c>
      <c r="AI1808" s="1" t="s">
        <v>70</v>
      </c>
      <c r="AJ1808" s="1" t="s">
        <v>71</v>
      </c>
      <c r="AK1808" s="1" t="s">
        <v>72</v>
      </c>
      <c r="AL1808">
        <v>1</v>
      </c>
      <c r="AM1808" s="1" t="s">
        <v>3755</v>
      </c>
      <c r="AN1808" s="2">
        <v>46082</v>
      </c>
      <c r="AO1808" s="3">
        <v>46082</v>
      </c>
    </row>
    <row r="1809" spans="1:41">
      <c r="A1809" s="1" t="s">
        <v>3756</v>
      </c>
      <c r="B1809" s="1" t="s">
        <v>3733</v>
      </c>
      <c r="E1809" s="1" t="s">
        <v>3734</v>
      </c>
      <c r="F1809">
        <v>46112.833333333336</v>
      </c>
      <c r="G1809">
        <v>46113.833333333336</v>
      </c>
      <c r="H1809">
        <v>46112.833333333336</v>
      </c>
      <c r="I1809">
        <v>46142.833333333336</v>
      </c>
      <c r="J1809" s="1" t="s">
        <v>3751</v>
      </c>
      <c r="K1809" s="1" t="s">
        <v>124</v>
      </c>
      <c r="L1809" s="1" t="s">
        <v>3752</v>
      </c>
      <c r="M1809" s="1" t="s">
        <v>3757</v>
      </c>
      <c r="N1809" s="1" t="s">
        <v>3738</v>
      </c>
      <c r="O1809" s="1" t="s">
        <v>49</v>
      </c>
      <c r="P1809">
        <v>13.155200000000001</v>
      </c>
      <c r="Q1809" s="1" t="s">
        <v>3754</v>
      </c>
      <c r="R1809">
        <v>6.25</v>
      </c>
      <c r="S1809" s="1" t="s">
        <v>51</v>
      </c>
      <c r="T1809" s="1" t="s">
        <v>52</v>
      </c>
      <c r="U1809">
        <v>82.22</v>
      </c>
      <c r="V1809">
        <v>78.108999999999995</v>
      </c>
      <c r="W1809">
        <v>78.108999999999995</v>
      </c>
      <c r="X1809" s="1" t="s">
        <v>53</v>
      </c>
      <c r="Y1809" s="1" t="s">
        <v>49</v>
      </c>
      <c r="Z1809" s="1" t="s">
        <v>3752</v>
      </c>
      <c r="AA1809" s="1" t="s">
        <v>3741</v>
      </c>
      <c r="AB1809" s="1" t="s">
        <v>3742</v>
      </c>
      <c r="AC1809" s="1" t="s">
        <v>67</v>
      </c>
      <c r="AD1809" s="1" t="s">
        <v>3743</v>
      </c>
      <c r="AE1809" s="1" t="s">
        <v>3744</v>
      </c>
      <c r="AF1809" s="1" t="s">
        <v>70</v>
      </c>
      <c r="AG1809" s="1" t="s">
        <v>3745</v>
      </c>
      <c r="AH1809">
        <v>5</v>
      </c>
      <c r="AI1809" s="1" t="s">
        <v>70</v>
      </c>
      <c r="AJ1809" s="1" t="s">
        <v>71</v>
      </c>
      <c r="AK1809" s="1" t="s">
        <v>72</v>
      </c>
      <c r="AL1809">
        <v>1</v>
      </c>
      <c r="AM1809" s="1" t="s">
        <v>3758</v>
      </c>
      <c r="AN1809" s="2">
        <v>46082</v>
      </c>
      <c r="AO1809" s="3">
        <v>46082</v>
      </c>
    </row>
    <row r="1810" spans="1:41">
      <c r="A1810" s="1" t="s">
        <v>3759</v>
      </c>
      <c r="B1810" s="1" t="s">
        <v>3733</v>
      </c>
      <c r="E1810" s="1" t="s">
        <v>3734</v>
      </c>
      <c r="F1810">
        <v>46112.833333333336</v>
      </c>
      <c r="G1810">
        <v>46113.833333333336</v>
      </c>
      <c r="H1810">
        <v>46112.833333333336</v>
      </c>
      <c r="I1810">
        <v>46142.833333333336</v>
      </c>
      <c r="J1810" s="1" t="s">
        <v>3760</v>
      </c>
      <c r="K1810" s="1" t="s">
        <v>76</v>
      </c>
      <c r="L1810" s="1" t="s">
        <v>3761</v>
      </c>
      <c r="M1810" s="1" t="s">
        <v>3762</v>
      </c>
      <c r="N1810" s="1" t="s">
        <v>3738</v>
      </c>
      <c r="O1810" s="1" t="s">
        <v>49</v>
      </c>
      <c r="P1810">
        <v>349.3329</v>
      </c>
      <c r="Q1810" s="1" t="s">
        <v>3763</v>
      </c>
      <c r="R1810">
        <v>2.6000127671914099E-2</v>
      </c>
      <c r="S1810" s="1" t="s">
        <v>51</v>
      </c>
      <c r="T1810" s="1" t="s">
        <v>52</v>
      </c>
      <c r="U1810">
        <v>9.0827000000000009</v>
      </c>
      <c r="V1810">
        <v>8.3840000000000003</v>
      </c>
      <c r="W1810">
        <v>8.3840000000000003</v>
      </c>
      <c r="X1810" s="1" t="s">
        <v>53</v>
      </c>
      <c r="Y1810" s="1" t="s">
        <v>49</v>
      </c>
      <c r="Z1810" s="1" t="s">
        <v>3761</v>
      </c>
      <c r="AA1810" s="1" t="s">
        <v>3741</v>
      </c>
      <c r="AB1810" s="1" t="s">
        <v>3742</v>
      </c>
      <c r="AC1810" s="1" t="s">
        <v>67</v>
      </c>
      <c r="AD1810" s="1" t="s">
        <v>3743</v>
      </c>
      <c r="AE1810" s="1" t="s">
        <v>3744</v>
      </c>
      <c r="AF1810" s="1" t="s">
        <v>70</v>
      </c>
      <c r="AG1810" s="1" t="s">
        <v>3745</v>
      </c>
      <c r="AH1810">
        <v>6</v>
      </c>
      <c r="AI1810" s="1" t="s">
        <v>70</v>
      </c>
      <c r="AJ1810" s="1" t="s">
        <v>71</v>
      </c>
      <c r="AK1810" s="1" t="s">
        <v>72</v>
      </c>
      <c r="AL1810">
        <v>1</v>
      </c>
      <c r="AM1810" s="1" t="s">
        <v>3764</v>
      </c>
      <c r="AN1810" s="2">
        <v>46082</v>
      </c>
      <c r="AO1810" s="3">
        <v>46082</v>
      </c>
    </row>
    <row r="1811" spans="1:41">
      <c r="A1811" s="1" t="s">
        <v>3765</v>
      </c>
      <c r="B1811" s="1" t="s">
        <v>3733</v>
      </c>
      <c r="E1811" s="1" t="s">
        <v>3734</v>
      </c>
      <c r="F1811">
        <v>46112.833333333336</v>
      </c>
      <c r="G1811">
        <v>46113.833333333336</v>
      </c>
      <c r="H1811">
        <v>46112.833333333336</v>
      </c>
      <c r="I1811">
        <v>46142.833333333336</v>
      </c>
      <c r="J1811" s="1" t="s">
        <v>3760</v>
      </c>
      <c r="K1811" s="1" t="s">
        <v>76</v>
      </c>
      <c r="L1811" s="1" t="s">
        <v>3761</v>
      </c>
      <c r="M1811" s="1" t="s">
        <v>3766</v>
      </c>
      <c r="N1811" s="1" t="s">
        <v>3738</v>
      </c>
      <c r="O1811" s="1" t="s">
        <v>49</v>
      </c>
      <c r="P1811">
        <v>332.43599999999998</v>
      </c>
      <c r="Q1811" s="1" t="s">
        <v>3763</v>
      </c>
      <c r="R1811">
        <v>2.5999891708479227E-2</v>
      </c>
      <c r="S1811" s="1" t="s">
        <v>51</v>
      </c>
      <c r="T1811" s="1" t="s">
        <v>52</v>
      </c>
      <c r="U1811">
        <v>8.6433</v>
      </c>
      <c r="V1811">
        <v>7.9785000000000004</v>
      </c>
      <c r="W1811">
        <v>7.9785000000000004</v>
      </c>
      <c r="X1811" s="1" t="s">
        <v>53</v>
      </c>
      <c r="Y1811" s="1" t="s">
        <v>49</v>
      </c>
      <c r="Z1811" s="1" t="s">
        <v>3761</v>
      </c>
      <c r="AA1811" s="1" t="s">
        <v>3741</v>
      </c>
      <c r="AB1811" s="1" t="s">
        <v>3742</v>
      </c>
      <c r="AC1811" s="1" t="s">
        <v>67</v>
      </c>
      <c r="AD1811" s="1" t="s">
        <v>3743</v>
      </c>
      <c r="AE1811" s="1" t="s">
        <v>3744</v>
      </c>
      <c r="AF1811" s="1" t="s">
        <v>70</v>
      </c>
      <c r="AG1811" s="1" t="s">
        <v>3745</v>
      </c>
      <c r="AH1811">
        <v>7</v>
      </c>
      <c r="AI1811" s="1" t="s">
        <v>70</v>
      </c>
      <c r="AJ1811" s="1" t="s">
        <v>71</v>
      </c>
      <c r="AK1811" s="1" t="s">
        <v>72</v>
      </c>
      <c r="AL1811">
        <v>1</v>
      </c>
      <c r="AM1811" s="1" t="s">
        <v>3767</v>
      </c>
      <c r="AN1811" s="2">
        <v>46082</v>
      </c>
      <c r="AO1811" s="3">
        <v>46082</v>
      </c>
    </row>
    <row r="1812" spans="1:41">
      <c r="A1812" s="1" t="s">
        <v>3768</v>
      </c>
      <c r="B1812" s="1" t="s">
        <v>3733</v>
      </c>
      <c r="E1812" s="1" t="s">
        <v>3734</v>
      </c>
      <c r="F1812">
        <v>46112.833333333336</v>
      </c>
      <c r="G1812">
        <v>46113.833333333336</v>
      </c>
      <c r="H1812">
        <v>46112.833333333336</v>
      </c>
      <c r="I1812">
        <v>46142.833333333336</v>
      </c>
      <c r="J1812" s="1" t="s">
        <v>3769</v>
      </c>
      <c r="K1812" s="1" t="s">
        <v>87</v>
      </c>
      <c r="L1812" s="1" t="s">
        <v>3770</v>
      </c>
      <c r="M1812" s="1" t="s">
        <v>3771</v>
      </c>
      <c r="N1812" s="1" t="s">
        <v>3738</v>
      </c>
      <c r="O1812" s="1" t="s">
        <v>49</v>
      </c>
      <c r="P1812">
        <v>387.69400000000002</v>
      </c>
      <c r="Q1812" s="1" t="s">
        <v>3739</v>
      </c>
      <c r="R1812">
        <v>8.2599937063766782E-2</v>
      </c>
      <c r="S1812" s="1" t="s">
        <v>3740</v>
      </c>
      <c r="T1812" s="1" t="s">
        <v>52</v>
      </c>
      <c r="U1812">
        <v>32.023499999999999</v>
      </c>
      <c r="V1812">
        <v>26.394300000000001</v>
      </c>
      <c r="W1812">
        <v>26.394300000000001</v>
      </c>
      <c r="X1812" s="1" t="s">
        <v>53</v>
      </c>
      <c r="Y1812" s="1" t="s">
        <v>49</v>
      </c>
      <c r="Z1812" s="1" t="s">
        <v>3770</v>
      </c>
      <c r="AA1812" s="1" t="s">
        <v>3741</v>
      </c>
      <c r="AB1812" s="1" t="s">
        <v>3742</v>
      </c>
      <c r="AC1812" s="1" t="s">
        <v>67</v>
      </c>
      <c r="AD1812" s="1" t="s">
        <v>3743</v>
      </c>
      <c r="AE1812" s="1" t="s">
        <v>3744</v>
      </c>
      <c r="AF1812" s="1" t="s">
        <v>70</v>
      </c>
      <c r="AG1812" s="1" t="s">
        <v>3745</v>
      </c>
      <c r="AH1812">
        <v>8</v>
      </c>
      <c r="AI1812" s="1" t="s">
        <v>70</v>
      </c>
      <c r="AJ1812" s="1" t="s">
        <v>71</v>
      </c>
      <c r="AK1812" s="1" t="s">
        <v>72</v>
      </c>
      <c r="AL1812">
        <v>1</v>
      </c>
      <c r="AM1812" s="1" t="s">
        <v>3772</v>
      </c>
      <c r="AN1812" s="2">
        <v>46082</v>
      </c>
      <c r="AO1812" s="3">
        <v>46082</v>
      </c>
    </row>
    <row r="1813" spans="1:41">
      <c r="A1813" s="1" t="s">
        <v>3773</v>
      </c>
      <c r="B1813" s="1" t="s">
        <v>3733</v>
      </c>
      <c r="E1813" s="1" t="s">
        <v>3734</v>
      </c>
      <c r="F1813">
        <v>46112.833333333336</v>
      </c>
      <c r="G1813">
        <v>46113.833333333336</v>
      </c>
      <c r="H1813">
        <v>46112.833333333336</v>
      </c>
      <c r="I1813">
        <v>46142.833333333336</v>
      </c>
      <c r="J1813" s="1" t="s">
        <v>3769</v>
      </c>
      <c r="K1813" s="1" t="s">
        <v>87</v>
      </c>
      <c r="L1813" s="1" t="s">
        <v>3770</v>
      </c>
      <c r="M1813" s="1" t="s">
        <v>3774</v>
      </c>
      <c r="N1813" s="1" t="s">
        <v>3738</v>
      </c>
      <c r="O1813" s="1" t="s">
        <v>49</v>
      </c>
      <c r="P1813">
        <v>418.35109999999997</v>
      </c>
      <c r="Q1813" s="1" t="s">
        <v>3739</v>
      </c>
      <c r="R1813">
        <v>8.2599997944310416E-2</v>
      </c>
      <c r="S1813" s="1" t="s">
        <v>3740</v>
      </c>
      <c r="T1813" s="1" t="s">
        <v>52</v>
      </c>
      <c r="U1813">
        <v>34.555799999999998</v>
      </c>
      <c r="V1813">
        <v>28.481400000000001</v>
      </c>
      <c r="W1813">
        <v>28.481400000000001</v>
      </c>
      <c r="X1813" s="1" t="s">
        <v>53</v>
      </c>
      <c r="Y1813" s="1" t="s">
        <v>49</v>
      </c>
      <c r="Z1813" s="1" t="s">
        <v>3770</v>
      </c>
      <c r="AA1813" s="1" t="s">
        <v>3741</v>
      </c>
      <c r="AB1813" s="1" t="s">
        <v>3742</v>
      </c>
      <c r="AC1813" s="1" t="s">
        <v>67</v>
      </c>
      <c r="AD1813" s="1" t="s">
        <v>3743</v>
      </c>
      <c r="AE1813" s="1" t="s">
        <v>3744</v>
      </c>
      <c r="AF1813" s="1" t="s">
        <v>70</v>
      </c>
      <c r="AG1813" s="1" t="s">
        <v>3745</v>
      </c>
      <c r="AH1813">
        <v>9</v>
      </c>
      <c r="AI1813" s="1" t="s">
        <v>70</v>
      </c>
      <c r="AJ1813" s="1" t="s">
        <v>71</v>
      </c>
      <c r="AK1813" s="1" t="s">
        <v>72</v>
      </c>
      <c r="AL1813">
        <v>1</v>
      </c>
      <c r="AM1813" s="1" t="s">
        <v>3775</v>
      </c>
      <c r="AN1813" s="2">
        <v>46082</v>
      </c>
      <c r="AO1813" s="3">
        <v>46082</v>
      </c>
    </row>
    <row r="1814" spans="1:41">
      <c r="A1814" s="1" t="s">
        <v>3776</v>
      </c>
      <c r="B1814" s="1" t="s">
        <v>3733</v>
      </c>
      <c r="E1814" s="1" t="s">
        <v>3734</v>
      </c>
      <c r="F1814">
        <v>46112.833333333336</v>
      </c>
      <c r="G1814">
        <v>46113.833333333336</v>
      </c>
      <c r="H1814">
        <v>46112.833333333336</v>
      </c>
      <c r="I1814">
        <v>46142.833333333336</v>
      </c>
      <c r="J1814" s="1" t="s">
        <v>3777</v>
      </c>
      <c r="K1814" s="1" t="s">
        <v>107</v>
      </c>
      <c r="L1814" s="1" t="s">
        <v>3778</v>
      </c>
      <c r="M1814" s="1" t="s">
        <v>3779</v>
      </c>
      <c r="N1814" s="1" t="s">
        <v>3738</v>
      </c>
      <c r="O1814" s="1" t="s">
        <v>49</v>
      </c>
      <c r="P1814">
        <v>310.02940000000001</v>
      </c>
      <c r="Q1814" s="1" t="s">
        <v>3780</v>
      </c>
      <c r="R1814">
        <v>0.5</v>
      </c>
      <c r="S1814" s="1" t="s">
        <v>51</v>
      </c>
      <c r="T1814" s="1" t="s">
        <v>52</v>
      </c>
      <c r="U1814">
        <v>155.0147</v>
      </c>
      <c r="V1814">
        <v>142.61349999999999</v>
      </c>
      <c r="W1814">
        <v>142.61349999999999</v>
      </c>
      <c r="X1814" s="1" t="s">
        <v>53</v>
      </c>
      <c r="Y1814" s="1" t="s">
        <v>49</v>
      </c>
      <c r="Z1814" s="1" t="s">
        <v>3778</v>
      </c>
      <c r="AA1814" s="1" t="s">
        <v>3781</v>
      </c>
      <c r="AB1814" s="1" t="s">
        <v>3742</v>
      </c>
      <c r="AC1814" s="1" t="s">
        <v>67</v>
      </c>
      <c r="AD1814" s="1" t="s">
        <v>3743</v>
      </c>
      <c r="AE1814" s="1" t="s">
        <v>3744</v>
      </c>
      <c r="AF1814" s="1" t="s">
        <v>70</v>
      </c>
      <c r="AG1814" s="1" t="s">
        <v>3745</v>
      </c>
      <c r="AH1814">
        <v>10</v>
      </c>
      <c r="AI1814" s="1" t="s">
        <v>113</v>
      </c>
      <c r="AJ1814" s="1" t="s">
        <v>114</v>
      </c>
      <c r="AK1814" s="1" t="s">
        <v>115</v>
      </c>
      <c r="AL1814">
        <v>1</v>
      </c>
      <c r="AM1814" s="1" t="s">
        <v>3782</v>
      </c>
      <c r="AN1814" s="2">
        <v>46082</v>
      </c>
      <c r="AO1814" s="3">
        <v>46082</v>
      </c>
    </row>
    <row r="1815" spans="1:41">
      <c r="A1815" s="1" t="s">
        <v>3783</v>
      </c>
      <c r="B1815" s="1" t="s">
        <v>3733</v>
      </c>
      <c r="E1815" s="1" t="s">
        <v>3734</v>
      </c>
      <c r="F1815">
        <v>46112.833333333336</v>
      </c>
      <c r="G1815">
        <v>46113.833333333336</v>
      </c>
      <c r="H1815">
        <v>46112.833333333336</v>
      </c>
      <c r="I1815">
        <v>46142.833333333336</v>
      </c>
      <c r="J1815" s="1" t="s">
        <v>3777</v>
      </c>
      <c r="K1815" s="1" t="s">
        <v>107</v>
      </c>
      <c r="L1815" s="1" t="s">
        <v>3778</v>
      </c>
      <c r="M1815" s="1" t="s">
        <v>3784</v>
      </c>
      <c r="N1815" s="1" t="s">
        <v>3738</v>
      </c>
      <c r="O1815" s="1" t="s">
        <v>49</v>
      </c>
      <c r="P1815">
        <v>314.87209999999999</v>
      </c>
      <c r="Q1815" s="1" t="s">
        <v>3780</v>
      </c>
      <c r="R1815">
        <v>0.50000015879463444</v>
      </c>
      <c r="S1815" s="1" t="s">
        <v>51</v>
      </c>
      <c r="T1815" s="1" t="s">
        <v>52</v>
      </c>
      <c r="U1815">
        <v>157.43610000000001</v>
      </c>
      <c r="V1815">
        <v>144.84119999999999</v>
      </c>
      <c r="W1815">
        <v>144.84119999999999</v>
      </c>
      <c r="X1815" s="1" t="s">
        <v>53</v>
      </c>
      <c r="Y1815" s="1" t="s">
        <v>49</v>
      </c>
      <c r="Z1815" s="1" t="s">
        <v>3778</v>
      </c>
      <c r="AA1815" s="1" t="s">
        <v>3781</v>
      </c>
      <c r="AB1815" s="1" t="s">
        <v>3742</v>
      </c>
      <c r="AC1815" s="1" t="s">
        <v>67</v>
      </c>
      <c r="AD1815" s="1" t="s">
        <v>3743</v>
      </c>
      <c r="AE1815" s="1" t="s">
        <v>3744</v>
      </c>
      <c r="AF1815" s="1" t="s">
        <v>70</v>
      </c>
      <c r="AG1815" s="1" t="s">
        <v>3745</v>
      </c>
      <c r="AH1815">
        <v>11</v>
      </c>
      <c r="AI1815" s="1" t="s">
        <v>113</v>
      </c>
      <c r="AJ1815" s="1" t="s">
        <v>114</v>
      </c>
      <c r="AK1815" s="1" t="s">
        <v>115</v>
      </c>
      <c r="AL1815">
        <v>1</v>
      </c>
      <c r="AM1815" s="1" t="s">
        <v>3785</v>
      </c>
      <c r="AN1815" s="2">
        <v>46082</v>
      </c>
      <c r="AO1815" s="3">
        <v>46082</v>
      </c>
    </row>
    <row r="1816" spans="1:41">
      <c r="A1816" s="1" t="s">
        <v>3786</v>
      </c>
      <c r="B1816" s="1" t="s">
        <v>3733</v>
      </c>
      <c r="E1816" s="1" t="s">
        <v>3787</v>
      </c>
      <c r="F1816">
        <v>46112.833333333336</v>
      </c>
      <c r="G1816">
        <v>46113.833333333336</v>
      </c>
      <c r="H1816">
        <v>46112.833333333336</v>
      </c>
      <c r="I1816">
        <v>46142.833333333336</v>
      </c>
      <c r="J1816" s="1" t="s">
        <v>3735</v>
      </c>
      <c r="K1816" s="1" t="s">
        <v>45</v>
      </c>
      <c r="L1816" s="1" t="s">
        <v>3736</v>
      </c>
      <c r="M1816" s="1" t="s">
        <v>3788</v>
      </c>
      <c r="N1816" s="1" t="s">
        <v>3738</v>
      </c>
      <c r="O1816" s="1" t="s">
        <v>49</v>
      </c>
      <c r="P1816">
        <v>646.10029999999995</v>
      </c>
      <c r="Q1816" s="1" t="s">
        <v>3739</v>
      </c>
      <c r="R1816">
        <v>3.161103624313439E-2</v>
      </c>
      <c r="S1816" s="1" t="s">
        <v>3740</v>
      </c>
      <c r="T1816" s="1" t="s">
        <v>52</v>
      </c>
      <c r="U1816">
        <v>20.4239</v>
      </c>
      <c r="V1816">
        <v>16.572500000000002</v>
      </c>
      <c r="W1816">
        <v>16.572500000000002</v>
      </c>
      <c r="X1816" s="1" t="s">
        <v>53</v>
      </c>
      <c r="Y1816" s="1" t="s">
        <v>49</v>
      </c>
      <c r="Z1816" s="1" t="s">
        <v>3736</v>
      </c>
      <c r="AA1816" s="1" t="s">
        <v>3789</v>
      </c>
      <c r="AB1816" s="1" t="s">
        <v>3790</v>
      </c>
      <c r="AC1816" s="1" t="s">
        <v>125</v>
      </c>
      <c r="AD1816" s="1" t="s">
        <v>3791</v>
      </c>
      <c r="AE1816" s="1" t="s">
        <v>3792</v>
      </c>
      <c r="AF1816" s="1" t="s">
        <v>70</v>
      </c>
      <c r="AG1816" s="1" t="s">
        <v>3745</v>
      </c>
      <c r="AH1816">
        <v>12</v>
      </c>
      <c r="AI1816" s="1" t="s">
        <v>70</v>
      </c>
      <c r="AJ1816" s="1" t="s">
        <v>71</v>
      </c>
      <c r="AK1816" s="1" t="s">
        <v>72</v>
      </c>
      <c r="AL1816">
        <v>1</v>
      </c>
      <c r="AM1816" s="1" t="s">
        <v>3793</v>
      </c>
      <c r="AN1816" s="2">
        <v>46082</v>
      </c>
      <c r="AO1816" s="3">
        <v>46082</v>
      </c>
    </row>
    <row r="1817" spans="1:41">
      <c r="A1817" s="1" t="s">
        <v>3794</v>
      </c>
      <c r="B1817" s="1" t="s">
        <v>3733</v>
      </c>
      <c r="E1817" s="1" t="s">
        <v>3787</v>
      </c>
      <c r="F1817">
        <v>46112.833333333336</v>
      </c>
      <c r="G1817">
        <v>46113.833333333336</v>
      </c>
      <c r="H1817">
        <v>46112.833333333336</v>
      </c>
      <c r="I1817">
        <v>46142.833333333336</v>
      </c>
      <c r="J1817" s="1" t="s">
        <v>3735</v>
      </c>
      <c r="K1817" s="1" t="s">
        <v>45</v>
      </c>
      <c r="L1817" s="1" t="s">
        <v>3736</v>
      </c>
      <c r="M1817" s="1" t="s">
        <v>3795</v>
      </c>
      <c r="N1817" s="1" t="s">
        <v>3738</v>
      </c>
      <c r="O1817" s="1" t="s">
        <v>49</v>
      </c>
      <c r="P1817">
        <v>716.62109999999996</v>
      </c>
      <c r="Q1817" s="1" t="s">
        <v>3739</v>
      </c>
      <c r="R1817">
        <v>3.1610986614823373E-2</v>
      </c>
      <c r="S1817" s="1" t="s">
        <v>3740</v>
      </c>
      <c r="T1817" s="1" t="s">
        <v>52</v>
      </c>
      <c r="U1817">
        <v>22.653099999999998</v>
      </c>
      <c r="V1817">
        <v>18.3813</v>
      </c>
      <c r="W1817">
        <v>18.3813</v>
      </c>
      <c r="X1817" s="1" t="s">
        <v>53</v>
      </c>
      <c r="Y1817" s="1" t="s">
        <v>49</v>
      </c>
      <c r="Z1817" s="1" t="s">
        <v>3736</v>
      </c>
      <c r="AA1817" s="1" t="s">
        <v>3789</v>
      </c>
      <c r="AB1817" s="1" t="s">
        <v>3790</v>
      </c>
      <c r="AC1817" s="1" t="s">
        <v>125</v>
      </c>
      <c r="AD1817" s="1" t="s">
        <v>3791</v>
      </c>
      <c r="AE1817" s="1" t="s">
        <v>3792</v>
      </c>
      <c r="AF1817" s="1" t="s">
        <v>70</v>
      </c>
      <c r="AG1817" s="1" t="s">
        <v>3745</v>
      </c>
      <c r="AH1817">
        <v>13</v>
      </c>
      <c r="AI1817" s="1" t="s">
        <v>70</v>
      </c>
      <c r="AJ1817" s="1" t="s">
        <v>71</v>
      </c>
      <c r="AK1817" s="1" t="s">
        <v>72</v>
      </c>
      <c r="AL1817">
        <v>1</v>
      </c>
      <c r="AM1817" s="1" t="s">
        <v>3796</v>
      </c>
      <c r="AN1817" s="2">
        <v>46082</v>
      </c>
      <c r="AO1817" s="3">
        <v>46082</v>
      </c>
    </row>
    <row r="1818" spans="1:41">
      <c r="A1818" s="1" t="s">
        <v>3797</v>
      </c>
      <c r="B1818" s="1" t="s">
        <v>3733</v>
      </c>
      <c r="E1818" s="1" t="s">
        <v>3787</v>
      </c>
      <c r="F1818">
        <v>46112.833333333336</v>
      </c>
      <c r="G1818">
        <v>46113.833333333336</v>
      </c>
      <c r="H1818">
        <v>46112.833333333336</v>
      </c>
      <c r="I1818">
        <v>46142.833333333336</v>
      </c>
      <c r="J1818" s="1" t="s">
        <v>3751</v>
      </c>
      <c r="K1818" s="1" t="s">
        <v>124</v>
      </c>
      <c r="L1818" s="1" t="s">
        <v>3752</v>
      </c>
      <c r="M1818" s="1" t="s">
        <v>3798</v>
      </c>
      <c r="N1818" s="1" t="s">
        <v>3738</v>
      </c>
      <c r="O1818" s="1" t="s">
        <v>49</v>
      </c>
      <c r="P1818">
        <v>4.8872999999999998</v>
      </c>
      <c r="Q1818" s="1" t="s">
        <v>3754</v>
      </c>
      <c r="R1818">
        <v>6.2499948847011639</v>
      </c>
      <c r="S1818" s="1" t="s">
        <v>51</v>
      </c>
      <c r="T1818" s="1" t="s">
        <v>52</v>
      </c>
      <c r="U1818">
        <v>30.5456</v>
      </c>
      <c r="V1818">
        <v>29.0183</v>
      </c>
      <c r="W1818">
        <v>29.0183</v>
      </c>
      <c r="X1818" s="1" t="s">
        <v>53</v>
      </c>
      <c r="Y1818" s="1" t="s">
        <v>49</v>
      </c>
      <c r="Z1818" s="1" t="s">
        <v>3752</v>
      </c>
      <c r="AA1818" s="1" t="s">
        <v>3789</v>
      </c>
      <c r="AB1818" s="1" t="s">
        <v>3790</v>
      </c>
      <c r="AC1818" s="1" t="s">
        <v>125</v>
      </c>
      <c r="AD1818" s="1" t="s">
        <v>3791</v>
      </c>
      <c r="AE1818" s="1" t="s">
        <v>3792</v>
      </c>
      <c r="AF1818" s="1" t="s">
        <v>70</v>
      </c>
      <c r="AG1818" s="1" t="s">
        <v>3745</v>
      </c>
      <c r="AH1818">
        <v>14</v>
      </c>
      <c r="AI1818" s="1" t="s">
        <v>70</v>
      </c>
      <c r="AJ1818" s="1" t="s">
        <v>71</v>
      </c>
      <c r="AK1818" s="1" t="s">
        <v>72</v>
      </c>
      <c r="AL1818">
        <v>1</v>
      </c>
      <c r="AM1818" s="1" t="s">
        <v>3799</v>
      </c>
      <c r="AN1818" s="2">
        <v>46082</v>
      </c>
      <c r="AO1818" s="3">
        <v>46082</v>
      </c>
    </row>
    <row r="1819" spans="1:41">
      <c r="A1819" s="1" t="s">
        <v>3800</v>
      </c>
      <c r="B1819" s="1" t="s">
        <v>3733</v>
      </c>
      <c r="E1819" s="1" t="s">
        <v>3787</v>
      </c>
      <c r="F1819">
        <v>46112.833333333336</v>
      </c>
      <c r="G1819">
        <v>46113.833333333336</v>
      </c>
      <c r="H1819">
        <v>46112.833333333336</v>
      </c>
      <c r="I1819">
        <v>46142.833333333336</v>
      </c>
      <c r="J1819" s="1" t="s">
        <v>3751</v>
      </c>
      <c r="K1819" s="1" t="s">
        <v>124</v>
      </c>
      <c r="L1819" s="1" t="s">
        <v>3752</v>
      </c>
      <c r="M1819" s="1" t="s">
        <v>3801</v>
      </c>
      <c r="N1819" s="1" t="s">
        <v>3738</v>
      </c>
      <c r="O1819" s="1" t="s">
        <v>49</v>
      </c>
      <c r="P1819">
        <v>5.5838999999999999</v>
      </c>
      <c r="Q1819" s="1" t="s">
        <v>3754</v>
      </c>
      <c r="R1819">
        <v>6.2499686598972044</v>
      </c>
      <c r="S1819" s="1" t="s">
        <v>51</v>
      </c>
      <c r="T1819" s="1" t="s">
        <v>52</v>
      </c>
      <c r="U1819">
        <v>34.8992</v>
      </c>
      <c r="V1819">
        <v>33.154200000000003</v>
      </c>
      <c r="W1819">
        <v>33.154200000000003</v>
      </c>
      <c r="X1819" s="1" t="s">
        <v>53</v>
      </c>
      <c r="Y1819" s="1" t="s">
        <v>49</v>
      </c>
      <c r="Z1819" s="1" t="s">
        <v>3752</v>
      </c>
      <c r="AA1819" s="1" t="s">
        <v>3789</v>
      </c>
      <c r="AB1819" s="1" t="s">
        <v>3790</v>
      </c>
      <c r="AC1819" s="1" t="s">
        <v>125</v>
      </c>
      <c r="AD1819" s="1" t="s">
        <v>3791</v>
      </c>
      <c r="AE1819" s="1" t="s">
        <v>3792</v>
      </c>
      <c r="AF1819" s="1" t="s">
        <v>70</v>
      </c>
      <c r="AG1819" s="1" t="s">
        <v>3745</v>
      </c>
      <c r="AH1819">
        <v>15</v>
      </c>
      <c r="AI1819" s="1" t="s">
        <v>70</v>
      </c>
      <c r="AJ1819" s="1" t="s">
        <v>71</v>
      </c>
      <c r="AK1819" s="1" t="s">
        <v>72</v>
      </c>
      <c r="AL1819">
        <v>1</v>
      </c>
      <c r="AM1819" s="1" t="s">
        <v>3802</v>
      </c>
      <c r="AN1819" s="2">
        <v>46082</v>
      </c>
      <c r="AO1819" s="3">
        <v>46082</v>
      </c>
    </row>
    <row r="1820" spans="1:41">
      <c r="A1820" s="1" t="s">
        <v>3803</v>
      </c>
      <c r="B1820" s="1" t="s">
        <v>3733</v>
      </c>
      <c r="E1820" s="1" t="s">
        <v>3787</v>
      </c>
      <c r="F1820">
        <v>46112.833333333336</v>
      </c>
      <c r="G1820">
        <v>46113.833333333336</v>
      </c>
      <c r="H1820">
        <v>46112.833333333336</v>
      </c>
      <c r="I1820">
        <v>46142.833333333336</v>
      </c>
      <c r="J1820" s="1" t="s">
        <v>3760</v>
      </c>
      <c r="K1820" s="1" t="s">
        <v>76</v>
      </c>
      <c r="L1820" s="1" t="s">
        <v>3761</v>
      </c>
      <c r="M1820" s="1" t="s">
        <v>3804</v>
      </c>
      <c r="N1820" s="1" t="s">
        <v>3738</v>
      </c>
      <c r="O1820" s="1" t="s">
        <v>49</v>
      </c>
      <c r="P1820">
        <v>151.20529999999999</v>
      </c>
      <c r="Q1820" s="1" t="s">
        <v>3763</v>
      </c>
      <c r="R1820">
        <v>2.5999750008762923E-2</v>
      </c>
      <c r="S1820" s="1" t="s">
        <v>51</v>
      </c>
      <c r="T1820" s="1" t="s">
        <v>52</v>
      </c>
      <c r="U1820">
        <v>3.9312999999999998</v>
      </c>
      <c r="V1820">
        <v>3.6288999999999998</v>
      </c>
      <c r="W1820">
        <v>3.6288999999999998</v>
      </c>
      <c r="X1820" s="1" t="s">
        <v>53</v>
      </c>
      <c r="Y1820" s="1" t="s">
        <v>49</v>
      </c>
      <c r="Z1820" s="1" t="s">
        <v>3761</v>
      </c>
      <c r="AA1820" s="1" t="s">
        <v>3789</v>
      </c>
      <c r="AB1820" s="1" t="s">
        <v>3790</v>
      </c>
      <c r="AC1820" s="1" t="s">
        <v>125</v>
      </c>
      <c r="AD1820" s="1" t="s">
        <v>3791</v>
      </c>
      <c r="AE1820" s="1" t="s">
        <v>3792</v>
      </c>
      <c r="AF1820" s="1" t="s">
        <v>70</v>
      </c>
      <c r="AG1820" s="1" t="s">
        <v>3745</v>
      </c>
      <c r="AH1820">
        <v>16</v>
      </c>
      <c r="AI1820" s="1" t="s">
        <v>70</v>
      </c>
      <c r="AJ1820" s="1" t="s">
        <v>71</v>
      </c>
      <c r="AK1820" s="1" t="s">
        <v>72</v>
      </c>
      <c r="AL1820">
        <v>1</v>
      </c>
      <c r="AM1820" s="1" t="s">
        <v>3805</v>
      </c>
      <c r="AN1820" s="2">
        <v>46082</v>
      </c>
      <c r="AO1820" s="3">
        <v>46082</v>
      </c>
    </row>
    <row r="1821" spans="1:41">
      <c r="A1821" s="1" t="s">
        <v>3806</v>
      </c>
      <c r="B1821" s="1" t="s">
        <v>3733</v>
      </c>
      <c r="E1821" s="1" t="s">
        <v>3787</v>
      </c>
      <c r="F1821">
        <v>46112.833333333336</v>
      </c>
      <c r="G1821">
        <v>46113.833333333336</v>
      </c>
      <c r="H1821">
        <v>46112.833333333336</v>
      </c>
      <c r="I1821">
        <v>46142.833333333336</v>
      </c>
      <c r="J1821" s="1" t="s">
        <v>3760</v>
      </c>
      <c r="K1821" s="1" t="s">
        <v>76</v>
      </c>
      <c r="L1821" s="1" t="s">
        <v>3761</v>
      </c>
      <c r="M1821" s="1" t="s">
        <v>3807</v>
      </c>
      <c r="N1821" s="1" t="s">
        <v>3738</v>
      </c>
      <c r="O1821" s="1" t="s">
        <v>49</v>
      </c>
      <c r="P1821">
        <v>137.8545</v>
      </c>
      <c r="Q1821" s="1" t="s">
        <v>3763</v>
      </c>
      <c r="R1821">
        <v>2.5999876681573688E-2</v>
      </c>
      <c r="S1821" s="1" t="s">
        <v>51</v>
      </c>
      <c r="T1821" s="1" t="s">
        <v>52</v>
      </c>
      <c r="U1821">
        <v>3.5842000000000001</v>
      </c>
      <c r="V1821">
        <v>3.3085</v>
      </c>
      <c r="W1821">
        <v>3.3085</v>
      </c>
      <c r="X1821" s="1" t="s">
        <v>53</v>
      </c>
      <c r="Y1821" s="1" t="s">
        <v>49</v>
      </c>
      <c r="Z1821" s="1" t="s">
        <v>3761</v>
      </c>
      <c r="AA1821" s="1" t="s">
        <v>3789</v>
      </c>
      <c r="AB1821" s="1" t="s">
        <v>3790</v>
      </c>
      <c r="AC1821" s="1" t="s">
        <v>125</v>
      </c>
      <c r="AD1821" s="1" t="s">
        <v>3791</v>
      </c>
      <c r="AE1821" s="1" t="s">
        <v>3792</v>
      </c>
      <c r="AF1821" s="1" t="s">
        <v>70</v>
      </c>
      <c r="AG1821" s="1" t="s">
        <v>3745</v>
      </c>
      <c r="AH1821">
        <v>17</v>
      </c>
      <c r="AI1821" s="1" t="s">
        <v>70</v>
      </c>
      <c r="AJ1821" s="1" t="s">
        <v>71</v>
      </c>
      <c r="AK1821" s="1" t="s">
        <v>72</v>
      </c>
      <c r="AL1821">
        <v>1</v>
      </c>
      <c r="AM1821" s="1" t="s">
        <v>3808</v>
      </c>
      <c r="AN1821" s="2">
        <v>46082</v>
      </c>
      <c r="AO1821" s="3">
        <v>46082</v>
      </c>
    </row>
    <row r="1822" spans="1:41">
      <c r="A1822" s="1" t="s">
        <v>3809</v>
      </c>
      <c r="B1822" s="1" t="s">
        <v>3733</v>
      </c>
      <c r="E1822" s="1" t="s">
        <v>3787</v>
      </c>
      <c r="F1822">
        <v>46112.833333333336</v>
      </c>
      <c r="G1822">
        <v>46113.833333333336</v>
      </c>
      <c r="H1822">
        <v>46112.833333333336</v>
      </c>
      <c r="I1822">
        <v>46142.833333333336</v>
      </c>
      <c r="J1822" s="1" t="s">
        <v>3769</v>
      </c>
      <c r="K1822" s="1" t="s">
        <v>87</v>
      </c>
      <c r="L1822" s="1" t="s">
        <v>3770</v>
      </c>
      <c r="M1822" s="1" t="s">
        <v>3810</v>
      </c>
      <c r="N1822" s="1" t="s">
        <v>3738</v>
      </c>
      <c r="O1822" s="1" t="s">
        <v>49</v>
      </c>
      <c r="P1822">
        <v>201.82859999999999</v>
      </c>
      <c r="Q1822" s="1" t="s">
        <v>3739</v>
      </c>
      <c r="R1822">
        <v>8.2599790118942515E-2</v>
      </c>
      <c r="S1822" s="1" t="s">
        <v>3740</v>
      </c>
      <c r="T1822" s="1" t="s">
        <v>52</v>
      </c>
      <c r="U1822">
        <v>16.670999999999999</v>
      </c>
      <c r="V1822">
        <v>13.740500000000001</v>
      </c>
      <c r="W1822">
        <v>13.740500000000001</v>
      </c>
      <c r="X1822" s="1" t="s">
        <v>53</v>
      </c>
      <c r="Y1822" s="1" t="s">
        <v>49</v>
      </c>
      <c r="Z1822" s="1" t="s">
        <v>3770</v>
      </c>
      <c r="AA1822" s="1" t="s">
        <v>3789</v>
      </c>
      <c r="AB1822" s="1" t="s">
        <v>3790</v>
      </c>
      <c r="AC1822" s="1" t="s">
        <v>125</v>
      </c>
      <c r="AD1822" s="1" t="s">
        <v>3791</v>
      </c>
      <c r="AE1822" s="1" t="s">
        <v>3792</v>
      </c>
      <c r="AF1822" s="1" t="s">
        <v>70</v>
      </c>
      <c r="AG1822" s="1" t="s">
        <v>3745</v>
      </c>
      <c r="AH1822">
        <v>18</v>
      </c>
      <c r="AI1822" s="1" t="s">
        <v>70</v>
      </c>
      <c r="AJ1822" s="1" t="s">
        <v>71</v>
      </c>
      <c r="AK1822" s="1" t="s">
        <v>72</v>
      </c>
      <c r="AL1822">
        <v>1</v>
      </c>
      <c r="AM1822" s="1" t="s">
        <v>3811</v>
      </c>
      <c r="AN1822" s="2">
        <v>46082</v>
      </c>
      <c r="AO1822" s="3">
        <v>46082</v>
      </c>
    </row>
    <row r="1823" spans="1:41">
      <c r="A1823" s="1" t="s">
        <v>3812</v>
      </c>
      <c r="B1823" s="1" t="s">
        <v>3733</v>
      </c>
      <c r="E1823" s="1" t="s">
        <v>3787</v>
      </c>
      <c r="F1823">
        <v>46112.833333333336</v>
      </c>
      <c r="G1823">
        <v>46113.833333333336</v>
      </c>
      <c r="H1823">
        <v>46112.833333333336</v>
      </c>
      <c r="I1823">
        <v>46142.833333333336</v>
      </c>
      <c r="J1823" s="1" t="s">
        <v>3769</v>
      </c>
      <c r="K1823" s="1" t="s">
        <v>87</v>
      </c>
      <c r="L1823" s="1" t="s">
        <v>3770</v>
      </c>
      <c r="M1823" s="1" t="s">
        <v>3813</v>
      </c>
      <c r="N1823" s="1" t="s">
        <v>3738</v>
      </c>
      <c r="O1823" s="1" t="s">
        <v>49</v>
      </c>
      <c r="P1823">
        <v>181.25630000000001</v>
      </c>
      <c r="Q1823" s="1" t="s">
        <v>3739</v>
      </c>
      <c r="R1823">
        <v>8.2600163415009586E-2</v>
      </c>
      <c r="S1823" s="1" t="s">
        <v>3740</v>
      </c>
      <c r="T1823" s="1" t="s">
        <v>52</v>
      </c>
      <c r="U1823">
        <v>14.9718</v>
      </c>
      <c r="V1823">
        <v>12.34</v>
      </c>
      <c r="W1823">
        <v>12.34</v>
      </c>
      <c r="X1823" s="1" t="s">
        <v>53</v>
      </c>
      <c r="Y1823" s="1" t="s">
        <v>49</v>
      </c>
      <c r="Z1823" s="1" t="s">
        <v>3770</v>
      </c>
      <c r="AA1823" s="1" t="s">
        <v>3789</v>
      </c>
      <c r="AB1823" s="1" t="s">
        <v>3790</v>
      </c>
      <c r="AC1823" s="1" t="s">
        <v>125</v>
      </c>
      <c r="AD1823" s="1" t="s">
        <v>3791</v>
      </c>
      <c r="AE1823" s="1" t="s">
        <v>3792</v>
      </c>
      <c r="AF1823" s="1" t="s">
        <v>70</v>
      </c>
      <c r="AG1823" s="1" t="s">
        <v>3745</v>
      </c>
      <c r="AH1823">
        <v>19</v>
      </c>
      <c r="AI1823" s="1" t="s">
        <v>70</v>
      </c>
      <c r="AJ1823" s="1" t="s">
        <v>71</v>
      </c>
      <c r="AK1823" s="1" t="s">
        <v>72</v>
      </c>
      <c r="AL1823">
        <v>1</v>
      </c>
      <c r="AM1823" s="1" t="s">
        <v>3814</v>
      </c>
      <c r="AN1823" s="2">
        <v>46082</v>
      </c>
      <c r="AO1823" s="3">
        <v>46082</v>
      </c>
    </row>
    <row r="1824" spans="1:41">
      <c r="A1824" s="1" t="s">
        <v>3815</v>
      </c>
      <c r="B1824" s="1" t="s">
        <v>3733</v>
      </c>
      <c r="E1824" s="1" t="s">
        <v>3787</v>
      </c>
      <c r="F1824">
        <v>46112.833333333336</v>
      </c>
      <c r="G1824">
        <v>46113.833333333336</v>
      </c>
      <c r="H1824">
        <v>46112.833333333336</v>
      </c>
      <c r="I1824">
        <v>46142.833333333336</v>
      </c>
      <c r="J1824" s="1" t="s">
        <v>3777</v>
      </c>
      <c r="K1824" s="1" t="s">
        <v>107</v>
      </c>
      <c r="L1824" s="1" t="s">
        <v>3778</v>
      </c>
      <c r="M1824" s="1" t="s">
        <v>3816</v>
      </c>
      <c r="N1824" s="1" t="s">
        <v>3738</v>
      </c>
      <c r="O1824" s="1" t="s">
        <v>49</v>
      </c>
      <c r="P1824">
        <v>122.3723</v>
      </c>
      <c r="Q1824" s="1" t="s">
        <v>3780</v>
      </c>
      <c r="R1824">
        <v>0.4999995914108013</v>
      </c>
      <c r="S1824" s="1" t="s">
        <v>51</v>
      </c>
      <c r="T1824" s="1" t="s">
        <v>52</v>
      </c>
      <c r="U1824">
        <v>61.186100000000003</v>
      </c>
      <c r="V1824">
        <v>56.291200000000003</v>
      </c>
      <c r="W1824">
        <v>56.291200000000003</v>
      </c>
      <c r="X1824" s="1" t="s">
        <v>53</v>
      </c>
      <c r="Y1824" s="1" t="s">
        <v>49</v>
      </c>
      <c r="Z1824" s="1" t="s">
        <v>3778</v>
      </c>
      <c r="AA1824" s="1" t="s">
        <v>3817</v>
      </c>
      <c r="AB1824" s="1" t="s">
        <v>3790</v>
      </c>
      <c r="AC1824" s="1" t="s">
        <v>125</v>
      </c>
      <c r="AD1824" s="1" t="s">
        <v>3791</v>
      </c>
      <c r="AE1824" s="1" t="s">
        <v>3792</v>
      </c>
      <c r="AF1824" s="1" t="s">
        <v>70</v>
      </c>
      <c r="AG1824" s="1" t="s">
        <v>3745</v>
      </c>
      <c r="AH1824">
        <v>20</v>
      </c>
      <c r="AI1824" s="1" t="s">
        <v>113</v>
      </c>
      <c r="AJ1824" s="1" t="s">
        <v>114</v>
      </c>
      <c r="AK1824" s="1" t="s">
        <v>115</v>
      </c>
      <c r="AL1824">
        <v>1</v>
      </c>
      <c r="AM1824" s="1" t="s">
        <v>3818</v>
      </c>
      <c r="AN1824" s="2">
        <v>46082</v>
      </c>
      <c r="AO1824" s="3">
        <v>46082</v>
      </c>
    </row>
    <row r="1825" spans="1:41">
      <c r="A1825" s="1" t="s">
        <v>3819</v>
      </c>
      <c r="B1825" s="1" t="s">
        <v>3733</v>
      </c>
      <c r="E1825" s="1" t="s">
        <v>3787</v>
      </c>
      <c r="F1825">
        <v>46112.833333333336</v>
      </c>
      <c r="G1825">
        <v>46113.833333333336</v>
      </c>
      <c r="H1825">
        <v>46112.833333333336</v>
      </c>
      <c r="I1825">
        <v>46142.833333333336</v>
      </c>
      <c r="J1825" s="1" t="s">
        <v>3777</v>
      </c>
      <c r="K1825" s="1" t="s">
        <v>107</v>
      </c>
      <c r="L1825" s="1" t="s">
        <v>3778</v>
      </c>
      <c r="M1825" s="1" t="s">
        <v>3820</v>
      </c>
      <c r="N1825" s="1" t="s">
        <v>3738</v>
      </c>
      <c r="O1825" s="1" t="s">
        <v>49</v>
      </c>
      <c r="P1825">
        <v>124.267</v>
      </c>
      <c r="Q1825" s="1" t="s">
        <v>3780</v>
      </c>
      <c r="R1825">
        <v>0.5</v>
      </c>
      <c r="S1825" s="1" t="s">
        <v>51</v>
      </c>
      <c r="T1825" s="1" t="s">
        <v>52</v>
      </c>
      <c r="U1825">
        <v>62.133499999999998</v>
      </c>
      <c r="V1825">
        <v>57.162799999999997</v>
      </c>
      <c r="W1825">
        <v>57.162799999999997</v>
      </c>
      <c r="X1825" s="1" t="s">
        <v>53</v>
      </c>
      <c r="Y1825" s="1" t="s">
        <v>49</v>
      </c>
      <c r="Z1825" s="1" t="s">
        <v>3778</v>
      </c>
      <c r="AA1825" s="1" t="s">
        <v>3817</v>
      </c>
      <c r="AB1825" s="1" t="s">
        <v>3790</v>
      </c>
      <c r="AC1825" s="1" t="s">
        <v>125</v>
      </c>
      <c r="AD1825" s="1" t="s">
        <v>3791</v>
      </c>
      <c r="AE1825" s="1" t="s">
        <v>3792</v>
      </c>
      <c r="AF1825" s="1" t="s">
        <v>70</v>
      </c>
      <c r="AG1825" s="1" t="s">
        <v>3745</v>
      </c>
      <c r="AH1825">
        <v>21</v>
      </c>
      <c r="AI1825" s="1" t="s">
        <v>113</v>
      </c>
      <c r="AJ1825" s="1" t="s">
        <v>114</v>
      </c>
      <c r="AK1825" s="1" t="s">
        <v>115</v>
      </c>
      <c r="AL1825">
        <v>1</v>
      </c>
      <c r="AM1825" s="1" t="s">
        <v>3821</v>
      </c>
      <c r="AN1825" s="2">
        <v>46082</v>
      </c>
      <c r="AO1825" s="3">
        <v>46082</v>
      </c>
    </row>
    <row r="1826" spans="1:41">
      <c r="A1826" s="1" t="s">
        <v>3822</v>
      </c>
      <c r="B1826" s="1" t="s">
        <v>3733</v>
      </c>
      <c r="E1826" s="1" t="s">
        <v>3734</v>
      </c>
      <c r="F1826">
        <v>46113.833333333336</v>
      </c>
      <c r="G1826">
        <v>46114.833333333336</v>
      </c>
      <c r="H1826">
        <v>46112.833333333336</v>
      </c>
      <c r="I1826">
        <v>46142.833333333336</v>
      </c>
      <c r="J1826" s="1" t="s">
        <v>3735</v>
      </c>
      <c r="K1826" s="1" t="s">
        <v>45</v>
      </c>
      <c r="L1826" s="1" t="s">
        <v>3736</v>
      </c>
      <c r="M1826" s="1" t="s">
        <v>3737</v>
      </c>
      <c r="N1826" s="1" t="s">
        <v>3738</v>
      </c>
      <c r="O1826" s="1" t="s">
        <v>49</v>
      </c>
      <c r="P1826">
        <v>1571.8477</v>
      </c>
      <c r="Q1826" s="1" t="s">
        <v>3739</v>
      </c>
      <c r="R1826">
        <v>3.1611014222306652E-2</v>
      </c>
      <c r="S1826" s="1" t="s">
        <v>3740</v>
      </c>
      <c r="T1826" s="1" t="s">
        <v>52</v>
      </c>
      <c r="U1826">
        <v>49.6877</v>
      </c>
      <c r="V1826">
        <v>40.317900000000002</v>
      </c>
      <c r="W1826">
        <v>40.317900000000002</v>
      </c>
      <c r="X1826" s="1" t="s">
        <v>53</v>
      </c>
      <c r="Y1826" s="1" t="s">
        <v>49</v>
      </c>
      <c r="Z1826" s="1" t="s">
        <v>3736</v>
      </c>
      <c r="AA1826" s="1" t="s">
        <v>3741</v>
      </c>
      <c r="AB1826" s="1" t="s">
        <v>3742</v>
      </c>
      <c r="AC1826" s="1" t="s">
        <v>67</v>
      </c>
      <c r="AD1826" s="1" t="s">
        <v>3743</v>
      </c>
      <c r="AE1826" s="1" t="s">
        <v>3744</v>
      </c>
      <c r="AF1826" s="1" t="s">
        <v>70</v>
      </c>
      <c r="AG1826" s="1" t="s">
        <v>3745</v>
      </c>
      <c r="AH1826">
        <v>22</v>
      </c>
      <c r="AI1826" s="1" t="s">
        <v>70</v>
      </c>
      <c r="AJ1826" s="1" t="s">
        <v>71</v>
      </c>
      <c r="AK1826" s="1" t="s">
        <v>72</v>
      </c>
      <c r="AL1826">
        <v>1</v>
      </c>
      <c r="AM1826" s="1" t="s">
        <v>3823</v>
      </c>
      <c r="AN1826" s="2">
        <v>46113</v>
      </c>
      <c r="AO1826" s="3">
        <v>46113</v>
      </c>
    </row>
    <row r="1827" spans="1:41">
      <c r="A1827" s="1" t="s">
        <v>3824</v>
      </c>
      <c r="B1827" s="1" t="s">
        <v>3733</v>
      </c>
      <c r="E1827" s="1" t="s">
        <v>3734</v>
      </c>
      <c r="F1827">
        <v>46113.833333333336</v>
      </c>
      <c r="G1827">
        <v>46114.833333333336</v>
      </c>
      <c r="H1827">
        <v>46112.833333333336</v>
      </c>
      <c r="I1827">
        <v>46142.833333333336</v>
      </c>
      <c r="J1827" s="1" t="s">
        <v>3735</v>
      </c>
      <c r="K1827" s="1" t="s">
        <v>45</v>
      </c>
      <c r="L1827" s="1" t="s">
        <v>3736</v>
      </c>
      <c r="M1827" s="1" t="s">
        <v>3748</v>
      </c>
      <c r="N1827" s="1" t="s">
        <v>3738</v>
      </c>
      <c r="O1827" s="1" t="s">
        <v>49</v>
      </c>
      <c r="P1827">
        <v>1572.7238</v>
      </c>
      <c r="Q1827" s="1" t="s">
        <v>3739</v>
      </c>
      <c r="R1827">
        <v>3.1611017776929429E-2</v>
      </c>
      <c r="S1827" s="1" t="s">
        <v>3740</v>
      </c>
      <c r="T1827" s="1" t="s">
        <v>52</v>
      </c>
      <c r="U1827">
        <v>49.715400000000002</v>
      </c>
      <c r="V1827">
        <v>40.340299999999999</v>
      </c>
      <c r="W1827">
        <v>40.340299999999999</v>
      </c>
      <c r="X1827" s="1" t="s">
        <v>53</v>
      </c>
      <c r="Y1827" s="1" t="s">
        <v>49</v>
      </c>
      <c r="Z1827" s="1" t="s">
        <v>3736</v>
      </c>
      <c r="AA1827" s="1" t="s">
        <v>3741</v>
      </c>
      <c r="AB1827" s="1" t="s">
        <v>3742</v>
      </c>
      <c r="AC1827" s="1" t="s">
        <v>67</v>
      </c>
      <c r="AD1827" s="1" t="s">
        <v>3743</v>
      </c>
      <c r="AE1827" s="1" t="s">
        <v>3744</v>
      </c>
      <c r="AF1827" s="1" t="s">
        <v>70</v>
      </c>
      <c r="AG1827" s="1" t="s">
        <v>3745</v>
      </c>
      <c r="AH1827">
        <v>23</v>
      </c>
      <c r="AI1827" s="1" t="s">
        <v>70</v>
      </c>
      <c r="AJ1827" s="1" t="s">
        <v>71</v>
      </c>
      <c r="AK1827" s="1" t="s">
        <v>72</v>
      </c>
      <c r="AL1827">
        <v>1</v>
      </c>
      <c r="AM1827" s="1" t="s">
        <v>3825</v>
      </c>
      <c r="AN1827" s="2">
        <v>46113</v>
      </c>
      <c r="AO1827" s="3">
        <v>46113</v>
      </c>
    </row>
    <row r="1828" spans="1:41">
      <c r="A1828" s="1" t="s">
        <v>3826</v>
      </c>
      <c r="B1828" s="1" t="s">
        <v>3733</v>
      </c>
      <c r="E1828" s="1" t="s">
        <v>3734</v>
      </c>
      <c r="F1828">
        <v>46113.833333333336</v>
      </c>
      <c r="G1828">
        <v>46114.833333333336</v>
      </c>
      <c r="H1828">
        <v>46112.833333333336</v>
      </c>
      <c r="I1828">
        <v>46142.833333333336</v>
      </c>
      <c r="J1828" s="1" t="s">
        <v>3751</v>
      </c>
      <c r="K1828" s="1" t="s">
        <v>124</v>
      </c>
      <c r="L1828" s="1" t="s">
        <v>3752</v>
      </c>
      <c r="M1828" s="1" t="s">
        <v>3753</v>
      </c>
      <c r="N1828" s="1" t="s">
        <v>3738</v>
      </c>
      <c r="O1828" s="1" t="s">
        <v>49</v>
      </c>
      <c r="P1828">
        <v>11.370200000000001</v>
      </c>
      <c r="Q1828" s="1" t="s">
        <v>3754</v>
      </c>
      <c r="R1828">
        <v>6.2500131923800808</v>
      </c>
      <c r="S1828" s="1" t="s">
        <v>51</v>
      </c>
      <c r="T1828" s="1" t="s">
        <v>52</v>
      </c>
      <c r="U1828">
        <v>71.063900000000004</v>
      </c>
      <c r="V1828">
        <v>67.5107</v>
      </c>
      <c r="W1828">
        <v>67.5107</v>
      </c>
      <c r="X1828" s="1" t="s">
        <v>53</v>
      </c>
      <c r="Y1828" s="1" t="s">
        <v>49</v>
      </c>
      <c r="Z1828" s="1" t="s">
        <v>3752</v>
      </c>
      <c r="AA1828" s="1" t="s">
        <v>3741</v>
      </c>
      <c r="AB1828" s="1" t="s">
        <v>3742</v>
      </c>
      <c r="AC1828" s="1" t="s">
        <v>67</v>
      </c>
      <c r="AD1828" s="1" t="s">
        <v>3743</v>
      </c>
      <c r="AE1828" s="1" t="s">
        <v>3744</v>
      </c>
      <c r="AF1828" s="1" t="s">
        <v>70</v>
      </c>
      <c r="AG1828" s="1" t="s">
        <v>3745</v>
      </c>
      <c r="AH1828">
        <v>24</v>
      </c>
      <c r="AI1828" s="1" t="s">
        <v>70</v>
      </c>
      <c r="AJ1828" s="1" t="s">
        <v>71</v>
      </c>
      <c r="AK1828" s="1" t="s">
        <v>72</v>
      </c>
      <c r="AL1828">
        <v>1</v>
      </c>
      <c r="AM1828" s="1" t="s">
        <v>3827</v>
      </c>
      <c r="AN1828" s="2">
        <v>46113</v>
      </c>
      <c r="AO1828" s="3">
        <v>46113</v>
      </c>
    </row>
    <row r="1829" spans="1:41">
      <c r="A1829" s="1" t="s">
        <v>3828</v>
      </c>
      <c r="B1829" s="1" t="s">
        <v>3733</v>
      </c>
      <c r="E1829" s="1" t="s">
        <v>3734</v>
      </c>
      <c r="F1829">
        <v>46113.833333333336</v>
      </c>
      <c r="G1829">
        <v>46114.833333333336</v>
      </c>
      <c r="H1829">
        <v>46112.833333333336</v>
      </c>
      <c r="I1829">
        <v>46142.833333333336</v>
      </c>
      <c r="J1829" s="1" t="s">
        <v>3751</v>
      </c>
      <c r="K1829" s="1" t="s">
        <v>124</v>
      </c>
      <c r="L1829" s="1" t="s">
        <v>3752</v>
      </c>
      <c r="M1829" s="1" t="s">
        <v>3757</v>
      </c>
      <c r="N1829" s="1" t="s">
        <v>3738</v>
      </c>
      <c r="O1829" s="1" t="s">
        <v>49</v>
      </c>
      <c r="P1829">
        <v>12.7172</v>
      </c>
      <c r="Q1829" s="1" t="s">
        <v>3754</v>
      </c>
      <c r="R1829">
        <v>6.2499842732677005</v>
      </c>
      <c r="S1829" s="1" t="s">
        <v>51</v>
      </c>
      <c r="T1829" s="1" t="s">
        <v>52</v>
      </c>
      <c r="U1829">
        <v>79.482299999999995</v>
      </c>
      <c r="V1829">
        <v>75.508200000000002</v>
      </c>
      <c r="W1829">
        <v>75.508200000000002</v>
      </c>
      <c r="X1829" s="1" t="s">
        <v>53</v>
      </c>
      <c r="Y1829" s="1" t="s">
        <v>49</v>
      </c>
      <c r="Z1829" s="1" t="s">
        <v>3752</v>
      </c>
      <c r="AA1829" s="1" t="s">
        <v>3741</v>
      </c>
      <c r="AB1829" s="1" t="s">
        <v>3742</v>
      </c>
      <c r="AC1829" s="1" t="s">
        <v>67</v>
      </c>
      <c r="AD1829" s="1" t="s">
        <v>3743</v>
      </c>
      <c r="AE1829" s="1" t="s">
        <v>3744</v>
      </c>
      <c r="AF1829" s="1" t="s">
        <v>70</v>
      </c>
      <c r="AG1829" s="1" t="s">
        <v>3745</v>
      </c>
      <c r="AH1829">
        <v>25</v>
      </c>
      <c r="AI1829" s="1" t="s">
        <v>70</v>
      </c>
      <c r="AJ1829" s="1" t="s">
        <v>71</v>
      </c>
      <c r="AK1829" s="1" t="s">
        <v>72</v>
      </c>
      <c r="AL1829">
        <v>1</v>
      </c>
      <c r="AM1829" s="1" t="s">
        <v>3829</v>
      </c>
      <c r="AN1829" s="2">
        <v>46113</v>
      </c>
      <c r="AO1829" s="3">
        <v>46113</v>
      </c>
    </row>
    <row r="1830" spans="1:41">
      <c r="A1830" s="1" t="s">
        <v>3830</v>
      </c>
      <c r="B1830" s="1" t="s">
        <v>3733</v>
      </c>
      <c r="E1830" s="1" t="s">
        <v>3734</v>
      </c>
      <c r="F1830">
        <v>46113.833333333336</v>
      </c>
      <c r="G1830">
        <v>46114.833333333336</v>
      </c>
      <c r="H1830">
        <v>46112.833333333336</v>
      </c>
      <c r="I1830">
        <v>46142.833333333336</v>
      </c>
      <c r="J1830" s="1" t="s">
        <v>3760</v>
      </c>
      <c r="K1830" s="1" t="s">
        <v>76</v>
      </c>
      <c r="L1830" s="1" t="s">
        <v>3761</v>
      </c>
      <c r="M1830" s="1" t="s">
        <v>3762</v>
      </c>
      <c r="N1830" s="1" t="s">
        <v>3738</v>
      </c>
      <c r="O1830" s="1" t="s">
        <v>49</v>
      </c>
      <c r="P1830">
        <v>330.52760000000001</v>
      </c>
      <c r="Q1830" s="1" t="s">
        <v>3763</v>
      </c>
      <c r="R1830">
        <v>2.5999946751799247E-2</v>
      </c>
      <c r="S1830" s="1" t="s">
        <v>51</v>
      </c>
      <c r="T1830" s="1" t="s">
        <v>52</v>
      </c>
      <c r="U1830">
        <v>8.5937000000000001</v>
      </c>
      <c r="V1830">
        <v>7.9326999999999996</v>
      </c>
      <c r="W1830">
        <v>7.9326999999999996</v>
      </c>
      <c r="X1830" s="1" t="s">
        <v>53</v>
      </c>
      <c r="Y1830" s="1" t="s">
        <v>49</v>
      </c>
      <c r="Z1830" s="1" t="s">
        <v>3761</v>
      </c>
      <c r="AA1830" s="1" t="s">
        <v>3741</v>
      </c>
      <c r="AB1830" s="1" t="s">
        <v>3742</v>
      </c>
      <c r="AC1830" s="1" t="s">
        <v>67</v>
      </c>
      <c r="AD1830" s="1" t="s">
        <v>3743</v>
      </c>
      <c r="AE1830" s="1" t="s">
        <v>3744</v>
      </c>
      <c r="AF1830" s="1" t="s">
        <v>70</v>
      </c>
      <c r="AG1830" s="1" t="s">
        <v>3745</v>
      </c>
      <c r="AH1830">
        <v>26</v>
      </c>
      <c r="AI1830" s="1" t="s">
        <v>70</v>
      </c>
      <c r="AJ1830" s="1" t="s">
        <v>71</v>
      </c>
      <c r="AK1830" s="1" t="s">
        <v>72</v>
      </c>
      <c r="AL1830">
        <v>1</v>
      </c>
      <c r="AM1830" s="1" t="s">
        <v>3831</v>
      </c>
      <c r="AN1830" s="2">
        <v>46113</v>
      </c>
      <c r="AO1830" s="3">
        <v>46113</v>
      </c>
    </row>
    <row r="1831" spans="1:41">
      <c r="A1831" s="1" t="s">
        <v>3832</v>
      </c>
      <c r="B1831" s="1" t="s">
        <v>3733</v>
      </c>
      <c r="E1831" s="1" t="s">
        <v>3734</v>
      </c>
      <c r="F1831">
        <v>46113.833333333336</v>
      </c>
      <c r="G1831">
        <v>46114.833333333336</v>
      </c>
      <c r="H1831">
        <v>46112.833333333336</v>
      </c>
      <c r="I1831">
        <v>46142.833333333336</v>
      </c>
      <c r="J1831" s="1" t="s">
        <v>3760</v>
      </c>
      <c r="K1831" s="1" t="s">
        <v>76</v>
      </c>
      <c r="L1831" s="1" t="s">
        <v>3761</v>
      </c>
      <c r="M1831" s="1" t="s">
        <v>3766</v>
      </c>
      <c r="N1831" s="1" t="s">
        <v>3738</v>
      </c>
      <c r="O1831" s="1" t="s">
        <v>49</v>
      </c>
      <c r="P1831">
        <v>312.80349999999999</v>
      </c>
      <c r="Q1831" s="1" t="s">
        <v>3763</v>
      </c>
      <c r="R1831">
        <v>2.600002877205658E-2</v>
      </c>
      <c r="S1831" s="1" t="s">
        <v>51</v>
      </c>
      <c r="T1831" s="1" t="s">
        <v>52</v>
      </c>
      <c r="U1831">
        <v>8.1328999999999994</v>
      </c>
      <c r="V1831">
        <v>7.5072999999999999</v>
      </c>
      <c r="W1831">
        <v>7.5072999999999999</v>
      </c>
      <c r="X1831" s="1" t="s">
        <v>53</v>
      </c>
      <c r="Y1831" s="1" t="s">
        <v>49</v>
      </c>
      <c r="Z1831" s="1" t="s">
        <v>3761</v>
      </c>
      <c r="AA1831" s="1" t="s">
        <v>3741</v>
      </c>
      <c r="AB1831" s="1" t="s">
        <v>3742</v>
      </c>
      <c r="AC1831" s="1" t="s">
        <v>67</v>
      </c>
      <c r="AD1831" s="1" t="s">
        <v>3743</v>
      </c>
      <c r="AE1831" s="1" t="s">
        <v>3744</v>
      </c>
      <c r="AF1831" s="1" t="s">
        <v>70</v>
      </c>
      <c r="AG1831" s="1" t="s">
        <v>3745</v>
      </c>
      <c r="AH1831">
        <v>27</v>
      </c>
      <c r="AI1831" s="1" t="s">
        <v>70</v>
      </c>
      <c r="AJ1831" s="1" t="s">
        <v>71</v>
      </c>
      <c r="AK1831" s="1" t="s">
        <v>72</v>
      </c>
      <c r="AL1831">
        <v>1</v>
      </c>
      <c r="AM1831" s="1" t="s">
        <v>3833</v>
      </c>
      <c r="AN1831" s="2">
        <v>46113</v>
      </c>
      <c r="AO1831" s="3">
        <v>46113</v>
      </c>
    </row>
    <row r="1832" spans="1:41">
      <c r="A1832" s="1" t="s">
        <v>3834</v>
      </c>
      <c r="B1832" s="1" t="s">
        <v>3733</v>
      </c>
      <c r="E1832" s="1" t="s">
        <v>3734</v>
      </c>
      <c r="F1832">
        <v>46113.833333333336</v>
      </c>
      <c r="G1832">
        <v>46114.833333333336</v>
      </c>
      <c r="H1832">
        <v>46112.833333333336</v>
      </c>
      <c r="I1832">
        <v>46142.833333333336</v>
      </c>
      <c r="J1832" s="1" t="s">
        <v>3769</v>
      </c>
      <c r="K1832" s="1" t="s">
        <v>87</v>
      </c>
      <c r="L1832" s="1" t="s">
        <v>3770</v>
      </c>
      <c r="M1832" s="1" t="s">
        <v>3771</v>
      </c>
      <c r="N1832" s="1" t="s">
        <v>3738</v>
      </c>
      <c r="O1832" s="1" t="s">
        <v>49</v>
      </c>
      <c r="P1832">
        <v>459.96910000000003</v>
      </c>
      <c r="Q1832" s="1" t="s">
        <v>3739</v>
      </c>
      <c r="R1832">
        <v>8.2599896384344076E-2</v>
      </c>
      <c r="S1832" s="1" t="s">
        <v>3740</v>
      </c>
      <c r="T1832" s="1" t="s">
        <v>52</v>
      </c>
      <c r="U1832">
        <v>37.993400000000001</v>
      </c>
      <c r="V1832">
        <v>31.314699999999998</v>
      </c>
      <c r="W1832">
        <v>31.314699999999998</v>
      </c>
      <c r="X1832" s="1" t="s">
        <v>53</v>
      </c>
      <c r="Y1832" s="1" t="s">
        <v>49</v>
      </c>
      <c r="Z1832" s="1" t="s">
        <v>3770</v>
      </c>
      <c r="AA1832" s="1" t="s">
        <v>3741</v>
      </c>
      <c r="AB1832" s="1" t="s">
        <v>3742</v>
      </c>
      <c r="AC1832" s="1" t="s">
        <v>67</v>
      </c>
      <c r="AD1832" s="1" t="s">
        <v>3743</v>
      </c>
      <c r="AE1832" s="1" t="s">
        <v>3744</v>
      </c>
      <c r="AF1832" s="1" t="s">
        <v>70</v>
      </c>
      <c r="AG1832" s="1" t="s">
        <v>3745</v>
      </c>
      <c r="AH1832">
        <v>28</v>
      </c>
      <c r="AI1832" s="1" t="s">
        <v>70</v>
      </c>
      <c r="AJ1832" s="1" t="s">
        <v>71</v>
      </c>
      <c r="AK1832" s="1" t="s">
        <v>72</v>
      </c>
      <c r="AL1832">
        <v>1</v>
      </c>
      <c r="AM1832" s="1" t="s">
        <v>3835</v>
      </c>
      <c r="AN1832" s="2">
        <v>46113</v>
      </c>
      <c r="AO1832" s="3">
        <v>46113</v>
      </c>
    </row>
    <row r="1833" spans="1:41">
      <c r="A1833" s="1" t="s">
        <v>3836</v>
      </c>
      <c r="B1833" s="1" t="s">
        <v>3733</v>
      </c>
      <c r="E1833" s="1" t="s">
        <v>3734</v>
      </c>
      <c r="F1833">
        <v>46113.833333333336</v>
      </c>
      <c r="G1833">
        <v>46114.833333333336</v>
      </c>
      <c r="H1833">
        <v>46112.833333333336</v>
      </c>
      <c r="I1833">
        <v>46142.833333333336</v>
      </c>
      <c r="J1833" s="1" t="s">
        <v>3769</v>
      </c>
      <c r="K1833" s="1" t="s">
        <v>87</v>
      </c>
      <c r="L1833" s="1" t="s">
        <v>3770</v>
      </c>
      <c r="M1833" s="1" t="s">
        <v>3774</v>
      </c>
      <c r="N1833" s="1" t="s">
        <v>3738</v>
      </c>
      <c r="O1833" s="1" t="s">
        <v>49</v>
      </c>
      <c r="P1833">
        <v>424.37849999999997</v>
      </c>
      <c r="Q1833" s="1" t="s">
        <v>3739</v>
      </c>
      <c r="R1833">
        <v>8.2600084594294951E-2</v>
      </c>
      <c r="S1833" s="1" t="s">
        <v>3740</v>
      </c>
      <c r="T1833" s="1" t="s">
        <v>52</v>
      </c>
      <c r="U1833">
        <v>35.053699999999999</v>
      </c>
      <c r="V1833">
        <v>28.8917</v>
      </c>
      <c r="W1833">
        <v>28.8917</v>
      </c>
      <c r="X1833" s="1" t="s">
        <v>53</v>
      </c>
      <c r="Y1833" s="1" t="s">
        <v>49</v>
      </c>
      <c r="Z1833" s="1" t="s">
        <v>3770</v>
      </c>
      <c r="AA1833" s="1" t="s">
        <v>55</v>
      </c>
      <c r="AB1833" s="1" t="s">
        <v>56</v>
      </c>
      <c r="AC1833" s="1" t="s">
        <v>57</v>
      </c>
      <c r="AD1833" s="1" t="s">
        <v>58</v>
      </c>
      <c r="AE1833" s="1" t="s">
        <v>59</v>
      </c>
      <c r="AF1833" s="1" t="s">
        <v>56</v>
      </c>
      <c r="AG1833" s="1" t="s">
        <v>3745</v>
      </c>
      <c r="AH1833">
        <v>29</v>
      </c>
      <c r="AI1833" s="1" t="s">
        <v>56</v>
      </c>
      <c r="AJ1833" s="1" t="s">
        <v>56</v>
      </c>
      <c r="AK1833" s="1" t="s">
        <v>61</v>
      </c>
      <c r="AL1833">
        <v>1</v>
      </c>
      <c r="AM1833" s="1" t="s">
        <v>3837</v>
      </c>
      <c r="AN1833" s="2">
        <v>46113</v>
      </c>
      <c r="AO1833" s="3">
        <v>46113</v>
      </c>
    </row>
    <row r="1834" spans="1:41">
      <c r="A1834" s="1" t="s">
        <v>3838</v>
      </c>
      <c r="B1834" s="1" t="s">
        <v>3733</v>
      </c>
      <c r="E1834" s="1" t="s">
        <v>3734</v>
      </c>
      <c r="F1834">
        <v>46113.833333333336</v>
      </c>
      <c r="G1834">
        <v>46114.833333333336</v>
      </c>
      <c r="H1834">
        <v>46112.833333333336</v>
      </c>
      <c r="I1834">
        <v>46142.833333333336</v>
      </c>
      <c r="J1834" s="1" t="s">
        <v>3777</v>
      </c>
      <c r="K1834" s="1" t="s">
        <v>107</v>
      </c>
      <c r="L1834" s="1" t="s">
        <v>3778</v>
      </c>
      <c r="M1834" s="1" t="s">
        <v>3779</v>
      </c>
      <c r="N1834" s="1" t="s">
        <v>3738</v>
      </c>
      <c r="O1834" s="1" t="s">
        <v>49</v>
      </c>
      <c r="P1834">
        <v>285.08049999999997</v>
      </c>
      <c r="Q1834" s="1" t="s">
        <v>3780</v>
      </c>
      <c r="R1834">
        <v>0.49999982461094322</v>
      </c>
      <c r="S1834" s="1" t="s">
        <v>51</v>
      </c>
      <c r="T1834" s="1" t="s">
        <v>52</v>
      </c>
      <c r="U1834">
        <v>142.5402</v>
      </c>
      <c r="V1834">
        <v>131.137</v>
      </c>
      <c r="W1834">
        <v>131.137</v>
      </c>
      <c r="X1834" s="1" t="s">
        <v>53</v>
      </c>
      <c r="Y1834" s="1" t="s">
        <v>49</v>
      </c>
      <c r="Z1834" s="1" t="s">
        <v>3778</v>
      </c>
      <c r="AA1834" s="1" t="s">
        <v>3781</v>
      </c>
      <c r="AB1834" s="1" t="s">
        <v>3742</v>
      </c>
      <c r="AC1834" s="1" t="s">
        <v>67</v>
      </c>
      <c r="AD1834" s="1" t="s">
        <v>3743</v>
      </c>
      <c r="AE1834" s="1" t="s">
        <v>3744</v>
      </c>
      <c r="AF1834" s="1" t="s">
        <v>70</v>
      </c>
      <c r="AG1834" s="1" t="s">
        <v>3745</v>
      </c>
      <c r="AH1834">
        <v>30</v>
      </c>
      <c r="AI1834" s="1" t="s">
        <v>113</v>
      </c>
      <c r="AJ1834" s="1" t="s">
        <v>114</v>
      </c>
      <c r="AK1834" s="1" t="s">
        <v>115</v>
      </c>
      <c r="AL1834">
        <v>1</v>
      </c>
      <c r="AM1834" s="1" t="s">
        <v>3839</v>
      </c>
      <c r="AN1834" s="2">
        <v>46113</v>
      </c>
      <c r="AO1834" s="3">
        <v>46113</v>
      </c>
    </row>
    <row r="1835" spans="1:41">
      <c r="A1835" s="1" t="s">
        <v>3840</v>
      </c>
      <c r="B1835" s="1" t="s">
        <v>3733</v>
      </c>
      <c r="E1835" s="1" t="s">
        <v>3734</v>
      </c>
      <c r="F1835">
        <v>46113.833333333336</v>
      </c>
      <c r="G1835">
        <v>46114.833333333336</v>
      </c>
      <c r="H1835">
        <v>46112.833333333336</v>
      </c>
      <c r="I1835">
        <v>46142.833333333336</v>
      </c>
      <c r="J1835" s="1" t="s">
        <v>3777</v>
      </c>
      <c r="K1835" s="1" t="s">
        <v>107</v>
      </c>
      <c r="L1835" s="1" t="s">
        <v>3778</v>
      </c>
      <c r="M1835" s="1" t="s">
        <v>3784</v>
      </c>
      <c r="N1835" s="1" t="s">
        <v>3738</v>
      </c>
      <c r="O1835" s="1" t="s">
        <v>49</v>
      </c>
      <c r="P1835">
        <v>316.85550000000001</v>
      </c>
      <c r="Q1835" s="1" t="s">
        <v>3780</v>
      </c>
      <c r="R1835">
        <v>0.49999984219936222</v>
      </c>
      <c r="S1835" s="1" t="s">
        <v>51</v>
      </c>
      <c r="T1835" s="1" t="s">
        <v>52</v>
      </c>
      <c r="U1835">
        <v>158.42769999999999</v>
      </c>
      <c r="V1835">
        <v>145.7535</v>
      </c>
      <c r="W1835">
        <v>145.7535</v>
      </c>
      <c r="X1835" s="1" t="s">
        <v>53</v>
      </c>
      <c r="Y1835" s="1" t="s">
        <v>49</v>
      </c>
      <c r="Z1835" s="1" t="s">
        <v>3778</v>
      </c>
      <c r="AA1835" s="1" t="s">
        <v>3781</v>
      </c>
      <c r="AB1835" s="1" t="s">
        <v>3742</v>
      </c>
      <c r="AC1835" s="1" t="s">
        <v>67</v>
      </c>
      <c r="AD1835" s="1" t="s">
        <v>3743</v>
      </c>
      <c r="AE1835" s="1" t="s">
        <v>3744</v>
      </c>
      <c r="AF1835" s="1" t="s">
        <v>70</v>
      </c>
      <c r="AG1835" s="1" t="s">
        <v>3745</v>
      </c>
      <c r="AH1835">
        <v>31</v>
      </c>
      <c r="AI1835" s="1" t="s">
        <v>113</v>
      </c>
      <c r="AJ1835" s="1" t="s">
        <v>114</v>
      </c>
      <c r="AK1835" s="1" t="s">
        <v>115</v>
      </c>
      <c r="AL1835">
        <v>1</v>
      </c>
      <c r="AM1835" s="1" t="s">
        <v>3841</v>
      </c>
      <c r="AN1835" s="2">
        <v>46113</v>
      </c>
      <c r="AO1835" s="3">
        <v>46113</v>
      </c>
    </row>
    <row r="1836" spans="1:41">
      <c r="A1836" s="1" t="s">
        <v>3842</v>
      </c>
      <c r="B1836" s="1" t="s">
        <v>3733</v>
      </c>
      <c r="E1836" s="1" t="s">
        <v>3787</v>
      </c>
      <c r="F1836">
        <v>46113.833333333336</v>
      </c>
      <c r="G1836">
        <v>46114.833333333336</v>
      </c>
      <c r="H1836">
        <v>46112.833333333336</v>
      </c>
      <c r="I1836">
        <v>46142.833333333336</v>
      </c>
      <c r="J1836" s="1" t="s">
        <v>3735</v>
      </c>
      <c r="K1836" s="1" t="s">
        <v>45</v>
      </c>
      <c r="L1836" s="1" t="s">
        <v>3736</v>
      </c>
      <c r="M1836" s="1" t="s">
        <v>3788</v>
      </c>
      <c r="N1836" s="1" t="s">
        <v>3738</v>
      </c>
      <c r="O1836" s="1" t="s">
        <v>49</v>
      </c>
      <c r="P1836">
        <v>719.54780000000005</v>
      </c>
      <c r="Q1836" s="1" t="s">
        <v>3739</v>
      </c>
      <c r="R1836">
        <v>3.1610964553015104E-2</v>
      </c>
      <c r="S1836" s="1" t="s">
        <v>3740</v>
      </c>
      <c r="T1836" s="1" t="s">
        <v>52</v>
      </c>
      <c r="U1836">
        <v>22.7456</v>
      </c>
      <c r="V1836">
        <v>18.456399999999999</v>
      </c>
      <c r="W1836">
        <v>18.456399999999999</v>
      </c>
      <c r="X1836" s="1" t="s">
        <v>53</v>
      </c>
      <c r="Y1836" s="1" t="s">
        <v>49</v>
      </c>
      <c r="Z1836" s="1" t="s">
        <v>3736</v>
      </c>
      <c r="AA1836" s="1" t="s">
        <v>3789</v>
      </c>
      <c r="AB1836" s="1" t="s">
        <v>3790</v>
      </c>
      <c r="AC1836" s="1" t="s">
        <v>125</v>
      </c>
      <c r="AD1836" s="1" t="s">
        <v>3791</v>
      </c>
      <c r="AE1836" s="1" t="s">
        <v>3792</v>
      </c>
      <c r="AF1836" s="1" t="s">
        <v>70</v>
      </c>
      <c r="AG1836" s="1" t="s">
        <v>3745</v>
      </c>
      <c r="AH1836">
        <v>32</v>
      </c>
      <c r="AI1836" s="1" t="s">
        <v>70</v>
      </c>
      <c r="AJ1836" s="1" t="s">
        <v>71</v>
      </c>
      <c r="AK1836" s="1" t="s">
        <v>72</v>
      </c>
      <c r="AL1836">
        <v>1</v>
      </c>
      <c r="AM1836" s="1" t="s">
        <v>3843</v>
      </c>
      <c r="AN1836" s="2">
        <v>46113</v>
      </c>
      <c r="AO1836" s="3">
        <v>46113</v>
      </c>
    </row>
    <row r="1837" spans="1:41">
      <c r="A1837" s="1" t="s">
        <v>3844</v>
      </c>
      <c r="B1837" s="1" t="s">
        <v>3733</v>
      </c>
      <c r="E1837" s="1" t="s">
        <v>3787</v>
      </c>
      <c r="F1837">
        <v>46113.833333333336</v>
      </c>
      <c r="G1837">
        <v>46114.833333333336</v>
      </c>
      <c r="H1837">
        <v>46112.833333333336</v>
      </c>
      <c r="I1837">
        <v>46142.833333333336</v>
      </c>
      <c r="J1837" s="1" t="s">
        <v>3735</v>
      </c>
      <c r="K1837" s="1" t="s">
        <v>45</v>
      </c>
      <c r="L1837" s="1" t="s">
        <v>3736</v>
      </c>
      <c r="M1837" s="1" t="s">
        <v>3795</v>
      </c>
      <c r="N1837" s="1" t="s">
        <v>3738</v>
      </c>
      <c r="O1837" s="1" t="s">
        <v>49</v>
      </c>
      <c r="P1837">
        <v>702.62490000000003</v>
      </c>
      <c r="Q1837" s="1" t="s">
        <v>3739</v>
      </c>
      <c r="R1837">
        <v>3.1611034564815454E-2</v>
      </c>
      <c r="S1837" s="1" t="s">
        <v>3740</v>
      </c>
      <c r="T1837" s="1" t="s">
        <v>52</v>
      </c>
      <c r="U1837">
        <v>22.210699999999999</v>
      </c>
      <c r="V1837">
        <v>18.022300000000001</v>
      </c>
      <c r="W1837">
        <v>18.022300000000001</v>
      </c>
      <c r="X1837" s="1" t="s">
        <v>53</v>
      </c>
      <c r="Y1837" s="1" t="s">
        <v>49</v>
      </c>
      <c r="Z1837" s="1" t="s">
        <v>3736</v>
      </c>
      <c r="AA1837" s="1" t="s">
        <v>3789</v>
      </c>
      <c r="AB1837" s="1" t="s">
        <v>3790</v>
      </c>
      <c r="AC1837" s="1" t="s">
        <v>125</v>
      </c>
      <c r="AD1837" s="1" t="s">
        <v>3791</v>
      </c>
      <c r="AE1837" s="1" t="s">
        <v>3792</v>
      </c>
      <c r="AF1837" s="1" t="s">
        <v>70</v>
      </c>
      <c r="AG1837" s="1" t="s">
        <v>3745</v>
      </c>
      <c r="AH1837">
        <v>33</v>
      </c>
      <c r="AI1837" s="1" t="s">
        <v>70</v>
      </c>
      <c r="AJ1837" s="1" t="s">
        <v>71</v>
      </c>
      <c r="AK1837" s="1" t="s">
        <v>72</v>
      </c>
      <c r="AL1837">
        <v>1</v>
      </c>
      <c r="AM1837" s="1" t="s">
        <v>3845</v>
      </c>
      <c r="AN1837" s="2">
        <v>46113</v>
      </c>
      <c r="AO1837" s="3">
        <v>46113</v>
      </c>
    </row>
    <row r="1838" spans="1:41">
      <c r="A1838" s="1" t="s">
        <v>3846</v>
      </c>
      <c r="B1838" s="1" t="s">
        <v>3733</v>
      </c>
      <c r="E1838" s="1" t="s">
        <v>3787</v>
      </c>
      <c r="F1838">
        <v>46113.833333333336</v>
      </c>
      <c r="G1838">
        <v>46114.833333333336</v>
      </c>
      <c r="H1838">
        <v>46112.833333333336</v>
      </c>
      <c r="I1838">
        <v>46142.833333333336</v>
      </c>
      <c r="J1838" s="1" t="s">
        <v>3751</v>
      </c>
      <c r="K1838" s="1" t="s">
        <v>124</v>
      </c>
      <c r="L1838" s="1" t="s">
        <v>3752</v>
      </c>
      <c r="M1838" s="1" t="s">
        <v>3798</v>
      </c>
      <c r="N1838" s="1" t="s">
        <v>3738</v>
      </c>
      <c r="O1838" s="1" t="s">
        <v>49</v>
      </c>
      <c r="P1838">
        <v>5.6755000000000004</v>
      </c>
      <c r="Q1838" s="1" t="s">
        <v>3754</v>
      </c>
      <c r="R1838">
        <v>6.2500220244912335</v>
      </c>
      <c r="S1838" s="1" t="s">
        <v>51</v>
      </c>
      <c r="T1838" s="1" t="s">
        <v>52</v>
      </c>
      <c r="U1838">
        <v>35.472000000000001</v>
      </c>
      <c r="V1838">
        <v>33.698399999999999</v>
      </c>
      <c r="W1838">
        <v>33.698399999999999</v>
      </c>
      <c r="X1838" s="1" t="s">
        <v>53</v>
      </c>
      <c r="Y1838" s="1" t="s">
        <v>49</v>
      </c>
      <c r="Z1838" s="1" t="s">
        <v>3752</v>
      </c>
      <c r="AA1838" s="1" t="s">
        <v>3789</v>
      </c>
      <c r="AB1838" s="1" t="s">
        <v>3790</v>
      </c>
      <c r="AC1838" s="1" t="s">
        <v>125</v>
      </c>
      <c r="AD1838" s="1" t="s">
        <v>3791</v>
      </c>
      <c r="AE1838" s="1" t="s">
        <v>3792</v>
      </c>
      <c r="AF1838" s="1" t="s">
        <v>70</v>
      </c>
      <c r="AG1838" s="1" t="s">
        <v>3745</v>
      </c>
      <c r="AH1838">
        <v>34</v>
      </c>
      <c r="AI1838" s="1" t="s">
        <v>70</v>
      </c>
      <c r="AJ1838" s="1" t="s">
        <v>71</v>
      </c>
      <c r="AK1838" s="1" t="s">
        <v>72</v>
      </c>
      <c r="AL1838">
        <v>1</v>
      </c>
      <c r="AM1838" s="1" t="s">
        <v>3847</v>
      </c>
      <c r="AN1838" s="2">
        <v>46113</v>
      </c>
      <c r="AO1838" s="3">
        <v>46113</v>
      </c>
    </row>
    <row r="1839" spans="1:41">
      <c r="A1839" s="1" t="s">
        <v>3848</v>
      </c>
      <c r="B1839" s="1" t="s">
        <v>3733</v>
      </c>
      <c r="E1839" s="1" t="s">
        <v>3787</v>
      </c>
      <c r="F1839">
        <v>46113.833333333336</v>
      </c>
      <c r="G1839">
        <v>46114.833333333336</v>
      </c>
      <c r="H1839">
        <v>46112.833333333336</v>
      </c>
      <c r="I1839">
        <v>46142.833333333336</v>
      </c>
      <c r="J1839" s="1" t="s">
        <v>3751</v>
      </c>
      <c r="K1839" s="1" t="s">
        <v>124</v>
      </c>
      <c r="L1839" s="1" t="s">
        <v>3752</v>
      </c>
      <c r="M1839" s="1" t="s">
        <v>3801</v>
      </c>
      <c r="N1839" s="1" t="s">
        <v>3738</v>
      </c>
      <c r="O1839" s="1" t="s">
        <v>49</v>
      </c>
      <c r="P1839">
        <v>5.5117000000000003</v>
      </c>
      <c r="Q1839" s="1" t="s">
        <v>3754</v>
      </c>
      <c r="R1839">
        <v>6.2499591777491519</v>
      </c>
      <c r="S1839" s="1" t="s">
        <v>51</v>
      </c>
      <c r="T1839" s="1" t="s">
        <v>52</v>
      </c>
      <c r="U1839">
        <v>34.447899999999997</v>
      </c>
      <c r="V1839">
        <v>32.725499999999997</v>
      </c>
      <c r="W1839">
        <v>32.725499999999997</v>
      </c>
      <c r="X1839" s="1" t="s">
        <v>53</v>
      </c>
      <c r="Y1839" s="1" t="s">
        <v>49</v>
      </c>
      <c r="Z1839" s="1" t="s">
        <v>3752</v>
      </c>
      <c r="AA1839" s="1" t="s">
        <v>3789</v>
      </c>
      <c r="AB1839" s="1" t="s">
        <v>3790</v>
      </c>
      <c r="AC1839" s="1" t="s">
        <v>125</v>
      </c>
      <c r="AD1839" s="1" t="s">
        <v>3791</v>
      </c>
      <c r="AE1839" s="1" t="s">
        <v>3792</v>
      </c>
      <c r="AF1839" s="1" t="s">
        <v>70</v>
      </c>
      <c r="AG1839" s="1" t="s">
        <v>3745</v>
      </c>
      <c r="AH1839">
        <v>35</v>
      </c>
      <c r="AI1839" s="1" t="s">
        <v>70</v>
      </c>
      <c r="AJ1839" s="1" t="s">
        <v>71</v>
      </c>
      <c r="AK1839" s="1" t="s">
        <v>72</v>
      </c>
      <c r="AL1839">
        <v>1</v>
      </c>
      <c r="AM1839" s="1" t="s">
        <v>3849</v>
      </c>
      <c r="AN1839" s="2">
        <v>46113</v>
      </c>
      <c r="AO1839" s="3">
        <v>46113</v>
      </c>
    </row>
    <row r="1840" spans="1:41">
      <c r="A1840" s="1" t="s">
        <v>3850</v>
      </c>
      <c r="B1840" s="1" t="s">
        <v>3733</v>
      </c>
      <c r="E1840" s="1" t="s">
        <v>3787</v>
      </c>
      <c r="F1840">
        <v>46113.833333333336</v>
      </c>
      <c r="G1840">
        <v>46114.833333333336</v>
      </c>
      <c r="H1840">
        <v>46112.833333333336</v>
      </c>
      <c r="I1840">
        <v>46142.833333333336</v>
      </c>
      <c r="J1840" s="1" t="s">
        <v>3760</v>
      </c>
      <c r="K1840" s="1" t="s">
        <v>76</v>
      </c>
      <c r="L1840" s="1" t="s">
        <v>3761</v>
      </c>
      <c r="M1840" s="1" t="s">
        <v>3804</v>
      </c>
      <c r="N1840" s="1" t="s">
        <v>3738</v>
      </c>
      <c r="O1840" s="1" t="s">
        <v>49</v>
      </c>
      <c r="P1840">
        <v>157.3715</v>
      </c>
      <c r="Q1840" s="1" t="s">
        <v>3763</v>
      </c>
      <c r="R1840">
        <v>2.600026053001973E-2</v>
      </c>
      <c r="S1840" s="1" t="s">
        <v>51</v>
      </c>
      <c r="T1840" s="1" t="s">
        <v>52</v>
      </c>
      <c r="U1840">
        <v>4.0917000000000003</v>
      </c>
      <c r="V1840">
        <v>3.7768999999999999</v>
      </c>
      <c r="W1840">
        <v>3.7768999999999999</v>
      </c>
      <c r="X1840" s="1" t="s">
        <v>53</v>
      </c>
      <c r="Y1840" s="1" t="s">
        <v>49</v>
      </c>
      <c r="Z1840" s="1" t="s">
        <v>3761</v>
      </c>
      <c r="AA1840" s="1" t="s">
        <v>3789</v>
      </c>
      <c r="AB1840" s="1" t="s">
        <v>3790</v>
      </c>
      <c r="AC1840" s="1" t="s">
        <v>125</v>
      </c>
      <c r="AD1840" s="1" t="s">
        <v>3791</v>
      </c>
      <c r="AE1840" s="1" t="s">
        <v>3792</v>
      </c>
      <c r="AF1840" s="1" t="s">
        <v>70</v>
      </c>
      <c r="AG1840" s="1" t="s">
        <v>3745</v>
      </c>
      <c r="AH1840">
        <v>36</v>
      </c>
      <c r="AI1840" s="1" t="s">
        <v>70</v>
      </c>
      <c r="AJ1840" s="1" t="s">
        <v>71</v>
      </c>
      <c r="AK1840" s="1" t="s">
        <v>72</v>
      </c>
      <c r="AL1840">
        <v>1</v>
      </c>
      <c r="AM1840" s="1" t="s">
        <v>3851</v>
      </c>
      <c r="AN1840" s="2">
        <v>46113</v>
      </c>
      <c r="AO1840" s="3">
        <v>46113</v>
      </c>
    </row>
    <row r="1841" spans="1:41">
      <c r="A1841" s="1" t="s">
        <v>3852</v>
      </c>
      <c r="B1841" s="1" t="s">
        <v>3733</v>
      </c>
      <c r="E1841" s="1" t="s">
        <v>3787</v>
      </c>
      <c r="F1841">
        <v>46113.833333333336</v>
      </c>
      <c r="G1841">
        <v>46114.833333333336</v>
      </c>
      <c r="H1841">
        <v>46112.833333333336</v>
      </c>
      <c r="I1841">
        <v>46142.833333333336</v>
      </c>
      <c r="J1841" s="1" t="s">
        <v>3760</v>
      </c>
      <c r="K1841" s="1" t="s">
        <v>76</v>
      </c>
      <c r="L1841" s="1" t="s">
        <v>3761</v>
      </c>
      <c r="M1841" s="1" t="s">
        <v>3807</v>
      </c>
      <c r="N1841" s="1" t="s">
        <v>3738</v>
      </c>
      <c r="O1841" s="1" t="s">
        <v>49</v>
      </c>
      <c r="P1841">
        <v>134.7099</v>
      </c>
      <c r="Q1841" s="1" t="s">
        <v>3763</v>
      </c>
      <c r="R1841">
        <v>2.600031623510967E-2</v>
      </c>
      <c r="S1841" s="1" t="s">
        <v>51</v>
      </c>
      <c r="T1841" s="1" t="s">
        <v>52</v>
      </c>
      <c r="U1841">
        <v>3.5024999999999999</v>
      </c>
      <c r="V1841">
        <v>3.2330000000000001</v>
      </c>
      <c r="W1841">
        <v>3.2330000000000001</v>
      </c>
      <c r="X1841" s="1" t="s">
        <v>53</v>
      </c>
      <c r="Y1841" s="1" t="s">
        <v>49</v>
      </c>
      <c r="Z1841" s="1" t="s">
        <v>3761</v>
      </c>
      <c r="AA1841" s="1" t="s">
        <v>3789</v>
      </c>
      <c r="AB1841" s="1" t="s">
        <v>3790</v>
      </c>
      <c r="AC1841" s="1" t="s">
        <v>125</v>
      </c>
      <c r="AD1841" s="1" t="s">
        <v>3791</v>
      </c>
      <c r="AE1841" s="1" t="s">
        <v>3792</v>
      </c>
      <c r="AF1841" s="1" t="s">
        <v>70</v>
      </c>
      <c r="AG1841" s="1" t="s">
        <v>3745</v>
      </c>
      <c r="AH1841">
        <v>37</v>
      </c>
      <c r="AI1841" s="1" t="s">
        <v>70</v>
      </c>
      <c r="AJ1841" s="1" t="s">
        <v>71</v>
      </c>
      <c r="AK1841" s="1" t="s">
        <v>72</v>
      </c>
      <c r="AL1841">
        <v>1</v>
      </c>
      <c r="AM1841" s="1" t="s">
        <v>3853</v>
      </c>
      <c r="AN1841" s="2">
        <v>46113</v>
      </c>
      <c r="AO1841" s="3">
        <v>46113</v>
      </c>
    </row>
    <row r="1842" spans="1:41">
      <c r="A1842" s="1" t="s">
        <v>3854</v>
      </c>
      <c r="B1842" s="1" t="s">
        <v>3733</v>
      </c>
      <c r="E1842" s="1" t="s">
        <v>3787</v>
      </c>
      <c r="F1842">
        <v>46113.833333333336</v>
      </c>
      <c r="G1842">
        <v>46114.833333333336</v>
      </c>
      <c r="H1842">
        <v>46112.833333333336</v>
      </c>
      <c r="I1842">
        <v>46142.833333333336</v>
      </c>
      <c r="J1842" s="1" t="s">
        <v>3769</v>
      </c>
      <c r="K1842" s="1" t="s">
        <v>87</v>
      </c>
      <c r="L1842" s="1" t="s">
        <v>3770</v>
      </c>
      <c r="M1842" s="1" t="s">
        <v>3810</v>
      </c>
      <c r="N1842" s="1" t="s">
        <v>3738</v>
      </c>
      <c r="O1842" s="1" t="s">
        <v>49</v>
      </c>
      <c r="P1842">
        <v>177.1677</v>
      </c>
      <c r="Q1842" s="1" t="s">
        <v>3739</v>
      </c>
      <c r="R1842">
        <v>8.2600270816858834E-2</v>
      </c>
      <c r="S1842" s="1" t="s">
        <v>3740</v>
      </c>
      <c r="T1842" s="1" t="s">
        <v>52</v>
      </c>
      <c r="U1842">
        <v>14.6341</v>
      </c>
      <c r="V1842">
        <v>12.0616</v>
      </c>
      <c r="W1842">
        <v>12.0616</v>
      </c>
      <c r="X1842" s="1" t="s">
        <v>53</v>
      </c>
      <c r="Y1842" s="1" t="s">
        <v>49</v>
      </c>
      <c r="Z1842" s="1" t="s">
        <v>3770</v>
      </c>
      <c r="AA1842" s="1" t="s">
        <v>3789</v>
      </c>
      <c r="AB1842" s="1" t="s">
        <v>3790</v>
      </c>
      <c r="AC1842" s="1" t="s">
        <v>125</v>
      </c>
      <c r="AD1842" s="1" t="s">
        <v>3791</v>
      </c>
      <c r="AE1842" s="1" t="s">
        <v>3792</v>
      </c>
      <c r="AF1842" s="1" t="s">
        <v>70</v>
      </c>
      <c r="AG1842" s="1" t="s">
        <v>3745</v>
      </c>
      <c r="AH1842">
        <v>38</v>
      </c>
      <c r="AI1842" s="1" t="s">
        <v>70</v>
      </c>
      <c r="AJ1842" s="1" t="s">
        <v>71</v>
      </c>
      <c r="AK1842" s="1" t="s">
        <v>72</v>
      </c>
      <c r="AL1842">
        <v>1</v>
      </c>
      <c r="AM1842" s="1" t="s">
        <v>3855</v>
      </c>
      <c r="AN1842" s="2">
        <v>46113</v>
      </c>
      <c r="AO1842" s="3">
        <v>46113</v>
      </c>
    </row>
    <row r="1843" spans="1:41">
      <c r="A1843" s="1" t="s">
        <v>3856</v>
      </c>
      <c r="B1843" s="1" t="s">
        <v>3733</v>
      </c>
      <c r="E1843" s="1" t="s">
        <v>3787</v>
      </c>
      <c r="F1843">
        <v>46113.833333333336</v>
      </c>
      <c r="G1843">
        <v>46114.833333333336</v>
      </c>
      <c r="H1843">
        <v>46112.833333333336</v>
      </c>
      <c r="I1843">
        <v>46142.833333333336</v>
      </c>
      <c r="J1843" s="1" t="s">
        <v>3769</v>
      </c>
      <c r="K1843" s="1" t="s">
        <v>87</v>
      </c>
      <c r="L1843" s="1" t="s">
        <v>3770</v>
      </c>
      <c r="M1843" s="1" t="s">
        <v>3813</v>
      </c>
      <c r="N1843" s="1" t="s">
        <v>3738</v>
      </c>
      <c r="O1843" s="1" t="s">
        <v>49</v>
      </c>
      <c r="P1843">
        <v>189.52340000000001</v>
      </c>
      <c r="Q1843" s="1" t="s">
        <v>3739</v>
      </c>
      <c r="R1843">
        <v>8.2599826723243674E-2</v>
      </c>
      <c r="S1843" s="1" t="s">
        <v>3740</v>
      </c>
      <c r="T1843" s="1" t="s">
        <v>52</v>
      </c>
      <c r="U1843">
        <v>15.6546</v>
      </c>
      <c r="V1843">
        <v>12.902699999999999</v>
      </c>
      <c r="W1843">
        <v>12.902699999999999</v>
      </c>
      <c r="X1843" s="1" t="s">
        <v>53</v>
      </c>
      <c r="Y1843" s="1" t="s">
        <v>49</v>
      </c>
      <c r="Z1843" s="1" t="s">
        <v>3770</v>
      </c>
      <c r="AA1843" s="1" t="s">
        <v>3789</v>
      </c>
      <c r="AB1843" s="1" t="s">
        <v>3790</v>
      </c>
      <c r="AC1843" s="1" t="s">
        <v>125</v>
      </c>
      <c r="AD1843" s="1" t="s">
        <v>3791</v>
      </c>
      <c r="AE1843" s="1" t="s">
        <v>3792</v>
      </c>
      <c r="AF1843" s="1" t="s">
        <v>70</v>
      </c>
      <c r="AG1843" s="1" t="s">
        <v>3745</v>
      </c>
      <c r="AH1843">
        <v>39</v>
      </c>
      <c r="AI1843" s="1" t="s">
        <v>70</v>
      </c>
      <c r="AJ1843" s="1" t="s">
        <v>71</v>
      </c>
      <c r="AK1843" s="1" t="s">
        <v>72</v>
      </c>
      <c r="AL1843">
        <v>1</v>
      </c>
      <c r="AM1843" s="1" t="s">
        <v>3857</v>
      </c>
      <c r="AN1843" s="2">
        <v>46113</v>
      </c>
      <c r="AO1843" s="3">
        <v>46113</v>
      </c>
    </row>
    <row r="1844" spans="1:41">
      <c r="A1844" s="1" t="s">
        <v>3858</v>
      </c>
      <c r="B1844" s="1" t="s">
        <v>3733</v>
      </c>
      <c r="E1844" s="1" t="s">
        <v>3787</v>
      </c>
      <c r="F1844">
        <v>46113.833333333336</v>
      </c>
      <c r="G1844">
        <v>46114.833333333336</v>
      </c>
      <c r="H1844">
        <v>46112.833333333336</v>
      </c>
      <c r="I1844">
        <v>46142.833333333336</v>
      </c>
      <c r="J1844" s="1" t="s">
        <v>3777</v>
      </c>
      <c r="K1844" s="1" t="s">
        <v>107</v>
      </c>
      <c r="L1844" s="1" t="s">
        <v>3778</v>
      </c>
      <c r="M1844" s="1" t="s">
        <v>3816</v>
      </c>
      <c r="N1844" s="1" t="s">
        <v>3738</v>
      </c>
      <c r="O1844" s="1" t="s">
        <v>49</v>
      </c>
      <c r="P1844">
        <v>133.06970000000001</v>
      </c>
      <c r="Q1844" s="1" t="s">
        <v>3780</v>
      </c>
      <c r="R1844">
        <v>0.50000037574293776</v>
      </c>
      <c r="S1844" s="1" t="s">
        <v>51</v>
      </c>
      <c r="T1844" s="1" t="s">
        <v>52</v>
      </c>
      <c r="U1844">
        <v>66.534899999999993</v>
      </c>
      <c r="V1844">
        <v>61.2121</v>
      </c>
      <c r="W1844">
        <v>61.2121</v>
      </c>
      <c r="X1844" s="1" t="s">
        <v>53</v>
      </c>
      <c r="Y1844" s="1" t="s">
        <v>49</v>
      </c>
      <c r="Z1844" s="1" t="s">
        <v>3778</v>
      </c>
      <c r="AA1844" s="1" t="s">
        <v>3817</v>
      </c>
      <c r="AB1844" s="1" t="s">
        <v>3790</v>
      </c>
      <c r="AC1844" s="1" t="s">
        <v>125</v>
      </c>
      <c r="AD1844" s="1" t="s">
        <v>3791</v>
      </c>
      <c r="AE1844" s="1" t="s">
        <v>3792</v>
      </c>
      <c r="AF1844" s="1" t="s">
        <v>70</v>
      </c>
      <c r="AG1844" s="1" t="s">
        <v>3745</v>
      </c>
      <c r="AH1844">
        <v>40</v>
      </c>
      <c r="AI1844" s="1" t="s">
        <v>113</v>
      </c>
      <c r="AJ1844" s="1" t="s">
        <v>114</v>
      </c>
      <c r="AK1844" s="1" t="s">
        <v>115</v>
      </c>
      <c r="AL1844">
        <v>1</v>
      </c>
      <c r="AM1844" s="1" t="s">
        <v>3859</v>
      </c>
      <c r="AN1844" s="2">
        <v>46113</v>
      </c>
      <c r="AO1844" s="3">
        <v>46113</v>
      </c>
    </row>
    <row r="1845" spans="1:41">
      <c r="A1845" s="1" t="s">
        <v>3860</v>
      </c>
      <c r="B1845" s="1" t="s">
        <v>3733</v>
      </c>
      <c r="E1845" s="1" t="s">
        <v>3787</v>
      </c>
      <c r="F1845">
        <v>46113.833333333336</v>
      </c>
      <c r="G1845">
        <v>46114.833333333336</v>
      </c>
      <c r="H1845">
        <v>46112.833333333336</v>
      </c>
      <c r="I1845">
        <v>46142.833333333336</v>
      </c>
      <c r="J1845" s="1" t="s">
        <v>3777</v>
      </c>
      <c r="K1845" s="1" t="s">
        <v>107</v>
      </c>
      <c r="L1845" s="1" t="s">
        <v>3778</v>
      </c>
      <c r="M1845" s="1" t="s">
        <v>3820</v>
      </c>
      <c r="N1845" s="1" t="s">
        <v>3738</v>
      </c>
      <c r="O1845" s="1" t="s">
        <v>49</v>
      </c>
      <c r="P1845">
        <v>125.01179999999999</v>
      </c>
      <c r="Q1845" s="1" t="s">
        <v>3780</v>
      </c>
      <c r="R1845">
        <v>0.5</v>
      </c>
      <c r="S1845" s="1" t="s">
        <v>51</v>
      </c>
      <c r="T1845" s="1" t="s">
        <v>52</v>
      </c>
      <c r="U1845">
        <v>62.505899999999997</v>
      </c>
      <c r="V1845">
        <v>57.505400000000002</v>
      </c>
      <c r="W1845">
        <v>57.505400000000002</v>
      </c>
      <c r="X1845" s="1" t="s">
        <v>53</v>
      </c>
      <c r="Y1845" s="1" t="s">
        <v>49</v>
      </c>
      <c r="Z1845" s="1" t="s">
        <v>3778</v>
      </c>
      <c r="AA1845" s="1" t="s">
        <v>3817</v>
      </c>
      <c r="AB1845" s="1" t="s">
        <v>3790</v>
      </c>
      <c r="AC1845" s="1" t="s">
        <v>125</v>
      </c>
      <c r="AD1845" s="1" t="s">
        <v>3791</v>
      </c>
      <c r="AE1845" s="1" t="s">
        <v>3792</v>
      </c>
      <c r="AF1845" s="1" t="s">
        <v>70</v>
      </c>
      <c r="AG1845" s="1" t="s">
        <v>3745</v>
      </c>
      <c r="AH1845">
        <v>41</v>
      </c>
      <c r="AI1845" s="1" t="s">
        <v>113</v>
      </c>
      <c r="AJ1845" s="1" t="s">
        <v>114</v>
      </c>
      <c r="AK1845" s="1" t="s">
        <v>115</v>
      </c>
      <c r="AL1845">
        <v>1</v>
      </c>
      <c r="AM1845" s="1" t="s">
        <v>3861</v>
      </c>
      <c r="AN1845" s="2">
        <v>46113</v>
      </c>
      <c r="AO1845" s="3">
        <v>46113</v>
      </c>
    </row>
    <row r="1846" spans="1:41">
      <c r="A1846" s="1" t="s">
        <v>3862</v>
      </c>
      <c r="B1846" s="1" t="s">
        <v>3733</v>
      </c>
      <c r="E1846" s="1" t="s">
        <v>3734</v>
      </c>
      <c r="F1846">
        <v>46114.833333333336</v>
      </c>
      <c r="G1846">
        <v>46115.833333333336</v>
      </c>
      <c r="H1846">
        <v>46112.833333333336</v>
      </c>
      <c r="I1846">
        <v>46142.833333333336</v>
      </c>
      <c r="J1846" s="1" t="s">
        <v>3735</v>
      </c>
      <c r="K1846" s="1" t="s">
        <v>45</v>
      </c>
      <c r="L1846" s="1" t="s">
        <v>3736</v>
      </c>
      <c r="M1846" s="1" t="s">
        <v>3737</v>
      </c>
      <c r="N1846" s="1" t="s">
        <v>3738</v>
      </c>
      <c r="O1846" s="1" t="s">
        <v>49</v>
      </c>
      <c r="P1846">
        <v>1426.5047999999999</v>
      </c>
      <c r="Q1846" s="1" t="s">
        <v>3739</v>
      </c>
      <c r="R1846">
        <v>3.1610969693196968E-2</v>
      </c>
      <c r="S1846" s="1" t="s">
        <v>3740</v>
      </c>
      <c r="T1846" s="1" t="s">
        <v>52</v>
      </c>
      <c r="U1846">
        <v>45.093200000000003</v>
      </c>
      <c r="V1846">
        <v>36.5899</v>
      </c>
      <c r="W1846">
        <v>36.5899</v>
      </c>
      <c r="X1846" s="1" t="s">
        <v>53</v>
      </c>
      <c r="Y1846" s="1" t="s">
        <v>49</v>
      </c>
      <c r="Z1846" s="1" t="s">
        <v>3736</v>
      </c>
      <c r="AA1846" s="1" t="s">
        <v>3741</v>
      </c>
      <c r="AB1846" s="1" t="s">
        <v>3742</v>
      </c>
      <c r="AC1846" s="1" t="s">
        <v>67</v>
      </c>
      <c r="AD1846" s="1" t="s">
        <v>3743</v>
      </c>
      <c r="AE1846" s="1" t="s">
        <v>3744</v>
      </c>
      <c r="AF1846" s="1" t="s">
        <v>70</v>
      </c>
      <c r="AG1846" s="1" t="s">
        <v>3745</v>
      </c>
      <c r="AH1846">
        <v>42</v>
      </c>
      <c r="AI1846" s="1" t="s">
        <v>70</v>
      </c>
      <c r="AJ1846" s="1" t="s">
        <v>71</v>
      </c>
      <c r="AK1846" s="1" t="s">
        <v>72</v>
      </c>
      <c r="AL1846">
        <v>1</v>
      </c>
      <c r="AM1846" s="1" t="s">
        <v>3863</v>
      </c>
      <c r="AN1846" s="2">
        <v>46113</v>
      </c>
      <c r="AO1846" s="3">
        <v>46113</v>
      </c>
    </row>
    <row r="1847" spans="1:41">
      <c r="A1847" s="1" t="s">
        <v>3864</v>
      </c>
      <c r="B1847" s="1" t="s">
        <v>3733</v>
      </c>
      <c r="E1847" s="1" t="s">
        <v>3734</v>
      </c>
      <c r="F1847">
        <v>46114.833333333336</v>
      </c>
      <c r="G1847">
        <v>46115.833333333336</v>
      </c>
      <c r="H1847">
        <v>46112.833333333336</v>
      </c>
      <c r="I1847">
        <v>46142.833333333336</v>
      </c>
      <c r="J1847" s="1" t="s">
        <v>3735</v>
      </c>
      <c r="K1847" s="1" t="s">
        <v>45</v>
      </c>
      <c r="L1847" s="1" t="s">
        <v>3736</v>
      </c>
      <c r="M1847" s="1" t="s">
        <v>3748</v>
      </c>
      <c r="N1847" s="1" t="s">
        <v>3738</v>
      </c>
      <c r="O1847" s="1" t="s">
        <v>49</v>
      </c>
      <c r="P1847">
        <v>1562.9068</v>
      </c>
      <c r="Q1847" s="1" t="s">
        <v>3739</v>
      </c>
      <c r="R1847">
        <v>3.161097002073316E-2</v>
      </c>
      <c r="S1847" s="1" t="s">
        <v>3740</v>
      </c>
      <c r="T1847" s="1" t="s">
        <v>52</v>
      </c>
      <c r="U1847">
        <v>49.405000000000001</v>
      </c>
      <c r="V1847">
        <v>40.088500000000003</v>
      </c>
      <c r="W1847">
        <v>40.088500000000003</v>
      </c>
      <c r="X1847" s="1" t="s">
        <v>53</v>
      </c>
      <c r="Y1847" s="1" t="s">
        <v>49</v>
      </c>
      <c r="Z1847" s="1" t="s">
        <v>3736</v>
      </c>
      <c r="AA1847" s="1" t="s">
        <v>3741</v>
      </c>
      <c r="AB1847" s="1" t="s">
        <v>3742</v>
      </c>
      <c r="AC1847" s="1" t="s">
        <v>67</v>
      </c>
      <c r="AD1847" s="1" t="s">
        <v>3743</v>
      </c>
      <c r="AE1847" s="1" t="s">
        <v>3744</v>
      </c>
      <c r="AF1847" s="1" t="s">
        <v>70</v>
      </c>
      <c r="AG1847" s="1" t="s">
        <v>3745</v>
      </c>
      <c r="AH1847">
        <v>43</v>
      </c>
      <c r="AI1847" s="1" t="s">
        <v>70</v>
      </c>
      <c r="AJ1847" s="1" t="s">
        <v>71</v>
      </c>
      <c r="AK1847" s="1" t="s">
        <v>72</v>
      </c>
      <c r="AL1847">
        <v>1</v>
      </c>
      <c r="AM1847" s="1" t="s">
        <v>3865</v>
      </c>
      <c r="AN1847" s="2">
        <v>46113</v>
      </c>
      <c r="AO1847" s="3">
        <v>46113</v>
      </c>
    </row>
    <row r="1848" spans="1:41">
      <c r="A1848" s="1" t="s">
        <v>3866</v>
      </c>
      <c r="B1848" s="1" t="s">
        <v>3733</v>
      </c>
      <c r="E1848" s="1" t="s">
        <v>3734</v>
      </c>
      <c r="F1848">
        <v>46114.833333333336</v>
      </c>
      <c r="G1848">
        <v>46115.833333333336</v>
      </c>
      <c r="H1848">
        <v>46112.833333333336</v>
      </c>
      <c r="I1848">
        <v>46142.833333333336</v>
      </c>
      <c r="J1848" s="1" t="s">
        <v>3751</v>
      </c>
      <c r="K1848" s="1" t="s">
        <v>124</v>
      </c>
      <c r="L1848" s="1" t="s">
        <v>3752</v>
      </c>
      <c r="M1848" s="1" t="s">
        <v>3753</v>
      </c>
      <c r="N1848" s="1" t="s">
        <v>3738</v>
      </c>
      <c r="O1848" s="1" t="s">
        <v>49</v>
      </c>
      <c r="P1848">
        <v>11.168900000000001</v>
      </c>
      <c r="Q1848" s="1" t="s">
        <v>3754</v>
      </c>
      <c r="R1848">
        <v>6.2499977616417013</v>
      </c>
      <c r="S1848" s="1" t="s">
        <v>51</v>
      </c>
      <c r="T1848" s="1" t="s">
        <v>52</v>
      </c>
      <c r="U1848">
        <v>69.805599999999998</v>
      </c>
      <c r="V1848">
        <v>66.315299999999993</v>
      </c>
      <c r="W1848">
        <v>66.315299999999993</v>
      </c>
      <c r="X1848" s="1" t="s">
        <v>53</v>
      </c>
      <c r="Y1848" s="1" t="s">
        <v>49</v>
      </c>
      <c r="Z1848" s="1" t="s">
        <v>3752</v>
      </c>
      <c r="AA1848" s="1" t="s">
        <v>3741</v>
      </c>
      <c r="AB1848" s="1" t="s">
        <v>3742</v>
      </c>
      <c r="AC1848" s="1" t="s">
        <v>67</v>
      </c>
      <c r="AD1848" s="1" t="s">
        <v>3743</v>
      </c>
      <c r="AE1848" s="1" t="s">
        <v>3744</v>
      </c>
      <c r="AF1848" s="1" t="s">
        <v>70</v>
      </c>
      <c r="AG1848" s="1" t="s">
        <v>3745</v>
      </c>
      <c r="AH1848">
        <v>44</v>
      </c>
      <c r="AI1848" s="1" t="s">
        <v>70</v>
      </c>
      <c r="AJ1848" s="1" t="s">
        <v>71</v>
      </c>
      <c r="AK1848" s="1" t="s">
        <v>72</v>
      </c>
      <c r="AL1848">
        <v>1</v>
      </c>
      <c r="AM1848" s="1" t="s">
        <v>3867</v>
      </c>
      <c r="AN1848" s="2">
        <v>46113</v>
      </c>
      <c r="AO1848" s="3">
        <v>46113</v>
      </c>
    </row>
    <row r="1849" spans="1:41">
      <c r="A1849" s="1" t="s">
        <v>3868</v>
      </c>
      <c r="B1849" s="1" t="s">
        <v>3733</v>
      </c>
      <c r="E1849" s="1" t="s">
        <v>3734</v>
      </c>
      <c r="F1849">
        <v>46114.833333333336</v>
      </c>
      <c r="G1849">
        <v>46115.833333333336</v>
      </c>
      <c r="H1849">
        <v>46112.833333333336</v>
      </c>
      <c r="I1849">
        <v>46142.833333333336</v>
      </c>
      <c r="J1849" s="1" t="s">
        <v>3751</v>
      </c>
      <c r="K1849" s="1" t="s">
        <v>124</v>
      </c>
      <c r="L1849" s="1" t="s">
        <v>3752</v>
      </c>
      <c r="M1849" s="1" t="s">
        <v>3757</v>
      </c>
      <c r="N1849" s="1" t="s">
        <v>3738</v>
      </c>
      <c r="O1849" s="1" t="s">
        <v>49</v>
      </c>
      <c r="P1849">
        <v>10.9221</v>
      </c>
      <c r="Q1849" s="1" t="s">
        <v>3754</v>
      </c>
      <c r="R1849">
        <v>6.2499702438175806</v>
      </c>
      <c r="S1849" s="1" t="s">
        <v>51</v>
      </c>
      <c r="T1849" s="1" t="s">
        <v>52</v>
      </c>
      <c r="U1849">
        <v>68.262799999999999</v>
      </c>
      <c r="V1849">
        <v>64.849699999999999</v>
      </c>
      <c r="W1849">
        <v>64.849699999999999</v>
      </c>
      <c r="X1849" s="1" t="s">
        <v>53</v>
      </c>
      <c r="Y1849" s="1" t="s">
        <v>49</v>
      </c>
      <c r="Z1849" s="1" t="s">
        <v>3752</v>
      </c>
      <c r="AA1849" s="1" t="s">
        <v>3741</v>
      </c>
      <c r="AB1849" s="1" t="s">
        <v>3742</v>
      </c>
      <c r="AC1849" s="1" t="s">
        <v>67</v>
      </c>
      <c r="AD1849" s="1" t="s">
        <v>3743</v>
      </c>
      <c r="AE1849" s="1" t="s">
        <v>3744</v>
      </c>
      <c r="AF1849" s="1" t="s">
        <v>70</v>
      </c>
      <c r="AG1849" s="1" t="s">
        <v>3745</v>
      </c>
      <c r="AH1849">
        <v>45</v>
      </c>
      <c r="AI1849" s="1" t="s">
        <v>70</v>
      </c>
      <c r="AJ1849" s="1" t="s">
        <v>71</v>
      </c>
      <c r="AK1849" s="1" t="s">
        <v>72</v>
      </c>
      <c r="AL1849">
        <v>1</v>
      </c>
      <c r="AM1849" s="1" t="s">
        <v>3869</v>
      </c>
      <c r="AN1849" s="2">
        <v>46113</v>
      </c>
      <c r="AO1849" s="3">
        <v>46113</v>
      </c>
    </row>
    <row r="1850" spans="1:41">
      <c r="A1850" s="1" t="s">
        <v>3870</v>
      </c>
      <c r="B1850" s="1" t="s">
        <v>3733</v>
      </c>
      <c r="E1850" s="1" t="s">
        <v>3734</v>
      </c>
      <c r="F1850">
        <v>46114.833333333336</v>
      </c>
      <c r="G1850">
        <v>46115.833333333336</v>
      </c>
      <c r="H1850">
        <v>46112.833333333336</v>
      </c>
      <c r="I1850">
        <v>46142.833333333336</v>
      </c>
      <c r="J1850" s="1" t="s">
        <v>3760</v>
      </c>
      <c r="K1850" s="1" t="s">
        <v>76</v>
      </c>
      <c r="L1850" s="1" t="s">
        <v>3761</v>
      </c>
      <c r="M1850" s="1" t="s">
        <v>3762</v>
      </c>
      <c r="N1850" s="1" t="s">
        <v>3738</v>
      </c>
      <c r="O1850" s="1" t="s">
        <v>49</v>
      </c>
      <c r="P1850">
        <v>327.399</v>
      </c>
      <c r="Q1850" s="1" t="s">
        <v>3763</v>
      </c>
      <c r="R1850">
        <v>2.6000079413803952E-2</v>
      </c>
      <c r="S1850" s="1" t="s">
        <v>51</v>
      </c>
      <c r="T1850" s="1" t="s">
        <v>52</v>
      </c>
      <c r="U1850">
        <v>8.5123999999999995</v>
      </c>
      <c r="V1850">
        <v>7.8575999999999997</v>
      </c>
      <c r="W1850">
        <v>7.8575999999999997</v>
      </c>
      <c r="X1850" s="1" t="s">
        <v>53</v>
      </c>
      <c r="Y1850" s="1" t="s">
        <v>49</v>
      </c>
      <c r="Z1850" s="1" t="s">
        <v>3761</v>
      </c>
      <c r="AA1850" s="1" t="s">
        <v>3741</v>
      </c>
      <c r="AB1850" s="1" t="s">
        <v>3742</v>
      </c>
      <c r="AC1850" s="1" t="s">
        <v>67</v>
      </c>
      <c r="AD1850" s="1" t="s">
        <v>3743</v>
      </c>
      <c r="AE1850" s="1" t="s">
        <v>3744</v>
      </c>
      <c r="AF1850" s="1" t="s">
        <v>70</v>
      </c>
      <c r="AG1850" s="1" t="s">
        <v>3745</v>
      </c>
      <c r="AH1850">
        <v>46</v>
      </c>
      <c r="AI1850" s="1" t="s">
        <v>70</v>
      </c>
      <c r="AJ1850" s="1" t="s">
        <v>71</v>
      </c>
      <c r="AK1850" s="1" t="s">
        <v>72</v>
      </c>
      <c r="AL1850">
        <v>1</v>
      </c>
      <c r="AM1850" s="1" t="s">
        <v>3871</v>
      </c>
      <c r="AN1850" s="2">
        <v>46113</v>
      </c>
      <c r="AO1850" s="3">
        <v>46113</v>
      </c>
    </row>
    <row r="1851" spans="1:41">
      <c r="A1851" s="1" t="s">
        <v>3872</v>
      </c>
      <c r="B1851" s="1" t="s">
        <v>3733</v>
      </c>
      <c r="E1851" s="1" t="s">
        <v>3734</v>
      </c>
      <c r="F1851">
        <v>46114.833333333336</v>
      </c>
      <c r="G1851">
        <v>46115.833333333336</v>
      </c>
      <c r="H1851">
        <v>46112.833333333336</v>
      </c>
      <c r="I1851">
        <v>46142.833333333336</v>
      </c>
      <c r="J1851" s="1" t="s">
        <v>3760</v>
      </c>
      <c r="K1851" s="1" t="s">
        <v>76</v>
      </c>
      <c r="L1851" s="1" t="s">
        <v>3761</v>
      </c>
      <c r="M1851" s="1" t="s">
        <v>3766</v>
      </c>
      <c r="N1851" s="1" t="s">
        <v>3738</v>
      </c>
      <c r="O1851" s="1" t="s">
        <v>49</v>
      </c>
      <c r="P1851">
        <v>319.39530000000002</v>
      </c>
      <c r="Q1851" s="1" t="s">
        <v>3763</v>
      </c>
      <c r="R1851">
        <v>2.6000069506345275E-2</v>
      </c>
      <c r="S1851" s="1" t="s">
        <v>51</v>
      </c>
      <c r="T1851" s="1" t="s">
        <v>52</v>
      </c>
      <c r="U1851">
        <v>8.3042999999999996</v>
      </c>
      <c r="V1851">
        <v>7.6654999999999998</v>
      </c>
      <c r="W1851">
        <v>7.6654999999999998</v>
      </c>
      <c r="X1851" s="1" t="s">
        <v>53</v>
      </c>
      <c r="Y1851" s="1" t="s">
        <v>49</v>
      </c>
      <c r="Z1851" s="1" t="s">
        <v>3761</v>
      </c>
      <c r="AA1851" s="1" t="s">
        <v>3741</v>
      </c>
      <c r="AB1851" s="1" t="s">
        <v>3742</v>
      </c>
      <c r="AC1851" s="1" t="s">
        <v>67</v>
      </c>
      <c r="AD1851" s="1" t="s">
        <v>3743</v>
      </c>
      <c r="AE1851" s="1" t="s">
        <v>3744</v>
      </c>
      <c r="AF1851" s="1" t="s">
        <v>70</v>
      </c>
      <c r="AG1851" s="1" t="s">
        <v>3745</v>
      </c>
      <c r="AH1851">
        <v>47</v>
      </c>
      <c r="AI1851" s="1" t="s">
        <v>70</v>
      </c>
      <c r="AJ1851" s="1" t="s">
        <v>71</v>
      </c>
      <c r="AK1851" s="1" t="s">
        <v>72</v>
      </c>
      <c r="AL1851">
        <v>1</v>
      </c>
      <c r="AM1851" s="1" t="s">
        <v>3873</v>
      </c>
      <c r="AN1851" s="2">
        <v>46113</v>
      </c>
      <c r="AO1851" s="3">
        <v>46113</v>
      </c>
    </row>
    <row r="1852" spans="1:41">
      <c r="A1852" s="1" t="s">
        <v>3874</v>
      </c>
      <c r="B1852" s="1" t="s">
        <v>3733</v>
      </c>
      <c r="E1852" s="1" t="s">
        <v>3734</v>
      </c>
      <c r="F1852">
        <v>46114.833333333336</v>
      </c>
      <c r="G1852">
        <v>46115.833333333336</v>
      </c>
      <c r="H1852">
        <v>46112.833333333336</v>
      </c>
      <c r="I1852">
        <v>46142.833333333336</v>
      </c>
      <c r="J1852" s="1" t="s">
        <v>3769</v>
      </c>
      <c r="K1852" s="1" t="s">
        <v>87</v>
      </c>
      <c r="L1852" s="1" t="s">
        <v>3770</v>
      </c>
      <c r="M1852" s="1" t="s">
        <v>3771</v>
      </c>
      <c r="N1852" s="1" t="s">
        <v>3738</v>
      </c>
      <c r="O1852" s="1" t="s">
        <v>49</v>
      </c>
      <c r="P1852">
        <v>408.07920000000001</v>
      </c>
      <c r="Q1852" s="1" t="s">
        <v>3739</v>
      </c>
      <c r="R1852">
        <v>8.2599897274842723E-2</v>
      </c>
      <c r="S1852" s="1" t="s">
        <v>3740</v>
      </c>
      <c r="T1852" s="1" t="s">
        <v>52</v>
      </c>
      <c r="U1852">
        <v>33.707299999999996</v>
      </c>
      <c r="V1852">
        <v>27.7821</v>
      </c>
      <c r="W1852">
        <v>27.7821</v>
      </c>
      <c r="X1852" s="1" t="s">
        <v>53</v>
      </c>
      <c r="Y1852" s="1" t="s">
        <v>49</v>
      </c>
      <c r="Z1852" s="1" t="s">
        <v>3770</v>
      </c>
      <c r="AA1852" s="1" t="s">
        <v>3741</v>
      </c>
      <c r="AB1852" s="1" t="s">
        <v>3742</v>
      </c>
      <c r="AC1852" s="1" t="s">
        <v>67</v>
      </c>
      <c r="AD1852" s="1" t="s">
        <v>3743</v>
      </c>
      <c r="AE1852" s="1" t="s">
        <v>3744</v>
      </c>
      <c r="AF1852" s="1" t="s">
        <v>70</v>
      </c>
      <c r="AG1852" s="1" t="s">
        <v>3745</v>
      </c>
      <c r="AH1852">
        <v>48</v>
      </c>
      <c r="AI1852" s="1" t="s">
        <v>70</v>
      </c>
      <c r="AJ1852" s="1" t="s">
        <v>71</v>
      </c>
      <c r="AK1852" s="1" t="s">
        <v>72</v>
      </c>
      <c r="AL1852">
        <v>1</v>
      </c>
      <c r="AM1852" s="1" t="s">
        <v>3875</v>
      </c>
      <c r="AN1852" s="2">
        <v>46113</v>
      </c>
      <c r="AO1852" s="3">
        <v>46113</v>
      </c>
    </row>
    <row r="1853" spans="1:41">
      <c r="A1853" s="1" t="s">
        <v>3876</v>
      </c>
      <c r="B1853" s="1" t="s">
        <v>3733</v>
      </c>
      <c r="E1853" s="1" t="s">
        <v>3734</v>
      </c>
      <c r="F1853">
        <v>46114.833333333336</v>
      </c>
      <c r="G1853">
        <v>46115.833333333336</v>
      </c>
      <c r="H1853">
        <v>46112.833333333336</v>
      </c>
      <c r="I1853">
        <v>46142.833333333336</v>
      </c>
      <c r="J1853" s="1" t="s">
        <v>3769</v>
      </c>
      <c r="K1853" s="1" t="s">
        <v>87</v>
      </c>
      <c r="L1853" s="1" t="s">
        <v>3770</v>
      </c>
      <c r="M1853" s="1" t="s">
        <v>3774</v>
      </c>
      <c r="N1853" s="1" t="s">
        <v>3738</v>
      </c>
      <c r="O1853" s="1" t="s">
        <v>49</v>
      </c>
      <c r="P1853">
        <v>404.7002</v>
      </c>
      <c r="Q1853" s="1" t="s">
        <v>3739</v>
      </c>
      <c r="R1853">
        <v>8.2599909760360885E-2</v>
      </c>
      <c r="S1853" s="1" t="s">
        <v>3740</v>
      </c>
      <c r="T1853" s="1" t="s">
        <v>52</v>
      </c>
      <c r="U1853">
        <v>33.428199999999997</v>
      </c>
      <c r="V1853">
        <v>27.552</v>
      </c>
      <c r="W1853">
        <v>27.552</v>
      </c>
      <c r="X1853" s="1" t="s">
        <v>53</v>
      </c>
      <c r="Y1853" s="1" t="s">
        <v>49</v>
      </c>
      <c r="Z1853" s="1" t="s">
        <v>3770</v>
      </c>
      <c r="AA1853" s="1" t="s">
        <v>3741</v>
      </c>
      <c r="AB1853" s="1" t="s">
        <v>3742</v>
      </c>
      <c r="AC1853" s="1" t="s">
        <v>67</v>
      </c>
      <c r="AD1853" s="1" t="s">
        <v>3743</v>
      </c>
      <c r="AE1853" s="1" t="s">
        <v>3744</v>
      </c>
      <c r="AF1853" s="1" t="s">
        <v>70</v>
      </c>
      <c r="AG1853" s="1" t="s">
        <v>3745</v>
      </c>
      <c r="AH1853">
        <v>49</v>
      </c>
      <c r="AI1853" s="1" t="s">
        <v>70</v>
      </c>
      <c r="AJ1853" s="1" t="s">
        <v>71</v>
      </c>
      <c r="AK1853" s="1" t="s">
        <v>72</v>
      </c>
      <c r="AL1853">
        <v>1</v>
      </c>
      <c r="AM1853" s="1" t="s">
        <v>3877</v>
      </c>
      <c r="AN1853" s="2">
        <v>46113</v>
      </c>
      <c r="AO1853" s="3">
        <v>46113</v>
      </c>
    </row>
    <row r="1854" spans="1:41">
      <c r="A1854" s="1" t="s">
        <v>3878</v>
      </c>
      <c r="B1854" s="1" t="s">
        <v>3733</v>
      </c>
      <c r="E1854" s="1" t="s">
        <v>3734</v>
      </c>
      <c r="F1854">
        <v>46114.833333333336</v>
      </c>
      <c r="G1854">
        <v>46115.833333333336</v>
      </c>
      <c r="H1854">
        <v>46112.833333333336</v>
      </c>
      <c r="I1854">
        <v>46142.833333333336</v>
      </c>
      <c r="J1854" s="1" t="s">
        <v>3777</v>
      </c>
      <c r="K1854" s="1" t="s">
        <v>107</v>
      </c>
      <c r="L1854" s="1" t="s">
        <v>3778</v>
      </c>
      <c r="M1854" s="1" t="s">
        <v>3779</v>
      </c>
      <c r="N1854" s="1" t="s">
        <v>3738</v>
      </c>
      <c r="O1854" s="1" t="s">
        <v>49</v>
      </c>
      <c r="P1854">
        <v>281.03210000000001</v>
      </c>
      <c r="Q1854" s="1" t="s">
        <v>3780</v>
      </c>
      <c r="R1854">
        <v>0.5000001779156189</v>
      </c>
      <c r="S1854" s="1" t="s">
        <v>51</v>
      </c>
      <c r="T1854" s="1" t="s">
        <v>52</v>
      </c>
      <c r="U1854">
        <v>140.51609999999999</v>
      </c>
      <c r="V1854">
        <v>129.2748</v>
      </c>
      <c r="W1854">
        <v>129.2748</v>
      </c>
      <c r="X1854" s="1" t="s">
        <v>53</v>
      </c>
      <c r="Y1854" s="1" t="s">
        <v>49</v>
      </c>
      <c r="Z1854" s="1" t="s">
        <v>3778</v>
      </c>
      <c r="AA1854" s="1" t="s">
        <v>55</v>
      </c>
      <c r="AB1854" s="1" t="s">
        <v>56</v>
      </c>
      <c r="AC1854" s="1" t="s">
        <v>57</v>
      </c>
      <c r="AD1854" s="1" t="s">
        <v>58</v>
      </c>
      <c r="AE1854" s="1" t="s">
        <v>59</v>
      </c>
      <c r="AF1854" s="1" t="s">
        <v>56</v>
      </c>
      <c r="AG1854" s="1" t="s">
        <v>3745</v>
      </c>
      <c r="AH1854">
        <v>50</v>
      </c>
      <c r="AI1854" s="1" t="s">
        <v>56</v>
      </c>
      <c r="AJ1854" s="1" t="s">
        <v>56</v>
      </c>
      <c r="AK1854" s="1" t="s">
        <v>61</v>
      </c>
      <c r="AL1854">
        <v>1</v>
      </c>
      <c r="AM1854" s="1" t="s">
        <v>3879</v>
      </c>
      <c r="AN1854" s="2">
        <v>46113</v>
      </c>
      <c r="AO1854" s="3">
        <v>46113</v>
      </c>
    </row>
    <row r="1855" spans="1:41">
      <c r="A1855" s="1" t="s">
        <v>3880</v>
      </c>
      <c r="B1855" s="1" t="s">
        <v>3733</v>
      </c>
      <c r="E1855" s="1" t="s">
        <v>3734</v>
      </c>
      <c r="F1855">
        <v>46114.833333333336</v>
      </c>
      <c r="G1855">
        <v>46115.833333333336</v>
      </c>
      <c r="H1855">
        <v>46112.833333333336</v>
      </c>
      <c r="I1855">
        <v>46142.833333333336</v>
      </c>
      <c r="J1855" s="1" t="s">
        <v>3777</v>
      </c>
      <c r="K1855" s="1" t="s">
        <v>107</v>
      </c>
      <c r="L1855" s="1" t="s">
        <v>3778</v>
      </c>
      <c r="M1855" s="1" t="s">
        <v>3784</v>
      </c>
      <c r="N1855" s="1" t="s">
        <v>3738</v>
      </c>
      <c r="O1855" s="1" t="s">
        <v>49</v>
      </c>
      <c r="P1855">
        <v>300.30840000000001</v>
      </c>
      <c r="Q1855" s="1" t="s">
        <v>3780</v>
      </c>
      <c r="R1855">
        <v>0.5</v>
      </c>
      <c r="S1855" s="1" t="s">
        <v>51</v>
      </c>
      <c r="T1855" s="1" t="s">
        <v>52</v>
      </c>
      <c r="U1855">
        <v>150.1542</v>
      </c>
      <c r="V1855">
        <v>138.14189999999999</v>
      </c>
      <c r="W1855">
        <v>138.14189999999999</v>
      </c>
      <c r="X1855" s="1" t="s">
        <v>53</v>
      </c>
      <c r="Y1855" s="1" t="s">
        <v>49</v>
      </c>
      <c r="Z1855" s="1" t="s">
        <v>3778</v>
      </c>
      <c r="AA1855" s="1" t="s">
        <v>3781</v>
      </c>
      <c r="AB1855" s="1" t="s">
        <v>3742</v>
      </c>
      <c r="AC1855" s="1" t="s">
        <v>67</v>
      </c>
      <c r="AD1855" s="1" t="s">
        <v>3743</v>
      </c>
      <c r="AE1855" s="1" t="s">
        <v>3744</v>
      </c>
      <c r="AF1855" s="1" t="s">
        <v>70</v>
      </c>
      <c r="AG1855" s="1" t="s">
        <v>3745</v>
      </c>
      <c r="AH1855">
        <v>51</v>
      </c>
      <c r="AI1855" s="1" t="s">
        <v>113</v>
      </c>
      <c r="AJ1855" s="1" t="s">
        <v>114</v>
      </c>
      <c r="AK1855" s="1" t="s">
        <v>115</v>
      </c>
      <c r="AL1855">
        <v>1</v>
      </c>
      <c r="AM1855" s="1" t="s">
        <v>3881</v>
      </c>
      <c r="AN1855" s="2">
        <v>46113</v>
      </c>
      <c r="AO1855" s="3">
        <v>46113</v>
      </c>
    </row>
    <row r="1856" spans="1:41">
      <c r="A1856" s="1" t="s">
        <v>3882</v>
      </c>
      <c r="B1856" s="1" t="s">
        <v>3733</v>
      </c>
      <c r="E1856" s="1" t="s">
        <v>3787</v>
      </c>
      <c r="F1856">
        <v>46114.833333333336</v>
      </c>
      <c r="G1856">
        <v>46115.833333333336</v>
      </c>
      <c r="H1856">
        <v>46112.833333333336</v>
      </c>
      <c r="I1856">
        <v>46142.833333333336</v>
      </c>
      <c r="J1856" s="1" t="s">
        <v>3735</v>
      </c>
      <c r="K1856" s="1" t="s">
        <v>45</v>
      </c>
      <c r="L1856" s="1" t="s">
        <v>3736</v>
      </c>
      <c r="M1856" s="1" t="s">
        <v>3788</v>
      </c>
      <c r="N1856" s="1" t="s">
        <v>3738</v>
      </c>
      <c r="O1856" s="1" t="s">
        <v>49</v>
      </c>
      <c r="P1856">
        <v>679.99990000000003</v>
      </c>
      <c r="Q1856" s="1" t="s">
        <v>3739</v>
      </c>
      <c r="R1856">
        <v>3.1611034060446186E-2</v>
      </c>
      <c r="S1856" s="1" t="s">
        <v>3740</v>
      </c>
      <c r="T1856" s="1" t="s">
        <v>52</v>
      </c>
      <c r="U1856">
        <v>21.4955</v>
      </c>
      <c r="V1856">
        <v>17.442</v>
      </c>
      <c r="W1856">
        <v>17.442</v>
      </c>
      <c r="X1856" s="1" t="s">
        <v>53</v>
      </c>
      <c r="Y1856" s="1" t="s">
        <v>49</v>
      </c>
      <c r="Z1856" s="1" t="s">
        <v>3736</v>
      </c>
      <c r="AA1856" s="1" t="s">
        <v>3789</v>
      </c>
      <c r="AB1856" s="1" t="s">
        <v>3790</v>
      </c>
      <c r="AC1856" s="1" t="s">
        <v>125</v>
      </c>
      <c r="AD1856" s="1" t="s">
        <v>3791</v>
      </c>
      <c r="AE1856" s="1" t="s">
        <v>3792</v>
      </c>
      <c r="AF1856" s="1" t="s">
        <v>70</v>
      </c>
      <c r="AG1856" s="1" t="s">
        <v>3745</v>
      </c>
      <c r="AH1856">
        <v>52</v>
      </c>
      <c r="AI1856" s="1" t="s">
        <v>70</v>
      </c>
      <c r="AJ1856" s="1" t="s">
        <v>71</v>
      </c>
      <c r="AK1856" s="1" t="s">
        <v>72</v>
      </c>
      <c r="AL1856">
        <v>1</v>
      </c>
      <c r="AM1856" s="1" t="s">
        <v>3883</v>
      </c>
      <c r="AN1856" s="2">
        <v>46113</v>
      </c>
      <c r="AO1856" s="3">
        <v>46113</v>
      </c>
    </row>
    <row r="1857" spans="1:41">
      <c r="A1857" s="1" t="s">
        <v>3884</v>
      </c>
      <c r="B1857" s="1" t="s">
        <v>3733</v>
      </c>
      <c r="E1857" s="1" t="s">
        <v>3787</v>
      </c>
      <c r="F1857">
        <v>46114.833333333336</v>
      </c>
      <c r="G1857">
        <v>46115.833333333336</v>
      </c>
      <c r="H1857">
        <v>46112.833333333336</v>
      </c>
      <c r="I1857">
        <v>46142.833333333336</v>
      </c>
      <c r="J1857" s="1" t="s">
        <v>3735</v>
      </c>
      <c r="K1857" s="1" t="s">
        <v>45</v>
      </c>
      <c r="L1857" s="1" t="s">
        <v>3736</v>
      </c>
      <c r="M1857" s="1" t="s">
        <v>3795</v>
      </c>
      <c r="N1857" s="1" t="s">
        <v>3738</v>
      </c>
      <c r="O1857" s="1" t="s">
        <v>49</v>
      </c>
      <c r="P1857">
        <v>637.36170000000004</v>
      </c>
      <c r="Q1857" s="1" t="s">
        <v>3739</v>
      </c>
      <c r="R1857">
        <v>3.1610936145049194E-2</v>
      </c>
      <c r="S1857" s="1" t="s">
        <v>3740</v>
      </c>
      <c r="T1857" s="1" t="s">
        <v>52</v>
      </c>
      <c r="U1857">
        <v>20.147600000000001</v>
      </c>
      <c r="V1857">
        <v>16.348299999999998</v>
      </c>
      <c r="W1857">
        <v>16.348299999999998</v>
      </c>
      <c r="X1857" s="1" t="s">
        <v>53</v>
      </c>
      <c r="Y1857" s="1" t="s">
        <v>49</v>
      </c>
      <c r="Z1857" s="1" t="s">
        <v>3736</v>
      </c>
      <c r="AA1857" s="1" t="s">
        <v>3789</v>
      </c>
      <c r="AB1857" s="1" t="s">
        <v>3790</v>
      </c>
      <c r="AC1857" s="1" t="s">
        <v>125</v>
      </c>
      <c r="AD1857" s="1" t="s">
        <v>3791</v>
      </c>
      <c r="AE1857" s="1" t="s">
        <v>3792</v>
      </c>
      <c r="AF1857" s="1" t="s">
        <v>70</v>
      </c>
      <c r="AG1857" s="1" t="s">
        <v>3745</v>
      </c>
      <c r="AH1857">
        <v>53</v>
      </c>
      <c r="AI1857" s="1" t="s">
        <v>70</v>
      </c>
      <c r="AJ1857" s="1" t="s">
        <v>71</v>
      </c>
      <c r="AK1857" s="1" t="s">
        <v>72</v>
      </c>
      <c r="AL1857">
        <v>1</v>
      </c>
      <c r="AM1857" s="1" t="s">
        <v>3885</v>
      </c>
      <c r="AN1857" s="2">
        <v>46113</v>
      </c>
      <c r="AO1857" s="3">
        <v>46113</v>
      </c>
    </row>
    <row r="1858" spans="1:41">
      <c r="A1858" s="1" t="s">
        <v>3886</v>
      </c>
      <c r="B1858" s="1" t="s">
        <v>3733</v>
      </c>
      <c r="E1858" s="1" t="s">
        <v>3787</v>
      </c>
      <c r="F1858">
        <v>46114.833333333336</v>
      </c>
      <c r="G1858">
        <v>46115.833333333336</v>
      </c>
      <c r="H1858">
        <v>46112.833333333336</v>
      </c>
      <c r="I1858">
        <v>46142.833333333336</v>
      </c>
      <c r="J1858" s="1" t="s">
        <v>3751</v>
      </c>
      <c r="K1858" s="1" t="s">
        <v>124</v>
      </c>
      <c r="L1858" s="1" t="s">
        <v>3752</v>
      </c>
      <c r="M1858" s="1" t="s">
        <v>3798</v>
      </c>
      <c r="N1858" s="1" t="s">
        <v>3738</v>
      </c>
      <c r="O1858" s="1" t="s">
        <v>49</v>
      </c>
      <c r="P1858">
        <v>5.2183999999999999</v>
      </c>
      <c r="Q1858" s="1" t="s">
        <v>3754</v>
      </c>
      <c r="R1858">
        <v>6.2500383259236543</v>
      </c>
      <c r="S1858" s="1" t="s">
        <v>51</v>
      </c>
      <c r="T1858" s="1" t="s">
        <v>52</v>
      </c>
      <c r="U1858">
        <v>32.615200000000002</v>
      </c>
      <c r="V1858">
        <v>30.984400000000001</v>
      </c>
      <c r="W1858">
        <v>30.984400000000001</v>
      </c>
      <c r="X1858" s="1" t="s">
        <v>53</v>
      </c>
      <c r="Y1858" s="1" t="s">
        <v>49</v>
      </c>
      <c r="Z1858" s="1" t="s">
        <v>3752</v>
      </c>
      <c r="AA1858" s="1" t="s">
        <v>3789</v>
      </c>
      <c r="AB1858" s="1" t="s">
        <v>3790</v>
      </c>
      <c r="AC1858" s="1" t="s">
        <v>125</v>
      </c>
      <c r="AD1858" s="1" t="s">
        <v>3791</v>
      </c>
      <c r="AE1858" s="1" t="s">
        <v>3792</v>
      </c>
      <c r="AF1858" s="1" t="s">
        <v>70</v>
      </c>
      <c r="AG1858" s="1" t="s">
        <v>3745</v>
      </c>
      <c r="AH1858">
        <v>54</v>
      </c>
      <c r="AI1858" s="1" t="s">
        <v>70</v>
      </c>
      <c r="AJ1858" s="1" t="s">
        <v>71</v>
      </c>
      <c r="AK1858" s="1" t="s">
        <v>72</v>
      </c>
      <c r="AL1858">
        <v>1</v>
      </c>
      <c r="AM1858" s="1" t="s">
        <v>3887</v>
      </c>
      <c r="AN1858" s="2">
        <v>46113</v>
      </c>
      <c r="AO1858" s="3">
        <v>46113</v>
      </c>
    </row>
    <row r="1859" spans="1:41">
      <c r="A1859" s="1" t="s">
        <v>3888</v>
      </c>
      <c r="B1859" s="1" t="s">
        <v>3733</v>
      </c>
      <c r="E1859" s="1" t="s">
        <v>3787</v>
      </c>
      <c r="F1859">
        <v>46114.833333333336</v>
      </c>
      <c r="G1859">
        <v>46115.833333333336</v>
      </c>
      <c r="H1859">
        <v>46112.833333333336</v>
      </c>
      <c r="I1859">
        <v>46142.833333333336</v>
      </c>
      <c r="J1859" s="1" t="s">
        <v>3751</v>
      </c>
      <c r="K1859" s="1" t="s">
        <v>124</v>
      </c>
      <c r="L1859" s="1" t="s">
        <v>3752</v>
      </c>
      <c r="M1859" s="1" t="s">
        <v>3801</v>
      </c>
      <c r="N1859" s="1" t="s">
        <v>3738</v>
      </c>
      <c r="O1859" s="1" t="s">
        <v>49</v>
      </c>
      <c r="P1859">
        <v>5.0959000000000003</v>
      </c>
      <c r="Q1859" s="1" t="s">
        <v>3754</v>
      </c>
      <c r="R1859">
        <v>6.250024529523734</v>
      </c>
      <c r="S1859" s="1" t="s">
        <v>51</v>
      </c>
      <c r="T1859" s="1" t="s">
        <v>52</v>
      </c>
      <c r="U1859">
        <v>31.849499999999999</v>
      </c>
      <c r="V1859">
        <v>30.257000000000001</v>
      </c>
      <c r="W1859">
        <v>30.257000000000001</v>
      </c>
      <c r="X1859" s="1" t="s">
        <v>53</v>
      </c>
      <c r="Y1859" s="1" t="s">
        <v>49</v>
      </c>
      <c r="Z1859" s="1" t="s">
        <v>3752</v>
      </c>
      <c r="AA1859" s="1" t="s">
        <v>3789</v>
      </c>
      <c r="AB1859" s="1" t="s">
        <v>3790</v>
      </c>
      <c r="AC1859" s="1" t="s">
        <v>125</v>
      </c>
      <c r="AD1859" s="1" t="s">
        <v>3791</v>
      </c>
      <c r="AE1859" s="1" t="s">
        <v>3792</v>
      </c>
      <c r="AF1859" s="1" t="s">
        <v>70</v>
      </c>
      <c r="AG1859" s="1" t="s">
        <v>3745</v>
      </c>
      <c r="AH1859">
        <v>55</v>
      </c>
      <c r="AI1859" s="1" t="s">
        <v>70</v>
      </c>
      <c r="AJ1859" s="1" t="s">
        <v>71</v>
      </c>
      <c r="AK1859" s="1" t="s">
        <v>72</v>
      </c>
      <c r="AL1859">
        <v>1</v>
      </c>
      <c r="AM1859" s="1" t="s">
        <v>3889</v>
      </c>
      <c r="AN1859" s="2">
        <v>46113</v>
      </c>
      <c r="AO1859" s="3">
        <v>46113</v>
      </c>
    </row>
    <row r="1860" spans="1:41">
      <c r="A1860" s="1" t="s">
        <v>3890</v>
      </c>
      <c r="B1860" s="1" t="s">
        <v>3733</v>
      </c>
      <c r="E1860" s="1" t="s">
        <v>3787</v>
      </c>
      <c r="F1860">
        <v>46114.833333333336</v>
      </c>
      <c r="G1860">
        <v>46115.833333333336</v>
      </c>
      <c r="H1860">
        <v>46112.833333333336</v>
      </c>
      <c r="I1860">
        <v>46142.833333333336</v>
      </c>
      <c r="J1860" s="1" t="s">
        <v>3760</v>
      </c>
      <c r="K1860" s="1" t="s">
        <v>76</v>
      </c>
      <c r="L1860" s="1" t="s">
        <v>3761</v>
      </c>
      <c r="M1860" s="1" t="s">
        <v>3804</v>
      </c>
      <c r="N1860" s="1" t="s">
        <v>3738</v>
      </c>
      <c r="O1860" s="1" t="s">
        <v>49</v>
      </c>
      <c r="P1860">
        <v>144.8784</v>
      </c>
      <c r="Q1860" s="1" t="s">
        <v>3763</v>
      </c>
      <c r="R1860">
        <v>2.5999734950137496E-2</v>
      </c>
      <c r="S1860" s="1" t="s">
        <v>51</v>
      </c>
      <c r="T1860" s="1" t="s">
        <v>52</v>
      </c>
      <c r="U1860">
        <v>3.7667999999999999</v>
      </c>
      <c r="V1860">
        <v>3.4771000000000001</v>
      </c>
      <c r="W1860">
        <v>3.4771000000000001</v>
      </c>
      <c r="X1860" s="1" t="s">
        <v>53</v>
      </c>
      <c r="Y1860" s="1" t="s">
        <v>49</v>
      </c>
      <c r="Z1860" s="1" t="s">
        <v>3761</v>
      </c>
      <c r="AA1860" s="1" t="s">
        <v>3789</v>
      </c>
      <c r="AB1860" s="1" t="s">
        <v>3790</v>
      </c>
      <c r="AC1860" s="1" t="s">
        <v>125</v>
      </c>
      <c r="AD1860" s="1" t="s">
        <v>3791</v>
      </c>
      <c r="AE1860" s="1" t="s">
        <v>3792</v>
      </c>
      <c r="AF1860" s="1" t="s">
        <v>70</v>
      </c>
      <c r="AG1860" s="1" t="s">
        <v>3745</v>
      </c>
      <c r="AH1860">
        <v>56</v>
      </c>
      <c r="AI1860" s="1" t="s">
        <v>70</v>
      </c>
      <c r="AJ1860" s="1" t="s">
        <v>71</v>
      </c>
      <c r="AK1860" s="1" t="s">
        <v>72</v>
      </c>
      <c r="AL1860">
        <v>1</v>
      </c>
      <c r="AM1860" s="1" t="s">
        <v>3891</v>
      </c>
      <c r="AN1860" s="2">
        <v>46113</v>
      </c>
      <c r="AO1860" s="3">
        <v>46113</v>
      </c>
    </row>
    <row r="1861" spans="1:41">
      <c r="A1861" s="1" t="s">
        <v>3892</v>
      </c>
      <c r="B1861" s="1" t="s">
        <v>3733</v>
      </c>
      <c r="E1861" s="1" t="s">
        <v>3787</v>
      </c>
      <c r="F1861">
        <v>46114.833333333336</v>
      </c>
      <c r="G1861">
        <v>46115.833333333336</v>
      </c>
      <c r="H1861">
        <v>46112.833333333336</v>
      </c>
      <c r="I1861">
        <v>46142.833333333336</v>
      </c>
      <c r="J1861" s="1" t="s">
        <v>3760</v>
      </c>
      <c r="K1861" s="1" t="s">
        <v>76</v>
      </c>
      <c r="L1861" s="1" t="s">
        <v>3761</v>
      </c>
      <c r="M1861" s="1" t="s">
        <v>3807</v>
      </c>
      <c r="N1861" s="1" t="s">
        <v>3738</v>
      </c>
      <c r="O1861" s="1" t="s">
        <v>49</v>
      </c>
      <c r="P1861">
        <v>153.32220000000001</v>
      </c>
      <c r="Q1861" s="1" t="s">
        <v>3763</v>
      </c>
      <c r="R1861">
        <v>2.6000148706449556E-2</v>
      </c>
      <c r="S1861" s="1" t="s">
        <v>51</v>
      </c>
      <c r="T1861" s="1" t="s">
        <v>52</v>
      </c>
      <c r="U1861">
        <v>3.9864000000000002</v>
      </c>
      <c r="V1861">
        <v>3.6797</v>
      </c>
      <c r="W1861">
        <v>3.6797</v>
      </c>
      <c r="X1861" s="1" t="s">
        <v>53</v>
      </c>
      <c r="Y1861" s="1" t="s">
        <v>49</v>
      </c>
      <c r="Z1861" s="1" t="s">
        <v>3761</v>
      </c>
      <c r="AA1861" s="1" t="s">
        <v>3789</v>
      </c>
      <c r="AB1861" s="1" t="s">
        <v>3790</v>
      </c>
      <c r="AC1861" s="1" t="s">
        <v>125</v>
      </c>
      <c r="AD1861" s="1" t="s">
        <v>3791</v>
      </c>
      <c r="AE1861" s="1" t="s">
        <v>3792</v>
      </c>
      <c r="AF1861" s="1" t="s">
        <v>70</v>
      </c>
      <c r="AG1861" s="1" t="s">
        <v>3745</v>
      </c>
      <c r="AH1861">
        <v>57</v>
      </c>
      <c r="AI1861" s="1" t="s">
        <v>70</v>
      </c>
      <c r="AJ1861" s="1" t="s">
        <v>71</v>
      </c>
      <c r="AK1861" s="1" t="s">
        <v>72</v>
      </c>
      <c r="AL1861">
        <v>1</v>
      </c>
      <c r="AM1861" s="1" t="s">
        <v>3893</v>
      </c>
      <c r="AN1861" s="2">
        <v>46113</v>
      </c>
      <c r="AO1861" s="3">
        <v>46113</v>
      </c>
    </row>
    <row r="1862" spans="1:41">
      <c r="A1862" s="1" t="s">
        <v>3894</v>
      </c>
      <c r="B1862" s="1" t="s">
        <v>3733</v>
      </c>
      <c r="E1862" s="1" t="s">
        <v>3787</v>
      </c>
      <c r="F1862">
        <v>46114.833333333336</v>
      </c>
      <c r="G1862">
        <v>46115.833333333336</v>
      </c>
      <c r="H1862">
        <v>46112.833333333336</v>
      </c>
      <c r="I1862">
        <v>46142.833333333336</v>
      </c>
      <c r="J1862" s="1" t="s">
        <v>3769</v>
      </c>
      <c r="K1862" s="1" t="s">
        <v>87</v>
      </c>
      <c r="L1862" s="1" t="s">
        <v>3770</v>
      </c>
      <c r="M1862" s="1" t="s">
        <v>3810</v>
      </c>
      <c r="N1862" s="1" t="s">
        <v>3738</v>
      </c>
      <c r="O1862" s="1" t="s">
        <v>49</v>
      </c>
      <c r="P1862">
        <v>170.43279999999999</v>
      </c>
      <c r="Q1862" s="1" t="s">
        <v>3739</v>
      </c>
      <c r="R1862">
        <v>8.2599710853779318E-2</v>
      </c>
      <c r="S1862" s="1" t="s">
        <v>3740</v>
      </c>
      <c r="T1862" s="1" t="s">
        <v>52</v>
      </c>
      <c r="U1862">
        <v>14.0777</v>
      </c>
      <c r="V1862">
        <v>11.603</v>
      </c>
      <c r="W1862">
        <v>11.603</v>
      </c>
      <c r="X1862" s="1" t="s">
        <v>53</v>
      </c>
      <c r="Y1862" s="1" t="s">
        <v>49</v>
      </c>
      <c r="Z1862" s="1" t="s">
        <v>3770</v>
      </c>
      <c r="AA1862" s="1" t="s">
        <v>3789</v>
      </c>
      <c r="AB1862" s="1" t="s">
        <v>3790</v>
      </c>
      <c r="AC1862" s="1" t="s">
        <v>125</v>
      </c>
      <c r="AD1862" s="1" t="s">
        <v>3791</v>
      </c>
      <c r="AE1862" s="1" t="s">
        <v>3792</v>
      </c>
      <c r="AF1862" s="1" t="s">
        <v>70</v>
      </c>
      <c r="AG1862" s="1" t="s">
        <v>3745</v>
      </c>
      <c r="AH1862">
        <v>58</v>
      </c>
      <c r="AI1862" s="1" t="s">
        <v>70</v>
      </c>
      <c r="AJ1862" s="1" t="s">
        <v>71</v>
      </c>
      <c r="AK1862" s="1" t="s">
        <v>72</v>
      </c>
      <c r="AL1862">
        <v>1</v>
      </c>
      <c r="AM1862" s="1" t="s">
        <v>3895</v>
      </c>
      <c r="AN1862" s="2">
        <v>46113</v>
      </c>
      <c r="AO1862" s="3">
        <v>46113</v>
      </c>
    </row>
    <row r="1863" spans="1:41">
      <c r="A1863" s="1" t="s">
        <v>3896</v>
      </c>
      <c r="B1863" s="1" t="s">
        <v>3733</v>
      </c>
      <c r="E1863" s="1" t="s">
        <v>3787</v>
      </c>
      <c r="F1863">
        <v>46114.833333333336</v>
      </c>
      <c r="G1863">
        <v>46115.833333333336</v>
      </c>
      <c r="H1863">
        <v>46112.833333333336</v>
      </c>
      <c r="I1863">
        <v>46142.833333333336</v>
      </c>
      <c r="J1863" s="1" t="s">
        <v>3769</v>
      </c>
      <c r="K1863" s="1" t="s">
        <v>87</v>
      </c>
      <c r="L1863" s="1" t="s">
        <v>3770</v>
      </c>
      <c r="M1863" s="1" t="s">
        <v>3813</v>
      </c>
      <c r="N1863" s="1" t="s">
        <v>3738</v>
      </c>
      <c r="O1863" s="1" t="s">
        <v>49</v>
      </c>
      <c r="P1863">
        <v>186.9462</v>
      </c>
      <c r="Q1863" s="1" t="s">
        <v>3739</v>
      </c>
      <c r="R1863">
        <v>8.2600234719935467E-2</v>
      </c>
      <c r="S1863" s="1" t="s">
        <v>3740</v>
      </c>
      <c r="T1863" s="1" t="s">
        <v>52</v>
      </c>
      <c r="U1863">
        <v>15.441800000000001</v>
      </c>
      <c r="V1863">
        <v>12.7273</v>
      </c>
      <c r="W1863">
        <v>12.7273</v>
      </c>
      <c r="X1863" s="1" t="s">
        <v>53</v>
      </c>
      <c r="Y1863" s="1" t="s">
        <v>49</v>
      </c>
      <c r="Z1863" s="1" t="s">
        <v>3770</v>
      </c>
      <c r="AA1863" s="1" t="s">
        <v>3789</v>
      </c>
      <c r="AB1863" s="1" t="s">
        <v>3790</v>
      </c>
      <c r="AC1863" s="1" t="s">
        <v>125</v>
      </c>
      <c r="AD1863" s="1" t="s">
        <v>3791</v>
      </c>
      <c r="AE1863" s="1" t="s">
        <v>3792</v>
      </c>
      <c r="AF1863" s="1" t="s">
        <v>70</v>
      </c>
      <c r="AG1863" s="1" t="s">
        <v>3745</v>
      </c>
      <c r="AH1863">
        <v>59</v>
      </c>
      <c r="AI1863" s="1" t="s">
        <v>70</v>
      </c>
      <c r="AJ1863" s="1" t="s">
        <v>71</v>
      </c>
      <c r="AK1863" s="1" t="s">
        <v>72</v>
      </c>
      <c r="AL1863">
        <v>1</v>
      </c>
      <c r="AM1863" s="1" t="s">
        <v>3897</v>
      </c>
      <c r="AN1863" s="2">
        <v>46113</v>
      </c>
      <c r="AO1863" s="3">
        <v>46113</v>
      </c>
    </row>
    <row r="1864" spans="1:41">
      <c r="A1864" s="1" t="s">
        <v>3898</v>
      </c>
      <c r="B1864" s="1" t="s">
        <v>3733</v>
      </c>
      <c r="E1864" s="1" t="s">
        <v>3787</v>
      </c>
      <c r="F1864">
        <v>46114.833333333336</v>
      </c>
      <c r="G1864">
        <v>46115.833333333336</v>
      </c>
      <c r="H1864">
        <v>46112.833333333336</v>
      </c>
      <c r="I1864">
        <v>46142.833333333336</v>
      </c>
      <c r="J1864" s="1" t="s">
        <v>3777</v>
      </c>
      <c r="K1864" s="1" t="s">
        <v>107</v>
      </c>
      <c r="L1864" s="1" t="s">
        <v>3778</v>
      </c>
      <c r="M1864" s="1" t="s">
        <v>3816</v>
      </c>
      <c r="N1864" s="1" t="s">
        <v>3738</v>
      </c>
      <c r="O1864" s="1" t="s">
        <v>49</v>
      </c>
      <c r="P1864">
        <v>138.06989999999999</v>
      </c>
      <c r="Q1864" s="1" t="s">
        <v>3780</v>
      </c>
      <c r="R1864">
        <v>0.50000036213541121</v>
      </c>
      <c r="S1864" s="1" t="s">
        <v>51</v>
      </c>
      <c r="T1864" s="1" t="s">
        <v>52</v>
      </c>
      <c r="U1864">
        <v>69.034999999999997</v>
      </c>
      <c r="V1864">
        <v>63.5122</v>
      </c>
      <c r="W1864">
        <v>63.5122</v>
      </c>
      <c r="X1864" s="1" t="s">
        <v>53</v>
      </c>
      <c r="Y1864" s="1" t="s">
        <v>49</v>
      </c>
      <c r="Z1864" s="1" t="s">
        <v>3778</v>
      </c>
      <c r="AA1864" s="1" t="s">
        <v>3817</v>
      </c>
      <c r="AB1864" s="1" t="s">
        <v>3790</v>
      </c>
      <c r="AC1864" s="1" t="s">
        <v>125</v>
      </c>
      <c r="AD1864" s="1" t="s">
        <v>3791</v>
      </c>
      <c r="AE1864" s="1" t="s">
        <v>3792</v>
      </c>
      <c r="AF1864" s="1" t="s">
        <v>70</v>
      </c>
      <c r="AG1864" s="1" t="s">
        <v>3745</v>
      </c>
      <c r="AH1864">
        <v>60</v>
      </c>
      <c r="AI1864" s="1" t="s">
        <v>113</v>
      </c>
      <c r="AJ1864" s="1" t="s">
        <v>114</v>
      </c>
      <c r="AK1864" s="1" t="s">
        <v>115</v>
      </c>
      <c r="AL1864">
        <v>1</v>
      </c>
      <c r="AM1864" s="1" t="s">
        <v>3899</v>
      </c>
      <c r="AN1864" s="2">
        <v>46113</v>
      </c>
      <c r="AO1864" s="3">
        <v>46113</v>
      </c>
    </row>
    <row r="1865" spans="1:41">
      <c r="A1865" s="1" t="s">
        <v>3900</v>
      </c>
      <c r="B1865" s="1" t="s">
        <v>3733</v>
      </c>
      <c r="E1865" s="1" t="s">
        <v>3787</v>
      </c>
      <c r="F1865">
        <v>46114.833333333336</v>
      </c>
      <c r="G1865">
        <v>46115.833333333336</v>
      </c>
      <c r="H1865">
        <v>46112.833333333336</v>
      </c>
      <c r="I1865">
        <v>46142.833333333336</v>
      </c>
      <c r="J1865" s="1" t="s">
        <v>3777</v>
      </c>
      <c r="K1865" s="1" t="s">
        <v>107</v>
      </c>
      <c r="L1865" s="1" t="s">
        <v>3778</v>
      </c>
      <c r="M1865" s="1" t="s">
        <v>3820</v>
      </c>
      <c r="N1865" s="1" t="s">
        <v>3738</v>
      </c>
      <c r="O1865" s="1" t="s">
        <v>49</v>
      </c>
      <c r="P1865">
        <v>147.39019999999999</v>
      </c>
      <c r="Q1865" s="1" t="s">
        <v>3780</v>
      </c>
      <c r="R1865">
        <v>0.5</v>
      </c>
      <c r="S1865" s="1" t="s">
        <v>51</v>
      </c>
      <c r="T1865" s="1" t="s">
        <v>52</v>
      </c>
      <c r="U1865">
        <v>73.695099999999996</v>
      </c>
      <c r="V1865">
        <v>67.799499999999995</v>
      </c>
      <c r="W1865">
        <v>67.799499999999995</v>
      </c>
      <c r="X1865" s="1" t="s">
        <v>53</v>
      </c>
      <c r="Y1865" s="1" t="s">
        <v>49</v>
      </c>
      <c r="Z1865" s="1" t="s">
        <v>3778</v>
      </c>
      <c r="AA1865" s="1" t="s">
        <v>3817</v>
      </c>
      <c r="AB1865" s="1" t="s">
        <v>3790</v>
      </c>
      <c r="AC1865" s="1" t="s">
        <v>125</v>
      </c>
      <c r="AD1865" s="1" t="s">
        <v>3791</v>
      </c>
      <c r="AE1865" s="1" t="s">
        <v>3792</v>
      </c>
      <c r="AF1865" s="1" t="s">
        <v>70</v>
      </c>
      <c r="AG1865" s="1" t="s">
        <v>3745</v>
      </c>
      <c r="AH1865">
        <v>61</v>
      </c>
      <c r="AI1865" s="1" t="s">
        <v>113</v>
      </c>
      <c r="AJ1865" s="1" t="s">
        <v>114</v>
      </c>
      <c r="AK1865" s="1" t="s">
        <v>115</v>
      </c>
      <c r="AL1865">
        <v>1</v>
      </c>
      <c r="AM1865" s="1" t="s">
        <v>3901</v>
      </c>
      <c r="AN1865" s="2">
        <v>46113</v>
      </c>
      <c r="AO1865" s="3">
        <v>46113</v>
      </c>
    </row>
    <row r="1866" spans="1:41">
      <c r="A1866" s="1" t="s">
        <v>3902</v>
      </c>
      <c r="B1866" s="1" t="s">
        <v>3733</v>
      </c>
      <c r="E1866" s="1" t="s">
        <v>3734</v>
      </c>
      <c r="F1866">
        <v>46115.833333333336</v>
      </c>
      <c r="G1866">
        <v>46116.833333333336</v>
      </c>
      <c r="H1866">
        <v>46112.833333333336</v>
      </c>
      <c r="I1866">
        <v>46142.833333333336</v>
      </c>
      <c r="J1866" s="1" t="s">
        <v>3735</v>
      </c>
      <c r="K1866" s="1" t="s">
        <v>45</v>
      </c>
      <c r="L1866" s="1" t="s">
        <v>3736</v>
      </c>
      <c r="M1866" s="1" t="s">
        <v>3737</v>
      </c>
      <c r="N1866" s="1" t="s">
        <v>3738</v>
      </c>
      <c r="O1866" s="1" t="s">
        <v>49</v>
      </c>
      <c r="P1866">
        <v>1446.2810999999999</v>
      </c>
      <c r="Q1866" s="1" t="s">
        <v>3739</v>
      </c>
      <c r="R1866">
        <v>3.1611005633690438E-2</v>
      </c>
      <c r="S1866" s="1" t="s">
        <v>3740</v>
      </c>
      <c r="T1866" s="1" t="s">
        <v>52</v>
      </c>
      <c r="U1866">
        <v>45.718400000000003</v>
      </c>
      <c r="V1866">
        <v>37.097099999999998</v>
      </c>
      <c r="W1866">
        <v>37.097099999999998</v>
      </c>
      <c r="X1866" s="1" t="s">
        <v>53</v>
      </c>
      <c r="Y1866" s="1" t="s">
        <v>49</v>
      </c>
      <c r="Z1866" s="1" t="s">
        <v>3736</v>
      </c>
      <c r="AA1866" s="1" t="s">
        <v>3741</v>
      </c>
      <c r="AB1866" s="1" t="s">
        <v>3742</v>
      </c>
      <c r="AC1866" s="1" t="s">
        <v>67</v>
      </c>
      <c r="AD1866" s="1" t="s">
        <v>3743</v>
      </c>
      <c r="AE1866" s="1" t="s">
        <v>3744</v>
      </c>
      <c r="AF1866" s="1" t="s">
        <v>70</v>
      </c>
      <c r="AG1866" s="1" t="s">
        <v>3745</v>
      </c>
      <c r="AH1866">
        <v>62</v>
      </c>
      <c r="AI1866" s="1" t="s">
        <v>70</v>
      </c>
      <c r="AJ1866" s="1" t="s">
        <v>71</v>
      </c>
      <c r="AK1866" s="1" t="s">
        <v>72</v>
      </c>
      <c r="AL1866">
        <v>1</v>
      </c>
      <c r="AM1866" s="1" t="s">
        <v>3903</v>
      </c>
      <c r="AN1866" s="2">
        <v>46113</v>
      </c>
      <c r="AO1866" s="3">
        <v>46113</v>
      </c>
    </row>
    <row r="1867" spans="1:41">
      <c r="A1867" s="1" t="s">
        <v>3904</v>
      </c>
      <c r="B1867" s="1" t="s">
        <v>3733</v>
      </c>
      <c r="E1867" s="1" t="s">
        <v>3734</v>
      </c>
      <c r="F1867">
        <v>46115.833333333336</v>
      </c>
      <c r="G1867">
        <v>46116.833333333336</v>
      </c>
      <c r="H1867">
        <v>46112.833333333336</v>
      </c>
      <c r="I1867">
        <v>46142.833333333336</v>
      </c>
      <c r="J1867" s="1" t="s">
        <v>3735</v>
      </c>
      <c r="K1867" s="1" t="s">
        <v>45</v>
      </c>
      <c r="L1867" s="1" t="s">
        <v>3736</v>
      </c>
      <c r="M1867" s="1" t="s">
        <v>3748</v>
      </c>
      <c r="N1867" s="1" t="s">
        <v>3738</v>
      </c>
      <c r="O1867" s="1" t="s">
        <v>49</v>
      </c>
      <c r="P1867">
        <v>1633.4963</v>
      </c>
      <c r="Q1867" s="1" t="s">
        <v>3739</v>
      </c>
      <c r="R1867">
        <v>3.1611029666856298E-2</v>
      </c>
      <c r="S1867" s="1" t="s">
        <v>3740</v>
      </c>
      <c r="T1867" s="1" t="s">
        <v>52</v>
      </c>
      <c r="U1867">
        <v>51.636499999999998</v>
      </c>
      <c r="V1867">
        <v>41.899099999999997</v>
      </c>
      <c r="W1867">
        <v>41.899099999999997</v>
      </c>
      <c r="X1867" s="1" t="s">
        <v>53</v>
      </c>
      <c r="Y1867" s="1" t="s">
        <v>49</v>
      </c>
      <c r="Z1867" s="1" t="s">
        <v>3736</v>
      </c>
      <c r="AA1867" s="1" t="s">
        <v>3741</v>
      </c>
      <c r="AB1867" s="1" t="s">
        <v>3742</v>
      </c>
      <c r="AC1867" s="1" t="s">
        <v>67</v>
      </c>
      <c r="AD1867" s="1" t="s">
        <v>3743</v>
      </c>
      <c r="AE1867" s="1" t="s">
        <v>3744</v>
      </c>
      <c r="AF1867" s="1" t="s">
        <v>70</v>
      </c>
      <c r="AG1867" s="1" t="s">
        <v>3745</v>
      </c>
      <c r="AH1867">
        <v>63</v>
      </c>
      <c r="AI1867" s="1" t="s">
        <v>70</v>
      </c>
      <c r="AJ1867" s="1" t="s">
        <v>71</v>
      </c>
      <c r="AK1867" s="1" t="s">
        <v>72</v>
      </c>
      <c r="AL1867">
        <v>1</v>
      </c>
      <c r="AM1867" s="1" t="s">
        <v>3905</v>
      </c>
      <c r="AN1867" s="2">
        <v>46113</v>
      </c>
      <c r="AO1867" s="3">
        <v>46113</v>
      </c>
    </row>
    <row r="1868" spans="1:41">
      <c r="A1868" s="1" t="s">
        <v>3906</v>
      </c>
      <c r="B1868" s="1" t="s">
        <v>3733</v>
      </c>
      <c r="E1868" s="1" t="s">
        <v>3734</v>
      </c>
      <c r="F1868">
        <v>46115.833333333336</v>
      </c>
      <c r="G1868">
        <v>46116.833333333336</v>
      </c>
      <c r="H1868">
        <v>46112.833333333336</v>
      </c>
      <c r="I1868">
        <v>46142.833333333336</v>
      </c>
      <c r="J1868" s="1" t="s">
        <v>3751</v>
      </c>
      <c r="K1868" s="1" t="s">
        <v>124</v>
      </c>
      <c r="L1868" s="1" t="s">
        <v>3752</v>
      </c>
      <c r="M1868" s="1" t="s">
        <v>3753</v>
      </c>
      <c r="N1868" s="1" t="s">
        <v>3738</v>
      </c>
      <c r="O1868" s="1" t="s">
        <v>49</v>
      </c>
      <c r="P1868">
        <v>12.0966</v>
      </c>
      <c r="Q1868" s="1" t="s">
        <v>3754</v>
      </c>
      <c r="R1868">
        <v>6.2499875998214378</v>
      </c>
      <c r="S1868" s="1" t="s">
        <v>51</v>
      </c>
      <c r="T1868" s="1" t="s">
        <v>52</v>
      </c>
      <c r="U1868">
        <v>75.6036</v>
      </c>
      <c r="V1868">
        <v>71.823400000000007</v>
      </c>
      <c r="W1868">
        <v>71.823400000000007</v>
      </c>
      <c r="X1868" s="1" t="s">
        <v>53</v>
      </c>
      <c r="Y1868" s="1" t="s">
        <v>49</v>
      </c>
      <c r="Z1868" s="1" t="s">
        <v>3752</v>
      </c>
      <c r="AA1868" s="1" t="s">
        <v>3741</v>
      </c>
      <c r="AB1868" s="1" t="s">
        <v>3742</v>
      </c>
      <c r="AC1868" s="1" t="s">
        <v>67</v>
      </c>
      <c r="AD1868" s="1" t="s">
        <v>3743</v>
      </c>
      <c r="AE1868" s="1" t="s">
        <v>3744</v>
      </c>
      <c r="AF1868" s="1" t="s">
        <v>70</v>
      </c>
      <c r="AG1868" s="1" t="s">
        <v>3745</v>
      </c>
      <c r="AH1868">
        <v>64</v>
      </c>
      <c r="AI1868" s="1" t="s">
        <v>70</v>
      </c>
      <c r="AJ1868" s="1" t="s">
        <v>71</v>
      </c>
      <c r="AK1868" s="1" t="s">
        <v>72</v>
      </c>
      <c r="AL1868">
        <v>1</v>
      </c>
      <c r="AM1868" s="1" t="s">
        <v>3907</v>
      </c>
      <c r="AN1868" s="2">
        <v>46113</v>
      </c>
      <c r="AO1868" s="3">
        <v>46113</v>
      </c>
    </row>
    <row r="1869" spans="1:41">
      <c r="A1869" s="1" t="s">
        <v>3908</v>
      </c>
      <c r="B1869" s="1" t="s">
        <v>3733</v>
      </c>
      <c r="E1869" s="1" t="s">
        <v>3734</v>
      </c>
      <c r="F1869">
        <v>46115.833333333336</v>
      </c>
      <c r="G1869">
        <v>46116.833333333336</v>
      </c>
      <c r="H1869">
        <v>46112.833333333336</v>
      </c>
      <c r="I1869">
        <v>46142.833333333336</v>
      </c>
      <c r="J1869" s="1" t="s">
        <v>3751</v>
      </c>
      <c r="K1869" s="1" t="s">
        <v>124</v>
      </c>
      <c r="L1869" s="1" t="s">
        <v>3752</v>
      </c>
      <c r="M1869" s="1" t="s">
        <v>3757</v>
      </c>
      <c r="N1869" s="1" t="s">
        <v>3738</v>
      </c>
      <c r="O1869" s="1" t="s">
        <v>49</v>
      </c>
      <c r="P1869">
        <v>12.9872</v>
      </c>
      <c r="Q1869" s="1" t="s">
        <v>3754</v>
      </c>
      <c r="R1869">
        <v>6.25</v>
      </c>
      <c r="S1869" s="1" t="s">
        <v>51</v>
      </c>
      <c r="T1869" s="1" t="s">
        <v>52</v>
      </c>
      <c r="U1869">
        <v>81.17</v>
      </c>
      <c r="V1869">
        <v>77.111500000000007</v>
      </c>
      <c r="W1869">
        <v>77.111500000000007</v>
      </c>
      <c r="X1869" s="1" t="s">
        <v>53</v>
      </c>
      <c r="Y1869" s="1" t="s">
        <v>49</v>
      </c>
      <c r="Z1869" s="1" t="s">
        <v>3752</v>
      </c>
      <c r="AA1869" s="1" t="s">
        <v>3741</v>
      </c>
      <c r="AB1869" s="1" t="s">
        <v>3742</v>
      </c>
      <c r="AC1869" s="1" t="s">
        <v>67</v>
      </c>
      <c r="AD1869" s="1" t="s">
        <v>3743</v>
      </c>
      <c r="AE1869" s="1" t="s">
        <v>3744</v>
      </c>
      <c r="AF1869" s="1" t="s">
        <v>70</v>
      </c>
      <c r="AG1869" s="1" t="s">
        <v>3745</v>
      </c>
      <c r="AH1869">
        <v>65</v>
      </c>
      <c r="AI1869" s="1" t="s">
        <v>70</v>
      </c>
      <c r="AJ1869" s="1" t="s">
        <v>71</v>
      </c>
      <c r="AK1869" s="1" t="s">
        <v>72</v>
      </c>
      <c r="AL1869">
        <v>1</v>
      </c>
      <c r="AM1869" s="1" t="s">
        <v>3909</v>
      </c>
      <c r="AN1869" s="2">
        <v>46113</v>
      </c>
      <c r="AO1869" s="3">
        <v>46113</v>
      </c>
    </row>
    <row r="1870" spans="1:41">
      <c r="A1870" s="1" t="s">
        <v>3910</v>
      </c>
      <c r="B1870" s="1" t="s">
        <v>3733</v>
      </c>
      <c r="E1870" s="1" t="s">
        <v>3734</v>
      </c>
      <c r="F1870">
        <v>46115.833333333336</v>
      </c>
      <c r="G1870">
        <v>46116.833333333336</v>
      </c>
      <c r="H1870">
        <v>46112.833333333336</v>
      </c>
      <c r="I1870">
        <v>46142.833333333336</v>
      </c>
      <c r="J1870" s="1" t="s">
        <v>3760</v>
      </c>
      <c r="K1870" s="1" t="s">
        <v>76</v>
      </c>
      <c r="L1870" s="1" t="s">
        <v>3761</v>
      </c>
      <c r="M1870" s="1" t="s">
        <v>3762</v>
      </c>
      <c r="N1870" s="1" t="s">
        <v>3738</v>
      </c>
      <c r="O1870" s="1" t="s">
        <v>49</v>
      </c>
      <c r="P1870">
        <v>311.9973</v>
      </c>
      <c r="Q1870" s="1" t="s">
        <v>3763</v>
      </c>
      <c r="R1870">
        <v>2.5999904486352927E-2</v>
      </c>
      <c r="S1870" s="1" t="s">
        <v>51</v>
      </c>
      <c r="T1870" s="1" t="s">
        <v>52</v>
      </c>
      <c r="U1870">
        <v>8.1119000000000003</v>
      </c>
      <c r="V1870">
        <v>7.4878999999999998</v>
      </c>
      <c r="W1870">
        <v>7.4878999999999998</v>
      </c>
      <c r="X1870" s="1" t="s">
        <v>53</v>
      </c>
      <c r="Y1870" s="1" t="s">
        <v>49</v>
      </c>
      <c r="Z1870" s="1" t="s">
        <v>3761</v>
      </c>
      <c r="AA1870" s="1" t="s">
        <v>3741</v>
      </c>
      <c r="AB1870" s="1" t="s">
        <v>3742</v>
      </c>
      <c r="AC1870" s="1" t="s">
        <v>67</v>
      </c>
      <c r="AD1870" s="1" t="s">
        <v>3743</v>
      </c>
      <c r="AE1870" s="1" t="s">
        <v>3744</v>
      </c>
      <c r="AF1870" s="1" t="s">
        <v>70</v>
      </c>
      <c r="AG1870" s="1" t="s">
        <v>3745</v>
      </c>
      <c r="AH1870">
        <v>66</v>
      </c>
      <c r="AI1870" s="1" t="s">
        <v>70</v>
      </c>
      <c r="AJ1870" s="1" t="s">
        <v>71</v>
      </c>
      <c r="AK1870" s="1" t="s">
        <v>72</v>
      </c>
      <c r="AL1870">
        <v>1</v>
      </c>
      <c r="AM1870" s="1" t="s">
        <v>3911</v>
      </c>
      <c r="AN1870" s="2">
        <v>46113</v>
      </c>
      <c r="AO1870" s="3">
        <v>46113</v>
      </c>
    </row>
    <row r="1871" spans="1:41">
      <c r="A1871" s="1" t="s">
        <v>3912</v>
      </c>
      <c r="B1871" s="1" t="s">
        <v>3733</v>
      </c>
      <c r="E1871" s="1" t="s">
        <v>3734</v>
      </c>
      <c r="F1871">
        <v>46115.833333333336</v>
      </c>
      <c r="G1871">
        <v>46116.833333333336</v>
      </c>
      <c r="H1871">
        <v>46112.833333333336</v>
      </c>
      <c r="I1871">
        <v>46142.833333333336</v>
      </c>
      <c r="J1871" s="1" t="s">
        <v>3760</v>
      </c>
      <c r="K1871" s="1" t="s">
        <v>76</v>
      </c>
      <c r="L1871" s="1" t="s">
        <v>3761</v>
      </c>
      <c r="M1871" s="1" t="s">
        <v>3766</v>
      </c>
      <c r="N1871" s="1" t="s">
        <v>3738</v>
      </c>
      <c r="O1871" s="1" t="s">
        <v>49</v>
      </c>
      <c r="P1871">
        <v>316.51560000000001</v>
      </c>
      <c r="Q1871" s="1" t="s">
        <v>3763</v>
      </c>
      <c r="R1871">
        <v>2.5999982307349151E-2</v>
      </c>
      <c r="S1871" s="1" t="s">
        <v>51</v>
      </c>
      <c r="T1871" s="1" t="s">
        <v>52</v>
      </c>
      <c r="U1871">
        <v>8.2294</v>
      </c>
      <c r="V1871">
        <v>7.5964</v>
      </c>
      <c r="W1871">
        <v>7.5964</v>
      </c>
      <c r="X1871" s="1" t="s">
        <v>53</v>
      </c>
      <c r="Y1871" s="1" t="s">
        <v>49</v>
      </c>
      <c r="Z1871" s="1" t="s">
        <v>3761</v>
      </c>
      <c r="AA1871" s="1" t="s">
        <v>55</v>
      </c>
      <c r="AB1871" s="1" t="s">
        <v>56</v>
      </c>
      <c r="AC1871" s="1" t="s">
        <v>57</v>
      </c>
      <c r="AD1871" s="1" t="s">
        <v>58</v>
      </c>
      <c r="AE1871" s="1" t="s">
        <v>59</v>
      </c>
      <c r="AF1871" s="1" t="s">
        <v>56</v>
      </c>
      <c r="AG1871" s="1" t="s">
        <v>3745</v>
      </c>
      <c r="AH1871">
        <v>67</v>
      </c>
      <c r="AI1871" s="1" t="s">
        <v>56</v>
      </c>
      <c r="AJ1871" s="1" t="s">
        <v>56</v>
      </c>
      <c r="AK1871" s="1" t="s">
        <v>61</v>
      </c>
      <c r="AL1871">
        <v>1</v>
      </c>
      <c r="AM1871" s="1" t="s">
        <v>3913</v>
      </c>
      <c r="AN1871" s="2">
        <v>46113</v>
      </c>
      <c r="AO1871" s="3">
        <v>46113</v>
      </c>
    </row>
    <row r="1872" spans="1:41">
      <c r="A1872" s="1" t="s">
        <v>3914</v>
      </c>
      <c r="B1872" s="1" t="s">
        <v>3733</v>
      </c>
      <c r="E1872" s="1" t="s">
        <v>3734</v>
      </c>
      <c r="F1872">
        <v>46115.833333333336</v>
      </c>
      <c r="G1872">
        <v>46116.833333333336</v>
      </c>
      <c r="H1872">
        <v>46112.833333333336</v>
      </c>
      <c r="I1872">
        <v>46142.833333333336</v>
      </c>
      <c r="J1872" s="1" t="s">
        <v>3769</v>
      </c>
      <c r="K1872" s="1" t="s">
        <v>87</v>
      </c>
      <c r="L1872" s="1" t="s">
        <v>3770</v>
      </c>
      <c r="M1872" s="1" t="s">
        <v>3771</v>
      </c>
      <c r="N1872" s="1" t="s">
        <v>3738</v>
      </c>
      <c r="O1872" s="1" t="s">
        <v>49</v>
      </c>
      <c r="P1872">
        <v>453.45569999999998</v>
      </c>
      <c r="Q1872" s="1" t="s">
        <v>3739</v>
      </c>
      <c r="R1872">
        <v>8.2599909980181088E-2</v>
      </c>
      <c r="S1872" s="1" t="s">
        <v>3740</v>
      </c>
      <c r="T1872" s="1" t="s">
        <v>52</v>
      </c>
      <c r="U1872">
        <v>37.455399999999997</v>
      </c>
      <c r="V1872">
        <v>30.871200000000002</v>
      </c>
      <c r="W1872">
        <v>30.871200000000002</v>
      </c>
      <c r="X1872" s="1" t="s">
        <v>53</v>
      </c>
      <c r="Y1872" s="1" t="s">
        <v>49</v>
      </c>
      <c r="Z1872" s="1" t="s">
        <v>3770</v>
      </c>
      <c r="AA1872" s="1" t="s">
        <v>3741</v>
      </c>
      <c r="AB1872" s="1" t="s">
        <v>3742</v>
      </c>
      <c r="AC1872" s="1" t="s">
        <v>67</v>
      </c>
      <c r="AD1872" s="1" t="s">
        <v>3743</v>
      </c>
      <c r="AE1872" s="1" t="s">
        <v>3744</v>
      </c>
      <c r="AF1872" s="1" t="s">
        <v>70</v>
      </c>
      <c r="AG1872" s="1" t="s">
        <v>3745</v>
      </c>
      <c r="AH1872">
        <v>68</v>
      </c>
      <c r="AI1872" s="1" t="s">
        <v>70</v>
      </c>
      <c r="AJ1872" s="1" t="s">
        <v>71</v>
      </c>
      <c r="AK1872" s="1" t="s">
        <v>72</v>
      </c>
      <c r="AL1872">
        <v>1</v>
      </c>
      <c r="AM1872" s="1" t="s">
        <v>3915</v>
      </c>
      <c r="AN1872" s="2">
        <v>46113</v>
      </c>
      <c r="AO1872" s="3">
        <v>46113</v>
      </c>
    </row>
    <row r="1873" spans="1:41">
      <c r="A1873" s="1" t="s">
        <v>3916</v>
      </c>
      <c r="B1873" s="1" t="s">
        <v>3733</v>
      </c>
      <c r="E1873" s="1" t="s">
        <v>3734</v>
      </c>
      <c r="F1873">
        <v>46115.833333333336</v>
      </c>
      <c r="G1873">
        <v>46116.833333333336</v>
      </c>
      <c r="H1873">
        <v>46112.833333333336</v>
      </c>
      <c r="I1873">
        <v>46142.833333333336</v>
      </c>
      <c r="J1873" s="1" t="s">
        <v>3769</v>
      </c>
      <c r="K1873" s="1" t="s">
        <v>87</v>
      </c>
      <c r="L1873" s="1" t="s">
        <v>3770</v>
      </c>
      <c r="M1873" s="1" t="s">
        <v>3774</v>
      </c>
      <c r="N1873" s="1" t="s">
        <v>3738</v>
      </c>
      <c r="O1873" s="1" t="s">
        <v>49</v>
      </c>
      <c r="P1873">
        <v>421.16719999999998</v>
      </c>
      <c r="Q1873" s="1" t="s">
        <v>3739</v>
      </c>
      <c r="R1873">
        <v>8.2599974546925789E-2</v>
      </c>
      <c r="S1873" s="1" t="s">
        <v>3740</v>
      </c>
      <c r="T1873" s="1" t="s">
        <v>52</v>
      </c>
      <c r="U1873">
        <v>34.788400000000003</v>
      </c>
      <c r="V1873">
        <v>28.673100000000002</v>
      </c>
      <c r="W1873">
        <v>28.673100000000002</v>
      </c>
      <c r="X1873" s="1" t="s">
        <v>53</v>
      </c>
      <c r="Y1873" s="1" t="s">
        <v>49</v>
      </c>
      <c r="Z1873" s="1" t="s">
        <v>3770</v>
      </c>
      <c r="AA1873" s="1" t="s">
        <v>3741</v>
      </c>
      <c r="AB1873" s="1" t="s">
        <v>3742</v>
      </c>
      <c r="AC1873" s="1" t="s">
        <v>67</v>
      </c>
      <c r="AD1873" s="1" t="s">
        <v>3743</v>
      </c>
      <c r="AE1873" s="1" t="s">
        <v>3744</v>
      </c>
      <c r="AF1873" s="1" t="s">
        <v>70</v>
      </c>
      <c r="AG1873" s="1" t="s">
        <v>3745</v>
      </c>
      <c r="AH1873">
        <v>69</v>
      </c>
      <c r="AI1873" s="1" t="s">
        <v>70</v>
      </c>
      <c r="AJ1873" s="1" t="s">
        <v>71</v>
      </c>
      <c r="AK1873" s="1" t="s">
        <v>72</v>
      </c>
      <c r="AL1873">
        <v>1</v>
      </c>
      <c r="AM1873" s="1" t="s">
        <v>3917</v>
      </c>
      <c r="AN1873" s="2">
        <v>46113</v>
      </c>
      <c r="AO1873" s="3">
        <v>46113</v>
      </c>
    </row>
    <row r="1874" spans="1:41">
      <c r="A1874" s="1" t="s">
        <v>3918</v>
      </c>
      <c r="B1874" s="1" t="s">
        <v>3733</v>
      </c>
      <c r="E1874" s="1" t="s">
        <v>3734</v>
      </c>
      <c r="F1874">
        <v>46115.833333333336</v>
      </c>
      <c r="G1874">
        <v>46116.833333333336</v>
      </c>
      <c r="H1874">
        <v>46112.833333333336</v>
      </c>
      <c r="I1874">
        <v>46142.833333333336</v>
      </c>
      <c r="J1874" s="1" t="s">
        <v>3777</v>
      </c>
      <c r="K1874" s="1" t="s">
        <v>107</v>
      </c>
      <c r="L1874" s="1" t="s">
        <v>3778</v>
      </c>
      <c r="M1874" s="1" t="s">
        <v>3779</v>
      </c>
      <c r="N1874" s="1" t="s">
        <v>3738</v>
      </c>
      <c r="O1874" s="1" t="s">
        <v>49</v>
      </c>
      <c r="P1874">
        <v>280.0437</v>
      </c>
      <c r="Q1874" s="1" t="s">
        <v>3780</v>
      </c>
      <c r="R1874">
        <v>0.49999982145643701</v>
      </c>
      <c r="S1874" s="1" t="s">
        <v>51</v>
      </c>
      <c r="T1874" s="1" t="s">
        <v>52</v>
      </c>
      <c r="U1874">
        <v>140.02180000000001</v>
      </c>
      <c r="V1874">
        <v>128.8201</v>
      </c>
      <c r="W1874">
        <v>128.8201</v>
      </c>
      <c r="X1874" s="1" t="s">
        <v>53</v>
      </c>
      <c r="Y1874" s="1" t="s">
        <v>49</v>
      </c>
      <c r="Z1874" s="1" t="s">
        <v>3778</v>
      </c>
      <c r="AA1874" s="1" t="s">
        <v>3781</v>
      </c>
      <c r="AB1874" s="1" t="s">
        <v>3742</v>
      </c>
      <c r="AC1874" s="1" t="s">
        <v>67</v>
      </c>
      <c r="AD1874" s="1" t="s">
        <v>3743</v>
      </c>
      <c r="AE1874" s="1" t="s">
        <v>3744</v>
      </c>
      <c r="AF1874" s="1" t="s">
        <v>70</v>
      </c>
      <c r="AG1874" s="1" t="s">
        <v>3745</v>
      </c>
      <c r="AH1874">
        <v>70</v>
      </c>
      <c r="AI1874" s="1" t="s">
        <v>113</v>
      </c>
      <c r="AJ1874" s="1" t="s">
        <v>114</v>
      </c>
      <c r="AK1874" s="1" t="s">
        <v>115</v>
      </c>
      <c r="AL1874">
        <v>1</v>
      </c>
      <c r="AM1874" s="1" t="s">
        <v>3919</v>
      </c>
      <c r="AN1874" s="2">
        <v>46113</v>
      </c>
      <c r="AO1874" s="3">
        <v>46113</v>
      </c>
    </row>
    <row r="1875" spans="1:41">
      <c r="A1875" s="1" t="s">
        <v>3920</v>
      </c>
      <c r="B1875" s="1" t="s">
        <v>3733</v>
      </c>
      <c r="E1875" s="1" t="s">
        <v>3734</v>
      </c>
      <c r="F1875">
        <v>46115.833333333336</v>
      </c>
      <c r="G1875">
        <v>46116.833333333336</v>
      </c>
      <c r="H1875">
        <v>46112.833333333336</v>
      </c>
      <c r="I1875">
        <v>46142.833333333336</v>
      </c>
      <c r="J1875" s="1" t="s">
        <v>3777</v>
      </c>
      <c r="K1875" s="1" t="s">
        <v>107</v>
      </c>
      <c r="L1875" s="1" t="s">
        <v>3778</v>
      </c>
      <c r="M1875" s="1" t="s">
        <v>3784</v>
      </c>
      <c r="N1875" s="1" t="s">
        <v>3738</v>
      </c>
      <c r="O1875" s="1" t="s">
        <v>49</v>
      </c>
      <c r="P1875">
        <v>302.27850000000001</v>
      </c>
      <c r="Q1875" s="1" t="s">
        <v>3780</v>
      </c>
      <c r="R1875">
        <v>0.49999983458962521</v>
      </c>
      <c r="S1875" s="1" t="s">
        <v>51</v>
      </c>
      <c r="T1875" s="1" t="s">
        <v>52</v>
      </c>
      <c r="U1875">
        <v>151.13919999999999</v>
      </c>
      <c r="V1875">
        <v>139.04810000000001</v>
      </c>
      <c r="W1875">
        <v>139.04810000000001</v>
      </c>
      <c r="X1875" s="1" t="s">
        <v>53</v>
      </c>
      <c r="Y1875" s="1" t="s">
        <v>49</v>
      </c>
      <c r="Z1875" s="1" t="s">
        <v>3778</v>
      </c>
      <c r="AA1875" s="1" t="s">
        <v>55</v>
      </c>
      <c r="AB1875" s="1" t="s">
        <v>56</v>
      </c>
      <c r="AC1875" s="1" t="s">
        <v>57</v>
      </c>
      <c r="AD1875" s="1" t="s">
        <v>58</v>
      </c>
      <c r="AE1875" s="1" t="s">
        <v>59</v>
      </c>
      <c r="AF1875" s="1" t="s">
        <v>56</v>
      </c>
      <c r="AG1875" s="1" t="s">
        <v>3745</v>
      </c>
      <c r="AH1875">
        <v>71</v>
      </c>
      <c r="AI1875" s="1" t="s">
        <v>56</v>
      </c>
      <c r="AJ1875" s="1" t="s">
        <v>56</v>
      </c>
      <c r="AK1875" s="1" t="s">
        <v>61</v>
      </c>
      <c r="AL1875">
        <v>1</v>
      </c>
      <c r="AM1875" s="1" t="s">
        <v>3921</v>
      </c>
      <c r="AN1875" s="2">
        <v>46113</v>
      </c>
      <c r="AO1875" s="3">
        <v>46113</v>
      </c>
    </row>
    <row r="1876" spans="1:41">
      <c r="A1876" s="1" t="s">
        <v>3922</v>
      </c>
      <c r="B1876" s="1" t="s">
        <v>3733</v>
      </c>
      <c r="E1876" s="1" t="s">
        <v>3787</v>
      </c>
      <c r="F1876">
        <v>46115.833333333336</v>
      </c>
      <c r="G1876">
        <v>46116.833333333336</v>
      </c>
      <c r="H1876">
        <v>46112.833333333336</v>
      </c>
      <c r="I1876">
        <v>46142.833333333336</v>
      </c>
      <c r="J1876" s="1" t="s">
        <v>3735</v>
      </c>
      <c r="K1876" s="1" t="s">
        <v>45</v>
      </c>
      <c r="L1876" s="1" t="s">
        <v>3736</v>
      </c>
      <c r="M1876" s="1" t="s">
        <v>3788</v>
      </c>
      <c r="N1876" s="1" t="s">
        <v>3738</v>
      </c>
      <c r="O1876" s="1" t="s">
        <v>49</v>
      </c>
      <c r="P1876">
        <v>616.33870000000002</v>
      </c>
      <c r="Q1876" s="1" t="s">
        <v>3739</v>
      </c>
      <c r="R1876">
        <v>3.1611028157083117E-2</v>
      </c>
      <c r="S1876" s="1" t="s">
        <v>3740</v>
      </c>
      <c r="T1876" s="1" t="s">
        <v>52</v>
      </c>
      <c r="U1876">
        <v>19.4831</v>
      </c>
      <c r="V1876">
        <v>15.809100000000001</v>
      </c>
      <c r="W1876">
        <v>15.809100000000001</v>
      </c>
      <c r="X1876" s="1" t="s">
        <v>53</v>
      </c>
      <c r="Y1876" s="1" t="s">
        <v>49</v>
      </c>
      <c r="Z1876" s="1" t="s">
        <v>3736</v>
      </c>
      <c r="AA1876" s="1" t="s">
        <v>3789</v>
      </c>
      <c r="AB1876" s="1" t="s">
        <v>3790</v>
      </c>
      <c r="AC1876" s="1" t="s">
        <v>125</v>
      </c>
      <c r="AD1876" s="1" t="s">
        <v>3791</v>
      </c>
      <c r="AE1876" s="1" t="s">
        <v>3792</v>
      </c>
      <c r="AF1876" s="1" t="s">
        <v>70</v>
      </c>
      <c r="AG1876" s="1" t="s">
        <v>3745</v>
      </c>
      <c r="AH1876">
        <v>72</v>
      </c>
      <c r="AI1876" s="1" t="s">
        <v>70</v>
      </c>
      <c r="AJ1876" s="1" t="s">
        <v>71</v>
      </c>
      <c r="AK1876" s="1" t="s">
        <v>72</v>
      </c>
      <c r="AL1876">
        <v>1</v>
      </c>
      <c r="AM1876" s="1" t="s">
        <v>3923</v>
      </c>
      <c r="AN1876" s="2">
        <v>46113</v>
      </c>
      <c r="AO1876" s="3">
        <v>46113</v>
      </c>
    </row>
    <row r="1877" spans="1:41">
      <c r="A1877" s="1" t="s">
        <v>3924</v>
      </c>
      <c r="B1877" s="1" t="s">
        <v>3733</v>
      </c>
      <c r="E1877" s="1" t="s">
        <v>3787</v>
      </c>
      <c r="F1877">
        <v>46115.833333333336</v>
      </c>
      <c r="G1877">
        <v>46116.833333333336</v>
      </c>
      <c r="H1877">
        <v>46112.833333333336</v>
      </c>
      <c r="I1877">
        <v>46142.833333333336</v>
      </c>
      <c r="J1877" s="1" t="s">
        <v>3735</v>
      </c>
      <c r="K1877" s="1" t="s">
        <v>45</v>
      </c>
      <c r="L1877" s="1" t="s">
        <v>3736</v>
      </c>
      <c r="M1877" s="1" t="s">
        <v>3795</v>
      </c>
      <c r="N1877" s="1" t="s">
        <v>3738</v>
      </c>
      <c r="O1877" s="1" t="s">
        <v>49</v>
      </c>
      <c r="P1877">
        <v>711.93359999999996</v>
      </c>
      <c r="Q1877" s="1" t="s">
        <v>3739</v>
      </c>
      <c r="R1877">
        <v>3.161095360578571E-2</v>
      </c>
      <c r="S1877" s="1" t="s">
        <v>3740</v>
      </c>
      <c r="T1877" s="1" t="s">
        <v>52</v>
      </c>
      <c r="U1877">
        <v>22.504899999999999</v>
      </c>
      <c r="V1877">
        <v>18.261099999999999</v>
      </c>
      <c r="W1877">
        <v>18.261099999999999</v>
      </c>
      <c r="X1877" s="1" t="s">
        <v>53</v>
      </c>
      <c r="Y1877" s="1" t="s">
        <v>49</v>
      </c>
      <c r="Z1877" s="1" t="s">
        <v>3736</v>
      </c>
      <c r="AA1877" s="1" t="s">
        <v>3789</v>
      </c>
      <c r="AB1877" s="1" t="s">
        <v>3790</v>
      </c>
      <c r="AC1877" s="1" t="s">
        <v>125</v>
      </c>
      <c r="AD1877" s="1" t="s">
        <v>3791</v>
      </c>
      <c r="AE1877" s="1" t="s">
        <v>3792</v>
      </c>
      <c r="AF1877" s="1" t="s">
        <v>70</v>
      </c>
      <c r="AG1877" s="1" t="s">
        <v>3745</v>
      </c>
      <c r="AH1877">
        <v>73</v>
      </c>
      <c r="AI1877" s="1" t="s">
        <v>70</v>
      </c>
      <c r="AJ1877" s="1" t="s">
        <v>71</v>
      </c>
      <c r="AK1877" s="1" t="s">
        <v>72</v>
      </c>
      <c r="AL1877">
        <v>1</v>
      </c>
      <c r="AM1877" s="1" t="s">
        <v>3925</v>
      </c>
      <c r="AN1877" s="2">
        <v>46113</v>
      </c>
      <c r="AO1877" s="3">
        <v>46113</v>
      </c>
    </row>
    <row r="1878" spans="1:41">
      <c r="A1878" s="1" t="s">
        <v>3926</v>
      </c>
      <c r="B1878" s="1" t="s">
        <v>3733</v>
      </c>
      <c r="E1878" s="1" t="s">
        <v>3787</v>
      </c>
      <c r="F1878">
        <v>46115.833333333336</v>
      </c>
      <c r="G1878">
        <v>46116.833333333336</v>
      </c>
      <c r="H1878">
        <v>46112.833333333336</v>
      </c>
      <c r="I1878">
        <v>46142.833333333336</v>
      </c>
      <c r="J1878" s="1" t="s">
        <v>3751</v>
      </c>
      <c r="K1878" s="1" t="s">
        <v>124</v>
      </c>
      <c r="L1878" s="1" t="s">
        <v>3752</v>
      </c>
      <c r="M1878" s="1" t="s">
        <v>3798</v>
      </c>
      <c r="N1878" s="1" t="s">
        <v>3738</v>
      </c>
      <c r="O1878" s="1" t="s">
        <v>49</v>
      </c>
      <c r="P1878">
        <v>5.3181000000000003</v>
      </c>
      <c r="Q1878" s="1" t="s">
        <v>3754</v>
      </c>
      <c r="R1878">
        <v>6.2500517101972513</v>
      </c>
      <c r="S1878" s="1" t="s">
        <v>51</v>
      </c>
      <c r="T1878" s="1" t="s">
        <v>52</v>
      </c>
      <c r="U1878">
        <v>33.238399999999999</v>
      </c>
      <c r="V1878">
        <v>31.576499999999999</v>
      </c>
      <c r="W1878">
        <v>31.576499999999999</v>
      </c>
      <c r="X1878" s="1" t="s">
        <v>53</v>
      </c>
      <c r="Y1878" s="1" t="s">
        <v>49</v>
      </c>
      <c r="Z1878" s="1" t="s">
        <v>3752</v>
      </c>
      <c r="AA1878" s="1" t="s">
        <v>3789</v>
      </c>
      <c r="AB1878" s="1" t="s">
        <v>3790</v>
      </c>
      <c r="AC1878" s="1" t="s">
        <v>125</v>
      </c>
      <c r="AD1878" s="1" t="s">
        <v>3791</v>
      </c>
      <c r="AE1878" s="1" t="s">
        <v>3792</v>
      </c>
      <c r="AF1878" s="1" t="s">
        <v>70</v>
      </c>
      <c r="AG1878" s="1" t="s">
        <v>3745</v>
      </c>
      <c r="AH1878">
        <v>74</v>
      </c>
      <c r="AI1878" s="1" t="s">
        <v>70</v>
      </c>
      <c r="AJ1878" s="1" t="s">
        <v>71</v>
      </c>
      <c r="AK1878" s="1" t="s">
        <v>72</v>
      </c>
      <c r="AL1878">
        <v>1</v>
      </c>
      <c r="AM1878" s="1" t="s">
        <v>3927</v>
      </c>
      <c r="AN1878" s="2">
        <v>46113</v>
      </c>
      <c r="AO1878" s="3">
        <v>46113</v>
      </c>
    </row>
    <row r="1879" spans="1:41">
      <c r="A1879" s="1" t="s">
        <v>3928</v>
      </c>
      <c r="B1879" s="1" t="s">
        <v>3733</v>
      </c>
      <c r="E1879" s="1" t="s">
        <v>3787</v>
      </c>
      <c r="F1879">
        <v>46115.833333333336</v>
      </c>
      <c r="G1879">
        <v>46116.833333333336</v>
      </c>
      <c r="H1879">
        <v>46112.833333333336</v>
      </c>
      <c r="I1879">
        <v>46142.833333333336</v>
      </c>
      <c r="J1879" s="1" t="s">
        <v>3751</v>
      </c>
      <c r="K1879" s="1" t="s">
        <v>124</v>
      </c>
      <c r="L1879" s="1" t="s">
        <v>3752</v>
      </c>
      <c r="M1879" s="1" t="s">
        <v>3801</v>
      </c>
      <c r="N1879" s="1" t="s">
        <v>3738</v>
      </c>
      <c r="O1879" s="1" t="s">
        <v>49</v>
      </c>
      <c r="P1879">
        <v>5.4408000000000003</v>
      </c>
      <c r="Q1879" s="1" t="s">
        <v>3754</v>
      </c>
      <c r="R1879">
        <v>6.2499632406998966</v>
      </c>
      <c r="S1879" s="1" t="s">
        <v>51</v>
      </c>
      <c r="T1879" s="1" t="s">
        <v>52</v>
      </c>
      <c r="U1879">
        <v>34.004800000000003</v>
      </c>
      <c r="V1879">
        <v>32.304600000000001</v>
      </c>
      <c r="W1879">
        <v>32.304600000000001</v>
      </c>
      <c r="X1879" s="1" t="s">
        <v>53</v>
      </c>
      <c r="Y1879" s="1" t="s">
        <v>49</v>
      </c>
      <c r="Z1879" s="1" t="s">
        <v>3752</v>
      </c>
      <c r="AA1879" s="1" t="s">
        <v>3789</v>
      </c>
      <c r="AB1879" s="1" t="s">
        <v>3790</v>
      </c>
      <c r="AC1879" s="1" t="s">
        <v>125</v>
      </c>
      <c r="AD1879" s="1" t="s">
        <v>3791</v>
      </c>
      <c r="AE1879" s="1" t="s">
        <v>3792</v>
      </c>
      <c r="AF1879" s="1" t="s">
        <v>70</v>
      </c>
      <c r="AG1879" s="1" t="s">
        <v>3745</v>
      </c>
      <c r="AH1879">
        <v>75</v>
      </c>
      <c r="AI1879" s="1" t="s">
        <v>70</v>
      </c>
      <c r="AJ1879" s="1" t="s">
        <v>71</v>
      </c>
      <c r="AK1879" s="1" t="s">
        <v>72</v>
      </c>
      <c r="AL1879">
        <v>1</v>
      </c>
      <c r="AM1879" s="1" t="s">
        <v>3929</v>
      </c>
      <c r="AN1879" s="2">
        <v>46113</v>
      </c>
      <c r="AO1879" s="3">
        <v>46113</v>
      </c>
    </row>
    <row r="1880" spans="1:41">
      <c r="A1880" s="1" t="s">
        <v>3930</v>
      </c>
      <c r="B1880" s="1" t="s">
        <v>3733</v>
      </c>
      <c r="E1880" s="1" t="s">
        <v>3787</v>
      </c>
      <c r="F1880">
        <v>46115.833333333336</v>
      </c>
      <c r="G1880">
        <v>46116.833333333336</v>
      </c>
      <c r="H1880">
        <v>46112.833333333336</v>
      </c>
      <c r="I1880">
        <v>46142.833333333336</v>
      </c>
      <c r="J1880" s="1" t="s">
        <v>3760</v>
      </c>
      <c r="K1880" s="1" t="s">
        <v>76</v>
      </c>
      <c r="L1880" s="1" t="s">
        <v>3761</v>
      </c>
      <c r="M1880" s="1" t="s">
        <v>3804</v>
      </c>
      <c r="N1880" s="1" t="s">
        <v>3738</v>
      </c>
      <c r="O1880" s="1" t="s">
        <v>49</v>
      </c>
      <c r="P1880">
        <v>157.71520000000001</v>
      </c>
      <c r="Q1880" s="1" t="s">
        <v>3763</v>
      </c>
      <c r="R1880">
        <v>2.6000030434606178E-2</v>
      </c>
      <c r="S1880" s="1" t="s">
        <v>51</v>
      </c>
      <c r="T1880" s="1" t="s">
        <v>52</v>
      </c>
      <c r="U1880">
        <v>4.1006</v>
      </c>
      <c r="V1880">
        <v>3.7852000000000001</v>
      </c>
      <c r="W1880">
        <v>3.7852000000000001</v>
      </c>
      <c r="X1880" s="1" t="s">
        <v>53</v>
      </c>
      <c r="Y1880" s="1" t="s">
        <v>49</v>
      </c>
      <c r="Z1880" s="1" t="s">
        <v>3761</v>
      </c>
      <c r="AA1880" s="1" t="s">
        <v>3789</v>
      </c>
      <c r="AB1880" s="1" t="s">
        <v>3790</v>
      </c>
      <c r="AC1880" s="1" t="s">
        <v>125</v>
      </c>
      <c r="AD1880" s="1" t="s">
        <v>3791</v>
      </c>
      <c r="AE1880" s="1" t="s">
        <v>3792</v>
      </c>
      <c r="AF1880" s="1" t="s">
        <v>70</v>
      </c>
      <c r="AG1880" s="1" t="s">
        <v>3745</v>
      </c>
      <c r="AH1880">
        <v>76</v>
      </c>
      <c r="AI1880" s="1" t="s">
        <v>70</v>
      </c>
      <c r="AJ1880" s="1" t="s">
        <v>71</v>
      </c>
      <c r="AK1880" s="1" t="s">
        <v>72</v>
      </c>
      <c r="AL1880">
        <v>1</v>
      </c>
      <c r="AM1880" s="1" t="s">
        <v>3931</v>
      </c>
      <c r="AN1880" s="2">
        <v>46113</v>
      </c>
      <c r="AO1880" s="3">
        <v>46113</v>
      </c>
    </row>
    <row r="1881" spans="1:41">
      <c r="A1881" s="1" t="s">
        <v>3932</v>
      </c>
      <c r="B1881" s="1" t="s">
        <v>3733</v>
      </c>
      <c r="E1881" s="1" t="s">
        <v>3787</v>
      </c>
      <c r="F1881">
        <v>46115.833333333336</v>
      </c>
      <c r="G1881">
        <v>46116.833333333336</v>
      </c>
      <c r="H1881">
        <v>46112.833333333336</v>
      </c>
      <c r="I1881">
        <v>46142.833333333336</v>
      </c>
      <c r="J1881" s="1" t="s">
        <v>3760</v>
      </c>
      <c r="K1881" s="1" t="s">
        <v>76</v>
      </c>
      <c r="L1881" s="1" t="s">
        <v>3761</v>
      </c>
      <c r="M1881" s="1" t="s">
        <v>3807</v>
      </c>
      <c r="N1881" s="1" t="s">
        <v>3738</v>
      </c>
      <c r="O1881" s="1" t="s">
        <v>49</v>
      </c>
      <c r="P1881">
        <v>148.221</v>
      </c>
      <c r="Q1881" s="1" t="s">
        <v>3763</v>
      </c>
      <c r="R1881">
        <v>2.5999689652613327E-2</v>
      </c>
      <c r="S1881" s="1" t="s">
        <v>51</v>
      </c>
      <c r="T1881" s="1" t="s">
        <v>52</v>
      </c>
      <c r="U1881">
        <v>3.8536999999999999</v>
      </c>
      <c r="V1881">
        <v>3.5573000000000001</v>
      </c>
      <c r="W1881">
        <v>3.5573000000000001</v>
      </c>
      <c r="X1881" s="1" t="s">
        <v>53</v>
      </c>
      <c r="Y1881" s="1" t="s">
        <v>49</v>
      </c>
      <c r="Z1881" s="1" t="s">
        <v>3761</v>
      </c>
      <c r="AA1881" s="1" t="s">
        <v>3789</v>
      </c>
      <c r="AB1881" s="1" t="s">
        <v>3790</v>
      </c>
      <c r="AC1881" s="1" t="s">
        <v>125</v>
      </c>
      <c r="AD1881" s="1" t="s">
        <v>3791</v>
      </c>
      <c r="AE1881" s="1" t="s">
        <v>3792</v>
      </c>
      <c r="AF1881" s="1" t="s">
        <v>70</v>
      </c>
      <c r="AG1881" s="1" t="s">
        <v>3745</v>
      </c>
      <c r="AH1881">
        <v>77</v>
      </c>
      <c r="AI1881" s="1" t="s">
        <v>70</v>
      </c>
      <c r="AJ1881" s="1" t="s">
        <v>71</v>
      </c>
      <c r="AK1881" s="1" t="s">
        <v>72</v>
      </c>
      <c r="AL1881">
        <v>1</v>
      </c>
      <c r="AM1881" s="1" t="s">
        <v>3933</v>
      </c>
      <c r="AN1881" s="2">
        <v>46113</v>
      </c>
      <c r="AO1881" s="3">
        <v>46113</v>
      </c>
    </row>
    <row r="1882" spans="1:41">
      <c r="A1882" s="1" t="s">
        <v>3934</v>
      </c>
      <c r="B1882" s="1" t="s">
        <v>3733</v>
      </c>
      <c r="E1882" s="1" t="s">
        <v>3787</v>
      </c>
      <c r="F1882">
        <v>46115.833333333336</v>
      </c>
      <c r="G1882">
        <v>46116.833333333336</v>
      </c>
      <c r="H1882">
        <v>46112.833333333336</v>
      </c>
      <c r="I1882">
        <v>46142.833333333336</v>
      </c>
      <c r="J1882" s="1" t="s">
        <v>3769</v>
      </c>
      <c r="K1882" s="1" t="s">
        <v>87</v>
      </c>
      <c r="L1882" s="1" t="s">
        <v>3770</v>
      </c>
      <c r="M1882" s="1" t="s">
        <v>3810</v>
      </c>
      <c r="N1882" s="1" t="s">
        <v>3738</v>
      </c>
      <c r="O1882" s="1" t="s">
        <v>49</v>
      </c>
      <c r="P1882">
        <v>198.33250000000001</v>
      </c>
      <c r="Q1882" s="1" t="s">
        <v>3739</v>
      </c>
      <c r="R1882">
        <v>8.26001789923487E-2</v>
      </c>
      <c r="S1882" s="1" t="s">
        <v>3740</v>
      </c>
      <c r="T1882" s="1" t="s">
        <v>52</v>
      </c>
      <c r="U1882">
        <v>16.382300000000001</v>
      </c>
      <c r="V1882">
        <v>13.5025</v>
      </c>
      <c r="W1882">
        <v>13.5025</v>
      </c>
      <c r="X1882" s="1" t="s">
        <v>53</v>
      </c>
      <c r="Y1882" s="1" t="s">
        <v>49</v>
      </c>
      <c r="Z1882" s="1" t="s">
        <v>3770</v>
      </c>
      <c r="AA1882" s="1" t="s">
        <v>3789</v>
      </c>
      <c r="AB1882" s="1" t="s">
        <v>3790</v>
      </c>
      <c r="AC1882" s="1" t="s">
        <v>125</v>
      </c>
      <c r="AD1882" s="1" t="s">
        <v>3791</v>
      </c>
      <c r="AE1882" s="1" t="s">
        <v>3792</v>
      </c>
      <c r="AF1882" s="1" t="s">
        <v>70</v>
      </c>
      <c r="AG1882" s="1" t="s">
        <v>3745</v>
      </c>
      <c r="AH1882">
        <v>78</v>
      </c>
      <c r="AI1882" s="1" t="s">
        <v>70</v>
      </c>
      <c r="AJ1882" s="1" t="s">
        <v>71</v>
      </c>
      <c r="AK1882" s="1" t="s">
        <v>72</v>
      </c>
      <c r="AL1882">
        <v>1</v>
      </c>
      <c r="AM1882" s="1" t="s">
        <v>3935</v>
      </c>
      <c r="AN1882" s="2">
        <v>46113</v>
      </c>
      <c r="AO1882" s="3">
        <v>46113</v>
      </c>
    </row>
    <row r="1883" spans="1:41">
      <c r="A1883" s="1" t="s">
        <v>3936</v>
      </c>
      <c r="B1883" s="1" t="s">
        <v>3733</v>
      </c>
      <c r="E1883" s="1" t="s">
        <v>3787</v>
      </c>
      <c r="F1883">
        <v>46115.833333333336</v>
      </c>
      <c r="G1883">
        <v>46116.833333333336</v>
      </c>
      <c r="H1883">
        <v>46112.833333333336</v>
      </c>
      <c r="I1883">
        <v>46142.833333333336</v>
      </c>
      <c r="J1883" s="1" t="s">
        <v>3769</v>
      </c>
      <c r="K1883" s="1" t="s">
        <v>87</v>
      </c>
      <c r="L1883" s="1" t="s">
        <v>3770</v>
      </c>
      <c r="M1883" s="1" t="s">
        <v>3813</v>
      </c>
      <c r="N1883" s="1" t="s">
        <v>3738</v>
      </c>
      <c r="O1883" s="1" t="s">
        <v>49</v>
      </c>
      <c r="P1883">
        <v>187.45869999999999</v>
      </c>
      <c r="Q1883" s="1" t="s">
        <v>3739</v>
      </c>
      <c r="R1883">
        <v>8.2600060706704989E-2</v>
      </c>
      <c r="S1883" s="1" t="s">
        <v>3740</v>
      </c>
      <c r="T1883" s="1" t="s">
        <v>52</v>
      </c>
      <c r="U1883">
        <v>15.4841</v>
      </c>
      <c r="V1883">
        <v>12.7621</v>
      </c>
      <c r="W1883">
        <v>12.7621</v>
      </c>
      <c r="X1883" s="1" t="s">
        <v>53</v>
      </c>
      <c r="Y1883" s="1" t="s">
        <v>49</v>
      </c>
      <c r="Z1883" s="1" t="s">
        <v>3770</v>
      </c>
      <c r="AA1883" s="1" t="s">
        <v>3789</v>
      </c>
      <c r="AB1883" s="1" t="s">
        <v>3790</v>
      </c>
      <c r="AC1883" s="1" t="s">
        <v>125</v>
      </c>
      <c r="AD1883" s="1" t="s">
        <v>3791</v>
      </c>
      <c r="AE1883" s="1" t="s">
        <v>3792</v>
      </c>
      <c r="AF1883" s="1" t="s">
        <v>70</v>
      </c>
      <c r="AG1883" s="1" t="s">
        <v>3745</v>
      </c>
      <c r="AH1883">
        <v>79</v>
      </c>
      <c r="AI1883" s="1" t="s">
        <v>70</v>
      </c>
      <c r="AJ1883" s="1" t="s">
        <v>71</v>
      </c>
      <c r="AK1883" s="1" t="s">
        <v>72</v>
      </c>
      <c r="AL1883">
        <v>1</v>
      </c>
      <c r="AM1883" s="1" t="s">
        <v>3937</v>
      </c>
      <c r="AN1883" s="2">
        <v>46113</v>
      </c>
      <c r="AO1883" s="3">
        <v>46113</v>
      </c>
    </row>
    <row r="1884" spans="1:41">
      <c r="A1884" s="1" t="s">
        <v>3938</v>
      </c>
      <c r="B1884" s="1" t="s">
        <v>3733</v>
      </c>
      <c r="E1884" s="1" t="s">
        <v>3787</v>
      </c>
      <c r="F1884">
        <v>46115.833333333336</v>
      </c>
      <c r="G1884">
        <v>46116.833333333336</v>
      </c>
      <c r="H1884">
        <v>46112.833333333336</v>
      </c>
      <c r="I1884">
        <v>46142.833333333336</v>
      </c>
      <c r="J1884" s="1" t="s">
        <v>3777</v>
      </c>
      <c r="K1884" s="1" t="s">
        <v>107</v>
      </c>
      <c r="L1884" s="1" t="s">
        <v>3778</v>
      </c>
      <c r="M1884" s="1" t="s">
        <v>3816</v>
      </c>
      <c r="N1884" s="1" t="s">
        <v>3738</v>
      </c>
      <c r="O1884" s="1" t="s">
        <v>49</v>
      </c>
      <c r="P1884">
        <v>123.8631</v>
      </c>
      <c r="Q1884" s="1" t="s">
        <v>3780</v>
      </c>
      <c r="R1884">
        <v>0.49999959632852725</v>
      </c>
      <c r="S1884" s="1" t="s">
        <v>51</v>
      </c>
      <c r="T1884" s="1" t="s">
        <v>52</v>
      </c>
      <c r="U1884">
        <v>61.9315</v>
      </c>
      <c r="V1884">
        <v>56.976999999999997</v>
      </c>
      <c r="W1884">
        <v>56.976999999999997</v>
      </c>
      <c r="X1884" s="1" t="s">
        <v>53</v>
      </c>
      <c r="Y1884" s="1" t="s">
        <v>49</v>
      </c>
      <c r="Z1884" s="1" t="s">
        <v>3778</v>
      </c>
      <c r="AA1884" s="1" t="s">
        <v>55</v>
      </c>
      <c r="AB1884" s="1" t="s">
        <v>56</v>
      </c>
      <c r="AC1884" s="1" t="s">
        <v>57</v>
      </c>
      <c r="AD1884" s="1" t="s">
        <v>58</v>
      </c>
      <c r="AE1884" s="1" t="s">
        <v>59</v>
      </c>
      <c r="AF1884" s="1" t="s">
        <v>56</v>
      </c>
      <c r="AG1884" s="1" t="s">
        <v>3745</v>
      </c>
      <c r="AH1884">
        <v>80</v>
      </c>
      <c r="AI1884" s="1" t="s">
        <v>56</v>
      </c>
      <c r="AJ1884" s="1" t="s">
        <v>56</v>
      </c>
      <c r="AK1884" s="1" t="s">
        <v>61</v>
      </c>
      <c r="AL1884">
        <v>1</v>
      </c>
      <c r="AM1884" s="1" t="s">
        <v>3939</v>
      </c>
      <c r="AN1884" s="2">
        <v>46113</v>
      </c>
      <c r="AO1884" s="3">
        <v>46113</v>
      </c>
    </row>
    <row r="1885" spans="1:41">
      <c r="A1885" s="1" t="s">
        <v>3940</v>
      </c>
      <c r="B1885" s="1" t="s">
        <v>3733</v>
      </c>
      <c r="E1885" s="1" t="s">
        <v>3787</v>
      </c>
      <c r="F1885">
        <v>46115.833333333336</v>
      </c>
      <c r="G1885">
        <v>46116.833333333336</v>
      </c>
      <c r="H1885">
        <v>46112.833333333336</v>
      </c>
      <c r="I1885">
        <v>46142.833333333336</v>
      </c>
      <c r="J1885" s="1" t="s">
        <v>3777</v>
      </c>
      <c r="K1885" s="1" t="s">
        <v>107</v>
      </c>
      <c r="L1885" s="1" t="s">
        <v>3778</v>
      </c>
      <c r="M1885" s="1" t="s">
        <v>3820</v>
      </c>
      <c r="N1885" s="1" t="s">
        <v>3738</v>
      </c>
      <c r="O1885" s="1" t="s">
        <v>49</v>
      </c>
      <c r="P1885">
        <v>142.94380000000001</v>
      </c>
      <c r="Q1885" s="1" t="s">
        <v>3780</v>
      </c>
      <c r="R1885">
        <v>0.5</v>
      </c>
      <c r="S1885" s="1" t="s">
        <v>51</v>
      </c>
      <c r="T1885" s="1" t="s">
        <v>52</v>
      </c>
      <c r="U1885">
        <v>71.471900000000005</v>
      </c>
      <c r="V1885">
        <v>65.754099999999994</v>
      </c>
      <c r="W1885">
        <v>65.754099999999994</v>
      </c>
      <c r="X1885" s="1" t="s">
        <v>53</v>
      </c>
      <c r="Y1885" s="1" t="s">
        <v>49</v>
      </c>
      <c r="Z1885" s="1" t="s">
        <v>3778</v>
      </c>
      <c r="AA1885" s="1" t="s">
        <v>3817</v>
      </c>
      <c r="AB1885" s="1" t="s">
        <v>3790</v>
      </c>
      <c r="AC1885" s="1" t="s">
        <v>125</v>
      </c>
      <c r="AD1885" s="1" t="s">
        <v>3791</v>
      </c>
      <c r="AE1885" s="1" t="s">
        <v>3792</v>
      </c>
      <c r="AF1885" s="1" t="s">
        <v>70</v>
      </c>
      <c r="AG1885" s="1" t="s">
        <v>3745</v>
      </c>
      <c r="AH1885">
        <v>81</v>
      </c>
      <c r="AI1885" s="1" t="s">
        <v>113</v>
      </c>
      <c r="AJ1885" s="1" t="s">
        <v>114</v>
      </c>
      <c r="AK1885" s="1" t="s">
        <v>115</v>
      </c>
      <c r="AL1885">
        <v>1</v>
      </c>
      <c r="AM1885" s="1" t="s">
        <v>3941</v>
      </c>
      <c r="AN1885" s="2">
        <v>46113</v>
      </c>
      <c r="AO1885" s="3">
        <v>46113</v>
      </c>
    </row>
    <row r="1886" spans="1:41">
      <c r="A1886" s="1" t="s">
        <v>3942</v>
      </c>
      <c r="B1886" s="1" t="s">
        <v>3733</v>
      </c>
      <c r="E1886" s="1" t="s">
        <v>3734</v>
      </c>
      <c r="F1886">
        <v>46116.833333333336</v>
      </c>
      <c r="G1886">
        <v>46117.833333333336</v>
      </c>
      <c r="H1886">
        <v>46112.833333333336</v>
      </c>
      <c r="I1886">
        <v>46142.833333333336</v>
      </c>
      <c r="J1886" s="1" t="s">
        <v>3735</v>
      </c>
      <c r="K1886" s="1" t="s">
        <v>45</v>
      </c>
      <c r="L1886" s="1" t="s">
        <v>3736</v>
      </c>
      <c r="M1886" s="1" t="s">
        <v>3737</v>
      </c>
      <c r="N1886" s="1" t="s">
        <v>3738</v>
      </c>
      <c r="O1886" s="1" t="s">
        <v>49</v>
      </c>
      <c r="P1886">
        <v>1522.4887000000001</v>
      </c>
      <c r="Q1886" s="1" t="s">
        <v>3739</v>
      </c>
      <c r="R1886">
        <v>3.1611006373971774E-2</v>
      </c>
      <c r="S1886" s="1" t="s">
        <v>3740</v>
      </c>
      <c r="T1886" s="1" t="s">
        <v>52</v>
      </c>
      <c r="U1886">
        <v>48.127400000000002</v>
      </c>
      <c r="V1886">
        <v>39.0518</v>
      </c>
      <c r="W1886">
        <v>39.0518</v>
      </c>
      <c r="X1886" s="1" t="s">
        <v>53</v>
      </c>
      <c r="Y1886" s="1" t="s">
        <v>49</v>
      </c>
      <c r="Z1886" s="1" t="s">
        <v>3736</v>
      </c>
      <c r="AA1886" s="1" t="s">
        <v>3741</v>
      </c>
      <c r="AB1886" s="1" t="s">
        <v>3742</v>
      </c>
      <c r="AC1886" s="1" t="s">
        <v>67</v>
      </c>
      <c r="AD1886" s="1" t="s">
        <v>3743</v>
      </c>
      <c r="AE1886" s="1" t="s">
        <v>3744</v>
      </c>
      <c r="AF1886" s="1" t="s">
        <v>70</v>
      </c>
      <c r="AG1886" s="1" t="s">
        <v>3745</v>
      </c>
      <c r="AH1886">
        <v>82</v>
      </c>
      <c r="AI1886" s="1" t="s">
        <v>70</v>
      </c>
      <c r="AJ1886" s="1" t="s">
        <v>71</v>
      </c>
      <c r="AK1886" s="1" t="s">
        <v>72</v>
      </c>
      <c r="AL1886">
        <v>1</v>
      </c>
      <c r="AM1886" s="1" t="s">
        <v>3943</v>
      </c>
      <c r="AN1886" s="2">
        <v>46113</v>
      </c>
      <c r="AO1886" s="3">
        <v>46113</v>
      </c>
    </row>
    <row r="1887" spans="1:41">
      <c r="A1887" s="1" t="s">
        <v>3944</v>
      </c>
      <c r="B1887" s="1" t="s">
        <v>3733</v>
      </c>
      <c r="E1887" s="1" t="s">
        <v>3734</v>
      </c>
      <c r="F1887">
        <v>46116.833333333336</v>
      </c>
      <c r="G1887">
        <v>46117.833333333336</v>
      </c>
      <c r="H1887">
        <v>46112.833333333336</v>
      </c>
      <c r="I1887">
        <v>46142.833333333336</v>
      </c>
      <c r="J1887" s="1" t="s">
        <v>3735</v>
      </c>
      <c r="K1887" s="1" t="s">
        <v>45</v>
      </c>
      <c r="L1887" s="1" t="s">
        <v>3736</v>
      </c>
      <c r="M1887" s="1" t="s">
        <v>3748</v>
      </c>
      <c r="N1887" s="1" t="s">
        <v>3738</v>
      </c>
      <c r="O1887" s="1" t="s">
        <v>49</v>
      </c>
      <c r="P1887">
        <v>1427.5944</v>
      </c>
      <c r="Q1887" s="1" t="s">
        <v>3739</v>
      </c>
      <c r="R1887">
        <v>3.1611009401549907E-2</v>
      </c>
      <c r="S1887" s="1" t="s">
        <v>3740</v>
      </c>
      <c r="T1887" s="1" t="s">
        <v>52</v>
      </c>
      <c r="U1887">
        <v>45.127699999999997</v>
      </c>
      <c r="V1887">
        <v>36.617800000000003</v>
      </c>
      <c r="W1887">
        <v>36.617800000000003</v>
      </c>
      <c r="X1887" s="1" t="s">
        <v>53</v>
      </c>
      <c r="Y1887" s="1" t="s">
        <v>49</v>
      </c>
      <c r="Z1887" s="1" t="s">
        <v>3736</v>
      </c>
      <c r="AA1887" s="1" t="s">
        <v>3741</v>
      </c>
      <c r="AB1887" s="1" t="s">
        <v>3742</v>
      </c>
      <c r="AC1887" s="1" t="s">
        <v>67</v>
      </c>
      <c r="AD1887" s="1" t="s">
        <v>3743</v>
      </c>
      <c r="AE1887" s="1" t="s">
        <v>3744</v>
      </c>
      <c r="AF1887" s="1" t="s">
        <v>70</v>
      </c>
      <c r="AG1887" s="1" t="s">
        <v>3745</v>
      </c>
      <c r="AH1887">
        <v>83</v>
      </c>
      <c r="AI1887" s="1" t="s">
        <v>70</v>
      </c>
      <c r="AJ1887" s="1" t="s">
        <v>71</v>
      </c>
      <c r="AK1887" s="1" t="s">
        <v>72</v>
      </c>
      <c r="AL1887">
        <v>1</v>
      </c>
      <c r="AM1887" s="1" t="s">
        <v>3945</v>
      </c>
      <c r="AN1887" s="2">
        <v>46113</v>
      </c>
      <c r="AO1887" s="3">
        <v>46113</v>
      </c>
    </row>
    <row r="1888" spans="1:41">
      <c r="A1888" s="1" t="s">
        <v>3946</v>
      </c>
      <c r="B1888" s="1" t="s">
        <v>3733</v>
      </c>
      <c r="E1888" s="1" t="s">
        <v>3734</v>
      </c>
      <c r="F1888">
        <v>46116.833333333336</v>
      </c>
      <c r="G1888">
        <v>46117.833333333336</v>
      </c>
      <c r="H1888">
        <v>46112.833333333336</v>
      </c>
      <c r="I1888">
        <v>46142.833333333336</v>
      </c>
      <c r="J1888" s="1" t="s">
        <v>3751</v>
      </c>
      <c r="K1888" s="1" t="s">
        <v>124</v>
      </c>
      <c r="L1888" s="1" t="s">
        <v>3752</v>
      </c>
      <c r="M1888" s="1" t="s">
        <v>3753</v>
      </c>
      <c r="N1888" s="1" t="s">
        <v>3738</v>
      </c>
      <c r="O1888" s="1" t="s">
        <v>49</v>
      </c>
      <c r="P1888">
        <v>12.3125</v>
      </c>
      <c r="Q1888" s="1" t="s">
        <v>3754</v>
      </c>
      <c r="R1888">
        <v>6.2500142131979697</v>
      </c>
      <c r="S1888" s="1" t="s">
        <v>51</v>
      </c>
      <c r="T1888" s="1" t="s">
        <v>52</v>
      </c>
      <c r="U1888">
        <v>76.953299999999999</v>
      </c>
      <c r="V1888">
        <v>73.105599999999995</v>
      </c>
      <c r="W1888">
        <v>73.105599999999995</v>
      </c>
      <c r="X1888" s="1" t="s">
        <v>53</v>
      </c>
      <c r="Y1888" s="1" t="s">
        <v>49</v>
      </c>
      <c r="Z1888" s="1" t="s">
        <v>3752</v>
      </c>
      <c r="AA1888" s="1" t="s">
        <v>3741</v>
      </c>
      <c r="AB1888" s="1" t="s">
        <v>3742</v>
      </c>
      <c r="AC1888" s="1" t="s">
        <v>67</v>
      </c>
      <c r="AD1888" s="1" t="s">
        <v>3743</v>
      </c>
      <c r="AE1888" s="1" t="s">
        <v>3744</v>
      </c>
      <c r="AF1888" s="1" t="s">
        <v>70</v>
      </c>
      <c r="AG1888" s="1" t="s">
        <v>3745</v>
      </c>
      <c r="AH1888">
        <v>84</v>
      </c>
      <c r="AI1888" s="1" t="s">
        <v>70</v>
      </c>
      <c r="AJ1888" s="1" t="s">
        <v>71</v>
      </c>
      <c r="AK1888" s="1" t="s">
        <v>72</v>
      </c>
      <c r="AL1888">
        <v>1</v>
      </c>
      <c r="AM1888" s="1" t="s">
        <v>3947</v>
      </c>
      <c r="AN1888" s="2">
        <v>46113</v>
      </c>
      <c r="AO1888" s="3">
        <v>46113</v>
      </c>
    </row>
    <row r="1889" spans="1:41">
      <c r="A1889" s="1" t="s">
        <v>3948</v>
      </c>
      <c r="B1889" s="1" t="s">
        <v>3733</v>
      </c>
      <c r="E1889" s="1" t="s">
        <v>3734</v>
      </c>
      <c r="F1889">
        <v>46116.833333333336</v>
      </c>
      <c r="G1889">
        <v>46117.833333333336</v>
      </c>
      <c r="H1889">
        <v>46112.833333333336</v>
      </c>
      <c r="I1889">
        <v>46142.833333333336</v>
      </c>
      <c r="J1889" s="1" t="s">
        <v>3751</v>
      </c>
      <c r="K1889" s="1" t="s">
        <v>124</v>
      </c>
      <c r="L1889" s="1" t="s">
        <v>3752</v>
      </c>
      <c r="M1889" s="1" t="s">
        <v>3757</v>
      </c>
      <c r="N1889" s="1" t="s">
        <v>3738</v>
      </c>
      <c r="O1889" s="1" t="s">
        <v>49</v>
      </c>
      <c r="P1889">
        <v>10.8405</v>
      </c>
      <c r="Q1889" s="1" t="s">
        <v>3754</v>
      </c>
      <c r="R1889">
        <v>6.2500253678335866</v>
      </c>
      <c r="S1889" s="1" t="s">
        <v>51</v>
      </c>
      <c r="T1889" s="1" t="s">
        <v>52</v>
      </c>
      <c r="U1889">
        <v>67.753399999999999</v>
      </c>
      <c r="V1889">
        <v>64.365700000000004</v>
      </c>
      <c r="W1889">
        <v>64.365700000000004</v>
      </c>
      <c r="X1889" s="1" t="s">
        <v>53</v>
      </c>
      <c r="Y1889" s="1" t="s">
        <v>49</v>
      </c>
      <c r="Z1889" s="1" t="s">
        <v>3752</v>
      </c>
      <c r="AA1889" s="1" t="s">
        <v>3741</v>
      </c>
      <c r="AB1889" s="1" t="s">
        <v>3742</v>
      </c>
      <c r="AC1889" s="1" t="s">
        <v>67</v>
      </c>
      <c r="AD1889" s="1" t="s">
        <v>3743</v>
      </c>
      <c r="AE1889" s="1" t="s">
        <v>3744</v>
      </c>
      <c r="AF1889" s="1" t="s">
        <v>70</v>
      </c>
      <c r="AG1889" s="1" t="s">
        <v>3745</v>
      </c>
      <c r="AH1889">
        <v>85</v>
      </c>
      <c r="AI1889" s="1" t="s">
        <v>70</v>
      </c>
      <c r="AJ1889" s="1" t="s">
        <v>71</v>
      </c>
      <c r="AK1889" s="1" t="s">
        <v>72</v>
      </c>
      <c r="AL1889">
        <v>1</v>
      </c>
      <c r="AM1889" s="1" t="s">
        <v>3949</v>
      </c>
      <c r="AN1889" s="2">
        <v>46113</v>
      </c>
      <c r="AO1889" s="3">
        <v>46113</v>
      </c>
    </row>
    <row r="1890" spans="1:41">
      <c r="A1890" s="1" t="s">
        <v>3950</v>
      </c>
      <c r="B1890" s="1" t="s">
        <v>3733</v>
      </c>
      <c r="E1890" s="1" t="s">
        <v>3734</v>
      </c>
      <c r="F1890">
        <v>46116.833333333336</v>
      </c>
      <c r="G1890">
        <v>46117.833333333336</v>
      </c>
      <c r="H1890">
        <v>46112.833333333336</v>
      </c>
      <c r="I1890">
        <v>46142.833333333336</v>
      </c>
      <c r="J1890" s="1" t="s">
        <v>3760</v>
      </c>
      <c r="K1890" s="1" t="s">
        <v>76</v>
      </c>
      <c r="L1890" s="1" t="s">
        <v>3761</v>
      </c>
      <c r="M1890" s="1" t="s">
        <v>3762</v>
      </c>
      <c r="N1890" s="1" t="s">
        <v>3738</v>
      </c>
      <c r="O1890" s="1" t="s">
        <v>49</v>
      </c>
      <c r="P1890">
        <v>322.2294</v>
      </c>
      <c r="Q1890" s="1" t="s">
        <v>3763</v>
      </c>
      <c r="R1890">
        <v>2.6000110480297579E-2</v>
      </c>
      <c r="S1890" s="1" t="s">
        <v>51</v>
      </c>
      <c r="T1890" s="1" t="s">
        <v>52</v>
      </c>
      <c r="U1890">
        <v>8.3780000000000001</v>
      </c>
      <c r="V1890">
        <v>7.7335000000000003</v>
      </c>
      <c r="W1890">
        <v>7.7335000000000003</v>
      </c>
      <c r="X1890" s="1" t="s">
        <v>53</v>
      </c>
      <c r="Y1890" s="1" t="s">
        <v>49</v>
      </c>
      <c r="Z1890" s="1" t="s">
        <v>3761</v>
      </c>
      <c r="AA1890" s="1" t="s">
        <v>3741</v>
      </c>
      <c r="AB1890" s="1" t="s">
        <v>3742</v>
      </c>
      <c r="AC1890" s="1" t="s">
        <v>67</v>
      </c>
      <c r="AD1890" s="1" t="s">
        <v>3743</v>
      </c>
      <c r="AE1890" s="1" t="s">
        <v>3744</v>
      </c>
      <c r="AF1890" s="1" t="s">
        <v>70</v>
      </c>
      <c r="AG1890" s="1" t="s">
        <v>3745</v>
      </c>
      <c r="AH1890">
        <v>86</v>
      </c>
      <c r="AI1890" s="1" t="s">
        <v>70</v>
      </c>
      <c r="AJ1890" s="1" t="s">
        <v>71</v>
      </c>
      <c r="AK1890" s="1" t="s">
        <v>72</v>
      </c>
      <c r="AL1890">
        <v>1</v>
      </c>
      <c r="AM1890" s="1" t="s">
        <v>3951</v>
      </c>
      <c r="AN1890" s="2">
        <v>46113</v>
      </c>
      <c r="AO1890" s="3">
        <v>46113</v>
      </c>
    </row>
    <row r="1891" spans="1:41">
      <c r="A1891" s="1" t="s">
        <v>3952</v>
      </c>
      <c r="B1891" s="1" t="s">
        <v>3733</v>
      </c>
      <c r="E1891" s="1" t="s">
        <v>3734</v>
      </c>
      <c r="F1891">
        <v>46116.833333333336</v>
      </c>
      <c r="G1891">
        <v>46117.833333333336</v>
      </c>
      <c r="H1891">
        <v>46112.833333333336</v>
      </c>
      <c r="I1891">
        <v>46142.833333333336</v>
      </c>
      <c r="J1891" s="1" t="s">
        <v>3760</v>
      </c>
      <c r="K1891" s="1" t="s">
        <v>76</v>
      </c>
      <c r="L1891" s="1" t="s">
        <v>3761</v>
      </c>
      <c r="M1891" s="1" t="s">
        <v>3766</v>
      </c>
      <c r="N1891" s="1" t="s">
        <v>3738</v>
      </c>
      <c r="O1891" s="1" t="s">
        <v>49</v>
      </c>
      <c r="P1891">
        <v>327.57440000000003</v>
      </c>
      <c r="Q1891" s="1" t="s">
        <v>3763</v>
      </c>
      <c r="R1891">
        <v>2.5999894985688748E-2</v>
      </c>
      <c r="S1891" s="1" t="s">
        <v>51</v>
      </c>
      <c r="T1891" s="1" t="s">
        <v>52</v>
      </c>
      <c r="U1891">
        <v>8.5168999999999997</v>
      </c>
      <c r="V1891">
        <v>7.8617999999999997</v>
      </c>
      <c r="W1891">
        <v>7.8617999999999997</v>
      </c>
      <c r="X1891" s="1" t="s">
        <v>53</v>
      </c>
      <c r="Y1891" s="1" t="s">
        <v>49</v>
      </c>
      <c r="Z1891" s="1" t="s">
        <v>3761</v>
      </c>
      <c r="AA1891" s="1" t="s">
        <v>3741</v>
      </c>
      <c r="AB1891" s="1" t="s">
        <v>3742</v>
      </c>
      <c r="AC1891" s="1" t="s">
        <v>67</v>
      </c>
      <c r="AD1891" s="1" t="s">
        <v>3743</v>
      </c>
      <c r="AE1891" s="1" t="s">
        <v>3744</v>
      </c>
      <c r="AF1891" s="1" t="s">
        <v>70</v>
      </c>
      <c r="AG1891" s="1" t="s">
        <v>3745</v>
      </c>
      <c r="AH1891">
        <v>87</v>
      </c>
      <c r="AI1891" s="1" t="s">
        <v>70</v>
      </c>
      <c r="AJ1891" s="1" t="s">
        <v>71</v>
      </c>
      <c r="AK1891" s="1" t="s">
        <v>72</v>
      </c>
      <c r="AL1891">
        <v>1</v>
      </c>
      <c r="AM1891" s="1" t="s">
        <v>3953</v>
      </c>
      <c r="AN1891" s="2">
        <v>46113</v>
      </c>
      <c r="AO1891" s="3">
        <v>46113</v>
      </c>
    </row>
    <row r="1892" spans="1:41">
      <c r="A1892" s="1" t="s">
        <v>3954</v>
      </c>
      <c r="B1892" s="1" t="s">
        <v>3733</v>
      </c>
      <c r="E1892" s="1" t="s">
        <v>3734</v>
      </c>
      <c r="F1892">
        <v>46116.833333333336</v>
      </c>
      <c r="G1892">
        <v>46117.833333333336</v>
      </c>
      <c r="H1892">
        <v>46112.833333333336</v>
      </c>
      <c r="I1892">
        <v>46142.833333333336</v>
      </c>
      <c r="J1892" s="1" t="s">
        <v>3769</v>
      </c>
      <c r="K1892" s="1" t="s">
        <v>87</v>
      </c>
      <c r="L1892" s="1" t="s">
        <v>3770</v>
      </c>
      <c r="M1892" s="1" t="s">
        <v>3771</v>
      </c>
      <c r="N1892" s="1" t="s">
        <v>3738</v>
      </c>
      <c r="O1892" s="1" t="s">
        <v>49</v>
      </c>
      <c r="P1892">
        <v>427.19110000000001</v>
      </c>
      <c r="Q1892" s="1" t="s">
        <v>3739</v>
      </c>
      <c r="R1892">
        <v>8.2600035440813249E-2</v>
      </c>
      <c r="S1892" s="1" t="s">
        <v>3740</v>
      </c>
      <c r="T1892" s="1" t="s">
        <v>52</v>
      </c>
      <c r="U1892">
        <v>35.286000000000001</v>
      </c>
      <c r="V1892">
        <v>29.083100000000002</v>
      </c>
      <c r="W1892">
        <v>29.083100000000002</v>
      </c>
      <c r="X1892" s="1" t="s">
        <v>53</v>
      </c>
      <c r="Y1892" s="1" t="s">
        <v>49</v>
      </c>
      <c r="Z1892" s="1" t="s">
        <v>3770</v>
      </c>
      <c r="AA1892" s="1" t="s">
        <v>3741</v>
      </c>
      <c r="AB1892" s="1" t="s">
        <v>3742</v>
      </c>
      <c r="AC1892" s="1" t="s">
        <v>67</v>
      </c>
      <c r="AD1892" s="1" t="s">
        <v>3743</v>
      </c>
      <c r="AE1892" s="1" t="s">
        <v>3744</v>
      </c>
      <c r="AF1892" s="1" t="s">
        <v>70</v>
      </c>
      <c r="AG1892" s="1" t="s">
        <v>3745</v>
      </c>
      <c r="AH1892">
        <v>88</v>
      </c>
      <c r="AI1892" s="1" t="s">
        <v>70</v>
      </c>
      <c r="AJ1892" s="1" t="s">
        <v>71</v>
      </c>
      <c r="AK1892" s="1" t="s">
        <v>72</v>
      </c>
      <c r="AL1892">
        <v>1</v>
      </c>
      <c r="AM1892" s="1" t="s">
        <v>3955</v>
      </c>
      <c r="AN1892" s="2">
        <v>46113</v>
      </c>
      <c r="AO1892" s="3">
        <v>46113</v>
      </c>
    </row>
    <row r="1893" spans="1:41">
      <c r="A1893" s="1" t="s">
        <v>3956</v>
      </c>
      <c r="B1893" s="1" t="s">
        <v>3733</v>
      </c>
      <c r="E1893" s="1" t="s">
        <v>3734</v>
      </c>
      <c r="F1893">
        <v>46116.833333333336</v>
      </c>
      <c r="G1893">
        <v>46117.833333333336</v>
      </c>
      <c r="H1893">
        <v>46112.833333333336</v>
      </c>
      <c r="I1893">
        <v>46142.833333333336</v>
      </c>
      <c r="J1893" s="1" t="s">
        <v>3769</v>
      </c>
      <c r="K1893" s="1" t="s">
        <v>87</v>
      </c>
      <c r="L1893" s="1" t="s">
        <v>3770</v>
      </c>
      <c r="M1893" s="1" t="s">
        <v>3774</v>
      </c>
      <c r="N1893" s="1" t="s">
        <v>3738</v>
      </c>
      <c r="O1893" s="1" t="s">
        <v>49</v>
      </c>
      <c r="P1893">
        <v>384.09750000000003</v>
      </c>
      <c r="Q1893" s="1" t="s">
        <v>3739</v>
      </c>
      <c r="R1893">
        <v>8.2600121063011359E-2</v>
      </c>
      <c r="S1893" s="1" t="s">
        <v>3740</v>
      </c>
      <c r="T1893" s="1" t="s">
        <v>52</v>
      </c>
      <c r="U1893">
        <v>31.726500000000001</v>
      </c>
      <c r="V1893">
        <v>26.1493</v>
      </c>
      <c r="W1893">
        <v>26.1493</v>
      </c>
      <c r="X1893" s="1" t="s">
        <v>53</v>
      </c>
      <c r="Y1893" s="1" t="s">
        <v>49</v>
      </c>
      <c r="Z1893" s="1" t="s">
        <v>3770</v>
      </c>
      <c r="AA1893" s="1" t="s">
        <v>3741</v>
      </c>
      <c r="AB1893" s="1" t="s">
        <v>3742</v>
      </c>
      <c r="AC1893" s="1" t="s">
        <v>67</v>
      </c>
      <c r="AD1893" s="1" t="s">
        <v>3743</v>
      </c>
      <c r="AE1893" s="1" t="s">
        <v>3744</v>
      </c>
      <c r="AF1893" s="1" t="s">
        <v>70</v>
      </c>
      <c r="AG1893" s="1" t="s">
        <v>3745</v>
      </c>
      <c r="AH1893">
        <v>89</v>
      </c>
      <c r="AI1893" s="1" t="s">
        <v>70</v>
      </c>
      <c r="AJ1893" s="1" t="s">
        <v>71</v>
      </c>
      <c r="AK1893" s="1" t="s">
        <v>72</v>
      </c>
      <c r="AL1893">
        <v>1</v>
      </c>
      <c r="AM1893" s="1" t="s">
        <v>3957</v>
      </c>
      <c r="AN1893" s="2">
        <v>46113</v>
      </c>
      <c r="AO1893" s="3">
        <v>46113</v>
      </c>
    </row>
    <row r="1894" spans="1:41">
      <c r="A1894" s="1" t="s">
        <v>3958</v>
      </c>
      <c r="B1894" s="1" t="s">
        <v>3733</v>
      </c>
      <c r="E1894" s="1" t="s">
        <v>3734</v>
      </c>
      <c r="F1894">
        <v>46116.833333333336</v>
      </c>
      <c r="G1894">
        <v>46117.833333333336</v>
      </c>
      <c r="H1894">
        <v>46112.833333333336</v>
      </c>
      <c r="I1894">
        <v>46142.833333333336</v>
      </c>
      <c r="J1894" s="1" t="s">
        <v>3777</v>
      </c>
      <c r="K1894" s="1" t="s">
        <v>107</v>
      </c>
      <c r="L1894" s="1" t="s">
        <v>3778</v>
      </c>
      <c r="M1894" s="1" t="s">
        <v>3779</v>
      </c>
      <c r="N1894" s="1" t="s">
        <v>3738</v>
      </c>
      <c r="O1894" s="1" t="s">
        <v>49</v>
      </c>
      <c r="P1894">
        <v>276.36810000000003</v>
      </c>
      <c r="Q1894" s="1" t="s">
        <v>3780</v>
      </c>
      <c r="R1894">
        <v>0.50000018091813059</v>
      </c>
      <c r="S1894" s="1" t="s">
        <v>51</v>
      </c>
      <c r="T1894" s="1" t="s">
        <v>52</v>
      </c>
      <c r="U1894">
        <v>138.1841</v>
      </c>
      <c r="V1894">
        <v>127.1293</v>
      </c>
      <c r="W1894">
        <v>127.1293</v>
      </c>
      <c r="X1894" s="1" t="s">
        <v>53</v>
      </c>
      <c r="Y1894" s="1" t="s">
        <v>49</v>
      </c>
      <c r="Z1894" s="1" t="s">
        <v>3778</v>
      </c>
      <c r="AA1894" s="1" t="s">
        <v>3781</v>
      </c>
      <c r="AB1894" s="1" t="s">
        <v>3742</v>
      </c>
      <c r="AC1894" s="1" t="s">
        <v>67</v>
      </c>
      <c r="AD1894" s="1" t="s">
        <v>3743</v>
      </c>
      <c r="AE1894" s="1" t="s">
        <v>3744</v>
      </c>
      <c r="AF1894" s="1" t="s">
        <v>70</v>
      </c>
      <c r="AG1894" s="1" t="s">
        <v>3745</v>
      </c>
      <c r="AH1894">
        <v>90</v>
      </c>
      <c r="AI1894" s="1" t="s">
        <v>113</v>
      </c>
      <c r="AJ1894" s="1" t="s">
        <v>114</v>
      </c>
      <c r="AK1894" s="1" t="s">
        <v>115</v>
      </c>
      <c r="AL1894">
        <v>1</v>
      </c>
      <c r="AM1894" s="1" t="s">
        <v>3959</v>
      </c>
      <c r="AN1894" s="2">
        <v>46113</v>
      </c>
      <c r="AO1894" s="3">
        <v>46113</v>
      </c>
    </row>
    <row r="1895" spans="1:41">
      <c r="A1895" s="1" t="s">
        <v>3960</v>
      </c>
      <c r="B1895" s="1" t="s">
        <v>3733</v>
      </c>
      <c r="E1895" s="1" t="s">
        <v>3734</v>
      </c>
      <c r="F1895">
        <v>46116.833333333336</v>
      </c>
      <c r="G1895">
        <v>46117.833333333336</v>
      </c>
      <c r="H1895">
        <v>46112.833333333336</v>
      </c>
      <c r="I1895">
        <v>46142.833333333336</v>
      </c>
      <c r="J1895" s="1" t="s">
        <v>3777</v>
      </c>
      <c r="K1895" s="1" t="s">
        <v>107</v>
      </c>
      <c r="L1895" s="1" t="s">
        <v>3778</v>
      </c>
      <c r="M1895" s="1" t="s">
        <v>3784</v>
      </c>
      <c r="N1895" s="1" t="s">
        <v>3738</v>
      </c>
      <c r="O1895" s="1" t="s">
        <v>49</v>
      </c>
      <c r="P1895">
        <v>288.08100000000002</v>
      </c>
      <c r="Q1895" s="1" t="s">
        <v>3780</v>
      </c>
      <c r="R1895">
        <v>0.5</v>
      </c>
      <c r="S1895" s="1" t="s">
        <v>51</v>
      </c>
      <c r="T1895" s="1" t="s">
        <v>52</v>
      </c>
      <c r="U1895">
        <v>144.04050000000001</v>
      </c>
      <c r="V1895">
        <v>132.51730000000001</v>
      </c>
      <c r="W1895">
        <v>132.51730000000001</v>
      </c>
      <c r="X1895" s="1" t="s">
        <v>53</v>
      </c>
      <c r="Y1895" s="1" t="s">
        <v>49</v>
      </c>
      <c r="Z1895" s="1" t="s">
        <v>3778</v>
      </c>
      <c r="AA1895" s="1" t="s">
        <v>3781</v>
      </c>
      <c r="AB1895" s="1" t="s">
        <v>3742</v>
      </c>
      <c r="AC1895" s="1" t="s">
        <v>67</v>
      </c>
      <c r="AD1895" s="1" t="s">
        <v>3743</v>
      </c>
      <c r="AE1895" s="1" t="s">
        <v>3744</v>
      </c>
      <c r="AF1895" s="1" t="s">
        <v>70</v>
      </c>
      <c r="AG1895" s="1" t="s">
        <v>3745</v>
      </c>
      <c r="AH1895">
        <v>91</v>
      </c>
      <c r="AI1895" s="1" t="s">
        <v>113</v>
      </c>
      <c r="AJ1895" s="1" t="s">
        <v>114</v>
      </c>
      <c r="AK1895" s="1" t="s">
        <v>115</v>
      </c>
      <c r="AL1895">
        <v>1</v>
      </c>
      <c r="AM1895" s="1" t="s">
        <v>3961</v>
      </c>
      <c r="AN1895" s="2">
        <v>46113</v>
      </c>
      <c r="AO1895" s="3">
        <v>46113</v>
      </c>
    </row>
    <row r="1896" spans="1:41">
      <c r="A1896" s="1" t="s">
        <v>3962</v>
      </c>
      <c r="B1896" s="1" t="s">
        <v>3733</v>
      </c>
      <c r="E1896" s="1" t="s">
        <v>3787</v>
      </c>
      <c r="F1896">
        <v>46116.833333333336</v>
      </c>
      <c r="G1896">
        <v>46117.833333333336</v>
      </c>
      <c r="H1896">
        <v>46112.833333333336</v>
      </c>
      <c r="I1896">
        <v>46142.833333333336</v>
      </c>
      <c r="J1896" s="1" t="s">
        <v>3735</v>
      </c>
      <c r="K1896" s="1" t="s">
        <v>45</v>
      </c>
      <c r="L1896" s="1" t="s">
        <v>3736</v>
      </c>
      <c r="M1896" s="1" t="s">
        <v>3788</v>
      </c>
      <c r="N1896" s="1" t="s">
        <v>3738</v>
      </c>
      <c r="O1896" s="1" t="s">
        <v>49</v>
      </c>
      <c r="P1896">
        <v>710.81200000000001</v>
      </c>
      <c r="Q1896" s="1" t="s">
        <v>3739</v>
      </c>
      <c r="R1896">
        <v>3.1611030764815452E-2</v>
      </c>
      <c r="S1896" s="1" t="s">
        <v>3740</v>
      </c>
      <c r="T1896" s="1" t="s">
        <v>52</v>
      </c>
      <c r="U1896">
        <v>22.4695</v>
      </c>
      <c r="V1896">
        <v>18.232299999999999</v>
      </c>
      <c r="W1896">
        <v>18.232299999999999</v>
      </c>
      <c r="X1896" s="1" t="s">
        <v>53</v>
      </c>
      <c r="Y1896" s="1" t="s">
        <v>49</v>
      </c>
      <c r="Z1896" s="1" t="s">
        <v>3736</v>
      </c>
      <c r="AA1896" s="1" t="s">
        <v>3789</v>
      </c>
      <c r="AB1896" s="1" t="s">
        <v>3790</v>
      </c>
      <c r="AC1896" s="1" t="s">
        <v>125</v>
      </c>
      <c r="AD1896" s="1" t="s">
        <v>3791</v>
      </c>
      <c r="AE1896" s="1" t="s">
        <v>3792</v>
      </c>
      <c r="AF1896" s="1" t="s">
        <v>70</v>
      </c>
      <c r="AG1896" s="1" t="s">
        <v>3745</v>
      </c>
      <c r="AH1896">
        <v>92</v>
      </c>
      <c r="AI1896" s="1" t="s">
        <v>70</v>
      </c>
      <c r="AJ1896" s="1" t="s">
        <v>71</v>
      </c>
      <c r="AK1896" s="1" t="s">
        <v>72</v>
      </c>
      <c r="AL1896">
        <v>1</v>
      </c>
      <c r="AM1896" s="1" t="s">
        <v>3963</v>
      </c>
      <c r="AN1896" s="2">
        <v>46113</v>
      </c>
      <c r="AO1896" s="3">
        <v>46113</v>
      </c>
    </row>
    <row r="1897" spans="1:41">
      <c r="A1897" s="1" t="s">
        <v>3964</v>
      </c>
      <c r="B1897" s="1" t="s">
        <v>3733</v>
      </c>
      <c r="E1897" s="1" t="s">
        <v>3787</v>
      </c>
      <c r="F1897">
        <v>46116.833333333336</v>
      </c>
      <c r="G1897">
        <v>46117.833333333336</v>
      </c>
      <c r="H1897">
        <v>46112.833333333336</v>
      </c>
      <c r="I1897">
        <v>46142.833333333336</v>
      </c>
      <c r="J1897" s="1" t="s">
        <v>3735</v>
      </c>
      <c r="K1897" s="1" t="s">
        <v>45</v>
      </c>
      <c r="L1897" s="1" t="s">
        <v>3736</v>
      </c>
      <c r="M1897" s="1" t="s">
        <v>3795</v>
      </c>
      <c r="N1897" s="1" t="s">
        <v>3738</v>
      </c>
      <c r="O1897" s="1" t="s">
        <v>49</v>
      </c>
      <c r="P1897">
        <v>660.84029999999996</v>
      </c>
      <c r="Q1897" s="1" t="s">
        <v>3739</v>
      </c>
      <c r="R1897">
        <v>3.1610965614536524E-2</v>
      </c>
      <c r="S1897" s="1" t="s">
        <v>3740</v>
      </c>
      <c r="T1897" s="1" t="s">
        <v>52</v>
      </c>
      <c r="U1897">
        <v>20.889800000000001</v>
      </c>
      <c r="V1897">
        <v>16.950500000000002</v>
      </c>
      <c r="W1897">
        <v>16.950500000000002</v>
      </c>
      <c r="X1897" s="1" t="s">
        <v>53</v>
      </c>
      <c r="Y1897" s="1" t="s">
        <v>49</v>
      </c>
      <c r="Z1897" s="1" t="s">
        <v>3736</v>
      </c>
      <c r="AA1897" s="1" t="s">
        <v>3789</v>
      </c>
      <c r="AB1897" s="1" t="s">
        <v>3790</v>
      </c>
      <c r="AC1897" s="1" t="s">
        <v>125</v>
      </c>
      <c r="AD1897" s="1" t="s">
        <v>3791</v>
      </c>
      <c r="AE1897" s="1" t="s">
        <v>3792</v>
      </c>
      <c r="AF1897" s="1" t="s">
        <v>70</v>
      </c>
      <c r="AG1897" s="1" t="s">
        <v>3745</v>
      </c>
      <c r="AH1897">
        <v>93</v>
      </c>
      <c r="AI1897" s="1" t="s">
        <v>70</v>
      </c>
      <c r="AJ1897" s="1" t="s">
        <v>71</v>
      </c>
      <c r="AK1897" s="1" t="s">
        <v>72</v>
      </c>
      <c r="AL1897">
        <v>1</v>
      </c>
      <c r="AM1897" s="1" t="s">
        <v>3965</v>
      </c>
      <c r="AN1897" s="2">
        <v>46113</v>
      </c>
      <c r="AO1897" s="3">
        <v>46113</v>
      </c>
    </row>
    <row r="1898" spans="1:41">
      <c r="A1898" s="1" t="s">
        <v>3966</v>
      </c>
      <c r="B1898" s="1" t="s">
        <v>3733</v>
      </c>
      <c r="E1898" s="1" t="s">
        <v>3787</v>
      </c>
      <c r="F1898">
        <v>46116.833333333336</v>
      </c>
      <c r="G1898">
        <v>46117.833333333336</v>
      </c>
      <c r="H1898">
        <v>46112.833333333336</v>
      </c>
      <c r="I1898">
        <v>46142.833333333336</v>
      </c>
      <c r="J1898" s="1" t="s">
        <v>3751</v>
      </c>
      <c r="K1898" s="1" t="s">
        <v>124</v>
      </c>
      <c r="L1898" s="1" t="s">
        <v>3752</v>
      </c>
      <c r="M1898" s="1" t="s">
        <v>3798</v>
      </c>
      <c r="N1898" s="1" t="s">
        <v>3738</v>
      </c>
      <c r="O1898" s="1" t="s">
        <v>49</v>
      </c>
      <c r="P1898">
        <v>5.3719000000000001</v>
      </c>
      <c r="Q1898" s="1" t="s">
        <v>3754</v>
      </c>
      <c r="R1898">
        <v>6.2500046538468697</v>
      </c>
      <c r="S1898" s="1" t="s">
        <v>51</v>
      </c>
      <c r="T1898" s="1" t="s">
        <v>52</v>
      </c>
      <c r="U1898">
        <v>33.574399999999997</v>
      </c>
      <c r="V1898">
        <v>31.895700000000001</v>
      </c>
      <c r="W1898">
        <v>31.895700000000001</v>
      </c>
      <c r="X1898" s="1" t="s">
        <v>53</v>
      </c>
      <c r="Y1898" s="1" t="s">
        <v>49</v>
      </c>
      <c r="Z1898" s="1" t="s">
        <v>3752</v>
      </c>
      <c r="AA1898" s="1" t="s">
        <v>3789</v>
      </c>
      <c r="AB1898" s="1" t="s">
        <v>3790</v>
      </c>
      <c r="AC1898" s="1" t="s">
        <v>125</v>
      </c>
      <c r="AD1898" s="1" t="s">
        <v>3791</v>
      </c>
      <c r="AE1898" s="1" t="s">
        <v>3792</v>
      </c>
      <c r="AF1898" s="1" t="s">
        <v>70</v>
      </c>
      <c r="AG1898" s="1" t="s">
        <v>3745</v>
      </c>
      <c r="AH1898">
        <v>94</v>
      </c>
      <c r="AI1898" s="1" t="s">
        <v>70</v>
      </c>
      <c r="AJ1898" s="1" t="s">
        <v>71</v>
      </c>
      <c r="AK1898" s="1" t="s">
        <v>72</v>
      </c>
      <c r="AL1898">
        <v>1</v>
      </c>
      <c r="AM1898" s="1" t="s">
        <v>3967</v>
      </c>
      <c r="AN1898" s="2">
        <v>46113</v>
      </c>
      <c r="AO1898" s="3">
        <v>46113</v>
      </c>
    </row>
    <row r="1899" spans="1:41">
      <c r="A1899" s="1" t="s">
        <v>3968</v>
      </c>
      <c r="B1899" s="1" t="s">
        <v>3733</v>
      </c>
      <c r="E1899" s="1" t="s">
        <v>3787</v>
      </c>
      <c r="F1899">
        <v>46116.833333333336</v>
      </c>
      <c r="G1899">
        <v>46117.833333333336</v>
      </c>
      <c r="H1899">
        <v>46112.833333333336</v>
      </c>
      <c r="I1899">
        <v>46142.833333333336</v>
      </c>
      <c r="J1899" s="1" t="s">
        <v>3751</v>
      </c>
      <c r="K1899" s="1" t="s">
        <v>124</v>
      </c>
      <c r="L1899" s="1" t="s">
        <v>3752</v>
      </c>
      <c r="M1899" s="1" t="s">
        <v>3801</v>
      </c>
      <c r="N1899" s="1" t="s">
        <v>3738</v>
      </c>
      <c r="O1899" s="1" t="s">
        <v>49</v>
      </c>
      <c r="P1899">
        <v>5.0072999999999999</v>
      </c>
      <c r="Q1899" s="1" t="s">
        <v>3754</v>
      </c>
      <c r="R1899">
        <v>6.2499950072893578</v>
      </c>
      <c r="S1899" s="1" t="s">
        <v>51</v>
      </c>
      <c r="T1899" s="1" t="s">
        <v>52</v>
      </c>
      <c r="U1899">
        <v>31.2956</v>
      </c>
      <c r="V1899">
        <v>29.730799999999999</v>
      </c>
      <c r="W1899">
        <v>29.730799999999999</v>
      </c>
      <c r="X1899" s="1" t="s">
        <v>53</v>
      </c>
      <c r="Y1899" s="1" t="s">
        <v>49</v>
      </c>
      <c r="Z1899" s="1" t="s">
        <v>3752</v>
      </c>
      <c r="AA1899" s="1" t="s">
        <v>3789</v>
      </c>
      <c r="AB1899" s="1" t="s">
        <v>3790</v>
      </c>
      <c r="AC1899" s="1" t="s">
        <v>125</v>
      </c>
      <c r="AD1899" s="1" t="s">
        <v>3791</v>
      </c>
      <c r="AE1899" s="1" t="s">
        <v>3792</v>
      </c>
      <c r="AF1899" s="1" t="s">
        <v>70</v>
      </c>
      <c r="AG1899" s="1" t="s">
        <v>3745</v>
      </c>
      <c r="AH1899">
        <v>95</v>
      </c>
      <c r="AI1899" s="1" t="s">
        <v>70</v>
      </c>
      <c r="AJ1899" s="1" t="s">
        <v>71</v>
      </c>
      <c r="AK1899" s="1" t="s">
        <v>72</v>
      </c>
      <c r="AL1899">
        <v>1</v>
      </c>
      <c r="AM1899" s="1" t="s">
        <v>3969</v>
      </c>
      <c r="AN1899" s="2">
        <v>46113</v>
      </c>
      <c r="AO1899" s="3">
        <v>46113</v>
      </c>
    </row>
    <row r="1900" spans="1:41">
      <c r="A1900" s="1" t="s">
        <v>3970</v>
      </c>
      <c r="B1900" s="1" t="s">
        <v>3733</v>
      </c>
      <c r="E1900" s="1" t="s">
        <v>3787</v>
      </c>
      <c r="F1900">
        <v>46116.833333333336</v>
      </c>
      <c r="G1900">
        <v>46117.833333333336</v>
      </c>
      <c r="H1900">
        <v>46112.833333333336</v>
      </c>
      <c r="I1900">
        <v>46142.833333333336</v>
      </c>
      <c r="J1900" s="1" t="s">
        <v>3760</v>
      </c>
      <c r="K1900" s="1" t="s">
        <v>76</v>
      </c>
      <c r="L1900" s="1" t="s">
        <v>3761</v>
      </c>
      <c r="M1900" s="1" t="s">
        <v>3804</v>
      </c>
      <c r="N1900" s="1" t="s">
        <v>3738</v>
      </c>
      <c r="O1900" s="1" t="s">
        <v>49</v>
      </c>
      <c r="P1900">
        <v>152.5676</v>
      </c>
      <c r="Q1900" s="1" t="s">
        <v>3763</v>
      </c>
      <c r="R1900">
        <v>2.6000277909595488E-2</v>
      </c>
      <c r="S1900" s="1" t="s">
        <v>51</v>
      </c>
      <c r="T1900" s="1" t="s">
        <v>52</v>
      </c>
      <c r="U1900">
        <v>3.9668000000000001</v>
      </c>
      <c r="V1900">
        <v>3.6616</v>
      </c>
      <c r="W1900">
        <v>3.6616</v>
      </c>
      <c r="X1900" s="1" t="s">
        <v>53</v>
      </c>
      <c r="Y1900" s="1" t="s">
        <v>49</v>
      </c>
      <c r="Z1900" s="1" t="s">
        <v>3761</v>
      </c>
      <c r="AA1900" s="1" t="s">
        <v>3789</v>
      </c>
      <c r="AB1900" s="1" t="s">
        <v>3790</v>
      </c>
      <c r="AC1900" s="1" t="s">
        <v>125</v>
      </c>
      <c r="AD1900" s="1" t="s">
        <v>3791</v>
      </c>
      <c r="AE1900" s="1" t="s">
        <v>3792</v>
      </c>
      <c r="AF1900" s="1" t="s">
        <v>70</v>
      </c>
      <c r="AG1900" s="1" t="s">
        <v>3745</v>
      </c>
      <c r="AH1900">
        <v>96</v>
      </c>
      <c r="AI1900" s="1" t="s">
        <v>70</v>
      </c>
      <c r="AJ1900" s="1" t="s">
        <v>71</v>
      </c>
      <c r="AK1900" s="1" t="s">
        <v>72</v>
      </c>
      <c r="AL1900">
        <v>1</v>
      </c>
      <c r="AM1900" s="1" t="s">
        <v>3971</v>
      </c>
      <c r="AN1900" s="2">
        <v>46113</v>
      </c>
      <c r="AO1900" s="3">
        <v>46113</v>
      </c>
    </row>
    <row r="1901" spans="1:41">
      <c r="A1901" s="1" t="s">
        <v>3972</v>
      </c>
      <c r="B1901" s="1" t="s">
        <v>3733</v>
      </c>
      <c r="E1901" s="1" t="s">
        <v>3787</v>
      </c>
      <c r="F1901">
        <v>46116.833333333336</v>
      </c>
      <c r="G1901">
        <v>46117.833333333336</v>
      </c>
      <c r="H1901">
        <v>46112.833333333336</v>
      </c>
      <c r="I1901">
        <v>46142.833333333336</v>
      </c>
      <c r="J1901" s="1" t="s">
        <v>3760</v>
      </c>
      <c r="K1901" s="1" t="s">
        <v>76</v>
      </c>
      <c r="L1901" s="1" t="s">
        <v>3761</v>
      </c>
      <c r="M1901" s="1" t="s">
        <v>3807</v>
      </c>
      <c r="N1901" s="1" t="s">
        <v>3738</v>
      </c>
      <c r="O1901" s="1" t="s">
        <v>49</v>
      </c>
      <c r="P1901">
        <v>157.25190000000001</v>
      </c>
      <c r="Q1901" s="1" t="s">
        <v>3763</v>
      </c>
      <c r="R1901">
        <v>2.599968585435216E-2</v>
      </c>
      <c r="S1901" s="1" t="s">
        <v>51</v>
      </c>
      <c r="T1901" s="1" t="s">
        <v>52</v>
      </c>
      <c r="U1901">
        <v>4.0884999999999998</v>
      </c>
      <c r="V1901">
        <v>3.774</v>
      </c>
      <c r="W1901">
        <v>3.774</v>
      </c>
      <c r="X1901" s="1" t="s">
        <v>53</v>
      </c>
      <c r="Y1901" s="1" t="s">
        <v>49</v>
      </c>
      <c r="Z1901" s="1" t="s">
        <v>3761</v>
      </c>
      <c r="AA1901" s="1" t="s">
        <v>3789</v>
      </c>
      <c r="AB1901" s="1" t="s">
        <v>3790</v>
      </c>
      <c r="AC1901" s="1" t="s">
        <v>125</v>
      </c>
      <c r="AD1901" s="1" t="s">
        <v>3791</v>
      </c>
      <c r="AE1901" s="1" t="s">
        <v>3792</v>
      </c>
      <c r="AF1901" s="1" t="s">
        <v>70</v>
      </c>
      <c r="AG1901" s="1" t="s">
        <v>3745</v>
      </c>
      <c r="AH1901">
        <v>97</v>
      </c>
      <c r="AI1901" s="1" t="s">
        <v>70</v>
      </c>
      <c r="AJ1901" s="1" t="s">
        <v>71</v>
      </c>
      <c r="AK1901" s="1" t="s">
        <v>72</v>
      </c>
      <c r="AL1901">
        <v>1</v>
      </c>
      <c r="AM1901" s="1" t="s">
        <v>3973</v>
      </c>
      <c r="AN1901" s="2">
        <v>46113</v>
      </c>
      <c r="AO1901" s="3">
        <v>46113</v>
      </c>
    </row>
    <row r="1902" spans="1:41">
      <c r="A1902" s="1" t="s">
        <v>3974</v>
      </c>
      <c r="B1902" s="1" t="s">
        <v>3733</v>
      </c>
      <c r="E1902" s="1" t="s">
        <v>3787</v>
      </c>
      <c r="F1902">
        <v>46116.833333333336</v>
      </c>
      <c r="G1902">
        <v>46117.833333333336</v>
      </c>
      <c r="H1902">
        <v>46112.833333333336</v>
      </c>
      <c r="I1902">
        <v>46142.833333333336</v>
      </c>
      <c r="J1902" s="1" t="s">
        <v>3769</v>
      </c>
      <c r="K1902" s="1" t="s">
        <v>87</v>
      </c>
      <c r="L1902" s="1" t="s">
        <v>3770</v>
      </c>
      <c r="M1902" s="1" t="s">
        <v>3810</v>
      </c>
      <c r="N1902" s="1" t="s">
        <v>3738</v>
      </c>
      <c r="O1902" s="1" t="s">
        <v>49</v>
      </c>
      <c r="P1902">
        <v>195.70150000000001</v>
      </c>
      <c r="Q1902" s="1" t="s">
        <v>3739</v>
      </c>
      <c r="R1902">
        <v>8.2599775678776105E-2</v>
      </c>
      <c r="S1902" s="1" t="s">
        <v>3740</v>
      </c>
      <c r="T1902" s="1" t="s">
        <v>52</v>
      </c>
      <c r="U1902">
        <v>16.164899999999999</v>
      </c>
      <c r="V1902">
        <v>13.3233</v>
      </c>
      <c r="W1902">
        <v>13.3233</v>
      </c>
      <c r="X1902" s="1" t="s">
        <v>53</v>
      </c>
      <c r="Y1902" s="1" t="s">
        <v>49</v>
      </c>
      <c r="Z1902" s="1" t="s">
        <v>3770</v>
      </c>
      <c r="AA1902" s="1" t="s">
        <v>3789</v>
      </c>
      <c r="AB1902" s="1" t="s">
        <v>3790</v>
      </c>
      <c r="AC1902" s="1" t="s">
        <v>125</v>
      </c>
      <c r="AD1902" s="1" t="s">
        <v>3791</v>
      </c>
      <c r="AE1902" s="1" t="s">
        <v>3792</v>
      </c>
      <c r="AF1902" s="1" t="s">
        <v>70</v>
      </c>
      <c r="AG1902" s="1" t="s">
        <v>3745</v>
      </c>
      <c r="AH1902">
        <v>98</v>
      </c>
      <c r="AI1902" s="1" t="s">
        <v>70</v>
      </c>
      <c r="AJ1902" s="1" t="s">
        <v>71</v>
      </c>
      <c r="AK1902" s="1" t="s">
        <v>72</v>
      </c>
      <c r="AL1902">
        <v>1</v>
      </c>
      <c r="AM1902" s="1" t="s">
        <v>3975</v>
      </c>
      <c r="AN1902" s="2">
        <v>46113</v>
      </c>
      <c r="AO1902" s="3">
        <v>46113</v>
      </c>
    </row>
    <row r="1903" spans="1:41">
      <c r="A1903" s="1" t="s">
        <v>3976</v>
      </c>
      <c r="B1903" s="1" t="s">
        <v>3733</v>
      </c>
      <c r="E1903" s="1" t="s">
        <v>3787</v>
      </c>
      <c r="F1903">
        <v>46116.833333333336</v>
      </c>
      <c r="G1903">
        <v>46117.833333333336</v>
      </c>
      <c r="H1903">
        <v>46112.833333333336</v>
      </c>
      <c r="I1903">
        <v>46142.833333333336</v>
      </c>
      <c r="J1903" s="1" t="s">
        <v>3769</v>
      </c>
      <c r="K1903" s="1" t="s">
        <v>87</v>
      </c>
      <c r="L1903" s="1" t="s">
        <v>3770</v>
      </c>
      <c r="M1903" s="1" t="s">
        <v>3813</v>
      </c>
      <c r="N1903" s="1" t="s">
        <v>3738</v>
      </c>
      <c r="O1903" s="1" t="s">
        <v>49</v>
      </c>
      <c r="P1903">
        <v>200.1516</v>
      </c>
      <c r="Q1903" s="1" t="s">
        <v>3739</v>
      </c>
      <c r="R1903">
        <v>8.2599889283922798E-2</v>
      </c>
      <c r="S1903" s="1" t="s">
        <v>3740</v>
      </c>
      <c r="T1903" s="1" t="s">
        <v>52</v>
      </c>
      <c r="U1903">
        <v>16.532499999999999</v>
      </c>
      <c r="V1903">
        <v>13.626300000000001</v>
      </c>
      <c r="W1903">
        <v>13.626300000000001</v>
      </c>
      <c r="X1903" s="1" t="s">
        <v>53</v>
      </c>
      <c r="Y1903" s="1" t="s">
        <v>49</v>
      </c>
      <c r="Z1903" s="1" t="s">
        <v>3770</v>
      </c>
      <c r="AA1903" s="1" t="s">
        <v>3789</v>
      </c>
      <c r="AB1903" s="1" t="s">
        <v>3790</v>
      </c>
      <c r="AC1903" s="1" t="s">
        <v>125</v>
      </c>
      <c r="AD1903" s="1" t="s">
        <v>3791</v>
      </c>
      <c r="AE1903" s="1" t="s">
        <v>3792</v>
      </c>
      <c r="AF1903" s="1" t="s">
        <v>70</v>
      </c>
      <c r="AG1903" s="1" t="s">
        <v>3745</v>
      </c>
      <c r="AH1903">
        <v>99</v>
      </c>
      <c r="AI1903" s="1" t="s">
        <v>70</v>
      </c>
      <c r="AJ1903" s="1" t="s">
        <v>71</v>
      </c>
      <c r="AK1903" s="1" t="s">
        <v>72</v>
      </c>
      <c r="AL1903">
        <v>1</v>
      </c>
      <c r="AM1903" s="1" t="s">
        <v>3977</v>
      </c>
      <c r="AN1903" s="2">
        <v>46113</v>
      </c>
      <c r="AO1903" s="3">
        <v>46113</v>
      </c>
    </row>
    <row r="1904" spans="1:41">
      <c r="A1904" s="1" t="s">
        <v>3978</v>
      </c>
      <c r="B1904" s="1" t="s">
        <v>3733</v>
      </c>
      <c r="E1904" s="1" t="s">
        <v>3787</v>
      </c>
      <c r="F1904">
        <v>46116.833333333336</v>
      </c>
      <c r="G1904">
        <v>46117.833333333336</v>
      </c>
      <c r="H1904">
        <v>46112.833333333336</v>
      </c>
      <c r="I1904">
        <v>46142.833333333336</v>
      </c>
      <c r="J1904" s="1" t="s">
        <v>3777</v>
      </c>
      <c r="K1904" s="1" t="s">
        <v>107</v>
      </c>
      <c r="L1904" s="1" t="s">
        <v>3778</v>
      </c>
      <c r="M1904" s="1" t="s">
        <v>3816</v>
      </c>
      <c r="N1904" s="1" t="s">
        <v>3738</v>
      </c>
      <c r="O1904" s="1" t="s">
        <v>49</v>
      </c>
      <c r="P1904">
        <v>131.5745</v>
      </c>
      <c r="Q1904" s="1" t="s">
        <v>3780</v>
      </c>
      <c r="R1904">
        <v>0.50000038001284441</v>
      </c>
      <c r="S1904" s="1" t="s">
        <v>51</v>
      </c>
      <c r="T1904" s="1" t="s">
        <v>52</v>
      </c>
      <c r="U1904">
        <v>65.787300000000002</v>
      </c>
      <c r="V1904">
        <v>60.524299999999997</v>
      </c>
      <c r="W1904">
        <v>60.524299999999997</v>
      </c>
      <c r="X1904" s="1" t="s">
        <v>53</v>
      </c>
      <c r="Y1904" s="1" t="s">
        <v>49</v>
      </c>
      <c r="Z1904" s="1" t="s">
        <v>3778</v>
      </c>
      <c r="AA1904" s="1" t="s">
        <v>3817</v>
      </c>
      <c r="AB1904" s="1" t="s">
        <v>3790</v>
      </c>
      <c r="AC1904" s="1" t="s">
        <v>125</v>
      </c>
      <c r="AD1904" s="1" t="s">
        <v>3791</v>
      </c>
      <c r="AE1904" s="1" t="s">
        <v>3792</v>
      </c>
      <c r="AF1904" s="1" t="s">
        <v>70</v>
      </c>
      <c r="AG1904" s="1" t="s">
        <v>3745</v>
      </c>
      <c r="AH1904">
        <v>100</v>
      </c>
      <c r="AI1904" s="1" t="s">
        <v>113</v>
      </c>
      <c r="AJ1904" s="1" t="s">
        <v>114</v>
      </c>
      <c r="AK1904" s="1" t="s">
        <v>115</v>
      </c>
      <c r="AL1904">
        <v>1</v>
      </c>
      <c r="AM1904" s="1" t="s">
        <v>3979</v>
      </c>
      <c r="AN1904" s="2">
        <v>46113</v>
      </c>
      <c r="AO1904" s="3">
        <v>46113</v>
      </c>
    </row>
    <row r="1905" spans="1:41">
      <c r="A1905" s="1" t="s">
        <v>3980</v>
      </c>
      <c r="B1905" s="1" t="s">
        <v>3733</v>
      </c>
      <c r="E1905" s="1" t="s">
        <v>3787</v>
      </c>
      <c r="F1905">
        <v>46116.833333333336</v>
      </c>
      <c r="G1905">
        <v>46117.833333333336</v>
      </c>
      <c r="H1905">
        <v>46112.833333333336</v>
      </c>
      <c r="I1905">
        <v>46142.833333333336</v>
      </c>
      <c r="J1905" s="1" t="s">
        <v>3777</v>
      </c>
      <c r="K1905" s="1" t="s">
        <v>107</v>
      </c>
      <c r="L1905" s="1" t="s">
        <v>3778</v>
      </c>
      <c r="M1905" s="1" t="s">
        <v>3820</v>
      </c>
      <c r="N1905" s="1" t="s">
        <v>3738</v>
      </c>
      <c r="O1905" s="1" t="s">
        <v>49</v>
      </c>
      <c r="P1905">
        <v>136.4452</v>
      </c>
      <c r="Q1905" s="1" t="s">
        <v>3780</v>
      </c>
      <c r="R1905">
        <v>0.5</v>
      </c>
      <c r="S1905" s="1" t="s">
        <v>51</v>
      </c>
      <c r="T1905" s="1" t="s">
        <v>52</v>
      </c>
      <c r="U1905">
        <v>68.2226</v>
      </c>
      <c r="V1905">
        <v>62.764800000000001</v>
      </c>
      <c r="W1905">
        <v>62.764800000000001</v>
      </c>
      <c r="X1905" s="1" t="s">
        <v>53</v>
      </c>
      <c r="Y1905" s="1" t="s">
        <v>49</v>
      </c>
      <c r="Z1905" s="1" t="s">
        <v>3778</v>
      </c>
      <c r="AA1905" s="1" t="s">
        <v>3817</v>
      </c>
      <c r="AB1905" s="1" t="s">
        <v>3790</v>
      </c>
      <c r="AC1905" s="1" t="s">
        <v>125</v>
      </c>
      <c r="AD1905" s="1" t="s">
        <v>3791</v>
      </c>
      <c r="AE1905" s="1" t="s">
        <v>3792</v>
      </c>
      <c r="AF1905" s="1" t="s">
        <v>70</v>
      </c>
      <c r="AG1905" s="1" t="s">
        <v>3745</v>
      </c>
      <c r="AH1905">
        <v>101</v>
      </c>
      <c r="AI1905" s="1" t="s">
        <v>113</v>
      </c>
      <c r="AJ1905" s="1" t="s">
        <v>114</v>
      </c>
      <c r="AK1905" s="1" t="s">
        <v>115</v>
      </c>
      <c r="AL1905">
        <v>1</v>
      </c>
      <c r="AM1905" s="1" t="s">
        <v>3981</v>
      </c>
      <c r="AN1905" s="2">
        <v>46113</v>
      </c>
      <c r="AO1905" s="3">
        <v>46113</v>
      </c>
    </row>
    <row r="1906" spans="1:41">
      <c r="A1906" s="1" t="s">
        <v>3982</v>
      </c>
      <c r="B1906" s="1" t="s">
        <v>3733</v>
      </c>
      <c r="E1906" s="1" t="s">
        <v>3734</v>
      </c>
      <c r="F1906">
        <v>46117.833333333336</v>
      </c>
      <c r="G1906">
        <v>46118.833333333336</v>
      </c>
      <c r="H1906">
        <v>46112.833333333336</v>
      </c>
      <c r="I1906">
        <v>46142.833333333336</v>
      </c>
      <c r="J1906" s="1" t="s">
        <v>3735</v>
      </c>
      <c r="K1906" s="1" t="s">
        <v>45</v>
      </c>
      <c r="L1906" s="1" t="s">
        <v>3736</v>
      </c>
      <c r="M1906" s="1" t="s">
        <v>3737</v>
      </c>
      <c r="N1906" s="1" t="s">
        <v>3738</v>
      </c>
      <c r="O1906" s="1" t="s">
        <v>49</v>
      </c>
      <c r="P1906">
        <v>1386.9704999999999</v>
      </c>
      <c r="Q1906" s="1" t="s">
        <v>3739</v>
      </c>
      <c r="R1906">
        <v>3.1610982353265628E-2</v>
      </c>
      <c r="S1906" s="1" t="s">
        <v>3740</v>
      </c>
      <c r="T1906" s="1" t="s">
        <v>52</v>
      </c>
      <c r="U1906">
        <v>43.843499999999999</v>
      </c>
      <c r="V1906">
        <v>35.575800000000001</v>
      </c>
      <c r="W1906">
        <v>35.575800000000001</v>
      </c>
      <c r="X1906" s="1" t="s">
        <v>53</v>
      </c>
      <c r="Y1906" s="1" t="s">
        <v>49</v>
      </c>
      <c r="Z1906" s="1" t="s">
        <v>3736</v>
      </c>
      <c r="AA1906" s="1" t="s">
        <v>55</v>
      </c>
      <c r="AB1906" s="1" t="s">
        <v>56</v>
      </c>
      <c r="AC1906" s="1" t="s">
        <v>57</v>
      </c>
      <c r="AD1906" s="1" t="s">
        <v>58</v>
      </c>
      <c r="AE1906" s="1" t="s">
        <v>59</v>
      </c>
      <c r="AF1906" s="1" t="s">
        <v>56</v>
      </c>
      <c r="AG1906" s="1" t="s">
        <v>3745</v>
      </c>
      <c r="AH1906">
        <v>102</v>
      </c>
      <c r="AI1906" s="1" t="s">
        <v>56</v>
      </c>
      <c r="AJ1906" s="1" t="s">
        <v>56</v>
      </c>
      <c r="AK1906" s="1" t="s">
        <v>61</v>
      </c>
      <c r="AL1906">
        <v>1</v>
      </c>
      <c r="AM1906" s="1" t="s">
        <v>3983</v>
      </c>
      <c r="AN1906" s="2">
        <v>46113</v>
      </c>
      <c r="AO1906" s="3">
        <v>46113</v>
      </c>
    </row>
    <row r="1907" spans="1:41">
      <c r="A1907" s="1" t="s">
        <v>3984</v>
      </c>
      <c r="B1907" s="1" t="s">
        <v>3733</v>
      </c>
      <c r="E1907" s="1" t="s">
        <v>3734</v>
      </c>
      <c r="F1907">
        <v>46117.833333333336</v>
      </c>
      <c r="G1907">
        <v>46118.833333333336</v>
      </c>
      <c r="H1907">
        <v>46112.833333333336</v>
      </c>
      <c r="I1907">
        <v>46142.833333333336</v>
      </c>
      <c r="J1907" s="1" t="s">
        <v>3735</v>
      </c>
      <c r="K1907" s="1" t="s">
        <v>45</v>
      </c>
      <c r="L1907" s="1" t="s">
        <v>3736</v>
      </c>
      <c r="M1907" s="1" t="s">
        <v>3748</v>
      </c>
      <c r="N1907" s="1" t="s">
        <v>3738</v>
      </c>
      <c r="O1907" s="1" t="s">
        <v>49</v>
      </c>
      <c r="P1907">
        <v>1528.9965</v>
      </c>
      <c r="Q1907" s="1" t="s">
        <v>3739</v>
      </c>
      <c r="R1907">
        <v>3.1610994531380554E-2</v>
      </c>
      <c r="S1907" s="1" t="s">
        <v>3740</v>
      </c>
      <c r="T1907" s="1" t="s">
        <v>52</v>
      </c>
      <c r="U1907">
        <v>48.333100000000002</v>
      </c>
      <c r="V1907">
        <v>39.218800000000002</v>
      </c>
      <c r="W1907">
        <v>39.218800000000002</v>
      </c>
      <c r="X1907" s="1" t="s">
        <v>53</v>
      </c>
      <c r="Y1907" s="1" t="s">
        <v>49</v>
      </c>
      <c r="Z1907" s="1" t="s">
        <v>3736</v>
      </c>
      <c r="AA1907" s="1" t="s">
        <v>3741</v>
      </c>
      <c r="AB1907" s="1" t="s">
        <v>3742</v>
      </c>
      <c r="AC1907" s="1" t="s">
        <v>67</v>
      </c>
      <c r="AD1907" s="1" t="s">
        <v>3743</v>
      </c>
      <c r="AE1907" s="1" t="s">
        <v>3744</v>
      </c>
      <c r="AF1907" s="1" t="s">
        <v>70</v>
      </c>
      <c r="AG1907" s="1" t="s">
        <v>3745</v>
      </c>
      <c r="AH1907">
        <v>103</v>
      </c>
      <c r="AI1907" s="1" t="s">
        <v>70</v>
      </c>
      <c r="AJ1907" s="1" t="s">
        <v>71</v>
      </c>
      <c r="AK1907" s="1" t="s">
        <v>72</v>
      </c>
      <c r="AL1907">
        <v>1</v>
      </c>
      <c r="AM1907" s="1" t="s">
        <v>3985</v>
      </c>
      <c r="AN1907" s="2">
        <v>46113</v>
      </c>
      <c r="AO1907" s="3">
        <v>46113</v>
      </c>
    </row>
    <row r="1908" spans="1:41">
      <c r="A1908" s="1" t="s">
        <v>3986</v>
      </c>
      <c r="B1908" s="1" t="s">
        <v>3733</v>
      </c>
      <c r="E1908" s="1" t="s">
        <v>3734</v>
      </c>
      <c r="F1908">
        <v>46117.833333333336</v>
      </c>
      <c r="G1908">
        <v>46118.833333333336</v>
      </c>
      <c r="H1908">
        <v>46112.833333333336</v>
      </c>
      <c r="I1908">
        <v>46142.833333333336</v>
      </c>
      <c r="J1908" s="1" t="s">
        <v>3751</v>
      </c>
      <c r="K1908" s="1" t="s">
        <v>124</v>
      </c>
      <c r="L1908" s="1" t="s">
        <v>3752</v>
      </c>
      <c r="M1908" s="1" t="s">
        <v>3753</v>
      </c>
      <c r="N1908" s="1" t="s">
        <v>3738</v>
      </c>
      <c r="O1908" s="1" t="s">
        <v>49</v>
      </c>
      <c r="P1908">
        <v>13.072800000000001</v>
      </c>
      <c r="Q1908" s="1" t="s">
        <v>3754</v>
      </c>
      <c r="R1908">
        <v>6.2499770515880302</v>
      </c>
      <c r="S1908" s="1" t="s">
        <v>51</v>
      </c>
      <c r="T1908" s="1" t="s">
        <v>52</v>
      </c>
      <c r="U1908">
        <v>81.704700000000003</v>
      </c>
      <c r="V1908">
        <v>77.619500000000002</v>
      </c>
      <c r="W1908">
        <v>77.619500000000002</v>
      </c>
      <c r="X1908" s="1" t="s">
        <v>53</v>
      </c>
      <c r="Y1908" s="1" t="s">
        <v>49</v>
      </c>
      <c r="Z1908" s="1" t="s">
        <v>3752</v>
      </c>
      <c r="AA1908" s="1" t="s">
        <v>3741</v>
      </c>
      <c r="AB1908" s="1" t="s">
        <v>3742</v>
      </c>
      <c r="AC1908" s="1" t="s">
        <v>67</v>
      </c>
      <c r="AD1908" s="1" t="s">
        <v>3743</v>
      </c>
      <c r="AE1908" s="1" t="s">
        <v>3744</v>
      </c>
      <c r="AF1908" s="1" t="s">
        <v>70</v>
      </c>
      <c r="AG1908" s="1" t="s">
        <v>3745</v>
      </c>
      <c r="AH1908">
        <v>104</v>
      </c>
      <c r="AI1908" s="1" t="s">
        <v>70</v>
      </c>
      <c r="AJ1908" s="1" t="s">
        <v>71</v>
      </c>
      <c r="AK1908" s="1" t="s">
        <v>72</v>
      </c>
      <c r="AL1908">
        <v>1</v>
      </c>
      <c r="AM1908" s="1" t="s">
        <v>3987</v>
      </c>
      <c r="AN1908" s="2">
        <v>46113</v>
      </c>
      <c r="AO1908" s="3">
        <v>46113</v>
      </c>
    </row>
    <row r="1909" spans="1:41">
      <c r="A1909" s="1" t="s">
        <v>3988</v>
      </c>
      <c r="B1909" s="1" t="s">
        <v>3733</v>
      </c>
      <c r="E1909" s="1" t="s">
        <v>3734</v>
      </c>
      <c r="F1909">
        <v>46117.833333333336</v>
      </c>
      <c r="G1909">
        <v>46118.833333333336</v>
      </c>
      <c r="H1909">
        <v>46112.833333333336</v>
      </c>
      <c r="I1909">
        <v>46142.833333333336</v>
      </c>
      <c r="J1909" s="1" t="s">
        <v>3751</v>
      </c>
      <c r="K1909" s="1" t="s">
        <v>124</v>
      </c>
      <c r="L1909" s="1" t="s">
        <v>3752</v>
      </c>
      <c r="M1909" s="1" t="s">
        <v>3757</v>
      </c>
      <c r="N1909" s="1" t="s">
        <v>3738</v>
      </c>
      <c r="O1909" s="1" t="s">
        <v>49</v>
      </c>
      <c r="P1909">
        <v>12.5959</v>
      </c>
      <c r="Q1909" s="1" t="s">
        <v>3754</v>
      </c>
      <c r="R1909">
        <v>6.2500019847728225</v>
      </c>
      <c r="S1909" s="1" t="s">
        <v>51</v>
      </c>
      <c r="T1909" s="1" t="s">
        <v>52</v>
      </c>
      <c r="U1909">
        <v>78.724400000000003</v>
      </c>
      <c r="V1909">
        <v>74.788200000000003</v>
      </c>
      <c r="W1909">
        <v>74.788200000000003</v>
      </c>
      <c r="X1909" s="1" t="s">
        <v>53</v>
      </c>
      <c r="Y1909" s="1" t="s">
        <v>49</v>
      </c>
      <c r="Z1909" s="1" t="s">
        <v>3752</v>
      </c>
      <c r="AA1909" s="1" t="s">
        <v>3741</v>
      </c>
      <c r="AB1909" s="1" t="s">
        <v>3742</v>
      </c>
      <c r="AC1909" s="1" t="s">
        <v>67</v>
      </c>
      <c r="AD1909" s="1" t="s">
        <v>3743</v>
      </c>
      <c r="AE1909" s="1" t="s">
        <v>3744</v>
      </c>
      <c r="AF1909" s="1" t="s">
        <v>70</v>
      </c>
      <c r="AG1909" s="1" t="s">
        <v>3745</v>
      </c>
      <c r="AH1909">
        <v>105</v>
      </c>
      <c r="AI1909" s="1" t="s">
        <v>70</v>
      </c>
      <c r="AJ1909" s="1" t="s">
        <v>71</v>
      </c>
      <c r="AK1909" s="1" t="s">
        <v>72</v>
      </c>
      <c r="AL1909">
        <v>1</v>
      </c>
      <c r="AM1909" s="1" t="s">
        <v>3989</v>
      </c>
      <c r="AN1909" s="2">
        <v>46113</v>
      </c>
      <c r="AO1909" s="3">
        <v>46113</v>
      </c>
    </row>
    <row r="1910" spans="1:41">
      <c r="A1910" s="1" t="s">
        <v>3990</v>
      </c>
      <c r="B1910" s="1" t="s">
        <v>3733</v>
      </c>
      <c r="E1910" s="1" t="s">
        <v>3734</v>
      </c>
      <c r="F1910">
        <v>46117.833333333336</v>
      </c>
      <c r="G1910">
        <v>46118.833333333336</v>
      </c>
      <c r="H1910">
        <v>46112.833333333336</v>
      </c>
      <c r="I1910">
        <v>46142.833333333336</v>
      </c>
      <c r="J1910" s="1" t="s">
        <v>3760</v>
      </c>
      <c r="K1910" s="1" t="s">
        <v>76</v>
      </c>
      <c r="L1910" s="1" t="s">
        <v>3761</v>
      </c>
      <c r="M1910" s="1" t="s">
        <v>3762</v>
      </c>
      <c r="N1910" s="1" t="s">
        <v>3738</v>
      </c>
      <c r="O1910" s="1" t="s">
        <v>49</v>
      </c>
      <c r="P1910">
        <v>310.00650000000002</v>
      </c>
      <c r="Q1910" s="1" t="s">
        <v>3763</v>
      </c>
      <c r="R1910">
        <v>2.6000099997903273E-2</v>
      </c>
      <c r="S1910" s="1" t="s">
        <v>51</v>
      </c>
      <c r="T1910" s="1" t="s">
        <v>52</v>
      </c>
      <c r="U1910">
        <v>8.0602</v>
      </c>
      <c r="V1910">
        <v>7.4401999999999999</v>
      </c>
      <c r="W1910">
        <v>7.4401999999999999</v>
      </c>
      <c r="X1910" s="1" t="s">
        <v>53</v>
      </c>
      <c r="Y1910" s="1" t="s">
        <v>49</v>
      </c>
      <c r="Z1910" s="1" t="s">
        <v>3761</v>
      </c>
      <c r="AA1910" s="1" t="s">
        <v>3741</v>
      </c>
      <c r="AB1910" s="1" t="s">
        <v>3742</v>
      </c>
      <c r="AC1910" s="1" t="s">
        <v>67</v>
      </c>
      <c r="AD1910" s="1" t="s">
        <v>3743</v>
      </c>
      <c r="AE1910" s="1" t="s">
        <v>3744</v>
      </c>
      <c r="AF1910" s="1" t="s">
        <v>70</v>
      </c>
      <c r="AG1910" s="1" t="s">
        <v>3745</v>
      </c>
      <c r="AH1910">
        <v>106</v>
      </c>
      <c r="AI1910" s="1" t="s">
        <v>70</v>
      </c>
      <c r="AJ1910" s="1" t="s">
        <v>71</v>
      </c>
      <c r="AK1910" s="1" t="s">
        <v>72</v>
      </c>
      <c r="AL1910">
        <v>1</v>
      </c>
      <c r="AM1910" s="1" t="s">
        <v>3991</v>
      </c>
      <c r="AN1910" s="2">
        <v>46113</v>
      </c>
      <c r="AO1910" s="3">
        <v>46113</v>
      </c>
    </row>
    <row r="1911" spans="1:41">
      <c r="A1911" s="1" t="s">
        <v>3992</v>
      </c>
      <c r="B1911" s="1" t="s">
        <v>3733</v>
      </c>
      <c r="E1911" s="1" t="s">
        <v>3734</v>
      </c>
      <c r="F1911">
        <v>46117.833333333336</v>
      </c>
      <c r="G1911">
        <v>46118.833333333336</v>
      </c>
      <c r="H1911">
        <v>46112.833333333336</v>
      </c>
      <c r="I1911">
        <v>46142.833333333336</v>
      </c>
      <c r="J1911" s="1" t="s">
        <v>3760</v>
      </c>
      <c r="K1911" s="1" t="s">
        <v>76</v>
      </c>
      <c r="L1911" s="1" t="s">
        <v>3761</v>
      </c>
      <c r="M1911" s="1" t="s">
        <v>3766</v>
      </c>
      <c r="N1911" s="1" t="s">
        <v>3738</v>
      </c>
      <c r="O1911" s="1" t="s">
        <v>49</v>
      </c>
      <c r="P1911">
        <v>329.33960000000002</v>
      </c>
      <c r="Q1911" s="1" t="s">
        <v>3763</v>
      </c>
      <c r="R1911">
        <v>2.5999910123167699E-2</v>
      </c>
      <c r="S1911" s="1" t="s">
        <v>51</v>
      </c>
      <c r="T1911" s="1" t="s">
        <v>52</v>
      </c>
      <c r="U1911">
        <v>8.5627999999999993</v>
      </c>
      <c r="V1911">
        <v>7.9042000000000003</v>
      </c>
      <c r="W1911">
        <v>7.9042000000000003</v>
      </c>
      <c r="X1911" s="1" t="s">
        <v>53</v>
      </c>
      <c r="Y1911" s="1" t="s">
        <v>49</v>
      </c>
      <c r="Z1911" s="1" t="s">
        <v>3761</v>
      </c>
      <c r="AA1911" s="1" t="s">
        <v>3741</v>
      </c>
      <c r="AB1911" s="1" t="s">
        <v>3742</v>
      </c>
      <c r="AC1911" s="1" t="s">
        <v>67</v>
      </c>
      <c r="AD1911" s="1" t="s">
        <v>3743</v>
      </c>
      <c r="AE1911" s="1" t="s">
        <v>3744</v>
      </c>
      <c r="AF1911" s="1" t="s">
        <v>70</v>
      </c>
      <c r="AG1911" s="1" t="s">
        <v>3745</v>
      </c>
      <c r="AH1911">
        <v>107</v>
      </c>
      <c r="AI1911" s="1" t="s">
        <v>70</v>
      </c>
      <c r="AJ1911" s="1" t="s">
        <v>71</v>
      </c>
      <c r="AK1911" s="1" t="s">
        <v>72</v>
      </c>
      <c r="AL1911">
        <v>1</v>
      </c>
      <c r="AM1911" s="1" t="s">
        <v>3993</v>
      </c>
      <c r="AN1911" s="2">
        <v>46113</v>
      </c>
      <c r="AO1911" s="3">
        <v>46113</v>
      </c>
    </row>
    <row r="1912" spans="1:41">
      <c r="A1912" s="1" t="s">
        <v>3994</v>
      </c>
      <c r="B1912" s="1" t="s">
        <v>3733</v>
      </c>
      <c r="E1912" s="1" t="s">
        <v>3734</v>
      </c>
      <c r="F1912">
        <v>46117.833333333336</v>
      </c>
      <c r="G1912">
        <v>46118.833333333336</v>
      </c>
      <c r="H1912">
        <v>46112.833333333336</v>
      </c>
      <c r="I1912">
        <v>46142.833333333336</v>
      </c>
      <c r="J1912" s="1" t="s">
        <v>3769</v>
      </c>
      <c r="K1912" s="1" t="s">
        <v>87</v>
      </c>
      <c r="L1912" s="1" t="s">
        <v>3770</v>
      </c>
      <c r="M1912" s="1" t="s">
        <v>3771</v>
      </c>
      <c r="N1912" s="1" t="s">
        <v>3738</v>
      </c>
      <c r="O1912" s="1" t="s">
        <v>49</v>
      </c>
      <c r="P1912">
        <v>391.52019999999999</v>
      </c>
      <c r="Q1912" s="1" t="s">
        <v>3739</v>
      </c>
      <c r="R1912">
        <v>8.2600080404535967E-2</v>
      </c>
      <c r="S1912" s="1" t="s">
        <v>3740</v>
      </c>
      <c r="T1912" s="1" t="s">
        <v>52</v>
      </c>
      <c r="U1912">
        <v>32.339599999999997</v>
      </c>
      <c r="V1912">
        <v>26.654699999999998</v>
      </c>
      <c r="W1912">
        <v>26.654699999999998</v>
      </c>
      <c r="X1912" s="1" t="s">
        <v>53</v>
      </c>
      <c r="Y1912" s="1" t="s">
        <v>49</v>
      </c>
      <c r="Z1912" s="1" t="s">
        <v>3770</v>
      </c>
      <c r="AA1912" s="1" t="s">
        <v>3741</v>
      </c>
      <c r="AB1912" s="1" t="s">
        <v>3742</v>
      </c>
      <c r="AC1912" s="1" t="s">
        <v>67</v>
      </c>
      <c r="AD1912" s="1" t="s">
        <v>3743</v>
      </c>
      <c r="AE1912" s="1" t="s">
        <v>3744</v>
      </c>
      <c r="AF1912" s="1" t="s">
        <v>70</v>
      </c>
      <c r="AG1912" s="1" t="s">
        <v>3745</v>
      </c>
      <c r="AH1912">
        <v>108</v>
      </c>
      <c r="AI1912" s="1" t="s">
        <v>70</v>
      </c>
      <c r="AJ1912" s="1" t="s">
        <v>71</v>
      </c>
      <c r="AK1912" s="1" t="s">
        <v>72</v>
      </c>
      <c r="AL1912">
        <v>1</v>
      </c>
      <c r="AM1912" s="1" t="s">
        <v>3995</v>
      </c>
      <c r="AN1912" s="2">
        <v>46113</v>
      </c>
      <c r="AO1912" s="3">
        <v>46113</v>
      </c>
    </row>
    <row r="1913" spans="1:41">
      <c r="A1913" s="1" t="s">
        <v>3996</v>
      </c>
      <c r="B1913" s="1" t="s">
        <v>3733</v>
      </c>
      <c r="E1913" s="1" t="s">
        <v>3734</v>
      </c>
      <c r="F1913">
        <v>46117.833333333336</v>
      </c>
      <c r="G1913">
        <v>46118.833333333336</v>
      </c>
      <c r="H1913">
        <v>46112.833333333336</v>
      </c>
      <c r="I1913">
        <v>46142.833333333336</v>
      </c>
      <c r="J1913" s="1" t="s">
        <v>3769</v>
      </c>
      <c r="K1913" s="1" t="s">
        <v>87</v>
      </c>
      <c r="L1913" s="1" t="s">
        <v>3770</v>
      </c>
      <c r="M1913" s="1" t="s">
        <v>3774</v>
      </c>
      <c r="N1913" s="1" t="s">
        <v>3738</v>
      </c>
      <c r="O1913" s="1" t="s">
        <v>49</v>
      </c>
      <c r="P1913">
        <v>448.1189</v>
      </c>
      <c r="Q1913" s="1" t="s">
        <v>3739</v>
      </c>
      <c r="R1913">
        <v>8.259995282502032E-2</v>
      </c>
      <c r="S1913" s="1" t="s">
        <v>3740</v>
      </c>
      <c r="T1913" s="1" t="s">
        <v>52</v>
      </c>
      <c r="U1913">
        <v>37.014600000000002</v>
      </c>
      <c r="V1913">
        <v>30.507899999999999</v>
      </c>
      <c r="W1913">
        <v>30.507899999999999</v>
      </c>
      <c r="X1913" s="1" t="s">
        <v>53</v>
      </c>
      <c r="Y1913" s="1" t="s">
        <v>49</v>
      </c>
      <c r="Z1913" s="1" t="s">
        <v>3770</v>
      </c>
      <c r="AA1913" s="1" t="s">
        <v>3741</v>
      </c>
      <c r="AB1913" s="1" t="s">
        <v>3742</v>
      </c>
      <c r="AC1913" s="1" t="s">
        <v>67</v>
      </c>
      <c r="AD1913" s="1" t="s">
        <v>3743</v>
      </c>
      <c r="AE1913" s="1" t="s">
        <v>3744</v>
      </c>
      <c r="AF1913" s="1" t="s">
        <v>70</v>
      </c>
      <c r="AG1913" s="1" t="s">
        <v>3745</v>
      </c>
      <c r="AH1913">
        <v>109</v>
      </c>
      <c r="AI1913" s="1" t="s">
        <v>70</v>
      </c>
      <c r="AJ1913" s="1" t="s">
        <v>71</v>
      </c>
      <c r="AK1913" s="1" t="s">
        <v>72</v>
      </c>
      <c r="AL1913">
        <v>1</v>
      </c>
      <c r="AM1913" s="1" t="s">
        <v>3997</v>
      </c>
      <c r="AN1913" s="2">
        <v>46113</v>
      </c>
      <c r="AO1913" s="3">
        <v>46113</v>
      </c>
    </row>
    <row r="1914" spans="1:41">
      <c r="A1914" s="1" t="s">
        <v>3998</v>
      </c>
      <c r="B1914" s="1" t="s">
        <v>3733</v>
      </c>
      <c r="E1914" s="1" t="s">
        <v>3734</v>
      </c>
      <c r="F1914">
        <v>46117.833333333336</v>
      </c>
      <c r="G1914">
        <v>46118.833333333336</v>
      </c>
      <c r="H1914">
        <v>46112.833333333336</v>
      </c>
      <c r="I1914">
        <v>46142.833333333336</v>
      </c>
      <c r="J1914" s="1" t="s">
        <v>3777</v>
      </c>
      <c r="K1914" s="1" t="s">
        <v>107</v>
      </c>
      <c r="L1914" s="1" t="s">
        <v>3778</v>
      </c>
      <c r="M1914" s="1" t="s">
        <v>3779</v>
      </c>
      <c r="N1914" s="1" t="s">
        <v>3738</v>
      </c>
      <c r="O1914" s="1" t="s">
        <v>49</v>
      </c>
      <c r="P1914">
        <v>280.88150000000002</v>
      </c>
      <c r="Q1914" s="1" t="s">
        <v>3780</v>
      </c>
      <c r="R1914">
        <v>0.49999982198898829</v>
      </c>
      <c r="S1914" s="1" t="s">
        <v>51</v>
      </c>
      <c r="T1914" s="1" t="s">
        <v>52</v>
      </c>
      <c r="U1914">
        <v>140.44069999999999</v>
      </c>
      <c r="V1914">
        <v>129.2055</v>
      </c>
      <c r="W1914">
        <v>129.2055</v>
      </c>
      <c r="X1914" s="1" t="s">
        <v>53</v>
      </c>
      <c r="Y1914" s="1" t="s">
        <v>49</v>
      </c>
      <c r="Z1914" s="1" t="s">
        <v>3778</v>
      </c>
      <c r="AA1914" s="1" t="s">
        <v>3781</v>
      </c>
      <c r="AB1914" s="1" t="s">
        <v>3742</v>
      </c>
      <c r="AC1914" s="1" t="s">
        <v>67</v>
      </c>
      <c r="AD1914" s="1" t="s">
        <v>3743</v>
      </c>
      <c r="AE1914" s="1" t="s">
        <v>3744</v>
      </c>
      <c r="AF1914" s="1" t="s">
        <v>70</v>
      </c>
      <c r="AG1914" s="1" t="s">
        <v>3745</v>
      </c>
      <c r="AH1914">
        <v>110</v>
      </c>
      <c r="AI1914" s="1" t="s">
        <v>113</v>
      </c>
      <c r="AJ1914" s="1" t="s">
        <v>114</v>
      </c>
      <c r="AK1914" s="1" t="s">
        <v>115</v>
      </c>
      <c r="AL1914">
        <v>1</v>
      </c>
      <c r="AM1914" s="1" t="s">
        <v>3999</v>
      </c>
      <c r="AN1914" s="2">
        <v>46113</v>
      </c>
      <c r="AO1914" s="3">
        <v>46113</v>
      </c>
    </row>
    <row r="1915" spans="1:41">
      <c r="A1915" s="1" t="s">
        <v>4000</v>
      </c>
      <c r="B1915" s="1" t="s">
        <v>3733</v>
      </c>
      <c r="E1915" s="1" t="s">
        <v>3734</v>
      </c>
      <c r="F1915">
        <v>46117.833333333336</v>
      </c>
      <c r="G1915">
        <v>46118.833333333336</v>
      </c>
      <c r="H1915">
        <v>46112.833333333336</v>
      </c>
      <c r="I1915">
        <v>46142.833333333336</v>
      </c>
      <c r="J1915" s="1" t="s">
        <v>3777</v>
      </c>
      <c r="K1915" s="1" t="s">
        <v>107</v>
      </c>
      <c r="L1915" s="1" t="s">
        <v>3778</v>
      </c>
      <c r="M1915" s="1" t="s">
        <v>3784</v>
      </c>
      <c r="N1915" s="1" t="s">
        <v>3738</v>
      </c>
      <c r="O1915" s="1" t="s">
        <v>49</v>
      </c>
      <c r="P1915">
        <v>321.13510000000002</v>
      </c>
      <c r="Q1915" s="1" t="s">
        <v>3780</v>
      </c>
      <c r="R1915">
        <v>0.49999984430228905</v>
      </c>
      <c r="S1915" s="1" t="s">
        <v>51</v>
      </c>
      <c r="T1915" s="1" t="s">
        <v>52</v>
      </c>
      <c r="U1915">
        <v>160.5675</v>
      </c>
      <c r="V1915">
        <v>147.72210000000001</v>
      </c>
      <c r="W1915">
        <v>147.72210000000001</v>
      </c>
      <c r="X1915" s="1" t="s">
        <v>53</v>
      </c>
      <c r="Y1915" s="1" t="s">
        <v>49</v>
      </c>
      <c r="Z1915" s="1" t="s">
        <v>3778</v>
      </c>
      <c r="AA1915" s="1" t="s">
        <v>3781</v>
      </c>
      <c r="AB1915" s="1" t="s">
        <v>3742</v>
      </c>
      <c r="AC1915" s="1" t="s">
        <v>67</v>
      </c>
      <c r="AD1915" s="1" t="s">
        <v>3743</v>
      </c>
      <c r="AE1915" s="1" t="s">
        <v>3744</v>
      </c>
      <c r="AF1915" s="1" t="s">
        <v>70</v>
      </c>
      <c r="AG1915" s="1" t="s">
        <v>3745</v>
      </c>
      <c r="AH1915">
        <v>111</v>
      </c>
      <c r="AI1915" s="1" t="s">
        <v>113</v>
      </c>
      <c r="AJ1915" s="1" t="s">
        <v>114</v>
      </c>
      <c r="AK1915" s="1" t="s">
        <v>115</v>
      </c>
      <c r="AL1915">
        <v>1</v>
      </c>
      <c r="AM1915" s="1" t="s">
        <v>4001</v>
      </c>
      <c r="AN1915" s="2">
        <v>46113</v>
      </c>
      <c r="AO1915" s="3">
        <v>46113</v>
      </c>
    </row>
    <row r="1916" spans="1:41">
      <c r="A1916" s="1" t="s">
        <v>4002</v>
      </c>
      <c r="B1916" s="1" t="s">
        <v>3733</v>
      </c>
      <c r="E1916" s="1" t="s">
        <v>3787</v>
      </c>
      <c r="F1916">
        <v>46117.833333333336</v>
      </c>
      <c r="G1916">
        <v>46118.833333333336</v>
      </c>
      <c r="H1916">
        <v>46112.833333333336</v>
      </c>
      <c r="I1916">
        <v>46142.833333333336</v>
      </c>
      <c r="J1916" s="1" t="s">
        <v>3735</v>
      </c>
      <c r="K1916" s="1" t="s">
        <v>45</v>
      </c>
      <c r="L1916" s="1" t="s">
        <v>3736</v>
      </c>
      <c r="M1916" s="1" t="s">
        <v>3788</v>
      </c>
      <c r="N1916" s="1" t="s">
        <v>3738</v>
      </c>
      <c r="O1916" s="1" t="s">
        <v>49</v>
      </c>
      <c r="P1916">
        <v>733.36990000000003</v>
      </c>
      <c r="Q1916" s="1" t="s">
        <v>3739</v>
      </c>
      <c r="R1916">
        <v>3.1611060121229405E-2</v>
      </c>
      <c r="S1916" s="1" t="s">
        <v>3740</v>
      </c>
      <c r="T1916" s="1" t="s">
        <v>52</v>
      </c>
      <c r="U1916">
        <v>23.182600000000001</v>
      </c>
      <c r="V1916">
        <v>18.8109</v>
      </c>
      <c r="W1916">
        <v>18.8109</v>
      </c>
      <c r="X1916" s="1" t="s">
        <v>53</v>
      </c>
      <c r="Y1916" s="1" t="s">
        <v>49</v>
      </c>
      <c r="Z1916" s="1" t="s">
        <v>3736</v>
      </c>
      <c r="AA1916" s="1" t="s">
        <v>3789</v>
      </c>
      <c r="AB1916" s="1" t="s">
        <v>3790</v>
      </c>
      <c r="AC1916" s="1" t="s">
        <v>125</v>
      </c>
      <c r="AD1916" s="1" t="s">
        <v>3791</v>
      </c>
      <c r="AE1916" s="1" t="s">
        <v>3792</v>
      </c>
      <c r="AF1916" s="1" t="s">
        <v>70</v>
      </c>
      <c r="AG1916" s="1" t="s">
        <v>3745</v>
      </c>
      <c r="AH1916">
        <v>112</v>
      </c>
      <c r="AI1916" s="1" t="s">
        <v>70</v>
      </c>
      <c r="AJ1916" s="1" t="s">
        <v>71</v>
      </c>
      <c r="AK1916" s="1" t="s">
        <v>72</v>
      </c>
      <c r="AL1916">
        <v>1</v>
      </c>
      <c r="AM1916" s="1" t="s">
        <v>4003</v>
      </c>
      <c r="AN1916" s="2">
        <v>46113</v>
      </c>
      <c r="AO1916" s="3">
        <v>46113</v>
      </c>
    </row>
    <row r="1917" spans="1:41">
      <c r="A1917" s="1" t="s">
        <v>4004</v>
      </c>
      <c r="B1917" s="1" t="s">
        <v>3733</v>
      </c>
      <c r="E1917" s="1" t="s">
        <v>3787</v>
      </c>
      <c r="F1917">
        <v>46117.833333333336</v>
      </c>
      <c r="G1917">
        <v>46118.833333333336</v>
      </c>
      <c r="H1917">
        <v>46112.833333333336</v>
      </c>
      <c r="I1917">
        <v>46142.833333333336</v>
      </c>
      <c r="J1917" s="1" t="s">
        <v>3735</v>
      </c>
      <c r="K1917" s="1" t="s">
        <v>45</v>
      </c>
      <c r="L1917" s="1" t="s">
        <v>3736</v>
      </c>
      <c r="M1917" s="1" t="s">
        <v>3795</v>
      </c>
      <c r="N1917" s="1" t="s">
        <v>3738</v>
      </c>
      <c r="O1917" s="1" t="s">
        <v>49</v>
      </c>
      <c r="P1917">
        <v>669.77080000000001</v>
      </c>
      <c r="Q1917" s="1" t="s">
        <v>3739</v>
      </c>
      <c r="R1917">
        <v>3.1610963033921455E-2</v>
      </c>
      <c r="S1917" s="1" t="s">
        <v>3740</v>
      </c>
      <c r="T1917" s="1" t="s">
        <v>52</v>
      </c>
      <c r="U1917">
        <v>21.1721</v>
      </c>
      <c r="V1917">
        <v>17.1797</v>
      </c>
      <c r="W1917">
        <v>17.1797</v>
      </c>
      <c r="X1917" s="1" t="s">
        <v>53</v>
      </c>
      <c r="Y1917" s="1" t="s">
        <v>49</v>
      </c>
      <c r="Z1917" s="1" t="s">
        <v>3736</v>
      </c>
      <c r="AA1917" s="1" t="s">
        <v>3789</v>
      </c>
      <c r="AB1917" s="1" t="s">
        <v>3790</v>
      </c>
      <c r="AC1917" s="1" t="s">
        <v>125</v>
      </c>
      <c r="AD1917" s="1" t="s">
        <v>3791</v>
      </c>
      <c r="AE1917" s="1" t="s">
        <v>3792</v>
      </c>
      <c r="AF1917" s="1" t="s">
        <v>70</v>
      </c>
      <c r="AG1917" s="1" t="s">
        <v>3745</v>
      </c>
      <c r="AH1917">
        <v>113</v>
      </c>
      <c r="AI1917" s="1" t="s">
        <v>70</v>
      </c>
      <c r="AJ1917" s="1" t="s">
        <v>71</v>
      </c>
      <c r="AK1917" s="1" t="s">
        <v>72</v>
      </c>
      <c r="AL1917">
        <v>1</v>
      </c>
      <c r="AM1917" s="1" t="s">
        <v>4005</v>
      </c>
      <c r="AN1917" s="2">
        <v>46113</v>
      </c>
      <c r="AO1917" s="3">
        <v>46113</v>
      </c>
    </row>
    <row r="1918" spans="1:41">
      <c r="A1918" s="1" t="s">
        <v>4006</v>
      </c>
      <c r="B1918" s="1" t="s">
        <v>3733</v>
      </c>
      <c r="E1918" s="1" t="s">
        <v>3787</v>
      </c>
      <c r="F1918">
        <v>46117.833333333336</v>
      </c>
      <c r="G1918">
        <v>46118.833333333336</v>
      </c>
      <c r="H1918">
        <v>46112.833333333336</v>
      </c>
      <c r="I1918">
        <v>46142.833333333336</v>
      </c>
      <c r="J1918" s="1" t="s">
        <v>3751</v>
      </c>
      <c r="K1918" s="1" t="s">
        <v>124</v>
      </c>
      <c r="L1918" s="1" t="s">
        <v>3752</v>
      </c>
      <c r="M1918" s="1" t="s">
        <v>3798</v>
      </c>
      <c r="N1918" s="1" t="s">
        <v>3738</v>
      </c>
      <c r="O1918" s="1" t="s">
        <v>49</v>
      </c>
      <c r="P1918">
        <v>5.1738999999999997</v>
      </c>
      <c r="Q1918" s="1" t="s">
        <v>3754</v>
      </c>
      <c r="R1918">
        <v>6.2500048319449544</v>
      </c>
      <c r="S1918" s="1" t="s">
        <v>51</v>
      </c>
      <c r="T1918" s="1" t="s">
        <v>52</v>
      </c>
      <c r="U1918">
        <v>32.3369</v>
      </c>
      <c r="V1918">
        <v>30.720099999999999</v>
      </c>
      <c r="W1918">
        <v>30.720099999999999</v>
      </c>
      <c r="X1918" s="1" t="s">
        <v>53</v>
      </c>
      <c r="Y1918" s="1" t="s">
        <v>49</v>
      </c>
      <c r="Z1918" s="1" t="s">
        <v>3752</v>
      </c>
      <c r="AA1918" s="1" t="s">
        <v>55</v>
      </c>
      <c r="AB1918" s="1" t="s">
        <v>56</v>
      </c>
      <c r="AC1918" s="1" t="s">
        <v>57</v>
      </c>
      <c r="AD1918" s="1" t="s">
        <v>58</v>
      </c>
      <c r="AE1918" s="1" t="s">
        <v>59</v>
      </c>
      <c r="AF1918" s="1" t="s">
        <v>56</v>
      </c>
      <c r="AG1918" s="1" t="s">
        <v>3745</v>
      </c>
      <c r="AH1918">
        <v>114</v>
      </c>
      <c r="AI1918" s="1" t="s">
        <v>56</v>
      </c>
      <c r="AJ1918" s="1" t="s">
        <v>56</v>
      </c>
      <c r="AK1918" s="1" t="s">
        <v>61</v>
      </c>
      <c r="AL1918">
        <v>1</v>
      </c>
      <c r="AM1918" s="1" t="s">
        <v>4007</v>
      </c>
      <c r="AN1918" s="2">
        <v>46113</v>
      </c>
      <c r="AO1918" s="3">
        <v>46113</v>
      </c>
    </row>
    <row r="1919" spans="1:41">
      <c r="A1919" s="1" t="s">
        <v>4008</v>
      </c>
      <c r="B1919" s="1" t="s">
        <v>3733</v>
      </c>
      <c r="E1919" s="1" t="s">
        <v>3787</v>
      </c>
      <c r="F1919">
        <v>46117.833333333336</v>
      </c>
      <c r="G1919">
        <v>46118.833333333336</v>
      </c>
      <c r="H1919">
        <v>46112.833333333336</v>
      </c>
      <c r="I1919">
        <v>46142.833333333336</v>
      </c>
      <c r="J1919" s="1" t="s">
        <v>3751</v>
      </c>
      <c r="K1919" s="1" t="s">
        <v>124</v>
      </c>
      <c r="L1919" s="1" t="s">
        <v>3752</v>
      </c>
      <c r="M1919" s="1" t="s">
        <v>3801</v>
      </c>
      <c r="N1919" s="1" t="s">
        <v>3738</v>
      </c>
      <c r="O1919" s="1" t="s">
        <v>49</v>
      </c>
      <c r="P1919">
        <v>4.9661</v>
      </c>
      <c r="Q1919" s="1" t="s">
        <v>3754</v>
      </c>
      <c r="R1919">
        <v>6.2499546928173011</v>
      </c>
      <c r="S1919" s="1" t="s">
        <v>51</v>
      </c>
      <c r="T1919" s="1" t="s">
        <v>52</v>
      </c>
      <c r="U1919">
        <v>31.0379</v>
      </c>
      <c r="V1919">
        <v>29.486000000000001</v>
      </c>
      <c r="W1919">
        <v>29.486000000000001</v>
      </c>
      <c r="X1919" s="1" t="s">
        <v>53</v>
      </c>
      <c r="Y1919" s="1" t="s">
        <v>49</v>
      </c>
      <c r="Z1919" s="1" t="s">
        <v>3752</v>
      </c>
      <c r="AA1919" s="1" t="s">
        <v>3789</v>
      </c>
      <c r="AB1919" s="1" t="s">
        <v>3790</v>
      </c>
      <c r="AC1919" s="1" t="s">
        <v>125</v>
      </c>
      <c r="AD1919" s="1" t="s">
        <v>3791</v>
      </c>
      <c r="AE1919" s="1" t="s">
        <v>3792</v>
      </c>
      <c r="AF1919" s="1" t="s">
        <v>70</v>
      </c>
      <c r="AG1919" s="1" t="s">
        <v>3745</v>
      </c>
      <c r="AH1919">
        <v>115</v>
      </c>
      <c r="AI1919" s="1" t="s">
        <v>70</v>
      </c>
      <c r="AJ1919" s="1" t="s">
        <v>71</v>
      </c>
      <c r="AK1919" s="1" t="s">
        <v>72</v>
      </c>
      <c r="AL1919">
        <v>1</v>
      </c>
      <c r="AM1919" s="1" t="s">
        <v>4009</v>
      </c>
      <c r="AN1919" s="2">
        <v>46113</v>
      </c>
      <c r="AO1919" s="3">
        <v>46113</v>
      </c>
    </row>
    <row r="1920" spans="1:41">
      <c r="A1920" s="1" t="s">
        <v>4010</v>
      </c>
      <c r="B1920" s="1" t="s">
        <v>3733</v>
      </c>
      <c r="E1920" s="1" t="s">
        <v>3787</v>
      </c>
      <c r="F1920">
        <v>46117.833333333336</v>
      </c>
      <c r="G1920">
        <v>46118.833333333336</v>
      </c>
      <c r="H1920">
        <v>46112.833333333336</v>
      </c>
      <c r="I1920">
        <v>46142.833333333336</v>
      </c>
      <c r="J1920" s="1" t="s">
        <v>3760</v>
      </c>
      <c r="K1920" s="1" t="s">
        <v>76</v>
      </c>
      <c r="L1920" s="1" t="s">
        <v>3761</v>
      </c>
      <c r="M1920" s="1" t="s">
        <v>3804</v>
      </c>
      <c r="N1920" s="1" t="s">
        <v>3738</v>
      </c>
      <c r="O1920" s="1" t="s">
        <v>49</v>
      </c>
      <c r="P1920">
        <v>143.6311</v>
      </c>
      <c r="Q1920" s="1" t="s">
        <v>3763</v>
      </c>
      <c r="R1920">
        <v>2.5999940124388103E-2</v>
      </c>
      <c r="S1920" s="1" t="s">
        <v>51</v>
      </c>
      <c r="T1920" s="1" t="s">
        <v>52</v>
      </c>
      <c r="U1920">
        <v>3.7343999999999999</v>
      </c>
      <c r="V1920">
        <v>3.4470999999999998</v>
      </c>
      <c r="W1920">
        <v>3.4470999999999998</v>
      </c>
      <c r="X1920" s="1" t="s">
        <v>53</v>
      </c>
      <c r="Y1920" s="1" t="s">
        <v>49</v>
      </c>
      <c r="Z1920" s="1" t="s">
        <v>3761</v>
      </c>
      <c r="AA1920" s="1" t="s">
        <v>3789</v>
      </c>
      <c r="AB1920" s="1" t="s">
        <v>3790</v>
      </c>
      <c r="AC1920" s="1" t="s">
        <v>125</v>
      </c>
      <c r="AD1920" s="1" t="s">
        <v>3791</v>
      </c>
      <c r="AE1920" s="1" t="s">
        <v>3792</v>
      </c>
      <c r="AF1920" s="1" t="s">
        <v>70</v>
      </c>
      <c r="AG1920" s="1" t="s">
        <v>3745</v>
      </c>
      <c r="AH1920">
        <v>116</v>
      </c>
      <c r="AI1920" s="1" t="s">
        <v>70</v>
      </c>
      <c r="AJ1920" s="1" t="s">
        <v>71</v>
      </c>
      <c r="AK1920" s="1" t="s">
        <v>72</v>
      </c>
      <c r="AL1920">
        <v>1</v>
      </c>
      <c r="AM1920" s="1" t="s">
        <v>4011</v>
      </c>
      <c r="AN1920" s="2">
        <v>46113</v>
      </c>
      <c r="AO1920" s="3">
        <v>46113</v>
      </c>
    </row>
    <row r="1921" spans="1:41">
      <c r="A1921" s="1" t="s">
        <v>4012</v>
      </c>
      <c r="B1921" s="1" t="s">
        <v>3733</v>
      </c>
      <c r="E1921" s="1" t="s">
        <v>3787</v>
      </c>
      <c r="F1921">
        <v>46117.833333333336</v>
      </c>
      <c r="G1921">
        <v>46118.833333333336</v>
      </c>
      <c r="H1921">
        <v>46112.833333333336</v>
      </c>
      <c r="I1921">
        <v>46142.833333333336</v>
      </c>
      <c r="J1921" s="1" t="s">
        <v>3760</v>
      </c>
      <c r="K1921" s="1" t="s">
        <v>76</v>
      </c>
      <c r="L1921" s="1" t="s">
        <v>3761</v>
      </c>
      <c r="M1921" s="1" t="s">
        <v>3807</v>
      </c>
      <c r="N1921" s="1" t="s">
        <v>3738</v>
      </c>
      <c r="O1921" s="1" t="s">
        <v>49</v>
      </c>
      <c r="P1921">
        <v>133.29259999999999</v>
      </c>
      <c r="Q1921" s="1" t="s">
        <v>3763</v>
      </c>
      <c r="R1921">
        <v>2.5999942982581178E-2</v>
      </c>
      <c r="S1921" s="1" t="s">
        <v>51</v>
      </c>
      <c r="T1921" s="1" t="s">
        <v>52</v>
      </c>
      <c r="U1921">
        <v>3.4655999999999998</v>
      </c>
      <c r="V1921">
        <v>3.1989999999999998</v>
      </c>
      <c r="W1921">
        <v>3.1989999999999998</v>
      </c>
      <c r="X1921" s="1" t="s">
        <v>53</v>
      </c>
      <c r="Y1921" s="1" t="s">
        <v>49</v>
      </c>
      <c r="Z1921" s="1" t="s">
        <v>3761</v>
      </c>
      <c r="AA1921" s="1" t="s">
        <v>3789</v>
      </c>
      <c r="AB1921" s="1" t="s">
        <v>3790</v>
      </c>
      <c r="AC1921" s="1" t="s">
        <v>125</v>
      </c>
      <c r="AD1921" s="1" t="s">
        <v>3791</v>
      </c>
      <c r="AE1921" s="1" t="s">
        <v>3792</v>
      </c>
      <c r="AF1921" s="1" t="s">
        <v>70</v>
      </c>
      <c r="AG1921" s="1" t="s">
        <v>3745</v>
      </c>
      <c r="AH1921">
        <v>117</v>
      </c>
      <c r="AI1921" s="1" t="s">
        <v>70</v>
      </c>
      <c r="AJ1921" s="1" t="s">
        <v>71</v>
      </c>
      <c r="AK1921" s="1" t="s">
        <v>72</v>
      </c>
      <c r="AL1921">
        <v>1</v>
      </c>
      <c r="AM1921" s="1" t="s">
        <v>4013</v>
      </c>
      <c r="AN1921" s="2">
        <v>46113</v>
      </c>
      <c r="AO1921" s="3">
        <v>46113</v>
      </c>
    </row>
    <row r="1922" spans="1:41">
      <c r="A1922" s="1" t="s">
        <v>4014</v>
      </c>
      <c r="B1922" s="1" t="s">
        <v>3733</v>
      </c>
      <c r="E1922" s="1" t="s">
        <v>3787</v>
      </c>
      <c r="F1922">
        <v>46117.833333333336</v>
      </c>
      <c r="G1922">
        <v>46118.833333333336</v>
      </c>
      <c r="H1922">
        <v>46112.833333333336</v>
      </c>
      <c r="I1922">
        <v>46142.833333333336</v>
      </c>
      <c r="J1922" s="1" t="s">
        <v>3769</v>
      </c>
      <c r="K1922" s="1" t="s">
        <v>87</v>
      </c>
      <c r="L1922" s="1" t="s">
        <v>3770</v>
      </c>
      <c r="M1922" s="1" t="s">
        <v>3810</v>
      </c>
      <c r="N1922" s="1" t="s">
        <v>3738</v>
      </c>
      <c r="O1922" s="1" t="s">
        <v>49</v>
      </c>
      <c r="P1922">
        <v>173.8817</v>
      </c>
      <c r="Q1922" s="1" t="s">
        <v>3739</v>
      </c>
      <c r="R1922">
        <v>8.2599836555543232E-2</v>
      </c>
      <c r="S1922" s="1" t="s">
        <v>3740</v>
      </c>
      <c r="T1922" s="1" t="s">
        <v>52</v>
      </c>
      <c r="U1922">
        <v>14.3626</v>
      </c>
      <c r="V1922">
        <v>11.8378</v>
      </c>
      <c r="W1922">
        <v>11.8378</v>
      </c>
      <c r="X1922" s="1" t="s">
        <v>53</v>
      </c>
      <c r="Y1922" s="1" t="s">
        <v>49</v>
      </c>
      <c r="Z1922" s="1" t="s">
        <v>3770</v>
      </c>
      <c r="AA1922" s="1" t="s">
        <v>3789</v>
      </c>
      <c r="AB1922" s="1" t="s">
        <v>3790</v>
      </c>
      <c r="AC1922" s="1" t="s">
        <v>125</v>
      </c>
      <c r="AD1922" s="1" t="s">
        <v>3791</v>
      </c>
      <c r="AE1922" s="1" t="s">
        <v>3792</v>
      </c>
      <c r="AF1922" s="1" t="s">
        <v>70</v>
      </c>
      <c r="AG1922" s="1" t="s">
        <v>3745</v>
      </c>
      <c r="AH1922">
        <v>118</v>
      </c>
      <c r="AI1922" s="1" t="s">
        <v>70</v>
      </c>
      <c r="AJ1922" s="1" t="s">
        <v>71</v>
      </c>
      <c r="AK1922" s="1" t="s">
        <v>72</v>
      </c>
      <c r="AL1922">
        <v>1</v>
      </c>
      <c r="AM1922" s="1" t="s">
        <v>4015</v>
      </c>
      <c r="AN1922" s="2">
        <v>46113</v>
      </c>
      <c r="AO1922" s="3">
        <v>46113</v>
      </c>
    </row>
    <row r="1923" spans="1:41">
      <c r="A1923" s="1" t="s">
        <v>4016</v>
      </c>
      <c r="B1923" s="1" t="s">
        <v>3733</v>
      </c>
      <c r="E1923" s="1" t="s">
        <v>3787</v>
      </c>
      <c r="F1923">
        <v>46117.833333333336</v>
      </c>
      <c r="G1923">
        <v>46118.833333333336</v>
      </c>
      <c r="H1923">
        <v>46112.833333333336</v>
      </c>
      <c r="I1923">
        <v>46142.833333333336</v>
      </c>
      <c r="J1923" s="1" t="s">
        <v>3769</v>
      </c>
      <c r="K1923" s="1" t="s">
        <v>87</v>
      </c>
      <c r="L1923" s="1" t="s">
        <v>3770</v>
      </c>
      <c r="M1923" s="1" t="s">
        <v>3813</v>
      </c>
      <c r="N1923" s="1" t="s">
        <v>3738</v>
      </c>
      <c r="O1923" s="1" t="s">
        <v>49</v>
      </c>
      <c r="P1923">
        <v>204.12450000000001</v>
      </c>
      <c r="Q1923" s="1" t="s">
        <v>3739</v>
      </c>
      <c r="R1923">
        <v>8.2600079853226829E-2</v>
      </c>
      <c r="S1923" s="1" t="s">
        <v>3740</v>
      </c>
      <c r="T1923" s="1" t="s">
        <v>52</v>
      </c>
      <c r="U1923">
        <v>16.860700000000001</v>
      </c>
      <c r="V1923">
        <v>13.896800000000001</v>
      </c>
      <c r="W1923">
        <v>13.896800000000001</v>
      </c>
      <c r="X1923" s="1" t="s">
        <v>53</v>
      </c>
      <c r="Y1923" s="1" t="s">
        <v>49</v>
      </c>
      <c r="Z1923" s="1" t="s">
        <v>3770</v>
      </c>
      <c r="AA1923" s="1" t="s">
        <v>3789</v>
      </c>
      <c r="AB1923" s="1" t="s">
        <v>3790</v>
      </c>
      <c r="AC1923" s="1" t="s">
        <v>125</v>
      </c>
      <c r="AD1923" s="1" t="s">
        <v>3791</v>
      </c>
      <c r="AE1923" s="1" t="s">
        <v>3792</v>
      </c>
      <c r="AF1923" s="1" t="s">
        <v>70</v>
      </c>
      <c r="AG1923" s="1" t="s">
        <v>3745</v>
      </c>
      <c r="AH1923">
        <v>119</v>
      </c>
      <c r="AI1923" s="1" t="s">
        <v>70</v>
      </c>
      <c r="AJ1923" s="1" t="s">
        <v>71</v>
      </c>
      <c r="AK1923" s="1" t="s">
        <v>72</v>
      </c>
      <c r="AL1923">
        <v>1</v>
      </c>
      <c r="AM1923" s="1" t="s">
        <v>4017</v>
      </c>
      <c r="AN1923" s="2">
        <v>46113</v>
      </c>
      <c r="AO1923" s="3">
        <v>46113</v>
      </c>
    </row>
    <row r="1924" spans="1:41">
      <c r="A1924" s="1" t="s">
        <v>4018</v>
      </c>
      <c r="B1924" s="1" t="s">
        <v>3733</v>
      </c>
      <c r="E1924" s="1" t="s">
        <v>3787</v>
      </c>
      <c r="F1924">
        <v>46117.833333333336</v>
      </c>
      <c r="G1924">
        <v>46118.833333333336</v>
      </c>
      <c r="H1924">
        <v>46112.833333333336</v>
      </c>
      <c r="I1924">
        <v>46142.833333333336</v>
      </c>
      <c r="J1924" s="1" t="s">
        <v>3777</v>
      </c>
      <c r="K1924" s="1" t="s">
        <v>107</v>
      </c>
      <c r="L1924" s="1" t="s">
        <v>3778</v>
      </c>
      <c r="M1924" s="1" t="s">
        <v>3816</v>
      </c>
      <c r="N1924" s="1" t="s">
        <v>3738</v>
      </c>
      <c r="O1924" s="1" t="s">
        <v>49</v>
      </c>
      <c r="P1924">
        <v>133.66739999999999</v>
      </c>
      <c r="Q1924" s="1" t="s">
        <v>3780</v>
      </c>
      <c r="R1924">
        <v>0.5</v>
      </c>
      <c r="S1924" s="1" t="s">
        <v>51</v>
      </c>
      <c r="T1924" s="1" t="s">
        <v>52</v>
      </c>
      <c r="U1924">
        <v>66.833699999999993</v>
      </c>
      <c r="V1924">
        <v>61.487000000000002</v>
      </c>
      <c r="W1924">
        <v>61.487000000000002</v>
      </c>
      <c r="X1924" s="1" t="s">
        <v>53</v>
      </c>
      <c r="Y1924" s="1" t="s">
        <v>49</v>
      </c>
      <c r="Z1924" s="1" t="s">
        <v>3778</v>
      </c>
      <c r="AA1924" s="1" t="s">
        <v>3817</v>
      </c>
      <c r="AB1924" s="1" t="s">
        <v>3790</v>
      </c>
      <c r="AC1924" s="1" t="s">
        <v>125</v>
      </c>
      <c r="AD1924" s="1" t="s">
        <v>3791</v>
      </c>
      <c r="AE1924" s="1" t="s">
        <v>3792</v>
      </c>
      <c r="AF1924" s="1" t="s">
        <v>70</v>
      </c>
      <c r="AG1924" s="1" t="s">
        <v>3745</v>
      </c>
      <c r="AH1924">
        <v>120</v>
      </c>
      <c r="AI1924" s="1" t="s">
        <v>113</v>
      </c>
      <c r="AJ1924" s="1" t="s">
        <v>114</v>
      </c>
      <c r="AK1924" s="1" t="s">
        <v>115</v>
      </c>
      <c r="AL1924">
        <v>1</v>
      </c>
      <c r="AM1924" s="1" t="s">
        <v>4019</v>
      </c>
      <c r="AN1924" s="2">
        <v>46113</v>
      </c>
      <c r="AO1924" s="3">
        <v>46113</v>
      </c>
    </row>
    <row r="1925" spans="1:41">
      <c r="A1925" s="1" t="s">
        <v>4020</v>
      </c>
      <c r="B1925" s="1" t="s">
        <v>3733</v>
      </c>
      <c r="E1925" s="1" t="s">
        <v>3787</v>
      </c>
      <c r="F1925">
        <v>46117.833333333336</v>
      </c>
      <c r="G1925">
        <v>46118.833333333336</v>
      </c>
      <c r="H1925">
        <v>46112.833333333336</v>
      </c>
      <c r="I1925">
        <v>46142.833333333336</v>
      </c>
      <c r="J1925" s="1" t="s">
        <v>3777</v>
      </c>
      <c r="K1925" s="1" t="s">
        <v>107</v>
      </c>
      <c r="L1925" s="1" t="s">
        <v>3778</v>
      </c>
      <c r="M1925" s="1" t="s">
        <v>3820</v>
      </c>
      <c r="N1925" s="1" t="s">
        <v>3738</v>
      </c>
      <c r="O1925" s="1" t="s">
        <v>49</v>
      </c>
      <c r="P1925">
        <v>129.75319999999999</v>
      </c>
      <c r="Q1925" s="1" t="s">
        <v>3780</v>
      </c>
      <c r="R1925">
        <v>0.5</v>
      </c>
      <c r="S1925" s="1" t="s">
        <v>51</v>
      </c>
      <c r="T1925" s="1" t="s">
        <v>52</v>
      </c>
      <c r="U1925">
        <v>64.876599999999996</v>
      </c>
      <c r="V1925">
        <v>59.686500000000002</v>
      </c>
      <c r="W1925">
        <v>59.686500000000002</v>
      </c>
      <c r="X1925" s="1" t="s">
        <v>53</v>
      </c>
      <c r="Y1925" s="1" t="s">
        <v>49</v>
      </c>
      <c r="Z1925" s="1" t="s">
        <v>3778</v>
      </c>
      <c r="AA1925" s="1" t="s">
        <v>3817</v>
      </c>
      <c r="AB1925" s="1" t="s">
        <v>3790</v>
      </c>
      <c r="AC1925" s="1" t="s">
        <v>125</v>
      </c>
      <c r="AD1925" s="1" t="s">
        <v>3791</v>
      </c>
      <c r="AE1925" s="1" t="s">
        <v>3792</v>
      </c>
      <c r="AF1925" s="1" t="s">
        <v>70</v>
      </c>
      <c r="AG1925" s="1" t="s">
        <v>3745</v>
      </c>
      <c r="AH1925">
        <v>121</v>
      </c>
      <c r="AI1925" s="1" t="s">
        <v>113</v>
      </c>
      <c r="AJ1925" s="1" t="s">
        <v>114</v>
      </c>
      <c r="AK1925" s="1" t="s">
        <v>115</v>
      </c>
      <c r="AL1925">
        <v>1</v>
      </c>
      <c r="AM1925" s="1" t="s">
        <v>4021</v>
      </c>
      <c r="AN1925" s="2">
        <v>46113</v>
      </c>
      <c r="AO1925" s="3">
        <v>46113</v>
      </c>
    </row>
    <row r="1926" spans="1:41">
      <c r="A1926" s="1" t="s">
        <v>4022</v>
      </c>
      <c r="B1926" s="1" t="s">
        <v>3733</v>
      </c>
      <c r="E1926" s="1" t="s">
        <v>3734</v>
      </c>
      <c r="F1926">
        <v>46118.833333333336</v>
      </c>
      <c r="G1926">
        <v>46119.833333333336</v>
      </c>
      <c r="H1926">
        <v>46112.833333333336</v>
      </c>
      <c r="I1926">
        <v>46142.833333333336</v>
      </c>
      <c r="J1926" s="1" t="s">
        <v>3735</v>
      </c>
      <c r="K1926" s="1" t="s">
        <v>45</v>
      </c>
      <c r="L1926" s="1" t="s">
        <v>3736</v>
      </c>
      <c r="M1926" s="1" t="s">
        <v>3737</v>
      </c>
      <c r="N1926" s="1" t="s">
        <v>3738</v>
      </c>
      <c r="O1926" s="1" t="s">
        <v>49</v>
      </c>
      <c r="P1926">
        <v>1519.6656</v>
      </c>
      <c r="Q1926" s="1" t="s">
        <v>3739</v>
      </c>
      <c r="R1926">
        <v>3.1610967570760304E-2</v>
      </c>
      <c r="S1926" s="1" t="s">
        <v>3740</v>
      </c>
      <c r="T1926" s="1" t="s">
        <v>52</v>
      </c>
      <c r="U1926">
        <v>48.0381</v>
      </c>
      <c r="V1926">
        <v>38.979500000000002</v>
      </c>
      <c r="W1926">
        <v>38.979500000000002</v>
      </c>
      <c r="X1926" s="1" t="s">
        <v>53</v>
      </c>
      <c r="Y1926" s="1" t="s">
        <v>49</v>
      </c>
      <c r="Z1926" s="1" t="s">
        <v>3736</v>
      </c>
      <c r="AA1926" s="1" t="s">
        <v>3741</v>
      </c>
      <c r="AB1926" s="1" t="s">
        <v>3742</v>
      </c>
      <c r="AC1926" s="1" t="s">
        <v>67</v>
      </c>
      <c r="AD1926" s="1" t="s">
        <v>3743</v>
      </c>
      <c r="AE1926" s="1" t="s">
        <v>3744</v>
      </c>
      <c r="AF1926" s="1" t="s">
        <v>70</v>
      </c>
      <c r="AG1926" s="1" t="s">
        <v>3745</v>
      </c>
      <c r="AH1926">
        <v>122</v>
      </c>
      <c r="AI1926" s="1" t="s">
        <v>70</v>
      </c>
      <c r="AJ1926" s="1" t="s">
        <v>71</v>
      </c>
      <c r="AK1926" s="1" t="s">
        <v>72</v>
      </c>
      <c r="AL1926">
        <v>1</v>
      </c>
      <c r="AM1926" s="1" t="s">
        <v>4023</v>
      </c>
      <c r="AN1926" s="2">
        <v>46113</v>
      </c>
      <c r="AO1926" s="3">
        <v>46113</v>
      </c>
    </row>
    <row r="1927" spans="1:41">
      <c r="A1927" s="1" t="s">
        <v>4024</v>
      </c>
      <c r="B1927" s="1" t="s">
        <v>3733</v>
      </c>
      <c r="E1927" s="1" t="s">
        <v>3734</v>
      </c>
      <c r="F1927">
        <v>46118.833333333336</v>
      </c>
      <c r="G1927">
        <v>46119.833333333336</v>
      </c>
      <c r="H1927">
        <v>46112.833333333336</v>
      </c>
      <c r="I1927">
        <v>46142.833333333336</v>
      </c>
      <c r="J1927" s="1" t="s">
        <v>3735</v>
      </c>
      <c r="K1927" s="1" t="s">
        <v>45</v>
      </c>
      <c r="L1927" s="1" t="s">
        <v>3736</v>
      </c>
      <c r="M1927" s="1" t="s">
        <v>3748</v>
      </c>
      <c r="N1927" s="1" t="s">
        <v>3738</v>
      </c>
      <c r="O1927" s="1" t="s">
        <v>49</v>
      </c>
      <c r="P1927">
        <v>1444.8998999999999</v>
      </c>
      <c r="Q1927" s="1" t="s">
        <v>3739</v>
      </c>
      <c r="R1927">
        <v>3.1610978725931119E-2</v>
      </c>
      <c r="S1927" s="1" t="s">
        <v>3740</v>
      </c>
      <c r="T1927" s="1" t="s">
        <v>52</v>
      </c>
      <c r="U1927">
        <v>45.674700000000001</v>
      </c>
      <c r="V1927">
        <v>37.061599999999999</v>
      </c>
      <c r="W1927">
        <v>37.061599999999999</v>
      </c>
      <c r="X1927" s="1" t="s">
        <v>53</v>
      </c>
      <c r="Y1927" s="1" t="s">
        <v>49</v>
      </c>
      <c r="Z1927" s="1" t="s">
        <v>3736</v>
      </c>
      <c r="AA1927" s="1" t="s">
        <v>3741</v>
      </c>
      <c r="AB1927" s="1" t="s">
        <v>3742</v>
      </c>
      <c r="AC1927" s="1" t="s">
        <v>67</v>
      </c>
      <c r="AD1927" s="1" t="s">
        <v>3743</v>
      </c>
      <c r="AE1927" s="1" t="s">
        <v>3744</v>
      </c>
      <c r="AF1927" s="1" t="s">
        <v>70</v>
      </c>
      <c r="AG1927" s="1" t="s">
        <v>3745</v>
      </c>
      <c r="AH1927">
        <v>123</v>
      </c>
      <c r="AI1927" s="1" t="s">
        <v>70</v>
      </c>
      <c r="AJ1927" s="1" t="s">
        <v>71</v>
      </c>
      <c r="AK1927" s="1" t="s">
        <v>72</v>
      </c>
      <c r="AL1927">
        <v>1</v>
      </c>
      <c r="AM1927" s="1" t="s">
        <v>4025</v>
      </c>
      <c r="AN1927" s="2">
        <v>46113</v>
      </c>
      <c r="AO1927" s="3">
        <v>46113</v>
      </c>
    </row>
    <row r="1928" spans="1:41">
      <c r="A1928" s="1" t="s">
        <v>4026</v>
      </c>
      <c r="B1928" s="1" t="s">
        <v>3733</v>
      </c>
      <c r="E1928" s="1" t="s">
        <v>3734</v>
      </c>
      <c r="F1928">
        <v>46118.833333333336</v>
      </c>
      <c r="G1928">
        <v>46119.833333333336</v>
      </c>
      <c r="H1928">
        <v>46112.833333333336</v>
      </c>
      <c r="I1928">
        <v>46142.833333333336</v>
      </c>
      <c r="J1928" s="1" t="s">
        <v>3751</v>
      </c>
      <c r="K1928" s="1" t="s">
        <v>124</v>
      </c>
      <c r="L1928" s="1" t="s">
        <v>3752</v>
      </c>
      <c r="M1928" s="1" t="s">
        <v>3753</v>
      </c>
      <c r="N1928" s="1" t="s">
        <v>3738</v>
      </c>
      <c r="O1928" s="1" t="s">
        <v>49</v>
      </c>
      <c r="P1928">
        <v>10.8116</v>
      </c>
      <c r="Q1928" s="1" t="s">
        <v>3754</v>
      </c>
      <c r="R1928">
        <v>6.25</v>
      </c>
      <c r="S1928" s="1" t="s">
        <v>51</v>
      </c>
      <c r="T1928" s="1" t="s">
        <v>52</v>
      </c>
      <c r="U1928">
        <v>67.572500000000005</v>
      </c>
      <c r="V1928">
        <v>64.193899999999999</v>
      </c>
      <c r="W1928">
        <v>64.193899999999999</v>
      </c>
      <c r="X1928" s="1" t="s">
        <v>53</v>
      </c>
      <c r="Y1928" s="1" t="s">
        <v>49</v>
      </c>
      <c r="Z1928" s="1" t="s">
        <v>3752</v>
      </c>
      <c r="AA1928" s="1" t="s">
        <v>3741</v>
      </c>
      <c r="AB1928" s="1" t="s">
        <v>3742</v>
      </c>
      <c r="AC1928" s="1" t="s">
        <v>67</v>
      </c>
      <c r="AD1928" s="1" t="s">
        <v>3743</v>
      </c>
      <c r="AE1928" s="1" t="s">
        <v>3744</v>
      </c>
      <c r="AF1928" s="1" t="s">
        <v>70</v>
      </c>
      <c r="AG1928" s="1" t="s">
        <v>3745</v>
      </c>
      <c r="AH1928">
        <v>124</v>
      </c>
      <c r="AI1928" s="1" t="s">
        <v>70</v>
      </c>
      <c r="AJ1928" s="1" t="s">
        <v>71</v>
      </c>
      <c r="AK1928" s="1" t="s">
        <v>72</v>
      </c>
      <c r="AL1928">
        <v>1</v>
      </c>
      <c r="AM1928" s="1" t="s">
        <v>4027</v>
      </c>
      <c r="AN1928" s="2">
        <v>46113</v>
      </c>
      <c r="AO1928" s="3">
        <v>46113</v>
      </c>
    </row>
    <row r="1929" spans="1:41">
      <c r="A1929" s="1" t="s">
        <v>4028</v>
      </c>
      <c r="B1929" s="1" t="s">
        <v>3733</v>
      </c>
      <c r="E1929" s="1" t="s">
        <v>3734</v>
      </c>
      <c r="F1929">
        <v>46118.833333333336</v>
      </c>
      <c r="G1929">
        <v>46119.833333333336</v>
      </c>
      <c r="H1929">
        <v>46112.833333333336</v>
      </c>
      <c r="I1929">
        <v>46142.833333333336</v>
      </c>
      <c r="J1929" s="1" t="s">
        <v>3751</v>
      </c>
      <c r="K1929" s="1" t="s">
        <v>124</v>
      </c>
      <c r="L1929" s="1" t="s">
        <v>3752</v>
      </c>
      <c r="M1929" s="1" t="s">
        <v>3757</v>
      </c>
      <c r="N1929" s="1" t="s">
        <v>3738</v>
      </c>
      <c r="O1929" s="1" t="s">
        <v>49</v>
      </c>
      <c r="P1929">
        <v>11.3317</v>
      </c>
      <c r="Q1929" s="1" t="s">
        <v>3754</v>
      </c>
      <c r="R1929">
        <v>6.2499801441972522</v>
      </c>
      <c r="S1929" s="1" t="s">
        <v>51</v>
      </c>
      <c r="T1929" s="1" t="s">
        <v>52</v>
      </c>
      <c r="U1929">
        <v>70.822900000000004</v>
      </c>
      <c r="V1929">
        <v>67.281800000000004</v>
      </c>
      <c r="W1929">
        <v>67.281800000000004</v>
      </c>
      <c r="X1929" s="1" t="s">
        <v>53</v>
      </c>
      <c r="Y1929" s="1" t="s">
        <v>49</v>
      </c>
      <c r="Z1929" s="1" t="s">
        <v>3752</v>
      </c>
      <c r="AA1929" s="1" t="s">
        <v>3741</v>
      </c>
      <c r="AB1929" s="1" t="s">
        <v>3742</v>
      </c>
      <c r="AC1929" s="1" t="s">
        <v>67</v>
      </c>
      <c r="AD1929" s="1" t="s">
        <v>3743</v>
      </c>
      <c r="AE1929" s="1" t="s">
        <v>3744</v>
      </c>
      <c r="AF1929" s="1" t="s">
        <v>70</v>
      </c>
      <c r="AG1929" s="1" t="s">
        <v>3745</v>
      </c>
      <c r="AH1929">
        <v>125</v>
      </c>
      <c r="AI1929" s="1" t="s">
        <v>70</v>
      </c>
      <c r="AJ1929" s="1" t="s">
        <v>71</v>
      </c>
      <c r="AK1929" s="1" t="s">
        <v>72</v>
      </c>
      <c r="AL1929">
        <v>1</v>
      </c>
      <c r="AM1929" s="1" t="s">
        <v>4029</v>
      </c>
      <c r="AN1929" s="2">
        <v>46113</v>
      </c>
      <c r="AO1929" s="3">
        <v>46113</v>
      </c>
    </row>
    <row r="1930" spans="1:41">
      <c r="A1930" s="1" t="s">
        <v>4030</v>
      </c>
      <c r="B1930" s="1" t="s">
        <v>3733</v>
      </c>
      <c r="E1930" s="1" t="s">
        <v>3734</v>
      </c>
      <c r="F1930">
        <v>46118.833333333336</v>
      </c>
      <c r="G1930">
        <v>46119.833333333336</v>
      </c>
      <c r="H1930">
        <v>46112.833333333336</v>
      </c>
      <c r="I1930">
        <v>46142.833333333336</v>
      </c>
      <c r="J1930" s="1" t="s">
        <v>3760</v>
      </c>
      <c r="K1930" s="1" t="s">
        <v>76</v>
      </c>
      <c r="L1930" s="1" t="s">
        <v>3761</v>
      </c>
      <c r="M1930" s="1" t="s">
        <v>3762</v>
      </c>
      <c r="N1930" s="1" t="s">
        <v>3738</v>
      </c>
      <c r="O1930" s="1" t="s">
        <v>49</v>
      </c>
      <c r="P1930">
        <v>315.9119</v>
      </c>
      <c r="Q1930" s="1" t="s">
        <v>3763</v>
      </c>
      <c r="R1930">
        <v>2.5999970244868904E-2</v>
      </c>
      <c r="S1930" s="1" t="s">
        <v>51</v>
      </c>
      <c r="T1930" s="1" t="s">
        <v>52</v>
      </c>
      <c r="U1930">
        <v>8.2136999999999993</v>
      </c>
      <c r="V1930">
        <v>7.5819000000000001</v>
      </c>
      <c r="W1930">
        <v>7.5819000000000001</v>
      </c>
      <c r="X1930" s="1" t="s">
        <v>53</v>
      </c>
      <c r="Y1930" s="1" t="s">
        <v>49</v>
      </c>
      <c r="Z1930" s="1" t="s">
        <v>3761</v>
      </c>
      <c r="AA1930" s="1" t="s">
        <v>3741</v>
      </c>
      <c r="AB1930" s="1" t="s">
        <v>3742</v>
      </c>
      <c r="AC1930" s="1" t="s">
        <v>67</v>
      </c>
      <c r="AD1930" s="1" t="s">
        <v>3743</v>
      </c>
      <c r="AE1930" s="1" t="s">
        <v>3744</v>
      </c>
      <c r="AF1930" s="1" t="s">
        <v>70</v>
      </c>
      <c r="AG1930" s="1" t="s">
        <v>3745</v>
      </c>
      <c r="AH1930">
        <v>126</v>
      </c>
      <c r="AI1930" s="1" t="s">
        <v>70</v>
      </c>
      <c r="AJ1930" s="1" t="s">
        <v>71</v>
      </c>
      <c r="AK1930" s="1" t="s">
        <v>72</v>
      </c>
      <c r="AL1930">
        <v>1</v>
      </c>
      <c r="AM1930" s="1" t="s">
        <v>4031</v>
      </c>
      <c r="AN1930" s="2">
        <v>46113</v>
      </c>
      <c r="AO1930" s="3">
        <v>46113</v>
      </c>
    </row>
    <row r="1931" spans="1:41">
      <c r="A1931" s="1" t="s">
        <v>4032</v>
      </c>
      <c r="B1931" s="1" t="s">
        <v>3733</v>
      </c>
      <c r="E1931" s="1" t="s">
        <v>3734</v>
      </c>
      <c r="F1931">
        <v>46118.833333333336</v>
      </c>
      <c r="G1931">
        <v>46119.833333333336</v>
      </c>
      <c r="H1931">
        <v>46112.833333333336</v>
      </c>
      <c r="I1931">
        <v>46142.833333333336</v>
      </c>
      <c r="J1931" s="1" t="s">
        <v>3760</v>
      </c>
      <c r="K1931" s="1" t="s">
        <v>76</v>
      </c>
      <c r="L1931" s="1" t="s">
        <v>3761</v>
      </c>
      <c r="M1931" s="1" t="s">
        <v>3766</v>
      </c>
      <c r="N1931" s="1" t="s">
        <v>3738</v>
      </c>
      <c r="O1931" s="1" t="s">
        <v>49</v>
      </c>
      <c r="P1931">
        <v>296.59559999999999</v>
      </c>
      <c r="Q1931" s="1" t="s">
        <v>3763</v>
      </c>
      <c r="R1931">
        <v>2.6000048550956254E-2</v>
      </c>
      <c r="S1931" s="1" t="s">
        <v>51</v>
      </c>
      <c r="T1931" s="1" t="s">
        <v>52</v>
      </c>
      <c r="U1931">
        <v>7.7115</v>
      </c>
      <c r="V1931">
        <v>7.1182999999999996</v>
      </c>
      <c r="W1931">
        <v>7.1182999999999996</v>
      </c>
      <c r="X1931" s="1" t="s">
        <v>53</v>
      </c>
      <c r="Y1931" s="1" t="s">
        <v>49</v>
      </c>
      <c r="Z1931" s="1" t="s">
        <v>3761</v>
      </c>
      <c r="AA1931" s="1" t="s">
        <v>3741</v>
      </c>
      <c r="AB1931" s="1" t="s">
        <v>3742</v>
      </c>
      <c r="AC1931" s="1" t="s">
        <v>67</v>
      </c>
      <c r="AD1931" s="1" t="s">
        <v>3743</v>
      </c>
      <c r="AE1931" s="1" t="s">
        <v>3744</v>
      </c>
      <c r="AF1931" s="1" t="s">
        <v>70</v>
      </c>
      <c r="AG1931" s="1" t="s">
        <v>3745</v>
      </c>
      <c r="AH1931">
        <v>127</v>
      </c>
      <c r="AI1931" s="1" t="s">
        <v>70</v>
      </c>
      <c r="AJ1931" s="1" t="s">
        <v>71</v>
      </c>
      <c r="AK1931" s="1" t="s">
        <v>72</v>
      </c>
      <c r="AL1931">
        <v>1</v>
      </c>
      <c r="AM1931" s="1" t="s">
        <v>4033</v>
      </c>
      <c r="AN1931" s="2">
        <v>46113</v>
      </c>
      <c r="AO1931" s="3">
        <v>46113</v>
      </c>
    </row>
    <row r="1932" spans="1:41">
      <c r="A1932" s="1" t="s">
        <v>4034</v>
      </c>
      <c r="B1932" s="1" t="s">
        <v>3733</v>
      </c>
      <c r="E1932" s="1" t="s">
        <v>3734</v>
      </c>
      <c r="F1932">
        <v>46118.833333333336</v>
      </c>
      <c r="G1932">
        <v>46119.833333333336</v>
      </c>
      <c r="H1932">
        <v>46112.833333333336</v>
      </c>
      <c r="I1932">
        <v>46142.833333333336</v>
      </c>
      <c r="J1932" s="1" t="s">
        <v>3769</v>
      </c>
      <c r="K1932" s="1" t="s">
        <v>87</v>
      </c>
      <c r="L1932" s="1" t="s">
        <v>3770</v>
      </c>
      <c r="M1932" s="1" t="s">
        <v>3771</v>
      </c>
      <c r="N1932" s="1" t="s">
        <v>3738</v>
      </c>
      <c r="O1932" s="1" t="s">
        <v>49</v>
      </c>
      <c r="P1932">
        <v>451.74239999999998</v>
      </c>
      <c r="Q1932" s="1" t="s">
        <v>3739</v>
      </c>
      <c r="R1932">
        <v>8.2599950768402527E-2</v>
      </c>
      <c r="S1932" s="1" t="s">
        <v>3740</v>
      </c>
      <c r="T1932" s="1" t="s">
        <v>52</v>
      </c>
      <c r="U1932">
        <v>37.313899999999997</v>
      </c>
      <c r="V1932">
        <v>30.7546</v>
      </c>
      <c r="W1932">
        <v>30.7546</v>
      </c>
      <c r="X1932" s="1" t="s">
        <v>53</v>
      </c>
      <c r="Y1932" s="1" t="s">
        <v>49</v>
      </c>
      <c r="Z1932" s="1" t="s">
        <v>3770</v>
      </c>
      <c r="AA1932" s="1" t="s">
        <v>3741</v>
      </c>
      <c r="AB1932" s="1" t="s">
        <v>3742</v>
      </c>
      <c r="AC1932" s="1" t="s">
        <v>67</v>
      </c>
      <c r="AD1932" s="1" t="s">
        <v>3743</v>
      </c>
      <c r="AE1932" s="1" t="s">
        <v>3744</v>
      </c>
      <c r="AF1932" s="1" t="s">
        <v>70</v>
      </c>
      <c r="AG1932" s="1" t="s">
        <v>3745</v>
      </c>
      <c r="AH1932">
        <v>128</v>
      </c>
      <c r="AI1932" s="1" t="s">
        <v>70</v>
      </c>
      <c r="AJ1932" s="1" t="s">
        <v>71</v>
      </c>
      <c r="AK1932" s="1" t="s">
        <v>72</v>
      </c>
      <c r="AL1932">
        <v>1</v>
      </c>
      <c r="AM1932" s="1" t="s">
        <v>4035</v>
      </c>
      <c r="AN1932" s="2">
        <v>46113</v>
      </c>
      <c r="AO1932" s="3">
        <v>46113</v>
      </c>
    </row>
    <row r="1933" spans="1:41">
      <c r="A1933" s="1" t="s">
        <v>4036</v>
      </c>
      <c r="B1933" s="1" t="s">
        <v>3733</v>
      </c>
      <c r="E1933" s="1" t="s">
        <v>3734</v>
      </c>
      <c r="F1933">
        <v>46118.833333333336</v>
      </c>
      <c r="G1933">
        <v>46119.833333333336</v>
      </c>
      <c r="H1933">
        <v>46112.833333333336</v>
      </c>
      <c r="I1933">
        <v>46142.833333333336</v>
      </c>
      <c r="J1933" s="1" t="s">
        <v>3769</v>
      </c>
      <c r="K1933" s="1" t="s">
        <v>87</v>
      </c>
      <c r="L1933" s="1" t="s">
        <v>3770</v>
      </c>
      <c r="M1933" s="1" t="s">
        <v>3774</v>
      </c>
      <c r="N1933" s="1" t="s">
        <v>3738</v>
      </c>
      <c r="O1933" s="1" t="s">
        <v>49</v>
      </c>
      <c r="P1933">
        <v>408.1343</v>
      </c>
      <c r="Q1933" s="1" t="s">
        <v>3739</v>
      </c>
      <c r="R1933">
        <v>8.2600016710185853E-2</v>
      </c>
      <c r="S1933" s="1" t="s">
        <v>3740</v>
      </c>
      <c r="T1933" s="1" t="s">
        <v>52</v>
      </c>
      <c r="U1933">
        <v>33.7119</v>
      </c>
      <c r="V1933">
        <v>27.785699999999999</v>
      </c>
      <c r="W1933">
        <v>27.785699999999999</v>
      </c>
      <c r="X1933" s="1" t="s">
        <v>53</v>
      </c>
      <c r="Y1933" s="1" t="s">
        <v>49</v>
      </c>
      <c r="Z1933" s="1" t="s">
        <v>3770</v>
      </c>
      <c r="AA1933" s="1" t="s">
        <v>3741</v>
      </c>
      <c r="AB1933" s="1" t="s">
        <v>3742</v>
      </c>
      <c r="AC1933" s="1" t="s">
        <v>67</v>
      </c>
      <c r="AD1933" s="1" t="s">
        <v>3743</v>
      </c>
      <c r="AE1933" s="1" t="s">
        <v>3744</v>
      </c>
      <c r="AF1933" s="1" t="s">
        <v>70</v>
      </c>
      <c r="AG1933" s="1" t="s">
        <v>3745</v>
      </c>
      <c r="AH1933">
        <v>129</v>
      </c>
      <c r="AI1933" s="1" t="s">
        <v>70</v>
      </c>
      <c r="AJ1933" s="1" t="s">
        <v>71</v>
      </c>
      <c r="AK1933" s="1" t="s">
        <v>72</v>
      </c>
      <c r="AL1933">
        <v>1</v>
      </c>
      <c r="AM1933" s="1" t="s">
        <v>4037</v>
      </c>
      <c r="AN1933" s="2">
        <v>46113</v>
      </c>
      <c r="AO1933" s="3">
        <v>46113</v>
      </c>
    </row>
    <row r="1934" spans="1:41">
      <c r="A1934" s="1" t="s">
        <v>4038</v>
      </c>
      <c r="B1934" s="1" t="s">
        <v>3733</v>
      </c>
      <c r="E1934" s="1" t="s">
        <v>3734</v>
      </c>
      <c r="F1934">
        <v>46118.833333333336</v>
      </c>
      <c r="G1934">
        <v>46119.833333333336</v>
      </c>
      <c r="H1934">
        <v>46112.833333333336</v>
      </c>
      <c r="I1934">
        <v>46142.833333333336</v>
      </c>
      <c r="J1934" s="1" t="s">
        <v>3777</v>
      </c>
      <c r="K1934" s="1" t="s">
        <v>107</v>
      </c>
      <c r="L1934" s="1" t="s">
        <v>3778</v>
      </c>
      <c r="M1934" s="1" t="s">
        <v>3779</v>
      </c>
      <c r="N1934" s="1" t="s">
        <v>3738</v>
      </c>
      <c r="O1934" s="1" t="s">
        <v>49</v>
      </c>
      <c r="P1934">
        <v>303.1003</v>
      </c>
      <c r="Q1934" s="1" t="s">
        <v>3780</v>
      </c>
      <c r="R1934">
        <v>0.50000016496189548</v>
      </c>
      <c r="S1934" s="1" t="s">
        <v>51</v>
      </c>
      <c r="T1934" s="1" t="s">
        <v>52</v>
      </c>
      <c r="U1934">
        <v>151.55019999999999</v>
      </c>
      <c r="V1934">
        <v>139.42609999999999</v>
      </c>
      <c r="W1934">
        <v>139.42609999999999</v>
      </c>
      <c r="X1934" s="1" t="s">
        <v>53</v>
      </c>
      <c r="Y1934" s="1" t="s">
        <v>49</v>
      </c>
      <c r="Z1934" s="1" t="s">
        <v>3778</v>
      </c>
      <c r="AA1934" s="1" t="s">
        <v>3781</v>
      </c>
      <c r="AB1934" s="1" t="s">
        <v>3742</v>
      </c>
      <c r="AC1934" s="1" t="s">
        <v>67</v>
      </c>
      <c r="AD1934" s="1" t="s">
        <v>3743</v>
      </c>
      <c r="AE1934" s="1" t="s">
        <v>3744</v>
      </c>
      <c r="AF1934" s="1" t="s">
        <v>70</v>
      </c>
      <c r="AG1934" s="1" t="s">
        <v>3745</v>
      </c>
      <c r="AH1934">
        <v>130</v>
      </c>
      <c r="AI1934" s="1" t="s">
        <v>113</v>
      </c>
      <c r="AJ1934" s="1" t="s">
        <v>114</v>
      </c>
      <c r="AK1934" s="1" t="s">
        <v>115</v>
      </c>
      <c r="AL1934">
        <v>1</v>
      </c>
      <c r="AM1934" s="1" t="s">
        <v>4039</v>
      </c>
      <c r="AN1934" s="2">
        <v>46113</v>
      </c>
      <c r="AO1934" s="3">
        <v>46113</v>
      </c>
    </row>
    <row r="1935" spans="1:41">
      <c r="A1935" s="1" t="s">
        <v>4040</v>
      </c>
      <c r="B1935" s="1" t="s">
        <v>3733</v>
      </c>
      <c r="E1935" s="1" t="s">
        <v>3734</v>
      </c>
      <c r="F1935">
        <v>46118.833333333336</v>
      </c>
      <c r="G1935">
        <v>46119.833333333336</v>
      </c>
      <c r="H1935">
        <v>46112.833333333336</v>
      </c>
      <c r="I1935">
        <v>46142.833333333336</v>
      </c>
      <c r="J1935" s="1" t="s">
        <v>3777</v>
      </c>
      <c r="K1935" s="1" t="s">
        <v>107</v>
      </c>
      <c r="L1935" s="1" t="s">
        <v>3778</v>
      </c>
      <c r="M1935" s="1" t="s">
        <v>3784</v>
      </c>
      <c r="N1935" s="1" t="s">
        <v>3738</v>
      </c>
      <c r="O1935" s="1" t="s">
        <v>49</v>
      </c>
      <c r="P1935">
        <v>306.39769999999999</v>
      </c>
      <c r="Q1935" s="1" t="s">
        <v>3780</v>
      </c>
      <c r="R1935">
        <v>0.49999983681339649</v>
      </c>
      <c r="S1935" s="1" t="s">
        <v>51</v>
      </c>
      <c r="T1935" s="1" t="s">
        <v>52</v>
      </c>
      <c r="U1935">
        <v>153.19880000000001</v>
      </c>
      <c r="V1935">
        <v>140.94290000000001</v>
      </c>
      <c r="W1935">
        <v>140.94290000000001</v>
      </c>
      <c r="X1935" s="1" t="s">
        <v>53</v>
      </c>
      <c r="Y1935" s="1" t="s">
        <v>49</v>
      </c>
      <c r="Z1935" s="1" t="s">
        <v>3778</v>
      </c>
      <c r="AA1935" s="1" t="s">
        <v>3781</v>
      </c>
      <c r="AB1935" s="1" t="s">
        <v>3742</v>
      </c>
      <c r="AC1935" s="1" t="s">
        <v>67</v>
      </c>
      <c r="AD1935" s="1" t="s">
        <v>3743</v>
      </c>
      <c r="AE1935" s="1" t="s">
        <v>3744</v>
      </c>
      <c r="AF1935" s="1" t="s">
        <v>70</v>
      </c>
      <c r="AG1935" s="1" t="s">
        <v>3745</v>
      </c>
      <c r="AH1935">
        <v>131</v>
      </c>
      <c r="AI1935" s="1" t="s">
        <v>113</v>
      </c>
      <c r="AJ1935" s="1" t="s">
        <v>114</v>
      </c>
      <c r="AK1935" s="1" t="s">
        <v>115</v>
      </c>
      <c r="AL1935">
        <v>1</v>
      </c>
      <c r="AM1935" s="1" t="s">
        <v>4041</v>
      </c>
      <c r="AN1935" s="2">
        <v>46113</v>
      </c>
      <c r="AO1935" s="3">
        <v>46113</v>
      </c>
    </row>
    <row r="1936" spans="1:41">
      <c r="A1936" s="1" t="s">
        <v>4042</v>
      </c>
      <c r="B1936" s="1" t="s">
        <v>3733</v>
      </c>
      <c r="E1936" s="1" t="s">
        <v>3787</v>
      </c>
      <c r="F1936">
        <v>46118.833333333336</v>
      </c>
      <c r="G1936">
        <v>46119.833333333336</v>
      </c>
      <c r="H1936">
        <v>46112.833333333336</v>
      </c>
      <c r="I1936">
        <v>46142.833333333336</v>
      </c>
      <c r="J1936" s="1" t="s">
        <v>3735</v>
      </c>
      <c r="K1936" s="1" t="s">
        <v>45</v>
      </c>
      <c r="L1936" s="1" t="s">
        <v>3736</v>
      </c>
      <c r="M1936" s="1" t="s">
        <v>3788</v>
      </c>
      <c r="N1936" s="1" t="s">
        <v>3738</v>
      </c>
      <c r="O1936" s="1" t="s">
        <v>49</v>
      </c>
      <c r="P1936">
        <v>723.42629999999997</v>
      </c>
      <c r="Q1936" s="1" t="s">
        <v>3739</v>
      </c>
      <c r="R1936">
        <v>3.1610960231885407E-2</v>
      </c>
      <c r="S1936" s="1" t="s">
        <v>3740</v>
      </c>
      <c r="T1936" s="1" t="s">
        <v>52</v>
      </c>
      <c r="U1936">
        <v>22.868200000000002</v>
      </c>
      <c r="V1936">
        <v>18.555900000000001</v>
      </c>
      <c r="W1936">
        <v>18.555900000000001</v>
      </c>
      <c r="X1936" s="1" t="s">
        <v>53</v>
      </c>
      <c r="Y1936" s="1" t="s">
        <v>49</v>
      </c>
      <c r="Z1936" s="1" t="s">
        <v>3736</v>
      </c>
      <c r="AA1936" s="1" t="s">
        <v>3789</v>
      </c>
      <c r="AB1936" s="1" t="s">
        <v>3790</v>
      </c>
      <c r="AC1936" s="1" t="s">
        <v>125</v>
      </c>
      <c r="AD1936" s="1" t="s">
        <v>3791</v>
      </c>
      <c r="AE1936" s="1" t="s">
        <v>3792</v>
      </c>
      <c r="AF1936" s="1" t="s">
        <v>70</v>
      </c>
      <c r="AG1936" s="1" t="s">
        <v>3745</v>
      </c>
      <c r="AH1936">
        <v>132</v>
      </c>
      <c r="AI1936" s="1" t="s">
        <v>70</v>
      </c>
      <c r="AJ1936" s="1" t="s">
        <v>71</v>
      </c>
      <c r="AK1936" s="1" t="s">
        <v>72</v>
      </c>
      <c r="AL1936">
        <v>1</v>
      </c>
      <c r="AM1936" s="1" t="s">
        <v>4043</v>
      </c>
      <c r="AN1936" s="2">
        <v>46113</v>
      </c>
      <c r="AO1936" s="3">
        <v>46113</v>
      </c>
    </row>
    <row r="1937" spans="1:41">
      <c r="A1937" s="1" t="s">
        <v>4044</v>
      </c>
      <c r="B1937" s="1" t="s">
        <v>3733</v>
      </c>
      <c r="E1937" s="1" t="s">
        <v>3787</v>
      </c>
      <c r="F1937">
        <v>46118.833333333336</v>
      </c>
      <c r="G1937">
        <v>46119.833333333336</v>
      </c>
      <c r="H1937">
        <v>46112.833333333336</v>
      </c>
      <c r="I1937">
        <v>46142.833333333336</v>
      </c>
      <c r="J1937" s="1" t="s">
        <v>3735</v>
      </c>
      <c r="K1937" s="1" t="s">
        <v>45</v>
      </c>
      <c r="L1937" s="1" t="s">
        <v>3736</v>
      </c>
      <c r="M1937" s="1" t="s">
        <v>3795</v>
      </c>
      <c r="N1937" s="1" t="s">
        <v>3738</v>
      </c>
      <c r="O1937" s="1" t="s">
        <v>49</v>
      </c>
      <c r="P1937">
        <v>680.21339999999998</v>
      </c>
      <c r="Q1937" s="1" t="s">
        <v>3739</v>
      </c>
      <c r="R1937">
        <v>3.1610962089250225E-2</v>
      </c>
      <c r="S1937" s="1" t="s">
        <v>3740</v>
      </c>
      <c r="T1937" s="1" t="s">
        <v>52</v>
      </c>
      <c r="U1937">
        <v>21.502199999999998</v>
      </c>
      <c r="V1937">
        <v>17.447500000000002</v>
      </c>
      <c r="W1937">
        <v>17.447500000000002</v>
      </c>
      <c r="X1937" s="1" t="s">
        <v>53</v>
      </c>
      <c r="Y1937" s="1" t="s">
        <v>49</v>
      </c>
      <c r="Z1937" s="1" t="s">
        <v>3736</v>
      </c>
      <c r="AA1937" s="1" t="s">
        <v>3789</v>
      </c>
      <c r="AB1937" s="1" t="s">
        <v>3790</v>
      </c>
      <c r="AC1937" s="1" t="s">
        <v>125</v>
      </c>
      <c r="AD1937" s="1" t="s">
        <v>3791</v>
      </c>
      <c r="AE1937" s="1" t="s">
        <v>3792</v>
      </c>
      <c r="AF1937" s="1" t="s">
        <v>70</v>
      </c>
      <c r="AG1937" s="1" t="s">
        <v>3745</v>
      </c>
      <c r="AH1937">
        <v>133</v>
      </c>
      <c r="AI1937" s="1" t="s">
        <v>70</v>
      </c>
      <c r="AJ1937" s="1" t="s">
        <v>71</v>
      </c>
      <c r="AK1937" s="1" t="s">
        <v>72</v>
      </c>
      <c r="AL1937">
        <v>1</v>
      </c>
      <c r="AM1937" s="1" t="s">
        <v>4045</v>
      </c>
      <c r="AN1937" s="2">
        <v>46113</v>
      </c>
      <c r="AO1937" s="3">
        <v>46113</v>
      </c>
    </row>
    <row r="1938" spans="1:41">
      <c r="A1938" s="1" t="s">
        <v>4046</v>
      </c>
      <c r="B1938" s="1" t="s">
        <v>3733</v>
      </c>
      <c r="E1938" s="1" t="s">
        <v>3787</v>
      </c>
      <c r="F1938">
        <v>46118.833333333336</v>
      </c>
      <c r="G1938">
        <v>46119.833333333336</v>
      </c>
      <c r="H1938">
        <v>46112.833333333336</v>
      </c>
      <c r="I1938">
        <v>46142.833333333336</v>
      </c>
      <c r="J1938" s="1" t="s">
        <v>3751</v>
      </c>
      <c r="K1938" s="1" t="s">
        <v>124</v>
      </c>
      <c r="L1938" s="1" t="s">
        <v>3752</v>
      </c>
      <c r="M1938" s="1" t="s">
        <v>3798</v>
      </c>
      <c r="N1938" s="1" t="s">
        <v>3738</v>
      </c>
      <c r="O1938" s="1" t="s">
        <v>49</v>
      </c>
      <c r="P1938">
        <v>5.8171999999999997</v>
      </c>
      <c r="Q1938" s="1" t="s">
        <v>3754</v>
      </c>
      <c r="R1938">
        <v>6.2500515712026408</v>
      </c>
      <c r="S1938" s="1" t="s">
        <v>51</v>
      </c>
      <c r="T1938" s="1" t="s">
        <v>52</v>
      </c>
      <c r="U1938">
        <v>36.357799999999997</v>
      </c>
      <c r="V1938">
        <v>34.539900000000003</v>
      </c>
      <c r="W1938">
        <v>34.539900000000003</v>
      </c>
      <c r="X1938" s="1" t="s">
        <v>53</v>
      </c>
      <c r="Y1938" s="1" t="s">
        <v>49</v>
      </c>
      <c r="Z1938" s="1" t="s">
        <v>3752</v>
      </c>
      <c r="AA1938" s="1" t="s">
        <v>55</v>
      </c>
      <c r="AB1938" s="1" t="s">
        <v>56</v>
      </c>
      <c r="AC1938" s="1" t="s">
        <v>57</v>
      </c>
      <c r="AD1938" s="1" t="s">
        <v>58</v>
      </c>
      <c r="AE1938" s="1" t="s">
        <v>59</v>
      </c>
      <c r="AF1938" s="1" t="s">
        <v>56</v>
      </c>
      <c r="AG1938" s="1" t="s">
        <v>3745</v>
      </c>
      <c r="AH1938">
        <v>134</v>
      </c>
      <c r="AI1938" s="1" t="s">
        <v>56</v>
      </c>
      <c r="AJ1938" s="1" t="s">
        <v>56</v>
      </c>
      <c r="AK1938" s="1" t="s">
        <v>61</v>
      </c>
      <c r="AL1938">
        <v>1</v>
      </c>
      <c r="AM1938" s="1" t="s">
        <v>4047</v>
      </c>
      <c r="AN1938" s="2">
        <v>46113</v>
      </c>
      <c r="AO1938" s="3">
        <v>46113</v>
      </c>
    </row>
    <row r="1939" spans="1:41">
      <c r="A1939" s="1" t="s">
        <v>4048</v>
      </c>
      <c r="B1939" s="1" t="s">
        <v>3733</v>
      </c>
      <c r="E1939" s="1" t="s">
        <v>3787</v>
      </c>
      <c r="F1939">
        <v>46118.833333333336</v>
      </c>
      <c r="G1939">
        <v>46119.833333333336</v>
      </c>
      <c r="H1939">
        <v>46112.833333333336</v>
      </c>
      <c r="I1939">
        <v>46142.833333333336</v>
      </c>
      <c r="J1939" s="1" t="s">
        <v>3751</v>
      </c>
      <c r="K1939" s="1" t="s">
        <v>124</v>
      </c>
      <c r="L1939" s="1" t="s">
        <v>3752</v>
      </c>
      <c r="M1939" s="1" t="s">
        <v>3801</v>
      </c>
      <c r="N1939" s="1" t="s">
        <v>3738</v>
      </c>
      <c r="O1939" s="1" t="s">
        <v>49</v>
      </c>
      <c r="P1939">
        <v>4.9413999999999998</v>
      </c>
      <c r="Q1939" s="1" t="s">
        <v>3754</v>
      </c>
      <c r="R1939">
        <v>6.2500303557696197</v>
      </c>
      <c r="S1939" s="1" t="s">
        <v>51</v>
      </c>
      <c r="T1939" s="1" t="s">
        <v>52</v>
      </c>
      <c r="U1939">
        <v>30.883900000000001</v>
      </c>
      <c r="V1939">
        <v>29.339700000000001</v>
      </c>
      <c r="W1939">
        <v>29.339700000000001</v>
      </c>
      <c r="X1939" s="1" t="s">
        <v>53</v>
      </c>
      <c r="Y1939" s="1" t="s">
        <v>49</v>
      </c>
      <c r="Z1939" s="1" t="s">
        <v>3752</v>
      </c>
      <c r="AA1939" s="1" t="s">
        <v>55</v>
      </c>
      <c r="AB1939" s="1" t="s">
        <v>56</v>
      </c>
      <c r="AC1939" s="1" t="s">
        <v>57</v>
      </c>
      <c r="AD1939" s="1" t="s">
        <v>58</v>
      </c>
      <c r="AE1939" s="1" t="s">
        <v>59</v>
      </c>
      <c r="AF1939" s="1" t="s">
        <v>56</v>
      </c>
      <c r="AG1939" s="1" t="s">
        <v>3745</v>
      </c>
      <c r="AH1939">
        <v>135</v>
      </c>
      <c r="AI1939" s="1" t="s">
        <v>56</v>
      </c>
      <c r="AJ1939" s="1" t="s">
        <v>56</v>
      </c>
      <c r="AK1939" s="1" t="s">
        <v>61</v>
      </c>
      <c r="AL1939">
        <v>1</v>
      </c>
      <c r="AM1939" s="1" t="s">
        <v>4049</v>
      </c>
      <c r="AN1939" s="2">
        <v>46113</v>
      </c>
      <c r="AO1939" s="3">
        <v>46113</v>
      </c>
    </row>
    <row r="1940" spans="1:41">
      <c r="A1940" s="1" t="s">
        <v>4050</v>
      </c>
      <c r="B1940" s="1" t="s">
        <v>3733</v>
      </c>
      <c r="E1940" s="1" t="s">
        <v>3787</v>
      </c>
      <c r="F1940">
        <v>46118.833333333336</v>
      </c>
      <c r="G1940">
        <v>46119.833333333336</v>
      </c>
      <c r="H1940">
        <v>46112.833333333336</v>
      </c>
      <c r="I1940">
        <v>46142.833333333336</v>
      </c>
      <c r="J1940" s="1" t="s">
        <v>3760</v>
      </c>
      <c r="K1940" s="1" t="s">
        <v>76</v>
      </c>
      <c r="L1940" s="1" t="s">
        <v>3761</v>
      </c>
      <c r="M1940" s="1" t="s">
        <v>3804</v>
      </c>
      <c r="N1940" s="1" t="s">
        <v>3738</v>
      </c>
      <c r="O1940" s="1" t="s">
        <v>49</v>
      </c>
      <c r="P1940">
        <v>144.20670000000001</v>
      </c>
      <c r="Q1940" s="1" t="s">
        <v>3763</v>
      </c>
      <c r="R1940">
        <v>2.6000178909856477E-2</v>
      </c>
      <c r="S1940" s="1" t="s">
        <v>51</v>
      </c>
      <c r="T1940" s="1" t="s">
        <v>52</v>
      </c>
      <c r="U1940">
        <v>3.7494000000000001</v>
      </c>
      <c r="V1940">
        <v>3.4609999999999999</v>
      </c>
      <c r="W1940">
        <v>3.4609999999999999</v>
      </c>
      <c r="X1940" s="1" t="s">
        <v>53</v>
      </c>
      <c r="Y1940" s="1" t="s">
        <v>49</v>
      </c>
      <c r="Z1940" s="1" t="s">
        <v>3761</v>
      </c>
      <c r="AA1940" s="1" t="s">
        <v>55</v>
      </c>
      <c r="AB1940" s="1" t="s">
        <v>56</v>
      </c>
      <c r="AC1940" s="1" t="s">
        <v>57</v>
      </c>
      <c r="AD1940" s="1" t="s">
        <v>58</v>
      </c>
      <c r="AE1940" s="1" t="s">
        <v>59</v>
      </c>
      <c r="AF1940" s="1" t="s">
        <v>56</v>
      </c>
      <c r="AG1940" s="1" t="s">
        <v>3745</v>
      </c>
      <c r="AH1940">
        <v>136</v>
      </c>
      <c r="AI1940" s="1" t="s">
        <v>56</v>
      </c>
      <c r="AJ1940" s="1" t="s">
        <v>56</v>
      </c>
      <c r="AK1940" s="1" t="s">
        <v>61</v>
      </c>
      <c r="AL1940">
        <v>1</v>
      </c>
      <c r="AM1940" s="1" t="s">
        <v>4051</v>
      </c>
      <c r="AN1940" s="2">
        <v>46113</v>
      </c>
      <c r="AO1940" s="3">
        <v>46113</v>
      </c>
    </row>
    <row r="1941" spans="1:41">
      <c r="A1941" s="1" t="s">
        <v>4052</v>
      </c>
      <c r="B1941" s="1" t="s">
        <v>3733</v>
      </c>
      <c r="E1941" s="1" t="s">
        <v>3787</v>
      </c>
      <c r="F1941">
        <v>46118.833333333336</v>
      </c>
      <c r="G1941">
        <v>46119.833333333336</v>
      </c>
      <c r="H1941">
        <v>46112.833333333336</v>
      </c>
      <c r="I1941">
        <v>46142.833333333336</v>
      </c>
      <c r="J1941" s="1" t="s">
        <v>3760</v>
      </c>
      <c r="K1941" s="1" t="s">
        <v>76</v>
      </c>
      <c r="L1941" s="1" t="s">
        <v>3761</v>
      </c>
      <c r="M1941" s="1" t="s">
        <v>3807</v>
      </c>
      <c r="N1941" s="1" t="s">
        <v>3738</v>
      </c>
      <c r="O1941" s="1" t="s">
        <v>49</v>
      </c>
      <c r="P1941">
        <v>146.35839999999999</v>
      </c>
      <c r="Q1941" s="1" t="s">
        <v>3763</v>
      </c>
      <c r="R1941">
        <v>2.5999874281216521E-2</v>
      </c>
      <c r="S1941" s="1" t="s">
        <v>51</v>
      </c>
      <c r="T1941" s="1" t="s">
        <v>52</v>
      </c>
      <c r="U1941">
        <v>3.8052999999999999</v>
      </c>
      <c r="V1941">
        <v>3.5125999999999999</v>
      </c>
      <c r="W1941">
        <v>3.5125999999999999</v>
      </c>
      <c r="X1941" s="1" t="s">
        <v>53</v>
      </c>
      <c r="Y1941" s="1" t="s">
        <v>49</v>
      </c>
      <c r="Z1941" s="1" t="s">
        <v>3761</v>
      </c>
      <c r="AA1941" s="1" t="s">
        <v>3789</v>
      </c>
      <c r="AB1941" s="1" t="s">
        <v>3790</v>
      </c>
      <c r="AC1941" s="1" t="s">
        <v>125</v>
      </c>
      <c r="AD1941" s="1" t="s">
        <v>3791</v>
      </c>
      <c r="AE1941" s="1" t="s">
        <v>3792</v>
      </c>
      <c r="AF1941" s="1" t="s">
        <v>70</v>
      </c>
      <c r="AG1941" s="1" t="s">
        <v>3745</v>
      </c>
      <c r="AH1941">
        <v>137</v>
      </c>
      <c r="AI1941" s="1" t="s">
        <v>70</v>
      </c>
      <c r="AJ1941" s="1" t="s">
        <v>71</v>
      </c>
      <c r="AK1941" s="1" t="s">
        <v>72</v>
      </c>
      <c r="AL1941">
        <v>1</v>
      </c>
      <c r="AM1941" s="1" t="s">
        <v>4053</v>
      </c>
      <c r="AN1941" s="2">
        <v>46113</v>
      </c>
      <c r="AO1941" s="3">
        <v>46113</v>
      </c>
    </row>
    <row r="1942" spans="1:41">
      <c r="A1942" s="1" t="s">
        <v>4054</v>
      </c>
      <c r="B1942" s="1" t="s">
        <v>3733</v>
      </c>
      <c r="E1942" s="1" t="s">
        <v>3787</v>
      </c>
      <c r="F1942">
        <v>46118.833333333336</v>
      </c>
      <c r="G1942">
        <v>46119.833333333336</v>
      </c>
      <c r="H1942">
        <v>46112.833333333336</v>
      </c>
      <c r="I1942">
        <v>46142.833333333336</v>
      </c>
      <c r="J1942" s="1" t="s">
        <v>3769</v>
      </c>
      <c r="K1942" s="1" t="s">
        <v>87</v>
      </c>
      <c r="L1942" s="1" t="s">
        <v>3770</v>
      </c>
      <c r="M1942" s="1" t="s">
        <v>3810</v>
      </c>
      <c r="N1942" s="1" t="s">
        <v>3738</v>
      </c>
      <c r="O1942" s="1" t="s">
        <v>49</v>
      </c>
      <c r="P1942">
        <v>192.4034</v>
      </c>
      <c r="Q1942" s="1" t="s">
        <v>3739</v>
      </c>
      <c r="R1942">
        <v>8.2599891685905771E-2</v>
      </c>
      <c r="S1942" s="1" t="s">
        <v>3740</v>
      </c>
      <c r="T1942" s="1" t="s">
        <v>52</v>
      </c>
      <c r="U1942">
        <v>15.8925</v>
      </c>
      <c r="V1942">
        <v>13.098800000000001</v>
      </c>
      <c r="W1942">
        <v>13.098800000000001</v>
      </c>
      <c r="X1942" s="1" t="s">
        <v>53</v>
      </c>
      <c r="Y1942" s="1" t="s">
        <v>49</v>
      </c>
      <c r="Z1942" s="1" t="s">
        <v>3770</v>
      </c>
      <c r="AA1942" s="1" t="s">
        <v>3789</v>
      </c>
      <c r="AB1942" s="1" t="s">
        <v>3790</v>
      </c>
      <c r="AC1942" s="1" t="s">
        <v>125</v>
      </c>
      <c r="AD1942" s="1" t="s">
        <v>3791</v>
      </c>
      <c r="AE1942" s="1" t="s">
        <v>3792</v>
      </c>
      <c r="AF1942" s="1" t="s">
        <v>70</v>
      </c>
      <c r="AG1942" s="1" t="s">
        <v>3745</v>
      </c>
      <c r="AH1942">
        <v>138</v>
      </c>
      <c r="AI1942" s="1" t="s">
        <v>70</v>
      </c>
      <c r="AJ1942" s="1" t="s">
        <v>71</v>
      </c>
      <c r="AK1942" s="1" t="s">
        <v>72</v>
      </c>
      <c r="AL1942">
        <v>1</v>
      </c>
      <c r="AM1942" s="1" t="s">
        <v>4055</v>
      </c>
      <c r="AN1942" s="2">
        <v>46113</v>
      </c>
      <c r="AO1942" s="3">
        <v>46113</v>
      </c>
    </row>
    <row r="1943" spans="1:41">
      <c r="A1943" s="1" t="s">
        <v>4056</v>
      </c>
      <c r="B1943" s="1" t="s">
        <v>3733</v>
      </c>
      <c r="E1943" s="1" t="s">
        <v>3787</v>
      </c>
      <c r="F1943">
        <v>46118.833333333336</v>
      </c>
      <c r="G1943">
        <v>46119.833333333336</v>
      </c>
      <c r="H1943">
        <v>46112.833333333336</v>
      </c>
      <c r="I1943">
        <v>46142.833333333336</v>
      </c>
      <c r="J1943" s="1" t="s">
        <v>3769</v>
      </c>
      <c r="K1943" s="1" t="s">
        <v>87</v>
      </c>
      <c r="L1943" s="1" t="s">
        <v>3770</v>
      </c>
      <c r="M1943" s="1" t="s">
        <v>3813</v>
      </c>
      <c r="N1943" s="1" t="s">
        <v>3738</v>
      </c>
      <c r="O1943" s="1" t="s">
        <v>49</v>
      </c>
      <c r="P1943">
        <v>190.9503</v>
      </c>
      <c r="Q1943" s="1" t="s">
        <v>3739</v>
      </c>
      <c r="R1943">
        <v>8.2600027336956275E-2</v>
      </c>
      <c r="S1943" s="1" t="s">
        <v>3740</v>
      </c>
      <c r="T1943" s="1" t="s">
        <v>52</v>
      </c>
      <c r="U1943">
        <v>15.772500000000001</v>
      </c>
      <c r="V1943">
        <v>12.9999</v>
      </c>
      <c r="W1943">
        <v>12.9999</v>
      </c>
      <c r="X1943" s="1" t="s">
        <v>53</v>
      </c>
      <c r="Y1943" s="1" t="s">
        <v>49</v>
      </c>
      <c r="Z1943" s="1" t="s">
        <v>3770</v>
      </c>
      <c r="AA1943" s="1" t="s">
        <v>3789</v>
      </c>
      <c r="AB1943" s="1" t="s">
        <v>3790</v>
      </c>
      <c r="AC1943" s="1" t="s">
        <v>125</v>
      </c>
      <c r="AD1943" s="1" t="s">
        <v>3791</v>
      </c>
      <c r="AE1943" s="1" t="s">
        <v>3792</v>
      </c>
      <c r="AF1943" s="1" t="s">
        <v>70</v>
      </c>
      <c r="AG1943" s="1" t="s">
        <v>3745</v>
      </c>
      <c r="AH1943">
        <v>139</v>
      </c>
      <c r="AI1943" s="1" t="s">
        <v>70</v>
      </c>
      <c r="AJ1943" s="1" t="s">
        <v>71</v>
      </c>
      <c r="AK1943" s="1" t="s">
        <v>72</v>
      </c>
      <c r="AL1943">
        <v>1</v>
      </c>
      <c r="AM1943" s="1" t="s">
        <v>4057</v>
      </c>
      <c r="AN1943" s="2">
        <v>46113</v>
      </c>
      <c r="AO1943" s="3">
        <v>46113</v>
      </c>
    </row>
    <row r="1944" spans="1:41">
      <c r="A1944" s="1" t="s">
        <v>4058</v>
      </c>
      <c r="B1944" s="1" t="s">
        <v>3733</v>
      </c>
      <c r="E1944" s="1" t="s">
        <v>3787</v>
      </c>
      <c r="F1944">
        <v>46118.833333333336</v>
      </c>
      <c r="G1944">
        <v>46119.833333333336</v>
      </c>
      <c r="H1944">
        <v>46112.833333333336</v>
      </c>
      <c r="I1944">
        <v>46142.833333333336</v>
      </c>
      <c r="J1944" s="1" t="s">
        <v>3777</v>
      </c>
      <c r="K1944" s="1" t="s">
        <v>107</v>
      </c>
      <c r="L1944" s="1" t="s">
        <v>3778</v>
      </c>
      <c r="M1944" s="1" t="s">
        <v>3816</v>
      </c>
      <c r="N1944" s="1" t="s">
        <v>3738</v>
      </c>
      <c r="O1944" s="1" t="s">
        <v>49</v>
      </c>
      <c r="P1944">
        <v>148.4657</v>
      </c>
      <c r="Q1944" s="1" t="s">
        <v>3780</v>
      </c>
      <c r="R1944">
        <v>0.4999996632218755</v>
      </c>
      <c r="S1944" s="1" t="s">
        <v>51</v>
      </c>
      <c r="T1944" s="1" t="s">
        <v>52</v>
      </c>
      <c r="U1944">
        <v>74.232799999999997</v>
      </c>
      <c r="V1944">
        <v>68.294200000000004</v>
      </c>
      <c r="W1944">
        <v>68.294200000000004</v>
      </c>
      <c r="X1944" s="1" t="s">
        <v>53</v>
      </c>
      <c r="Y1944" s="1" t="s">
        <v>49</v>
      </c>
      <c r="Z1944" s="1" t="s">
        <v>3778</v>
      </c>
      <c r="AA1944" s="1" t="s">
        <v>3817</v>
      </c>
      <c r="AB1944" s="1" t="s">
        <v>3790</v>
      </c>
      <c r="AC1944" s="1" t="s">
        <v>125</v>
      </c>
      <c r="AD1944" s="1" t="s">
        <v>3791</v>
      </c>
      <c r="AE1944" s="1" t="s">
        <v>3792</v>
      </c>
      <c r="AF1944" s="1" t="s">
        <v>70</v>
      </c>
      <c r="AG1944" s="1" t="s">
        <v>3745</v>
      </c>
      <c r="AH1944">
        <v>140</v>
      </c>
      <c r="AI1944" s="1" t="s">
        <v>113</v>
      </c>
      <c r="AJ1944" s="1" t="s">
        <v>114</v>
      </c>
      <c r="AK1944" s="1" t="s">
        <v>115</v>
      </c>
      <c r="AL1944">
        <v>1</v>
      </c>
      <c r="AM1944" s="1" t="s">
        <v>4059</v>
      </c>
      <c r="AN1944" s="2">
        <v>46113</v>
      </c>
      <c r="AO1944" s="3">
        <v>46113</v>
      </c>
    </row>
    <row r="1945" spans="1:41">
      <c r="A1945" s="1" t="s">
        <v>4060</v>
      </c>
      <c r="B1945" s="1" t="s">
        <v>3733</v>
      </c>
      <c r="E1945" s="1" t="s">
        <v>3787</v>
      </c>
      <c r="F1945">
        <v>46118.833333333336</v>
      </c>
      <c r="G1945">
        <v>46119.833333333336</v>
      </c>
      <c r="H1945">
        <v>46112.833333333336</v>
      </c>
      <c r="I1945">
        <v>46142.833333333336</v>
      </c>
      <c r="J1945" s="1" t="s">
        <v>3777</v>
      </c>
      <c r="K1945" s="1" t="s">
        <v>107</v>
      </c>
      <c r="L1945" s="1" t="s">
        <v>3778</v>
      </c>
      <c r="M1945" s="1" t="s">
        <v>3820</v>
      </c>
      <c r="N1945" s="1" t="s">
        <v>3738</v>
      </c>
      <c r="O1945" s="1" t="s">
        <v>49</v>
      </c>
      <c r="P1945">
        <v>142.43029999999999</v>
      </c>
      <c r="Q1945" s="1" t="s">
        <v>3780</v>
      </c>
      <c r="R1945">
        <v>0.50000035104889895</v>
      </c>
      <c r="S1945" s="1" t="s">
        <v>51</v>
      </c>
      <c r="T1945" s="1" t="s">
        <v>52</v>
      </c>
      <c r="U1945">
        <v>71.215199999999996</v>
      </c>
      <c r="V1945">
        <v>65.517899999999997</v>
      </c>
      <c r="W1945">
        <v>65.517899999999997</v>
      </c>
      <c r="X1945" s="1" t="s">
        <v>53</v>
      </c>
      <c r="Y1945" s="1" t="s">
        <v>49</v>
      </c>
      <c r="Z1945" s="1" t="s">
        <v>3778</v>
      </c>
      <c r="AA1945" s="1" t="s">
        <v>3817</v>
      </c>
      <c r="AB1945" s="1" t="s">
        <v>3790</v>
      </c>
      <c r="AC1945" s="1" t="s">
        <v>125</v>
      </c>
      <c r="AD1945" s="1" t="s">
        <v>3791</v>
      </c>
      <c r="AE1945" s="1" t="s">
        <v>3792</v>
      </c>
      <c r="AF1945" s="1" t="s">
        <v>70</v>
      </c>
      <c r="AG1945" s="1" t="s">
        <v>3745</v>
      </c>
      <c r="AH1945">
        <v>141</v>
      </c>
      <c r="AI1945" s="1" t="s">
        <v>113</v>
      </c>
      <c r="AJ1945" s="1" t="s">
        <v>114</v>
      </c>
      <c r="AK1945" s="1" t="s">
        <v>115</v>
      </c>
      <c r="AL1945">
        <v>1</v>
      </c>
      <c r="AM1945" s="1" t="s">
        <v>4061</v>
      </c>
      <c r="AN1945" s="2">
        <v>46113</v>
      </c>
      <c r="AO1945" s="3">
        <v>46113</v>
      </c>
    </row>
    <row r="1946" spans="1:41">
      <c r="A1946" s="1" t="s">
        <v>4062</v>
      </c>
      <c r="B1946" s="1" t="s">
        <v>3733</v>
      </c>
      <c r="E1946" s="1" t="s">
        <v>3734</v>
      </c>
      <c r="F1946">
        <v>46119.833333333336</v>
      </c>
      <c r="G1946">
        <v>46120.833333333336</v>
      </c>
      <c r="H1946">
        <v>46112.833333333336</v>
      </c>
      <c r="I1946">
        <v>46142.833333333336</v>
      </c>
      <c r="J1946" s="1" t="s">
        <v>3735</v>
      </c>
      <c r="K1946" s="1" t="s">
        <v>45</v>
      </c>
      <c r="L1946" s="1" t="s">
        <v>3736</v>
      </c>
      <c r="M1946" s="1" t="s">
        <v>3737</v>
      </c>
      <c r="N1946" s="1" t="s">
        <v>3738</v>
      </c>
      <c r="O1946" s="1" t="s">
        <v>49</v>
      </c>
      <c r="P1946">
        <v>1416.992</v>
      </c>
      <c r="Q1946" s="1" t="s">
        <v>3739</v>
      </c>
      <c r="R1946">
        <v>3.1610975926469595E-2</v>
      </c>
      <c r="S1946" s="1" t="s">
        <v>3740</v>
      </c>
      <c r="T1946" s="1" t="s">
        <v>52</v>
      </c>
      <c r="U1946">
        <v>44.792499999999997</v>
      </c>
      <c r="V1946">
        <v>36.3459</v>
      </c>
      <c r="W1946">
        <v>36.3459</v>
      </c>
      <c r="X1946" s="1" t="s">
        <v>53</v>
      </c>
      <c r="Y1946" s="1" t="s">
        <v>49</v>
      </c>
      <c r="Z1946" s="1" t="s">
        <v>3736</v>
      </c>
      <c r="AA1946" s="1" t="s">
        <v>3741</v>
      </c>
      <c r="AB1946" s="1" t="s">
        <v>3742</v>
      </c>
      <c r="AC1946" s="1" t="s">
        <v>67</v>
      </c>
      <c r="AD1946" s="1" t="s">
        <v>3743</v>
      </c>
      <c r="AE1946" s="1" t="s">
        <v>3744</v>
      </c>
      <c r="AF1946" s="1" t="s">
        <v>70</v>
      </c>
      <c r="AG1946" s="1" t="s">
        <v>3745</v>
      </c>
      <c r="AH1946">
        <v>142</v>
      </c>
      <c r="AI1946" s="1" t="s">
        <v>70</v>
      </c>
      <c r="AJ1946" s="1" t="s">
        <v>71</v>
      </c>
      <c r="AK1946" s="1" t="s">
        <v>72</v>
      </c>
      <c r="AL1946">
        <v>1</v>
      </c>
      <c r="AM1946" s="1" t="s">
        <v>4063</v>
      </c>
      <c r="AN1946" s="2">
        <v>46113</v>
      </c>
      <c r="AO1946" s="3">
        <v>46113</v>
      </c>
    </row>
    <row r="1947" spans="1:41">
      <c r="A1947" s="1" t="s">
        <v>4064</v>
      </c>
      <c r="B1947" s="1" t="s">
        <v>3733</v>
      </c>
      <c r="E1947" s="1" t="s">
        <v>3734</v>
      </c>
      <c r="F1947">
        <v>46119.833333333336</v>
      </c>
      <c r="G1947">
        <v>46120.833333333336</v>
      </c>
      <c r="H1947">
        <v>46112.833333333336</v>
      </c>
      <c r="I1947">
        <v>46142.833333333336</v>
      </c>
      <c r="J1947" s="1" t="s">
        <v>3735</v>
      </c>
      <c r="K1947" s="1" t="s">
        <v>45</v>
      </c>
      <c r="L1947" s="1" t="s">
        <v>3736</v>
      </c>
      <c r="M1947" s="1" t="s">
        <v>3748</v>
      </c>
      <c r="N1947" s="1" t="s">
        <v>3738</v>
      </c>
      <c r="O1947" s="1" t="s">
        <v>49</v>
      </c>
      <c r="P1947">
        <v>1569.9680000000001</v>
      </c>
      <c r="Q1947" s="1" t="s">
        <v>3739</v>
      </c>
      <c r="R1947">
        <v>3.1611026466781489E-2</v>
      </c>
      <c r="S1947" s="1" t="s">
        <v>3740</v>
      </c>
      <c r="T1947" s="1" t="s">
        <v>52</v>
      </c>
      <c r="U1947">
        <v>49.628300000000003</v>
      </c>
      <c r="V1947">
        <v>40.2697</v>
      </c>
      <c r="W1947">
        <v>40.2697</v>
      </c>
      <c r="X1947" s="1" t="s">
        <v>53</v>
      </c>
      <c r="Y1947" s="1" t="s">
        <v>49</v>
      </c>
      <c r="Z1947" s="1" t="s">
        <v>3736</v>
      </c>
      <c r="AA1947" s="1" t="s">
        <v>3741</v>
      </c>
      <c r="AB1947" s="1" t="s">
        <v>3742</v>
      </c>
      <c r="AC1947" s="1" t="s">
        <v>67</v>
      </c>
      <c r="AD1947" s="1" t="s">
        <v>3743</v>
      </c>
      <c r="AE1947" s="1" t="s">
        <v>3744</v>
      </c>
      <c r="AF1947" s="1" t="s">
        <v>70</v>
      </c>
      <c r="AG1947" s="1" t="s">
        <v>3745</v>
      </c>
      <c r="AH1947">
        <v>143</v>
      </c>
      <c r="AI1947" s="1" t="s">
        <v>70</v>
      </c>
      <c r="AJ1947" s="1" t="s">
        <v>71</v>
      </c>
      <c r="AK1947" s="1" t="s">
        <v>72</v>
      </c>
      <c r="AL1947">
        <v>1</v>
      </c>
      <c r="AM1947" s="1" t="s">
        <v>4065</v>
      </c>
      <c r="AN1947" s="2">
        <v>46113</v>
      </c>
      <c r="AO1947" s="3">
        <v>46113</v>
      </c>
    </row>
    <row r="1948" spans="1:41">
      <c r="A1948" s="1" t="s">
        <v>4066</v>
      </c>
      <c r="B1948" s="1" t="s">
        <v>3733</v>
      </c>
      <c r="E1948" s="1" t="s">
        <v>3734</v>
      </c>
      <c r="F1948">
        <v>46119.833333333336</v>
      </c>
      <c r="G1948">
        <v>46120.833333333336</v>
      </c>
      <c r="H1948">
        <v>46112.833333333336</v>
      </c>
      <c r="I1948">
        <v>46142.833333333336</v>
      </c>
      <c r="J1948" s="1" t="s">
        <v>3751</v>
      </c>
      <c r="K1948" s="1" t="s">
        <v>124</v>
      </c>
      <c r="L1948" s="1" t="s">
        <v>3752</v>
      </c>
      <c r="M1948" s="1" t="s">
        <v>3753</v>
      </c>
      <c r="N1948" s="1" t="s">
        <v>3738</v>
      </c>
      <c r="O1948" s="1" t="s">
        <v>49</v>
      </c>
      <c r="P1948">
        <v>11.9153</v>
      </c>
      <c r="Q1948" s="1" t="s">
        <v>3754</v>
      </c>
      <c r="R1948">
        <v>6.2499895092863795</v>
      </c>
      <c r="S1948" s="1" t="s">
        <v>51</v>
      </c>
      <c r="T1948" s="1" t="s">
        <v>52</v>
      </c>
      <c r="U1948">
        <v>74.470500000000001</v>
      </c>
      <c r="V1948">
        <v>70.747</v>
      </c>
      <c r="W1948">
        <v>70.747</v>
      </c>
      <c r="X1948" s="1" t="s">
        <v>53</v>
      </c>
      <c r="Y1948" s="1" t="s">
        <v>49</v>
      </c>
      <c r="Z1948" s="1" t="s">
        <v>3752</v>
      </c>
      <c r="AA1948" s="1" t="s">
        <v>3741</v>
      </c>
      <c r="AB1948" s="1" t="s">
        <v>3742</v>
      </c>
      <c r="AC1948" s="1" t="s">
        <v>67</v>
      </c>
      <c r="AD1948" s="1" t="s">
        <v>3743</v>
      </c>
      <c r="AE1948" s="1" t="s">
        <v>3744</v>
      </c>
      <c r="AF1948" s="1" t="s">
        <v>70</v>
      </c>
      <c r="AG1948" s="1" t="s">
        <v>3745</v>
      </c>
      <c r="AH1948">
        <v>144</v>
      </c>
      <c r="AI1948" s="1" t="s">
        <v>70</v>
      </c>
      <c r="AJ1948" s="1" t="s">
        <v>71</v>
      </c>
      <c r="AK1948" s="1" t="s">
        <v>72</v>
      </c>
      <c r="AL1948">
        <v>1</v>
      </c>
      <c r="AM1948" s="1" t="s">
        <v>4067</v>
      </c>
      <c r="AN1948" s="2">
        <v>46113</v>
      </c>
      <c r="AO1948" s="3">
        <v>46113</v>
      </c>
    </row>
    <row r="1949" spans="1:41">
      <c r="A1949" s="1" t="s">
        <v>4068</v>
      </c>
      <c r="B1949" s="1" t="s">
        <v>3733</v>
      </c>
      <c r="E1949" s="1" t="s">
        <v>3734</v>
      </c>
      <c r="F1949">
        <v>46119.833333333336</v>
      </c>
      <c r="G1949">
        <v>46120.833333333336</v>
      </c>
      <c r="H1949">
        <v>46112.833333333336</v>
      </c>
      <c r="I1949">
        <v>46142.833333333336</v>
      </c>
      <c r="J1949" s="1" t="s">
        <v>3751</v>
      </c>
      <c r="K1949" s="1" t="s">
        <v>124</v>
      </c>
      <c r="L1949" s="1" t="s">
        <v>3752</v>
      </c>
      <c r="M1949" s="1" t="s">
        <v>3757</v>
      </c>
      <c r="N1949" s="1" t="s">
        <v>3738</v>
      </c>
      <c r="O1949" s="1" t="s">
        <v>49</v>
      </c>
      <c r="P1949">
        <v>11.7523</v>
      </c>
      <c r="Q1949" s="1" t="s">
        <v>3754</v>
      </c>
      <c r="R1949">
        <v>6.2499936182704658</v>
      </c>
      <c r="S1949" s="1" t="s">
        <v>51</v>
      </c>
      <c r="T1949" s="1" t="s">
        <v>52</v>
      </c>
      <c r="U1949">
        <v>73.451800000000006</v>
      </c>
      <c r="V1949">
        <v>69.779200000000003</v>
      </c>
      <c r="W1949">
        <v>69.779200000000003</v>
      </c>
      <c r="X1949" s="1" t="s">
        <v>53</v>
      </c>
      <c r="Y1949" s="1" t="s">
        <v>49</v>
      </c>
      <c r="Z1949" s="1" t="s">
        <v>3752</v>
      </c>
      <c r="AA1949" s="1" t="s">
        <v>3741</v>
      </c>
      <c r="AB1949" s="1" t="s">
        <v>3742</v>
      </c>
      <c r="AC1949" s="1" t="s">
        <v>67</v>
      </c>
      <c r="AD1949" s="1" t="s">
        <v>3743</v>
      </c>
      <c r="AE1949" s="1" t="s">
        <v>3744</v>
      </c>
      <c r="AF1949" s="1" t="s">
        <v>70</v>
      </c>
      <c r="AG1949" s="1" t="s">
        <v>3745</v>
      </c>
      <c r="AH1949">
        <v>145</v>
      </c>
      <c r="AI1949" s="1" t="s">
        <v>70</v>
      </c>
      <c r="AJ1949" s="1" t="s">
        <v>71</v>
      </c>
      <c r="AK1949" s="1" t="s">
        <v>72</v>
      </c>
      <c r="AL1949">
        <v>1</v>
      </c>
      <c r="AM1949" s="1" t="s">
        <v>4069</v>
      </c>
      <c r="AN1949" s="2">
        <v>46113</v>
      </c>
      <c r="AO1949" s="3">
        <v>46113</v>
      </c>
    </row>
    <row r="1950" spans="1:41">
      <c r="A1950" s="1" t="s">
        <v>4070</v>
      </c>
      <c r="B1950" s="1" t="s">
        <v>3733</v>
      </c>
      <c r="E1950" s="1" t="s">
        <v>3734</v>
      </c>
      <c r="F1950">
        <v>46119.833333333336</v>
      </c>
      <c r="G1950">
        <v>46120.833333333336</v>
      </c>
      <c r="H1950">
        <v>46112.833333333336</v>
      </c>
      <c r="I1950">
        <v>46142.833333333336</v>
      </c>
      <c r="J1950" s="1" t="s">
        <v>3760</v>
      </c>
      <c r="K1950" s="1" t="s">
        <v>76</v>
      </c>
      <c r="L1950" s="1" t="s">
        <v>3761</v>
      </c>
      <c r="M1950" s="1" t="s">
        <v>3762</v>
      </c>
      <c r="N1950" s="1" t="s">
        <v>3738</v>
      </c>
      <c r="O1950" s="1" t="s">
        <v>49</v>
      </c>
      <c r="P1950">
        <v>330.41140000000001</v>
      </c>
      <c r="Q1950" s="1" t="s">
        <v>3763</v>
      </c>
      <c r="R1950">
        <v>2.6000010895507845E-2</v>
      </c>
      <c r="S1950" s="1" t="s">
        <v>51</v>
      </c>
      <c r="T1950" s="1" t="s">
        <v>52</v>
      </c>
      <c r="U1950">
        <v>8.5907</v>
      </c>
      <c r="V1950">
        <v>7.9298999999999999</v>
      </c>
      <c r="W1950">
        <v>7.9298999999999999</v>
      </c>
      <c r="X1950" s="1" t="s">
        <v>53</v>
      </c>
      <c r="Y1950" s="1" t="s">
        <v>49</v>
      </c>
      <c r="Z1950" s="1" t="s">
        <v>3761</v>
      </c>
      <c r="AA1950" s="1" t="s">
        <v>3741</v>
      </c>
      <c r="AB1950" s="1" t="s">
        <v>3742</v>
      </c>
      <c r="AC1950" s="1" t="s">
        <v>67</v>
      </c>
      <c r="AD1950" s="1" t="s">
        <v>3743</v>
      </c>
      <c r="AE1950" s="1" t="s">
        <v>3744</v>
      </c>
      <c r="AF1950" s="1" t="s">
        <v>70</v>
      </c>
      <c r="AG1950" s="1" t="s">
        <v>3745</v>
      </c>
      <c r="AH1950">
        <v>146</v>
      </c>
      <c r="AI1950" s="1" t="s">
        <v>70</v>
      </c>
      <c r="AJ1950" s="1" t="s">
        <v>71</v>
      </c>
      <c r="AK1950" s="1" t="s">
        <v>72</v>
      </c>
      <c r="AL1950">
        <v>1</v>
      </c>
      <c r="AM1950" s="1" t="s">
        <v>4071</v>
      </c>
      <c r="AN1950" s="2">
        <v>46113</v>
      </c>
      <c r="AO1950" s="3">
        <v>46113</v>
      </c>
    </row>
    <row r="1951" spans="1:41">
      <c r="A1951" s="1" t="s">
        <v>4072</v>
      </c>
      <c r="B1951" s="1" t="s">
        <v>3733</v>
      </c>
      <c r="E1951" s="1" t="s">
        <v>3734</v>
      </c>
      <c r="F1951">
        <v>46119.833333333336</v>
      </c>
      <c r="G1951">
        <v>46120.833333333336</v>
      </c>
      <c r="H1951">
        <v>46112.833333333336</v>
      </c>
      <c r="I1951">
        <v>46142.833333333336</v>
      </c>
      <c r="J1951" s="1" t="s">
        <v>3760</v>
      </c>
      <c r="K1951" s="1" t="s">
        <v>76</v>
      </c>
      <c r="L1951" s="1" t="s">
        <v>3761</v>
      </c>
      <c r="M1951" s="1" t="s">
        <v>3766</v>
      </c>
      <c r="N1951" s="1" t="s">
        <v>3738</v>
      </c>
      <c r="O1951" s="1" t="s">
        <v>49</v>
      </c>
      <c r="P1951">
        <v>339.61860000000001</v>
      </c>
      <c r="Q1951" s="1" t="s">
        <v>3763</v>
      </c>
      <c r="R1951">
        <v>2.6000048289463534E-2</v>
      </c>
      <c r="S1951" s="1" t="s">
        <v>51</v>
      </c>
      <c r="T1951" s="1" t="s">
        <v>52</v>
      </c>
      <c r="U1951">
        <v>8.8300999999999998</v>
      </c>
      <c r="V1951">
        <v>8.1508000000000003</v>
      </c>
      <c r="W1951">
        <v>8.1508000000000003</v>
      </c>
      <c r="X1951" s="1" t="s">
        <v>53</v>
      </c>
      <c r="Y1951" s="1" t="s">
        <v>49</v>
      </c>
      <c r="Z1951" s="1" t="s">
        <v>3761</v>
      </c>
      <c r="AA1951" s="1" t="s">
        <v>3741</v>
      </c>
      <c r="AB1951" s="1" t="s">
        <v>3742</v>
      </c>
      <c r="AC1951" s="1" t="s">
        <v>67</v>
      </c>
      <c r="AD1951" s="1" t="s">
        <v>3743</v>
      </c>
      <c r="AE1951" s="1" t="s">
        <v>3744</v>
      </c>
      <c r="AF1951" s="1" t="s">
        <v>70</v>
      </c>
      <c r="AG1951" s="1" t="s">
        <v>3745</v>
      </c>
      <c r="AH1951">
        <v>147</v>
      </c>
      <c r="AI1951" s="1" t="s">
        <v>70</v>
      </c>
      <c r="AJ1951" s="1" t="s">
        <v>71</v>
      </c>
      <c r="AK1951" s="1" t="s">
        <v>72</v>
      </c>
      <c r="AL1951">
        <v>1</v>
      </c>
      <c r="AM1951" s="1" t="s">
        <v>4073</v>
      </c>
      <c r="AN1951" s="2">
        <v>46113</v>
      </c>
      <c r="AO1951" s="3">
        <v>46113</v>
      </c>
    </row>
    <row r="1952" spans="1:41">
      <c r="A1952" s="1" t="s">
        <v>4074</v>
      </c>
      <c r="B1952" s="1" t="s">
        <v>3733</v>
      </c>
      <c r="E1952" s="1" t="s">
        <v>3734</v>
      </c>
      <c r="F1952">
        <v>46119.833333333336</v>
      </c>
      <c r="G1952">
        <v>46120.833333333336</v>
      </c>
      <c r="H1952">
        <v>46112.833333333336</v>
      </c>
      <c r="I1952">
        <v>46142.833333333336</v>
      </c>
      <c r="J1952" s="1" t="s">
        <v>3769</v>
      </c>
      <c r="K1952" s="1" t="s">
        <v>87</v>
      </c>
      <c r="L1952" s="1" t="s">
        <v>3770</v>
      </c>
      <c r="M1952" s="1" t="s">
        <v>3771</v>
      </c>
      <c r="N1952" s="1" t="s">
        <v>3738</v>
      </c>
      <c r="O1952" s="1" t="s">
        <v>49</v>
      </c>
      <c r="P1952">
        <v>391.93090000000001</v>
      </c>
      <c r="Q1952" s="1" t="s">
        <v>3739</v>
      </c>
      <c r="R1952">
        <v>8.2600019544261508E-2</v>
      </c>
      <c r="S1952" s="1" t="s">
        <v>3740</v>
      </c>
      <c r="T1952" s="1" t="s">
        <v>52</v>
      </c>
      <c r="U1952">
        <v>32.3735</v>
      </c>
      <c r="V1952">
        <v>26.682700000000001</v>
      </c>
      <c r="W1952">
        <v>26.682700000000001</v>
      </c>
      <c r="X1952" s="1" t="s">
        <v>53</v>
      </c>
      <c r="Y1952" s="1" t="s">
        <v>49</v>
      </c>
      <c r="Z1952" s="1" t="s">
        <v>3770</v>
      </c>
      <c r="AA1952" s="1" t="s">
        <v>3741</v>
      </c>
      <c r="AB1952" s="1" t="s">
        <v>3742</v>
      </c>
      <c r="AC1952" s="1" t="s">
        <v>67</v>
      </c>
      <c r="AD1952" s="1" t="s">
        <v>3743</v>
      </c>
      <c r="AE1952" s="1" t="s">
        <v>3744</v>
      </c>
      <c r="AF1952" s="1" t="s">
        <v>70</v>
      </c>
      <c r="AG1952" s="1" t="s">
        <v>3745</v>
      </c>
      <c r="AH1952">
        <v>148</v>
      </c>
      <c r="AI1952" s="1" t="s">
        <v>70</v>
      </c>
      <c r="AJ1952" s="1" t="s">
        <v>71</v>
      </c>
      <c r="AK1952" s="1" t="s">
        <v>72</v>
      </c>
      <c r="AL1952">
        <v>1</v>
      </c>
      <c r="AM1952" s="1" t="s">
        <v>4075</v>
      </c>
      <c r="AN1952" s="2">
        <v>46113</v>
      </c>
      <c r="AO1952" s="3">
        <v>46113</v>
      </c>
    </row>
    <row r="1953" spans="1:41">
      <c r="A1953" s="1" t="s">
        <v>4076</v>
      </c>
      <c r="B1953" s="1" t="s">
        <v>3733</v>
      </c>
      <c r="E1953" s="1" t="s">
        <v>3734</v>
      </c>
      <c r="F1953">
        <v>46119.833333333336</v>
      </c>
      <c r="G1953">
        <v>46120.833333333336</v>
      </c>
      <c r="H1953">
        <v>46112.833333333336</v>
      </c>
      <c r="I1953">
        <v>46142.833333333336</v>
      </c>
      <c r="J1953" s="1" t="s">
        <v>3769</v>
      </c>
      <c r="K1953" s="1" t="s">
        <v>87</v>
      </c>
      <c r="L1953" s="1" t="s">
        <v>3770</v>
      </c>
      <c r="M1953" s="1" t="s">
        <v>3774</v>
      </c>
      <c r="N1953" s="1" t="s">
        <v>3738</v>
      </c>
      <c r="O1953" s="1" t="s">
        <v>49</v>
      </c>
      <c r="P1953">
        <v>415.48250000000002</v>
      </c>
      <c r="Q1953" s="1" t="s">
        <v>3739</v>
      </c>
      <c r="R1953">
        <v>8.2600109511230924E-2</v>
      </c>
      <c r="S1953" s="1" t="s">
        <v>3740</v>
      </c>
      <c r="T1953" s="1" t="s">
        <v>52</v>
      </c>
      <c r="U1953">
        <v>34.318899999999999</v>
      </c>
      <c r="V1953">
        <v>28.286000000000001</v>
      </c>
      <c r="W1953">
        <v>28.286000000000001</v>
      </c>
      <c r="X1953" s="1" t="s">
        <v>53</v>
      </c>
      <c r="Y1953" s="1" t="s">
        <v>49</v>
      </c>
      <c r="Z1953" s="1" t="s">
        <v>3770</v>
      </c>
      <c r="AA1953" s="1" t="s">
        <v>3741</v>
      </c>
      <c r="AB1953" s="1" t="s">
        <v>3742</v>
      </c>
      <c r="AC1953" s="1" t="s">
        <v>67</v>
      </c>
      <c r="AD1953" s="1" t="s">
        <v>3743</v>
      </c>
      <c r="AE1953" s="1" t="s">
        <v>3744</v>
      </c>
      <c r="AF1953" s="1" t="s">
        <v>70</v>
      </c>
      <c r="AG1953" s="1" t="s">
        <v>3745</v>
      </c>
      <c r="AH1953">
        <v>149</v>
      </c>
      <c r="AI1953" s="1" t="s">
        <v>70</v>
      </c>
      <c r="AJ1953" s="1" t="s">
        <v>71</v>
      </c>
      <c r="AK1953" s="1" t="s">
        <v>72</v>
      </c>
      <c r="AL1953">
        <v>1</v>
      </c>
      <c r="AM1953" s="1" t="s">
        <v>4077</v>
      </c>
      <c r="AN1953" s="2">
        <v>46113</v>
      </c>
      <c r="AO1953" s="3">
        <v>46113</v>
      </c>
    </row>
    <row r="1954" spans="1:41">
      <c r="A1954" s="1" t="s">
        <v>4078</v>
      </c>
      <c r="B1954" s="1" t="s">
        <v>3733</v>
      </c>
      <c r="E1954" s="1" t="s">
        <v>3734</v>
      </c>
      <c r="F1954">
        <v>46119.833333333336</v>
      </c>
      <c r="G1954">
        <v>46120.833333333336</v>
      </c>
      <c r="H1954">
        <v>46112.833333333336</v>
      </c>
      <c r="I1954">
        <v>46142.833333333336</v>
      </c>
      <c r="J1954" s="1" t="s">
        <v>3777</v>
      </c>
      <c r="K1954" s="1" t="s">
        <v>107</v>
      </c>
      <c r="L1954" s="1" t="s">
        <v>3778</v>
      </c>
      <c r="M1954" s="1" t="s">
        <v>3779</v>
      </c>
      <c r="N1954" s="1" t="s">
        <v>3738</v>
      </c>
      <c r="O1954" s="1" t="s">
        <v>49</v>
      </c>
      <c r="P1954">
        <v>326.92270000000002</v>
      </c>
      <c r="Q1954" s="1" t="s">
        <v>3780</v>
      </c>
      <c r="R1954">
        <v>0.5000001529413528</v>
      </c>
      <c r="S1954" s="1" t="s">
        <v>51</v>
      </c>
      <c r="T1954" s="1" t="s">
        <v>52</v>
      </c>
      <c r="U1954">
        <v>163.4614</v>
      </c>
      <c r="V1954">
        <v>150.3844</v>
      </c>
      <c r="W1954">
        <v>150.3844</v>
      </c>
      <c r="X1954" s="1" t="s">
        <v>53</v>
      </c>
      <c r="Y1954" s="1" t="s">
        <v>49</v>
      </c>
      <c r="Z1954" s="1" t="s">
        <v>3778</v>
      </c>
      <c r="AA1954" s="1" t="s">
        <v>3781</v>
      </c>
      <c r="AB1954" s="1" t="s">
        <v>3742</v>
      </c>
      <c r="AC1954" s="1" t="s">
        <v>67</v>
      </c>
      <c r="AD1954" s="1" t="s">
        <v>3743</v>
      </c>
      <c r="AE1954" s="1" t="s">
        <v>3744</v>
      </c>
      <c r="AF1954" s="1" t="s">
        <v>70</v>
      </c>
      <c r="AG1954" s="1" t="s">
        <v>3745</v>
      </c>
      <c r="AH1954">
        <v>150</v>
      </c>
      <c r="AI1954" s="1" t="s">
        <v>113</v>
      </c>
      <c r="AJ1954" s="1" t="s">
        <v>114</v>
      </c>
      <c r="AK1954" s="1" t="s">
        <v>115</v>
      </c>
      <c r="AL1954">
        <v>1</v>
      </c>
      <c r="AM1954" s="1" t="s">
        <v>4079</v>
      </c>
      <c r="AN1954" s="2">
        <v>46113</v>
      </c>
      <c r="AO1954" s="3">
        <v>46113</v>
      </c>
    </row>
    <row r="1955" spans="1:41">
      <c r="A1955" s="1" t="s">
        <v>4080</v>
      </c>
      <c r="B1955" s="1" t="s">
        <v>3733</v>
      </c>
      <c r="E1955" s="1" t="s">
        <v>3734</v>
      </c>
      <c r="F1955">
        <v>46119.833333333336</v>
      </c>
      <c r="G1955">
        <v>46120.833333333336</v>
      </c>
      <c r="H1955">
        <v>46112.833333333336</v>
      </c>
      <c r="I1955">
        <v>46142.833333333336</v>
      </c>
      <c r="J1955" s="1" t="s">
        <v>3777</v>
      </c>
      <c r="K1955" s="1" t="s">
        <v>107</v>
      </c>
      <c r="L1955" s="1" t="s">
        <v>3778</v>
      </c>
      <c r="M1955" s="1" t="s">
        <v>3784</v>
      </c>
      <c r="N1955" s="1" t="s">
        <v>3738</v>
      </c>
      <c r="O1955" s="1" t="s">
        <v>49</v>
      </c>
      <c r="P1955">
        <v>328.0641</v>
      </c>
      <c r="Q1955" s="1" t="s">
        <v>3780</v>
      </c>
      <c r="R1955">
        <v>0.50000015240923956</v>
      </c>
      <c r="S1955" s="1" t="s">
        <v>51</v>
      </c>
      <c r="T1955" s="1" t="s">
        <v>52</v>
      </c>
      <c r="U1955">
        <v>164.03210000000001</v>
      </c>
      <c r="V1955">
        <v>150.90950000000001</v>
      </c>
      <c r="W1955">
        <v>150.90950000000001</v>
      </c>
      <c r="X1955" s="1" t="s">
        <v>53</v>
      </c>
      <c r="Y1955" s="1" t="s">
        <v>49</v>
      </c>
      <c r="Z1955" s="1" t="s">
        <v>3778</v>
      </c>
      <c r="AA1955" s="1" t="s">
        <v>3781</v>
      </c>
      <c r="AB1955" s="1" t="s">
        <v>3742</v>
      </c>
      <c r="AC1955" s="1" t="s">
        <v>67</v>
      </c>
      <c r="AD1955" s="1" t="s">
        <v>3743</v>
      </c>
      <c r="AE1955" s="1" t="s">
        <v>3744</v>
      </c>
      <c r="AF1955" s="1" t="s">
        <v>70</v>
      </c>
      <c r="AG1955" s="1" t="s">
        <v>3745</v>
      </c>
      <c r="AH1955">
        <v>151</v>
      </c>
      <c r="AI1955" s="1" t="s">
        <v>113</v>
      </c>
      <c r="AJ1955" s="1" t="s">
        <v>114</v>
      </c>
      <c r="AK1955" s="1" t="s">
        <v>115</v>
      </c>
      <c r="AL1955">
        <v>1</v>
      </c>
      <c r="AM1955" s="1" t="s">
        <v>4081</v>
      </c>
      <c r="AN1955" s="2">
        <v>46113</v>
      </c>
      <c r="AO1955" s="3">
        <v>46113</v>
      </c>
    </row>
    <row r="1956" spans="1:41">
      <c r="A1956" s="1" t="s">
        <v>4082</v>
      </c>
      <c r="B1956" s="1" t="s">
        <v>3733</v>
      </c>
      <c r="E1956" s="1" t="s">
        <v>3787</v>
      </c>
      <c r="F1956">
        <v>46119.833333333336</v>
      </c>
      <c r="G1956">
        <v>46120.833333333336</v>
      </c>
      <c r="H1956">
        <v>46112.833333333336</v>
      </c>
      <c r="I1956">
        <v>46142.833333333336</v>
      </c>
      <c r="J1956" s="1" t="s">
        <v>3735</v>
      </c>
      <c r="K1956" s="1" t="s">
        <v>45</v>
      </c>
      <c r="L1956" s="1" t="s">
        <v>3736</v>
      </c>
      <c r="M1956" s="1" t="s">
        <v>3788</v>
      </c>
      <c r="N1956" s="1" t="s">
        <v>3738</v>
      </c>
      <c r="O1956" s="1" t="s">
        <v>49</v>
      </c>
      <c r="P1956">
        <v>672.77300000000002</v>
      </c>
      <c r="Q1956" s="1" t="s">
        <v>3739</v>
      </c>
      <c r="R1956">
        <v>3.161095941721799E-2</v>
      </c>
      <c r="S1956" s="1" t="s">
        <v>3740</v>
      </c>
      <c r="T1956" s="1" t="s">
        <v>52</v>
      </c>
      <c r="U1956">
        <v>21.266999999999999</v>
      </c>
      <c r="V1956">
        <v>17.256599999999999</v>
      </c>
      <c r="W1956">
        <v>17.256599999999999</v>
      </c>
      <c r="X1956" s="1" t="s">
        <v>53</v>
      </c>
      <c r="Y1956" s="1" t="s">
        <v>49</v>
      </c>
      <c r="Z1956" s="1" t="s">
        <v>3736</v>
      </c>
      <c r="AA1956" s="1" t="s">
        <v>3789</v>
      </c>
      <c r="AB1956" s="1" t="s">
        <v>3790</v>
      </c>
      <c r="AC1956" s="1" t="s">
        <v>125</v>
      </c>
      <c r="AD1956" s="1" t="s">
        <v>3791</v>
      </c>
      <c r="AE1956" s="1" t="s">
        <v>3792</v>
      </c>
      <c r="AF1956" s="1" t="s">
        <v>70</v>
      </c>
      <c r="AG1956" s="1" t="s">
        <v>3745</v>
      </c>
      <c r="AH1956">
        <v>152</v>
      </c>
      <c r="AI1956" s="1" t="s">
        <v>70</v>
      </c>
      <c r="AJ1956" s="1" t="s">
        <v>71</v>
      </c>
      <c r="AK1956" s="1" t="s">
        <v>72</v>
      </c>
      <c r="AL1956">
        <v>1</v>
      </c>
      <c r="AM1956" s="1" t="s">
        <v>4083</v>
      </c>
      <c r="AN1956" s="2">
        <v>46113</v>
      </c>
      <c r="AO1956" s="3">
        <v>46113</v>
      </c>
    </row>
    <row r="1957" spans="1:41">
      <c r="A1957" s="1" t="s">
        <v>4084</v>
      </c>
      <c r="B1957" s="1" t="s">
        <v>3733</v>
      </c>
      <c r="E1957" s="1" t="s">
        <v>3787</v>
      </c>
      <c r="F1957">
        <v>46119.833333333336</v>
      </c>
      <c r="G1957">
        <v>46120.833333333336</v>
      </c>
      <c r="H1957">
        <v>46112.833333333336</v>
      </c>
      <c r="I1957">
        <v>46142.833333333336</v>
      </c>
      <c r="J1957" s="1" t="s">
        <v>3735</v>
      </c>
      <c r="K1957" s="1" t="s">
        <v>45</v>
      </c>
      <c r="L1957" s="1" t="s">
        <v>3736</v>
      </c>
      <c r="M1957" s="1" t="s">
        <v>3795</v>
      </c>
      <c r="N1957" s="1" t="s">
        <v>3738</v>
      </c>
      <c r="O1957" s="1" t="s">
        <v>49</v>
      </c>
      <c r="P1957">
        <v>637.04060000000004</v>
      </c>
      <c r="Q1957" s="1" t="s">
        <v>3739</v>
      </c>
      <c r="R1957">
        <v>3.1611015059322754E-2</v>
      </c>
      <c r="S1957" s="1" t="s">
        <v>3740</v>
      </c>
      <c r="T1957" s="1" t="s">
        <v>52</v>
      </c>
      <c r="U1957">
        <v>20.137499999999999</v>
      </c>
      <c r="V1957">
        <v>16.3401</v>
      </c>
      <c r="W1957">
        <v>16.3401</v>
      </c>
      <c r="X1957" s="1" t="s">
        <v>53</v>
      </c>
      <c r="Y1957" s="1" t="s">
        <v>49</v>
      </c>
      <c r="Z1957" s="1" t="s">
        <v>3736</v>
      </c>
      <c r="AA1957" s="1" t="s">
        <v>3789</v>
      </c>
      <c r="AB1957" s="1" t="s">
        <v>3790</v>
      </c>
      <c r="AC1957" s="1" t="s">
        <v>125</v>
      </c>
      <c r="AD1957" s="1" t="s">
        <v>3791</v>
      </c>
      <c r="AE1957" s="1" t="s">
        <v>3792</v>
      </c>
      <c r="AF1957" s="1" t="s">
        <v>70</v>
      </c>
      <c r="AG1957" s="1" t="s">
        <v>3745</v>
      </c>
      <c r="AH1957">
        <v>153</v>
      </c>
      <c r="AI1957" s="1" t="s">
        <v>70</v>
      </c>
      <c r="AJ1957" s="1" t="s">
        <v>71</v>
      </c>
      <c r="AK1957" s="1" t="s">
        <v>72</v>
      </c>
      <c r="AL1957">
        <v>1</v>
      </c>
      <c r="AM1957" s="1" t="s">
        <v>4085</v>
      </c>
      <c r="AN1957" s="2">
        <v>46113</v>
      </c>
      <c r="AO1957" s="3">
        <v>46113</v>
      </c>
    </row>
    <row r="1958" spans="1:41">
      <c r="A1958" s="1" t="s">
        <v>4086</v>
      </c>
      <c r="B1958" s="1" t="s">
        <v>3733</v>
      </c>
      <c r="E1958" s="1" t="s">
        <v>3787</v>
      </c>
      <c r="F1958">
        <v>46119.833333333336</v>
      </c>
      <c r="G1958">
        <v>46120.833333333336</v>
      </c>
      <c r="H1958">
        <v>46112.833333333336</v>
      </c>
      <c r="I1958">
        <v>46142.833333333336</v>
      </c>
      <c r="J1958" s="1" t="s">
        <v>3751</v>
      </c>
      <c r="K1958" s="1" t="s">
        <v>124</v>
      </c>
      <c r="L1958" s="1" t="s">
        <v>3752</v>
      </c>
      <c r="M1958" s="1" t="s">
        <v>3798</v>
      </c>
      <c r="N1958" s="1" t="s">
        <v>3738</v>
      </c>
      <c r="O1958" s="1" t="s">
        <v>49</v>
      </c>
      <c r="P1958">
        <v>4.9279000000000002</v>
      </c>
      <c r="Q1958" s="1" t="s">
        <v>3754</v>
      </c>
      <c r="R1958">
        <v>6.2499847805353195</v>
      </c>
      <c r="S1958" s="1" t="s">
        <v>51</v>
      </c>
      <c r="T1958" s="1" t="s">
        <v>52</v>
      </c>
      <c r="U1958">
        <v>30.799299999999999</v>
      </c>
      <c r="V1958">
        <v>29.2593</v>
      </c>
      <c r="W1958">
        <v>29.2593</v>
      </c>
      <c r="X1958" s="1" t="s">
        <v>53</v>
      </c>
      <c r="Y1958" s="1" t="s">
        <v>49</v>
      </c>
      <c r="Z1958" s="1" t="s">
        <v>3752</v>
      </c>
      <c r="AA1958" s="1" t="s">
        <v>3789</v>
      </c>
      <c r="AB1958" s="1" t="s">
        <v>3790</v>
      </c>
      <c r="AC1958" s="1" t="s">
        <v>125</v>
      </c>
      <c r="AD1958" s="1" t="s">
        <v>3791</v>
      </c>
      <c r="AE1958" s="1" t="s">
        <v>3792</v>
      </c>
      <c r="AF1958" s="1" t="s">
        <v>70</v>
      </c>
      <c r="AG1958" s="1" t="s">
        <v>3745</v>
      </c>
      <c r="AH1958">
        <v>154</v>
      </c>
      <c r="AI1958" s="1" t="s">
        <v>70</v>
      </c>
      <c r="AJ1958" s="1" t="s">
        <v>71</v>
      </c>
      <c r="AK1958" s="1" t="s">
        <v>72</v>
      </c>
      <c r="AL1958">
        <v>1</v>
      </c>
      <c r="AM1958" s="1" t="s">
        <v>4087</v>
      </c>
      <c r="AN1958" s="2">
        <v>46113</v>
      </c>
      <c r="AO1958" s="3">
        <v>46113</v>
      </c>
    </row>
    <row r="1959" spans="1:41">
      <c r="A1959" s="1" t="s">
        <v>4088</v>
      </c>
      <c r="B1959" s="1" t="s">
        <v>3733</v>
      </c>
      <c r="E1959" s="1" t="s">
        <v>3787</v>
      </c>
      <c r="F1959">
        <v>46119.833333333336</v>
      </c>
      <c r="G1959">
        <v>46120.833333333336</v>
      </c>
      <c r="H1959">
        <v>46112.833333333336</v>
      </c>
      <c r="I1959">
        <v>46142.833333333336</v>
      </c>
      <c r="J1959" s="1" t="s">
        <v>3751</v>
      </c>
      <c r="K1959" s="1" t="s">
        <v>124</v>
      </c>
      <c r="L1959" s="1" t="s">
        <v>3752</v>
      </c>
      <c r="M1959" s="1" t="s">
        <v>3801</v>
      </c>
      <c r="N1959" s="1" t="s">
        <v>3738</v>
      </c>
      <c r="O1959" s="1" t="s">
        <v>49</v>
      </c>
      <c r="P1959">
        <v>4.9062000000000001</v>
      </c>
      <c r="Q1959" s="1" t="s">
        <v>3754</v>
      </c>
      <c r="R1959">
        <v>6.2500509559333093</v>
      </c>
      <c r="S1959" s="1" t="s">
        <v>51</v>
      </c>
      <c r="T1959" s="1" t="s">
        <v>52</v>
      </c>
      <c r="U1959">
        <v>30.664000000000001</v>
      </c>
      <c r="V1959">
        <v>29.130800000000001</v>
      </c>
      <c r="W1959">
        <v>29.130800000000001</v>
      </c>
      <c r="X1959" s="1" t="s">
        <v>53</v>
      </c>
      <c r="Y1959" s="1" t="s">
        <v>49</v>
      </c>
      <c r="Z1959" s="1" t="s">
        <v>3752</v>
      </c>
      <c r="AA1959" s="1" t="s">
        <v>3789</v>
      </c>
      <c r="AB1959" s="1" t="s">
        <v>3790</v>
      </c>
      <c r="AC1959" s="1" t="s">
        <v>125</v>
      </c>
      <c r="AD1959" s="1" t="s">
        <v>3791</v>
      </c>
      <c r="AE1959" s="1" t="s">
        <v>3792</v>
      </c>
      <c r="AF1959" s="1" t="s">
        <v>70</v>
      </c>
      <c r="AG1959" s="1" t="s">
        <v>3745</v>
      </c>
      <c r="AH1959">
        <v>155</v>
      </c>
      <c r="AI1959" s="1" t="s">
        <v>70</v>
      </c>
      <c r="AJ1959" s="1" t="s">
        <v>71</v>
      </c>
      <c r="AK1959" s="1" t="s">
        <v>72</v>
      </c>
      <c r="AL1959">
        <v>1</v>
      </c>
      <c r="AM1959" s="1" t="s">
        <v>4089</v>
      </c>
      <c r="AN1959" s="2">
        <v>46113</v>
      </c>
      <c r="AO1959" s="3">
        <v>46113</v>
      </c>
    </row>
    <row r="1960" spans="1:41">
      <c r="A1960" s="1" t="s">
        <v>4090</v>
      </c>
      <c r="B1960" s="1" t="s">
        <v>3733</v>
      </c>
      <c r="E1960" s="1" t="s">
        <v>3787</v>
      </c>
      <c r="F1960">
        <v>46119.833333333336</v>
      </c>
      <c r="G1960">
        <v>46120.833333333336</v>
      </c>
      <c r="H1960">
        <v>46112.833333333336</v>
      </c>
      <c r="I1960">
        <v>46142.833333333336</v>
      </c>
      <c r="J1960" s="1" t="s">
        <v>3760</v>
      </c>
      <c r="K1960" s="1" t="s">
        <v>76</v>
      </c>
      <c r="L1960" s="1" t="s">
        <v>3761</v>
      </c>
      <c r="M1960" s="1" t="s">
        <v>3804</v>
      </c>
      <c r="N1960" s="1" t="s">
        <v>3738</v>
      </c>
      <c r="O1960" s="1" t="s">
        <v>49</v>
      </c>
      <c r="P1960">
        <v>155.74250000000001</v>
      </c>
      <c r="Q1960" s="1" t="s">
        <v>3763</v>
      </c>
      <c r="R1960">
        <v>2.5999967895725316E-2</v>
      </c>
      <c r="S1960" s="1" t="s">
        <v>51</v>
      </c>
      <c r="T1960" s="1" t="s">
        <v>52</v>
      </c>
      <c r="U1960">
        <v>4.0492999999999997</v>
      </c>
      <c r="V1960">
        <v>3.7378</v>
      </c>
      <c r="W1960">
        <v>3.7378</v>
      </c>
      <c r="X1960" s="1" t="s">
        <v>53</v>
      </c>
      <c r="Y1960" s="1" t="s">
        <v>49</v>
      </c>
      <c r="Z1960" s="1" t="s">
        <v>3761</v>
      </c>
      <c r="AA1960" s="1" t="s">
        <v>3789</v>
      </c>
      <c r="AB1960" s="1" t="s">
        <v>3790</v>
      </c>
      <c r="AC1960" s="1" t="s">
        <v>125</v>
      </c>
      <c r="AD1960" s="1" t="s">
        <v>3791</v>
      </c>
      <c r="AE1960" s="1" t="s">
        <v>3792</v>
      </c>
      <c r="AF1960" s="1" t="s">
        <v>70</v>
      </c>
      <c r="AG1960" s="1" t="s">
        <v>3745</v>
      </c>
      <c r="AH1960">
        <v>156</v>
      </c>
      <c r="AI1960" s="1" t="s">
        <v>70</v>
      </c>
      <c r="AJ1960" s="1" t="s">
        <v>71</v>
      </c>
      <c r="AK1960" s="1" t="s">
        <v>72</v>
      </c>
      <c r="AL1960">
        <v>1</v>
      </c>
      <c r="AM1960" s="1" t="s">
        <v>4091</v>
      </c>
      <c r="AN1960" s="2">
        <v>46113</v>
      </c>
      <c r="AO1960" s="3">
        <v>46113</v>
      </c>
    </row>
    <row r="1961" spans="1:41">
      <c r="A1961" s="1" t="s">
        <v>4092</v>
      </c>
      <c r="B1961" s="1" t="s">
        <v>3733</v>
      </c>
      <c r="E1961" s="1" t="s">
        <v>3787</v>
      </c>
      <c r="F1961">
        <v>46119.833333333336</v>
      </c>
      <c r="G1961">
        <v>46120.833333333336</v>
      </c>
      <c r="H1961">
        <v>46112.833333333336</v>
      </c>
      <c r="I1961">
        <v>46142.833333333336</v>
      </c>
      <c r="J1961" s="1" t="s">
        <v>3760</v>
      </c>
      <c r="K1961" s="1" t="s">
        <v>76</v>
      </c>
      <c r="L1961" s="1" t="s">
        <v>3761</v>
      </c>
      <c r="M1961" s="1" t="s">
        <v>3807</v>
      </c>
      <c r="N1961" s="1" t="s">
        <v>3738</v>
      </c>
      <c r="O1961" s="1" t="s">
        <v>49</v>
      </c>
      <c r="P1961">
        <v>143.1266</v>
      </c>
      <c r="Q1961" s="1" t="s">
        <v>3763</v>
      </c>
      <c r="R1961">
        <v>2.6000058689300245E-2</v>
      </c>
      <c r="S1961" s="1" t="s">
        <v>51</v>
      </c>
      <c r="T1961" s="1" t="s">
        <v>52</v>
      </c>
      <c r="U1961">
        <v>3.7212999999999998</v>
      </c>
      <c r="V1961">
        <v>3.4350000000000001</v>
      </c>
      <c r="W1961">
        <v>3.4350000000000001</v>
      </c>
      <c r="X1961" s="1" t="s">
        <v>53</v>
      </c>
      <c r="Y1961" s="1" t="s">
        <v>49</v>
      </c>
      <c r="Z1961" s="1" t="s">
        <v>3761</v>
      </c>
      <c r="AA1961" s="1" t="s">
        <v>3789</v>
      </c>
      <c r="AB1961" s="1" t="s">
        <v>3790</v>
      </c>
      <c r="AC1961" s="1" t="s">
        <v>125</v>
      </c>
      <c r="AD1961" s="1" t="s">
        <v>3791</v>
      </c>
      <c r="AE1961" s="1" t="s">
        <v>3792</v>
      </c>
      <c r="AF1961" s="1" t="s">
        <v>70</v>
      </c>
      <c r="AG1961" s="1" t="s">
        <v>3745</v>
      </c>
      <c r="AH1961">
        <v>157</v>
      </c>
      <c r="AI1961" s="1" t="s">
        <v>70</v>
      </c>
      <c r="AJ1961" s="1" t="s">
        <v>71</v>
      </c>
      <c r="AK1961" s="1" t="s">
        <v>72</v>
      </c>
      <c r="AL1961">
        <v>1</v>
      </c>
      <c r="AM1961" s="1" t="s">
        <v>4093</v>
      </c>
      <c r="AN1961" s="2">
        <v>46113</v>
      </c>
      <c r="AO1961" s="3">
        <v>46113</v>
      </c>
    </row>
    <row r="1962" spans="1:41">
      <c r="A1962" s="1" t="s">
        <v>4094</v>
      </c>
      <c r="B1962" s="1" t="s">
        <v>3733</v>
      </c>
      <c r="E1962" s="1" t="s">
        <v>3787</v>
      </c>
      <c r="F1962">
        <v>46119.833333333336</v>
      </c>
      <c r="G1962">
        <v>46120.833333333336</v>
      </c>
      <c r="H1962">
        <v>46112.833333333336</v>
      </c>
      <c r="I1962">
        <v>46142.833333333336</v>
      </c>
      <c r="J1962" s="1" t="s">
        <v>3769</v>
      </c>
      <c r="K1962" s="1" t="s">
        <v>87</v>
      </c>
      <c r="L1962" s="1" t="s">
        <v>3770</v>
      </c>
      <c r="M1962" s="1" t="s">
        <v>3810</v>
      </c>
      <c r="N1962" s="1" t="s">
        <v>3738</v>
      </c>
      <c r="O1962" s="1" t="s">
        <v>49</v>
      </c>
      <c r="P1962">
        <v>171.8553</v>
      </c>
      <c r="Q1962" s="1" t="s">
        <v>3739</v>
      </c>
      <c r="R1962">
        <v>8.260030386028247E-2</v>
      </c>
      <c r="S1962" s="1" t="s">
        <v>3740</v>
      </c>
      <c r="T1962" s="1" t="s">
        <v>52</v>
      </c>
      <c r="U1962">
        <v>14.1953</v>
      </c>
      <c r="V1962">
        <v>11.6999</v>
      </c>
      <c r="W1962">
        <v>11.6999</v>
      </c>
      <c r="X1962" s="1" t="s">
        <v>53</v>
      </c>
      <c r="Y1962" s="1" t="s">
        <v>49</v>
      </c>
      <c r="Z1962" s="1" t="s">
        <v>3770</v>
      </c>
      <c r="AA1962" s="1" t="s">
        <v>3789</v>
      </c>
      <c r="AB1962" s="1" t="s">
        <v>3790</v>
      </c>
      <c r="AC1962" s="1" t="s">
        <v>125</v>
      </c>
      <c r="AD1962" s="1" t="s">
        <v>3791</v>
      </c>
      <c r="AE1962" s="1" t="s">
        <v>3792</v>
      </c>
      <c r="AF1962" s="1" t="s">
        <v>70</v>
      </c>
      <c r="AG1962" s="1" t="s">
        <v>3745</v>
      </c>
      <c r="AH1962">
        <v>158</v>
      </c>
      <c r="AI1962" s="1" t="s">
        <v>70</v>
      </c>
      <c r="AJ1962" s="1" t="s">
        <v>71</v>
      </c>
      <c r="AK1962" s="1" t="s">
        <v>72</v>
      </c>
      <c r="AL1962">
        <v>1</v>
      </c>
      <c r="AM1962" s="1" t="s">
        <v>4095</v>
      </c>
      <c r="AN1962" s="2">
        <v>46113</v>
      </c>
      <c r="AO1962" s="3">
        <v>46113</v>
      </c>
    </row>
    <row r="1963" spans="1:41">
      <c r="A1963" s="1" t="s">
        <v>4096</v>
      </c>
      <c r="B1963" s="1" t="s">
        <v>3733</v>
      </c>
      <c r="E1963" s="1" t="s">
        <v>3787</v>
      </c>
      <c r="F1963">
        <v>46119.833333333336</v>
      </c>
      <c r="G1963">
        <v>46120.833333333336</v>
      </c>
      <c r="H1963">
        <v>46112.833333333336</v>
      </c>
      <c r="I1963">
        <v>46142.833333333336</v>
      </c>
      <c r="J1963" s="1" t="s">
        <v>3769</v>
      </c>
      <c r="K1963" s="1" t="s">
        <v>87</v>
      </c>
      <c r="L1963" s="1" t="s">
        <v>3770</v>
      </c>
      <c r="M1963" s="1" t="s">
        <v>3813</v>
      </c>
      <c r="N1963" s="1" t="s">
        <v>3738</v>
      </c>
      <c r="O1963" s="1" t="s">
        <v>49</v>
      </c>
      <c r="P1963">
        <v>182.34989999999999</v>
      </c>
      <c r="Q1963" s="1" t="s">
        <v>3739</v>
      </c>
      <c r="R1963">
        <v>8.2599990457905392E-2</v>
      </c>
      <c r="S1963" s="1" t="s">
        <v>3740</v>
      </c>
      <c r="T1963" s="1" t="s">
        <v>52</v>
      </c>
      <c r="U1963">
        <v>15.062099999999999</v>
      </c>
      <c r="V1963">
        <v>12.414400000000001</v>
      </c>
      <c r="W1963">
        <v>12.414400000000001</v>
      </c>
      <c r="X1963" s="1" t="s">
        <v>53</v>
      </c>
      <c r="Y1963" s="1" t="s">
        <v>49</v>
      </c>
      <c r="Z1963" s="1" t="s">
        <v>3770</v>
      </c>
      <c r="AA1963" s="1" t="s">
        <v>3789</v>
      </c>
      <c r="AB1963" s="1" t="s">
        <v>3790</v>
      </c>
      <c r="AC1963" s="1" t="s">
        <v>125</v>
      </c>
      <c r="AD1963" s="1" t="s">
        <v>3791</v>
      </c>
      <c r="AE1963" s="1" t="s">
        <v>3792</v>
      </c>
      <c r="AF1963" s="1" t="s">
        <v>70</v>
      </c>
      <c r="AG1963" s="1" t="s">
        <v>3745</v>
      </c>
      <c r="AH1963">
        <v>159</v>
      </c>
      <c r="AI1963" s="1" t="s">
        <v>70</v>
      </c>
      <c r="AJ1963" s="1" t="s">
        <v>71</v>
      </c>
      <c r="AK1963" s="1" t="s">
        <v>72</v>
      </c>
      <c r="AL1963">
        <v>1</v>
      </c>
      <c r="AM1963" s="1" t="s">
        <v>4097</v>
      </c>
      <c r="AN1963" s="2">
        <v>46113</v>
      </c>
      <c r="AO1963" s="3">
        <v>46113</v>
      </c>
    </row>
    <row r="1964" spans="1:41">
      <c r="A1964" s="1" t="s">
        <v>4098</v>
      </c>
      <c r="B1964" s="1" t="s">
        <v>3733</v>
      </c>
      <c r="E1964" s="1" t="s">
        <v>3787</v>
      </c>
      <c r="F1964">
        <v>46119.833333333336</v>
      </c>
      <c r="G1964">
        <v>46120.833333333336</v>
      </c>
      <c r="H1964">
        <v>46112.833333333336</v>
      </c>
      <c r="I1964">
        <v>46142.833333333336</v>
      </c>
      <c r="J1964" s="1" t="s">
        <v>3777</v>
      </c>
      <c r="K1964" s="1" t="s">
        <v>107</v>
      </c>
      <c r="L1964" s="1" t="s">
        <v>3778</v>
      </c>
      <c r="M1964" s="1" t="s">
        <v>3816</v>
      </c>
      <c r="N1964" s="1" t="s">
        <v>3738</v>
      </c>
      <c r="O1964" s="1" t="s">
        <v>49</v>
      </c>
      <c r="P1964">
        <v>135.5771</v>
      </c>
      <c r="Q1964" s="1" t="s">
        <v>3780</v>
      </c>
      <c r="R1964">
        <v>0.49999963120615509</v>
      </c>
      <c r="S1964" s="1" t="s">
        <v>51</v>
      </c>
      <c r="T1964" s="1" t="s">
        <v>52</v>
      </c>
      <c r="U1964">
        <v>67.788499999999999</v>
      </c>
      <c r="V1964">
        <v>62.365499999999997</v>
      </c>
      <c r="W1964">
        <v>62.365499999999997</v>
      </c>
      <c r="X1964" s="1" t="s">
        <v>53</v>
      </c>
      <c r="Y1964" s="1" t="s">
        <v>49</v>
      </c>
      <c r="Z1964" s="1" t="s">
        <v>3778</v>
      </c>
      <c r="AA1964" s="1" t="s">
        <v>3817</v>
      </c>
      <c r="AB1964" s="1" t="s">
        <v>3790</v>
      </c>
      <c r="AC1964" s="1" t="s">
        <v>125</v>
      </c>
      <c r="AD1964" s="1" t="s">
        <v>3791</v>
      </c>
      <c r="AE1964" s="1" t="s">
        <v>3792</v>
      </c>
      <c r="AF1964" s="1" t="s">
        <v>70</v>
      </c>
      <c r="AG1964" s="1" t="s">
        <v>3745</v>
      </c>
      <c r="AH1964">
        <v>160</v>
      </c>
      <c r="AI1964" s="1" t="s">
        <v>113</v>
      </c>
      <c r="AJ1964" s="1" t="s">
        <v>114</v>
      </c>
      <c r="AK1964" s="1" t="s">
        <v>115</v>
      </c>
      <c r="AL1964">
        <v>1</v>
      </c>
      <c r="AM1964" s="1" t="s">
        <v>4099</v>
      </c>
      <c r="AN1964" s="2">
        <v>46113</v>
      </c>
      <c r="AO1964" s="3">
        <v>46113</v>
      </c>
    </row>
    <row r="1965" spans="1:41">
      <c r="A1965" s="1" t="s">
        <v>4100</v>
      </c>
      <c r="B1965" s="1" t="s">
        <v>3733</v>
      </c>
      <c r="E1965" s="1" t="s">
        <v>3787</v>
      </c>
      <c r="F1965">
        <v>46119.833333333336</v>
      </c>
      <c r="G1965">
        <v>46120.833333333336</v>
      </c>
      <c r="H1965">
        <v>46112.833333333336</v>
      </c>
      <c r="I1965">
        <v>46142.833333333336</v>
      </c>
      <c r="J1965" s="1" t="s">
        <v>3777</v>
      </c>
      <c r="K1965" s="1" t="s">
        <v>107</v>
      </c>
      <c r="L1965" s="1" t="s">
        <v>3778</v>
      </c>
      <c r="M1965" s="1" t="s">
        <v>3820</v>
      </c>
      <c r="N1965" s="1" t="s">
        <v>3738</v>
      </c>
      <c r="O1965" s="1" t="s">
        <v>49</v>
      </c>
      <c r="P1965">
        <v>144.04159999999999</v>
      </c>
      <c r="Q1965" s="1" t="s">
        <v>3780</v>
      </c>
      <c r="R1965">
        <v>0.5</v>
      </c>
      <c r="S1965" s="1" t="s">
        <v>51</v>
      </c>
      <c r="T1965" s="1" t="s">
        <v>52</v>
      </c>
      <c r="U1965">
        <v>72.020799999999994</v>
      </c>
      <c r="V1965">
        <v>66.259100000000004</v>
      </c>
      <c r="W1965">
        <v>66.259100000000004</v>
      </c>
      <c r="X1965" s="1" t="s">
        <v>53</v>
      </c>
      <c r="Y1965" s="1" t="s">
        <v>49</v>
      </c>
      <c r="Z1965" s="1" t="s">
        <v>3778</v>
      </c>
      <c r="AA1965" s="1" t="s">
        <v>3817</v>
      </c>
      <c r="AB1965" s="1" t="s">
        <v>3790</v>
      </c>
      <c r="AC1965" s="1" t="s">
        <v>125</v>
      </c>
      <c r="AD1965" s="1" t="s">
        <v>3791</v>
      </c>
      <c r="AE1965" s="1" t="s">
        <v>3792</v>
      </c>
      <c r="AF1965" s="1" t="s">
        <v>70</v>
      </c>
      <c r="AG1965" s="1" t="s">
        <v>3745</v>
      </c>
      <c r="AH1965">
        <v>161</v>
      </c>
      <c r="AI1965" s="1" t="s">
        <v>113</v>
      </c>
      <c r="AJ1965" s="1" t="s">
        <v>114</v>
      </c>
      <c r="AK1965" s="1" t="s">
        <v>115</v>
      </c>
      <c r="AL1965">
        <v>1</v>
      </c>
      <c r="AM1965" s="1" t="s">
        <v>4101</v>
      </c>
      <c r="AN1965" s="2">
        <v>46113</v>
      </c>
      <c r="AO1965" s="3">
        <v>46113</v>
      </c>
    </row>
    <row r="1966" spans="1:41">
      <c r="A1966" s="1" t="s">
        <v>4102</v>
      </c>
      <c r="B1966" s="1" t="s">
        <v>3733</v>
      </c>
      <c r="E1966" s="1" t="s">
        <v>3734</v>
      </c>
      <c r="F1966">
        <v>46120.833333333336</v>
      </c>
      <c r="G1966">
        <v>46121.833333333336</v>
      </c>
      <c r="H1966">
        <v>46112.833333333336</v>
      </c>
      <c r="I1966">
        <v>46142.833333333336</v>
      </c>
      <c r="J1966" s="1" t="s">
        <v>3735</v>
      </c>
      <c r="K1966" s="1" t="s">
        <v>45</v>
      </c>
      <c r="L1966" s="1" t="s">
        <v>3736</v>
      </c>
      <c r="M1966" s="1" t="s">
        <v>3737</v>
      </c>
      <c r="N1966" s="1" t="s">
        <v>3738</v>
      </c>
      <c r="O1966" s="1" t="s">
        <v>49</v>
      </c>
      <c r="P1966">
        <v>1513.3050000000001</v>
      </c>
      <c r="Q1966" s="1" t="s">
        <v>3739</v>
      </c>
      <c r="R1966">
        <v>3.1611010338299286E-2</v>
      </c>
      <c r="S1966" s="1" t="s">
        <v>3740</v>
      </c>
      <c r="T1966" s="1" t="s">
        <v>52</v>
      </c>
      <c r="U1966">
        <v>47.8371</v>
      </c>
      <c r="V1966">
        <v>38.816299999999998</v>
      </c>
      <c r="W1966">
        <v>38.816299999999998</v>
      </c>
      <c r="X1966" s="1" t="s">
        <v>53</v>
      </c>
      <c r="Y1966" s="1" t="s">
        <v>49</v>
      </c>
      <c r="Z1966" s="1" t="s">
        <v>3736</v>
      </c>
      <c r="AA1966" s="1" t="s">
        <v>3741</v>
      </c>
      <c r="AB1966" s="1" t="s">
        <v>3742</v>
      </c>
      <c r="AC1966" s="1" t="s">
        <v>67</v>
      </c>
      <c r="AD1966" s="1" t="s">
        <v>3743</v>
      </c>
      <c r="AE1966" s="1" t="s">
        <v>3744</v>
      </c>
      <c r="AF1966" s="1" t="s">
        <v>70</v>
      </c>
      <c r="AG1966" s="1" t="s">
        <v>3745</v>
      </c>
      <c r="AH1966">
        <v>162</v>
      </c>
      <c r="AI1966" s="1" t="s">
        <v>70</v>
      </c>
      <c r="AJ1966" s="1" t="s">
        <v>71</v>
      </c>
      <c r="AK1966" s="1" t="s">
        <v>72</v>
      </c>
      <c r="AL1966">
        <v>1</v>
      </c>
      <c r="AM1966" s="1" t="s">
        <v>4103</v>
      </c>
      <c r="AN1966" s="2">
        <v>46113</v>
      </c>
      <c r="AO1966" s="3">
        <v>46113</v>
      </c>
    </row>
    <row r="1967" spans="1:41">
      <c r="A1967" s="1" t="s">
        <v>4104</v>
      </c>
      <c r="B1967" s="1" t="s">
        <v>3733</v>
      </c>
      <c r="E1967" s="1" t="s">
        <v>3734</v>
      </c>
      <c r="F1967">
        <v>46120.833333333336</v>
      </c>
      <c r="G1967">
        <v>46121.833333333336</v>
      </c>
      <c r="H1967">
        <v>46112.833333333336</v>
      </c>
      <c r="I1967">
        <v>46142.833333333336</v>
      </c>
      <c r="J1967" s="1" t="s">
        <v>3735</v>
      </c>
      <c r="K1967" s="1" t="s">
        <v>45</v>
      </c>
      <c r="L1967" s="1" t="s">
        <v>3736</v>
      </c>
      <c r="M1967" s="1" t="s">
        <v>3748</v>
      </c>
      <c r="N1967" s="1" t="s">
        <v>3738</v>
      </c>
      <c r="O1967" s="1" t="s">
        <v>49</v>
      </c>
      <c r="P1967">
        <v>1546.1025999999999</v>
      </c>
      <c r="Q1967" s="1" t="s">
        <v>3739</v>
      </c>
      <c r="R1967">
        <v>3.1610968120744376E-2</v>
      </c>
      <c r="S1967" s="1" t="s">
        <v>3740</v>
      </c>
      <c r="T1967" s="1" t="s">
        <v>52</v>
      </c>
      <c r="U1967">
        <v>48.873800000000003</v>
      </c>
      <c r="V1967">
        <v>39.657499999999999</v>
      </c>
      <c r="W1967">
        <v>39.657499999999999</v>
      </c>
      <c r="X1967" s="1" t="s">
        <v>53</v>
      </c>
      <c r="Y1967" s="1" t="s">
        <v>49</v>
      </c>
      <c r="Z1967" s="1" t="s">
        <v>3736</v>
      </c>
      <c r="AA1967" s="1" t="s">
        <v>3741</v>
      </c>
      <c r="AB1967" s="1" t="s">
        <v>3742</v>
      </c>
      <c r="AC1967" s="1" t="s">
        <v>67</v>
      </c>
      <c r="AD1967" s="1" t="s">
        <v>3743</v>
      </c>
      <c r="AE1967" s="1" t="s">
        <v>3744</v>
      </c>
      <c r="AF1967" s="1" t="s">
        <v>70</v>
      </c>
      <c r="AG1967" s="1" t="s">
        <v>3745</v>
      </c>
      <c r="AH1967">
        <v>163</v>
      </c>
      <c r="AI1967" s="1" t="s">
        <v>70</v>
      </c>
      <c r="AJ1967" s="1" t="s">
        <v>71</v>
      </c>
      <c r="AK1967" s="1" t="s">
        <v>72</v>
      </c>
      <c r="AL1967">
        <v>1</v>
      </c>
      <c r="AM1967" s="1" t="s">
        <v>4105</v>
      </c>
      <c r="AN1967" s="2">
        <v>46113</v>
      </c>
      <c r="AO1967" s="3">
        <v>46113</v>
      </c>
    </row>
    <row r="1968" spans="1:41">
      <c r="A1968" s="1" t="s">
        <v>4106</v>
      </c>
      <c r="B1968" s="1" t="s">
        <v>3733</v>
      </c>
      <c r="E1968" s="1" t="s">
        <v>3734</v>
      </c>
      <c r="F1968">
        <v>46120.833333333336</v>
      </c>
      <c r="G1968">
        <v>46121.833333333336</v>
      </c>
      <c r="H1968">
        <v>46112.833333333336</v>
      </c>
      <c r="I1968">
        <v>46142.833333333336</v>
      </c>
      <c r="J1968" s="1" t="s">
        <v>3751</v>
      </c>
      <c r="K1968" s="1" t="s">
        <v>124</v>
      </c>
      <c r="L1968" s="1" t="s">
        <v>3752</v>
      </c>
      <c r="M1968" s="1" t="s">
        <v>3753</v>
      </c>
      <c r="N1968" s="1" t="s">
        <v>3738</v>
      </c>
      <c r="O1968" s="1" t="s">
        <v>49</v>
      </c>
      <c r="P1968">
        <v>12.368</v>
      </c>
      <c r="Q1968" s="1" t="s">
        <v>3754</v>
      </c>
      <c r="R1968">
        <v>6.25</v>
      </c>
      <c r="S1968" s="1" t="s">
        <v>51</v>
      </c>
      <c r="T1968" s="1" t="s">
        <v>52</v>
      </c>
      <c r="U1968">
        <v>77.3</v>
      </c>
      <c r="V1968">
        <v>73.435000000000002</v>
      </c>
      <c r="W1968">
        <v>73.435000000000002</v>
      </c>
      <c r="X1968" s="1" t="s">
        <v>53</v>
      </c>
      <c r="Y1968" s="1" t="s">
        <v>49</v>
      </c>
      <c r="Z1968" s="1" t="s">
        <v>3752</v>
      </c>
      <c r="AA1968" s="1" t="s">
        <v>3741</v>
      </c>
      <c r="AB1968" s="1" t="s">
        <v>3742</v>
      </c>
      <c r="AC1968" s="1" t="s">
        <v>67</v>
      </c>
      <c r="AD1968" s="1" t="s">
        <v>3743</v>
      </c>
      <c r="AE1968" s="1" t="s">
        <v>3744</v>
      </c>
      <c r="AF1968" s="1" t="s">
        <v>70</v>
      </c>
      <c r="AG1968" s="1" t="s">
        <v>3745</v>
      </c>
      <c r="AH1968">
        <v>164</v>
      </c>
      <c r="AI1968" s="1" t="s">
        <v>70</v>
      </c>
      <c r="AJ1968" s="1" t="s">
        <v>71</v>
      </c>
      <c r="AK1968" s="1" t="s">
        <v>72</v>
      </c>
      <c r="AL1968">
        <v>1</v>
      </c>
      <c r="AM1968" s="1" t="s">
        <v>4107</v>
      </c>
      <c r="AN1968" s="2">
        <v>46113</v>
      </c>
      <c r="AO1968" s="3">
        <v>46113</v>
      </c>
    </row>
    <row r="1969" spans="1:41">
      <c r="A1969" s="1" t="s">
        <v>4108</v>
      </c>
      <c r="B1969" s="1" t="s">
        <v>3733</v>
      </c>
      <c r="E1969" s="1" t="s">
        <v>3734</v>
      </c>
      <c r="F1969">
        <v>46120.833333333336</v>
      </c>
      <c r="G1969">
        <v>46121.833333333336</v>
      </c>
      <c r="H1969">
        <v>46112.833333333336</v>
      </c>
      <c r="I1969">
        <v>46142.833333333336</v>
      </c>
      <c r="J1969" s="1" t="s">
        <v>3751</v>
      </c>
      <c r="K1969" s="1" t="s">
        <v>124</v>
      </c>
      <c r="L1969" s="1" t="s">
        <v>3752</v>
      </c>
      <c r="M1969" s="1" t="s">
        <v>3757</v>
      </c>
      <c r="N1969" s="1" t="s">
        <v>3738</v>
      </c>
      <c r="O1969" s="1" t="s">
        <v>49</v>
      </c>
      <c r="P1969">
        <v>12.04</v>
      </c>
      <c r="Q1969" s="1" t="s">
        <v>3754</v>
      </c>
      <c r="R1969">
        <v>6.2499916943521594</v>
      </c>
      <c r="S1969" s="1" t="s">
        <v>51</v>
      </c>
      <c r="T1969" s="1" t="s">
        <v>52</v>
      </c>
      <c r="U1969">
        <v>75.249899999999997</v>
      </c>
      <c r="V1969">
        <v>71.487399999999994</v>
      </c>
      <c r="W1969">
        <v>71.487399999999994</v>
      </c>
      <c r="X1969" s="1" t="s">
        <v>53</v>
      </c>
      <c r="Y1969" s="1" t="s">
        <v>49</v>
      </c>
      <c r="Z1969" s="1" t="s">
        <v>3752</v>
      </c>
      <c r="AA1969" s="1" t="s">
        <v>3741</v>
      </c>
      <c r="AB1969" s="1" t="s">
        <v>3742</v>
      </c>
      <c r="AC1969" s="1" t="s">
        <v>67</v>
      </c>
      <c r="AD1969" s="1" t="s">
        <v>3743</v>
      </c>
      <c r="AE1969" s="1" t="s">
        <v>3744</v>
      </c>
      <c r="AF1969" s="1" t="s">
        <v>70</v>
      </c>
      <c r="AG1969" s="1" t="s">
        <v>3745</v>
      </c>
      <c r="AH1969">
        <v>165</v>
      </c>
      <c r="AI1969" s="1" t="s">
        <v>70</v>
      </c>
      <c r="AJ1969" s="1" t="s">
        <v>71</v>
      </c>
      <c r="AK1969" s="1" t="s">
        <v>72</v>
      </c>
      <c r="AL1969">
        <v>1</v>
      </c>
      <c r="AM1969" s="1" t="s">
        <v>4109</v>
      </c>
      <c r="AN1969" s="2">
        <v>46113</v>
      </c>
      <c r="AO1969" s="3">
        <v>46113</v>
      </c>
    </row>
    <row r="1970" spans="1:41">
      <c r="A1970" s="1" t="s">
        <v>4110</v>
      </c>
      <c r="B1970" s="1" t="s">
        <v>3733</v>
      </c>
      <c r="E1970" s="1" t="s">
        <v>3734</v>
      </c>
      <c r="F1970">
        <v>46120.833333333336</v>
      </c>
      <c r="G1970">
        <v>46121.833333333336</v>
      </c>
      <c r="H1970">
        <v>46112.833333333336</v>
      </c>
      <c r="I1970">
        <v>46142.833333333336</v>
      </c>
      <c r="J1970" s="1" t="s">
        <v>3760</v>
      </c>
      <c r="K1970" s="1" t="s">
        <v>76</v>
      </c>
      <c r="L1970" s="1" t="s">
        <v>3761</v>
      </c>
      <c r="M1970" s="1" t="s">
        <v>3762</v>
      </c>
      <c r="N1970" s="1" t="s">
        <v>3738</v>
      </c>
      <c r="O1970" s="1" t="s">
        <v>49</v>
      </c>
      <c r="P1970">
        <v>346.06349999999998</v>
      </c>
      <c r="Q1970" s="1" t="s">
        <v>3763</v>
      </c>
      <c r="R1970">
        <v>2.6000141592511201E-2</v>
      </c>
      <c r="S1970" s="1" t="s">
        <v>51</v>
      </c>
      <c r="T1970" s="1" t="s">
        <v>52</v>
      </c>
      <c r="U1970">
        <v>8.9977</v>
      </c>
      <c r="V1970">
        <v>8.3055000000000003</v>
      </c>
      <c r="W1970">
        <v>8.3055000000000003</v>
      </c>
      <c r="X1970" s="1" t="s">
        <v>53</v>
      </c>
      <c r="Y1970" s="1" t="s">
        <v>49</v>
      </c>
      <c r="Z1970" s="1" t="s">
        <v>3761</v>
      </c>
      <c r="AA1970" s="1" t="s">
        <v>3741</v>
      </c>
      <c r="AB1970" s="1" t="s">
        <v>3742</v>
      </c>
      <c r="AC1970" s="1" t="s">
        <v>67</v>
      </c>
      <c r="AD1970" s="1" t="s">
        <v>3743</v>
      </c>
      <c r="AE1970" s="1" t="s">
        <v>3744</v>
      </c>
      <c r="AF1970" s="1" t="s">
        <v>70</v>
      </c>
      <c r="AG1970" s="1" t="s">
        <v>3745</v>
      </c>
      <c r="AH1970">
        <v>166</v>
      </c>
      <c r="AI1970" s="1" t="s">
        <v>70</v>
      </c>
      <c r="AJ1970" s="1" t="s">
        <v>71</v>
      </c>
      <c r="AK1970" s="1" t="s">
        <v>72</v>
      </c>
      <c r="AL1970">
        <v>1</v>
      </c>
      <c r="AM1970" s="1" t="s">
        <v>4111</v>
      </c>
      <c r="AN1970" s="2">
        <v>46113</v>
      </c>
      <c r="AO1970" s="3">
        <v>46113</v>
      </c>
    </row>
    <row r="1971" spans="1:41">
      <c r="A1971" s="1" t="s">
        <v>4112</v>
      </c>
      <c r="B1971" s="1" t="s">
        <v>3733</v>
      </c>
      <c r="E1971" s="1" t="s">
        <v>3734</v>
      </c>
      <c r="F1971">
        <v>46120.833333333336</v>
      </c>
      <c r="G1971">
        <v>46121.833333333336</v>
      </c>
      <c r="H1971">
        <v>46112.833333333336</v>
      </c>
      <c r="I1971">
        <v>46142.833333333336</v>
      </c>
      <c r="J1971" s="1" t="s">
        <v>3760</v>
      </c>
      <c r="K1971" s="1" t="s">
        <v>76</v>
      </c>
      <c r="L1971" s="1" t="s">
        <v>3761</v>
      </c>
      <c r="M1971" s="1" t="s">
        <v>3766</v>
      </c>
      <c r="N1971" s="1" t="s">
        <v>3738</v>
      </c>
      <c r="O1971" s="1" t="s">
        <v>49</v>
      </c>
      <c r="P1971">
        <v>310.58550000000002</v>
      </c>
      <c r="Q1971" s="1" t="s">
        <v>3763</v>
      </c>
      <c r="R1971">
        <v>2.5999925946317521E-2</v>
      </c>
      <c r="S1971" s="1" t="s">
        <v>51</v>
      </c>
      <c r="T1971" s="1" t="s">
        <v>52</v>
      </c>
      <c r="U1971">
        <v>8.0752000000000006</v>
      </c>
      <c r="V1971">
        <v>7.4541000000000004</v>
      </c>
      <c r="W1971">
        <v>7.4541000000000004</v>
      </c>
      <c r="X1971" s="1" t="s">
        <v>53</v>
      </c>
      <c r="Y1971" s="1" t="s">
        <v>49</v>
      </c>
      <c r="Z1971" s="1" t="s">
        <v>3761</v>
      </c>
      <c r="AA1971" s="1" t="s">
        <v>3741</v>
      </c>
      <c r="AB1971" s="1" t="s">
        <v>3742</v>
      </c>
      <c r="AC1971" s="1" t="s">
        <v>67</v>
      </c>
      <c r="AD1971" s="1" t="s">
        <v>3743</v>
      </c>
      <c r="AE1971" s="1" t="s">
        <v>3744</v>
      </c>
      <c r="AF1971" s="1" t="s">
        <v>70</v>
      </c>
      <c r="AG1971" s="1" t="s">
        <v>3745</v>
      </c>
      <c r="AH1971">
        <v>167</v>
      </c>
      <c r="AI1971" s="1" t="s">
        <v>70</v>
      </c>
      <c r="AJ1971" s="1" t="s">
        <v>71</v>
      </c>
      <c r="AK1971" s="1" t="s">
        <v>72</v>
      </c>
      <c r="AL1971">
        <v>1</v>
      </c>
      <c r="AM1971" s="1" t="s">
        <v>4113</v>
      </c>
      <c r="AN1971" s="2">
        <v>46113</v>
      </c>
      <c r="AO1971" s="3">
        <v>46113</v>
      </c>
    </row>
    <row r="1972" spans="1:41">
      <c r="A1972" s="1" t="s">
        <v>4114</v>
      </c>
      <c r="B1972" s="1" t="s">
        <v>3733</v>
      </c>
      <c r="E1972" s="1" t="s">
        <v>3734</v>
      </c>
      <c r="F1972">
        <v>46120.833333333336</v>
      </c>
      <c r="G1972">
        <v>46121.833333333336</v>
      </c>
      <c r="H1972">
        <v>46112.833333333336</v>
      </c>
      <c r="I1972">
        <v>46142.833333333336</v>
      </c>
      <c r="J1972" s="1" t="s">
        <v>3769</v>
      </c>
      <c r="K1972" s="1" t="s">
        <v>87</v>
      </c>
      <c r="L1972" s="1" t="s">
        <v>3770</v>
      </c>
      <c r="M1972" s="1" t="s">
        <v>3771</v>
      </c>
      <c r="N1972" s="1" t="s">
        <v>3738</v>
      </c>
      <c r="O1972" s="1" t="s">
        <v>49</v>
      </c>
      <c r="P1972">
        <v>418.89640000000003</v>
      </c>
      <c r="Q1972" s="1" t="s">
        <v>3739</v>
      </c>
      <c r="R1972">
        <v>8.2599898208721781E-2</v>
      </c>
      <c r="S1972" s="1" t="s">
        <v>3740</v>
      </c>
      <c r="T1972" s="1" t="s">
        <v>52</v>
      </c>
      <c r="U1972">
        <v>34.6008</v>
      </c>
      <c r="V1972">
        <v>28.5184</v>
      </c>
      <c r="W1972">
        <v>28.5184</v>
      </c>
      <c r="X1972" s="1" t="s">
        <v>53</v>
      </c>
      <c r="Y1972" s="1" t="s">
        <v>49</v>
      </c>
      <c r="Z1972" s="1" t="s">
        <v>3770</v>
      </c>
      <c r="AA1972" s="1" t="s">
        <v>3741</v>
      </c>
      <c r="AB1972" s="1" t="s">
        <v>3742</v>
      </c>
      <c r="AC1972" s="1" t="s">
        <v>67</v>
      </c>
      <c r="AD1972" s="1" t="s">
        <v>3743</v>
      </c>
      <c r="AE1972" s="1" t="s">
        <v>3744</v>
      </c>
      <c r="AF1972" s="1" t="s">
        <v>70</v>
      </c>
      <c r="AG1972" s="1" t="s">
        <v>3745</v>
      </c>
      <c r="AH1972">
        <v>168</v>
      </c>
      <c r="AI1972" s="1" t="s">
        <v>70</v>
      </c>
      <c r="AJ1972" s="1" t="s">
        <v>71</v>
      </c>
      <c r="AK1972" s="1" t="s">
        <v>72</v>
      </c>
      <c r="AL1972">
        <v>1</v>
      </c>
      <c r="AM1972" s="1" t="s">
        <v>4115</v>
      </c>
      <c r="AN1972" s="2">
        <v>46113</v>
      </c>
      <c r="AO1972" s="3">
        <v>46113</v>
      </c>
    </row>
    <row r="1973" spans="1:41">
      <c r="A1973" s="1" t="s">
        <v>4116</v>
      </c>
      <c r="B1973" s="1" t="s">
        <v>3733</v>
      </c>
      <c r="E1973" s="1" t="s">
        <v>3734</v>
      </c>
      <c r="F1973">
        <v>46120.833333333336</v>
      </c>
      <c r="G1973">
        <v>46121.833333333336</v>
      </c>
      <c r="H1973">
        <v>46112.833333333336</v>
      </c>
      <c r="I1973">
        <v>46142.833333333336</v>
      </c>
      <c r="J1973" s="1" t="s">
        <v>3769</v>
      </c>
      <c r="K1973" s="1" t="s">
        <v>87</v>
      </c>
      <c r="L1973" s="1" t="s">
        <v>3770</v>
      </c>
      <c r="M1973" s="1" t="s">
        <v>3774</v>
      </c>
      <c r="N1973" s="1" t="s">
        <v>3738</v>
      </c>
      <c r="O1973" s="1" t="s">
        <v>49</v>
      </c>
      <c r="P1973">
        <v>428.75369999999998</v>
      </c>
      <c r="Q1973" s="1" t="s">
        <v>3739</v>
      </c>
      <c r="R1973">
        <v>8.2600103509310824E-2</v>
      </c>
      <c r="S1973" s="1" t="s">
        <v>3740</v>
      </c>
      <c r="T1973" s="1" t="s">
        <v>52</v>
      </c>
      <c r="U1973">
        <v>35.415100000000002</v>
      </c>
      <c r="V1973">
        <v>29.189599999999999</v>
      </c>
      <c r="W1973">
        <v>29.189599999999999</v>
      </c>
      <c r="X1973" s="1" t="s">
        <v>53</v>
      </c>
      <c r="Y1973" s="1" t="s">
        <v>49</v>
      </c>
      <c r="Z1973" s="1" t="s">
        <v>3770</v>
      </c>
      <c r="AA1973" s="1" t="s">
        <v>3741</v>
      </c>
      <c r="AB1973" s="1" t="s">
        <v>3742</v>
      </c>
      <c r="AC1973" s="1" t="s">
        <v>67</v>
      </c>
      <c r="AD1973" s="1" t="s">
        <v>3743</v>
      </c>
      <c r="AE1973" s="1" t="s">
        <v>3744</v>
      </c>
      <c r="AF1973" s="1" t="s">
        <v>70</v>
      </c>
      <c r="AG1973" s="1" t="s">
        <v>3745</v>
      </c>
      <c r="AH1973">
        <v>169</v>
      </c>
      <c r="AI1973" s="1" t="s">
        <v>70</v>
      </c>
      <c r="AJ1973" s="1" t="s">
        <v>71</v>
      </c>
      <c r="AK1973" s="1" t="s">
        <v>72</v>
      </c>
      <c r="AL1973">
        <v>1</v>
      </c>
      <c r="AM1973" s="1" t="s">
        <v>4117</v>
      </c>
      <c r="AN1973" s="2">
        <v>46113</v>
      </c>
      <c r="AO1973" s="3">
        <v>46113</v>
      </c>
    </row>
    <row r="1974" spans="1:41">
      <c r="A1974" s="1" t="s">
        <v>4118</v>
      </c>
      <c r="B1974" s="1" t="s">
        <v>3733</v>
      </c>
      <c r="E1974" s="1" t="s">
        <v>3734</v>
      </c>
      <c r="F1974">
        <v>46120.833333333336</v>
      </c>
      <c r="G1974">
        <v>46121.833333333336</v>
      </c>
      <c r="H1974">
        <v>46112.833333333336</v>
      </c>
      <c r="I1974">
        <v>46142.833333333336</v>
      </c>
      <c r="J1974" s="1" t="s">
        <v>3777</v>
      </c>
      <c r="K1974" s="1" t="s">
        <v>107</v>
      </c>
      <c r="L1974" s="1" t="s">
        <v>3778</v>
      </c>
      <c r="M1974" s="1" t="s">
        <v>3779</v>
      </c>
      <c r="N1974" s="1" t="s">
        <v>3738</v>
      </c>
      <c r="O1974" s="1" t="s">
        <v>49</v>
      </c>
      <c r="P1974">
        <v>278.3381</v>
      </c>
      <c r="Q1974" s="1" t="s">
        <v>3780</v>
      </c>
      <c r="R1974">
        <v>0.49999982036235791</v>
      </c>
      <c r="S1974" s="1" t="s">
        <v>51</v>
      </c>
      <c r="T1974" s="1" t="s">
        <v>52</v>
      </c>
      <c r="U1974">
        <v>139.16900000000001</v>
      </c>
      <c r="V1974">
        <v>128.03550000000001</v>
      </c>
      <c r="W1974">
        <v>128.03550000000001</v>
      </c>
      <c r="X1974" s="1" t="s">
        <v>53</v>
      </c>
      <c r="Y1974" s="1" t="s">
        <v>49</v>
      </c>
      <c r="Z1974" s="1" t="s">
        <v>3778</v>
      </c>
      <c r="AA1974" s="1" t="s">
        <v>3781</v>
      </c>
      <c r="AB1974" s="1" t="s">
        <v>3742</v>
      </c>
      <c r="AC1974" s="1" t="s">
        <v>67</v>
      </c>
      <c r="AD1974" s="1" t="s">
        <v>3743</v>
      </c>
      <c r="AE1974" s="1" t="s">
        <v>3744</v>
      </c>
      <c r="AF1974" s="1" t="s">
        <v>70</v>
      </c>
      <c r="AG1974" s="1" t="s">
        <v>3745</v>
      </c>
      <c r="AH1974">
        <v>170</v>
      </c>
      <c r="AI1974" s="1" t="s">
        <v>113</v>
      </c>
      <c r="AJ1974" s="1" t="s">
        <v>114</v>
      </c>
      <c r="AK1974" s="1" t="s">
        <v>115</v>
      </c>
      <c r="AL1974">
        <v>1</v>
      </c>
      <c r="AM1974" s="1" t="s">
        <v>4119</v>
      </c>
      <c r="AN1974" s="2">
        <v>46113</v>
      </c>
      <c r="AO1974" s="3">
        <v>46113</v>
      </c>
    </row>
    <row r="1975" spans="1:41">
      <c r="A1975" s="1" t="s">
        <v>4120</v>
      </c>
      <c r="B1975" s="1" t="s">
        <v>3733</v>
      </c>
      <c r="E1975" s="1" t="s">
        <v>3734</v>
      </c>
      <c r="F1975">
        <v>46120.833333333336</v>
      </c>
      <c r="G1975">
        <v>46121.833333333336</v>
      </c>
      <c r="H1975">
        <v>46112.833333333336</v>
      </c>
      <c r="I1975">
        <v>46142.833333333336</v>
      </c>
      <c r="J1975" s="1" t="s">
        <v>3777</v>
      </c>
      <c r="K1975" s="1" t="s">
        <v>107</v>
      </c>
      <c r="L1975" s="1" t="s">
        <v>3778</v>
      </c>
      <c r="M1975" s="1" t="s">
        <v>3784</v>
      </c>
      <c r="N1975" s="1" t="s">
        <v>3738</v>
      </c>
      <c r="O1975" s="1" t="s">
        <v>49</v>
      </c>
      <c r="P1975">
        <v>274.62529999999998</v>
      </c>
      <c r="Q1975" s="1" t="s">
        <v>3780</v>
      </c>
      <c r="R1975">
        <v>0.49999981793374465</v>
      </c>
      <c r="S1975" s="1" t="s">
        <v>51</v>
      </c>
      <c r="T1975" s="1" t="s">
        <v>52</v>
      </c>
      <c r="U1975">
        <v>137.3126</v>
      </c>
      <c r="V1975">
        <v>126.3276</v>
      </c>
      <c r="W1975">
        <v>126.3276</v>
      </c>
      <c r="X1975" s="1" t="s">
        <v>53</v>
      </c>
      <c r="Y1975" s="1" t="s">
        <v>49</v>
      </c>
      <c r="Z1975" s="1" t="s">
        <v>3778</v>
      </c>
      <c r="AA1975" s="1" t="s">
        <v>3781</v>
      </c>
      <c r="AB1975" s="1" t="s">
        <v>3742</v>
      </c>
      <c r="AC1975" s="1" t="s">
        <v>67</v>
      </c>
      <c r="AD1975" s="1" t="s">
        <v>3743</v>
      </c>
      <c r="AE1975" s="1" t="s">
        <v>3744</v>
      </c>
      <c r="AF1975" s="1" t="s">
        <v>70</v>
      </c>
      <c r="AG1975" s="1" t="s">
        <v>3745</v>
      </c>
      <c r="AH1975">
        <v>171</v>
      </c>
      <c r="AI1975" s="1" t="s">
        <v>113</v>
      </c>
      <c r="AJ1975" s="1" t="s">
        <v>114</v>
      </c>
      <c r="AK1975" s="1" t="s">
        <v>115</v>
      </c>
      <c r="AL1975">
        <v>1</v>
      </c>
      <c r="AM1975" s="1" t="s">
        <v>4121</v>
      </c>
      <c r="AN1975" s="2">
        <v>46113</v>
      </c>
      <c r="AO1975" s="3">
        <v>46113</v>
      </c>
    </row>
    <row r="1976" spans="1:41">
      <c r="A1976" s="1" t="s">
        <v>4122</v>
      </c>
      <c r="B1976" s="1" t="s">
        <v>3733</v>
      </c>
      <c r="E1976" s="1" t="s">
        <v>3787</v>
      </c>
      <c r="F1976">
        <v>46120.833333333336</v>
      </c>
      <c r="G1976">
        <v>46121.833333333336</v>
      </c>
      <c r="H1976">
        <v>46112.833333333336</v>
      </c>
      <c r="I1976">
        <v>46142.833333333336</v>
      </c>
      <c r="J1976" s="1" t="s">
        <v>3735</v>
      </c>
      <c r="K1976" s="1" t="s">
        <v>45</v>
      </c>
      <c r="L1976" s="1" t="s">
        <v>3736</v>
      </c>
      <c r="M1976" s="1" t="s">
        <v>3788</v>
      </c>
      <c r="N1976" s="1" t="s">
        <v>3738</v>
      </c>
      <c r="O1976" s="1" t="s">
        <v>49</v>
      </c>
      <c r="P1976">
        <v>636.0548</v>
      </c>
      <c r="Q1976" s="1" t="s">
        <v>3739</v>
      </c>
      <c r="R1976">
        <v>3.1610955534020026E-2</v>
      </c>
      <c r="S1976" s="1" t="s">
        <v>3740</v>
      </c>
      <c r="T1976" s="1" t="s">
        <v>52</v>
      </c>
      <c r="U1976">
        <v>20.106300000000001</v>
      </c>
      <c r="V1976">
        <v>16.314800000000002</v>
      </c>
      <c r="W1976">
        <v>16.314800000000002</v>
      </c>
      <c r="X1976" s="1" t="s">
        <v>53</v>
      </c>
      <c r="Y1976" s="1" t="s">
        <v>49</v>
      </c>
      <c r="Z1976" s="1" t="s">
        <v>3736</v>
      </c>
      <c r="AA1976" s="1" t="s">
        <v>3789</v>
      </c>
      <c r="AB1976" s="1" t="s">
        <v>3790</v>
      </c>
      <c r="AC1976" s="1" t="s">
        <v>125</v>
      </c>
      <c r="AD1976" s="1" t="s">
        <v>3791</v>
      </c>
      <c r="AE1976" s="1" t="s">
        <v>3792</v>
      </c>
      <c r="AF1976" s="1" t="s">
        <v>70</v>
      </c>
      <c r="AG1976" s="1" t="s">
        <v>3745</v>
      </c>
      <c r="AH1976">
        <v>172</v>
      </c>
      <c r="AI1976" s="1" t="s">
        <v>70</v>
      </c>
      <c r="AJ1976" s="1" t="s">
        <v>71</v>
      </c>
      <c r="AK1976" s="1" t="s">
        <v>72</v>
      </c>
      <c r="AL1976">
        <v>1</v>
      </c>
      <c r="AM1976" s="1" t="s">
        <v>4123</v>
      </c>
      <c r="AN1976" s="2">
        <v>46113</v>
      </c>
      <c r="AO1976" s="3">
        <v>46113</v>
      </c>
    </row>
    <row r="1977" spans="1:41">
      <c r="A1977" s="1" t="s">
        <v>4124</v>
      </c>
      <c r="B1977" s="1" t="s">
        <v>3733</v>
      </c>
      <c r="E1977" s="1" t="s">
        <v>3787</v>
      </c>
      <c r="F1977">
        <v>46120.833333333336</v>
      </c>
      <c r="G1977">
        <v>46121.833333333336</v>
      </c>
      <c r="H1977">
        <v>46112.833333333336</v>
      </c>
      <c r="I1977">
        <v>46142.833333333336</v>
      </c>
      <c r="J1977" s="1" t="s">
        <v>3735</v>
      </c>
      <c r="K1977" s="1" t="s">
        <v>45</v>
      </c>
      <c r="L1977" s="1" t="s">
        <v>3736</v>
      </c>
      <c r="M1977" s="1" t="s">
        <v>3795</v>
      </c>
      <c r="N1977" s="1" t="s">
        <v>3738</v>
      </c>
      <c r="O1977" s="1" t="s">
        <v>49</v>
      </c>
      <c r="P1977">
        <v>656.40009999999995</v>
      </c>
      <c r="Q1977" s="1" t="s">
        <v>3739</v>
      </c>
      <c r="R1977">
        <v>3.161105551324566E-2</v>
      </c>
      <c r="S1977" s="1" t="s">
        <v>3740</v>
      </c>
      <c r="T1977" s="1" t="s">
        <v>52</v>
      </c>
      <c r="U1977">
        <v>20.749500000000001</v>
      </c>
      <c r="V1977">
        <v>16.8367</v>
      </c>
      <c r="W1977">
        <v>16.8367</v>
      </c>
      <c r="X1977" s="1" t="s">
        <v>53</v>
      </c>
      <c r="Y1977" s="1" t="s">
        <v>49</v>
      </c>
      <c r="Z1977" s="1" t="s">
        <v>3736</v>
      </c>
      <c r="AA1977" s="1" t="s">
        <v>3789</v>
      </c>
      <c r="AB1977" s="1" t="s">
        <v>3790</v>
      </c>
      <c r="AC1977" s="1" t="s">
        <v>125</v>
      </c>
      <c r="AD1977" s="1" t="s">
        <v>3791</v>
      </c>
      <c r="AE1977" s="1" t="s">
        <v>3792</v>
      </c>
      <c r="AF1977" s="1" t="s">
        <v>70</v>
      </c>
      <c r="AG1977" s="1" t="s">
        <v>3745</v>
      </c>
      <c r="AH1977">
        <v>173</v>
      </c>
      <c r="AI1977" s="1" t="s">
        <v>70</v>
      </c>
      <c r="AJ1977" s="1" t="s">
        <v>71</v>
      </c>
      <c r="AK1977" s="1" t="s">
        <v>72</v>
      </c>
      <c r="AL1977">
        <v>1</v>
      </c>
      <c r="AM1977" s="1" t="s">
        <v>4125</v>
      </c>
      <c r="AN1977" s="2">
        <v>46113</v>
      </c>
      <c r="AO1977" s="3">
        <v>46113</v>
      </c>
    </row>
    <row r="1978" spans="1:41">
      <c r="A1978" s="1" t="s">
        <v>4126</v>
      </c>
      <c r="B1978" s="1" t="s">
        <v>3733</v>
      </c>
      <c r="E1978" s="1" t="s">
        <v>3787</v>
      </c>
      <c r="F1978">
        <v>46120.833333333336</v>
      </c>
      <c r="G1978">
        <v>46121.833333333336</v>
      </c>
      <c r="H1978">
        <v>46112.833333333336</v>
      </c>
      <c r="I1978">
        <v>46142.833333333336</v>
      </c>
      <c r="J1978" s="1" t="s">
        <v>3751</v>
      </c>
      <c r="K1978" s="1" t="s">
        <v>124</v>
      </c>
      <c r="L1978" s="1" t="s">
        <v>3752</v>
      </c>
      <c r="M1978" s="1" t="s">
        <v>3798</v>
      </c>
      <c r="N1978" s="1" t="s">
        <v>3738</v>
      </c>
      <c r="O1978" s="1" t="s">
        <v>49</v>
      </c>
      <c r="P1978">
        <v>4.9878</v>
      </c>
      <c r="Q1978" s="1" t="s">
        <v>3754</v>
      </c>
      <c r="R1978">
        <v>6.2499899755403181</v>
      </c>
      <c r="S1978" s="1" t="s">
        <v>51</v>
      </c>
      <c r="T1978" s="1" t="s">
        <v>52</v>
      </c>
      <c r="U1978">
        <v>31.1737</v>
      </c>
      <c r="V1978">
        <v>29.614999999999998</v>
      </c>
      <c r="W1978">
        <v>29.614999999999998</v>
      </c>
      <c r="X1978" s="1" t="s">
        <v>53</v>
      </c>
      <c r="Y1978" s="1" t="s">
        <v>49</v>
      </c>
      <c r="Z1978" s="1" t="s">
        <v>3752</v>
      </c>
      <c r="AA1978" s="1" t="s">
        <v>3789</v>
      </c>
      <c r="AB1978" s="1" t="s">
        <v>3790</v>
      </c>
      <c r="AC1978" s="1" t="s">
        <v>125</v>
      </c>
      <c r="AD1978" s="1" t="s">
        <v>3791</v>
      </c>
      <c r="AE1978" s="1" t="s">
        <v>3792</v>
      </c>
      <c r="AF1978" s="1" t="s">
        <v>70</v>
      </c>
      <c r="AG1978" s="1" t="s">
        <v>3745</v>
      </c>
      <c r="AH1978">
        <v>174</v>
      </c>
      <c r="AI1978" s="1" t="s">
        <v>70</v>
      </c>
      <c r="AJ1978" s="1" t="s">
        <v>71</v>
      </c>
      <c r="AK1978" s="1" t="s">
        <v>72</v>
      </c>
      <c r="AL1978">
        <v>1</v>
      </c>
      <c r="AM1978" s="1" t="s">
        <v>4127</v>
      </c>
      <c r="AN1978" s="2">
        <v>46113</v>
      </c>
      <c r="AO1978" s="3">
        <v>46113</v>
      </c>
    </row>
    <row r="1979" spans="1:41">
      <c r="A1979" s="1" t="s">
        <v>4128</v>
      </c>
      <c r="B1979" s="1" t="s">
        <v>3733</v>
      </c>
      <c r="E1979" s="1" t="s">
        <v>3787</v>
      </c>
      <c r="F1979">
        <v>46120.833333333336</v>
      </c>
      <c r="G1979">
        <v>46121.833333333336</v>
      </c>
      <c r="H1979">
        <v>46112.833333333336</v>
      </c>
      <c r="I1979">
        <v>46142.833333333336</v>
      </c>
      <c r="J1979" s="1" t="s">
        <v>3751</v>
      </c>
      <c r="K1979" s="1" t="s">
        <v>124</v>
      </c>
      <c r="L1979" s="1" t="s">
        <v>3752</v>
      </c>
      <c r="M1979" s="1" t="s">
        <v>3801</v>
      </c>
      <c r="N1979" s="1" t="s">
        <v>3738</v>
      </c>
      <c r="O1979" s="1" t="s">
        <v>49</v>
      </c>
      <c r="P1979">
        <v>5.7361000000000004</v>
      </c>
      <c r="Q1979" s="1" t="s">
        <v>3754</v>
      </c>
      <c r="R1979">
        <v>6.2499607747424211</v>
      </c>
      <c r="S1979" s="1" t="s">
        <v>51</v>
      </c>
      <c r="T1979" s="1" t="s">
        <v>52</v>
      </c>
      <c r="U1979">
        <v>35.8504</v>
      </c>
      <c r="V1979">
        <v>34.057899999999997</v>
      </c>
      <c r="W1979">
        <v>34.057899999999997</v>
      </c>
      <c r="X1979" s="1" t="s">
        <v>53</v>
      </c>
      <c r="Y1979" s="1" t="s">
        <v>49</v>
      </c>
      <c r="Z1979" s="1" t="s">
        <v>3752</v>
      </c>
      <c r="AA1979" s="1" t="s">
        <v>3789</v>
      </c>
      <c r="AB1979" s="1" t="s">
        <v>3790</v>
      </c>
      <c r="AC1979" s="1" t="s">
        <v>125</v>
      </c>
      <c r="AD1979" s="1" t="s">
        <v>3791</v>
      </c>
      <c r="AE1979" s="1" t="s">
        <v>3792</v>
      </c>
      <c r="AF1979" s="1" t="s">
        <v>70</v>
      </c>
      <c r="AG1979" s="1" t="s">
        <v>3745</v>
      </c>
      <c r="AH1979">
        <v>175</v>
      </c>
      <c r="AI1979" s="1" t="s">
        <v>70</v>
      </c>
      <c r="AJ1979" s="1" t="s">
        <v>71</v>
      </c>
      <c r="AK1979" s="1" t="s">
        <v>72</v>
      </c>
      <c r="AL1979">
        <v>1</v>
      </c>
      <c r="AM1979" s="1" t="s">
        <v>4129</v>
      </c>
      <c r="AN1979" s="2">
        <v>46113</v>
      </c>
      <c r="AO1979" s="3">
        <v>46113</v>
      </c>
    </row>
    <row r="1980" spans="1:41">
      <c r="A1980" s="1" t="s">
        <v>4130</v>
      </c>
      <c r="B1980" s="1" t="s">
        <v>3733</v>
      </c>
      <c r="E1980" s="1" t="s">
        <v>3787</v>
      </c>
      <c r="F1980">
        <v>46120.833333333336</v>
      </c>
      <c r="G1980">
        <v>46121.833333333336</v>
      </c>
      <c r="H1980">
        <v>46112.833333333336</v>
      </c>
      <c r="I1980">
        <v>46142.833333333336</v>
      </c>
      <c r="J1980" s="1" t="s">
        <v>3760</v>
      </c>
      <c r="K1980" s="1" t="s">
        <v>76</v>
      </c>
      <c r="L1980" s="1" t="s">
        <v>3761</v>
      </c>
      <c r="M1980" s="1" t="s">
        <v>3804</v>
      </c>
      <c r="N1980" s="1" t="s">
        <v>3738</v>
      </c>
      <c r="O1980" s="1" t="s">
        <v>49</v>
      </c>
      <c r="P1980">
        <v>143.46770000000001</v>
      </c>
      <c r="Q1980" s="1" t="s">
        <v>3763</v>
      </c>
      <c r="R1980">
        <v>2.6000277414358775E-2</v>
      </c>
      <c r="S1980" s="1" t="s">
        <v>51</v>
      </c>
      <c r="T1980" s="1" t="s">
        <v>52</v>
      </c>
      <c r="U1980">
        <v>3.7302</v>
      </c>
      <c r="V1980">
        <v>3.4432</v>
      </c>
      <c r="W1980">
        <v>3.4432</v>
      </c>
      <c r="X1980" s="1" t="s">
        <v>53</v>
      </c>
      <c r="Y1980" s="1" t="s">
        <v>49</v>
      </c>
      <c r="Z1980" s="1" t="s">
        <v>3761</v>
      </c>
      <c r="AA1980" s="1" t="s">
        <v>3789</v>
      </c>
      <c r="AB1980" s="1" t="s">
        <v>3790</v>
      </c>
      <c r="AC1980" s="1" t="s">
        <v>125</v>
      </c>
      <c r="AD1980" s="1" t="s">
        <v>3791</v>
      </c>
      <c r="AE1980" s="1" t="s">
        <v>3792</v>
      </c>
      <c r="AF1980" s="1" t="s">
        <v>70</v>
      </c>
      <c r="AG1980" s="1" t="s">
        <v>3745</v>
      </c>
      <c r="AH1980">
        <v>176</v>
      </c>
      <c r="AI1980" s="1" t="s">
        <v>70</v>
      </c>
      <c r="AJ1980" s="1" t="s">
        <v>71</v>
      </c>
      <c r="AK1980" s="1" t="s">
        <v>72</v>
      </c>
      <c r="AL1980">
        <v>1</v>
      </c>
      <c r="AM1980" s="1" t="s">
        <v>4131</v>
      </c>
      <c r="AN1980" s="2">
        <v>46113</v>
      </c>
      <c r="AO1980" s="3">
        <v>46113</v>
      </c>
    </row>
    <row r="1981" spans="1:41">
      <c r="A1981" s="1" t="s">
        <v>4132</v>
      </c>
      <c r="B1981" s="1" t="s">
        <v>3733</v>
      </c>
      <c r="E1981" s="1" t="s">
        <v>3787</v>
      </c>
      <c r="F1981">
        <v>46120.833333333336</v>
      </c>
      <c r="G1981">
        <v>46121.833333333336</v>
      </c>
      <c r="H1981">
        <v>46112.833333333336</v>
      </c>
      <c r="I1981">
        <v>46142.833333333336</v>
      </c>
      <c r="J1981" s="1" t="s">
        <v>3760</v>
      </c>
      <c r="K1981" s="1" t="s">
        <v>76</v>
      </c>
      <c r="L1981" s="1" t="s">
        <v>3761</v>
      </c>
      <c r="M1981" s="1" t="s">
        <v>3807</v>
      </c>
      <c r="N1981" s="1" t="s">
        <v>3738</v>
      </c>
      <c r="O1981" s="1" t="s">
        <v>49</v>
      </c>
      <c r="P1981">
        <v>135.66829999999999</v>
      </c>
      <c r="Q1981" s="1" t="s">
        <v>3763</v>
      </c>
      <c r="R1981">
        <v>2.6000178376230851E-2</v>
      </c>
      <c r="S1981" s="1" t="s">
        <v>51</v>
      </c>
      <c r="T1981" s="1" t="s">
        <v>52</v>
      </c>
      <c r="U1981">
        <v>3.5274000000000001</v>
      </c>
      <c r="V1981">
        <v>3.2559999999999998</v>
      </c>
      <c r="W1981">
        <v>3.2559999999999998</v>
      </c>
      <c r="X1981" s="1" t="s">
        <v>53</v>
      </c>
      <c r="Y1981" s="1" t="s">
        <v>49</v>
      </c>
      <c r="Z1981" s="1" t="s">
        <v>3761</v>
      </c>
      <c r="AA1981" s="1" t="s">
        <v>3789</v>
      </c>
      <c r="AB1981" s="1" t="s">
        <v>3790</v>
      </c>
      <c r="AC1981" s="1" t="s">
        <v>125</v>
      </c>
      <c r="AD1981" s="1" t="s">
        <v>3791</v>
      </c>
      <c r="AE1981" s="1" t="s">
        <v>3792</v>
      </c>
      <c r="AF1981" s="1" t="s">
        <v>70</v>
      </c>
      <c r="AG1981" s="1" t="s">
        <v>3745</v>
      </c>
      <c r="AH1981">
        <v>177</v>
      </c>
      <c r="AI1981" s="1" t="s">
        <v>70</v>
      </c>
      <c r="AJ1981" s="1" t="s">
        <v>71</v>
      </c>
      <c r="AK1981" s="1" t="s">
        <v>72</v>
      </c>
      <c r="AL1981">
        <v>1</v>
      </c>
      <c r="AM1981" s="1" t="s">
        <v>4133</v>
      </c>
      <c r="AN1981" s="2">
        <v>46113</v>
      </c>
      <c r="AO1981" s="3">
        <v>46113</v>
      </c>
    </row>
    <row r="1982" spans="1:41">
      <c r="A1982" s="1" t="s">
        <v>4134</v>
      </c>
      <c r="B1982" s="1" t="s">
        <v>3733</v>
      </c>
      <c r="E1982" s="1" t="s">
        <v>3787</v>
      </c>
      <c r="F1982">
        <v>46120.833333333336</v>
      </c>
      <c r="G1982">
        <v>46121.833333333336</v>
      </c>
      <c r="H1982">
        <v>46112.833333333336</v>
      </c>
      <c r="I1982">
        <v>46142.833333333336</v>
      </c>
      <c r="J1982" s="1" t="s">
        <v>3769</v>
      </c>
      <c r="K1982" s="1" t="s">
        <v>87</v>
      </c>
      <c r="L1982" s="1" t="s">
        <v>3770</v>
      </c>
      <c r="M1982" s="1" t="s">
        <v>3810</v>
      </c>
      <c r="N1982" s="1" t="s">
        <v>3738</v>
      </c>
      <c r="O1982" s="1" t="s">
        <v>49</v>
      </c>
      <c r="P1982">
        <v>201.60120000000001</v>
      </c>
      <c r="Q1982" s="1" t="s">
        <v>3739</v>
      </c>
      <c r="R1982">
        <v>8.2600202776570777E-2</v>
      </c>
      <c r="S1982" s="1" t="s">
        <v>3740</v>
      </c>
      <c r="T1982" s="1" t="s">
        <v>52</v>
      </c>
      <c r="U1982">
        <v>16.6523</v>
      </c>
      <c r="V1982">
        <v>13.725</v>
      </c>
      <c r="W1982">
        <v>13.725</v>
      </c>
      <c r="X1982" s="1" t="s">
        <v>53</v>
      </c>
      <c r="Y1982" s="1" t="s">
        <v>49</v>
      </c>
      <c r="Z1982" s="1" t="s">
        <v>3770</v>
      </c>
      <c r="AA1982" s="1" t="s">
        <v>55</v>
      </c>
      <c r="AB1982" s="1" t="s">
        <v>56</v>
      </c>
      <c r="AC1982" s="1" t="s">
        <v>57</v>
      </c>
      <c r="AD1982" s="1" t="s">
        <v>58</v>
      </c>
      <c r="AE1982" s="1" t="s">
        <v>59</v>
      </c>
      <c r="AF1982" s="1" t="s">
        <v>56</v>
      </c>
      <c r="AG1982" s="1" t="s">
        <v>3745</v>
      </c>
      <c r="AH1982">
        <v>178</v>
      </c>
      <c r="AI1982" s="1" t="s">
        <v>56</v>
      </c>
      <c r="AJ1982" s="1" t="s">
        <v>56</v>
      </c>
      <c r="AK1982" s="1" t="s">
        <v>61</v>
      </c>
      <c r="AL1982">
        <v>1</v>
      </c>
      <c r="AM1982" s="1" t="s">
        <v>4135</v>
      </c>
      <c r="AN1982" s="2">
        <v>46113</v>
      </c>
      <c r="AO1982" s="3">
        <v>46113</v>
      </c>
    </row>
    <row r="1983" spans="1:41">
      <c r="A1983" s="1" t="s">
        <v>4136</v>
      </c>
      <c r="B1983" s="1" t="s">
        <v>3733</v>
      </c>
      <c r="E1983" s="1" t="s">
        <v>3787</v>
      </c>
      <c r="F1983">
        <v>46120.833333333336</v>
      </c>
      <c r="G1983">
        <v>46121.833333333336</v>
      </c>
      <c r="H1983">
        <v>46112.833333333336</v>
      </c>
      <c r="I1983">
        <v>46142.833333333336</v>
      </c>
      <c r="J1983" s="1" t="s">
        <v>3769</v>
      </c>
      <c r="K1983" s="1" t="s">
        <v>87</v>
      </c>
      <c r="L1983" s="1" t="s">
        <v>3770</v>
      </c>
      <c r="M1983" s="1" t="s">
        <v>3813</v>
      </c>
      <c r="N1983" s="1" t="s">
        <v>3738</v>
      </c>
      <c r="O1983" s="1" t="s">
        <v>49</v>
      </c>
      <c r="P1983">
        <v>171.73089999999999</v>
      </c>
      <c r="Q1983" s="1" t="s">
        <v>3739</v>
      </c>
      <c r="R1983">
        <v>8.2600161065946781E-2</v>
      </c>
      <c r="S1983" s="1" t="s">
        <v>3740</v>
      </c>
      <c r="T1983" s="1" t="s">
        <v>52</v>
      </c>
      <c r="U1983">
        <v>14.185</v>
      </c>
      <c r="V1983">
        <v>11.6915</v>
      </c>
      <c r="W1983">
        <v>11.6915</v>
      </c>
      <c r="X1983" s="1" t="s">
        <v>53</v>
      </c>
      <c r="Y1983" s="1" t="s">
        <v>49</v>
      </c>
      <c r="Z1983" s="1" t="s">
        <v>3770</v>
      </c>
      <c r="AA1983" s="1" t="s">
        <v>3789</v>
      </c>
      <c r="AB1983" s="1" t="s">
        <v>3790</v>
      </c>
      <c r="AC1983" s="1" t="s">
        <v>125</v>
      </c>
      <c r="AD1983" s="1" t="s">
        <v>3791</v>
      </c>
      <c r="AE1983" s="1" t="s">
        <v>3792</v>
      </c>
      <c r="AF1983" s="1" t="s">
        <v>70</v>
      </c>
      <c r="AG1983" s="1" t="s">
        <v>3745</v>
      </c>
      <c r="AH1983">
        <v>179</v>
      </c>
      <c r="AI1983" s="1" t="s">
        <v>70</v>
      </c>
      <c r="AJ1983" s="1" t="s">
        <v>71</v>
      </c>
      <c r="AK1983" s="1" t="s">
        <v>72</v>
      </c>
      <c r="AL1983">
        <v>1</v>
      </c>
      <c r="AM1983" s="1" t="s">
        <v>4137</v>
      </c>
      <c r="AN1983" s="2">
        <v>46113</v>
      </c>
      <c r="AO1983" s="3">
        <v>46113</v>
      </c>
    </row>
    <row r="1984" spans="1:41">
      <c r="A1984" s="1" t="s">
        <v>4138</v>
      </c>
      <c r="B1984" s="1" t="s">
        <v>3733</v>
      </c>
      <c r="E1984" s="1" t="s">
        <v>3787</v>
      </c>
      <c r="F1984">
        <v>46120.833333333336</v>
      </c>
      <c r="G1984">
        <v>46121.833333333336</v>
      </c>
      <c r="H1984">
        <v>46112.833333333336</v>
      </c>
      <c r="I1984">
        <v>46142.833333333336</v>
      </c>
      <c r="J1984" s="1" t="s">
        <v>3777</v>
      </c>
      <c r="K1984" s="1" t="s">
        <v>107</v>
      </c>
      <c r="L1984" s="1" t="s">
        <v>3778</v>
      </c>
      <c r="M1984" s="1" t="s">
        <v>3816</v>
      </c>
      <c r="N1984" s="1" t="s">
        <v>3738</v>
      </c>
      <c r="O1984" s="1" t="s">
        <v>49</v>
      </c>
      <c r="P1984">
        <v>125.8505</v>
      </c>
      <c r="Q1984" s="1" t="s">
        <v>3780</v>
      </c>
      <c r="R1984">
        <v>0.49999960270320742</v>
      </c>
      <c r="S1984" s="1" t="s">
        <v>51</v>
      </c>
      <c r="T1984" s="1" t="s">
        <v>52</v>
      </c>
      <c r="U1984">
        <v>62.925199999999997</v>
      </c>
      <c r="V1984">
        <v>57.891199999999998</v>
      </c>
      <c r="W1984">
        <v>57.891199999999998</v>
      </c>
      <c r="X1984" s="1" t="s">
        <v>53</v>
      </c>
      <c r="Y1984" s="1" t="s">
        <v>49</v>
      </c>
      <c r="Z1984" s="1" t="s">
        <v>3778</v>
      </c>
      <c r="AA1984" s="1" t="s">
        <v>3817</v>
      </c>
      <c r="AB1984" s="1" t="s">
        <v>3790</v>
      </c>
      <c r="AC1984" s="1" t="s">
        <v>125</v>
      </c>
      <c r="AD1984" s="1" t="s">
        <v>3791</v>
      </c>
      <c r="AE1984" s="1" t="s">
        <v>3792</v>
      </c>
      <c r="AF1984" s="1" t="s">
        <v>70</v>
      </c>
      <c r="AG1984" s="1" t="s">
        <v>3745</v>
      </c>
      <c r="AH1984">
        <v>180</v>
      </c>
      <c r="AI1984" s="1" t="s">
        <v>113</v>
      </c>
      <c r="AJ1984" s="1" t="s">
        <v>114</v>
      </c>
      <c r="AK1984" s="1" t="s">
        <v>115</v>
      </c>
      <c r="AL1984">
        <v>1</v>
      </c>
      <c r="AM1984" s="1" t="s">
        <v>4139</v>
      </c>
      <c r="AN1984" s="2">
        <v>46113</v>
      </c>
      <c r="AO1984" s="3">
        <v>46113</v>
      </c>
    </row>
    <row r="1985" spans="1:41">
      <c r="A1985" s="1" t="s">
        <v>4140</v>
      </c>
      <c r="B1985" s="1" t="s">
        <v>3733</v>
      </c>
      <c r="E1985" s="1" t="s">
        <v>3787</v>
      </c>
      <c r="F1985">
        <v>46120.833333333336</v>
      </c>
      <c r="G1985">
        <v>46121.833333333336</v>
      </c>
      <c r="H1985">
        <v>46112.833333333336</v>
      </c>
      <c r="I1985">
        <v>46142.833333333336</v>
      </c>
      <c r="J1985" s="1" t="s">
        <v>3777</v>
      </c>
      <c r="K1985" s="1" t="s">
        <v>107</v>
      </c>
      <c r="L1985" s="1" t="s">
        <v>3778</v>
      </c>
      <c r="M1985" s="1" t="s">
        <v>3820</v>
      </c>
      <c r="N1985" s="1" t="s">
        <v>3738</v>
      </c>
      <c r="O1985" s="1" t="s">
        <v>49</v>
      </c>
      <c r="P1985">
        <v>122.5582</v>
      </c>
      <c r="Q1985" s="1" t="s">
        <v>3780</v>
      </c>
      <c r="R1985">
        <v>0.5</v>
      </c>
      <c r="S1985" s="1" t="s">
        <v>51</v>
      </c>
      <c r="T1985" s="1" t="s">
        <v>52</v>
      </c>
      <c r="U1985">
        <v>61.2791</v>
      </c>
      <c r="V1985">
        <v>56.376800000000003</v>
      </c>
      <c r="W1985">
        <v>56.376800000000003</v>
      </c>
      <c r="X1985" s="1" t="s">
        <v>53</v>
      </c>
      <c r="Y1985" s="1" t="s">
        <v>49</v>
      </c>
      <c r="Z1985" s="1" t="s">
        <v>3778</v>
      </c>
      <c r="AA1985" s="1" t="s">
        <v>3817</v>
      </c>
      <c r="AB1985" s="1" t="s">
        <v>3790</v>
      </c>
      <c r="AC1985" s="1" t="s">
        <v>125</v>
      </c>
      <c r="AD1985" s="1" t="s">
        <v>3791</v>
      </c>
      <c r="AE1985" s="1" t="s">
        <v>3792</v>
      </c>
      <c r="AF1985" s="1" t="s">
        <v>70</v>
      </c>
      <c r="AG1985" s="1" t="s">
        <v>3745</v>
      </c>
      <c r="AH1985">
        <v>181</v>
      </c>
      <c r="AI1985" s="1" t="s">
        <v>113</v>
      </c>
      <c r="AJ1985" s="1" t="s">
        <v>114</v>
      </c>
      <c r="AK1985" s="1" t="s">
        <v>115</v>
      </c>
      <c r="AL1985">
        <v>1</v>
      </c>
      <c r="AM1985" s="1" t="s">
        <v>4141</v>
      </c>
      <c r="AN1985" s="2">
        <v>46113</v>
      </c>
      <c r="AO1985" s="3">
        <v>46113</v>
      </c>
    </row>
    <row r="1986" spans="1:41">
      <c r="A1986" s="1" t="s">
        <v>4142</v>
      </c>
      <c r="B1986" s="1" t="s">
        <v>3733</v>
      </c>
      <c r="E1986" s="1" t="s">
        <v>3734</v>
      </c>
      <c r="F1986">
        <v>46121.833333333336</v>
      </c>
      <c r="G1986">
        <v>46122.833333333336</v>
      </c>
      <c r="H1986">
        <v>46112.833333333336</v>
      </c>
      <c r="I1986">
        <v>46142.833333333336</v>
      </c>
      <c r="J1986" s="1" t="s">
        <v>3735</v>
      </c>
      <c r="K1986" s="1" t="s">
        <v>45</v>
      </c>
      <c r="L1986" s="1" t="s">
        <v>3736</v>
      </c>
      <c r="M1986" s="1" t="s">
        <v>3737</v>
      </c>
      <c r="N1986" s="1" t="s">
        <v>3738</v>
      </c>
      <c r="O1986" s="1" t="s">
        <v>49</v>
      </c>
      <c r="P1986">
        <v>1366.7736</v>
      </c>
      <c r="Q1986" s="1" t="s">
        <v>3739</v>
      </c>
      <c r="R1986">
        <v>3.1611014435748541E-2</v>
      </c>
      <c r="S1986" s="1" t="s">
        <v>3740</v>
      </c>
      <c r="T1986" s="1" t="s">
        <v>52</v>
      </c>
      <c r="U1986">
        <v>43.205100000000002</v>
      </c>
      <c r="V1986">
        <v>35.057699999999997</v>
      </c>
      <c r="W1986">
        <v>35.057699999999997</v>
      </c>
      <c r="X1986" s="1" t="s">
        <v>53</v>
      </c>
      <c r="Y1986" s="1" t="s">
        <v>49</v>
      </c>
      <c r="Z1986" s="1" t="s">
        <v>3736</v>
      </c>
      <c r="AA1986" s="1" t="s">
        <v>3741</v>
      </c>
      <c r="AB1986" s="1" t="s">
        <v>3742</v>
      </c>
      <c r="AC1986" s="1" t="s">
        <v>67</v>
      </c>
      <c r="AD1986" s="1" t="s">
        <v>3743</v>
      </c>
      <c r="AE1986" s="1" t="s">
        <v>3744</v>
      </c>
      <c r="AF1986" s="1" t="s">
        <v>70</v>
      </c>
      <c r="AG1986" s="1" t="s">
        <v>3745</v>
      </c>
      <c r="AH1986">
        <v>182</v>
      </c>
      <c r="AI1986" s="1" t="s">
        <v>70</v>
      </c>
      <c r="AJ1986" s="1" t="s">
        <v>71</v>
      </c>
      <c r="AK1986" s="1" t="s">
        <v>72</v>
      </c>
      <c r="AL1986">
        <v>1</v>
      </c>
      <c r="AM1986" s="1" t="s">
        <v>4143</v>
      </c>
      <c r="AN1986" s="2">
        <v>46113</v>
      </c>
      <c r="AO1986" s="3">
        <v>46113</v>
      </c>
    </row>
    <row r="1987" spans="1:41">
      <c r="A1987" s="1" t="s">
        <v>4144</v>
      </c>
      <c r="B1987" s="1" t="s">
        <v>3733</v>
      </c>
      <c r="E1987" s="1" t="s">
        <v>3734</v>
      </c>
      <c r="F1987">
        <v>46121.833333333336</v>
      </c>
      <c r="G1987">
        <v>46122.833333333336</v>
      </c>
      <c r="H1987">
        <v>46112.833333333336</v>
      </c>
      <c r="I1987">
        <v>46142.833333333336</v>
      </c>
      <c r="J1987" s="1" t="s">
        <v>3735</v>
      </c>
      <c r="K1987" s="1" t="s">
        <v>45</v>
      </c>
      <c r="L1987" s="1" t="s">
        <v>3736</v>
      </c>
      <c r="M1987" s="1" t="s">
        <v>3748</v>
      </c>
      <c r="N1987" s="1" t="s">
        <v>3738</v>
      </c>
      <c r="O1987" s="1" t="s">
        <v>49</v>
      </c>
      <c r="P1987">
        <v>1404.0112999999999</v>
      </c>
      <c r="Q1987" s="1" t="s">
        <v>3739</v>
      </c>
      <c r="R1987">
        <v>3.1610999142243371E-2</v>
      </c>
      <c r="S1987" s="1" t="s">
        <v>3740</v>
      </c>
      <c r="T1987" s="1" t="s">
        <v>52</v>
      </c>
      <c r="U1987">
        <v>44.382199999999997</v>
      </c>
      <c r="V1987">
        <v>36.012900000000002</v>
      </c>
      <c r="W1987">
        <v>36.012900000000002</v>
      </c>
      <c r="X1987" s="1" t="s">
        <v>53</v>
      </c>
      <c r="Y1987" s="1" t="s">
        <v>49</v>
      </c>
      <c r="Z1987" s="1" t="s">
        <v>3736</v>
      </c>
      <c r="AA1987" s="1" t="s">
        <v>3741</v>
      </c>
      <c r="AB1987" s="1" t="s">
        <v>3742</v>
      </c>
      <c r="AC1987" s="1" t="s">
        <v>67</v>
      </c>
      <c r="AD1987" s="1" t="s">
        <v>3743</v>
      </c>
      <c r="AE1987" s="1" t="s">
        <v>3744</v>
      </c>
      <c r="AF1987" s="1" t="s">
        <v>70</v>
      </c>
      <c r="AG1987" s="1" t="s">
        <v>3745</v>
      </c>
      <c r="AH1987">
        <v>183</v>
      </c>
      <c r="AI1987" s="1" t="s">
        <v>70</v>
      </c>
      <c r="AJ1987" s="1" t="s">
        <v>71</v>
      </c>
      <c r="AK1987" s="1" t="s">
        <v>72</v>
      </c>
      <c r="AL1987">
        <v>1</v>
      </c>
      <c r="AM1987" s="1" t="s">
        <v>4145</v>
      </c>
      <c r="AN1987" s="2">
        <v>46113</v>
      </c>
      <c r="AO1987" s="3">
        <v>46113</v>
      </c>
    </row>
    <row r="1988" spans="1:41">
      <c r="A1988" s="1" t="s">
        <v>4146</v>
      </c>
      <c r="B1988" s="1" t="s">
        <v>3733</v>
      </c>
      <c r="E1988" s="1" t="s">
        <v>3734</v>
      </c>
      <c r="F1988">
        <v>46121.833333333336</v>
      </c>
      <c r="G1988">
        <v>46122.833333333336</v>
      </c>
      <c r="H1988">
        <v>46112.833333333336</v>
      </c>
      <c r="I1988">
        <v>46142.833333333336</v>
      </c>
      <c r="J1988" s="1" t="s">
        <v>3751</v>
      </c>
      <c r="K1988" s="1" t="s">
        <v>124</v>
      </c>
      <c r="L1988" s="1" t="s">
        <v>3752</v>
      </c>
      <c r="M1988" s="1" t="s">
        <v>3753</v>
      </c>
      <c r="N1988" s="1" t="s">
        <v>3738</v>
      </c>
      <c r="O1988" s="1" t="s">
        <v>49</v>
      </c>
      <c r="P1988">
        <v>12.2385</v>
      </c>
      <c r="Q1988" s="1" t="s">
        <v>3754</v>
      </c>
      <c r="R1988">
        <v>6.2499816153940433</v>
      </c>
      <c r="S1988" s="1" t="s">
        <v>51</v>
      </c>
      <c r="T1988" s="1" t="s">
        <v>52</v>
      </c>
      <c r="U1988">
        <v>76.490399999999994</v>
      </c>
      <c r="V1988">
        <v>72.665899999999993</v>
      </c>
      <c r="W1988">
        <v>72.665899999999993</v>
      </c>
      <c r="X1988" s="1" t="s">
        <v>53</v>
      </c>
      <c r="Y1988" s="1" t="s">
        <v>49</v>
      </c>
      <c r="Z1988" s="1" t="s">
        <v>3752</v>
      </c>
      <c r="AA1988" s="1" t="s">
        <v>3741</v>
      </c>
      <c r="AB1988" s="1" t="s">
        <v>3742</v>
      </c>
      <c r="AC1988" s="1" t="s">
        <v>67</v>
      </c>
      <c r="AD1988" s="1" t="s">
        <v>3743</v>
      </c>
      <c r="AE1988" s="1" t="s">
        <v>3744</v>
      </c>
      <c r="AF1988" s="1" t="s">
        <v>70</v>
      </c>
      <c r="AG1988" s="1" t="s">
        <v>3745</v>
      </c>
      <c r="AH1988">
        <v>184</v>
      </c>
      <c r="AI1988" s="1" t="s">
        <v>70</v>
      </c>
      <c r="AJ1988" s="1" t="s">
        <v>71</v>
      </c>
      <c r="AK1988" s="1" t="s">
        <v>72</v>
      </c>
      <c r="AL1988">
        <v>1</v>
      </c>
      <c r="AM1988" s="1" t="s">
        <v>4147</v>
      </c>
      <c r="AN1988" s="2">
        <v>46113</v>
      </c>
      <c r="AO1988" s="3">
        <v>46113</v>
      </c>
    </row>
    <row r="1989" spans="1:41">
      <c r="A1989" s="1" t="s">
        <v>4148</v>
      </c>
      <c r="B1989" s="1" t="s">
        <v>3733</v>
      </c>
      <c r="E1989" s="1" t="s">
        <v>3734</v>
      </c>
      <c r="F1989">
        <v>46121.833333333336</v>
      </c>
      <c r="G1989">
        <v>46122.833333333336</v>
      </c>
      <c r="H1989">
        <v>46112.833333333336</v>
      </c>
      <c r="I1989">
        <v>46142.833333333336</v>
      </c>
      <c r="J1989" s="1" t="s">
        <v>3751</v>
      </c>
      <c r="K1989" s="1" t="s">
        <v>124</v>
      </c>
      <c r="L1989" s="1" t="s">
        <v>3752</v>
      </c>
      <c r="M1989" s="1" t="s">
        <v>3757</v>
      </c>
      <c r="N1989" s="1" t="s">
        <v>3738</v>
      </c>
      <c r="O1989" s="1" t="s">
        <v>49</v>
      </c>
      <c r="P1989">
        <v>10.8447</v>
      </c>
      <c r="Q1989" s="1" t="s">
        <v>3754</v>
      </c>
      <c r="R1989">
        <v>6.2499930841793683</v>
      </c>
      <c r="S1989" s="1" t="s">
        <v>51</v>
      </c>
      <c r="T1989" s="1" t="s">
        <v>52</v>
      </c>
      <c r="U1989">
        <v>67.779300000000006</v>
      </c>
      <c r="V1989">
        <v>64.390299999999996</v>
      </c>
      <c r="W1989">
        <v>64.390299999999996</v>
      </c>
      <c r="X1989" s="1" t="s">
        <v>53</v>
      </c>
      <c r="Y1989" s="1" t="s">
        <v>49</v>
      </c>
      <c r="Z1989" s="1" t="s">
        <v>3752</v>
      </c>
      <c r="AA1989" s="1" t="s">
        <v>3741</v>
      </c>
      <c r="AB1989" s="1" t="s">
        <v>3742</v>
      </c>
      <c r="AC1989" s="1" t="s">
        <v>67</v>
      </c>
      <c r="AD1989" s="1" t="s">
        <v>3743</v>
      </c>
      <c r="AE1989" s="1" t="s">
        <v>3744</v>
      </c>
      <c r="AF1989" s="1" t="s">
        <v>70</v>
      </c>
      <c r="AG1989" s="1" t="s">
        <v>3745</v>
      </c>
      <c r="AH1989">
        <v>185</v>
      </c>
      <c r="AI1989" s="1" t="s">
        <v>70</v>
      </c>
      <c r="AJ1989" s="1" t="s">
        <v>71</v>
      </c>
      <c r="AK1989" s="1" t="s">
        <v>72</v>
      </c>
      <c r="AL1989">
        <v>1</v>
      </c>
      <c r="AM1989" s="1" t="s">
        <v>4149</v>
      </c>
      <c r="AN1989" s="2">
        <v>46113</v>
      </c>
      <c r="AO1989" s="3">
        <v>46113</v>
      </c>
    </row>
    <row r="1990" spans="1:41">
      <c r="A1990" s="1" t="s">
        <v>4150</v>
      </c>
      <c r="B1990" s="1" t="s">
        <v>3733</v>
      </c>
      <c r="E1990" s="1" t="s">
        <v>3734</v>
      </c>
      <c r="F1990">
        <v>46121.833333333336</v>
      </c>
      <c r="G1990">
        <v>46122.833333333336</v>
      </c>
      <c r="H1990">
        <v>46112.833333333336</v>
      </c>
      <c r="I1990">
        <v>46142.833333333336</v>
      </c>
      <c r="J1990" s="1" t="s">
        <v>3760</v>
      </c>
      <c r="K1990" s="1" t="s">
        <v>76</v>
      </c>
      <c r="L1990" s="1" t="s">
        <v>3761</v>
      </c>
      <c r="M1990" s="1" t="s">
        <v>3762</v>
      </c>
      <c r="N1990" s="1" t="s">
        <v>3738</v>
      </c>
      <c r="O1990" s="1" t="s">
        <v>49</v>
      </c>
      <c r="P1990">
        <v>330.35169999999999</v>
      </c>
      <c r="Q1990" s="1" t="s">
        <v>3763</v>
      </c>
      <c r="R1990">
        <v>2.5999866203201015E-2</v>
      </c>
      <c r="S1990" s="1" t="s">
        <v>51</v>
      </c>
      <c r="T1990" s="1" t="s">
        <v>52</v>
      </c>
      <c r="U1990">
        <v>8.5891000000000002</v>
      </c>
      <c r="V1990">
        <v>7.9283999999999999</v>
      </c>
      <c r="W1990">
        <v>7.9283999999999999</v>
      </c>
      <c r="X1990" s="1" t="s">
        <v>53</v>
      </c>
      <c r="Y1990" s="1" t="s">
        <v>49</v>
      </c>
      <c r="Z1990" s="1" t="s">
        <v>3761</v>
      </c>
      <c r="AA1990" s="1" t="s">
        <v>3741</v>
      </c>
      <c r="AB1990" s="1" t="s">
        <v>3742</v>
      </c>
      <c r="AC1990" s="1" t="s">
        <v>67</v>
      </c>
      <c r="AD1990" s="1" t="s">
        <v>3743</v>
      </c>
      <c r="AE1990" s="1" t="s">
        <v>3744</v>
      </c>
      <c r="AF1990" s="1" t="s">
        <v>70</v>
      </c>
      <c r="AG1990" s="1" t="s">
        <v>3745</v>
      </c>
      <c r="AH1990">
        <v>186</v>
      </c>
      <c r="AI1990" s="1" t="s">
        <v>70</v>
      </c>
      <c r="AJ1990" s="1" t="s">
        <v>71</v>
      </c>
      <c r="AK1990" s="1" t="s">
        <v>72</v>
      </c>
      <c r="AL1990">
        <v>1</v>
      </c>
      <c r="AM1990" s="1" t="s">
        <v>4151</v>
      </c>
      <c r="AN1990" s="2">
        <v>46113</v>
      </c>
      <c r="AO1990" s="3">
        <v>46113</v>
      </c>
    </row>
    <row r="1991" spans="1:41">
      <c r="A1991" s="1" t="s">
        <v>4152</v>
      </c>
      <c r="B1991" s="1" t="s">
        <v>3733</v>
      </c>
      <c r="E1991" s="1" t="s">
        <v>3734</v>
      </c>
      <c r="F1991">
        <v>46121.833333333336</v>
      </c>
      <c r="G1991">
        <v>46122.833333333336</v>
      </c>
      <c r="H1991">
        <v>46112.833333333336</v>
      </c>
      <c r="I1991">
        <v>46142.833333333336</v>
      </c>
      <c r="J1991" s="1" t="s">
        <v>3760</v>
      </c>
      <c r="K1991" s="1" t="s">
        <v>76</v>
      </c>
      <c r="L1991" s="1" t="s">
        <v>3761</v>
      </c>
      <c r="M1991" s="1" t="s">
        <v>3766</v>
      </c>
      <c r="N1991" s="1" t="s">
        <v>3738</v>
      </c>
      <c r="O1991" s="1" t="s">
        <v>49</v>
      </c>
      <c r="P1991">
        <v>293.48790000000002</v>
      </c>
      <c r="Q1991" s="1" t="s">
        <v>3763</v>
      </c>
      <c r="R1991">
        <v>2.6000049746514254E-2</v>
      </c>
      <c r="S1991" s="1" t="s">
        <v>51</v>
      </c>
      <c r="T1991" s="1" t="s">
        <v>52</v>
      </c>
      <c r="U1991">
        <v>7.6307</v>
      </c>
      <c r="V1991">
        <v>7.0437000000000003</v>
      </c>
      <c r="W1991">
        <v>7.0437000000000003</v>
      </c>
      <c r="X1991" s="1" t="s">
        <v>53</v>
      </c>
      <c r="Y1991" s="1" t="s">
        <v>49</v>
      </c>
      <c r="Z1991" s="1" t="s">
        <v>3761</v>
      </c>
      <c r="AA1991" s="1" t="s">
        <v>3741</v>
      </c>
      <c r="AB1991" s="1" t="s">
        <v>3742</v>
      </c>
      <c r="AC1991" s="1" t="s">
        <v>67</v>
      </c>
      <c r="AD1991" s="1" t="s">
        <v>3743</v>
      </c>
      <c r="AE1991" s="1" t="s">
        <v>3744</v>
      </c>
      <c r="AF1991" s="1" t="s">
        <v>70</v>
      </c>
      <c r="AG1991" s="1" t="s">
        <v>3745</v>
      </c>
      <c r="AH1991">
        <v>187</v>
      </c>
      <c r="AI1991" s="1" t="s">
        <v>70</v>
      </c>
      <c r="AJ1991" s="1" t="s">
        <v>71</v>
      </c>
      <c r="AK1991" s="1" t="s">
        <v>72</v>
      </c>
      <c r="AL1991">
        <v>1</v>
      </c>
      <c r="AM1991" s="1" t="s">
        <v>4153</v>
      </c>
      <c r="AN1991" s="2">
        <v>46113</v>
      </c>
      <c r="AO1991" s="3">
        <v>46113</v>
      </c>
    </row>
    <row r="1992" spans="1:41">
      <c r="A1992" s="1" t="s">
        <v>4154</v>
      </c>
      <c r="B1992" s="1" t="s">
        <v>3733</v>
      </c>
      <c r="E1992" s="1" t="s">
        <v>3734</v>
      </c>
      <c r="F1992">
        <v>46121.833333333336</v>
      </c>
      <c r="G1992">
        <v>46122.833333333336</v>
      </c>
      <c r="H1992">
        <v>46112.833333333336</v>
      </c>
      <c r="I1992">
        <v>46142.833333333336</v>
      </c>
      <c r="J1992" s="1" t="s">
        <v>3769</v>
      </c>
      <c r="K1992" s="1" t="s">
        <v>87</v>
      </c>
      <c r="L1992" s="1" t="s">
        <v>3770</v>
      </c>
      <c r="M1992" s="1" t="s">
        <v>3771</v>
      </c>
      <c r="N1992" s="1" t="s">
        <v>3738</v>
      </c>
      <c r="O1992" s="1" t="s">
        <v>49</v>
      </c>
      <c r="P1992">
        <v>461.39319999999998</v>
      </c>
      <c r="Q1992" s="1" t="s">
        <v>3739</v>
      </c>
      <c r="R1992">
        <v>8.2600046988122067E-2</v>
      </c>
      <c r="S1992" s="1" t="s">
        <v>3740</v>
      </c>
      <c r="T1992" s="1" t="s">
        <v>52</v>
      </c>
      <c r="U1992">
        <v>38.1111</v>
      </c>
      <c r="V1992">
        <v>31.4117</v>
      </c>
      <c r="W1992">
        <v>31.4117</v>
      </c>
      <c r="X1992" s="1" t="s">
        <v>53</v>
      </c>
      <c r="Y1992" s="1" t="s">
        <v>49</v>
      </c>
      <c r="Z1992" s="1" t="s">
        <v>3770</v>
      </c>
      <c r="AA1992" s="1" t="s">
        <v>3741</v>
      </c>
      <c r="AB1992" s="1" t="s">
        <v>3742</v>
      </c>
      <c r="AC1992" s="1" t="s">
        <v>67</v>
      </c>
      <c r="AD1992" s="1" t="s">
        <v>3743</v>
      </c>
      <c r="AE1992" s="1" t="s">
        <v>3744</v>
      </c>
      <c r="AF1992" s="1" t="s">
        <v>70</v>
      </c>
      <c r="AG1992" s="1" t="s">
        <v>3745</v>
      </c>
      <c r="AH1992">
        <v>188</v>
      </c>
      <c r="AI1992" s="1" t="s">
        <v>70</v>
      </c>
      <c r="AJ1992" s="1" t="s">
        <v>71</v>
      </c>
      <c r="AK1992" s="1" t="s">
        <v>72</v>
      </c>
      <c r="AL1992">
        <v>1</v>
      </c>
      <c r="AM1992" s="1" t="s">
        <v>4155</v>
      </c>
      <c r="AN1992" s="2">
        <v>46113</v>
      </c>
      <c r="AO1992" s="3">
        <v>46113</v>
      </c>
    </row>
    <row r="1993" spans="1:41">
      <c r="A1993" s="1" t="s">
        <v>4156</v>
      </c>
      <c r="B1993" s="1" t="s">
        <v>3733</v>
      </c>
      <c r="E1993" s="1" t="s">
        <v>3734</v>
      </c>
      <c r="F1993">
        <v>46121.833333333336</v>
      </c>
      <c r="G1993">
        <v>46122.833333333336</v>
      </c>
      <c r="H1993">
        <v>46112.833333333336</v>
      </c>
      <c r="I1993">
        <v>46142.833333333336</v>
      </c>
      <c r="J1993" s="1" t="s">
        <v>3769</v>
      </c>
      <c r="K1993" s="1" t="s">
        <v>87</v>
      </c>
      <c r="L1993" s="1" t="s">
        <v>3770</v>
      </c>
      <c r="M1993" s="1" t="s">
        <v>3774</v>
      </c>
      <c r="N1993" s="1" t="s">
        <v>3738</v>
      </c>
      <c r="O1993" s="1" t="s">
        <v>49</v>
      </c>
      <c r="P1993">
        <v>392.32760000000002</v>
      </c>
      <c r="Q1993" s="1" t="s">
        <v>3739</v>
      </c>
      <c r="R1993">
        <v>8.2600102567344236E-2</v>
      </c>
      <c r="S1993" s="1" t="s">
        <v>3740</v>
      </c>
      <c r="T1993" s="1" t="s">
        <v>52</v>
      </c>
      <c r="U1993">
        <v>32.406300000000002</v>
      </c>
      <c r="V1993">
        <v>26.709599999999998</v>
      </c>
      <c r="W1993">
        <v>26.709599999999998</v>
      </c>
      <c r="X1993" s="1" t="s">
        <v>53</v>
      </c>
      <c r="Y1993" s="1" t="s">
        <v>49</v>
      </c>
      <c r="Z1993" s="1" t="s">
        <v>3770</v>
      </c>
      <c r="AA1993" s="1" t="s">
        <v>3741</v>
      </c>
      <c r="AB1993" s="1" t="s">
        <v>3742</v>
      </c>
      <c r="AC1993" s="1" t="s">
        <v>67</v>
      </c>
      <c r="AD1993" s="1" t="s">
        <v>3743</v>
      </c>
      <c r="AE1993" s="1" t="s">
        <v>3744</v>
      </c>
      <c r="AF1993" s="1" t="s">
        <v>70</v>
      </c>
      <c r="AG1993" s="1" t="s">
        <v>3745</v>
      </c>
      <c r="AH1993">
        <v>189</v>
      </c>
      <c r="AI1993" s="1" t="s">
        <v>70</v>
      </c>
      <c r="AJ1993" s="1" t="s">
        <v>71</v>
      </c>
      <c r="AK1993" s="1" t="s">
        <v>72</v>
      </c>
      <c r="AL1993">
        <v>1</v>
      </c>
      <c r="AM1993" s="1" t="s">
        <v>4157</v>
      </c>
      <c r="AN1993" s="2">
        <v>46113</v>
      </c>
      <c r="AO1993" s="3">
        <v>46113</v>
      </c>
    </row>
    <row r="1994" spans="1:41">
      <c r="A1994" s="1" t="s">
        <v>4158</v>
      </c>
      <c r="B1994" s="1" t="s">
        <v>3733</v>
      </c>
      <c r="E1994" s="1" t="s">
        <v>3734</v>
      </c>
      <c r="F1994">
        <v>46121.833333333336</v>
      </c>
      <c r="G1994">
        <v>46122.833333333336</v>
      </c>
      <c r="H1994">
        <v>46112.833333333336</v>
      </c>
      <c r="I1994">
        <v>46142.833333333336</v>
      </c>
      <c r="J1994" s="1" t="s">
        <v>3777</v>
      </c>
      <c r="K1994" s="1" t="s">
        <v>107</v>
      </c>
      <c r="L1994" s="1" t="s">
        <v>3778</v>
      </c>
      <c r="M1994" s="1" t="s">
        <v>3779</v>
      </c>
      <c r="N1994" s="1" t="s">
        <v>3738</v>
      </c>
      <c r="O1994" s="1" t="s">
        <v>49</v>
      </c>
      <c r="P1994">
        <v>306.05029999999999</v>
      </c>
      <c r="Q1994" s="1" t="s">
        <v>3780</v>
      </c>
      <c r="R1994">
        <v>0.50000016337183795</v>
      </c>
      <c r="S1994" s="1" t="s">
        <v>51</v>
      </c>
      <c r="T1994" s="1" t="s">
        <v>52</v>
      </c>
      <c r="U1994">
        <v>153.02520000000001</v>
      </c>
      <c r="V1994">
        <v>140.78309999999999</v>
      </c>
      <c r="W1994">
        <v>140.78309999999999</v>
      </c>
      <c r="X1994" s="1" t="s">
        <v>53</v>
      </c>
      <c r="Y1994" s="1" t="s">
        <v>49</v>
      </c>
      <c r="Z1994" s="1" t="s">
        <v>3778</v>
      </c>
      <c r="AA1994" s="1" t="s">
        <v>3781</v>
      </c>
      <c r="AB1994" s="1" t="s">
        <v>3742</v>
      </c>
      <c r="AC1994" s="1" t="s">
        <v>67</v>
      </c>
      <c r="AD1994" s="1" t="s">
        <v>3743</v>
      </c>
      <c r="AE1994" s="1" t="s">
        <v>3744</v>
      </c>
      <c r="AF1994" s="1" t="s">
        <v>70</v>
      </c>
      <c r="AG1994" s="1" t="s">
        <v>3745</v>
      </c>
      <c r="AH1994">
        <v>190</v>
      </c>
      <c r="AI1994" s="1" t="s">
        <v>113</v>
      </c>
      <c r="AJ1994" s="1" t="s">
        <v>114</v>
      </c>
      <c r="AK1994" s="1" t="s">
        <v>115</v>
      </c>
      <c r="AL1994">
        <v>1</v>
      </c>
      <c r="AM1994" s="1" t="s">
        <v>4159</v>
      </c>
      <c r="AN1994" s="2">
        <v>46113</v>
      </c>
      <c r="AO1994" s="3">
        <v>46113</v>
      </c>
    </row>
    <row r="1995" spans="1:41">
      <c r="A1995" s="1" t="s">
        <v>4160</v>
      </c>
      <c r="B1995" s="1" t="s">
        <v>3733</v>
      </c>
      <c r="E1995" s="1" t="s">
        <v>3734</v>
      </c>
      <c r="F1995">
        <v>46121.833333333336</v>
      </c>
      <c r="G1995">
        <v>46122.833333333336</v>
      </c>
      <c r="H1995">
        <v>46112.833333333336</v>
      </c>
      <c r="I1995">
        <v>46142.833333333336</v>
      </c>
      <c r="J1995" s="1" t="s">
        <v>3777</v>
      </c>
      <c r="K1995" s="1" t="s">
        <v>107</v>
      </c>
      <c r="L1995" s="1" t="s">
        <v>3778</v>
      </c>
      <c r="M1995" s="1" t="s">
        <v>3784</v>
      </c>
      <c r="N1995" s="1" t="s">
        <v>3738</v>
      </c>
      <c r="O1995" s="1" t="s">
        <v>49</v>
      </c>
      <c r="P1995">
        <v>319.22719999999998</v>
      </c>
      <c r="Q1995" s="1" t="s">
        <v>3780</v>
      </c>
      <c r="R1995">
        <v>0.5</v>
      </c>
      <c r="S1995" s="1" t="s">
        <v>51</v>
      </c>
      <c r="T1995" s="1" t="s">
        <v>52</v>
      </c>
      <c r="U1995">
        <v>159.61359999999999</v>
      </c>
      <c r="V1995">
        <v>146.84450000000001</v>
      </c>
      <c r="W1995">
        <v>146.84450000000001</v>
      </c>
      <c r="X1995" s="1" t="s">
        <v>53</v>
      </c>
      <c r="Y1995" s="1" t="s">
        <v>49</v>
      </c>
      <c r="Z1995" s="1" t="s">
        <v>3778</v>
      </c>
      <c r="AA1995" s="1" t="s">
        <v>3781</v>
      </c>
      <c r="AB1995" s="1" t="s">
        <v>3742</v>
      </c>
      <c r="AC1995" s="1" t="s">
        <v>67</v>
      </c>
      <c r="AD1995" s="1" t="s">
        <v>3743</v>
      </c>
      <c r="AE1995" s="1" t="s">
        <v>3744</v>
      </c>
      <c r="AF1995" s="1" t="s">
        <v>70</v>
      </c>
      <c r="AG1995" s="1" t="s">
        <v>3745</v>
      </c>
      <c r="AH1995">
        <v>191</v>
      </c>
      <c r="AI1995" s="1" t="s">
        <v>113</v>
      </c>
      <c r="AJ1995" s="1" t="s">
        <v>114</v>
      </c>
      <c r="AK1995" s="1" t="s">
        <v>115</v>
      </c>
      <c r="AL1995">
        <v>1</v>
      </c>
      <c r="AM1995" s="1" t="s">
        <v>4161</v>
      </c>
      <c r="AN1995" s="2">
        <v>46113</v>
      </c>
      <c r="AO1995" s="3">
        <v>46113</v>
      </c>
    </row>
    <row r="1996" spans="1:41">
      <c r="A1996" s="1" t="s">
        <v>4162</v>
      </c>
      <c r="B1996" s="1" t="s">
        <v>3733</v>
      </c>
      <c r="E1996" s="1" t="s">
        <v>3787</v>
      </c>
      <c r="F1996">
        <v>46121.833333333336</v>
      </c>
      <c r="G1996">
        <v>46122.833333333336</v>
      </c>
      <c r="H1996">
        <v>46112.833333333336</v>
      </c>
      <c r="I1996">
        <v>46142.833333333336</v>
      </c>
      <c r="J1996" s="1" t="s">
        <v>3735</v>
      </c>
      <c r="K1996" s="1" t="s">
        <v>45</v>
      </c>
      <c r="L1996" s="1" t="s">
        <v>3736</v>
      </c>
      <c r="M1996" s="1" t="s">
        <v>3788</v>
      </c>
      <c r="N1996" s="1" t="s">
        <v>3738</v>
      </c>
      <c r="O1996" s="1" t="s">
        <v>49</v>
      </c>
      <c r="P1996">
        <v>696.55259999999998</v>
      </c>
      <c r="Q1996" s="1" t="s">
        <v>3739</v>
      </c>
      <c r="R1996">
        <v>3.1610965202053656E-2</v>
      </c>
      <c r="S1996" s="1" t="s">
        <v>3740</v>
      </c>
      <c r="T1996" s="1" t="s">
        <v>52</v>
      </c>
      <c r="U1996">
        <v>22.018699999999999</v>
      </c>
      <c r="V1996">
        <v>17.866499999999998</v>
      </c>
      <c r="W1996">
        <v>17.866499999999998</v>
      </c>
      <c r="X1996" s="1" t="s">
        <v>53</v>
      </c>
      <c r="Y1996" s="1" t="s">
        <v>49</v>
      </c>
      <c r="Z1996" s="1" t="s">
        <v>3736</v>
      </c>
      <c r="AA1996" s="1" t="s">
        <v>3789</v>
      </c>
      <c r="AB1996" s="1" t="s">
        <v>3790</v>
      </c>
      <c r="AC1996" s="1" t="s">
        <v>125</v>
      </c>
      <c r="AD1996" s="1" t="s">
        <v>3791</v>
      </c>
      <c r="AE1996" s="1" t="s">
        <v>3792</v>
      </c>
      <c r="AF1996" s="1" t="s">
        <v>70</v>
      </c>
      <c r="AG1996" s="1" t="s">
        <v>3745</v>
      </c>
      <c r="AH1996">
        <v>192</v>
      </c>
      <c r="AI1996" s="1" t="s">
        <v>70</v>
      </c>
      <c r="AJ1996" s="1" t="s">
        <v>71</v>
      </c>
      <c r="AK1996" s="1" t="s">
        <v>72</v>
      </c>
      <c r="AL1996">
        <v>1</v>
      </c>
      <c r="AM1996" s="1" t="s">
        <v>4163</v>
      </c>
      <c r="AN1996" s="2">
        <v>46113</v>
      </c>
      <c r="AO1996" s="3">
        <v>46113</v>
      </c>
    </row>
    <row r="1997" spans="1:41">
      <c r="A1997" s="1" t="s">
        <v>4164</v>
      </c>
      <c r="B1997" s="1" t="s">
        <v>3733</v>
      </c>
      <c r="E1997" s="1" t="s">
        <v>3787</v>
      </c>
      <c r="F1997">
        <v>46121.833333333336</v>
      </c>
      <c r="G1997">
        <v>46122.833333333336</v>
      </c>
      <c r="H1997">
        <v>46112.833333333336</v>
      </c>
      <c r="I1997">
        <v>46142.833333333336</v>
      </c>
      <c r="J1997" s="1" t="s">
        <v>3735</v>
      </c>
      <c r="K1997" s="1" t="s">
        <v>45</v>
      </c>
      <c r="L1997" s="1" t="s">
        <v>3736</v>
      </c>
      <c r="M1997" s="1" t="s">
        <v>3795</v>
      </c>
      <c r="N1997" s="1" t="s">
        <v>3738</v>
      </c>
      <c r="O1997" s="1" t="s">
        <v>49</v>
      </c>
      <c r="P1997">
        <v>705.26520000000005</v>
      </c>
      <c r="Q1997" s="1" t="s">
        <v>3739</v>
      </c>
      <c r="R1997">
        <v>3.1610945783231613E-2</v>
      </c>
      <c r="S1997" s="1" t="s">
        <v>3740</v>
      </c>
      <c r="T1997" s="1" t="s">
        <v>52</v>
      </c>
      <c r="U1997">
        <v>22.2941</v>
      </c>
      <c r="V1997">
        <v>18.0901</v>
      </c>
      <c r="W1997">
        <v>18.0901</v>
      </c>
      <c r="X1997" s="1" t="s">
        <v>53</v>
      </c>
      <c r="Y1997" s="1" t="s">
        <v>49</v>
      </c>
      <c r="Z1997" s="1" t="s">
        <v>3736</v>
      </c>
      <c r="AA1997" s="1" t="s">
        <v>3789</v>
      </c>
      <c r="AB1997" s="1" t="s">
        <v>3790</v>
      </c>
      <c r="AC1997" s="1" t="s">
        <v>125</v>
      </c>
      <c r="AD1997" s="1" t="s">
        <v>3791</v>
      </c>
      <c r="AE1997" s="1" t="s">
        <v>3792</v>
      </c>
      <c r="AF1997" s="1" t="s">
        <v>70</v>
      </c>
      <c r="AG1997" s="1" t="s">
        <v>3745</v>
      </c>
      <c r="AH1997">
        <v>193</v>
      </c>
      <c r="AI1997" s="1" t="s">
        <v>70</v>
      </c>
      <c r="AJ1997" s="1" t="s">
        <v>71</v>
      </c>
      <c r="AK1997" s="1" t="s">
        <v>72</v>
      </c>
      <c r="AL1997">
        <v>1</v>
      </c>
      <c r="AM1997" s="1" t="s">
        <v>4165</v>
      </c>
      <c r="AN1997" s="2">
        <v>46113</v>
      </c>
      <c r="AO1997" s="3">
        <v>46113</v>
      </c>
    </row>
    <row r="1998" spans="1:41">
      <c r="A1998" s="1" t="s">
        <v>4166</v>
      </c>
      <c r="B1998" s="1" t="s">
        <v>3733</v>
      </c>
      <c r="E1998" s="1" t="s">
        <v>3787</v>
      </c>
      <c r="F1998">
        <v>46121.833333333336</v>
      </c>
      <c r="G1998">
        <v>46122.833333333336</v>
      </c>
      <c r="H1998">
        <v>46112.833333333336</v>
      </c>
      <c r="I1998">
        <v>46142.833333333336</v>
      </c>
      <c r="J1998" s="1" t="s">
        <v>3751</v>
      </c>
      <c r="K1998" s="1" t="s">
        <v>124</v>
      </c>
      <c r="L1998" s="1" t="s">
        <v>3752</v>
      </c>
      <c r="M1998" s="1" t="s">
        <v>3798</v>
      </c>
      <c r="N1998" s="1" t="s">
        <v>3738</v>
      </c>
      <c r="O1998" s="1" t="s">
        <v>49</v>
      </c>
      <c r="P1998">
        <v>5.3497000000000003</v>
      </c>
      <c r="Q1998" s="1" t="s">
        <v>3754</v>
      </c>
      <c r="R1998">
        <v>6.2500514047516686</v>
      </c>
      <c r="S1998" s="1" t="s">
        <v>51</v>
      </c>
      <c r="T1998" s="1" t="s">
        <v>52</v>
      </c>
      <c r="U1998">
        <v>33.435899999999997</v>
      </c>
      <c r="V1998">
        <v>31.764099999999999</v>
      </c>
      <c r="W1998">
        <v>31.764099999999999</v>
      </c>
      <c r="X1998" s="1" t="s">
        <v>53</v>
      </c>
      <c r="Y1998" s="1" t="s">
        <v>49</v>
      </c>
      <c r="Z1998" s="1" t="s">
        <v>3752</v>
      </c>
      <c r="AA1998" s="1" t="s">
        <v>3789</v>
      </c>
      <c r="AB1998" s="1" t="s">
        <v>3790</v>
      </c>
      <c r="AC1998" s="1" t="s">
        <v>125</v>
      </c>
      <c r="AD1998" s="1" t="s">
        <v>3791</v>
      </c>
      <c r="AE1998" s="1" t="s">
        <v>3792</v>
      </c>
      <c r="AF1998" s="1" t="s">
        <v>70</v>
      </c>
      <c r="AG1998" s="1" t="s">
        <v>3745</v>
      </c>
      <c r="AH1998">
        <v>194</v>
      </c>
      <c r="AI1998" s="1" t="s">
        <v>70</v>
      </c>
      <c r="AJ1998" s="1" t="s">
        <v>71</v>
      </c>
      <c r="AK1998" s="1" t="s">
        <v>72</v>
      </c>
      <c r="AL1998">
        <v>1</v>
      </c>
      <c r="AM1998" s="1" t="s">
        <v>4167</v>
      </c>
      <c r="AN1998" s="2">
        <v>46113</v>
      </c>
      <c r="AO1998" s="3">
        <v>46113</v>
      </c>
    </row>
    <row r="1999" spans="1:41">
      <c r="A1999" s="1" t="s">
        <v>4168</v>
      </c>
      <c r="B1999" s="1" t="s">
        <v>3733</v>
      </c>
      <c r="E1999" s="1" t="s">
        <v>3787</v>
      </c>
      <c r="F1999">
        <v>46121.833333333336</v>
      </c>
      <c r="G1999">
        <v>46122.833333333336</v>
      </c>
      <c r="H1999">
        <v>46112.833333333336</v>
      </c>
      <c r="I1999">
        <v>46142.833333333336</v>
      </c>
      <c r="J1999" s="1" t="s">
        <v>3751</v>
      </c>
      <c r="K1999" s="1" t="s">
        <v>124</v>
      </c>
      <c r="L1999" s="1" t="s">
        <v>3752</v>
      </c>
      <c r="M1999" s="1" t="s">
        <v>3801</v>
      </c>
      <c r="N1999" s="1" t="s">
        <v>3738</v>
      </c>
      <c r="O1999" s="1" t="s">
        <v>49</v>
      </c>
      <c r="P1999">
        <v>5.1082000000000001</v>
      </c>
      <c r="Q1999" s="1" t="s">
        <v>3754</v>
      </c>
      <c r="R1999">
        <v>6.2499902118162955</v>
      </c>
      <c r="S1999" s="1" t="s">
        <v>51</v>
      </c>
      <c r="T1999" s="1" t="s">
        <v>52</v>
      </c>
      <c r="U1999">
        <v>31.926200000000001</v>
      </c>
      <c r="V1999">
        <v>30.329899999999999</v>
      </c>
      <c r="W1999">
        <v>30.329899999999999</v>
      </c>
      <c r="X1999" s="1" t="s">
        <v>53</v>
      </c>
      <c r="Y1999" s="1" t="s">
        <v>49</v>
      </c>
      <c r="Z1999" s="1" t="s">
        <v>3752</v>
      </c>
      <c r="AA1999" s="1" t="s">
        <v>3789</v>
      </c>
      <c r="AB1999" s="1" t="s">
        <v>3790</v>
      </c>
      <c r="AC1999" s="1" t="s">
        <v>125</v>
      </c>
      <c r="AD1999" s="1" t="s">
        <v>3791</v>
      </c>
      <c r="AE1999" s="1" t="s">
        <v>3792</v>
      </c>
      <c r="AF1999" s="1" t="s">
        <v>70</v>
      </c>
      <c r="AG1999" s="1" t="s">
        <v>3745</v>
      </c>
      <c r="AH1999">
        <v>195</v>
      </c>
      <c r="AI1999" s="1" t="s">
        <v>70</v>
      </c>
      <c r="AJ1999" s="1" t="s">
        <v>71</v>
      </c>
      <c r="AK1999" s="1" t="s">
        <v>72</v>
      </c>
      <c r="AL1999">
        <v>1</v>
      </c>
      <c r="AM1999" s="1" t="s">
        <v>4169</v>
      </c>
      <c r="AN1999" s="2">
        <v>46113</v>
      </c>
      <c r="AO1999" s="3">
        <v>46113</v>
      </c>
    </row>
    <row r="2000" spans="1:41">
      <c r="A2000" s="1" t="s">
        <v>4170</v>
      </c>
      <c r="B2000" s="1" t="s">
        <v>3733</v>
      </c>
      <c r="E2000" s="1" t="s">
        <v>3787</v>
      </c>
      <c r="F2000">
        <v>46121.833333333336</v>
      </c>
      <c r="G2000">
        <v>46122.833333333336</v>
      </c>
      <c r="H2000">
        <v>46112.833333333336</v>
      </c>
      <c r="I2000">
        <v>46142.833333333336</v>
      </c>
      <c r="J2000" s="1" t="s">
        <v>3760</v>
      </c>
      <c r="K2000" s="1" t="s">
        <v>76</v>
      </c>
      <c r="L2000" s="1" t="s">
        <v>3761</v>
      </c>
      <c r="M2000" s="1" t="s">
        <v>3804</v>
      </c>
      <c r="N2000" s="1" t="s">
        <v>3738</v>
      </c>
      <c r="O2000" s="1" t="s">
        <v>49</v>
      </c>
      <c r="P2000">
        <v>132.7268</v>
      </c>
      <c r="Q2000" s="1" t="s">
        <v>3763</v>
      </c>
      <c r="R2000">
        <v>2.6000024109674912E-2</v>
      </c>
      <c r="S2000" s="1" t="s">
        <v>51</v>
      </c>
      <c r="T2000" s="1" t="s">
        <v>52</v>
      </c>
      <c r="U2000">
        <v>3.4508999999999999</v>
      </c>
      <c r="V2000">
        <v>3.1854</v>
      </c>
      <c r="W2000">
        <v>3.1854</v>
      </c>
      <c r="X2000" s="1" t="s">
        <v>53</v>
      </c>
      <c r="Y2000" s="1" t="s">
        <v>49</v>
      </c>
      <c r="Z2000" s="1" t="s">
        <v>3761</v>
      </c>
      <c r="AA2000" s="1" t="s">
        <v>3789</v>
      </c>
      <c r="AB2000" s="1" t="s">
        <v>3790</v>
      </c>
      <c r="AC2000" s="1" t="s">
        <v>125</v>
      </c>
      <c r="AD2000" s="1" t="s">
        <v>3791</v>
      </c>
      <c r="AE2000" s="1" t="s">
        <v>3792</v>
      </c>
      <c r="AF2000" s="1" t="s">
        <v>70</v>
      </c>
      <c r="AG2000" s="1" t="s">
        <v>3745</v>
      </c>
      <c r="AH2000">
        <v>196</v>
      </c>
      <c r="AI2000" s="1" t="s">
        <v>70</v>
      </c>
      <c r="AJ2000" s="1" t="s">
        <v>71</v>
      </c>
      <c r="AK2000" s="1" t="s">
        <v>72</v>
      </c>
      <c r="AL2000">
        <v>1</v>
      </c>
      <c r="AM2000" s="1" t="s">
        <v>4171</v>
      </c>
      <c r="AN2000" s="2">
        <v>46113</v>
      </c>
      <c r="AO2000" s="3">
        <v>46113</v>
      </c>
    </row>
    <row r="2001" spans="1:41">
      <c r="A2001" s="1" t="s">
        <v>4172</v>
      </c>
      <c r="B2001" s="1" t="s">
        <v>3733</v>
      </c>
      <c r="E2001" s="1" t="s">
        <v>3787</v>
      </c>
      <c r="F2001">
        <v>46121.833333333336</v>
      </c>
      <c r="G2001">
        <v>46122.833333333336</v>
      </c>
      <c r="H2001">
        <v>46112.833333333336</v>
      </c>
      <c r="I2001">
        <v>46142.833333333336</v>
      </c>
      <c r="J2001" s="1" t="s">
        <v>3760</v>
      </c>
      <c r="K2001" s="1" t="s">
        <v>76</v>
      </c>
      <c r="L2001" s="1" t="s">
        <v>3761</v>
      </c>
      <c r="M2001" s="1" t="s">
        <v>3807</v>
      </c>
      <c r="N2001" s="1" t="s">
        <v>3738</v>
      </c>
      <c r="O2001" s="1" t="s">
        <v>49</v>
      </c>
      <c r="P2001">
        <v>154.3562</v>
      </c>
      <c r="Q2001" s="1" t="s">
        <v>3763</v>
      </c>
      <c r="R2001">
        <v>2.6000251366644165E-2</v>
      </c>
      <c r="S2001" s="1" t="s">
        <v>51</v>
      </c>
      <c r="T2001" s="1" t="s">
        <v>52</v>
      </c>
      <c r="U2001">
        <v>4.0133000000000001</v>
      </c>
      <c r="V2001">
        <v>3.7044999999999999</v>
      </c>
      <c r="W2001">
        <v>3.7044999999999999</v>
      </c>
      <c r="X2001" s="1" t="s">
        <v>53</v>
      </c>
      <c r="Y2001" s="1" t="s">
        <v>49</v>
      </c>
      <c r="Z2001" s="1" t="s">
        <v>3761</v>
      </c>
      <c r="AA2001" s="1" t="s">
        <v>3789</v>
      </c>
      <c r="AB2001" s="1" t="s">
        <v>3790</v>
      </c>
      <c r="AC2001" s="1" t="s">
        <v>125</v>
      </c>
      <c r="AD2001" s="1" t="s">
        <v>3791</v>
      </c>
      <c r="AE2001" s="1" t="s">
        <v>3792</v>
      </c>
      <c r="AF2001" s="1" t="s">
        <v>70</v>
      </c>
      <c r="AG2001" s="1" t="s">
        <v>3745</v>
      </c>
      <c r="AH2001">
        <v>197</v>
      </c>
      <c r="AI2001" s="1" t="s">
        <v>70</v>
      </c>
      <c r="AJ2001" s="1" t="s">
        <v>71</v>
      </c>
      <c r="AK2001" s="1" t="s">
        <v>72</v>
      </c>
      <c r="AL2001">
        <v>1</v>
      </c>
      <c r="AM2001" s="1" t="s">
        <v>4173</v>
      </c>
      <c r="AN2001" s="2">
        <v>46113</v>
      </c>
      <c r="AO2001" s="3">
        <v>46113</v>
      </c>
    </row>
    <row r="2002" spans="1:41">
      <c r="A2002" s="1" t="s">
        <v>4174</v>
      </c>
      <c r="B2002" s="1" t="s">
        <v>3733</v>
      </c>
      <c r="E2002" s="1" t="s">
        <v>3787</v>
      </c>
      <c r="F2002">
        <v>46121.833333333336</v>
      </c>
      <c r="G2002">
        <v>46122.833333333336</v>
      </c>
      <c r="H2002">
        <v>46112.833333333336</v>
      </c>
      <c r="I2002">
        <v>46142.833333333336</v>
      </c>
      <c r="J2002" s="1" t="s">
        <v>3769</v>
      </c>
      <c r="K2002" s="1" t="s">
        <v>87</v>
      </c>
      <c r="L2002" s="1" t="s">
        <v>3770</v>
      </c>
      <c r="M2002" s="1" t="s">
        <v>3810</v>
      </c>
      <c r="N2002" s="1" t="s">
        <v>3738</v>
      </c>
      <c r="O2002" s="1" t="s">
        <v>49</v>
      </c>
      <c r="P2002">
        <v>185.9683</v>
      </c>
      <c r="Q2002" s="1" t="s">
        <v>3739</v>
      </c>
      <c r="R2002">
        <v>8.2600099049139022E-2</v>
      </c>
      <c r="S2002" s="1" t="s">
        <v>3740</v>
      </c>
      <c r="T2002" s="1" t="s">
        <v>52</v>
      </c>
      <c r="U2002">
        <v>15.361000000000001</v>
      </c>
      <c r="V2002">
        <v>12.6608</v>
      </c>
      <c r="W2002">
        <v>12.6608</v>
      </c>
      <c r="X2002" s="1" t="s">
        <v>53</v>
      </c>
      <c r="Y2002" s="1" t="s">
        <v>49</v>
      </c>
      <c r="Z2002" s="1" t="s">
        <v>3770</v>
      </c>
      <c r="AA2002" s="1" t="s">
        <v>3789</v>
      </c>
      <c r="AB2002" s="1" t="s">
        <v>3790</v>
      </c>
      <c r="AC2002" s="1" t="s">
        <v>125</v>
      </c>
      <c r="AD2002" s="1" t="s">
        <v>3791</v>
      </c>
      <c r="AE2002" s="1" t="s">
        <v>3792</v>
      </c>
      <c r="AF2002" s="1" t="s">
        <v>70</v>
      </c>
      <c r="AG2002" s="1" t="s">
        <v>3745</v>
      </c>
      <c r="AH2002">
        <v>198</v>
      </c>
      <c r="AI2002" s="1" t="s">
        <v>70</v>
      </c>
      <c r="AJ2002" s="1" t="s">
        <v>71</v>
      </c>
      <c r="AK2002" s="1" t="s">
        <v>72</v>
      </c>
      <c r="AL2002">
        <v>1</v>
      </c>
      <c r="AM2002" s="1" t="s">
        <v>4175</v>
      </c>
      <c r="AN2002" s="2">
        <v>46113</v>
      </c>
      <c r="AO2002" s="3">
        <v>46113</v>
      </c>
    </row>
    <row r="2003" spans="1:41">
      <c r="A2003" s="1" t="s">
        <v>4176</v>
      </c>
      <c r="B2003" s="1" t="s">
        <v>3733</v>
      </c>
      <c r="E2003" s="1" t="s">
        <v>3787</v>
      </c>
      <c r="F2003">
        <v>46121.833333333336</v>
      </c>
      <c r="G2003">
        <v>46122.833333333336</v>
      </c>
      <c r="H2003">
        <v>46112.833333333336</v>
      </c>
      <c r="I2003">
        <v>46142.833333333336</v>
      </c>
      <c r="J2003" s="1" t="s">
        <v>3769</v>
      </c>
      <c r="K2003" s="1" t="s">
        <v>87</v>
      </c>
      <c r="L2003" s="1" t="s">
        <v>3770</v>
      </c>
      <c r="M2003" s="1" t="s">
        <v>3813</v>
      </c>
      <c r="N2003" s="1" t="s">
        <v>3738</v>
      </c>
      <c r="O2003" s="1" t="s">
        <v>49</v>
      </c>
      <c r="P2003">
        <v>173.74010000000001</v>
      </c>
      <c r="Q2003" s="1" t="s">
        <v>3739</v>
      </c>
      <c r="R2003">
        <v>8.2599814320355514E-2</v>
      </c>
      <c r="S2003" s="1" t="s">
        <v>3740</v>
      </c>
      <c r="T2003" s="1" t="s">
        <v>52</v>
      </c>
      <c r="U2003">
        <v>14.350899999999999</v>
      </c>
      <c r="V2003">
        <v>11.8283</v>
      </c>
      <c r="W2003">
        <v>11.8283</v>
      </c>
      <c r="X2003" s="1" t="s">
        <v>53</v>
      </c>
      <c r="Y2003" s="1" t="s">
        <v>49</v>
      </c>
      <c r="Z2003" s="1" t="s">
        <v>3770</v>
      </c>
      <c r="AA2003" s="1" t="s">
        <v>3789</v>
      </c>
      <c r="AB2003" s="1" t="s">
        <v>3790</v>
      </c>
      <c r="AC2003" s="1" t="s">
        <v>125</v>
      </c>
      <c r="AD2003" s="1" t="s">
        <v>3791</v>
      </c>
      <c r="AE2003" s="1" t="s">
        <v>3792</v>
      </c>
      <c r="AF2003" s="1" t="s">
        <v>70</v>
      </c>
      <c r="AG2003" s="1" t="s">
        <v>3745</v>
      </c>
      <c r="AH2003">
        <v>199</v>
      </c>
      <c r="AI2003" s="1" t="s">
        <v>70</v>
      </c>
      <c r="AJ2003" s="1" t="s">
        <v>71</v>
      </c>
      <c r="AK2003" s="1" t="s">
        <v>72</v>
      </c>
      <c r="AL2003">
        <v>1</v>
      </c>
      <c r="AM2003" s="1" t="s">
        <v>4177</v>
      </c>
      <c r="AN2003" s="2">
        <v>46113</v>
      </c>
      <c r="AO2003" s="3">
        <v>46113</v>
      </c>
    </row>
    <row r="2004" spans="1:41">
      <c r="A2004" s="1" t="s">
        <v>4178</v>
      </c>
      <c r="B2004" s="1" t="s">
        <v>3733</v>
      </c>
      <c r="E2004" s="1" t="s">
        <v>3787</v>
      </c>
      <c r="F2004">
        <v>46121.833333333336</v>
      </c>
      <c r="G2004">
        <v>46122.833333333336</v>
      </c>
      <c r="H2004">
        <v>46112.833333333336</v>
      </c>
      <c r="I2004">
        <v>46142.833333333336</v>
      </c>
      <c r="J2004" s="1" t="s">
        <v>3777</v>
      </c>
      <c r="K2004" s="1" t="s">
        <v>107</v>
      </c>
      <c r="L2004" s="1" t="s">
        <v>3778</v>
      </c>
      <c r="M2004" s="1" t="s">
        <v>3816</v>
      </c>
      <c r="N2004" s="1" t="s">
        <v>3738</v>
      </c>
      <c r="O2004" s="1" t="s">
        <v>49</v>
      </c>
      <c r="P2004">
        <v>138.09819999999999</v>
      </c>
      <c r="Q2004" s="1" t="s">
        <v>3780</v>
      </c>
      <c r="R2004">
        <v>0.5</v>
      </c>
      <c r="S2004" s="1" t="s">
        <v>51</v>
      </c>
      <c r="T2004" s="1" t="s">
        <v>52</v>
      </c>
      <c r="U2004">
        <v>69.049099999999996</v>
      </c>
      <c r="V2004">
        <v>63.525199999999998</v>
      </c>
      <c r="W2004">
        <v>63.525199999999998</v>
      </c>
      <c r="X2004" s="1" t="s">
        <v>53</v>
      </c>
      <c r="Y2004" s="1" t="s">
        <v>49</v>
      </c>
      <c r="Z2004" s="1" t="s">
        <v>3778</v>
      </c>
      <c r="AA2004" s="1" t="s">
        <v>55</v>
      </c>
      <c r="AB2004" s="1" t="s">
        <v>56</v>
      </c>
      <c r="AC2004" s="1" t="s">
        <v>57</v>
      </c>
      <c r="AD2004" s="1" t="s">
        <v>58</v>
      </c>
      <c r="AE2004" s="1" t="s">
        <v>59</v>
      </c>
      <c r="AF2004" s="1" t="s">
        <v>56</v>
      </c>
      <c r="AG2004" s="1" t="s">
        <v>3745</v>
      </c>
      <c r="AH2004">
        <v>200</v>
      </c>
      <c r="AI2004" s="1" t="s">
        <v>56</v>
      </c>
      <c r="AJ2004" s="1" t="s">
        <v>56</v>
      </c>
      <c r="AK2004" s="1" t="s">
        <v>61</v>
      </c>
      <c r="AL2004">
        <v>1</v>
      </c>
      <c r="AM2004" s="1" t="s">
        <v>4179</v>
      </c>
      <c r="AN2004" s="2">
        <v>46113</v>
      </c>
      <c r="AO2004" s="3">
        <v>46113</v>
      </c>
    </row>
    <row r="2005" spans="1:41">
      <c r="A2005" s="1" t="s">
        <v>4180</v>
      </c>
      <c r="B2005" s="1" t="s">
        <v>3733</v>
      </c>
      <c r="E2005" s="1" t="s">
        <v>3787</v>
      </c>
      <c r="F2005">
        <v>46121.833333333336</v>
      </c>
      <c r="G2005">
        <v>46122.833333333336</v>
      </c>
      <c r="H2005">
        <v>46112.833333333336</v>
      </c>
      <c r="I2005">
        <v>46142.833333333336</v>
      </c>
      <c r="J2005" s="1" t="s">
        <v>3777</v>
      </c>
      <c r="K2005" s="1" t="s">
        <v>107</v>
      </c>
      <c r="L2005" s="1" t="s">
        <v>3778</v>
      </c>
      <c r="M2005" s="1" t="s">
        <v>3820</v>
      </c>
      <c r="N2005" s="1" t="s">
        <v>3738</v>
      </c>
      <c r="O2005" s="1" t="s">
        <v>49</v>
      </c>
      <c r="P2005">
        <v>142.6644</v>
      </c>
      <c r="Q2005" s="1" t="s">
        <v>3780</v>
      </c>
      <c r="R2005">
        <v>0.5</v>
      </c>
      <c r="S2005" s="1" t="s">
        <v>51</v>
      </c>
      <c r="T2005" s="1" t="s">
        <v>52</v>
      </c>
      <c r="U2005">
        <v>71.3322</v>
      </c>
      <c r="V2005">
        <v>65.625600000000006</v>
      </c>
      <c r="W2005">
        <v>65.625600000000006</v>
      </c>
      <c r="X2005" s="1" t="s">
        <v>53</v>
      </c>
      <c r="Y2005" s="1" t="s">
        <v>49</v>
      </c>
      <c r="Z2005" s="1" t="s">
        <v>3778</v>
      </c>
      <c r="AA2005" s="1" t="s">
        <v>3817</v>
      </c>
      <c r="AB2005" s="1" t="s">
        <v>3790</v>
      </c>
      <c r="AC2005" s="1" t="s">
        <v>125</v>
      </c>
      <c r="AD2005" s="1" t="s">
        <v>3791</v>
      </c>
      <c r="AE2005" s="1" t="s">
        <v>3792</v>
      </c>
      <c r="AF2005" s="1" t="s">
        <v>70</v>
      </c>
      <c r="AG2005" s="1" t="s">
        <v>3745</v>
      </c>
      <c r="AH2005">
        <v>201</v>
      </c>
      <c r="AI2005" s="1" t="s">
        <v>113</v>
      </c>
      <c r="AJ2005" s="1" t="s">
        <v>114</v>
      </c>
      <c r="AK2005" s="1" t="s">
        <v>115</v>
      </c>
      <c r="AL2005">
        <v>1</v>
      </c>
      <c r="AM2005" s="1" t="s">
        <v>4181</v>
      </c>
      <c r="AN2005" s="2">
        <v>46113</v>
      </c>
      <c r="AO2005" s="3">
        <v>46113</v>
      </c>
    </row>
    <row r="2006" spans="1:41">
      <c r="A2006" s="1" t="s">
        <v>4182</v>
      </c>
      <c r="B2006" s="1" t="s">
        <v>3733</v>
      </c>
      <c r="E2006" s="1" t="s">
        <v>3734</v>
      </c>
      <c r="F2006">
        <v>46122.833333333336</v>
      </c>
      <c r="G2006">
        <v>46123.833333333336</v>
      </c>
      <c r="H2006">
        <v>46112.833333333336</v>
      </c>
      <c r="I2006">
        <v>46142.833333333336</v>
      </c>
      <c r="J2006" s="1" t="s">
        <v>3735</v>
      </c>
      <c r="K2006" s="1" t="s">
        <v>45</v>
      </c>
      <c r="L2006" s="1" t="s">
        <v>3736</v>
      </c>
      <c r="M2006" s="1" t="s">
        <v>3737</v>
      </c>
      <c r="N2006" s="1" t="s">
        <v>3738</v>
      </c>
      <c r="O2006" s="1" t="s">
        <v>49</v>
      </c>
      <c r="P2006">
        <v>1385.2548999999999</v>
      </c>
      <c r="Q2006" s="1" t="s">
        <v>3739</v>
      </c>
      <c r="R2006">
        <v>3.1611005310286218E-2</v>
      </c>
      <c r="S2006" s="1" t="s">
        <v>3740</v>
      </c>
      <c r="T2006" s="1" t="s">
        <v>52</v>
      </c>
      <c r="U2006">
        <v>43.789299999999997</v>
      </c>
      <c r="V2006">
        <v>35.531799999999997</v>
      </c>
      <c r="W2006">
        <v>35.531799999999997</v>
      </c>
      <c r="X2006" s="1" t="s">
        <v>53</v>
      </c>
      <c r="Y2006" s="1" t="s">
        <v>49</v>
      </c>
      <c r="Z2006" s="1" t="s">
        <v>3736</v>
      </c>
      <c r="AA2006" s="1" t="s">
        <v>3741</v>
      </c>
      <c r="AB2006" s="1" t="s">
        <v>3742</v>
      </c>
      <c r="AC2006" s="1" t="s">
        <v>67</v>
      </c>
      <c r="AD2006" s="1" t="s">
        <v>3743</v>
      </c>
      <c r="AE2006" s="1" t="s">
        <v>3744</v>
      </c>
      <c r="AF2006" s="1" t="s">
        <v>70</v>
      </c>
      <c r="AG2006" s="1" t="s">
        <v>3745</v>
      </c>
      <c r="AH2006">
        <v>202</v>
      </c>
      <c r="AI2006" s="1" t="s">
        <v>70</v>
      </c>
      <c r="AJ2006" s="1" t="s">
        <v>71</v>
      </c>
      <c r="AK2006" s="1" t="s">
        <v>72</v>
      </c>
      <c r="AL2006">
        <v>1</v>
      </c>
      <c r="AM2006" s="1" t="s">
        <v>4183</v>
      </c>
      <c r="AN2006" s="2">
        <v>46113</v>
      </c>
      <c r="AO2006" s="3">
        <v>46113</v>
      </c>
    </row>
    <row r="2007" spans="1:41">
      <c r="A2007" s="1" t="s">
        <v>4184</v>
      </c>
      <c r="B2007" s="1" t="s">
        <v>3733</v>
      </c>
      <c r="E2007" s="1" t="s">
        <v>3734</v>
      </c>
      <c r="F2007">
        <v>46122.833333333336</v>
      </c>
      <c r="G2007">
        <v>46123.833333333336</v>
      </c>
      <c r="H2007">
        <v>46112.833333333336</v>
      </c>
      <c r="I2007">
        <v>46142.833333333336</v>
      </c>
      <c r="J2007" s="1" t="s">
        <v>3735</v>
      </c>
      <c r="K2007" s="1" t="s">
        <v>45</v>
      </c>
      <c r="L2007" s="1" t="s">
        <v>3736</v>
      </c>
      <c r="M2007" s="1" t="s">
        <v>3748</v>
      </c>
      <c r="N2007" s="1" t="s">
        <v>3738</v>
      </c>
      <c r="O2007" s="1" t="s">
        <v>49</v>
      </c>
      <c r="P2007">
        <v>1389.0987</v>
      </c>
      <c r="Q2007" s="1" t="s">
        <v>3739</v>
      </c>
      <c r="R2007">
        <v>3.1611000715787874E-2</v>
      </c>
      <c r="S2007" s="1" t="s">
        <v>3740</v>
      </c>
      <c r="T2007" s="1" t="s">
        <v>52</v>
      </c>
      <c r="U2007">
        <v>43.910800000000002</v>
      </c>
      <c r="V2007">
        <v>35.630400000000002</v>
      </c>
      <c r="W2007">
        <v>35.630400000000002</v>
      </c>
      <c r="X2007" s="1" t="s">
        <v>53</v>
      </c>
      <c r="Y2007" s="1" t="s">
        <v>49</v>
      </c>
      <c r="Z2007" s="1" t="s">
        <v>3736</v>
      </c>
      <c r="AA2007" s="1" t="s">
        <v>3741</v>
      </c>
      <c r="AB2007" s="1" t="s">
        <v>3742</v>
      </c>
      <c r="AC2007" s="1" t="s">
        <v>67</v>
      </c>
      <c r="AD2007" s="1" t="s">
        <v>3743</v>
      </c>
      <c r="AE2007" s="1" t="s">
        <v>3744</v>
      </c>
      <c r="AF2007" s="1" t="s">
        <v>70</v>
      </c>
      <c r="AG2007" s="1" t="s">
        <v>3745</v>
      </c>
      <c r="AH2007">
        <v>203</v>
      </c>
      <c r="AI2007" s="1" t="s">
        <v>70</v>
      </c>
      <c r="AJ2007" s="1" t="s">
        <v>71</v>
      </c>
      <c r="AK2007" s="1" t="s">
        <v>72</v>
      </c>
      <c r="AL2007">
        <v>1</v>
      </c>
      <c r="AM2007" s="1" t="s">
        <v>4185</v>
      </c>
      <c r="AN2007" s="2">
        <v>46113</v>
      </c>
      <c r="AO2007" s="3">
        <v>46113</v>
      </c>
    </row>
    <row r="2008" spans="1:41">
      <c r="A2008" s="1" t="s">
        <v>4186</v>
      </c>
      <c r="B2008" s="1" t="s">
        <v>3733</v>
      </c>
      <c r="E2008" s="1" t="s">
        <v>3734</v>
      </c>
      <c r="F2008">
        <v>46122.833333333336</v>
      </c>
      <c r="G2008">
        <v>46123.833333333336</v>
      </c>
      <c r="H2008">
        <v>46112.833333333336</v>
      </c>
      <c r="I2008">
        <v>46142.833333333336</v>
      </c>
      <c r="J2008" s="1" t="s">
        <v>3751</v>
      </c>
      <c r="K2008" s="1" t="s">
        <v>124</v>
      </c>
      <c r="L2008" s="1" t="s">
        <v>3752</v>
      </c>
      <c r="M2008" s="1" t="s">
        <v>3753</v>
      </c>
      <c r="N2008" s="1" t="s">
        <v>3738</v>
      </c>
      <c r="O2008" s="1" t="s">
        <v>49</v>
      </c>
      <c r="P2008">
        <v>12.786099999999999</v>
      </c>
      <c r="Q2008" s="1" t="s">
        <v>3754</v>
      </c>
      <c r="R2008">
        <v>6.2499745817723937</v>
      </c>
      <c r="S2008" s="1" t="s">
        <v>51</v>
      </c>
      <c r="T2008" s="1" t="s">
        <v>52</v>
      </c>
      <c r="U2008">
        <v>79.912800000000004</v>
      </c>
      <c r="V2008">
        <v>75.917199999999994</v>
      </c>
      <c r="W2008">
        <v>75.917199999999994</v>
      </c>
      <c r="X2008" s="1" t="s">
        <v>53</v>
      </c>
      <c r="Y2008" s="1" t="s">
        <v>49</v>
      </c>
      <c r="Z2008" s="1" t="s">
        <v>3752</v>
      </c>
      <c r="AA2008" s="1" t="s">
        <v>3741</v>
      </c>
      <c r="AB2008" s="1" t="s">
        <v>3742</v>
      </c>
      <c r="AC2008" s="1" t="s">
        <v>67</v>
      </c>
      <c r="AD2008" s="1" t="s">
        <v>3743</v>
      </c>
      <c r="AE2008" s="1" t="s">
        <v>3744</v>
      </c>
      <c r="AF2008" s="1" t="s">
        <v>70</v>
      </c>
      <c r="AG2008" s="1" t="s">
        <v>3745</v>
      </c>
      <c r="AH2008">
        <v>204</v>
      </c>
      <c r="AI2008" s="1" t="s">
        <v>70</v>
      </c>
      <c r="AJ2008" s="1" t="s">
        <v>71</v>
      </c>
      <c r="AK2008" s="1" t="s">
        <v>72</v>
      </c>
      <c r="AL2008">
        <v>1</v>
      </c>
      <c r="AM2008" s="1" t="s">
        <v>4187</v>
      </c>
      <c r="AN2008" s="2">
        <v>46113</v>
      </c>
      <c r="AO2008" s="3">
        <v>46113</v>
      </c>
    </row>
    <row r="2009" spans="1:41">
      <c r="A2009" s="1" t="s">
        <v>4188</v>
      </c>
      <c r="B2009" s="1" t="s">
        <v>3733</v>
      </c>
      <c r="E2009" s="1" t="s">
        <v>3734</v>
      </c>
      <c r="F2009">
        <v>46122.833333333336</v>
      </c>
      <c r="G2009">
        <v>46123.833333333336</v>
      </c>
      <c r="H2009">
        <v>46112.833333333336</v>
      </c>
      <c r="I2009">
        <v>46142.833333333336</v>
      </c>
      <c r="J2009" s="1" t="s">
        <v>3751</v>
      </c>
      <c r="K2009" s="1" t="s">
        <v>124</v>
      </c>
      <c r="L2009" s="1" t="s">
        <v>3752</v>
      </c>
      <c r="M2009" s="1" t="s">
        <v>3757</v>
      </c>
      <c r="N2009" s="1" t="s">
        <v>3738</v>
      </c>
      <c r="O2009" s="1" t="s">
        <v>49</v>
      </c>
      <c r="P2009">
        <v>12.659700000000001</v>
      </c>
      <c r="Q2009" s="1" t="s">
        <v>3754</v>
      </c>
      <c r="R2009">
        <v>6.2499980252296652</v>
      </c>
      <c r="S2009" s="1" t="s">
        <v>51</v>
      </c>
      <c r="T2009" s="1" t="s">
        <v>52</v>
      </c>
      <c r="U2009">
        <v>79.123099999999994</v>
      </c>
      <c r="V2009">
        <v>75.166899999999998</v>
      </c>
      <c r="W2009">
        <v>75.166899999999998</v>
      </c>
      <c r="X2009" s="1" t="s">
        <v>53</v>
      </c>
      <c r="Y2009" s="1" t="s">
        <v>49</v>
      </c>
      <c r="Z2009" s="1" t="s">
        <v>3752</v>
      </c>
      <c r="AA2009" s="1" t="s">
        <v>3741</v>
      </c>
      <c r="AB2009" s="1" t="s">
        <v>3742</v>
      </c>
      <c r="AC2009" s="1" t="s">
        <v>67</v>
      </c>
      <c r="AD2009" s="1" t="s">
        <v>3743</v>
      </c>
      <c r="AE2009" s="1" t="s">
        <v>3744</v>
      </c>
      <c r="AF2009" s="1" t="s">
        <v>70</v>
      </c>
      <c r="AG2009" s="1" t="s">
        <v>3745</v>
      </c>
      <c r="AH2009">
        <v>205</v>
      </c>
      <c r="AI2009" s="1" t="s">
        <v>70</v>
      </c>
      <c r="AJ2009" s="1" t="s">
        <v>71</v>
      </c>
      <c r="AK2009" s="1" t="s">
        <v>72</v>
      </c>
      <c r="AL2009">
        <v>1</v>
      </c>
      <c r="AM2009" s="1" t="s">
        <v>4189</v>
      </c>
      <c r="AN2009" s="2">
        <v>46113</v>
      </c>
      <c r="AO2009" s="3">
        <v>46113</v>
      </c>
    </row>
    <row r="2010" spans="1:41">
      <c r="A2010" s="1" t="s">
        <v>4190</v>
      </c>
      <c r="B2010" s="1" t="s">
        <v>3733</v>
      </c>
      <c r="E2010" s="1" t="s">
        <v>3734</v>
      </c>
      <c r="F2010">
        <v>46122.833333333336</v>
      </c>
      <c r="G2010">
        <v>46123.833333333336</v>
      </c>
      <c r="H2010">
        <v>46112.833333333336</v>
      </c>
      <c r="I2010">
        <v>46142.833333333336</v>
      </c>
      <c r="J2010" s="1" t="s">
        <v>3760</v>
      </c>
      <c r="K2010" s="1" t="s">
        <v>76</v>
      </c>
      <c r="L2010" s="1" t="s">
        <v>3761</v>
      </c>
      <c r="M2010" s="1" t="s">
        <v>3762</v>
      </c>
      <c r="N2010" s="1" t="s">
        <v>3738</v>
      </c>
      <c r="O2010" s="1" t="s">
        <v>49</v>
      </c>
      <c r="P2010">
        <v>321.41079999999999</v>
      </c>
      <c r="Q2010" s="1" t="s">
        <v>3763</v>
      </c>
      <c r="R2010">
        <v>2.6000059736636109E-2</v>
      </c>
      <c r="S2010" s="1" t="s">
        <v>51</v>
      </c>
      <c r="T2010" s="1" t="s">
        <v>52</v>
      </c>
      <c r="U2010">
        <v>8.3567</v>
      </c>
      <c r="V2010">
        <v>7.7138999999999998</v>
      </c>
      <c r="W2010">
        <v>7.7138999999999998</v>
      </c>
      <c r="X2010" s="1" t="s">
        <v>53</v>
      </c>
      <c r="Y2010" s="1" t="s">
        <v>49</v>
      </c>
      <c r="Z2010" s="1" t="s">
        <v>3761</v>
      </c>
      <c r="AA2010" s="1" t="s">
        <v>3741</v>
      </c>
      <c r="AB2010" s="1" t="s">
        <v>3742</v>
      </c>
      <c r="AC2010" s="1" t="s">
        <v>67</v>
      </c>
      <c r="AD2010" s="1" t="s">
        <v>3743</v>
      </c>
      <c r="AE2010" s="1" t="s">
        <v>3744</v>
      </c>
      <c r="AF2010" s="1" t="s">
        <v>70</v>
      </c>
      <c r="AG2010" s="1" t="s">
        <v>3745</v>
      </c>
      <c r="AH2010">
        <v>206</v>
      </c>
      <c r="AI2010" s="1" t="s">
        <v>70</v>
      </c>
      <c r="AJ2010" s="1" t="s">
        <v>71</v>
      </c>
      <c r="AK2010" s="1" t="s">
        <v>72</v>
      </c>
      <c r="AL2010">
        <v>1</v>
      </c>
      <c r="AM2010" s="1" t="s">
        <v>4191</v>
      </c>
      <c r="AN2010" s="2">
        <v>46113</v>
      </c>
      <c r="AO2010" s="3">
        <v>46113</v>
      </c>
    </row>
    <row r="2011" spans="1:41">
      <c r="A2011" s="1" t="s">
        <v>4192</v>
      </c>
      <c r="B2011" s="1" t="s">
        <v>3733</v>
      </c>
      <c r="E2011" s="1" t="s">
        <v>3734</v>
      </c>
      <c r="F2011">
        <v>46122.833333333336</v>
      </c>
      <c r="G2011">
        <v>46123.833333333336</v>
      </c>
      <c r="H2011">
        <v>46112.833333333336</v>
      </c>
      <c r="I2011">
        <v>46142.833333333336</v>
      </c>
      <c r="J2011" s="1" t="s">
        <v>3760</v>
      </c>
      <c r="K2011" s="1" t="s">
        <v>76</v>
      </c>
      <c r="L2011" s="1" t="s">
        <v>3761</v>
      </c>
      <c r="M2011" s="1" t="s">
        <v>3766</v>
      </c>
      <c r="N2011" s="1" t="s">
        <v>3738</v>
      </c>
      <c r="O2011" s="1" t="s">
        <v>49</v>
      </c>
      <c r="P2011">
        <v>290.7801</v>
      </c>
      <c r="Q2011" s="1" t="s">
        <v>3763</v>
      </c>
      <c r="R2011">
        <v>2.6000059839033005E-2</v>
      </c>
      <c r="S2011" s="1" t="s">
        <v>51</v>
      </c>
      <c r="T2011" s="1" t="s">
        <v>52</v>
      </c>
      <c r="U2011">
        <v>7.5602999999999998</v>
      </c>
      <c r="V2011">
        <v>6.9786999999999999</v>
      </c>
      <c r="W2011">
        <v>6.9786999999999999</v>
      </c>
      <c r="X2011" s="1" t="s">
        <v>53</v>
      </c>
      <c r="Y2011" s="1" t="s">
        <v>49</v>
      </c>
      <c r="Z2011" s="1" t="s">
        <v>3761</v>
      </c>
      <c r="AA2011" s="1" t="s">
        <v>3741</v>
      </c>
      <c r="AB2011" s="1" t="s">
        <v>3742</v>
      </c>
      <c r="AC2011" s="1" t="s">
        <v>67</v>
      </c>
      <c r="AD2011" s="1" t="s">
        <v>3743</v>
      </c>
      <c r="AE2011" s="1" t="s">
        <v>3744</v>
      </c>
      <c r="AF2011" s="1" t="s">
        <v>70</v>
      </c>
      <c r="AG2011" s="1" t="s">
        <v>3745</v>
      </c>
      <c r="AH2011">
        <v>207</v>
      </c>
      <c r="AI2011" s="1" t="s">
        <v>70</v>
      </c>
      <c r="AJ2011" s="1" t="s">
        <v>71</v>
      </c>
      <c r="AK2011" s="1" t="s">
        <v>72</v>
      </c>
      <c r="AL2011">
        <v>1</v>
      </c>
      <c r="AM2011" s="1" t="s">
        <v>4193</v>
      </c>
      <c r="AN2011" s="2">
        <v>46113</v>
      </c>
      <c r="AO2011" s="3">
        <v>46113</v>
      </c>
    </row>
    <row r="2012" spans="1:41">
      <c r="A2012" s="1" t="s">
        <v>4194</v>
      </c>
      <c r="B2012" s="1" t="s">
        <v>3733</v>
      </c>
      <c r="E2012" s="1" t="s">
        <v>3734</v>
      </c>
      <c r="F2012">
        <v>46122.833333333336</v>
      </c>
      <c r="G2012">
        <v>46123.833333333336</v>
      </c>
      <c r="H2012">
        <v>46112.833333333336</v>
      </c>
      <c r="I2012">
        <v>46142.833333333336</v>
      </c>
      <c r="J2012" s="1" t="s">
        <v>3769</v>
      </c>
      <c r="K2012" s="1" t="s">
        <v>87</v>
      </c>
      <c r="L2012" s="1" t="s">
        <v>3770</v>
      </c>
      <c r="M2012" s="1" t="s">
        <v>3771</v>
      </c>
      <c r="N2012" s="1" t="s">
        <v>3738</v>
      </c>
      <c r="O2012" s="1" t="s">
        <v>49</v>
      </c>
      <c r="P2012">
        <v>397.27679999999998</v>
      </c>
      <c r="Q2012" s="1" t="s">
        <v>3739</v>
      </c>
      <c r="R2012">
        <v>8.2600091422403737E-2</v>
      </c>
      <c r="S2012" s="1" t="s">
        <v>3740</v>
      </c>
      <c r="T2012" s="1" t="s">
        <v>52</v>
      </c>
      <c r="U2012">
        <v>32.815100000000001</v>
      </c>
      <c r="V2012">
        <v>27.046600000000002</v>
      </c>
      <c r="W2012">
        <v>27.046600000000002</v>
      </c>
      <c r="X2012" s="1" t="s">
        <v>53</v>
      </c>
      <c r="Y2012" s="1" t="s">
        <v>49</v>
      </c>
      <c r="Z2012" s="1" t="s">
        <v>3770</v>
      </c>
      <c r="AA2012" s="1" t="s">
        <v>3741</v>
      </c>
      <c r="AB2012" s="1" t="s">
        <v>3742</v>
      </c>
      <c r="AC2012" s="1" t="s">
        <v>67</v>
      </c>
      <c r="AD2012" s="1" t="s">
        <v>3743</v>
      </c>
      <c r="AE2012" s="1" t="s">
        <v>3744</v>
      </c>
      <c r="AF2012" s="1" t="s">
        <v>70</v>
      </c>
      <c r="AG2012" s="1" t="s">
        <v>3745</v>
      </c>
      <c r="AH2012">
        <v>208</v>
      </c>
      <c r="AI2012" s="1" t="s">
        <v>70</v>
      </c>
      <c r="AJ2012" s="1" t="s">
        <v>71</v>
      </c>
      <c r="AK2012" s="1" t="s">
        <v>72</v>
      </c>
      <c r="AL2012">
        <v>1</v>
      </c>
      <c r="AM2012" s="1" t="s">
        <v>4195</v>
      </c>
      <c r="AN2012" s="2">
        <v>46113</v>
      </c>
      <c r="AO2012" s="3">
        <v>46113</v>
      </c>
    </row>
    <row r="2013" spans="1:41">
      <c r="A2013" s="1" t="s">
        <v>4196</v>
      </c>
      <c r="B2013" s="1" t="s">
        <v>3733</v>
      </c>
      <c r="E2013" s="1" t="s">
        <v>3734</v>
      </c>
      <c r="F2013">
        <v>46122.833333333336</v>
      </c>
      <c r="G2013">
        <v>46123.833333333336</v>
      </c>
      <c r="H2013">
        <v>46112.833333333336</v>
      </c>
      <c r="I2013">
        <v>46142.833333333336</v>
      </c>
      <c r="J2013" s="1" t="s">
        <v>3769</v>
      </c>
      <c r="K2013" s="1" t="s">
        <v>87</v>
      </c>
      <c r="L2013" s="1" t="s">
        <v>3770</v>
      </c>
      <c r="M2013" s="1" t="s">
        <v>3774</v>
      </c>
      <c r="N2013" s="1" t="s">
        <v>3738</v>
      </c>
      <c r="O2013" s="1" t="s">
        <v>49</v>
      </c>
      <c r="P2013">
        <v>444.3227</v>
      </c>
      <c r="Q2013" s="1" t="s">
        <v>3739</v>
      </c>
      <c r="R2013">
        <v>8.2600101232730178E-2</v>
      </c>
      <c r="S2013" s="1" t="s">
        <v>3740</v>
      </c>
      <c r="T2013" s="1" t="s">
        <v>52</v>
      </c>
      <c r="U2013">
        <v>36.701099999999997</v>
      </c>
      <c r="V2013">
        <v>30.249500000000001</v>
      </c>
      <c r="W2013">
        <v>30.249500000000001</v>
      </c>
      <c r="X2013" s="1" t="s">
        <v>53</v>
      </c>
      <c r="Y2013" s="1" t="s">
        <v>49</v>
      </c>
      <c r="Z2013" s="1" t="s">
        <v>3770</v>
      </c>
      <c r="AA2013" s="1" t="s">
        <v>3741</v>
      </c>
      <c r="AB2013" s="1" t="s">
        <v>3742</v>
      </c>
      <c r="AC2013" s="1" t="s">
        <v>67</v>
      </c>
      <c r="AD2013" s="1" t="s">
        <v>3743</v>
      </c>
      <c r="AE2013" s="1" t="s">
        <v>3744</v>
      </c>
      <c r="AF2013" s="1" t="s">
        <v>70</v>
      </c>
      <c r="AG2013" s="1" t="s">
        <v>3745</v>
      </c>
      <c r="AH2013">
        <v>209</v>
      </c>
      <c r="AI2013" s="1" t="s">
        <v>70</v>
      </c>
      <c r="AJ2013" s="1" t="s">
        <v>71</v>
      </c>
      <c r="AK2013" s="1" t="s">
        <v>72</v>
      </c>
      <c r="AL2013">
        <v>1</v>
      </c>
      <c r="AM2013" s="1" t="s">
        <v>4197</v>
      </c>
      <c r="AN2013" s="2">
        <v>46113</v>
      </c>
      <c r="AO2013" s="3">
        <v>46113</v>
      </c>
    </row>
    <row r="2014" spans="1:41">
      <c r="A2014" s="1" t="s">
        <v>4198</v>
      </c>
      <c r="B2014" s="1" t="s">
        <v>3733</v>
      </c>
      <c r="E2014" s="1" t="s">
        <v>3734</v>
      </c>
      <c r="F2014">
        <v>46122.833333333336</v>
      </c>
      <c r="G2014">
        <v>46123.833333333336</v>
      </c>
      <c r="H2014">
        <v>46112.833333333336</v>
      </c>
      <c r="I2014">
        <v>46142.833333333336</v>
      </c>
      <c r="J2014" s="1" t="s">
        <v>3777</v>
      </c>
      <c r="K2014" s="1" t="s">
        <v>107</v>
      </c>
      <c r="L2014" s="1" t="s">
        <v>3778</v>
      </c>
      <c r="M2014" s="1" t="s">
        <v>3779</v>
      </c>
      <c r="N2014" s="1" t="s">
        <v>3738</v>
      </c>
      <c r="O2014" s="1" t="s">
        <v>49</v>
      </c>
      <c r="P2014">
        <v>305.34289999999999</v>
      </c>
      <c r="Q2014" s="1" t="s">
        <v>3780</v>
      </c>
      <c r="R2014">
        <v>0.49999983624967215</v>
      </c>
      <c r="S2014" s="1" t="s">
        <v>51</v>
      </c>
      <c r="T2014" s="1" t="s">
        <v>52</v>
      </c>
      <c r="U2014">
        <v>152.67140000000001</v>
      </c>
      <c r="V2014">
        <v>140.45769999999999</v>
      </c>
      <c r="W2014">
        <v>140.45769999999999</v>
      </c>
      <c r="X2014" s="1" t="s">
        <v>53</v>
      </c>
      <c r="Y2014" s="1" t="s">
        <v>49</v>
      </c>
      <c r="Z2014" s="1" t="s">
        <v>3778</v>
      </c>
      <c r="AA2014" s="1" t="s">
        <v>3781</v>
      </c>
      <c r="AB2014" s="1" t="s">
        <v>3742</v>
      </c>
      <c r="AC2014" s="1" t="s">
        <v>67</v>
      </c>
      <c r="AD2014" s="1" t="s">
        <v>3743</v>
      </c>
      <c r="AE2014" s="1" t="s">
        <v>3744</v>
      </c>
      <c r="AF2014" s="1" t="s">
        <v>70</v>
      </c>
      <c r="AG2014" s="1" t="s">
        <v>3745</v>
      </c>
      <c r="AH2014">
        <v>210</v>
      </c>
      <c r="AI2014" s="1" t="s">
        <v>113</v>
      </c>
      <c r="AJ2014" s="1" t="s">
        <v>114</v>
      </c>
      <c r="AK2014" s="1" t="s">
        <v>115</v>
      </c>
      <c r="AL2014">
        <v>1</v>
      </c>
      <c r="AM2014" s="1" t="s">
        <v>4199</v>
      </c>
      <c r="AN2014" s="2">
        <v>46113</v>
      </c>
      <c r="AO2014" s="3">
        <v>46113</v>
      </c>
    </row>
    <row r="2015" spans="1:41">
      <c r="A2015" s="1" t="s">
        <v>4200</v>
      </c>
      <c r="B2015" s="1" t="s">
        <v>3733</v>
      </c>
      <c r="E2015" s="1" t="s">
        <v>3734</v>
      </c>
      <c r="F2015">
        <v>46122.833333333336</v>
      </c>
      <c r="G2015">
        <v>46123.833333333336</v>
      </c>
      <c r="H2015">
        <v>46112.833333333336</v>
      </c>
      <c r="I2015">
        <v>46142.833333333336</v>
      </c>
      <c r="J2015" s="1" t="s">
        <v>3777</v>
      </c>
      <c r="K2015" s="1" t="s">
        <v>107</v>
      </c>
      <c r="L2015" s="1" t="s">
        <v>3778</v>
      </c>
      <c r="M2015" s="1" t="s">
        <v>3784</v>
      </c>
      <c r="N2015" s="1" t="s">
        <v>3738</v>
      </c>
      <c r="O2015" s="1" t="s">
        <v>49</v>
      </c>
      <c r="P2015">
        <v>315.69240000000002</v>
      </c>
      <c r="Q2015" s="1" t="s">
        <v>3780</v>
      </c>
      <c r="R2015">
        <v>0.5</v>
      </c>
      <c r="S2015" s="1" t="s">
        <v>51</v>
      </c>
      <c r="T2015" s="1" t="s">
        <v>52</v>
      </c>
      <c r="U2015">
        <v>157.84620000000001</v>
      </c>
      <c r="V2015">
        <v>145.21850000000001</v>
      </c>
      <c r="W2015">
        <v>145.21850000000001</v>
      </c>
      <c r="X2015" s="1" t="s">
        <v>53</v>
      </c>
      <c r="Y2015" s="1" t="s">
        <v>49</v>
      </c>
      <c r="Z2015" s="1" t="s">
        <v>3778</v>
      </c>
      <c r="AA2015" s="1" t="s">
        <v>3781</v>
      </c>
      <c r="AB2015" s="1" t="s">
        <v>3742</v>
      </c>
      <c r="AC2015" s="1" t="s">
        <v>67</v>
      </c>
      <c r="AD2015" s="1" t="s">
        <v>3743</v>
      </c>
      <c r="AE2015" s="1" t="s">
        <v>3744</v>
      </c>
      <c r="AF2015" s="1" t="s">
        <v>70</v>
      </c>
      <c r="AG2015" s="1" t="s">
        <v>3745</v>
      </c>
      <c r="AH2015">
        <v>211</v>
      </c>
      <c r="AI2015" s="1" t="s">
        <v>113</v>
      </c>
      <c r="AJ2015" s="1" t="s">
        <v>114</v>
      </c>
      <c r="AK2015" s="1" t="s">
        <v>115</v>
      </c>
      <c r="AL2015">
        <v>1</v>
      </c>
      <c r="AM2015" s="1" t="s">
        <v>4201</v>
      </c>
      <c r="AN2015" s="2">
        <v>46113</v>
      </c>
      <c r="AO2015" s="3">
        <v>46113</v>
      </c>
    </row>
    <row r="2016" spans="1:41">
      <c r="A2016" s="1" t="s">
        <v>4202</v>
      </c>
      <c r="B2016" s="1" t="s">
        <v>3733</v>
      </c>
      <c r="E2016" s="1" t="s">
        <v>3787</v>
      </c>
      <c r="F2016">
        <v>46122.833333333336</v>
      </c>
      <c r="G2016">
        <v>46123.833333333336</v>
      </c>
      <c r="H2016">
        <v>46112.833333333336</v>
      </c>
      <c r="I2016">
        <v>46142.833333333336</v>
      </c>
      <c r="J2016" s="1" t="s">
        <v>3735</v>
      </c>
      <c r="K2016" s="1" t="s">
        <v>45</v>
      </c>
      <c r="L2016" s="1" t="s">
        <v>3736</v>
      </c>
      <c r="M2016" s="1" t="s">
        <v>3788</v>
      </c>
      <c r="N2016" s="1" t="s">
        <v>3738</v>
      </c>
      <c r="O2016" s="1" t="s">
        <v>49</v>
      </c>
      <c r="P2016">
        <v>620.69179999999994</v>
      </c>
      <c r="Q2016" s="1" t="s">
        <v>3739</v>
      </c>
      <c r="R2016">
        <v>3.1611018544147031E-2</v>
      </c>
      <c r="S2016" s="1" t="s">
        <v>3740</v>
      </c>
      <c r="T2016" s="1" t="s">
        <v>52</v>
      </c>
      <c r="U2016">
        <v>19.620699999999999</v>
      </c>
      <c r="V2016">
        <v>15.9207</v>
      </c>
      <c r="W2016">
        <v>15.9207</v>
      </c>
      <c r="X2016" s="1" t="s">
        <v>53</v>
      </c>
      <c r="Y2016" s="1" t="s">
        <v>49</v>
      </c>
      <c r="Z2016" s="1" t="s">
        <v>3736</v>
      </c>
      <c r="AA2016" s="1" t="s">
        <v>3789</v>
      </c>
      <c r="AB2016" s="1" t="s">
        <v>3790</v>
      </c>
      <c r="AC2016" s="1" t="s">
        <v>125</v>
      </c>
      <c r="AD2016" s="1" t="s">
        <v>3791</v>
      </c>
      <c r="AE2016" s="1" t="s">
        <v>3792</v>
      </c>
      <c r="AF2016" s="1" t="s">
        <v>70</v>
      </c>
      <c r="AG2016" s="1" t="s">
        <v>3745</v>
      </c>
      <c r="AH2016">
        <v>212</v>
      </c>
      <c r="AI2016" s="1" t="s">
        <v>70</v>
      </c>
      <c r="AJ2016" s="1" t="s">
        <v>71</v>
      </c>
      <c r="AK2016" s="1" t="s">
        <v>72</v>
      </c>
      <c r="AL2016">
        <v>1</v>
      </c>
      <c r="AM2016" s="1" t="s">
        <v>4203</v>
      </c>
      <c r="AN2016" s="2">
        <v>46113</v>
      </c>
      <c r="AO2016" s="3">
        <v>46113</v>
      </c>
    </row>
    <row r="2017" spans="1:41">
      <c r="A2017" s="1" t="s">
        <v>4204</v>
      </c>
      <c r="B2017" s="1" t="s">
        <v>3733</v>
      </c>
      <c r="E2017" s="1" t="s">
        <v>3787</v>
      </c>
      <c r="F2017">
        <v>46122.833333333336</v>
      </c>
      <c r="G2017">
        <v>46123.833333333336</v>
      </c>
      <c r="H2017">
        <v>46112.833333333336</v>
      </c>
      <c r="I2017">
        <v>46142.833333333336</v>
      </c>
      <c r="J2017" s="1" t="s">
        <v>3735</v>
      </c>
      <c r="K2017" s="1" t="s">
        <v>45</v>
      </c>
      <c r="L2017" s="1" t="s">
        <v>3736</v>
      </c>
      <c r="M2017" s="1" t="s">
        <v>3795</v>
      </c>
      <c r="N2017" s="1" t="s">
        <v>3738</v>
      </c>
      <c r="O2017" s="1" t="s">
        <v>49</v>
      </c>
      <c r="P2017">
        <v>671.91409999999996</v>
      </c>
      <c r="Q2017" s="1" t="s">
        <v>3739</v>
      </c>
      <c r="R2017">
        <v>3.1611034803407163E-2</v>
      </c>
      <c r="S2017" s="1" t="s">
        <v>3740</v>
      </c>
      <c r="T2017" s="1" t="s">
        <v>52</v>
      </c>
      <c r="U2017">
        <v>21.239899999999999</v>
      </c>
      <c r="V2017">
        <v>17.2346</v>
      </c>
      <c r="W2017">
        <v>17.2346</v>
      </c>
      <c r="X2017" s="1" t="s">
        <v>53</v>
      </c>
      <c r="Y2017" s="1" t="s">
        <v>49</v>
      </c>
      <c r="Z2017" s="1" t="s">
        <v>3736</v>
      </c>
      <c r="AA2017" s="1" t="s">
        <v>3789</v>
      </c>
      <c r="AB2017" s="1" t="s">
        <v>3790</v>
      </c>
      <c r="AC2017" s="1" t="s">
        <v>125</v>
      </c>
      <c r="AD2017" s="1" t="s">
        <v>3791</v>
      </c>
      <c r="AE2017" s="1" t="s">
        <v>3792</v>
      </c>
      <c r="AF2017" s="1" t="s">
        <v>70</v>
      </c>
      <c r="AG2017" s="1" t="s">
        <v>3745</v>
      </c>
      <c r="AH2017">
        <v>213</v>
      </c>
      <c r="AI2017" s="1" t="s">
        <v>70</v>
      </c>
      <c r="AJ2017" s="1" t="s">
        <v>71</v>
      </c>
      <c r="AK2017" s="1" t="s">
        <v>72</v>
      </c>
      <c r="AL2017">
        <v>1</v>
      </c>
      <c r="AM2017" s="1" t="s">
        <v>4205</v>
      </c>
      <c r="AN2017" s="2">
        <v>46113</v>
      </c>
      <c r="AO2017" s="3">
        <v>46113</v>
      </c>
    </row>
    <row r="2018" spans="1:41">
      <c r="A2018" s="1" t="s">
        <v>4206</v>
      </c>
      <c r="B2018" s="1" t="s">
        <v>3733</v>
      </c>
      <c r="E2018" s="1" t="s">
        <v>3787</v>
      </c>
      <c r="F2018">
        <v>46122.833333333336</v>
      </c>
      <c r="G2018">
        <v>46123.833333333336</v>
      </c>
      <c r="H2018">
        <v>46112.833333333336</v>
      </c>
      <c r="I2018">
        <v>46142.833333333336</v>
      </c>
      <c r="J2018" s="1" t="s">
        <v>3751</v>
      </c>
      <c r="K2018" s="1" t="s">
        <v>124</v>
      </c>
      <c r="L2018" s="1" t="s">
        <v>3752</v>
      </c>
      <c r="M2018" s="1" t="s">
        <v>3798</v>
      </c>
      <c r="N2018" s="1" t="s">
        <v>3738</v>
      </c>
      <c r="O2018" s="1" t="s">
        <v>49</v>
      </c>
      <c r="P2018">
        <v>5.7877999999999998</v>
      </c>
      <c r="Q2018" s="1" t="s">
        <v>3754</v>
      </c>
      <c r="R2018">
        <v>6.2499740834168431</v>
      </c>
      <c r="S2018" s="1" t="s">
        <v>51</v>
      </c>
      <c r="T2018" s="1" t="s">
        <v>52</v>
      </c>
      <c r="U2018">
        <v>36.1736</v>
      </c>
      <c r="V2018">
        <v>34.364899999999999</v>
      </c>
      <c r="W2018">
        <v>34.364899999999999</v>
      </c>
      <c r="X2018" s="1" t="s">
        <v>53</v>
      </c>
      <c r="Y2018" s="1" t="s">
        <v>49</v>
      </c>
      <c r="Z2018" s="1" t="s">
        <v>3752</v>
      </c>
      <c r="AA2018" s="1" t="s">
        <v>3789</v>
      </c>
      <c r="AB2018" s="1" t="s">
        <v>3790</v>
      </c>
      <c r="AC2018" s="1" t="s">
        <v>125</v>
      </c>
      <c r="AD2018" s="1" t="s">
        <v>3791</v>
      </c>
      <c r="AE2018" s="1" t="s">
        <v>3792</v>
      </c>
      <c r="AF2018" s="1" t="s">
        <v>70</v>
      </c>
      <c r="AG2018" s="1" t="s">
        <v>3745</v>
      </c>
      <c r="AH2018">
        <v>214</v>
      </c>
      <c r="AI2018" s="1" t="s">
        <v>70</v>
      </c>
      <c r="AJ2018" s="1" t="s">
        <v>71</v>
      </c>
      <c r="AK2018" s="1" t="s">
        <v>72</v>
      </c>
      <c r="AL2018">
        <v>1</v>
      </c>
      <c r="AM2018" s="1" t="s">
        <v>4207</v>
      </c>
      <c r="AN2018" s="2">
        <v>46113</v>
      </c>
      <c r="AO2018" s="3">
        <v>46113</v>
      </c>
    </row>
    <row r="2019" spans="1:41">
      <c r="A2019" s="1" t="s">
        <v>4208</v>
      </c>
      <c r="B2019" s="1" t="s">
        <v>3733</v>
      </c>
      <c r="E2019" s="1" t="s">
        <v>3787</v>
      </c>
      <c r="F2019">
        <v>46122.833333333336</v>
      </c>
      <c r="G2019">
        <v>46123.833333333336</v>
      </c>
      <c r="H2019">
        <v>46112.833333333336</v>
      </c>
      <c r="I2019">
        <v>46142.833333333336</v>
      </c>
      <c r="J2019" s="1" t="s">
        <v>3751</v>
      </c>
      <c r="K2019" s="1" t="s">
        <v>124</v>
      </c>
      <c r="L2019" s="1" t="s">
        <v>3752</v>
      </c>
      <c r="M2019" s="1" t="s">
        <v>3801</v>
      </c>
      <c r="N2019" s="1" t="s">
        <v>3738</v>
      </c>
      <c r="O2019" s="1" t="s">
        <v>49</v>
      </c>
      <c r="P2019">
        <v>5.8068999999999997</v>
      </c>
      <c r="Q2019" s="1" t="s">
        <v>3754</v>
      </c>
      <c r="R2019">
        <v>6.2500129156692905</v>
      </c>
      <c r="S2019" s="1" t="s">
        <v>51</v>
      </c>
      <c r="T2019" s="1" t="s">
        <v>52</v>
      </c>
      <c r="U2019">
        <v>36.293199999999999</v>
      </c>
      <c r="V2019">
        <v>34.478499999999997</v>
      </c>
      <c r="W2019">
        <v>34.478499999999997</v>
      </c>
      <c r="X2019" s="1" t="s">
        <v>53</v>
      </c>
      <c r="Y2019" s="1" t="s">
        <v>49</v>
      </c>
      <c r="Z2019" s="1" t="s">
        <v>3752</v>
      </c>
      <c r="AA2019" s="1" t="s">
        <v>3789</v>
      </c>
      <c r="AB2019" s="1" t="s">
        <v>3790</v>
      </c>
      <c r="AC2019" s="1" t="s">
        <v>125</v>
      </c>
      <c r="AD2019" s="1" t="s">
        <v>3791</v>
      </c>
      <c r="AE2019" s="1" t="s">
        <v>3792</v>
      </c>
      <c r="AF2019" s="1" t="s">
        <v>70</v>
      </c>
      <c r="AG2019" s="1" t="s">
        <v>3745</v>
      </c>
      <c r="AH2019">
        <v>215</v>
      </c>
      <c r="AI2019" s="1" t="s">
        <v>70</v>
      </c>
      <c r="AJ2019" s="1" t="s">
        <v>71</v>
      </c>
      <c r="AK2019" s="1" t="s">
        <v>72</v>
      </c>
      <c r="AL2019">
        <v>1</v>
      </c>
      <c r="AM2019" s="1" t="s">
        <v>4209</v>
      </c>
      <c r="AN2019" s="2">
        <v>46113</v>
      </c>
      <c r="AO2019" s="3">
        <v>46113</v>
      </c>
    </row>
    <row r="2020" spans="1:41">
      <c r="A2020" s="1" t="s">
        <v>4210</v>
      </c>
      <c r="B2020" s="1" t="s">
        <v>3733</v>
      </c>
      <c r="E2020" s="1" t="s">
        <v>3787</v>
      </c>
      <c r="F2020">
        <v>46122.833333333336</v>
      </c>
      <c r="G2020">
        <v>46123.833333333336</v>
      </c>
      <c r="H2020">
        <v>46112.833333333336</v>
      </c>
      <c r="I2020">
        <v>46142.833333333336</v>
      </c>
      <c r="J2020" s="1" t="s">
        <v>3760</v>
      </c>
      <c r="K2020" s="1" t="s">
        <v>76</v>
      </c>
      <c r="L2020" s="1" t="s">
        <v>3761</v>
      </c>
      <c r="M2020" s="1" t="s">
        <v>3804</v>
      </c>
      <c r="N2020" s="1" t="s">
        <v>3738</v>
      </c>
      <c r="O2020" s="1" t="s">
        <v>49</v>
      </c>
      <c r="P2020">
        <v>135.0438</v>
      </c>
      <c r="Q2020" s="1" t="s">
        <v>3763</v>
      </c>
      <c r="R2020">
        <v>2.5999712685810087E-2</v>
      </c>
      <c r="S2020" s="1" t="s">
        <v>51</v>
      </c>
      <c r="T2020" s="1" t="s">
        <v>52</v>
      </c>
      <c r="U2020">
        <v>3.5110999999999999</v>
      </c>
      <c r="V2020">
        <v>3.2410999999999999</v>
      </c>
      <c r="W2020">
        <v>3.2410999999999999</v>
      </c>
      <c r="X2020" s="1" t="s">
        <v>53</v>
      </c>
      <c r="Y2020" s="1" t="s">
        <v>49</v>
      </c>
      <c r="Z2020" s="1" t="s">
        <v>3761</v>
      </c>
      <c r="AA2020" s="1" t="s">
        <v>3789</v>
      </c>
      <c r="AB2020" s="1" t="s">
        <v>3790</v>
      </c>
      <c r="AC2020" s="1" t="s">
        <v>125</v>
      </c>
      <c r="AD2020" s="1" t="s">
        <v>3791</v>
      </c>
      <c r="AE2020" s="1" t="s">
        <v>3792</v>
      </c>
      <c r="AF2020" s="1" t="s">
        <v>70</v>
      </c>
      <c r="AG2020" s="1" t="s">
        <v>3745</v>
      </c>
      <c r="AH2020">
        <v>216</v>
      </c>
      <c r="AI2020" s="1" t="s">
        <v>70</v>
      </c>
      <c r="AJ2020" s="1" t="s">
        <v>71</v>
      </c>
      <c r="AK2020" s="1" t="s">
        <v>72</v>
      </c>
      <c r="AL2020">
        <v>1</v>
      </c>
      <c r="AM2020" s="1" t="s">
        <v>4211</v>
      </c>
      <c r="AN2020" s="2">
        <v>46113</v>
      </c>
      <c r="AO2020" s="3">
        <v>46113</v>
      </c>
    </row>
    <row r="2021" spans="1:41">
      <c r="A2021" s="1" t="s">
        <v>4212</v>
      </c>
      <c r="B2021" s="1" t="s">
        <v>3733</v>
      </c>
      <c r="E2021" s="1" t="s">
        <v>3787</v>
      </c>
      <c r="F2021">
        <v>46122.833333333336</v>
      </c>
      <c r="G2021">
        <v>46123.833333333336</v>
      </c>
      <c r="H2021">
        <v>46112.833333333336</v>
      </c>
      <c r="I2021">
        <v>46142.833333333336</v>
      </c>
      <c r="J2021" s="1" t="s">
        <v>3760</v>
      </c>
      <c r="K2021" s="1" t="s">
        <v>76</v>
      </c>
      <c r="L2021" s="1" t="s">
        <v>3761</v>
      </c>
      <c r="M2021" s="1" t="s">
        <v>3807</v>
      </c>
      <c r="N2021" s="1" t="s">
        <v>3738</v>
      </c>
      <c r="O2021" s="1" t="s">
        <v>49</v>
      </c>
      <c r="P2021">
        <v>152.33539999999999</v>
      </c>
      <c r="Q2021" s="1" t="s">
        <v>3763</v>
      </c>
      <c r="R2021">
        <v>2.5999866084967776E-2</v>
      </c>
      <c r="S2021" s="1" t="s">
        <v>51</v>
      </c>
      <c r="T2021" s="1" t="s">
        <v>52</v>
      </c>
      <c r="U2021">
        <v>3.9607000000000001</v>
      </c>
      <c r="V2021">
        <v>3.6560000000000001</v>
      </c>
      <c r="W2021">
        <v>3.6560000000000001</v>
      </c>
      <c r="X2021" s="1" t="s">
        <v>53</v>
      </c>
      <c r="Y2021" s="1" t="s">
        <v>49</v>
      </c>
      <c r="Z2021" s="1" t="s">
        <v>3761</v>
      </c>
      <c r="AA2021" s="1" t="s">
        <v>3789</v>
      </c>
      <c r="AB2021" s="1" t="s">
        <v>3790</v>
      </c>
      <c r="AC2021" s="1" t="s">
        <v>125</v>
      </c>
      <c r="AD2021" s="1" t="s">
        <v>3791</v>
      </c>
      <c r="AE2021" s="1" t="s">
        <v>3792</v>
      </c>
      <c r="AF2021" s="1" t="s">
        <v>70</v>
      </c>
      <c r="AG2021" s="1" t="s">
        <v>3745</v>
      </c>
      <c r="AH2021">
        <v>217</v>
      </c>
      <c r="AI2021" s="1" t="s">
        <v>70</v>
      </c>
      <c r="AJ2021" s="1" t="s">
        <v>71</v>
      </c>
      <c r="AK2021" s="1" t="s">
        <v>72</v>
      </c>
      <c r="AL2021">
        <v>1</v>
      </c>
      <c r="AM2021" s="1" t="s">
        <v>4213</v>
      </c>
      <c r="AN2021" s="2">
        <v>46113</v>
      </c>
      <c r="AO2021" s="3">
        <v>46113</v>
      </c>
    </row>
    <row r="2022" spans="1:41">
      <c r="A2022" s="1" t="s">
        <v>4214</v>
      </c>
      <c r="B2022" s="1" t="s">
        <v>3733</v>
      </c>
      <c r="E2022" s="1" t="s">
        <v>3787</v>
      </c>
      <c r="F2022">
        <v>46122.833333333336</v>
      </c>
      <c r="G2022">
        <v>46123.833333333336</v>
      </c>
      <c r="H2022">
        <v>46112.833333333336</v>
      </c>
      <c r="I2022">
        <v>46142.833333333336</v>
      </c>
      <c r="J2022" s="1" t="s">
        <v>3769</v>
      </c>
      <c r="K2022" s="1" t="s">
        <v>87</v>
      </c>
      <c r="L2022" s="1" t="s">
        <v>3770</v>
      </c>
      <c r="M2022" s="1" t="s">
        <v>3810</v>
      </c>
      <c r="N2022" s="1" t="s">
        <v>3738</v>
      </c>
      <c r="O2022" s="1" t="s">
        <v>49</v>
      </c>
      <c r="P2022">
        <v>174.5539</v>
      </c>
      <c r="Q2022" s="1" t="s">
        <v>3739</v>
      </c>
      <c r="R2022">
        <v>8.260027418465013E-2</v>
      </c>
      <c r="S2022" s="1" t="s">
        <v>3740</v>
      </c>
      <c r="T2022" s="1" t="s">
        <v>52</v>
      </c>
      <c r="U2022">
        <v>14.418200000000001</v>
      </c>
      <c r="V2022">
        <v>11.883599999999999</v>
      </c>
      <c r="W2022">
        <v>11.883599999999999</v>
      </c>
      <c r="X2022" s="1" t="s">
        <v>53</v>
      </c>
      <c r="Y2022" s="1" t="s">
        <v>49</v>
      </c>
      <c r="Z2022" s="1" t="s">
        <v>3770</v>
      </c>
      <c r="AA2022" s="1" t="s">
        <v>55</v>
      </c>
      <c r="AB2022" s="1" t="s">
        <v>56</v>
      </c>
      <c r="AC2022" s="1" t="s">
        <v>57</v>
      </c>
      <c r="AD2022" s="1" t="s">
        <v>58</v>
      </c>
      <c r="AE2022" s="1" t="s">
        <v>59</v>
      </c>
      <c r="AF2022" s="1" t="s">
        <v>56</v>
      </c>
      <c r="AG2022" s="1" t="s">
        <v>3745</v>
      </c>
      <c r="AH2022">
        <v>218</v>
      </c>
      <c r="AI2022" s="1" t="s">
        <v>56</v>
      </c>
      <c r="AJ2022" s="1" t="s">
        <v>56</v>
      </c>
      <c r="AK2022" s="1" t="s">
        <v>61</v>
      </c>
      <c r="AL2022">
        <v>1</v>
      </c>
      <c r="AM2022" s="1" t="s">
        <v>4215</v>
      </c>
      <c r="AN2022" s="2">
        <v>46113</v>
      </c>
      <c r="AO2022" s="3">
        <v>46113</v>
      </c>
    </row>
    <row r="2023" spans="1:41">
      <c r="A2023" s="1" t="s">
        <v>4216</v>
      </c>
      <c r="B2023" s="1" t="s">
        <v>3733</v>
      </c>
      <c r="E2023" s="1" t="s">
        <v>3787</v>
      </c>
      <c r="F2023">
        <v>46122.833333333336</v>
      </c>
      <c r="G2023">
        <v>46123.833333333336</v>
      </c>
      <c r="H2023">
        <v>46112.833333333336</v>
      </c>
      <c r="I2023">
        <v>46142.833333333336</v>
      </c>
      <c r="J2023" s="1" t="s">
        <v>3769</v>
      </c>
      <c r="K2023" s="1" t="s">
        <v>87</v>
      </c>
      <c r="L2023" s="1" t="s">
        <v>3770</v>
      </c>
      <c r="M2023" s="1" t="s">
        <v>3813</v>
      </c>
      <c r="N2023" s="1" t="s">
        <v>3738</v>
      </c>
      <c r="O2023" s="1" t="s">
        <v>49</v>
      </c>
      <c r="P2023">
        <v>194.84180000000001</v>
      </c>
      <c r="Q2023" s="1" t="s">
        <v>3739</v>
      </c>
      <c r="R2023">
        <v>8.259983227418348E-2</v>
      </c>
      <c r="S2023" s="1" t="s">
        <v>3740</v>
      </c>
      <c r="T2023" s="1" t="s">
        <v>52</v>
      </c>
      <c r="U2023">
        <v>16.093900000000001</v>
      </c>
      <c r="V2023">
        <v>13.264799999999999</v>
      </c>
      <c r="W2023">
        <v>13.264799999999999</v>
      </c>
      <c r="X2023" s="1" t="s">
        <v>53</v>
      </c>
      <c r="Y2023" s="1" t="s">
        <v>49</v>
      </c>
      <c r="Z2023" s="1" t="s">
        <v>3770</v>
      </c>
      <c r="AA2023" s="1" t="s">
        <v>3789</v>
      </c>
      <c r="AB2023" s="1" t="s">
        <v>3790</v>
      </c>
      <c r="AC2023" s="1" t="s">
        <v>125</v>
      </c>
      <c r="AD2023" s="1" t="s">
        <v>3791</v>
      </c>
      <c r="AE2023" s="1" t="s">
        <v>3792</v>
      </c>
      <c r="AF2023" s="1" t="s">
        <v>70</v>
      </c>
      <c r="AG2023" s="1" t="s">
        <v>3745</v>
      </c>
      <c r="AH2023">
        <v>219</v>
      </c>
      <c r="AI2023" s="1" t="s">
        <v>70</v>
      </c>
      <c r="AJ2023" s="1" t="s">
        <v>71</v>
      </c>
      <c r="AK2023" s="1" t="s">
        <v>72</v>
      </c>
      <c r="AL2023">
        <v>1</v>
      </c>
      <c r="AM2023" s="1" t="s">
        <v>4217</v>
      </c>
      <c r="AN2023" s="2">
        <v>46113</v>
      </c>
      <c r="AO2023" s="3">
        <v>46113</v>
      </c>
    </row>
    <row r="2024" spans="1:41">
      <c r="A2024" s="1" t="s">
        <v>4218</v>
      </c>
      <c r="B2024" s="1" t="s">
        <v>3733</v>
      </c>
      <c r="E2024" s="1" t="s">
        <v>3787</v>
      </c>
      <c r="F2024">
        <v>46122.833333333336</v>
      </c>
      <c r="G2024">
        <v>46123.833333333336</v>
      </c>
      <c r="H2024">
        <v>46112.833333333336</v>
      </c>
      <c r="I2024">
        <v>46142.833333333336</v>
      </c>
      <c r="J2024" s="1" t="s">
        <v>3777</v>
      </c>
      <c r="K2024" s="1" t="s">
        <v>107</v>
      </c>
      <c r="L2024" s="1" t="s">
        <v>3778</v>
      </c>
      <c r="M2024" s="1" t="s">
        <v>3816</v>
      </c>
      <c r="N2024" s="1" t="s">
        <v>3738</v>
      </c>
      <c r="O2024" s="1" t="s">
        <v>49</v>
      </c>
      <c r="P2024">
        <v>130.02930000000001</v>
      </c>
      <c r="Q2024" s="1" t="s">
        <v>3780</v>
      </c>
      <c r="R2024">
        <v>0.50000038452871776</v>
      </c>
      <c r="S2024" s="1" t="s">
        <v>51</v>
      </c>
      <c r="T2024" s="1" t="s">
        <v>52</v>
      </c>
      <c r="U2024">
        <v>65.014700000000005</v>
      </c>
      <c r="V2024">
        <v>59.813499999999998</v>
      </c>
      <c r="W2024">
        <v>59.813499999999998</v>
      </c>
      <c r="X2024" s="1" t="s">
        <v>53</v>
      </c>
      <c r="Y2024" s="1" t="s">
        <v>49</v>
      </c>
      <c r="Z2024" s="1" t="s">
        <v>3778</v>
      </c>
      <c r="AA2024" s="1" t="s">
        <v>3817</v>
      </c>
      <c r="AB2024" s="1" t="s">
        <v>3790</v>
      </c>
      <c r="AC2024" s="1" t="s">
        <v>125</v>
      </c>
      <c r="AD2024" s="1" t="s">
        <v>3791</v>
      </c>
      <c r="AE2024" s="1" t="s">
        <v>3792</v>
      </c>
      <c r="AF2024" s="1" t="s">
        <v>70</v>
      </c>
      <c r="AG2024" s="1" t="s">
        <v>3745</v>
      </c>
      <c r="AH2024">
        <v>220</v>
      </c>
      <c r="AI2024" s="1" t="s">
        <v>113</v>
      </c>
      <c r="AJ2024" s="1" t="s">
        <v>114</v>
      </c>
      <c r="AK2024" s="1" t="s">
        <v>115</v>
      </c>
      <c r="AL2024">
        <v>1</v>
      </c>
      <c r="AM2024" s="1" t="s">
        <v>4219</v>
      </c>
      <c r="AN2024" s="2">
        <v>46113</v>
      </c>
      <c r="AO2024" s="3">
        <v>46113</v>
      </c>
    </row>
    <row r="2025" spans="1:41">
      <c r="A2025" s="1" t="s">
        <v>4220</v>
      </c>
      <c r="B2025" s="1" t="s">
        <v>3733</v>
      </c>
      <c r="E2025" s="1" t="s">
        <v>3787</v>
      </c>
      <c r="F2025">
        <v>46122.833333333336</v>
      </c>
      <c r="G2025">
        <v>46123.833333333336</v>
      </c>
      <c r="H2025">
        <v>46112.833333333336</v>
      </c>
      <c r="I2025">
        <v>46142.833333333336</v>
      </c>
      <c r="J2025" s="1" t="s">
        <v>3777</v>
      </c>
      <c r="K2025" s="1" t="s">
        <v>107</v>
      </c>
      <c r="L2025" s="1" t="s">
        <v>3778</v>
      </c>
      <c r="M2025" s="1" t="s">
        <v>3820</v>
      </c>
      <c r="N2025" s="1" t="s">
        <v>3738</v>
      </c>
      <c r="O2025" s="1" t="s">
        <v>49</v>
      </c>
      <c r="P2025">
        <v>125.679</v>
      </c>
      <c r="Q2025" s="1" t="s">
        <v>3780</v>
      </c>
      <c r="R2025">
        <v>0.5</v>
      </c>
      <c r="S2025" s="1" t="s">
        <v>51</v>
      </c>
      <c r="T2025" s="1" t="s">
        <v>52</v>
      </c>
      <c r="U2025">
        <v>62.839500000000001</v>
      </c>
      <c r="V2025">
        <v>57.8123</v>
      </c>
      <c r="W2025">
        <v>57.8123</v>
      </c>
      <c r="X2025" s="1" t="s">
        <v>53</v>
      </c>
      <c r="Y2025" s="1" t="s">
        <v>49</v>
      </c>
      <c r="Z2025" s="1" t="s">
        <v>3778</v>
      </c>
      <c r="AA2025" s="1" t="s">
        <v>3817</v>
      </c>
      <c r="AB2025" s="1" t="s">
        <v>3790</v>
      </c>
      <c r="AC2025" s="1" t="s">
        <v>125</v>
      </c>
      <c r="AD2025" s="1" t="s">
        <v>3791</v>
      </c>
      <c r="AE2025" s="1" t="s">
        <v>3792</v>
      </c>
      <c r="AF2025" s="1" t="s">
        <v>70</v>
      </c>
      <c r="AG2025" s="1" t="s">
        <v>3745</v>
      </c>
      <c r="AH2025">
        <v>221</v>
      </c>
      <c r="AI2025" s="1" t="s">
        <v>113</v>
      </c>
      <c r="AJ2025" s="1" t="s">
        <v>114</v>
      </c>
      <c r="AK2025" s="1" t="s">
        <v>115</v>
      </c>
      <c r="AL2025">
        <v>1</v>
      </c>
      <c r="AM2025" s="1" t="s">
        <v>4221</v>
      </c>
      <c r="AN2025" s="2">
        <v>46113</v>
      </c>
      <c r="AO2025" s="3">
        <v>46113</v>
      </c>
    </row>
    <row r="2026" spans="1:41">
      <c r="A2026" s="1" t="s">
        <v>4222</v>
      </c>
      <c r="B2026" s="1" t="s">
        <v>3733</v>
      </c>
      <c r="E2026" s="1" t="s">
        <v>3734</v>
      </c>
      <c r="F2026">
        <v>46123.833333333336</v>
      </c>
      <c r="G2026">
        <v>46124.833333333336</v>
      </c>
      <c r="H2026">
        <v>46112.833333333336</v>
      </c>
      <c r="I2026">
        <v>46142.833333333336</v>
      </c>
      <c r="J2026" s="1" t="s">
        <v>3735</v>
      </c>
      <c r="K2026" s="1" t="s">
        <v>45</v>
      </c>
      <c r="L2026" s="1" t="s">
        <v>3736</v>
      </c>
      <c r="M2026" s="1" t="s">
        <v>3737</v>
      </c>
      <c r="N2026" s="1" t="s">
        <v>3738</v>
      </c>
      <c r="O2026" s="1" t="s">
        <v>49</v>
      </c>
      <c r="P2026">
        <v>1426.0898</v>
      </c>
      <c r="Q2026" s="1" t="s">
        <v>3739</v>
      </c>
      <c r="R2026">
        <v>3.1610982702491811E-2</v>
      </c>
      <c r="S2026" s="1" t="s">
        <v>3740</v>
      </c>
      <c r="T2026" s="1" t="s">
        <v>52</v>
      </c>
      <c r="U2026">
        <v>45.080100000000002</v>
      </c>
      <c r="V2026">
        <v>36.5792</v>
      </c>
      <c r="W2026">
        <v>36.5792</v>
      </c>
      <c r="X2026" s="1" t="s">
        <v>53</v>
      </c>
      <c r="Y2026" s="1" t="s">
        <v>49</v>
      </c>
      <c r="Z2026" s="1" t="s">
        <v>3736</v>
      </c>
      <c r="AA2026" s="1" t="s">
        <v>3741</v>
      </c>
      <c r="AB2026" s="1" t="s">
        <v>3742</v>
      </c>
      <c r="AC2026" s="1" t="s">
        <v>67</v>
      </c>
      <c r="AD2026" s="1" t="s">
        <v>3743</v>
      </c>
      <c r="AE2026" s="1" t="s">
        <v>3744</v>
      </c>
      <c r="AF2026" s="1" t="s">
        <v>70</v>
      </c>
      <c r="AG2026" s="1" t="s">
        <v>3745</v>
      </c>
      <c r="AH2026">
        <v>222</v>
      </c>
      <c r="AI2026" s="1" t="s">
        <v>70</v>
      </c>
      <c r="AJ2026" s="1" t="s">
        <v>71</v>
      </c>
      <c r="AK2026" s="1" t="s">
        <v>72</v>
      </c>
      <c r="AL2026">
        <v>1</v>
      </c>
      <c r="AM2026" s="1" t="s">
        <v>4223</v>
      </c>
      <c r="AN2026" s="2">
        <v>46113</v>
      </c>
      <c r="AO2026" s="3">
        <v>46113</v>
      </c>
    </row>
    <row r="2027" spans="1:41">
      <c r="A2027" s="1" t="s">
        <v>4224</v>
      </c>
      <c r="B2027" s="1" t="s">
        <v>3733</v>
      </c>
      <c r="E2027" s="1" t="s">
        <v>3734</v>
      </c>
      <c r="F2027">
        <v>46123.833333333336</v>
      </c>
      <c r="G2027">
        <v>46124.833333333336</v>
      </c>
      <c r="H2027">
        <v>46112.833333333336</v>
      </c>
      <c r="I2027">
        <v>46142.833333333336</v>
      </c>
      <c r="J2027" s="1" t="s">
        <v>3735</v>
      </c>
      <c r="K2027" s="1" t="s">
        <v>45</v>
      </c>
      <c r="L2027" s="1" t="s">
        <v>3736</v>
      </c>
      <c r="M2027" s="1" t="s">
        <v>3748</v>
      </c>
      <c r="N2027" s="1" t="s">
        <v>3738</v>
      </c>
      <c r="O2027" s="1" t="s">
        <v>49</v>
      </c>
      <c r="P2027">
        <v>1477.0685000000001</v>
      </c>
      <c r="Q2027" s="1" t="s">
        <v>3739</v>
      </c>
      <c r="R2027">
        <v>3.1610991636474545E-2</v>
      </c>
      <c r="S2027" s="1" t="s">
        <v>3740</v>
      </c>
      <c r="T2027" s="1" t="s">
        <v>52</v>
      </c>
      <c r="U2027">
        <v>46.691600000000001</v>
      </c>
      <c r="V2027">
        <v>37.886899999999997</v>
      </c>
      <c r="W2027">
        <v>37.886899999999997</v>
      </c>
      <c r="X2027" s="1" t="s">
        <v>53</v>
      </c>
      <c r="Y2027" s="1" t="s">
        <v>49</v>
      </c>
      <c r="Z2027" s="1" t="s">
        <v>3736</v>
      </c>
      <c r="AA2027" s="1" t="s">
        <v>3741</v>
      </c>
      <c r="AB2027" s="1" t="s">
        <v>3742</v>
      </c>
      <c r="AC2027" s="1" t="s">
        <v>67</v>
      </c>
      <c r="AD2027" s="1" t="s">
        <v>3743</v>
      </c>
      <c r="AE2027" s="1" t="s">
        <v>3744</v>
      </c>
      <c r="AF2027" s="1" t="s">
        <v>70</v>
      </c>
      <c r="AG2027" s="1" t="s">
        <v>3745</v>
      </c>
      <c r="AH2027">
        <v>223</v>
      </c>
      <c r="AI2027" s="1" t="s">
        <v>70</v>
      </c>
      <c r="AJ2027" s="1" t="s">
        <v>71</v>
      </c>
      <c r="AK2027" s="1" t="s">
        <v>72</v>
      </c>
      <c r="AL2027">
        <v>1</v>
      </c>
      <c r="AM2027" s="1" t="s">
        <v>4225</v>
      </c>
      <c r="AN2027" s="2">
        <v>46113</v>
      </c>
      <c r="AO2027" s="3">
        <v>46113</v>
      </c>
    </row>
    <row r="2028" spans="1:41">
      <c r="A2028" s="1" t="s">
        <v>4226</v>
      </c>
      <c r="B2028" s="1" t="s">
        <v>3733</v>
      </c>
      <c r="E2028" s="1" t="s">
        <v>3734</v>
      </c>
      <c r="F2028">
        <v>46123.833333333336</v>
      </c>
      <c r="G2028">
        <v>46124.833333333336</v>
      </c>
      <c r="H2028">
        <v>46112.833333333336</v>
      </c>
      <c r="I2028">
        <v>46142.833333333336</v>
      </c>
      <c r="J2028" s="1" t="s">
        <v>3751</v>
      </c>
      <c r="K2028" s="1" t="s">
        <v>124</v>
      </c>
      <c r="L2028" s="1" t="s">
        <v>3752</v>
      </c>
      <c r="M2028" s="1" t="s">
        <v>3753</v>
      </c>
      <c r="N2028" s="1" t="s">
        <v>3738</v>
      </c>
      <c r="O2028" s="1" t="s">
        <v>49</v>
      </c>
      <c r="P2028">
        <v>11.4613</v>
      </c>
      <c r="Q2028" s="1" t="s">
        <v>3754</v>
      </c>
      <c r="R2028">
        <v>6.2500239937877904</v>
      </c>
      <c r="S2028" s="1" t="s">
        <v>51</v>
      </c>
      <c r="T2028" s="1" t="s">
        <v>52</v>
      </c>
      <c r="U2028">
        <v>71.633399999999995</v>
      </c>
      <c r="V2028">
        <v>68.051699999999997</v>
      </c>
      <c r="W2028">
        <v>68.051699999999997</v>
      </c>
      <c r="X2028" s="1" t="s">
        <v>53</v>
      </c>
      <c r="Y2028" s="1" t="s">
        <v>49</v>
      </c>
      <c r="Z2028" s="1" t="s">
        <v>3752</v>
      </c>
      <c r="AA2028" s="1" t="s">
        <v>3741</v>
      </c>
      <c r="AB2028" s="1" t="s">
        <v>3742</v>
      </c>
      <c r="AC2028" s="1" t="s">
        <v>67</v>
      </c>
      <c r="AD2028" s="1" t="s">
        <v>3743</v>
      </c>
      <c r="AE2028" s="1" t="s">
        <v>3744</v>
      </c>
      <c r="AF2028" s="1" t="s">
        <v>70</v>
      </c>
      <c r="AG2028" s="1" t="s">
        <v>3745</v>
      </c>
      <c r="AH2028">
        <v>224</v>
      </c>
      <c r="AI2028" s="1" t="s">
        <v>70</v>
      </c>
      <c r="AJ2028" s="1" t="s">
        <v>71</v>
      </c>
      <c r="AK2028" s="1" t="s">
        <v>72</v>
      </c>
      <c r="AL2028">
        <v>1</v>
      </c>
      <c r="AM2028" s="1" t="s">
        <v>4227</v>
      </c>
      <c r="AN2028" s="2">
        <v>46113</v>
      </c>
      <c r="AO2028" s="3">
        <v>46113</v>
      </c>
    </row>
    <row r="2029" spans="1:41">
      <c r="A2029" s="1" t="s">
        <v>4228</v>
      </c>
      <c r="B2029" s="1" t="s">
        <v>3733</v>
      </c>
      <c r="E2029" s="1" t="s">
        <v>3734</v>
      </c>
      <c r="F2029">
        <v>46123.833333333336</v>
      </c>
      <c r="G2029">
        <v>46124.833333333336</v>
      </c>
      <c r="H2029">
        <v>46112.833333333336</v>
      </c>
      <c r="I2029">
        <v>46142.833333333336</v>
      </c>
      <c r="J2029" s="1" t="s">
        <v>3751</v>
      </c>
      <c r="K2029" s="1" t="s">
        <v>124</v>
      </c>
      <c r="L2029" s="1" t="s">
        <v>3752</v>
      </c>
      <c r="M2029" s="1" t="s">
        <v>3757</v>
      </c>
      <c r="N2029" s="1" t="s">
        <v>3738</v>
      </c>
      <c r="O2029" s="1" t="s">
        <v>49</v>
      </c>
      <c r="P2029">
        <v>12.6119</v>
      </c>
      <c r="Q2029" s="1" t="s">
        <v>3754</v>
      </c>
      <c r="R2029">
        <v>6.2500178402936903</v>
      </c>
      <c r="S2029" s="1" t="s">
        <v>51</v>
      </c>
      <c r="T2029" s="1" t="s">
        <v>52</v>
      </c>
      <c r="U2029">
        <v>78.824600000000004</v>
      </c>
      <c r="V2029">
        <v>74.883399999999995</v>
      </c>
      <c r="W2029">
        <v>74.883399999999995</v>
      </c>
      <c r="X2029" s="1" t="s">
        <v>53</v>
      </c>
      <c r="Y2029" s="1" t="s">
        <v>49</v>
      </c>
      <c r="Z2029" s="1" t="s">
        <v>3752</v>
      </c>
      <c r="AA2029" s="1" t="s">
        <v>3741</v>
      </c>
      <c r="AB2029" s="1" t="s">
        <v>3742</v>
      </c>
      <c r="AC2029" s="1" t="s">
        <v>67</v>
      </c>
      <c r="AD2029" s="1" t="s">
        <v>3743</v>
      </c>
      <c r="AE2029" s="1" t="s">
        <v>3744</v>
      </c>
      <c r="AF2029" s="1" t="s">
        <v>70</v>
      </c>
      <c r="AG2029" s="1" t="s">
        <v>3745</v>
      </c>
      <c r="AH2029">
        <v>225</v>
      </c>
      <c r="AI2029" s="1" t="s">
        <v>70</v>
      </c>
      <c r="AJ2029" s="1" t="s">
        <v>71</v>
      </c>
      <c r="AK2029" s="1" t="s">
        <v>72</v>
      </c>
      <c r="AL2029">
        <v>1</v>
      </c>
      <c r="AM2029" s="1" t="s">
        <v>4229</v>
      </c>
      <c r="AN2029" s="2">
        <v>46113</v>
      </c>
      <c r="AO2029" s="3">
        <v>46113</v>
      </c>
    </row>
    <row r="2030" spans="1:41">
      <c r="A2030" s="1" t="s">
        <v>4230</v>
      </c>
      <c r="B2030" s="1" t="s">
        <v>3733</v>
      </c>
      <c r="E2030" s="1" t="s">
        <v>3734</v>
      </c>
      <c r="F2030">
        <v>46123.833333333336</v>
      </c>
      <c r="G2030">
        <v>46124.833333333336</v>
      </c>
      <c r="H2030">
        <v>46112.833333333336</v>
      </c>
      <c r="I2030">
        <v>46142.833333333336</v>
      </c>
      <c r="J2030" s="1" t="s">
        <v>3760</v>
      </c>
      <c r="K2030" s="1" t="s">
        <v>76</v>
      </c>
      <c r="L2030" s="1" t="s">
        <v>3761</v>
      </c>
      <c r="M2030" s="1" t="s">
        <v>3762</v>
      </c>
      <c r="N2030" s="1" t="s">
        <v>3738</v>
      </c>
      <c r="O2030" s="1" t="s">
        <v>49</v>
      </c>
      <c r="P2030">
        <v>338.16250000000002</v>
      </c>
      <c r="Q2030" s="1" t="s">
        <v>3763</v>
      </c>
      <c r="R2030">
        <v>2.5999926071045724E-2</v>
      </c>
      <c r="S2030" s="1" t="s">
        <v>51</v>
      </c>
      <c r="T2030" s="1" t="s">
        <v>52</v>
      </c>
      <c r="U2030">
        <v>8.7921999999999993</v>
      </c>
      <c r="V2030">
        <v>8.1158999999999999</v>
      </c>
      <c r="W2030">
        <v>8.1158999999999999</v>
      </c>
      <c r="X2030" s="1" t="s">
        <v>53</v>
      </c>
      <c r="Y2030" s="1" t="s">
        <v>49</v>
      </c>
      <c r="Z2030" s="1" t="s">
        <v>3761</v>
      </c>
      <c r="AA2030" s="1" t="s">
        <v>3741</v>
      </c>
      <c r="AB2030" s="1" t="s">
        <v>3742</v>
      </c>
      <c r="AC2030" s="1" t="s">
        <v>67</v>
      </c>
      <c r="AD2030" s="1" t="s">
        <v>3743</v>
      </c>
      <c r="AE2030" s="1" t="s">
        <v>3744</v>
      </c>
      <c r="AF2030" s="1" t="s">
        <v>70</v>
      </c>
      <c r="AG2030" s="1" t="s">
        <v>3745</v>
      </c>
      <c r="AH2030">
        <v>226</v>
      </c>
      <c r="AI2030" s="1" t="s">
        <v>70</v>
      </c>
      <c r="AJ2030" s="1" t="s">
        <v>71</v>
      </c>
      <c r="AK2030" s="1" t="s">
        <v>72</v>
      </c>
      <c r="AL2030">
        <v>1</v>
      </c>
      <c r="AM2030" s="1" t="s">
        <v>4231</v>
      </c>
      <c r="AN2030" s="2">
        <v>46113</v>
      </c>
      <c r="AO2030" s="3">
        <v>46113</v>
      </c>
    </row>
    <row r="2031" spans="1:41">
      <c r="A2031" s="1" t="s">
        <v>4232</v>
      </c>
      <c r="B2031" s="1" t="s">
        <v>3733</v>
      </c>
      <c r="E2031" s="1" t="s">
        <v>3734</v>
      </c>
      <c r="F2031">
        <v>46123.833333333336</v>
      </c>
      <c r="G2031">
        <v>46124.833333333336</v>
      </c>
      <c r="H2031">
        <v>46112.833333333336</v>
      </c>
      <c r="I2031">
        <v>46142.833333333336</v>
      </c>
      <c r="J2031" s="1" t="s">
        <v>3760</v>
      </c>
      <c r="K2031" s="1" t="s">
        <v>76</v>
      </c>
      <c r="L2031" s="1" t="s">
        <v>3761</v>
      </c>
      <c r="M2031" s="1" t="s">
        <v>3766</v>
      </c>
      <c r="N2031" s="1" t="s">
        <v>3738</v>
      </c>
      <c r="O2031" s="1" t="s">
        <v>49</v>
      </c>
      <c r="P2031">
        <v>311.6936</v>
      </c>
      <c r="Q2031" s="1" t="s">
        <v>3763</v>
      </c>
      <c r="R2031">
        <v>2.5999892201828977E-2</v>
      </c>
      <c r="S2031" s="1" t="s">
        <v>51</v>
      </c>
      <c r="T2031" s="1" t="s">
        <v>52</v>
      </c>
      <c r="U2031">
        <v>8.1039999999999992</v>
      </c>
      <c r="V2031">
        <v>7.4805999999999999</v>
      </c>
      <c r="W2031">
        <v>7.4805999999999999</v>
      </c>
      <c r="X2031" s="1" t="s">
        <v>53</v>
      </c>
      <c r="Y2031" s="1" t="s">
        <v>49</v>
      </c>
      <c r="Z2031" s="1" t="s">
        <v>3761</v>
      </c>
      <c r="AA2031" s="1" t="s">
        <v>3741</v>
      </c>
      <c r="AB2031" s="1" t="s">
        <v>3742</v>
      </c>
      <c r="AC2031" s="1" t="s">
        <v>67</v>
      </c>
      <c r="AD2031" s="1" t="s">
        <v>3743</v>
      </c>
      <c r="AE2031" s="1" t="s">
        <v>3744</v>
      </c>
      <c r="AF2031" s="1" t="s">
        <v>70</v>
      </c>
      <c r="AG2031" s="1" t="s">
        <v>3745</v>
      </c>
      <c r="AH2031">
        <v>227</v>
      </c>
      <c r="AI2031" s="1" t="s">
        <v>70</v>
      </c>
      <c r="AJ2031" s="1" t="s">
        <v>71</v>
      </c>
      <c r="AK2031" s="1" t="s">
        <v>72</v>
      </c>
      <c r="AL2031">
        <v>1</v>
      </c>
      <c r="AM2031" s="1" t="s">
        <v>4233</v>
      </c>
      <c r="AN2031" s="2">
        <v>46113</v>
      </c>
      <c r="AO2031" s="3">
        <v>46113</v>
      </c>
    </row>
    <row r="2032" spans="1:41">
      <c r="A2032" s="1" t="s">
        <v>4234</v>
      </c>
      <c r="B2032" s="1" t="s">
        <v>3733</v>
      </c>
      <c r="E2032" s="1" t="s">
        <v>3734</v>
      </c>
      <c r="F2032">
        <v>46123.833333333336</v>
      </c>
      <c r="G2032">
        <v>46124.833333333336</v>
      </c>
      <c r="H2032">
        <v>46112.833333333336</v>
      </c>
      <c r="I2032">
        <v>46142.833333333336</v>
      </c>
      <c r="J2032" s="1" t="s">
        <v>3769</v>
      </c>
      <c r="K2032" s="1" t="s">
        <v>87</v>
      </c>
      <c r="L2032" s="1" t="s">
        <v>3770</v>
      </c>
      <c r="M2032" s="1" t="s">
        <v>3771</v>
      </c>
      <c r="N2032" s="1" t="s">
        <v>3738</v>
      </c>
      <c r="O2032" s="1" t="s">
        <v>49</v>
      </c>
      <c r="P2032">
        <v>399.31729999999999</v>
      </c>
      <c r="Q2032" s="1" t="s">
        <v>3739</v>
      </c>
      <c r="R2032">
        <v>8.2599977511617961E-2</v>
      </c>
      <c r="S2032" s="1" t="s">
        <v>3740</v>
      </c>
      <c r="T2032" s="1" t="s">
        <v>52</v>
      </c>
      <c r="U2032">
        <v>32.983600000000003</v>
      </c>
      <c r="V2032">
        <v>27.185500000000001</v>
      </c>
      <c r="W2032">
        <v>27.185500000000001</v>
      </c>
      <c r="X2032" s="1" t="s">
        <v>53</v>
      </c>
      <c r="Y2032" s="1" t="s">
        <v>49</v>
      </c>
      <c r="Z2032" s="1" t="s">
        <v>3770</v>
      </c>
      <c r="AA2032" s="1" t="s">
        <v>3741</v>
      </c>
      <c r="AB2032" s="1" t="s">
        <v>3742</v>
      </c>
      <c r="AC2032" s="1" t="s">
        <v>67</v>
      </c>
      <c r="AD2032" s="1" t="s">
        <v>3743</v>
      </c>
      <c r="AE2032" s="1" t="s">
        <v>3744</v>
      </c>
      <c r="AF2032" s="1" t="s">
        <v>70</v>
      </c>
      <c r="AG2032" s="1" t="s">
        <v>3745</v>
      </c>
      <c r="AH2032">
        <v>228</v>
      </c>
      <c r="AI2032" s="1" t="s">
        <v>70</v>
      </c>
      <c r="AJ2032" s="1" t="s">
        <v>71</v>
      </c>
      <c r="AK2032" s="1" t="s">
        <v>72</v>
      </c>
      <c r="AL2032">
        <v>1</v>
      </c>
      <c r="AM2032" s="1" t="s">
        <v>4235</v>
      </c>
      <c r="AN2032" s="2">
        <v>46113</v>
      </c>
      <c r="AO2032" s="3">
        <v>46113</v>
      </c>
    </row>
    <row r="2033" spans="1:41">
      <c r="A2033" s="1" t="s">
        <v>4236</v>
      </c>
      <c r="B2033" s="1" t="s">
        <v>3733</v>
      </c>
      <c r="E2033" s="1" t="s">
        <v>3734</v>
      </c>
      <c r="F2033">
        <v>46123.833333333336</v>
      </c>
      <c r="G2033">
        <v>46124.833333333336</v>
      </c>
      <c r="H2033">
        <v>46112.833333333336</v>
      </c>
      <c r="I2033">
        <v>46142.833333333336</v>
      </c>
      <c r="J2033" s="1" t="s">
        <v>3769</v>
      </c>
      <c r="K2033" s="1" t="s">
        <v>87</v>
      </c>
      <c r="L2033" s="1" t="s">
        <v>3770</v>
      </c>
      <c r="M2033" s="1" t="s">
        <v>3774</v>
      </c>
      <c r="N2033" s="1" t="s">
        <v>3738</v>
      </c>
      <c r="O2033" s="1" t="s">
        <v>49</v>
      </c>
      <c r="P2033">
        <v>406.92590000000001</v>
      </c>
      <c r="Q2033" s="1" t="s">
        <v>3739</v>
      </c>
      <c r="R2033">
        <v>8.2600050770914313E-2</v>
      </c>
      <c r="S2033" s="1" t="s">
        <v>3740</v>
      </c>
      <c r="T2033" s="1" t="s">
        <v>52</v>
      </c>
      <c r="U2033">
        <v>33.612099999999998</v>
      </c>
      <c r="V2033">
        <v>27.703499999999998</v>
      </c>
      <c r="W2033">
        <v>27.703499999999998</v>
      </c>
      <c r="X2033" s="1" t="s">
        <v>53</v>
      </c>
      <c r="Y2033" s="1" t="s">
        <v>49</v>
      </c>
      <c r="Z2033" s="1" t="s">
        <v>3770</v>
      </c>
      <c r="AA2033" s="1" t="s">
        <v>3741</v>
      </c>
      <c r="AB2033" s="1" t="s">
        <v>3742</v>
      </c>
      <c r="AC2033" s="1" t="s">
        <v>67</v>
      </c>
      <c r="AD2033" s="1" t="s">
        <v>3743</v>
      </c>
      <c r="AE2033" s="1" t="s">
        <v>3744</v>
      </c>
      <c r="AF2033" s="1" t="s">
        <v>70</v>
      </c>
      <c r="AG2033" s="1" t="s">
        <v>3745</v>
      </c>
      <c r="AH2033">
        <v>229</v>
      </c>
      <c r="AI2033" s="1" t="s">
        <v>70</v>
      </c>
      <c r="AJ2033" s="1" t="s">
        <v>71</v>
      </c>
      <c r="AK2033" s="1" t="s">
        <v>72</v>
      </c>
      <c r="AL2033">
        <v>1</v>
      </c>
      <c r="AM2033" s="1" t="s">
        <v>4237</v>
      </c>
      <c r="AN2033" s="2">
        <v>46113</v>
      </c>
      <c r="AO2033" s="3">
        <v>46113</v>
      </c>
    </row>
    <row r="2034" spans="1:41">
      <c r="A2034" s="1" t="s">
        <v>4238</v>
      </c>
      <c r="B2034" s="1" t="s">
        <v>3733</v>
      </c>
      <c r="E2034" s="1" t="s">
        <v>3734</v>
      </c>
      <c r="F2034">
        <v>46123.833333333336</v>
      </c>
      <c r="G2034">
        <v>46124.833333333336</v>
      </c>
      <c r="H2034">
        <v>46112.833333333336</v>
      </c>
      <c r="I2034">
        <v>46142.833333333336</v>
      </c>
      <c r="J2034" s="1" t="s">
        <v>3777</v>
      </c>
      <c r="K2034" s="1" t="s">
        <v>107</v>
      </c>
      <c r="L2034" s="1" t="s">
        <v>3778</v>
      </c>
      <c r="M2034" s="1" t="s">
        <v>3779</v>
      </c>
      <c r="N2034" s="1" t="s">
        <v>3738</v>
      </c>
      <c r="O2034" s="1" t="s">
        <v>49</v>
      </c>
      <c r="P2034">
        <v>314.14690000000002</v>
      </c>
      <c r="Q2034" s="1" t="s">
        <v>3780</v>
      </c>
      <c r="R2034">
        <v>0.50000015916120777</v>
      </c>
      <c r="S2034" s="1" t="s">
        <v>51</v>
      </c>
      <c r="T2034" s="1" t="s">
        <v>52</v>
      </c>
      <c r="U2034">
        <v>157.0735</v>
      </c>
      <c r="V2034">
        <v>144.5076</v>
      </c>
      <c r="W2034">
        <v>144.5076</v>
      </c>
      <c r="X2034" s="1" t="s">
        <v>53</v>
      </c>
      <c r="Y2034" s="1" t="s">
        <v>49</v>
      </c>
      <c r="Z2034" s="1" t="s">
        <v>3778</v>
      </c>
      <c r="AA2034" s="1" t="s">
        <v>3781</v>
      </c>
      <c r="AB2034" s="1" t="s">
        <v>3742</v>
      </c>
      <c r="AC2034" s="1" t="s">
        <v>67</v>
      </c>
      <c r="AD2034" s="1" t="s">
        <v>3743</v>
      </c>
      <c r="AE2034" s="1" t="s">
        <v>3744</v>
      </c>
      <c r="AF2034" s="1" t="s">
        <v>70</v>
      </c>
      <c r="AG2034" s="1" t="s">
        <v>3745</v>
      </c>
      <c r="AH2034">
        <v>230</v>
      </c>
      <c r="AI2034" s="1" t="s">
        <v>113</v>
      </c>
      <c r="AJ2034" s="1" t="s">
        <v>114</v>
      </c>
      <c r="AK2034" s="1" t="s">
        <v>115</v>
      </c>
      <c r="AL2034">
        <v>1</v>
      </c>
      <c r="AM2034" s="1" t="s">
        <v>4239</v>
      </c>
      <c r="AN2034" s="2">
        <v>46113</v>
      </c>
      <c r="AO2034" s="3">
        <v>46113</v>
      </c>
    </row>
    <row r="2035" spans="1:41">
      <c r="A2035" s="1" t="s">
        <v>4240</v>
      </c>
      <c r="B2035" s="1" t="s">
        <v>3733</v>
      </c>
      <c r="E2035" s="1" t="s">
        <v>3734</v>
      </c>
      <c r="F2035">
        <v>46123.833333333336</v>
      </c>
      <c r="G2035">
        <v>46124.833333333336</v>
      </c>
      <c r="H2035">
        <v>46112.833333333336</v>
      </c>
      <c r="I2035">
        <v>46142.833333333336</v>
      </c>
      <c r="J2035" s="1" t="s">
        <v>3777</v>
      </c>
      <c r="K2035" s="1" t="s">
        <v>107</v>
      </c>
      <c r="L2035" s="1" t="s">
        <v>3778</v>
      </c>
      <c r="M2035" s="1" t="s">
        <v>3784</v>
      </c>
      <c r="N2035" s="1" t="s">
        <v>3738</v>
      </c>
      <c r="O2035" s="1" t="s">
        <v>49</v>
      </c>
      <c r="P2035">
        <v>309.55700000000002</v>
      </c>
      <c r="Q2035" s="1" t="s">
        <v>3780</v>
      </c>
      <c r="R2035">
        <v>0.5</v>
      </c>
      <c r="S2035" s="1" t="s">
        <v>51</v>
      </c>
      <c r="T2035" s="1" t="s">
        <v>52</v>
      </c>
      <c r="U2035">
        <v>154.77850000000001</v>
      </c>
      <c r="V2035">
        <v>142.39619999999999</v>
      </c>
      <c r="W2035">
        <v>142.39619999999999</v>
      </c>
      <c r="X2035" s="1" t="s">
        <v>53</v>
      </c>
      <c r="Y2035" s="1" t="s">
        <v>49</v>
      </c>
      <c r="Z2035" s="1" t="s">
        <v>3778</v>
      </c>
      <c r="AA2035" s="1" t="s">
        <v>3781</v>
      </c>
      <c r="AB2035" s="1" t="s">
        <v>3742</v>
      </c>
      <c r="AC2035" s="1" t="s">
        <v>67</v>
      </c>
      <c r="AD2035" s="1" t="s">
        <v>3743</v>
      </c>
      <c r="AE2035" s="1" t="s">
        <v>3744</v>
      </c>
      <c r="AF2035" s="1" t="s">
        <v>70</v>
      </c>
      <c r="AG2035" s="1" t="s">
        <v>3745</v>
      </c>
      <c r="AH2035">
        <v>231</v>
      </c>
      <c r="AI2035" s="1" t="s">
        <v>113</v>
      </c>
      <c r="AJ2035" s="1" t="s">
        <v>114</v>
      </c>
      <c r="AK2035" s="1" t="s">
        <v>115</v>
      </c>
      <c r="AL2035">
        <v>1</v>
      </c>
      <c r="AM2035" s="1" t="s">
        <v>4241</v>
      </c>
      <c r="AN2035" s="2">
        <v>46113</v>
      </c>
      <c r="AO2035" s="3">
        <v>46113</v>
      </c>
    </row>
    <row r="2036" spans="1:41">
      <c r="A2036" s="1" t="s">
        <v>4242</v>
      </c>
      <c r="B2036" s="1" t="s">
        <v>3733</v>
      </c>
      <c r="E2036" s="1" t="s">
        <v>3787</v>
      </c>
      <c r="F2036">
        <v>46123.833333333336</v>
      </c>
      <c r="G2036">
        <v>46124.833333333336</v>
      </c>
      <c r="H2036">
        <v>46112.833333333336</v>
      </c>
      <c r="I2036">
        <v>46142.833333333336</v>
      </c>
      <c r="J2036" s="1" t="s">
        <v>3735</v>
      </c>
      <c r="K2036" s="1" t="s">
        <v>45</v>
      </c>
      <c r="L2036" s="1" t="s">
        <v>3736</v>
      </c>
      <c r="M2036" s="1" t="s">
        <v>3788</v>
      </c>
      <c r="N2036" s="1" t="s">
        <v>3738</v>
      </c>
      <c r="O2036" s="1" t="s">
        <v>49</v>
      </c>
      <c r="P2036">
        <v>667.7903</v>
      </c>
      <c r="Q2036" s="1" t="s">
        <v>3739</v>
      </c>
      <c r="R2036">
        <v>3.1610971288441897E-2</v>
      </c>
      <c r="S2036" s="1" t="s">
        <v>3740</v>
      </c>
      <c r="T2036" s="1" t="s">
        <v>52</v>
      </c>
      <c r="U2036">
        <v>21.109500000000001</v>
      </c>
      <c r="V2036">
        <v>17.128799999999998</v>
      </c>
      <c r="W2036">
        <v>17.128799999999998</v>
      </c>
      <c r="X2036" s="1" t="s">
        <v>53</v>
      </c>
      <c r="Y2036" s="1" t="s">
        <v>49</v>
      </c>
      <c r="Z2036" s="1" t="s">
        <v>3736</v>
      </c>
      <c r="AA2036" s="1" t="s">
        <v>3789</v>
      </c>
      <c r="AB2036" s="1" t="s">
        <v>3790</v>
      </c>
      <c r="AC2036" s="1" t="s">
        <v>125</v>
      </c>
      <c r="AD2036" s="1" t="s">
        <v>3791</v>
      </c>
      <c r="AE2036" s="1" t="s">
        <v>3792</v>
      </c>
      <c r="AF2036" s="1" t="s">
        <v>70</v>
      </c>
      <c r="AG2036" s="1" t="s">
        <v>3745</v>
      </c>
      <c r="AH2036">
        <v>232</v>
      </c>
      <c r="AI2036" s="1" t="s">
        <v>70</v>
      </c>
      <c r="AJ2036" s="1" t="s">
        <v>71</v>
      </c>
      <c r="AK2036" s="1" t="s">
        <v>72</v>
      </c>
      <c r="AL2036">
        <v>1</v>
      </c>
      <c r="AM2036" s="1" t="s">
        <v>4243</v>
      </c>
      <c r="AN2036" s="2">
        <v>46113</v>
      </c>
      <c r="AO2036" s="3">
        <v>46113</v>
      </c>
    </row>
    <row r="2037" spans="1:41">
      <c r="A2037" s="1" t="s">
        <v>4244</v>
      </c>
      <c r="B2037" s="1" t="s">
        <v>3733</v>
      </c>
      <c r="E2037" s="1" t="s">
        <v>3787</v>
      </c>
      <c r="F2037">
        <v>46123.833333333336</v>
      </c>
      <c r="G2037">
        <v>46124.833333333336</v>
      </c>
      <c r="H2037">
        <v>46112.833333333336</v>
      </c>
      <c r="I2037">
        <v>46142.833333333336</v>
      </c>
      <c r="J2037" s="1" t="s">
        <v>3735</v>
      </c>
      <c r="K2037" s="1" t="s">
        <v>45</v>
      </c>
      <c r="L2037" s="1" t="s">
        <v>3736</v>
      </c>
      <c r="M2037" s="1" t="s">
        <v>3795</v>
      </c>
      <c r="N2037" s="1" t="s">
        <v>3738</v>
      </c>
      <c r="O2037" s="1" t="s">
        <v>49</v>
      </c>
      <c r="P2037">
        <v>629.34230000000002</v>
      </c>
      <c r="Q2037" s="1" t="s">
        <v>3739</v>
      </c>
      <c r="R2037">
        <v>3.1610937322979885E-2</v>
      </c>
      <c r="S2037" s="1" t="s">
        <v>3740</v>
      </c>
      <c r="T2037" s="1" t="s">
        <v>52</v>
      </c>
      <c r="U2037">
        <v>19.894100000000002</v>
      </c>
      <c r="V2037">
        <v>16.142700000000001</v>
      </c>
      <c r="W2037">
        <v>16.142700000000001</v>
      </c>
      <c r="X2037" s="1" t="s">
        <v>53</v>
      </c>
      <c r="Y2037" s="1" t="s">
        <v>49</v>
      </c>
      <c r="Z2037" s="1" t="s">
        <v>3736</v>
      </c>
      <c r="AA2037" s="1" t="s">
        <v>3789</v>
      </c>
      <c r="AB2037" s="1" t="s">
        <v>3790</v>
      </c>
      <c r="AC2037" s="1" t="s">
        <v>125</v>
      </c>
      <c r="AD2037" s="1" t="s">
        <v>3791</v>
      </c>
      <c r="AE2037" s="1" t="s">
        <v>3792</v>
      </c>
      <c r="AF2037" s="1" t="s">
        <v>70</v>
      </c>
      <c r="AG2037" s="1" t="s">
        <v>3745</v>
      </c>
      <c r="AH2037">
        <v>233</v>
      </c>
      <c r="AI2037" s="1" t="s">
        <v>70</v>
      </c>
      <c r="AJ2037" s="1" t="s">
        <v>71</v>
      </c>
      <c r="AK2037" s="1" t="s">
        <v>72</v>
      </c>
      <c r="AL2037">
        <v>1</v>
      </c>
      <c r="AM2037" s="1" t="s">
        <v>4245</v>
      </c>
      <c r="AN2037" s="2">
        <v>46113</v>
      </c>
      <c r="AO2037" s="3">
        <v>46113</v>
      </c>
    </row>
    <row r="2038" spans="1:41">
      <c r="A2038" s="1" t="s">
        <v>4246</v>
      </c>
      <c r="B2038" s="1" t="s">
        <v>3733</v>
      </c>
      <c r="E2038" s="1" t="s">
        <v>3787</v>
      </c>
      <c r="F2038">
        <v>46123.833333333336</v>
      </c>
      <c r="G2038">
        <v>46124.833333333336</v>
      </c>
      <c r="H2038">
        <v>46112.833333333336</v>
      </c>
      <c r="I2038">
        <v>46142.833333333336</v>
      </c>
      <c r="J2038" s="1" t="s">
        <v>3751</v>
      </c>
      <c r="K2038" s="1" t="s">
        <v>124</v>
      </c>
      <c r="L2038" s="1" t="s">
        <v>3752</v>
      </c>
      <c r="M2038" s="1" t="s">
        <v>3798</v>
      </c>
      <c r="N2038" s="1" t="s">
        <v>3738</v>
      </c>
      <c r="O2038" s="1" t="s">
        <v>49</v>
      </c>
      <c r="P2038">
        <v>5.2926000000000002</v>
      </c>
      <c r="Q2038" s="1" t="s">
        <v>3754</v>
      </c>
      <c r="R2038">
        <v>6.2500094471526282</v>
      </c>
      <c r="S2038" s="1" t="s">
        <v>51</v>
      </c>
      <c r="T2038" s="1" t="s">
        <v>52</v>
      </c>
      <c r="U2038">
        <v>33.078800000000001</v>
      </c>
      <c r="V2038">
        <v>31.424900000000001</v>
      </c>
      <c r="W2038">
        <v>31.424900000000001</v>
      </c>
      <c r="X2038" s="1" t="s">
        <v>53</v>
      </c>
      <c r="Y2038" s="1" t="s">
        <v>49</v>
      </c>
      <c r="Z2038" s="1" t="s">
        <v>3752</v>
      </c>
      <c r="AA2038" s="1" t="s">
        <v>3789</v>
      </c>
      <c r="AB2038" s="1" t="s">
        <v>3790</v>
      </c>
      <c r="AC2038" s="1" t="s">
        <v>125</v>
      </c>
      <c r="AD2038" s="1" t="s">
        <v>3791</v>
      </c>
      <c r="AE2038" s="1" t="s">
        <v>3792</v>
      </c>
      <c r="AF2038" s="1" t="s">
        <v>70</v>
      </c>
      <c r="AG2038" s="1" t="s">
        <v>3745</v>
      </c>
      <c r="AH2038">
        <v>234</v>
      </c>
      <c r="AI2038" s="1" t="s">
        <v>70</v>
      </c>
      <c r="AJ2038" s="1" t="s">
        <v>71</v>
      </c>
      <c r="AK2038" s="1" t="s">
        <v>72</v>
      </c>
      <c r="AL2038">
        <v>1</v>
      </c>
      <c r="AM2038" s="1" t="s">
        <v>4247</v>
      </c>
      <c r="AN2038" s="2">
        <v>46113</v>
      </c>
      <c r="AO2038" s="3">
        <v>46113</v>
      </c>
    </row>
    <row r="2039" spans="1:41">
      <c r="A2039" s="1" t="s">
        <v>4248</v>
      </c>
      <c r="B2039" s="1" t="s">
        <v>3733</v>
      </c>
      <c r="E2039" s="1" t="s">
        <v>3787</v>
      </c>
      <c r="F2039">
        <v>46123.833333333336</v>
      </c>
      <c r="G2039">
        <v>46124.833333333336</v>
      </c>
      <c r="H2039">
        <v>46112.833333333336</v>
      </c>
      <c r="I2039">
        <v>46142.833333333336</v>
      </c>
      <c r="J2039" s="1" t="s">
        <v>3751</v>
      </c>
      <c r="K2039" s="1" t="s">
        <v>124</v>
      </c>
      <c r="L2039" s="1" t="s">
        <v>3752</v>
      </c>
      <c r="M2039" s="1" t="s">
        <v>3801</v>
      </c>
      <c r="N2039" s="1" t="s">
        <v>3738</v>
      </c>
      <c r="O2039" s="1" t="s">
        <v>49</v>
      </c>
      <c r="P2039">
        <v>5.4546000000000001</v>
      </c>
      <c r="Q2039" s="1" t="s">
        <v>3754</v>
      </c>
      <c r="R2039">
        <v>6.2500274997250029</v>
      </c>
      <c r="S2039" s="1" t="s">
        <v>51</v>
      </c>
      <c r="T2039" s="1" t="s">
        <v>52</v>
      </c>
      <c r="U2039">
        <v>34.0914</v>
      </c>
      <c r="V2039">
        <v>32.386800000000001</v>
      </c>
      <c r="W2039">
        <v>32.386800000000001</v>
      </c>
      <c r="X2039" s="1" t="s">
        <v>53</v>
      </c>
      <c r="Y2039" s="1" t="s">
        <v>49</v>
      </c>
      <c r="Z2039" s="1" t="s">
        <v>3752</v>
      </c>
      <c r="AA2039" s="1" t="s">
        <v>3789</v>
      </c>
      <c r="AB2039" s="1" t="s">
        <v>3790</v>
      </c>
      <c r="AC2039" s="1" t="s">
        <v>125</v>
      </c>
      <c r="AD2039" s="1" t="s">
        <v>3791</v>
      </c>
      <c r="AE2039" s="1" t="s">
        <v>3792</v>
      </c>
      <c r="AF2039" s="1" t="s">
        <v>70</v>
      </c>
      <c r="AG2039" s="1" t="s">
        <v>3745</v>
      </c>
      <c r="AH2039">
        <v>235</v>
      </c>
      <c r="AI2039" s="1" t="s">
        <v>70</v>
      </c>
      <c r="AJ2039" s="1" t="s">
        <v>71</v>
      </c>
      <c r="AK2039" s="1" t="s">
        <v>72</v>
      </c>
      <c r="AL2039">
        <v>1</v>
      </c>
      <c r="AM2039" s="1" t="s">
        <v>4249</v>
      </c>
      <c r="AN2039" s="2">
        <v>46113</v>
      </c>
      <c r="AO2039" s="3">
        <v>46113</v>
      </c>
    </row>
    <row r="2040" spans="1:41">
      <c r="A2040" s="1" t="s">
        <v>4250</v>
      </c>
      <c r="B2040" s="1" t="s">
        <v>3733</v>
      </c>
      <c r="E2040" s="1" t="s">
        <v>3787</v>
      </c>
      <c r="F2040">
        <v>46123.833333333336</v>
      </c>
      <c r="G2040">
        <v>46124.833333333336</v>
      </c>
      <c r="H2040">
        <v>46112.833333333336</v>
      </c>
      <c r="I2040">
        <v>46142.833333333336</v>
      </c>
      <c r="J2040" s="1" t="s">
        <v>3760</v>
      </c>
      <c r="K2040" s="1" t="s">
        <v>76</v>
      </c>
      <c r="L2040" s="1" t="s">
        <v>3761</v>
      </c>
      <c r="M2040" s="1" t="s">
        <v>3804</v>
      </c>
      <c r="N2040" s="1" t="s">
        <v>3738</v>
      </c>
      <c r="O2040" s="1" t="s">
        <v>49</v>
      </c>
      <c r="P2040">
        <v>149.9556</v>
      </c>
      <c r="Q2040" s="1" t="s">
        <v>3763</v>
      </c>
      <c r="R2040">
        <v>2.5999695909989358E-2</v>
      </c>
      <c r="S2040" s="1" t="s">
        <v>51</v>
      </c>
      <c r="T2040" s="1" t="s">
        <v>52</v>
      </c>
      <c r="U2040">
        <v>3.8988</v>
      </c>
      <c r="V2040">
        <v>3.5989</v>
      </c>
      <c r="W2040">
        <v>3.5989</v>
      </c>
      <c r="X2040" s="1" t="s">
        <v>53</v>
      </c>
      <c r="Y2040" s="1" t="s">
        <v>49</v>
      </c>
      <c r="Z2040" s="1" t="s">
        <v>3761</v>
      </c>
      <c r="AA2040" s="1" t="s">
        <v>3789</v>
      </c>
      <c r="AB2040" s="1" t="s">
        <v>3790</v>
      </c>
      <c r="AC2040" s="1" t="s">
        <v>125</v>
      </c>
      <c r="AD2040" s="1" t="s">
        <v>3791</v>
      </c>
      <c r="AE2040" s="1" t="s">
        <v>3792</v>
      </c>
      <c r="AF2040" s="1" t="s">
        <v>70</v>
      </c>
      <c r="AG2040" s="1" t="s">
        <v>3745</v>
      </c>
      <c r="AH2040">
        <v>236</v>
      </c>
      <c r="AI2040" s="1" t="s">
        <v>70</v>
      </c>
      <c r="AJ2040" s="1" t="s">
        <v>71</v>
      </c>
      <c r="AK2040" s="1" t="s">
        <v>72</v>
      </c>
      <c r="AL2040">
        <v>1</v>
      </c>
      <c r="AM2040" s="1" t="s">
        <v>4251</v>
      </c>
      <c r="AN2040" s="2">
        <v>46113</v>
      </c>
      <c r="AO2040" s="3">
        <v>46113</v>
      </c>
    </row>
    <row r="2041" spans="1:41">
      <c r="A2041" s="1" t="s">
        <v>4252</v>
      </c>
      <c r="B2041" s="1" t="s">
        <v>3733</v>
      </c>
      <c r="E2041" s="1" t="s">
        <v>3787</v>
      </c>
      <c r="F2041">
        <v>46123.833333333336</v>
      </c>
      <c r="G2041">
        <v>46124.833333333336</v>
      </c>
      <c r="H2041">
        <v>46112.833333333336</v>
      </c>
      <c r="I2041">
        <v>46142.833333333336</v>
      </c>
      <c r="J2041" s="1" t="s">
        <v>3760</v>
      </c>
      <c r="K2041" s="1" t="s">
        <v>76</v>
      </c>
      <c r="L2041" s="1" t="s">
        <v>3761</v>
      </c>
      <c r="M2041" s="1" t="s">
        <v>3807</v>
      </c>
      <c r="N2041" s="1" t="s">
        <v>3738</v>
      </c>
      <c r="O2041" s="1" t="s">
        <v>49</v>
      </c>
      <c r="P2041">
        <v>157.37960000000001</v>
      </c>
      <c r="Q2041" s="1" t="s">
        <v>3763</v>
      </c>
      <c r="R2041">
        <v>2.6000193163535811E-2</v>
      </c>
      <c r="S2041" s="1" t="s">
        <v>51</v>
      </c>
      <c r="T2041" s="1" t="s">
        <v>52</v>
      </c>
      <c r="U2041">
        <v>4.0918999999999999</v>
      </c>
      <c r="V2041">
        <v>3.7770999999999999</v>
      </c>
      <c r="W2041">
        <v>3.7770999999999999</v>
      </c>
      <c r="X2041" s="1" t="s">
        <v>53</v>
      </c>
      <c r="Y2041" s="1" t="s">
        <v>49</v>
      </c>
      <c r="Z2041" s="1" t="s">
        <v>3761</v>
      </c>
      <c r="AA2041" s="1" t="s">
        <v>55</v>
      </c>
      <c r="AB2041" s="1" t="s">
        <v>56</v>
      </c>
      <c r="AC2041" s="1" t="s">
        <v>57</v>
      </c>
      <c r="AD2041" s="1" t="s">
        <v>58</v>
      </c>
      <c r="AE2041" s="1" t="s">
        <v>59</v>
      </c>
      <c r="AF2041" s="1" t="s">
        <v>56</v>
      </c>
      <c r="AG2041" s="1" t="s">
        <v>3745</v>
      </c>
      <c r="AH2041">
        <v>237</v>
      </c>
      <c r="AI2041" s="1" t="s">
        <v>56</v>
      </c>
      <c r="AJ2041" s="1" t="s">
        <v>56</v>
      </c>
      <c r="AK2041" s="1" t="s">
        <v>61</v>
      </c>
      <c r="AL2041">
        <v>1</v>
      </c>
      <c r="AM2041" s="1" t="s">
        <v>4253</v>
      </c>
      <c r="AN2041" s="2">
        <v>46113</v>
      </c>
      <c r="AO2041" s="3">
        <v>46113</v>
      </c>
    </row>
    <row r="2042" spans="1:41">
      <c r="A2042" s="1" t="s">
        <v>4254</v>
      </c>
      <c r="B2042" s="1" t="s">
        <v>3733</v>
      </c>
      <c r="E2042" s="1" t="s">
        <v>3787</v>
      </c>
      <c r="F2042">
        <v>46123.833333333336</v>
      </c>
      <c r="G2042">
        <v>46124.833333333336</v>
      </c>
      <c r="H2042">
        <v>46112.833333333336</v>
      </c>
      <c r="I2042">
        <v>46142.833333333336</v>
      </c>
      <c r="J2042" s="1" t="s">
        <v>3769</v>
      </c>
      <c r="K2042" s="1" t="s">
        <v>87</v>
      </c>
      <c r="L2042" s="1" t="s">
        <v>3770</v>
      </c>
      <c r="M2042" s="1" t="s">
        <v>3810</v>
      </c>
      <c r="N2042" s="1" t="s">
        <v>3738</v>
      </c>
      <c r="O2042" s="1" t="s">
        <v>49</v>
      </c>
      <c r="P2042">
        <v>173.54310000000001</v>
      </c>
      <c r="Q2042" s="1" t="s">
        <v>3739</v>
      </c>
      <c r="R2042">
        <v>8.2600230144557751E-2</v>
      </c>
      <c r="S2042" s="1" t="s">
        <v>3740</v>
      </c>
      <c r="T2042" s="1" t="s">
        <v>52</v>
      </c>
      <c r="U2042">
        <v>14.3347</v>
      </c>
      <c r="V2042">
        <v>11.8148</v>
      </c>
      <c r="W2042">
        <v>11.8148</v>
      </c>
      <c r="X2042" s="1" t="s">
        <v>53</v>
      </c>
      <c r="Y2042" s="1" t="s">
        <v>49</v>
      </c>
      <c r="Z2042" s="1" t="s">
        <v>3770</v>
      </c>
      <c r="AA2042" s="1" t="s">
        <v>3789</v>
      </c>
      <c r="AB2042" s="1" t="s">
        <v>3790</v>
      </c>
      <c r="AC2042" s="1" t="s">
        <v>125</v>
      </c>
      <c r="AD2042" s="1" t="s">
        <v>3791</v>
      </c>
      <c r="AE2042" s="1" t="s">
        <v>3792</v>
      </c>
      <c r="AF2042" s="1" t="s">
        <v>70</v>
      </c>
      <c r="AG2042" s="1" t="s">
        <v>3745</v>
      </c>
      <c r="AH2042">
        <v>238</v>
      </c>
      <c r="AI2042" s="1" t="s">
        <v>70</v>
      </c>
      <c r="AJ2042" s="1" t="s">
        <v>71</v>
      </c>
      <c r="AK2042" s="1" t="s">
        <v>72</v>
      </c>
      <c r="AL2042">
        <v>1</v>
      </c>
      <c r="AM2042" s="1" t="s">
        <v>4255</v>
      </c>
      <c r="AN2042" s="2">
        <v>46113</v>
      </c>
      <c r="AO2042" s="3">
        <v>46113</v>
      </c>
    </row>
    <row r="2043" spans="1:41">
      <c r="A2043" s="1" t="s">
        <v>4256</v>
      </c>
      <c r="B2043" s="1" t="s">
        <v>3733</v>
      </c>
      <c r="E2043" s="1" t="s">
        <v>3787</v>
      </c>
      <c r="F2043">
        <v>46123.833333333336</v>
      </c>
      <c r="G2043">
        <v>46124.833333333336</v>
      </c>
      <c r="H2043">
        <v>46112.833333333336</v>
      </c>
      <c r="I2043">
        <v>46142.833333333336</v>
      </c>
      <c r="J2043" s="1" t="s">
        <v>3769</v>
      </c>
      <c r="K2043" s="1" t="s">
        <v>87</v>
      </c>
      <c r="L2043" s="1" t="s">
        <v>3770</v>
      </c>
      <c r="M2043" s="1" t="s">
        <v>3813</v>
      </c>
      <c r="N2043" s="1" t="s">
        <v>3738</v>
      </c>
      <c r="O2043" s="1" t="s">
        <v>49</v>
      </c>
      <c r="P2043">
        <v>205.0976</v>
      </c>
      <c r="Q2043" s="1" t="s">
        <v>3739</v>
      </c>
      <c r="R2043">
        <v>8.2600186447818011E-2</v>
      </c>
      <c r="S2043" s="1" t="s">
        <v>3740</v>
      </c>
      <c r="T2043" s="1" t="s">
        <v>52</v>
      </c>
      <c r="U2043">
        <v>16.941099999999999</v>
      </c>
      <c r="V2043">
        <v>13.962999999999999</v>
      </c>
      <c r="W2043">
        <v>13.962999999999999</v>
      </c>
      <c r="X2043" s="1" t="s">
        <v>53</v>
      </c>
      <c r="Y2043" s="1" t="s">
        <v>49</v>
      </c>
      <c r="Z2043" s="1" t="s">
        <v>3770</v>
      </c>
      <c r="AA2043" s="1" t="s">
        <v>3789</v>
      </c>
      <c r="AB2043" s="1" t="s">
        <v>3790</v>
      </c>
      <c r="AC2043" s="1" t="s">
        <v>125</v>
      </c>
      <c r="AD2043" s="1" t="s">
        <v>3791</v>
      </c>
      <c r="AE2043" s="1" t="s">
        <v>3792</v>
      </c>
      <c r="AF2043" s="1" t="s">
        <v>70</v>
      </c>
      <c r="AG2043" s="1" t="s">
        <v>3745</v>
      </c>
      <c r="AH2043">
        <v>239</v>
      </c>
      <c r="AI2043" s="1" t="s">
        <v>70</v>
      </c>
      <c r="AJ2043" s="1" t="s">
        <v>71</v>
      </c>
      <c r="AK2043" s="1" t="s">
        <v>72</v>
      </c>
      <c r="AL2043">
        <v>1</v>
      </c>
      <c r="AM2043" s="1" t="s">
        <v>4257</v>
      </c>
      <c r="AN2043" s="2">
        <v>46113</v>
      </c>
      <c r="AO2043" s="3">
        <v>46113</v>
      </c>
    </row>
    <row r="2044" spans="1:41">
      <c r="A2044" s="1" t="s">
        <v>4258</v>
      </c>
      <c r="B2044" s="1" t="s">
        <v>3733</v>
      </c>
      <c r="E2044" s="1" t="s">
        <v>3787</v>
      </c>
      <c r="F2044">
        <v>46123.833333333336</v>
      </c>
      <c r="G2044">
        <v>46124.833333333336</v>
      </c>
      <c r="H2044">
        <v>46112.833333333336</v>
      </c>
      <c r="I2044">
        <v>46142.833333333336</v>
      </c>
      <c r="J2044" s="1" t="s">
        <v>3777</v>
      </c>
      <c r="K2044" s="1" t="s">
        <v>107</v>
      </c>
      <c r="L2044" s="1" t="s">
        <v>3778</v>
      </c>
      <c r="M2044" s="1" t="s">
        <v>3816</v>
      </c>
      <c r="N2044" s="1" t="s">
        <v>3738</v>
      </c>
      <c r="O2044" s="1" t="s">
        <v>49</v>
      </c>
      <c r="P2044">
        <v>123.2302</v>
      </c>
      <c r="Q2044" s="1" t="s">
        <v>3780</v>
      </c>
      <c r="R2044">
        <v>0.5</v>
      </c>
      <c r="S2044" s="1" t="s">
        <v>51</v>
      </c>
      <c r="T2044" s="1" t="s">
        <v>52</v>
      </c>
      <c r="U2044">
        <v>61.615099999999998</v>
      </c>
      <c r="V2044">
        <v>56.685899999999997</v>
      </c>
      <c r="W2044">
        <v>56.685899999999997</v>
      </c>
      <c r="X2044" s="1" t="s">
        <v>53</v>
      </c>
      <c r="Y2044" s="1" t="s">
        <v>49</v>
      </c>
      <c r="Z2044" s="1" t="s">
        <v>3778</v>
      </c>
      <c r="AA2044" s="1" t="s">
        <v>3817</v>
      </c>
      <c r="AB2044" s="1" t="s">
        <v>3790</v>
      </c>
      <c r="AC2044" s="1" t="s">
        <v>125</v>
      </c>
      <c r="AD2044" s="1" t="s">
        <v>3791</v>
      </c>
      <c r="AE2044" s="1" t="s">
        <v>3792</v>
      </c>
      <c r="AF2044" s="1" t="s">
        <v>70</v>
      </c>
      <c r="AG2044" s="1" t="s">
        <v>3745</v>
      </c>
      <c r="AH2044">
        <v>240</v>
      </c>
      <c r="AI2044" s="1" t="s">
        <v>113</v>
      </c>
      <c r="AJ2044" s="1" t="s">
        <v>114</v>
      </c>
      <c r="AK2044" s="1" t="s">
        <v>115</v>
      </c>
      <c r="AL2044">
        <v>1</v>
      </c>
      <c r="AM2044" s="1" t="s">
        <v>4259</v>
      </c>
      <c r="AN2044" s="2">
        <v>46113</v>
      </c>
      <c r="AO2044" s="3">
        <v>46113</v>
      </c>
    </row>
    <row r="2045" spans="1:41">
      <c r="A2045" s="1" t="s">
        <v>4260</v>
      </c>
      <c r="B2045" s="1" t="s">
        <v>3733</v>
      </c>
      <c r="E2045" s="1" t="s">
        <v>3787</v>
      </c>
      <c r="F2045">
        <v>46123.833333333336</v>
      </c>
      <c r="G2045">
        <v>46124.833333333336</v>
      </c>
      <c r="H2045">
        <v>46112.833333333336</v>
      </c>
      <c r="I2045">
        <v>46142.833333333336</v>
      </c>
      <c r="J2045" s="1" t="s">
        <v>3777</v>
      </c>
      <c r="K2045" s="1" t="s">
        <v>107</v>
      </c>
      <c r="L2045" s="1" t="s">
        <v>3778</v>
      </c>
      <c r="M2045" s="1" t="s">
        <v>3820</v>
      </c>
      <c r="N2045" s="1" t="s">
        <v>3738</v>
      </c>
      <c r="O2045" s="1" t="s">
        <v>49</v>
      </c>
      <c r="P2045">
        <v>123.6611</v>
      </c>
      <c r="Q2045" s="1" t="s">
        <v>3780</v>
      </c>
      <c r="R2045">
        <v>0.49999959566913121</v>
      </c>
      <c r="S2045" s="1" t="s">
        <v>51</v>
      </c>
      <c r="T2045" s="1" t="s">
        <v>52</v>
      </c>
      <c r="U2045">
        <v>61.830500000000001</v>
      </c>
      <c r="V2045">
        <v>56.884099999999997</v>
      </c>
      <c r="W2045">
        <v>56.884099999999997</v>
      </c>
      <c r="X2045" s="1" t="s">
        <v>53</v>
      </c>
      <c r="Y2045" s="1" t="s">
        <v>49</v>
      </c>
      <c r="Z2045" s="1" t="s">
        <v>3778</v>
      </c>
      <c r="AA2045" s="1" t="s">
        <v>55</v>
      </c>
      <c r="AB2045" s="1" t="s">
        <v>56</v>
      </c>
      <c r="AC2045" s="1" t="s">
        <v>57</v>
      </c>
      <c r="AD2045" s="1" t="s">
        <v>58</v>
      </c>
      <c r="AE2045" s="1" t="s">
        <v>59</v>
      </c>
      <c r="AF2045" s="1" t="s">
        <v>56</v>
      </c>
      <c r="AG2045" s="1" t="s">
        <v>3745</v>
      </c>
      <c r="AH2045">
        <v>241</v>
      </c>
      <c r="AI2045" s="1" t="s">
        <v>56</v>
      </c>
      <c r="AJ2045" s="1" t="s">
        <v>56</v>
      </c>
      <c r="AK2045" s="1" t="s">
        <v>61</v>
      </c>
      <c r="AL2045">
        <v>1</v>
      </c>
      <c r="AM2045" s="1" t="s">
        <v>4261</v>
      </c>
      <c r="AN2045" s="2">
        <v>46113</v>
      </c>
      <c r="AO2045" s="3">
        <v>46113</v>
      </c>
    </row>
    <row r="2046" spans="1:41">
      <c r="A2046" s="1" t="s">
        <v>4262</v>
      </c>
      <c r="B2046" s="1" t="s">
        <v>3733</v>
      </c>
      <c r="E2046" s="1" t="s">
        <v>3734</v>
      </c>
      <c r="F2046">
        <v>46124.833333333336</v>
      </c>
      <c r="G2046">
        <v>46125.833333333336</v>
      </c>
      <c r="H2046">
        <v>46112.833333333336</v>
      </c>
      <c r="I2046">
        <v>46142.833333333336</v>
      </c>
      <c r="J2046" s="1" t="s">
        <v>3735</v>
      </c>
      <c r="K2046" s="1" t="s">
        <v>45</v>
      </c>
      <c r="L2046" s="1" t="s">
        <v>3736</v>
      </c>
      <c r="M2046" s="1" t="s">
        <v>3737</v>
      </c>
      <c r="N2046" s="1" t="s">
        <v>3738</v>
      </c>
      <c r="O2046" s="1" t="s">
        <v>49</v>
      </c>
      <c r="P2046">
        <v>1465.2978000000001</v>
      </c>
      <c r="Q2046" s="1" t="s">
        <v>3739</v>
      </c>
      <c r="R2046">
        <v>3.1610980375456788E-2</v>
      </c>
      <c r="S2046" s="1" t="s">
        <v>3740</v>
      </c>
      <c r="T2046" s="1" t="s">
        <v>52</v>
      </c>
      <c r="U2046">
        <v>46.319499999999998</v>
      </c>
      <c r="V2046">
        <v>37.584899999999998</v>
      </c>
      <c r="W2046">
        <v>37.584899999999998</v>
      </c>
      <c r="X2046" s="1" t="s">
        <v>53</v>
      </c>
      <c r="Y2046" s="1" t="s">
        <v>49</v>
      </c>
      <c r="Z2046" s="1" t="s">
        <v>3736</v>
      </c>
      <c r="AA2046" s="1" t="s">
        <v>3741</v>
      </c>
      <c r="AB2046" s="1" t="s">
        <v>3742</v>
      </c>
      <c r="AC2046" s="1" t="s">
        <v>67</v>
      </c>
      <c r="AD2046" s="1" t="s">
        <v>3743</v>
      </c>
      <c r="AE2046" s="1" t="s">
        <v>3744</v>
      </c>
      <c r="AF2046" s="1" t="s">
        <v>70</v>
      </c>
      <c r="AG2046" s="1" t="s">
        <v>3745</v>
      </c>
      <c r="AH2046">
        <v>242</v>
      </c>
      <c r="AI2046" s="1" t="s">
        <v>70</v>
      </c>
      <c r="AJ2046" s="1" t="s">
        <v>71</v>
      </c>
      <c r="AK2046" s="1" t="s">
        <v>72</v>
      </c>
      <c r="AL2046">
        <v>1</v>
      </c>
      <c r="AM2046" s="1" t="s">
        <v>4263</v>
      </c>
      <c r="AN2046" s="2">
        <v>46113</v>
      </c>
      <c r="AO2046" s="3">
        <v>46113</v>
      </c>
    </row>
    <row r="2047" spans="1:41">
      <c r="A2047" s="1" t="s">
        <v>4264</v>
      </c>
      <c r="B2047" s="1" t="s">
        <v>3733</v>
      </c>
      <c r="E2047" s="1" t="s">
        <v>3734</v>
      </c>
      <c r="F2047">
        <v>46124.833333333336</v>
      </c>
      <c r="G2047">
        <v>46125.833333333336</v>
      </c>
      <c r="H2047">
        <v>46112.833333333336</v>
      </c>
      <c r="I2047">
        <v>46142.833333333336</v>
      </c>
      <c r="J2047" s="1" t="s">
        <v>3735</v>
      </c>
      <c r="K2047" s="1" t="s">
        <v>45</v>
      </c>
      <c r="L2047" s="1" t="s">
        <v>3736</v>
      </c>
      <c r="M2047" s="1" t="s">
        <v>3748</v>
      </c>
      <c r="N2047" s="1" t="s">
        <v>3738</v>
      </c>
      <c r="O2047" s="1" t="s">
        <v>49</v>
      </c>
      <c r="P2047">
        <v>1534.1896999999999</v>
      </c>
      <c r="Q2047" s="1" t="s">
        <v>3739</v>
      </c>
      <c r="R2047">
        <v>3.1611019158843262E-2</v>
      </c>
      <c r="S2047" s="1" t="s">
        <v>3740</v>
      </c>
      <c r="T2047" s="1" t="s">
        <v>52</v>
      </c>
      <c r="U2047">
        <v>48.497300000000003</v>
      </c>
      <c r="V2047">
        <v>39.351999999999997</v>
      </c>
      <c r="W2047">
        <v>39.351999999999997</v>
      </c>
      <c r="X2047" s="1" t="s">
        <v>53</v>
      </c>
      <c r="Y2047" s="1" t="s">
        <v>49</v>
      </c>
      <c r="Z2047" s="1" t="s">
        <v>3736</v>
      </c>
      <c r="AA2047" s="1" t="s">
        <v>3741</v>
      </c>
      <c r="AB2047" s="1" t="s">
        <v>3742</v>
      </c>
      <c r="AC2047" s="1" t="s">
        <v>67</v>
      </c>
      <c r="AD2047" s="1" t="s">
        <v>3743</v>
      </c>
      <c r="AE2047" s="1" t="s">
        <v>3744</v>
      </c>
      <c r="AF2047" s="1" t="s">
        <v>70</v>
      </c>
      <c r="AG2047" s="1" t="s">
        <v>3745</v>
      </c>
      <c r="AH2047">
        <v>243</v>
      </c>
      <c r="AI2047" s="1" t="s">
        <v>70</v>
      </c>
      <c r="AJ2047" s="1" t="s">
        <v>71</v>
      </c>
      <c r="AK2047" s="1" t="s">
        <v>72</v>
      </c>
      <c r="AL2047">
        <v>1</v>
      </c>
      <c r="AM2047" s="1" t="s">
        <v>4265</v>
      </c>
      <c r="AN2047" s="2">
        <v>46113</v>
      </c>
      <c r="AO2047" s="3">
        <v>46113</v>
      </c>
    </row>
    <row r="2048" spans="1:41">
      <c r="A2048" s="1" t="s">
        <v>4266</v>
      </c>
      <c r="B2048" s="1" t="s">
        <v>3733</v>
      </c>
      <c r="E2048" s="1" t="s">
        <v>3734</v>
      </c>
      <c r="F2048">
        <v>46124.833333333336</v>
      </c>
      <c r="G2048">
        <v>46125.833333333336</v>
      </c>
      <c r="H2048">
        <v>46112.833333333336</v>
      </c>
      <c r="I2048">
        <v>46142.833333333336</v>
      </c>
      <c r="J2048" s="1" t="s">
        <v>3751</v>
      </c>
      <c r="K2048" s="1" t="s">
        <v>124</v>
      </c>
      <c r="L2048" s="1" t="s">
        <v>3752</v>
      </c>
      <c r="M2048" s="1" t="s">
        <v>3753</v>
      </c>
      <c r="N2048" s="1" t="s">
        <v>3738</v>
      </c>
      <c r="O2048" s="1" t="s">
        <v>49</v>
      </c>
      <c r="P2048">
        <v>12.507899999999999</v>
      </c>
      <c r="Q2048" s="1" t="s">
        <v>3754</v>
      </c>
      <c r="R2048">
        <v>6.2499780138952179</v>
      </c>
      <c r="S2048" s="1" t="s">
        <v>51</v>
      </c>
      <c r="T2048" s="1" t="s">
        <v>52</v>
      </c>
      <c r="U2048">
        <v>78.174099999999996</v>
      </c>
      <c r="V2048">
        <v>74.2654</v>
      </c>
      <c r="W2048">
        <v>74.2654</v>
      </c>
      <c r="X2048" s="1" t="s">
        <v>53</v>
      </c>
      <c r="Y2048" s="1" t="s">
        <v>49</v>
      </c>
      <c r="Z2048" s="1" t="s">
        <v>3752</v>
      </c>
      <c r="AA2048" s="1" t="s">
        <v>3741</v>
      </c>
      <c r="AB2048" s="1" t="s">
        <v>3742</v>
      </c>
      <c r="AC2048" s="1" t="s">
        <v>67</v>
      </c>
      <c r="AD2048" s="1" t="s">
        <v>3743</v>
      </c>
      <c r="AE2048" s="1" t="s">
        <v>3744</v>
      </c>
      <c r="AF2048" s="1" t="s">
        <v>70</v>
      </c>
      <c r="AG2048" s="1" t="s">
        <v>3745</v>
      </c>
      <c r="AH2048">
        <v>244</v>
      </c>
      <c r="AI2048" s="1" t="s">
        <v>70</v>
      </c>
      <c r="AJ2048" s="1" t="s">
        <v>71</v>
      </c>
      <c r="AK2048" s="1" t="s">
        <v>72</v>
      </c>
      <c r="AL2048">
        <v>1</v>
      </c>
      <c r="AM2048" s="1" t="s">
        <v>4267</v>
      </c>
      <c r="AN2048" s="2">
        <v>46113</v>
      </c>
      <c r="AO2048" s="3">
        <v>46113</v>
      </c>
    </row>
    <row r="2049" spans="1:41">
      <c r="A2049" s="1" t="s">
        <v>4268</v>
      </c>
      <c r="B2049" s="1" t="s">
        <v>3733</v>
      </c>
      <c r="E2049" s="1" t="s">
        <v>3734</v>
      </c>
      <c r="F2049">
        <v>46124.833333333336</v>
      </c>
      <c r="G2049">
        <v>46125.833333333336</v>
      </c>
      <c r="H2049">
        <v>46112.833333333336</v>
      </c>
      <c r="I2049">
        <v>46142.833333333336</v>
      </c>
      <c r="J2049" s="1" t="s">
        <v>3751</v>
      </c>
      <c r="K2049" s="1" t="s">
        <v>124</v>
      </c>
      <c r="L2049" s="1" t="s">
        <v>3752</v>
      </c>
      <c r="M2049" s="1" t="s">
        <v>3757</v>
      </c>
      <c r="N2049" s="1" t="s">
        <v>3738</v>
      </c>
      <c r="O2049" s="1" t="s">
        <v>49</v>
      </c>
      <c r="P2049">
        <v>13.069699999999999</v>
      </c>
      <c r="Q2049" s="1" t="s">
        <v>3754</v>
      </c>
      <c r="R2049">
        <v>6.2500057384637744</v>
      </c>
      <c r="S2049" s="1" t="s">
        <v>51</v>
      </c>
      <c r="T2049" s="1" t="s">
        <v>52</v>
      </c>
      <c r="U2049">
        <v>81.685699999999997</v>
      </c>
      <c r="V2049">
        <v>77.601399999999998</v>
      </c>
      <c r="W2049">
        <v>77.601399999999998</v>
      </c>
      <c r="X2049" s="1" t="s">
        <v>53</v>
      </c>
      <c r="Y2049" s="1" t="s">
        <v>49</v>
      </c>
      <c r="Z2049" s="1" t="s">
        <v>3752</v>
      </c>
      <c r="AA2049" s="1" t="s">
        <v>3741</v>
      </c>
      <c r="AB2049" s="1" t="s">
        <v>3742</v>
      </c>
      <c r="AC2049" s="1" t="s">
        <v>67</v>
      </c>
      <c r="AD2049" s="1" t="s">
        <v>3743</v>
      </c>
      <c r="AE2049" s="1" t="s">
        <v>3744</v>
      </c>
      <c r="AF2049" s="1" t="s">
        <v>70</v>
      </c>
      <c r="AG2049" s="1" t="s">
        <v>3745</v>
      </c>
      <c r="AH2049">
        <v>245</v>
      </c>
      <c r="AI2049" s="1" t="s">
        <v>70</v>
      </c>
      <c r="AJ2049" s="1" t="s">
        <v>71</v>
      </c>
      <c r="AK2049" s="1" t="s">
        <v>72</v>
      </c>
      <c r="AL2049">
        <v>1</v>
      </c>
      <c r="AM2049" s="1" t="s">
        <v>4269</v>
      </c>
      <c r="AN2049" s="2">
        <v>46113</v>
      </c>
      <c r="AO2049" s="3">
        <v>46113</v>
      </c>
    </row>
    <row r="2050" spans="1:41">
      <c r="A2050" s="1" t="s">
        <v>4270</v>
      </c>
      <c r="B2050" s="1" t="s">
        <v>3733</v>
      </c>
      <c r="E2050" s="1" t="s">
        <v>3734</v>
      </c>
      <c r="F2050">
        <v>46124.833333333336</v>
      </c>
      <c r="G2050">
        <v>46125.833333333336</v>
      </c>
      <c r="H2050">
        <v>46112.833333333336</v>
      </c>
      <c r="I2050">
        <v>46142.833333333336</v>
      </c>
      <c r="J2050" s="1" t="s">
        <v>3760</v>
      </c>
      <c r="K2050" s="1" t="s">
        <v>76</v>
      </c>
      <c r="L2050" s="1" t="s">
        <v>3761</v>
      </c>
      <c r="M2050" s="1" t="s">
        <v>3762</v>
      </c>
      <c r="N2050" s="1" t="s">
        <v>3738</v>
      </c>
      <c r="O2050" s="1" t="s">
        <v>49</v>
      </c>
      <c r="P2050">
        <v>328.97859999999997</v>
      </c>
      <c r="Q2050" s="1" t="s">
        <v>3763</v>
      </c>
      <c r="R2050">
        <v>2.5999867468583064E-2</v>
      </c>
      <c r="S2050" s="1" t="s">
        <v>51</v>
      </c>
      <c r="T2050" s="1" t="s">
        <v>52</v>
      </c>
      <c r="U2050">
        <v>8.5533999999999999</v>
      </c>
      <c r="V2050">
        <v>7.8955000000000002</v>
      </c>
      <c r="W2050">
        <v>7.8955000000000002</v>
      </c>
      <c r="X2050" s="1" t="s">
        <v>53</v>
      </c>
      <c r="Y2050" s="1" t="s">
        <v>49</v>
      </c>
      <c r="Z2050" s="1" t="s">
        <v>3761</v>
      </c>
      <c r="AA2050" s="1" t="s">
        <v>3741</v>
      </c>
      <c r="AB2050" s="1" t="s">
        <v>3742</v>
      </c>
      <c r="AC2050" s="1" t="s">
        <v>67</v>
      </c>
      <c r="AD2050" s="1" t="s">
        <v>3743</v>
      </c>
      <c r="AE2050" s="1" t="s">
        <v>3744</v>
      </c>
      <c r="AF2050" s="1" t="s">
        <v>70</v>
      </c>
      <c r="AG2050" s="1" t="s">
        <v>3745</v>
      </c>
      <c r="AH2050">
        <v>246</v>
      </c>
      <c r="AI2050" s="1" t="s">
        <v>70</v>
      </c>
      <c r="AJ2050" s="1" t="s">
        <v>71</v>
      </c>
      <c r="AK2050" s="1" t="s">
        <v>72</v>
      </c>
      <c r="AL2050">
        <v>1</v>
      </c>
      <c r="AM2050" s="1" t="s">
        <v>4271</v>
      </c>
      <c r="AN2050" s="2">
        <v>46113</v>
      </c>
      <c r="AO2050" s="3">
        <v>46113</v>
      </c>
    </row>
    <row r="2051" spans="1:41">
      <c r="A2051" s="1" t="s">
        <v>4272</v>
      </c>
      <c r="B2051" s="1" t="s">
        <v>3733</v>
      </c>
      <c r="E2051" s="1" t="s">
        <v>3734</v>
      </c>
      <c r="F2051">
        <v>46124.833333333336</v>
      </c>
      <c r="G2051">
        <v>46125.833333333336</v>
      </c>
      <c r="H2051">
        <v>46112.833333333336</v>
      </c>
      <c r="I2051">
        <v>46142.833333333336</v>
      </c>
      <c r="J2051" s="1" t="s">
        <v>3760</v>
      </c>
      <c r="K2051" s="1" t="s">
        <v>76</v>
      </c>
      <c r="L2051" s="1" t="s">
        <v>3761</v>
      </c>
      <c r="M2051" s="1" t="s">
        <v>3766</v>
      </c>
      <c r="N2051" s="1" t="s">
        <v>3738</v>
      </c>
      <c r="O2051" s="1" t="s">
        <v>49</v>
      </c>
      <c r="P2051">
        <v>300.90929999999997</v>
      </c>
      <c r="Q2051" s="1" t="s">
        <v>3763</v>
      </c>
      <c r="R2051">
        <v>2.5999861087709821E-2</v>
      </c>
      <c r="S2051" s="1" t="s">
        <v>51</v>
      </c>
      <c r="T2051" s="1" t="s">
        <v>52</v>
      </c>
      <c r="U2051">
        <v>7.8235999999999999</v>
      </c>
      <c r="V2051">
        <v>7.2218</v>
      </c>
      <c r="W2051">
        <v>7.2218</v>
      </c>
      <c r="X2051" s="1" t="s">
        <v>53</v>
      </c>
      <c r="Y2051" s="1" t="s">
        <v>49</v>
      </c>
      <c r="Z2051" s="1" t="s">
        <v>3761</v>
      </c>
      <c r="AA2051" s="1" t="s">
        <v>3741</v>
      </c>
      <c r="AB2051" s="1" t="s">
        <v>3742</v>
      </c>
      <c r="AC2051" s="1" t="s">
        <v>67</v>
      </c>
      <c r="AD2051" s="1" t="s">
        <v>3743</v>
      </c>
      <c r="AE2051" s="1" t="s">
        <v>3744</v>
      </c>
      <c r="AF2051" s="1" t="s">
        <v>70</v>
      </c>
      <c r="AG2051" s="1" t="s">
        <v>3745</v>
      </c>
      <c r="AH2051">
        <v>247</v>
      </c>
      <c r="AI2051" s="1" t="s">
        <v>70</v>
      </c>
      <c r="AJ2051" s="1" t="s">
        <v>71</v>
      </c>
      <c r="AK2051" s="1" t="s">
        <v>72</v>
      </c>
      <c r="AL2051">
        <v>1</v>
      </c>
      <c r="AM2051" s="1" t="s">
        <v>4273</v>
      </c>
      <c r="AN2051" s="2">
        <v>46113</v>
      </c>
      <c r="AO2051" s="3">
        <v>46113</v>
      </c>
    </row>
    <row r="2052" spans="1:41">
      <c r="A2052" s="1" t="s">
        <v>4274</v>
      </c>
      <c r="B2052" s="1" t="s">
        <v>3733</v>
      </c>
      <c r="E2052" s="1" t="s">
        <v>3734</v>
      </c>
      <c r="F2052">
        <v>46124.833333333336</v>
      </c>
      <c r="G2052">
        <v>46125.833333333336</v>
      </c>
      <c r="H2052">
        <v>46112.833333333336</v>
      </c>
      <c r="I2052">
        <v>46142.833333333336</v>
      </c>
      <c r="J2052" s="1" t="s">
        <v>3769</v>
      </c>
      <c r="K2052" s="1" t="s">
        <v>87</v>
      </c>
      <c r="L2052" s="1" t="s">
        <v>3770</v>
      </c>
      <c r="M2052" s="1" t="s">
        <v>3771</v>
      </c>
      <c r="N2052" s="1" t="s">
        <v>3738</v>
      </c>
      <c r="O2052" s="1" t="s">
        <v>49</v>
      </c>
      <c r="P2052">
        <v>445.52839999999998</v>
      </c>
      <c r="Q2052" s="1" t="s">
        <v>3739</v>
      </c>
      <c r="R2052">
        <v>8.2599897110936141E-2</v>
      </c>
      <c r="S2052" s="1" t="s">
        <v>3740</v>
      </c>
      <c r="T2052" s="1" t="s">
        <v>52</v>
      </c>
      <c r="U2052">
        <v>36.800600000000003</v>
      </c>
      <c r="V2052">
        <v>30.331600000000002</v>
      </c>
      <c r="W2052">
        <v>30.331600000000002</v>
      </c>
      <c r="X2052" s="1" t="s">
        <v>53</v>
      </c>
      <c r="Y2052" s="1" t="s">
        <v>49</v>
      </c>
      <c r="Z2052" s="1" t="s">
        <v>3770</v>
      </c>
      <c r="AA2052" s="1" t="s">
        <v>3741</v>
      </c>
      <c r="AB2052" s="1" t="s">
        <v>3742</v>
      </c>
      <c r="AC2052" s="1" t="s">
        <v>67</v>
      </c>
      <c r="AD2052" s="1" t="s">
        <v>3743</v>
      </c>
      <c r="AE2052" s="1" t="s">
        <v>3744</v>
      </c>
      <c r="AF2052" s="1" t="s">
        <v>70</v>
      </c>
      <c r="AG2052" s="1" t="s">
        <v>3745</v>
      </c>
      <c r="AH2052">
        <v>248</v>
      </c>
      <c r="AI2052" s="1" t="s">
        <v>70</v>
      </c>
      <c r="AJ2052" s="1" t="s">
        <v>71</v>
      </c>
      <c r="AK2052" s="1" t="s">
        <v>72</v>
      </c>
      <c r="AL2052">
        <v>1</v>
      </c>
      <c r="AM2052" s="1" t="s">
        <v>4275</v>
      </c>
      <c r="AN2052" s="2">
        <v>46113</v>
      </c>
      <c r="AO2052" s="3">
        <v>46113</v>
      </c>
    </row>
    <row r="2053" spans="1:41">
      <c r="A2053" s="1" t="s">
        <v>4276</v>
      </c>
      <c r="B2053" s="1" t="s">
        <v>3733</v>
      </c>
      <c r="E2053" s="1" t="s">
        <v>3734</v>
      </c>
      <c r="F2053">
        <v>46124.833333333336</v>
      </c>
      <c r="G2053">
        <v>46125.833333333336</v>
      </c>
      <c r="H2053">
        <v>46112.833333333336</v>
      </c>
      <c r="I2053">
        <v>46142.833333333336</v>
      </c>
      <c r="J2053" s="1" t="s">
        <v>3769</v>
      </c>
      <c r="K2053" s="1" t="s">
        <v>87</v>
      </c>
      <c r="L2053" s="1" t="s">
        <v>3770</v>
      </c>
      <c r="M2053" s="1" t="s">
        <v>3774</v>
      </c>
      <c r="N2053" s="1" t="s">
        <v>3738</v>
      </c>
      <c r="O2053" s="1" t="s">
        <v>49</v>
      </c>
      <c r="P2053">
        <v>380.82319999999999</v>
      </c>
      <c r="Q2053" s="1" t="s">
        <v>3739</v>
      </c>
      <c r="R2053">
        <v>8.2600009663276824E-2</v>
      </c>
      <c r="S2053" s="1" t="s">
        <v>3740</v>
      </c>
      <c r="T2053" s="1" t="s">
        <v>52</v>
      </c>
      <c r="U2053">
        <v>31.456</v>
      </c>
      <c r="V2053">
        <v>25.926400000000001</v>
      </c>
      <c r="W2053">
        <v>25.926400000000001</v>
      </c>
      <c r="X2053" s="1" t="s">
        <v>53</v>
      </c>
      <c r="Y2053" s="1" t="s">
        <v>49</v>
      </c>
      <c r="Z2053" s="1" t="s">
        <v>3770</v>
      </c>
      <c r="AA2053" s="1" t="s">
        <v>3741</v>
      </c>
      <c r="AB2053" s="1" t="s">
        <v>3742</v>
      </c>
      <c r="AC2053" s="1" t="s">
        <v>67</v>
      </c>
      <c r="AD2053" s="1" t="s">
        <v>3743</v>
      </c>
      <c r="AE2053" s="1" t="s">
        <v>3744</v>
      </c>
      <c r="AF2053" s="1" t="s">
        <v>70</v>
      </c>
      <c r="AG2053" s="1" t="s">
        <v>3745</v>
      </c>
      <c r="AH2053">
        <v>249</v>
      </c>
      <c r="AI2053" s="1" t="s">
        <v>70</v>
      </c>
      <c r="AJ2053" s="1" t="s">
        <v>71</v>
      </c>
      <c r="AK2053" s="1" t="s">
        <v>72</v>
      </c>
      <c r="AL2053">
        <v>1</v>
      </c>
      <c r="AM2053" s="1" t="s">
        <v>4277</v>
      </c>
      <c r="AN2053" s="2">
        <v>46113</v>
      </c>
      <c r="AO2053" s="3">
        <v>46113</v>
      </c>
    </row>
    <row r="2054" spans="1:41">
      <c r="A2054" s="1" t="s">
        <v>4278</v>
      </c>
      <c r="B2054" s="1" t="s">
        <v>3733</v>
      </c>
      <c r="E2054" s="1" t="s">
        <v>3734</v>
      </c>
      <c r="F2054">
        <v>46124.833333333336</v>
      </c>
      <c r="G2054">
        <v>46125.833333333336</v>
      </c>
      <c r="H2054">
        <v>46112.833333333336</v>
      </c>
      <c r="I2054">
        <v>46142.833333333336</v>
      </c>
      <c r="J2054" s="1" t="s">
        <v>3777</v>
      </c>
      <c r="K2054" s="1" t="s">
        <v>107</v>
      </c>
      <c r="L2054" s="1" t="s">
        <v>3778</v>
      </c>
      <c r="M2054" s="1" t="s">
        <v>3779</v>
      </c>
      <c r="N2054" s="1" t="s">
        <v>3738</v>
      </c>
      <c r="O2054" s="1" t="s">
        <v>49</v>
      </c>
      <c r="P2054">
        <v>300.94880000000001</v>
      </c>
      <c r="Q2054" s="1" t="s">
        <v>3780</v>
      </c>
      <c r="R2054">
        <v>0.5</v>
      </c>
      <c r="S2054" s="1" t="s">
        <v>51</v>
      </c>
      <c r="T2054" s="1" t="s">
        <v>52</v>
      </c>
      <c r="U2054">
        <v>150.4744</v>
      </c>
      <c r="V2054">
        <v>138.4365</v>
      </c>
      <c r="W2054">
        <v>138.4365</v>
      </c>
      <c r="X2054" s="1" t="s">
        <v>53</v>
      </c>
      <c r="Y2054" s="1" t="s">
        <v>49</v>
      </c>
      <c r="Z2054" s="1" t="s">
        <v>3778</v>
      </c>
      <c r="AA2054" s="1" t="s">
        <v>3781</v>
      </c>
      <c r="AB2054" s="1" t="s">
        <v>3742</v>
      </c>
      <c r="AC2054" s="1" t="s">
        <v>67</v>
      </c>
      <c r="AD2054" s="1" t="s">
        <v>3743</v>
      </c>
      <c r="AE2054" s="1" t="s">
        <v>3744</v>
      </c>
      <c r="AF2054" s="1" t="s">
        <v>70</v>
      </c>
      <c r="AG2054" s="1" t="s">
        <v>3745</v>
      </c>
      <c r="AH2054">
        <v>250</v>
      </c>
      <c r="AI2054" s="1" t="s">
        <v>113</v>
      </c>
      <c r="AJ2054" s="1" t="s">
        <v>114</v>
      </c>
      <c r="AK2054" s="1" t="s">
        <v>115</v>
      </c>
      <c r="AL2054">
        <v>1</v>
      </c>
      <c r="AM2054" s="1" t="s">
        <v>4279</v>
      </c>
      <c r="AN2054" s="2">
        <v>46113</v>
      </c>
      <c r="AO2054" s="3">
        <v>46113</v>
      </c>
    </row>
    <row r="2055" spans="1:41">
      <c r="A2055" s="1" t="s">
        <v>4280</v>
      </c>
      <c r="B2055" s="1" t="s">
        <v>3733</v>
      </c>
      <c r="E2055" s="1" t="s">
        <v>3734</v>
      </c>
      <c r="F2055">
        <v>46124.833333333336</v>
      </c>
      <c r="G2055">
        <v>46125.833333333336</v>
      </c>
      <c r="H2055">
        <v>46112.833333333336</v>
      </c>
      <c r="I2055">
        <v>46142.833333333336</v>
      </c>
      <c r="J2055" s="1" t="s">
        <v>3777</v>
      </c>
      <c r="K2055" s="1" t="s">
        <v>107</v>
      </c>
      <c r="L2055" s="1" t="s">
        <v>3778</v>
      </c>
      <c r="M2055" s="1" t="s">
        <v>3784</v>
      </c>
      <c r="N2055" s="1" t="s">
        <v>3738</v>
      </c>
      <c r="O2055" s="1" t="s">
        <v>49</v>
      </c>
      <c r="P2055">
        <v>280.16899999999998</v>
      </c>
      <c r="Q2055" s="1" t="s">
        <v>3780</v>
      </c>
      <c r="R2055">
        <v>0.5</v>
      </c>
      <c r="S2055" s="1" t="s">
        <v>51</v>
      </c>
      <c r="T2055" s="1" t="s">
        <v>52</v>
      </c>
      <c r="U2055">
        <v>140.08449999999999</v>
      </c>
      <c r="V2055">
        <v>128.8777</v>
      </c>
      <c r="W2055">
        <v>128.8777</v>
      </c>
      <c r="X2055" s="1" t="s">
        <v>53</v>
      </c>
      <c r="Y2055" s="1" t="s">
        <v>49</v>
      </c>
      <c r="Z2055" s="1" t="s">
        <v>3778</v>
      </c>
      <c r="AA2055" s="1" t="s">
        <v>55</v>
      </c>
      <c r="AB2055" s="1" t="s">
        <v>56</v>
      </c>
      <c r="AC2055" s="1" t="s">
        <v>57</v>
      </c>
      <c r="AD2055" s="1" t="s">
        <v>58</v>
      </c>
      <c r="AE2055" s="1" t="s">
        <v>59</v>
      </c>
      <c r="AF2055" s="1" t="s">
        <v>56</v>
      </c>
      <c r="AG2055" s="1" t="s">
        <v>3745</v>
      </c>
      <c r="AH2055">
        <v>251</v>
      </c>
      <c r="AI2055" s="1" t="s">
        <v>56</v>
      </c>
      <c r="AJ2055" s="1" t="s">
        <v>56</v>
      </c>
      <c r="AK2055" s="1" t="s">
        <v>61</v>
      </c>
      <c r="AL2055">
        <v>1</v>
      </c>
      <c r="AM2055" s="1" t="s">
        <v>4281</v>
      </c>
      <c r="AN2055" s="2">
        <v>46113</v>
      </c>
      <c r="AO2055" s="3">
        <v>46113</v>
      </c>
    </row>
    <row r="2056" spans="1:41">
      <c r="A2056" s="1" t="s">
        <v>4282</v>
      </c>
      <c r="B2056" s="1" t="s">
        <v>3733</v>
      </c>
      <c r="E2056" s="1" t="s">
        <v>3787</v>
      </c>
      <c r="F2056">
        <v>46124.833333333336</v>
      </c>
      <c r="G2056">
        <v>46125.833333333336</v>
      </c>
      <c r="H2056">
        <v>46112.833333333336</v>
      </c>
      <c r="I2056">
        <v>46142.833333333336</v>
      </c>
      <c r="J2056" s="1" t="s">
        <v>3735</v>
      </c>
      <c r="K2056" s="1" t="s">
        <v>45</v>
      </c>
      <c r="L2056" s="1" t="s">
        <v>3736</v>
      </c>
      <c r="M2056" s="1" t="s">
        <v>3788</v>
      </c>
      <c r="N2056" s="1" t="s">
        <v>3738</v>
      </c>
      <c r="O2056" s="1" t="s">
        <v>49</v>
      </c>
      <c r="P2056">
        <v>639.79960000000005</v>
      </c>
      <c r="Q2056" s="1" t="s">
        <v>3739</v>
      </c>
      <c r="R2056">
        <v>3.1610991941851789E-2</v>
      </c>
      <c r="S2056" s="1" t="s">
        <v>3740</v>
      </c>
      <c r="T2056" s="1" t="s">
        <v>52</v>
      </c>
      <c r="U2056">
        <v>20.224699999999999</v>
      </c>
      <c r="V2056">
        <v>16.410900000000002</v>
      </c>
      <c r="W2056">
        <v>16.410900000000002</v>
      </c>
      <c r="X2056" s="1" t="s">
        <v>53</v>
      </c>
      <c r="Y2056" s="1" t="s">
        <v>49</v>
      </c>
      <c r="Z2056" s="1" t="s">
        <v>3736</v>
      </c>
      <c r="AA2056" s="1" t="s">
        <v>55</v>
      </c>
      <c r="AB2056" s="1" t="s">
        <v>56</v>
      </c>
      <c r="AC2056" s="1" t="s">
        <v>57</v>
      </c>
      <c r="AD2056" s="1" t="s">
        <v>58</v>
      </c>
      <c r="AE2056" s="1" t="s">
        <v>59</v>
      </c>
      <c r="AF2056" s="1" t="s">
        <v>56</v>
      </c>
      <c r="AG2056" s="1" t="s">
        <v>3745</v>
      </c>
      <c r="AH2056">
        <v>252</v>
      </c>
      <c r="AI2056" s="1" t="s">
        <v>56</v>
      </c>
      <c r="AJ2056" s="1" t="s">
        <v>56</v>
      </c>
      <c r="AK2056" s="1" t="s">
        <v>61</v>
      </c>
      <c r="AL2056">
        <v>1</v>
      </c>
      <c r="AM2056" s="1" t="s">
        <v>4283</v>
      </c>
      <c r="AN2056" s="2">
        <v>46113</v>
      </c>
      <c r="AO2056" s="3">
        <v>46113</v>
      </c>
    </row>
    <row r="2057" spans="1:41">
      <c r="A2057" s="1" t="s">
        <v>4284</v>
      </c>
      <c r="B2057" s="1" t="s">
        <v>3733</v>
      </c>
      <c r="E2057" s="1" t="s">
        <v>3787</v>
      </c>
      <c r="F2057">
        <v>46124.833333333336</v>
      </c>
      <c r="G2057">
        <v>46125.833333333336</v>
      </c>
      <c r="H2057">
        <v>46112.833333333336</v>
      </c>
      <c r="I2057">
        <v>46142.833333333336</v>
      </c>
      <c r="J2057" s="1" t="s">
        <v>3735</v>
      </c>
      <c r="K2057" s="1" t="s">
        <v>45</v>
      </c>
      <c r="L2057" s="1" t="s">
        <v>3736</v>
      </c>
      <c r="M2057" s="1" t="s">
        <v>3795</v>
      </c>
      <c r="N2057" s="1" t="s">
        <v>3738</v>
      </c>
      <c r="O2057" s="1" t="s">
        <v>49</v>
      </c>
      <c r="P2057">
        <v>628.755</v>
      </c>
      <c r="Q2057" s="1" t="s">
        <v>3739</v>
      </c>
      <c r="R2057">
        <v>3.1611040866474226E-2</v>
      </c>
      <c r="S2057" s="1" t="s">
        <v>3740</v>
      </c>
      <c r="T2057" s="1" t="s">
        <v>52</v>
      </c>
      <c r="U2057">
        <v>19.875599999999999</v>
      </c>
      <c r="V2057">
        <v>16.127500000000001</v>
      </c>
      <c r="W2057">
        <v>16.127500000000001</v>
      </c>
      <c r="X2057" s="1" t="s">
        <v>53</v>
      </c>
      <c r="Y2057" s="1" t="s">
        <v>49</v>
      </c>
      <c r="Z2057" s="1" t="s">
        <v>3736</v>
      </c>
      <c r="AA2057" s="1" t="s">
        <v>3789</v>
      </c>
      <c r="AB2057" s="1" t="s">
        <v>3790</v>
      </c>
      <c r="AC2057" s="1" t="s">
        <v>125</v>
      </c>
      <c r="AD2057" s="1" t="s">
        <v>3791</v>
      </c>
      <c r="AE2057" s="1" t="s">
        <v>3792</v>
      </c>
      <c r="AF2057" s="1" t="s">
        <v>70</v>
      </c>
      <c r="AG2057" s="1" t="s">
        <v>3745</v>
      </c>
      <c r="AH2057">
        <v>253</v>
      </c>
      <c r="AI2057" s="1" t="s">
        <v>70</v>
      </c>
      <c r="AJ2057" s="1" t="s">
        <v>71</v>
      </c>
      <c r="AK2057" s="1" t="s">
        <v>72</v>
      </c>
      <c r="AL2057">
        <v>1</v>
      </c>
      <c r="AM2057" s="1" t="s">
        <v>4285</v>
      </c>
      <c r="AN2057" s="2">
        <v>46113</v>
      </c>
      <c r="AO2057" s="3">
        <v>46113</v>
      </c>
    </row>
    <row r="2058" spans="1:41">
      <c r="A2058" s="1" t="s">
        <v>4286</v>
      </c>
      <c r="B2058" s="1" t="s">
        <v>3733</v>
      </c>
      <c r="E2058" s="1" t="s">
        <v>3787</v>
      </c>
      <c r="F2058">
        <v>46124.833333333336</v>
      </c>
      <c r="G2058">
        <v>46125.833333333336</v>
      </c>
      <c r="H2058">
        <v>46112.833333333336</v>
      </c>
      <c r="I2058">
        <v>46142.833333333336</v>
      </c>
      <c r="J2058" s="1" t="s">
        <v>3751</v>
      </c>
      <c r="K2058" s="1" t="s">
        <v>124</v>
      </c>
      <c r="L2058" s="1" t="s">
        <v>3752</v>
      </c>
      <c r="M2058" s="1" t="s">
        <v>3798</v>
      </c>
      <c r="N2058" s="1" t="s">
        <v>3738</v>
      </c>
      <c r="O2058" s="1" t="s">
        <v>49</v>
      </c>
      <c r="P2058">
        <v>5.702</v>
      </c>
      <c r="Q2058" s="1" t="s">
        <v>3754</v>
      </c>
      <c r="R2058">
        <v>6.2500526131182044</v>
      </c>
      <c r="S2058" s="1" t="s">
        <v>51</v>
      </c>
      <c r="T2058" s="1" t="s">
        <v>52</v>
      </c>
      <c r="U2058">
        <v>35.637799999999999</v>
      </c>
      <c r="V2058">
        <v>33.855899999999998</v>
      </c>
      <c r="W2058">
        <v>33.855899999999998</v>
      </c>
      <c r="X2058" s="1" t="s">
        <v>53</v>
      </c>
      <c r="Y2058" s="1" t="s">
        <v>49</v>
      </c>
      <c r="Z2058" s="1" t="s">
        <v>3752</v>
      </c>
      <c r="AA2058" s="1" t="s">
        <v>3789</v>
      </c>
      <c r="AB2058" s="1" t="s">
        <v>3790</v>
      </c>
      <c r="AC2058" s="1" t="s">
        <v>125</v>
      </c>
      <c r="AD2058" s="1" t="s">
        <v>3791</v>
      </c>
      <c r="AE2058" s="1" t="s">
        <v>3792</v>
      </c>
      <c r="AF2058" s="1" t="s">
        <v>70</v>
      </c>
      <c r="AG2058" s="1" t="s">
        <v>3745</v>
      </c>
      <c r="AH2058">
        <v>254</v>
      </c>
      <c r="AI2058" s="1" t="s">
        <v>70</v>
      </c>
      <c r="AJ2058" s="1" t="s">
        <v>71</v>
      </c>
      <c r="AK2058" s="1" t="s">
        <v>72</v>
      </c>
      <c r="AL2058">
        <v>1</v>
      </c>
      <c r="AM2058" s="1" t="s">
        <v>4287</v>
      </c>
      <c r="AN2058" s="2">
        <v>46113</v>
      </c>
      <c r="AO2058" s="3">
        <v>46113</v>
      </c>
    </row>
    <row r="2059" spans="1:41">
      <c r="A2059" s="1" t="s">
        <v>4288</v>
      </c>
      <c r="B2059" s="1" t="s">
        <v>3733</v>
      </c>
      <c r="E2059" s="1" t="s">
        <v>3787</v>
      </c>
      <c r="F2059">
        <v>46124.833333333336</v>
      </c>
      <c r="G2059">
        <v>46125.833333333336</v>
      </c>
      <c r="H2059">
        <v>46112.833333333336</v>
      </c>
      <c r="I2059">
        <v>46142.833333333336</v>
      </c>
      <c r="J2059" s="1" t="s">
        <v>3751</v>
      </c>
      <c r="K2059" s="1" t="s">
        <v>124</v>
      </c>
      <c r="L2059" s="1" t="s">
        <v>3752</v>
      </c>
      <c r="M2059" s="1" t="s">
        <v>3801</v>
      </c>
      <c r="N2059" s="1" t="s">
        <v>3738</v>
      </c>
      <c r="O2059" s="1" t="s">
        <v>49</v>
      </c>
      <c r="P2059">
        <v>5.2868000000000004</v>
      </c>
      <c r="Q2059" s="1" t="s">
        <v>3754</v>
      </c>
      <c r="R2059">
        <v>6.2499432548989944</v>
      </c>
      <c r="S2059" s="1" t="s">
        <v>51</v>
      </c>
      <c r="T2059" s="1" t="s">
        <v>52</v>
      </c>
      <c r="U2059">
        <v>33.042200000000001</v>
      </c>
      <c r="V2059">
        <v>31.3901</v>
      </c>
      <c r="W2059">
        <v>31.3901</v>
      </c>
      <c r="X2059" s="1" t="s">
        <v>53</v>
      </c>
      <c r="Y2059" s="1" t="s">
        <v>49</v>
      </c>
      <c r="Z2059" s="1" t="s">
        <v>3752</v>
      </c>
      <c r="AA2059" s="1" t="s">
        <v>3789</v>
      </c>
      <c r="AB2059" s="1" t="s">
        <v>3790</v>
      </c>
      <c r="AC2059" s="1" t="s">
        <v>125</v>
      </c>
      <c r="AD2059" s="1" t="s">
        <v>3791</v>
      </c>
      <c r="AE2059" s="1" t="s">
        <v>3792</v>
      </c>
      <c r="AF2059" s="1" t="s">
        <v>70</v>
      </c>
      <c r="AG2059" s="1" t="s">
        <v>3745</v>
      </c>
      <c r="AH2059">
        <v>255</v>
      </c>
      <c r="AI2059" s="1" t="s">
        <v>70</v>
      </c>
      <c r="AJ2059" s="1" t="s">
        <v>71</v>
      </c>
      <c r="AK2059" s="1" t="s">
        <v>72</v>
      </c>
      <c r="AL2059">
        <v>1</v>
      </c>
      <c r="AM2059" s="1" t="s">
        <v>4289</v>
      </c>
      <c r="AN2059" s="2">
        <v>46113</v>
      </c>
      <c r="AO2059" s="3">
        <v>46113</v>
      </c>
    </row>
    <row r="2060" spans="1:41">
      <c r="A2060" s="1" t="s">
        <v>4290</v>
      </c>
      <c r="B2060" s="1" t="s">
        <v>3733</v>
      </c>
      <c r="E2060" s="1" t="s">
        <v>3787</v>
      </c>
      <c r="F2060">
        <v>46124.833333333336</v>
      </c>
      <c r="G2060">
        <v>46125.833333333336</v>
      </c>
      <c r="H2060">
        <v>46112.833333333336</v>
      </c>
      <c r="I2060">
        <v>46142.833333333336</v>
      </c>
      <c r="J2060" s="1" t="s">
        <v>3760</v>
      </c>
      <c r="K2060" s="1" t="s">
        <v>76</v>
      </c>
      <c r="L2060" s="1" t="s">
        <v>3761</v>
      </c>
      <c r="M2060" s="1" t="s">
        <v>3804</v>
      </c>
      <c r="N2060" s="1" t="s">
        <v>3738</v>
      </c>
      <c r="O2060" s="1" t="s">
        <v>49</v>
      </c>
      <c r="P2060">
        <v>144.511</v>
      </c>
      <c r="Q2060" s="1" t="s">
        <v>3763</v>
      </c>
      <c r="R2060">
        <v>2.6000096878438322E-2</v>
      </c>
      <c r="S2060" s="1" t="s">
        <v>51</v>
      </c>
      <c r="T2060" s="1" t="s">
        <v>52</v>
      </c>
      <c r="U2060">
        <v>3.7572999999999999</v>
      </c>
      <c r="V2060">
        <v>3.4683000000000002</v>
      </c>
      <c r="W2060">
        <v>3.4683000000000002</v>
      </c>
      <c r="X2060" s="1" t="s">
        <v>53</v>
      </c>
      <c r="Y2060" s="1" t="s">
        <v>49</v>
      </c>
      <c r="Z2060" s="1" t="s">
        <v>3761</v>
      </c>
      <c r="AA2060" s="1" t="s">
        <v>3789</v>
      </c>
      <c r="AB2060" s="1" t="s">
        <v>3790</v>
      </c>
      <c r="AC2060" s="1" t="s">
        <v>125</v>
      </c>
      <c r="AD2060" s="1" t="s">
        <v>3791</v>
      </c>
      <c r="AE2060" s="1" t="s">
        <v>3792</v>
      </c>
      <c r="AF2060" s="1" t="s">
        <v>70</v>
      </c>
      <c r="AG2060" s="1" t="s">
        <v>3745</v>
      </c>
      <c r="AH2060">
        <v>256</v>
      </c>
      <c r="AI2060" s="1" t="s">
        <v>70</v>
      </c>
      <c r="AJ2060" s="1" t="s">
        <v>71</v>
      </c>
      <c r="AK2060" s="1" t="s">
        <v>72</v>
      </c>
      <c r="AL2060">
        <v>1</v>
      </c>
      <c r="AM2060" s="1" t="s">
        <v>4291</v>
      </c>
      <c r="AN2060" s="2">
        <v>46113</v>
      </c>
      <c r="AO2060" s="3">
        <v>46113</v>
      </c>
    </row>
    <row r="2061" spans="1:41">
      <c r="A2061" s="1" t="s">
        <v>4292</v>
      </c>
      <c r="B2061" s="1" t="s">
        <v>3733</v>
      </c>
      <c r="E2061" s="1" t="s">
        <v>3787</v>
      </c>
      <c r="F2061">
        <v>46124.833333333336</v>
      </c>
      <c r="G2061">
        <v>46125.833333333336</v>
      </c>
      <c r="H2061">
        <v>46112.833333333336</v>
      </c>
      <c r="I2061">
        <v>46142.833333333336</v>
      </c>
      <c r="J2061" s="1" t="s">
        <v>3760</v>
      </c>
      <c r="K2061" s="1" t="s">
        <v>76</v>
      </c>
      <c r="L2061" s="1" t="s">
        <v>3761</v>
      </c>
      <c r="M2061" s="1" t="s">
        <v>3807</v>
      </c>
      <c r="N2061" s="1" t="s">
        <v>3738</v>
      </c>
      <c r="O2061" s="1" t="s">
        <v>49</v>
      </c>
      <c r="P2061">
        <v>131.5762</v>
      </c>
      <c r="Q2061" s="1" t="s">
        <v>3763</v>
      </c>
      <c r="R2061">
        <v>2.6000142882983399E-2</v>
      </c>
      <c r="S2061" s="1" t="s">
        <v>51</v>
      </c>
      <c r="T2061" s="1" t="s">
        <v>52</v>
      </c>
      <c r="U2061">
        <v>3.4209999999999998</v>
      </c>
      <c r="V2061">
        <v>3.1577999999999999</v>
      </c>
      <c r="W2061">
        <v>3.1577999999999999</v>
      </c>
      <c r="X2061" s="1" t="s">
        <v>53</v>
      </c>
      <c r="Y2061" s="1" t="s">
        <v>49</v>
      </c>
      <c r="Z2061" s="1" t="s">
        <v>3761</v>
      </c>
      <c r="AA2061" s="1" t="s">
        <v>3789</v>
      </c>
      <c r="AB2061" s="1" t="s">
        <v>3790</v>
      </c>
      <c r="AC2061" s="1" t="s">
        <v>125</v>
      </c>
      <c r="AD2061" s="1" t="s">
        <v>3791</v>
      </c>
      <c r="AE2061" s="1" t="s">
        <v>3792</v>
      </c>
      <c r="AF2061" s="1" t="s">
        <v>70</v>
      </c>
      <c r="AG2061" s="1" t="s">
        <v>3745</v>
      </c>
      <c r="AH2061">
        <v>257</v>
      </c>
      <c r="AI2061" s="1" t="s">
        <v>70</v>
      </c>
      <c r="AJ2061" s="1" t="s">
        <v>71</v>
      </c>
      <c r="AK2061" s="1" t="s">
        <v>72</v>
      </c>
      <c r="AL2061">
        <v>1</v>
      </c>
      <c r="AM2061" s="1" t="s">
        <v>4293</v>
      </c>
      <c r="AN2061" s="2">
        <v>46113</v>
      </c>
      <c r="AO2061" s="3">
        <v>46113</v>
      </c>
    </row>
    <row r="2062" spans="1:41">
      <c r="A2062" s="1" t="s">
        <v>4294</v>
      </c>
      <c r="B2062" s="1" t="s">
        <v>3733</v>
      </c>
      <c r="E2062" s="1" t="s">
        <v>3787</v>
      </c>
      <c r="F2062">
        <v>46124.833333333336</v>
      </c>
      <c r="G2062">
        <v>46125.833333333336</v>
      </c>
      <c r="H2062">
        <v>46112.833333333336</v>
      </c>
      <c r="I2062">
        <v>46142.833333333336</v>
      </c>
      <c r="J2062" s="1" t="s">
        <v>3769</v>
      </c>
      <c r="K2062" s="1" t="s">
        <v>87</v>
      </c>
      <c r="L2062" s="1" t="s">
        <v>3770</v>
      </c>
      <c r="M2062" s="1" t="s">
        <v>3810</v>
      </c>
      <c r="N2062" s="1" t="s">
        <v>3738</v>
      </c>
      <c r="O2062" s="1" t="s">
        <v>49</v>
      </c>
      <c r="P2062">
        <v>180.85390000000001</v>
      </c>
      <c r="Q2062" s="1" t="s">
        <v>3739</v>
      </c>
      <c r="R2062">
        <v>8.2599822287492838E-2</v>
      </c>
      <c r="S2062" s="1" t="s">
        <v>3740</v>
      </c>
      <c r="T2062" s="1" t="s">
        <v>52</v>
      </c>
      <c r="U2062">
        <v>14.938499999999999</v>
      </c>
      <c r="V2062">
        <v>12.3125</v>
      </c>
      <c r="W2062">
        <v>12.3125</v>
      </c>
      <c r="X2062" s="1" t="s">
        <v>53</v>
      </c>
      <c r="Y2062" s="1" t="s">
        <v>49</v>
      </c>
      <c r="Z2062" s="1" t="s">
        <v>3770</v>
      </c>
      <c r="AA2062" s="1" t="s">
        <v>3789</v>
      </c>
      <c r="AB2062" s="1" t="s">
        <v>3790</v>
      </c>
      <c r="AC2062" s="1" t="s">
        <v>125</v>
      </c>
      <c r="AD2062" s="1" t="s">
        <v>3791</v>
      </c>
      <c r="AE2062" s="1" t="s">
        <v>3792</v>
      </c>
      <c r="AF2062" s="1" t="s">
        <v>70</v>
      </c>
      <c r="AG2062" s="1" t="s">
        <v>3745</v>
      </c>
      <c r="AH2062">
        <v>258</v>
      </c>
      <c r="AI2062" s="1" t="s">
        <v>70</v>
      </c>
      <c r="AJ2062" s="1" t="s">
        <v>71</v>
      </c>
      <c r="AK2062" s="1" t="s">
        <v>72</v>
      </c>
      <c r="AL2062">
        <v>1</v>
      </c>
      <c r="AM2062" s="1" t="s">
        <v>4295</v>
      </c>
      <c r="AN2062" s="2">
        <v>46113</v>
      </c>
      <c r="AO2062" s="3">
        <v>46113</v>
      </c>
    </row>
    <row r="2063" spans="1:41">
      <c r="A2063" s="1" t="s">
        <v>4296</v>
      </c>
      <c r="B2063" s="1" t="s">
        <v>3733</v>
      </c>
      <c r="E2063" s="1" t="s">
        <v>3787</v>
      </c>
      <c r="F2063">
        <v>46124.833333333336</v>
      </c>
      <c r="G2063">
        <v>46125.833333333336</v>
      </c>
      <c r="H2063">
        <v>46112.833333333336</v>
      </c>
      <c r="I2063">
        <v>46142.833333333336</v>
      </c>
      <c r="J2063" s="1" t="s">
        <v>3769</v>
      </c>
      <c r="K2063" s="1" t="s">
        <v>87</v>
      </c>
      <c r="L2063" s="1" t="s">
        <v>3770</v>
      </c>
      <c r="M2063" s="1" t="s">
        <v>3813</v>
      </c>
      <c r="N2063" s="1" t="s">
        <v>3738</v>
      </c>
      <c r="O2063" s="1" t="s">
        <v>49</v>
      </c>
      <c r="P2063">
        <v>204.68729999999999</v>
      </c>
      <c r="Q2063" s="1" t="s">
        <v>3739</v>
      </c>
      <c r="R2063">
        <v>8.2600141777237762E-2</v>
      </c>
      <c r="S2063" s="1" t="s">
        <v>3740</v>
      </c>
      <c r="T2063" s="1" t="s">
        <v>52</v>
      </c>
      <c r="U2063">
        <v>16.9072</v>
      </c>
      <c r="V2063">
        <v>13.9352</v>
      </c>
      <c r="W2063">
        <v>13.9352</v>
      </c>
      <c r="X2063" s="1" t="s">
        <v>53</v>
      </c>
      <c r="Y2063" s="1" t="s">
        <v>49</v>
      </c>
      <c r="Z2063" s="1" t="s">
        <v>3770</v>
      </c>
      <c r="AA2063" s="1" t="s">
        <v>3789</v>
      </c>
      <c r="AB2063" s="1" t="s">
        <v>3790</v>
      </c>
      <c r="AC2063" s="1" t="s">
        <v>125</v>
      </c>
      <c r="AD2063" s="1" t="s">
        <v>3791</v>
      </c>
      <c r="AE2063" s="1" t="s">
        <v>3792</v>
      </c>
      <c r="AF2063" s="1" t="s">
        <v>70</v>
      </c>
      <c r="AG2063" s="1" t="s">
        <v>3745</v>
      </c>
      <c r="AH2063">
        <v>259</v>
      </c>
      <c r="AI2063" s="1" t="s">
        <v>70</v>
      </c>
      <c r="AJ2063" s="1" t="s">
        <v>71</v>
      </c>
      <c r="AK2063" s="1" t="s">
        <v>72</v>
      </c>
      <c r="AL2063">
        <v>1</v>
      </c>
      <c r="AM2063" s="1" t="s">
        <v>4297</v>
      </c>
      <c r="AN2063" s="2">
        <v>46113</v>
      </c>
      <c r="AO2063" s="3">
        <v>46113</v>
      </c>
    </row>
    <row r="2064" spans="1:41">
      <c r="A2064" s="1" t="s">
        <v>4298</v>
      </c>
      <c r="B2064" s="1" t="s">
        <v>3733</v>
      </c>
      <c r="E2064" s="1" t="s">
        <v>3787</v>
      </c>
      <c r="F2064">
        <v>46124.833333333336</v>
      </c>
      <c r="G2064">
        <v>46125.833333333336</v>
      </c>
      <c r="H2064">
        <v>46112.833333333336</v>
      </c>
      <c r="I2064">
        <v>46142.833333333336</v>
      </c>
      <c r="J2064" s="1" t="s">
        <v>3777</v>
      </c>
      <c r="K2064" s="1" t="s">
        <v>107</v>
      </c>
      <c r="L2064" s="1" t="s">
        <v>3778</v>
      </c>
      <c r="M2064" s="1" t="s">
        <v>3816</v>
      </c>
      <c r="N2064" s="1" t="s">
        <v>3738</v>
      </c>
      <c r="O2064" s="1" t="s">
        <v>49</v>
      </c>
      <c r="P2064">
        <v>147.50880000000001</v>
      </c>
      <c r="Q2064" s="1" t="s">
        <v>3780</v>
      </c>
      <c r="R2064">
        <v>0.5</v>
      </c>
      <c r="S2064" s="1" t="s">
        <v>51</v>
      </c>
      <c r="T2064" s="1" t="s">
        <v>52</v>
      </c>
      <c r="U2064">
        <v>73.754400000000004</v>
      </c>
      <c r="V2064">
        <v>67.853999999999999</v>
      </c>
      <c r="W2064">
        <v>67.853999999999999</v>
      </c>
      <c r="X2064" s="1" t="s">
        <v>53</v>
      </c>
      <c r="Y2064" s="1" t="s">
        <v>49</v>
      </c>
      <c r="Z2064" s="1" t="s">
        <v>3778</v>
      </c>
      <c r="AA2064" s="1" t="s">
        <v>3817</v>
      </c>
      <c r="AB2064" s="1" t="s">
        <v>3790</v>
      </c>
      <c r="AC2064" s="1" t="s">
        <v>125</v>
      </c>
      <c r="AD2064" s="1" t="s">
        <v>3791</v>
      </c>
      <c r="AE2064" s="1" t="s">
        <v>3792</v>
      </c>
      <c r="AF2064" s="1" t="s">
        <v>70</v>
      </c>
      <c r="AG2064" s="1" t="s">
        <v>3745</v>
      </c>
      <c r="AH2064">
        <v>260</v>
      </c>
      <c r="AI2064" s="1" t="s">
        <v>113</v>
      </c>
      <c r="AJ2064" s="1" t="s">
        <v>114</v>
      </c>
      <c r="AK2064" s="1" t="s">
        <v>115</v>
      </c>
      <c r="AL2064">
        <v>1</v>
      </c>
      <c r="AM2064" s="1" t="s">
        <v>4299</v>
      </c>
      <c r="AN2064" s="2">
        <v>46113</v>
      </c>
      <c r="AO2064" s="3">
        <v>46113</v>
      </c>
    </row>
    <row r="2065" spans="1:41">
      <c r="A2065" s="1" t="s">
        <v>4300</v>
      </c>
      <c r="B2065" s="1" t="s">
        <v>3733</v>
      </c>
      <c r="E2065" s="1" t="s">
        <v>3787</v>
      </c>
      <c r="F2065">
        <v>46124.833333333336</v>
      </c>
      <c r="G2065">
        <v>46125.833333333336</v>
      </c>
      <c r="H2065">
        <v>46112.833333333336</v>
      </c>
      <c r="I2065">
        <v>46142.833333333336</v>
      </c>
      <c r="J2065" s="1" t="s">
        <v>3777</v>
      </c>
      <c r="K2065" s="1" t="s">
        <v>107</v>
      </c>
      <c r="L2065" s="1" t="s">
        <v>3778</v>
      </c>
      <c r="M2065" s="1" t="s">
        <v>3820</v>
      </c>
      <c r="N2065" s="1" t="s">
        <v>3738</v>
      </c>
      <c r="O2065" s="1" t="s">
        <v>49</v>
      </c>
      <c r="P2065">
        <v>137.87180000000001</v>
      </c>
      <c r="Q2065" s="1" t="s">
        <v>3780</v>
      </c>
      <c r="R2065">
        <v>0.5</v>
      </c>
      <c r="S2065" s="1" t="s">
        <v>51</v>
      </c>
      <c r="T2065" s="1" t="s">
        <v>52</v>
      </c>
      <c r="U2065">
        <v>68.935900000000004</v>
      </c>
      <c r="V2065">
        <v>63.420999999999999</v>
      </c>
      <c r="W2065">
        <v>63.420999999999999</v>
      </c>
      <c r="X2065" s="1" t="s">
        <v>53</v>
      </c>
      <c r="Y2065" s="1" t="s">
        <v>49</v>
      </c>
      <c r="Z2065" s="1" t="s">
        <v>3778</v>
      </c>
      <c r="AA2065" s="1" t="s">
        <v>3817</v>
      </c>
      <c r="AB2065" s="1" t="s">
        <v>3790</v>
      </c>
      <c r="AC2065" s="1" t="s">
        <v>125</v>
      </c>
      <c r="AD2065" s="1" t="s">
        <v>3791</v>
      </c>
      <c r="AE2065" s="1" t="s">
        <v>3792</v>
      </c>
      <c r="AF2065" s="1" t="s">
        <v>70</v>
      </c>
      <c r="AG2065" s="1" t="s">
        <v>3745</v>
      </c>
      <c r="AH2065">
        <v>261</v>
      </c>
      <c r="AI2065" s="1" t="s">
        <v>113</v>
      </c>
      <c r="AJ2065" s="1" t="s">
        <v>114</v>
      </c>
      <c r="AK2065" s="1" t="s">
        <v>115</v>
      </c>
      <c r="AL2065">
        <v>1</v>
      </c>
      <c r="AM2065" s="1" t="s">
        <v>4301</v>
      </c>
      <c r="AN2065" s="2">
        <v>46113</v>
      </c>
      <c r="AO2065" s="3">
        <v>46113</v>
      </c>
    </row>
    <row r="2066" spans="1:41">
      <c r="A2066" s="1" t="s">
        <v>4302</v>
      </c>
      <c r="B2066" s="1" t="s">
        <v>3733</v>
      </c>
      <c r="E2066" s="1" t="s">
        <v>3734</v>
      </c>
      <c r="F2066">
        <v>46125.833333333336</v>
      </c>
      <c r="G2066">
        <v>46126.833333333336</v>
      </c>
      <c r="H2066">
        <v>46112.833333333336</v>
      </c>
      <c r="I2066">
        <v>46142.833333333336</v>
      </c>
      <c r="J2066" s="1" t="s">
        <v>3735</v>
      </c>
      <c r="K2066" s="1" t="s">
        <v>45</v>
      </c>
      <c r="L2066" s="1" t="s">
        <v>3736</v>
      </c>
      <c r="M2066" s="1" t="s">
        <v>3737</v>
      </c>
      <c r="N2066" s="1" t="s">
        <v>3738</v>
      </c>
      <c r="O2066" s="1" t="s">
        <v>49</v>
      </c>
      <c r="P2066">
        <v>1628.9141999999999</v>
      </c>
      <c r="Q2066" s="1" t="s">
        <v>3739</v>
      </c>
      <c r="R2066">
        <v>3.1610995840050997E-2</v>
      </c>
      <c r="S2066" s="1" t="s">
        <v>3740</v>
      </c>
      <c r="T2066" s="1" t="s">
        <v>52</v>
      </c>
      <c r="U2066">
        <v>51.491599999999998</v>
      </c>
      <c r="V2066">
        <v>41.781700000000001</v>
      </c>
      <c r="W2066">
        <v>41.781700000000001</v>
      </c>
      <c r="X2066" s="1" t="s">
        <v>53</v>
      </c>
      <c r="Y2066" s="1" t="s">
        <v>49</v>
      </c>
      <c r="Z2066" s="1" t="s">
        <v>3736</v>
      </c>
      <c r="AA2066" s="1" t="s">
        <v>3741</v>
      </c>
      <c r="AB2066" s="1" t="s">
        <v>3742</v>
      </c>
      <c r="AC2066" s="1" t="s">
        <v>67</v>
      </c>
      <c r="AD2066" s="1" t="s">
        <v>3743</v>
      </c>
      <c r="AE2066" s="1" t="s">
        <v>3744</v>
      </c>
      <c r="AF2066" s="1" t="s">
        <v>70</v>
      </c>
      <c r="AG2066" s="1" t="s">
        <v>3745</v>
      </c>
      <c r="AH2066">
        <v>262</v>
      </c>
      <c r="AI2066" s="1" t="s">
        <v>70</v>
      </c>
      <c r="AJ2066" s="1" t="s">
        <v>71</v>
      </c>
      <c r="AK2066" s="1" t="s">
        <v>72</v>
      </c>
      <c r="AL2066">
        <v>1</v>
      </c>
      <c r="AM2066" s="1" t="s">
        <v>4303</v>
      </c>
      <c r="AN2066" s="2">
        <v>46113</v>
      </c>
      <c r="AO2066" s="3">
        <v>46113</v>
      </c>
    </row>
    <row r="2067" spans="1:41">
      <c r="A2067" s="1" t="s">
        <v>4304</v>
      </c>
      <c r="B2067" s="1" t="s">
        <v>3733</v>
      </c>
      <c r="E2067" s="1" t="s">
        <v>3734</v>
      </c>
      <c r="F2067">
        <v>46125.833333333336</v>
      </c>
      <c r="G2067">
        <v>46126.833333333336</v>
      </c>
      <c r="H2067">
        <v>46112.833333333336</v>
      </c>
      <c r="I2067">
        <v>46142.833333333336</v>
      </c>
      <c r="J2067" s="1" t="s">
        <v>3735</v>
      </c>
      <c r="K2067" s="1" t="s">
        <v>45</v>
      </c>
      <c r="L2067" s="1" t="s">
        <v>3736</v>
      </c>
      <c r="M2067" s="1" t="s">
        <v>3748</v>
      </c>
      <c r="N2067" s="1" t="s">
        <v>3738</v>
      </c>
      <c r="O2067" s="1" t="s">
        <v>49</v>
      </c>
      <c r="P2067">
        <v>1428.3323</v>
      </c>
      <c r="Q2067" s="1" t="s">
        <v>3739</v>
      </c>
      <c r="R2067">
        <v>3.1610991363844397E-2</v>
      </c>
      <c r="S2067" s="1" t="s">
        <v>3740</v>
      </c>
      <c r="T2067" s="1" t="s">
        <v>52</v>
      </c>
      <c r="U2067">
        <v>45.151000000000003</v>
      </c>
      <c r="V2067">
        <v>36.636800000000001</v>
      </c>
      <c r="W2067">
        <v>36.636800000000001</v>
      </c>
      <c r="X2067" s="1" t="s">
        <v>53</v>
      </c>
      <c r="Y2067" s="1" t="s">
        <v>49</v>
      </c>
      <c r="Z2067" s="1" t="s">
        <v>3736</v>
      </c>
      <c r="AA2067" s="1" t="s">
        <v>3741</v>
      </c>
      <c r="AB2067" s="1" t="s">
        <v>3742</v>
      </c>
      <c r="AC2067" s="1" t="s">
        <v>67</v>
      </c>
      <c r="AD2067" s="1" t="s">
        <v>3743</v>
      </c>
      <c r="AE2067" s="1" t="s">
        <v>3744</v>
      </c>
      <c r="AF2067" s="1" t="s">
        <v>70</v>
      </c>
      <c r="AG2067" s="1" t="s">
        <v>3745</v>
      </c>
      <c r="AH2067">
        <v>263</v>
      </c>
      <c r="AI2067" s="1" t="s">
        <v>70</v>
      </c>
      <c r="AJ2067" s="1" t="s">
        <v>71</v>
      </c>
      <c r="AK2067" s="1" t="s">
        <v>72</v>
      </c>
      <c r="AL2067">
        <v>1</v>
      </c>
      <c r="AM2067" s="1" t="s">
        <v>4305</v>
      </c>
      <c r="AN2067" s="2">
        <v>46113</v>
      </c>
      <c r="AO2067" s="3">
        <v>46113</v>
      </c>
    </row>
    <row r="2068" spans="1:41">
      <c r="A2068" s="1" t="s">
        <v>4306</v>
      </c>
      <c r="B2068" s="1" t="s">
        <v>3733</v>
      </c>
      <c r="E2068" s="1" t="s">
        <v>3734</v>
      </c>
      <c r="F2068">
        <v>46125.833333333336</v>
      </c>
      <c r="G2068">
        <v>46126.833333333336</v>
      </c>
      <c r="H2068">
        <v>46112.833333333336</v>
      </c>
      <c r="I2068">
        <v>46142.833333333336</v>
      </c>
      <c r="J2068" s="1" t="s">
        <v>3751</v>
      </c>
      <c r="K2068" s="1" t="s">
        <v>124</v>
      </c>
      <c r="L2068" s="1" t="s">
        <v>3752</v>
      </c>
      <c r="M2068" s="1" t="s">
        <v>3753</v>
      </c>
      <c r="N2068" s="1" t="s">
        <v>3738</v>
      </c>
      <c r="O2068" s="1" t="s">
        <v>49</v>
      </c>
      <c r="P2068">
        <v>11.0555</v>
      </c>
      <c r="Q2068" s="1" t="s">
        <v>3754</v>
      </c>
      <c r="R2068">
        <v>6.2500113065894807</v>
      </c>
      <c r="S2068" s="1" t="s">
        <v>51</v>
      </c>
      <c r="T2068" s="1" t="s">
        <v>52</v>
      </c>
      <c r="U2068">
        <v>69.096999999999994</v>
      </c>
      <c r="V2068">
        <v>65.642200000000003</v>
      </c>
      <c r="W2068">
        <v>65.642200000000003</v>
      </c>
      <c r="X2068" s="1" t="s">
        <v>53</v>
      </c>
      <c r="Y2068" s="1" t="s">
        <v>49</v>
      </c>
      <c r="Z2068" s="1" t="s">
        <v>3752</v>
      </c>
      <c r="AA2068" s="1" t="s">
        <v>55</v>
      </c>
      <c r="AB2068" s="1" t="s">
        <v>56</v>
      </c>
      <c r="AC2068" s="1" t="s">
        <v>57</v>
      </c>
      <c r="AD2068" s="1" t="s">
        <v>58</v>
      </c>
      <c r="AE2068" s="1" t="s">
        <v>59</v>
      </c>
      <c r="AF2068" s="1" t="s">
        <v>56</v>
      </c>
      <c r="AG2068" s="1" t="s">
        <v>3745</v>
      </c>
      <c r="AH2068">
        <v>264</v>
      </c>
      <c r="AI2068" s="1" t="s">
        <v>56</v>
      </c>
      <c r="AJ2068" s="1" t="s">
        <v>56</v>
      </c>
      <c r="AK2068" s="1" t="s">
        <v>61</v>
      </c>
      <c r="AL2068">
        <v>1</v>
      </c>
      <c r="AM2068" s="1" t="s">
        <v>4307</v>
      </c>
      <c r="AN2068" s="2">
        <v>46113</v>
      </c>
      <c r="AO2068" s="3">
        <v>46113</v>
      </c>
    </row>
    <row r="2069" spans="1:41">
      <c r="A2069" s="1" t="s">
        <v>4308</v>
      </c>
      <c r="B2069" s="1" t="s">
        <v>3733</v>
      </c>
      <c r="E2069" s="1" t="s">
        <v>3734</v>
      </c>
      <c r="F2069">
        <v>46125.833333333336</v>
      </c>
      <c r="G2069">
        <v>46126.833333333336</v>
      </c>
      <c r="H2069">
        <v>46112.833333333336</v>
      </c>
      <c r="I2069">
        <v>46142.833333333336</v>
      </c>
      <c r="J2069" s="1" t="s">
        <v>3751</v>
      </c>
      <c r="K2069" s="1" t="s">
        <v>124</v>
      </c>
      <c r="L2069" s="1" t="s">
        <v>3752</v>
      </c>
      <c r="M2069" s="1" t="s">
        <v>3757</v>
      </c>
      <c r="N2069" s="1" t="s">
        <v>3738</v>
      </c>
      <c r="O2069" s="1" t="s">
        <v>49</v>
      </c>
      <c r="P2069">
        <v>11.5062</v>
      </c>
      <c r="Q2069" s="1" t="s">
        <v>3754</v>
      </c>
      <c r="R2069">
        <v>6.2500043454833047</v>
      </c>
      <c r="S2069" s="1" t="s">
        <v>51</v>
      </c>
      <c r="T2069" s="1" t="s">
        <v>52</v>
      </c>
      <c r="U2069">
        <v>71.913799999999995</v>
      </c>
      <c r="V2069">
        <v>68.318100000000001</v>
      </c>
      <c r="W2069">
        <v>68.318100000000001</v>
      </c>
      <c r="X2069" s="1" t="s">
        <v>53</v>
      </c>
      <c r="Y2069" s="1" t="s">
        <v>49</v>
      </c>
      <c r="Z2069" s="1" t="s">
        <v>3752</v>
      </c>
      <c r="AA2069" s="1" t="s">
        <v>3741</v>
      </c>
      <c r="AB2069" s="1" t="s">
        <v>3742</v>
      </c>
      <c r="AC2069" s="1" t="s">
        <v>67</v>
      </c>
      <c r="AD2069" s="1" t="s">
        <v>3743</v>
      </c>
      <c r="AE2069" s="1" t="s">
        <v>3744</v>
      </c>
      <c r="AF2069" s="1" t="s">
        <v>70</v>
      </c>
      <c r="AG2069" s="1" t="s">
        <v>3745</v>
      </c>
      <c r="AH2069">
        <v>265</v>
      </c>
      <c r="AI2069" s="1" t="s">
        <v>70</v>
      </c>
      <c r="AJ2069" s="1" t="s">
        <v>71</v>
      </c>
      <c r="AK2069" s="1" t="s">
        <v>72</v>
      </c>
      <c r="AL2069">
        <v>1</v>
      </c>
      <c r="AM2069" s="1" t="s">
        <v>4309</v>
      </c>
      <c r="AN2069" s="2">
        <v>46113</v>
      </c>
      <c r="AO2069" s="3">
        <v>46113</v>
      </c>
    </row>
    <row r="2070" spans="1:41">
      <c r="A2070" s="1" t="s">
        <v>4310</v>
      </c>
      <c r="B2070" s="1" t="s">
        <v>3733</v>
      </c>
      <c r="E2070" s="1" t="s">
        <v>3734</v>
      </c>
      <c r="F2070">
        <v>46125.833333333336</v>
      </c>
      <c r="G2070">
        <v>46126.833333333336</v>
      </c>
      <c r="H2070">
        <v>46112.833333333336</v>
      </c>
      <c r="I2070">
        <v>46142.833333333336</v>
      </c>
      <c r="J2070" s="1" t="s">
        <v>3760</v>
      </c>
      <c r="K2070" s="1" t="s">
        <v>76</v>
      </c>
      <c r="L2070" s="1" t="s">
        <v>3761</v>
      </c>
      <c r="M2070" s="1" t="s">
        <v>3762</v>
      </c>
      <c r="N2070" s="1" t="s">
        <v>3738</v>
      </c>
      <c r="O2070" s="1" t="s">
        <v>49</v>
      </c>
      <c r="P2070">
        <v>339.38830000000002</v>
      </c>
      <c r="Q2070" s="1" t="s">
        <v>3763</v>
      </c>
      <c r="R2070">
        <v>2.6000012375205626E-2</v>
      </c>
      <c r="S2070" s="1" t="s">
        <v>51</v>
      </c>
      <c r="T2070" s="1" t="s">
        <v>52</v>
      </c>
      <c r="U2070">
        <v>8.8240999999999996</v>
      </c>
      <c r="V2070">
        <v>8.1453000000000007</v>
      </c>
      <c r="W2070">
        <v>8.1453000000000007</v>
      </c>
      <c r="X2070" s="1" t="s">
        <v>53</v>
      </c>
      <c r="Y2070" s="1" t="s">
        <v>49</v>
      </c>
      <c r="Z2070" s="1" t="s">
        <v>3761</v>
      </c>
      <c r="AA2070" s="1" t="s">
        <v>3741</v>
      </c>
      <c r="AB2070" s="1" t="s">
        <v>3742</v>
      </c>
      <c r="AC2070" s="1" t="s">
        <v>67</v>
      </c>
      <c r="AD2070" s="1" t="s">
        <v>3743</v>
      </c>
      <c r="AE2070" s="1" t="s">
        <v>3744</v>
      </c>
      <c r="AF2070" s="1" t="s">
        <v>70</v>
      </c>
      <c r="AG2070" s="1" t="s">
        <v>3745</v>
      </c>
      <c r="AH2070">
        <v>266</v>
      </c>
      <c r="AI2070" s="1" t="s">
        <v>70</v>
      </c>
      <c r="AJ2070" s="1" t="s">
        <v>71</v>
      </c>
      <c r="AK2070" s="1" t="s">
        <v>72</v>
      </c>
      <c r="AL2070">
        <v>1</v>
      </c>
      <c r="AM2070" s="1" t="s">
        <v>4311</v>
      </c>
      <c r="AN2070" s="2">
        <v>46113</v>
      </c>
      <c r="AO2070" s="3">
        <v>46113</v>
      </c>
    </row>
    <row r="2071" spans="1:41">
      <c r="A2071" s="1" t="s">
        <v>4312</v>
      </c>
      <c r="B2071" s="1" t="s">
        <v>3733</v>
      </c>
      <c r="E2071" s="1" t="s">
        <v>3734</v>
      </c>
      <c r="F2071">
        <v>46125.833333333336</v>
      </c>
      <c r="G2071">
        <v>46126.833333333336</v>
      </c>
      <c r="H2071">
        <v>46112.833333333336</v>
      </c>
      <c r="I2071">
        <v>46142.833333333336</v>
      </c>
      <c r="J2071" s="1" t="s">
        <v>3760</v>
      </c>
      <c r="K2071" s="1" t="s">
        <v>76</v>
      </c>
      <c r="L2071" s="1" t="s">
        <v>3761</v>
      </c>
      <c r="M2071" s="1" t="s">
        <v>3766</v>
      </c>
      <c r="N2071" s="1" t="s">
        <v>3738</v>
      </c>
      <c r="O2071" s="1" t="s">
        <v>49</v>
      </c>
      <c r="P2071">
        <v>344.07119999999998</v>
      </c>
      <c r="Q2071" s="1" t="s">
        <v>3763</v>
      </c>
      <c r="R2071">
        <v>2.6000141831109373E-2</v>
      </c>
      <c r="S2071" s="1" t="s">
        <v>51</v>
      </c>
      <c r="T2071" s="1" t="s">
        <v>52</v>
      </c>
      <c r="U2071">
        <v>8.9459</v>
      </c>
      <c r="V2071">
        <v>8.2576999999999998</v>
      </c>
      <c r="W2071">
        <v>8.2576999999999998</v>
      </c>
      <c r="X2071" s="1" t="s">
        <v>53</v>
      </c>
      <c r="Y2071" s="1" t="s">
        <v>49</v>
      </c>
      <c r="Z2071" s="1" t="s">
        <v>3761</v>
      </c>
      <c r="AA2071" s="1" t="s">
        <v>3741</v>
      </c>
      <c r="AB2071" s="1" t="s">
        <v>3742</v>
      </c>
      <c r="AC2071" s="1" t="s">
        <v>67</v>
      </c>
      <c r="AD2071" s="1" t="s">
        <v>3743</v>
      </c>
      <c r="AE2071" s="1" t="s">
        <v>3744</v>
      </c>
      <c r="AF2071" s="1" t="s">
        <v>70</v>
      </c>
      <c r="AG2071" s="1" t="s">
        <v>3745</v>
      </c>
      <c r="AH2071">
        <v>267</v>
      </c>
      <c r="AI2071" s="1" t="s">
        <v>70</v>
      </c>
      <c r="AJ2071" s="1" t="s">
        <v>71</v>
      </c>
      <c r="AK2071" s="1" t="s">
        <v>72</v>
      </c>
      <c r="AL2071">
        <v>1</v>
      </c>
      <c r="AM2071" s="1" t="s">
        <v>4313</v>
      </c>
      <c r="AN2071" s="2">
        <v>46113</v>
      </c>
      <c r="AO2071" s="3">
        <v>46113</v>
      </c>
    </row>
    <row r="2072" spans="1:41">
      <c r="A2072" s="1" t="s">
        <v>4314</v>
      </c>
      <c r="B2072" s="1" t="s">
        <v>3733</v>
      </c>
      <c r="E2072" s="1" t="s">
        <v>3734</v>
      </c>
      <c r="F2072">
        <v>46125.833333333336</v>
      </c>
      <c r="G2072">
        <v>46126.833333333336</v>
      </c>
      <c r="H2072">
        <v>46112.833333333336</v>
      </c>
      <c r="I2072">
        <v>46142.833333333336</v>
      </c>
      <c r="J2072" s="1" t="s">
        <v>3769</v>
      </c>
      <c r="K2072" s="1" t="s">
        <v>87</v>
      </c>
      <c r="L2072" s="1" t="s">
        <v>3770</v>
      </c>
      <c r="M2072" s="1" t="s">
        <v>3771</v>
      </c>
      <c r="N2072" s="1" t="s">
        <v>3738</v>
      </c>
      <c r="O2072" s="1" t="s">
        <v>49</v>
      </c>
      <c r="P2072">
        <v>426.29109999999997</v>
      </c>
      <c r="Q2072" s="1" t="s">
        <v>3739</v>
      </c>
      <c r="R2072">
        <v>8.2599894766745077E-2</v>
      </c>
      <c r="S2072" s="1" t="s">
        <v>3740</v>
      </c>
      <c r="T2072" s="1" t="s">
        <v>52</v>
      </c>
      <c r="U2072">
        <v>35.211599999999997</v>
      </c>
      <c r="V2072">
        <v>29.021899999999999</v>
      </c>
      <c r="W2072">
        <v>29.021899999999999</v>
      </c>
      <c r="X2072" s="1" t="s">
        <v>53</v>
      </c>
      <c r="Y2072" s="1" t="s">
        <v>49</v>
      </c>
      <c r="Z2072" s="1" t="s">
        <v>3770</v>
      </c>
      <c r="AA2072" s="1" t="s">
        <v>3741</v>
      </c>
      <c r="AB2072" s="1" t="s">
        <v>3742</v>
      </c>
      <c r="AC2072" s="1" t="s">
        <v>67</v>
      </c>
      <c r="AD2072" s="1" t="s">
        <v>3743</v>
      </c>
      <c r="AE2072" s="1" t="s">
        <v>3744</v>
      </c>
      <c r="AF2072" s="1" t="s">
        <v>70</v>
      </c>
      <c r="AG2072" s="1" t="s">
        <v>3745</v>
      </c>
      <c r="AH2072">
        <v>268</v>
      </c>
      <c r="AI2072" s="1" t="s">
        <v>70</v>
      </c>
      <c r="AJ2072" s="1" t="s">
        <v>71</v>
      </c>
      <c r="AK2072" s="1" t="s">
        <v>72</v>
      </c>
      <c r="AL2072">
        <v>1</v>
      </c>
      <c r="AM2072" s="1" t="s">
        <v>4315</v>
      </c>
      <c r="AN2072" s="2">
        <v>46113</v>
      </c>
      <c r="AO2072" s="3">
        <v>46113</v>
      </c>
    </row>
    <row r="2073" spans="1:41">
      <c r="A2073" s="1" t="s">
        <v>4316</v>
      </c>
      <c r="B2073" s="1" t="s">
        <v>3733</v>
      </c>
      <c r="E2073" s="1" t="s">
        <v>3734</v>
      </c>
      <c r="F2073">
        <v>46125.833333333336</v>
      </c>
      <c r="G2073">
        <v>46126.833333333336</v>
      </c>
      <c r="H2073">
        <v>46112.833333333336</v>
      </c>
      <c r="I2073">
        <v>46142.833333333336</v>
      </c>
      <c r="J2073" s="1" t="s">
        <v>3769</v>
      </c>
      <c r="K2073" s="1" t="s">
        <v>87</v>
      </c>
      <c r="L2073" s="1" t="s">
        <v>3770</v>
      </c>
      <c r="M2073" s="1" t="s">
        <v>3774</v>
      </c>
      <c r="N2073" s="1" t="s">
        <v>3738</v>
      </c>
      <c r="O2073" s="1" t="s">
        <v>49</v>
      </c>
      <c r="P2073">
        <v>459.14870000000002</v>
      </c>
      <c r="Q2073" s="1" t="s">
        <v>3739</v>
      </c>
      <c r="R2073">
        <v>8.2600037852660804E-2</v>
      </c>
      <c r="S2073" s="1" t="s">
        <v>3740</v>
      </c>
      <c r="T2073" s="1" t="s">
        <v>52</v>
      </c>
      <c r="U2073">
        <v>37.925699999999999</v>
      </c>
      <c r="V2073">
        <v>31.258800000000001</v>
      </c>
      <c r="W2073">
        <v>31.258800000000001</v>
      </c>
      <c r="X2073" s="1" t="s">
        <v>53</v>
      </c>
      <c r="Y2073" s="1" t="s">
        <v>49</v>
      </c>
      <c r="Z2073" s="1" t="s">
        <v>3770</v>
      </c>
      <c r="AA2073" s="1" t="s">
        <v>3741</v>
      </c>
      <c r="AB2073" s="1" t="s">
        <v>3742</v>
      </c>
      <c r="AC2073" s="1" t="s">
        <v>67</v>
      </c>
      <c r="AD2073" s="1" t="s">
        <v>3743</v>
      </c>
      <c r="AE2073" s="1" t="s">
        <v>3744</v>
      </c>
      <c r="AF2073" s="1" t="s">
        <v>70</v>
      </c>
      <c r="AG2073" s="1" t="s">
        <v>3745</v>
      </c>
      <c r="AH2073">
        <v>269</v>
      </c>
      <c r="AI2073" s="1" t="s">
        <v>70</v>
      </c>
      <c r="AJ2073" s="1" t="s">
        <v>71</v>
      </c>
      <c r="AK2073" s="1" t="s">
        <v>72</v>
      </c>
      <c r="AL2073">
        <v>1</v>
      </c>
      <c r="AM2073" s="1" t="s">
        <v>4317</v>
      </c>
      <c r="AN2073" s="2">
        <v>46113</v>
      </c>
      <c r="AO2073" s="3">
        <v>46113</v>
      </c>
    </row>
    <row r="2074" spans="1:41">
      <c r="A2074" s="1" t="s">
        <v>4318</v>
      </c>
      <c r="B2074" s="1" t="s">
        <v>3733</v>
      </c>
      <c r="E2074" s="1" t="s">
        <v>3734</v>
      </c>
      <c r="F2074">
        <v>46125.833333333336</v>
      </c>
      <c r="G2074">
        <v>46126.833333333336</v>
      </c>
      <c r="H2074">
        <v>46112.833333333336</v>
      </c>
      <c r="I2074">
        <v>46142.833333333336</v>
      </c>
      <c r="J2074" s="1" t="s">
        <v>3777</v>
      </c>
      <c r="K2074" s="1" t="s">
        <v>107</v>
      </c>
      <c r="L2074" s="1" t="s">
        <v>3778</v>
      </c>
      <c r="M2074" s="1" t="s">
        <v>3779</v>
      </c>
      <c r="N2074" s="1" t="s">
        <v>3738</v>
      </c>
      <c r="O2074" s="1" t="s">
        <v>49</v>
      </c>
      <c r="P2074">
        <v>316.19799999999998</v>
      </c>
      <c r="Q2074" s="1" t="s">
        <v>3780</v>
      </c>
      <c r="R2074">
        <v>0.5</v>
      </c>
      <c r="S2074" s="1" t="s">
        <v>51</v>
      </c>
      <c r="T2074" s="1" t="s">
        <v>52</v>
      </c>
      <c r="U2074">
        <v>158.09899999999999</v>
      </c>
      <c r="V2074">
        <v>145.4511</v>
      </c>
      <c r="W2074">
        <v>145.4511</v>
      </c>
      <c r="X2074" s="1" t="s">
        <v>53</v>
      </c>
      <c r="Y2074" s="1" t="s">
        <v>49</v>
      </c>
      <c r="Z2074" s="1" t="s">
        <v>3778</v>
      </c>
      <c r="AA2074" s="1" t="s">
        <v>3781</v>
      </c>
      <c r="AB2074" s="1" t="s">
        <v>3742</v>
      </c>
      <c r="AC2074" s="1" t="s">
        <v>67</v>
      </c>
      <c r="AD2074" s="1" t="s">
        <v>3743</v>
      </c>
      <c r="AE2074" s="1" t="s">
        <v>3744</v>
      </c>
      <c r="AF2074" s="1" t="s">
        <v>70</v>
      </c>
      <c r="AG2074" s="1" t="s">
        <v>3745</v>
      </c>
      <c r="AH2074">
        <v>270</v>
      </c>
      <c r="AI2074" s="1" t="s">
        <v>113</v>
      </c>
      <c r="AJ2074" s="1" t="s">
        <v>114</v>
      </c>
      <c r="AK2074" s="1" t="s">
        <v>115</v>
      </c>
      <c r="AL2074">
        <v>1</v>
      </c>
      <c r="AM2074" s="1" t="s">
        <v>4319</v>
      </c>
      <c r="AN2074" s="2">
        <v>46113</v>
      </c>
      <c r="AO2074" s="3">
        <v>46113</v>
      </c>
    </row>
    <row r="2075" spans="1:41">
      <c r="A2075" s="1" t="s">
        <v>4320</v>
      </c>
      <c r="B2075" s="1" t="s">
        <v>3733</v>
      </c>
      <c r="E2075" s="1" t="s">
        <v>3734</v>
      </c>
      <c r="F2075">
        <v>46125.833333333336</v>
      </c>
      <c r="G2075">
        <v>46126.833333333336</v>
      </c>
      <c r="H2075">
        <v>46112.833333333336</v>
      </c>
      <c r="I2075">
        <v>46142.833333333336</v>
      </c>
      <c r="J2075" s="1" t="s">
        <v>3777</v>
      </c>
      <c r="K2075" s="1" t="s">
        <v>107</v>
      </c>
      <c r="L2075" s="1" t="s">
        <v>3778</v>
      </c>
      <c r="M2075" s="1" t="s">
        <v>3784</v>
      </c>
      <c r="N2075" s="1" t="s">
        <v>3738</v>
      </c>
      <c r="O2075" s="1" t="s">
        <v>49</v>
      </c>
      <c r="P2075">
        <v>327.67430000000002</v>
      </c>
      <c r="Q2075" s="1" t="s">
        <v>3780</v>
      </c>
      <c r="R2075">
        <v>0.50000015259054498</v>
      </c>
      <c r="S2075" s="1" t="s">
        <v>51</v>
      </c>
      <c r="T2075" s="1" t="s">
        <v>52</v>
      </c>
      <c r="U2075">
        <v>163.8372</v>
      </c>
      <c r="V2075">
        <v>150.7302</v>
      </c>
      <c r="W2075">
        <v>150.7302</v>
      </c>
      <c r="X2075" s="1" t="s">
        <v>53</v>
      </c>
      <c r="Y2075" s="1" t="s">
        <v>49</v>
      </c>
      <c r="Z2075" s="1" t="s">
        <v>3778</v>
      </c>
      <c r="AA2075" s="1" t="s">
        <v>3781</v>
      </c>
      <c r="AB2075" s="1" t="s">
        <v>3742</v>
      </c>
      <c r="AC2075" s="1" t="s">
        <v>67</v>
      </c>
      <c r="AD2075" s="1" t="s">
        <v>3743</v>
      </c>
      <c r="AE2075" s="1" t="s">
        <v>3744</v>
      </c>
      <c r="AF2075" s="1" t="s">
        <v>70</v>
      </c>
      <c r="AG2075" s="1" t="s">
        <v>3745</v>
      </c>
      <c r="AH2075">
        <v>271</v>
      </c>
      <c r="AI2075" s="1" t="s">
        <v>113</v>
      </c>
      <c r="AJ2075" s="1" t="s">
        <v>114</v>
      </c>
      <c r="AK2075" s="1" t="s">
        <v>115</v>
      </c>
      <c r="AL2075">
        <v>1</v>
      </c>
      <c r="AM2075" s="1" t="s">
        <v>4321</v>
      </c>
      <c r="AN2075" s="2">
        <v>46113</v>
      </c>
      <c r="AO2075" s="3">
        <v>46113</v>
      </c>
    </row>
    <row r="2076" spans="1:41">
      <c r="A2076" s="1" t="s">
        <v>4322</v>
      </c>
      <c r="B2076" s="1" t="s">
        <v>3733</v>
      </c>
      <c r="E2076" s="1" t="s">
        <v>3787</v>
      </c>
      <c r="F2076">
        <v>46125.833333333336</v>
      </c>
      <c r="G2076">
        <v>46126.833333333336</v>
      </c>
      <c r="H2076">
        <v>46112.833333333336</v>
      </c>
      <c r="I2076">
        <v>46142.833333333336</v>
      </c>
      <c r="J2076" s="1" t="s">
        <v>3735</v>
      </c>
      <c r="K2076" s="1" t="s">
        <v>45</v>
      </c>
      <c r="L2076" s="1" t="s">
        <v>3736</v>
      </c>
      <c r="M2076" s="1" t="s">
        <v>3788</v>
      </c>
      <c r="N2076" s="1" t="s">
        <v>3738</v>
      </c>
      <c r="O2076" s="1" t="s">
        <v>49</v>
      </c>
      <c r="P2076">
        <v>669.69730000000004</v>
      </c>
      <c r="Q2076" s="1" t="s">
        <v>3739</v>
      </c>
      <c r="R2076">
        <v>3.1610997983715923E-2</v>
      </c>
      <c r="S2076" s="1" t="s">
        <v>3740</v>
      </c>
      <c r="T2076" s="1" t="s">
        <v>52</v>
      </c>
      <c r="U2076">
        <v>21.169799999999999</v>
      </c>
      <c r="V2076">
        <v>17.177800000000001</v>
      </c>
      <c r="W2076">
        <v>17.177800000000001</v>
      </c>
      <c r="X2076" s="1" t="s">
        <v>53</v>
      </c>
      <c r="Y2076" s="1" t="s">
        <v>49</v>
      </c>
      <c r="Z2076" s="1" t="s">
        <v>3736</v>
      </c>
      <c r="AA2076" s="1" t="s">
        <v>3789</v>
      </c>
      <c r="AB2076" s="1" t="s">
        <v>3790</v>
      </c>
      <c r="AC2076" s="1" t="s">
        <v>125</v>
      </c>
      <c r="AD2076" s="1" t="s">
        <v>3791</v>
      </c>
      <c r="AE2076" s="1" t="s">
        <v>3792</v>
      </c>
      <c r="AF2076" s="1" t="s">
        <v>70</v>
      </c>
      <c r="AG2076" s="1" t="s">
        <v>3745</v>
      </c>
      <c r="AH2076">
        <v>272</v>
      </c>
      <c r="AI2076" s="1" t="s">
        <v>70</v>
      </c>
      <c r="AJ2076" s="1" t="s">
        <v>71</v>
      </c>
      <c r="AK2076" s="1" t="s">
        <v>72</v>
      </c>
      <c r="AL2076">
        <v>1</v>
      </c>
      <c r="AM2076" s="1" t="s">
        <v>4323</v>
      </c>
      <c r="AN2076" s="2">
        <v>46113</v>
      </c>
      <c r="AO2076" s="3">
        <v>46113</v>
      </c>
    </row>
    <row r="2077" spans="1:41">
      <c r="A2077" s="1" t="s">
        <v>4324</v>
      </c>
      <c r="B2077" s="1" t="s">
        <v>3733</v>
      </c>
      <c r="E2077" s="1" t="s">
        <v>3787</v>
      </c>
      <c r="F2077">
        <v>46125.833333333336</v>
      </c>
      <c r="G2077">
        <v>46126.833333333336</v>
      </c>
      <c r="H2077">
        <v>46112.833333333336</v>
      </c>
      <c r="I2077">
        <v>46142.833333333336</v>
      </c>
      <c r="J2077" s="1" t="s">
        <v>3735</v>
      </c>
      <c r="K2077" s="1" t="s">
        <v>45</v>
      </c>
      <c r="L2077" s="1" t="s">
        <v>3736</v>
      </c>
      <c r="M2077" s="1" t="s">
        <v>3795</v>
      </c>
      <c r="N2077" s="1" t="s">
        <v>3738</v>
      </c>
      <c r="O2077" s="1" t="s">
        <v>49</v>
      </c>
      <c r="P2077">
        <v>611.19230000000005</v>
      </c>
      <c r="Q2077" s="1" t="s">
        <v>3739</v>
      </c>
      <c r="R2077">
        <v>3.1611000334919141E-2</v>
      </c>
      <c r="S2077" s="1" t="s">
        <v>3740</v>
      </c>
      <c r="T2077" s="1" t="s">
        <v>52</v>
      </c>
      <c r="U2077">
        <v>19.320399999999999</v>
      </c>
      <c r="V2077">
        <v>15.677099999999999</v>
      </c>
      <c r="W2077">
        <v>15.677099999999999</v>
      </c>
      <c r="X2077" s="1" t="s">
        <v>53</v>
      </c>
      <c r="Y2077" s="1" t="s">
        <v>49</v>
      </c>
      <c r="Z2077" s="1" t="s">
        <v>3736</v>
      </c>
      <c r="AA2077" s="1" t="s">
        <v>3789</v>
      </c>
      <c r="AB2077" s="1" t="s">
        <v>3790</v>
      </c>
      <c r="AC2077" s="1" t="s">
        <v>125</v>
      </c>
      <c r="AD2077" s="1" t="s">
        <v>3791</v>
      </c>
      <c r="AE2077" s="1" t="s">
        <v>3792</v>
      </c>
      <c r="AF2077" s="1" t="s">
        <v>70</v>
      </c>
      <c r="AG2077" s="1" t="s">
        <v>3745</v>
      </c>
      <c r="AH2077">
        <v>273</v>
      </c>
      <c r="AI2077" s="1" t="s">
        <v>70</v>
      </c>
      <c r="AJ2077" s="1" t="s">
        <v>71</v>
      </c>
      <c r="AK2077" s="1" t="s">
        <v>72</v>
      </c>
      <c r="AL2077">
        <v>1</v>
      </c>
      <c r="AM2077" s="1" t="s">
        <v>4325</v>
      </c>
      <c r="AN2077" s="2">
        <v>46113</v>
      </c>
      <c r="AO2077" s="3">
        <v>46113</v>
      </c>
    </row>
    <row r="2078" spans="1:41">
      <c r="A2078" s="1" t="s">
        <v>4326</v>
      </c>
      <c r="B2078" s="1" t="s">
        <v>3733</v>
      </c>
      <c r="E2078" s="1" t="s">
        <v>3787</v>
      </c>
      <c r="F2078">
        <v>46125.833333333336</v>
      </c>
      <c r="G2078">
        <v>46126.833333333336</v>
      </c>
      <c r="H2078">
        <v>46112.833333333336</v>
      </c>
      <c r="I2078">
        <v>46142.833333333336</v>
      </c>
      <c r="J2078" s="1" t="s">
        <v>3751</v>
      </c>
      <c r="K2078" s="1" t="s">
        <v>124</v>
      </c>
      <c r="L2078" s="1" t="s">
        <v>3752</v>
      </c>
      <c r="M2078" s="1" t="s">
        <v>3798</v>
      </c>
      <c r="N2078" s="1" t="s">
        <v>3738</v>
      </c>
      <c r="O2078" s="1" t="s">
        <v>49</v>
      </c>
      <c r="P2078">
        <v>4.9329999999999998</v>
      </c>
      <c r="Q2078" s="1" t="s">
        <v>3754</v>
      </c>
      <c r="R2078">
        <v>6.2499493209000603</v>
      </c>
      <c r="S2078" s="1" t="s">
        <v>51</v>
      </c>
      <c r="T2078" s="1" t="s">
        <v>52</v>
      </c>
      <c r="U2078">
        <v>30.831</v>
      </c>
      <c r="V2078">
        <v>29.2895</v>
      </c>
      <c r="W2078">
        <v>29.2895</v>
      </c>
      <c r="X2078" s="1" t="s">
        <v>53</v>
      </c>
      <c r="Y2078" s="1" t="s">
        <v>49</v>
      </c>
      <c r="Z2078" s="1" t="s">
        <v>3752</v>
      </c>
      <c r="AA2078" s="1" t="s">
        <v>3789</v>
      </c>
      <c r="AB2078" s="1" t="s">
        <v>3790</v>
      </c>
      <c r="AC2078" s="1" t="s">
        <v>125</v>
      </c>
      <c r="AD2078" s="1" t="s">
        <v>3791</v>
      </c>
      <c r="AE2078" s="1" t="s">
        <v>3792</v>
      </c>
      <c r="AF2078" s="1" t="s">
        <v>70</v>
      </c>
      <c r="AG2078" s="1" t="s">
        <v>3745</v>
      </c>
      <c r="AH2078">
        <v>274</v>
      </c>
      <c r="AI2078" s="1" t="s">
        <v>70</v>
      </c>
      <c r="AJ2078" s="1" t="s">
        <v>71</v>
      </c>
      <c r="AK2078" s="1" t="s">
        <v>72</v>
      </c>
      <c r="AL2078">
        <v>1</v>
      </c>
      <c r="AM2078" s="1" t="s">
        <v>4327</v>
      </c>
      <c r="AN2078" s="2">
        <v>46113</v>
      </c>
      <c r="AO2078" s="3">
        <v>46113</v>
      </c>
    </row>
    <row r="2079" spans="1:41">
      <c r="A2079" s="1" t="s">
        <v>4328</v>
      </c>
      <c r="B2079" s="1" t="s">
        <v>3733</v>
      </c>
      <c r="E2079" s="1" t="s">
        <v>3787</v>
      </c>
      <c r="F2079">
        <v>46125.833333333336</v>
      </c>
      <c r="G2079">
        <v>46126.833333333336</v>
      </c>
      <c r="H2079">
        <v>46112.833333333336</v>
      </c>
      <c r="I2079">
        <v>46142.833333333336</v>
      </c>
      <c r="J2079" s="1" t="s">
        <v>3751</v>
      </c>
      <c r="K2079" s="1" t="s">
        <v>124</v>
      </c>
      <c r="L2079" s="1" t="s">
        <v>3752</v>
      </c>
      <c r="M2079" s="1" t="s">
        <v>3801</v>
      </c>
      <c r="N2079" s="1" t="s">
        <v>3738</v>
      </c>
      <c r="O2079" s="1" t="s">
        <v>49</v>
      </c>
      <c r="P2079">
        <v>5.9337</v>
      </c>
      <c r="Q2079" s="1" t="s">
        <v>3754</v>
      </c>
      <c r="R2079">
        <v>6.2500294925594488</v>
      </c>
      <c r="S2079" s="1" t="s">
        <v>51</v>
      </c>
      <c r="T2079" s="1" t="s">
        <v>52</v>
      </c>
      <c r="U2079">
        <v>37.085799999999999</v>
      </c>
      <c r="V2079">
        <v>35.231499999999997</v>
      </c>
      <c r="W2079">
        <v>35.231499999999997</v>
      </c>
      <c r="X2079" s="1" t="s">
        <v>53</v>
      </c>
      <c r="Y2079" s="1" t="s">
        <v>49</v>
      </c>
      <c r="Z2079" s="1" t="s">
        <v>3752</v>
      </c>
      <c r="AA2079" s="1" t="s">
        <v>3789</v>
      </c>
      <c r="AB2079" s="1" t="s">
        <v>3790</v>
      </c>
      <c r="AC2079" s="1" t="s">
        <v>125</v>
      </c>
      <c r="AD2079" s="1" t="s">
        <v>3791</v>
      </c>
      <c r="AE2079" s="1" t="s">
        <v>3792</v>
      </c>
      <c r="AF2079" s="1" t="s">
        <v>70</v>
      </c>
      <c r="AG2079" s="1" t="s">
        <v>3745</v>
      </c>
      <c r="AH2079">
        <v>275</v>
      </c>
      <c r="AI2079" s="1" t="s">
        <v>70</v>
      </c>
      <c r="AJ2079" s="1" t="s">
        <v>71</v>
      </c>
      <c r="AK2079" s="1" t="s">
        <v>72</v>
      </c>
      <c r="AL2079">
        <v>1</v>
      </c>
      <c r="AM2079" s="1" t="s">
        <v>4329</v>
      </c>
      <c r="AN2079" s="2">
        <v>46113</v>
      </c>
      <c r="AO2079" s="3">
        <v>46113</v>
      </c>
    </row>
    <row r="2080" spans="1:41">
      <c r="A2080" s="1" t="s">
        <v>4330</v>
      </c>
      <c r="B2080" s="1" t="s">
        <v>3733</v>
      </c>
      <c r="E2080" s="1" t="s">
        <v>3787</v>
      </c>
      <c r="F2080">
        <v>46125.833333333336</v>
      </c>
      <c r="G2080">
        <v>46126.833333333336</v>
      </c>
      <c r="H2080">
        <v>46112.833333333336</v>
      </c>
      <c r="I2080">
        <v>46142.833333333336</v>
      </c>
      <c r="J2080" s="1" t="s">
        <v>3760</v>
      </c>
      <c r="K2080" s="1" t="s">
        <v>76</v>
      </c>
      <c r="L2080" s="1" t="s">
        <v>3761</v>
      </c>
      <c r="M2080" s="1" t="s">
        <v>3804</v>
      </c>
      <c r="N2080" s="1" t="s">
        <v>3738</v>
      </c>
      <c r="O2080" s="1" t="s">
        <v>49</v>
      </c>
      <c r="P2080">
        <v>136.22200000000001</v>
      </c>
      <c r="Q2080" s="1" t="s">
        <v>3763</v>
      </c>
      <c r="R2080">
        <v>2.6000205546827974E-2</v>
      </c>
      <c r="S2080" s="1" t="s">
        <v>51</v>
      </c>
      <c r="T2080" s="1" t="s">
        <v>52</v>
      </c>
      <c r="U2080">
        <v>3.5417999999999998</v>
      </c>
      <c r="V2080">
        <v>3.2692999999999999</v>
      </c>
      <c r="W2080">
        <v>3.2692999999999999</v>
      </c>
      <c r="X2080" s="1" t="s">
        <v>53</v>
      </c>
      <c r="Y2080" s="1" t="s">
        <v>49</v>
      </c>
      <c r="Z2080" s="1" t="s">
        <v>3761</v>
      </c>
      <c r="AA2080" s="1" t="s">
        <v>3789</v>
      </c>
      <c r="AB2080" s="1" t="s">
        <v>3790</v>
      </c>
      <c r="AC2080" s="1" t="s">
        <v>125</v>
      </c>
      <c r="AD2080" s="1" t="s">
        <v>3791</v>
      </c>
      <c r="AE2080" s="1" t="s">
        <v>3792</v>
      </c>
      <c r="AF2080" s="1" t="s">
        <v>70</v>
      </c>
      <c r="AG2080" s="1" t="s">
        <v>3745</v>
      </c>
      <c r="AH2080">
        <v>276</v>
      </c>
      <c r="AI2080" s="1" t="s">
        <v>70</v>
      </c>
      <c r="AJ2080" s="1" t="s">
        <v>71</v>
      </c>
      <c r="AK2080" s="1" t="s">
        <v>72</v>
      </c>
      <c r="AL2080">
        <v>1</v>
      </c>
      <c r="AM2080" s="1" t="s">
        <v>4331</v>
      </c>
      <c r="AN2080" s="2">
        <v>46113</v>
      </c>
      <c r="AO2080" s="3">
        <v>46113</v>
      </c>
    </row>
    <row r="2081" spans="1:41">
      <c r="A2081" s="1" t="s">
        <v>4332</v>
      </c>
      <c r="B2081" s="1" t="s">
        <v>3733</v>
      </c>
      <c r="E2081" s="1" t="s">
        <v>3787</v>
      </c>
      <c r="F2081">
        <v>46125.833333333336</v>
      </c>
      <c r="G2081">
        <v>46126.833333333336</v>
      </c>
      <c r="H2081">
        <v>46112.833333333336</v>
      </c>
      <c r="I2081">
        <v>46142.833333333336</v>
      </c>
      <c r="J2081" s="1" t="s">
        <v>3760</v>
      </c>
      <c r="K2081" s="1" t="s">
        <v>76</v>
      </c>
      <c r="L2081" s="1" t="s">
        <v>3761</v>
      </c>
      <c r="M2081" s="1" t="s">
        <v>3807</v>
      </c>
      <c r="N2081" s="1" t="s">
        <v>3738</v>
      </c>
      <c r="O2081" s="1" t="s">
        <v>49</v>
      </c>
      <c r="P2081">
        <v>157.11680000000001</v>
      </c>
      <c r="Q2081" s="1" t="s">
        <v>3763</v>
      </c>
      <c r="R2081">
        <v>2.5999765779343778E-2</v>
      </c>
      <c r="S2081" s="1" t="s">
        <v>51</v>
      </c>
      <c r="T2081" s="1" t="s">
        <v>52</v>
      </c>
      <c r="U2081">
        <v>4.085</v>
      </c>
      <c r="V2081">
        <v>3.7707999999999999</v>
      </c>
      <c r="W2081">
        <v>3.7707999999999999</v>
      </c>
      <c r="X2081" s="1" t="s">
        <v>53</v>
      </c>
      <c r="Y2081" s="1" t="s">
        <v>49</v>
      </c>
      <c r="Z2081" s="1" t="s">
        <v>3761</v>
      </c>
      <c r="AA2081" s="1" t="s">
        <v>3789</v>
      </c>
      <c r="AB2081" s="1" t="s">
        <v>3790</v>
      </c>
      <c r="AC2081" s="1" t="s">
        <v>125</v>
      </c>
      <c r="AD2081" s="1" t="s">
        <v>3791</v>
      </c>
      <c r="AE2081" s="1" t="s">
        <v>3792</v>
      </c>
      <c r="AF2081" s="1" t="s">
        <v>70</v>
      </c>
      <c r="AG2081" s="1" t="s">
        <v>3745</v>
      </c>
      <c r="AH2081">
        <v>277</v>
      </c>
      <c r="AI2081" s="1" t="s">
        <v>70</v>
      </c>
      <c r="AJ2081" s="1" t="s">
        <v>71</v>
      </c>
      <c r="AK2081" s="1" t="s">
        <v>72</v>
      </c>
      <c r="AL2081">
        <v>1</v>
      </c>
      <c r="AM2081" s="1" t="s">
        <v>4333</v>
      </c>
      <c r="AN2081" s="2">
        <v>46113</v>
      </c>
      <c r="AO2081" s="3">
        <v>46113</v>
      </c>
    </row>
    <row r="2082" spans="1:41">
      <c r="A2082" s="1" t="s">
        <v>4334</v>
      </c>
      <c r="B2082" s="1" t="s">
        <v>3733</v>
      </c>
      <c r="E2082" s="1" t="s">
        <v>3787</v>
      </c>
      <c r="F2082">
        <v>46125.833333333336</v>
      </c>
      <c r="G2082">
        <v>46126.833333333336</v>
      </c>
      <c r="H2082">
        <v>46112.833333333336</v>
      </c>
      <c r="I2082">
        <v>46142.833333333336</v>
      </c>
      <c r="J2082" s="1" t="s">
        <v>3769</v>
      </c>
      <c r="K2082" s="1" t="s">
        <v>87</v>
      </c>
      <c r="L2082" s="1" t="s">
        <v>3770</v>
      </c>
      <c r="M2082" s="1" t="s">
        <v>3810</v>
      </c>
      <c r="N2082" s="1" t="s">
        <v>3738</v>
      </c>
      <c r="O2082" s="1" t="s">
        <v>49</v>
      </c>
      <c r="P2082">
        <v>170.4675</v>
      </c>
      <c r="Q2082" s="1" t="s">
        <v>3739</v>
      </c>
      <c r="R2082">
        <v>8.2599909073577088E-2</v>
      </c>
      <c r="S2082" s="1" t="s">
        <v>3740</v>
      </c>
      <c r="T2082" s="1" t="s">
        <v>52</v>
      </c>
      <c r="U2082">
        <v>14.0806</v>
      </c>
      <c r="V2082">
        <v>11.605399999999999</v>
      </c>
      <c r="W2082">
        <v>11.605399999999999</v>
      </c>
      <c r="X2082" s="1" t="s">
        <v>53</v>
      </c>
      <c r="Y2082" s="1" t="s">
        <v>49</v>
      </c>
      <c r="Z2082" s="1" t="s">
        <v>3770</v>
      </c>
      <c r="AA2082" s="1" t="s">
        <v>3789</v>
      </c>
      <c r="AB2082" s="1" t="s">
        <v>3790</v>
      </c>
      <c r="AC2082" s="1" t="s">
        <v>125</v>
      </c>
      <c r="AD2082" s="1" t="s">
        <v>3791</v>
      </c>
      <c r="AE2082" s="1" t="s">
        <v>3792</v>
      </c>
      <c r="AF2082" s="1" t="s">
        <v>70</v>
      </c>
      <c r="AG2082" s="1" t="s">
        <v>3745</v>
      </c>
      <c r="AH2082">
        <v>278</v>
      </c>
      <c r="AI2082" s="1" t="s">
        <v>70</v>
      </c>
      <c r="AJ2082" s="1" t="s">
        <v>71</v>
      </c>
      <c r="AK2082" s="1" t="s">
        <v>72</v>
      </c>
      <c r="AL2082">
        <v>1</v>
      </c>
      <c r="AM2082" s="1" t="s">
        <v>4335</v>
      </c>
      <c r="AN2082" s="2">
        <v>46113</v>
      </c>
      <c r="AO2082" s="3">
        <v>46113</v>
      </c>
    </row>
    <row r="2083" spans="1:41">
      <c r="A2083" s="1" t="s">
        <v>4336</v>
      </c>
      <c r="B2083" s="1" t="s">
        <v>3733</v>
      </c>
      <c r="E2083" s="1" t="s">
        <v>3787</v>
      </c>
      <c r="F2083">
        <v>46125.833333333336</v>
      </c>
      <c r="G2083">
        <v>46126.833333333336</v>
      </c>
      <c r="H2083">
        <v>46112.833333333336</v>
      </c>
      <c r="I2083">
        <v>46142.833333333336</v>
      </c>
      <c r="J2083" s="1" t="s">
        <v>3769</v>
      </c>
      <c r="K2083" s="1" t="s">
        <v>87</v>
      </c>
      <c r="L2083" s="1" t="s">
        <v>3770</v>
      </c>
      <c r="M2083" s="1" t="s">
        <v>3813</v>
      </c>
      <c r="N2083" s="1" t="s">
        <v>3738</v>
      </c>
      <c r="O2083" s="1" t="s">
        <v>49</v>
      </c>
      <c r="P2083">
        <v>179.48410000000001</v>
      </c>
      <c r="Q2083" s="1" t="s">
        <v>3739</v>
      </c>
      <c r="R2083">
        <v>8.2600074324132328E-2</v>
      </c>
      <c r="S2083" s="1" t="s">
        <v>3740</v>
      </c>
      <c r="T2083" s="1" t="s">
        <v>52</v>
      </c>
      <c r="U2083">
        <v>14.8254</v>
      </c>
      <c r="V2083">
        <v>12.2193</v>
      </c>
      <c r="W2083">
        <v>12.2193</v>
      </c>
      <c r="X2083" s="1" t="s">
        <v>53</v>
      </c>
      <c r="Y2083" s="1" t="s">
        <v>49</v>
      </c>
      <c r="Z2083" s="1" t="s">
        <v>3770</v>
      </c>
      <c r="AA2083" s="1" t="s">
        <v>3789</v>
      </c>
      <c r="AB2083" s="1" t="s">
        <v>3790</v>
      </c>
      <c r="AC2083" s="1" t="s">
        <v>125</v>
      </c>
      <c r="AD2083" s="1" t="s">
        <v>3791</v>
      </c>
      <c r="AE2083" s="1" t="s">
        <v>3792</v>
      </c>
      <c r="AF2083" s="1" t="s">
        <v>70</v>
      </c>
      <c r="AG2083" s="1" t="s">
        <v>3745</v>
      </c>
      <c r="AH2083">
        <v>279</v>
      </c>
      <c r="AI2083" s="1" t="s">
        <v>70</v>
      </c>
      <c r="AJ2083" s="1" t="s">
        <v>71</v>
      </c>
      <c r="AK2083" s="1" t="s">
        <v>72</v>
      </c>
      <c r="AL2083">
        <v>1</v>
      </c>
      <c r="AM2083" s="1" t="s">
        <v>4337</v>
      </c>
      <c r="AN2083" s="2">
        <v>46113</v>
      </c>
      <c r="AO2083" s="3">
        <v>46113</v>
      </c>
    </row>
    <row r="2084" spans="1:41">
      <c r="A2084" s="1" t="s">
        <v>4338</v>
      </c>
      <c r="B2084" s="1" t="s">
        <v>3733</v>
      </c>
      <c r="E2084" s="1" t="s">
        <v>3787</v>
      </c>
      <c r="F2084">
        <v>46125.833333333336</v>
      </c>
      <c r="G2084">
        <v>46126.833333333336</v>
      </c>
      <c r="H2084">
        <v>46112.833333333336</v>
      </c>
      <c r="I2084">
        <v>46142.833333333336</v>
      </c>
      <c r="J2084" s="1" t="s">
        <v>3777</v>
      </c>
      <c r="K2084" s="1" t="s">
        <v>107</v>
      </c>
      <c r="L2084" s="1" t="s">
        <v>3778</v>
      </c>
      <c r="M2084" s="1" t="s">
        <v>3816</v>
      </c>
      <c r="N2084" s="1" t="s">
        <v>3738</v>
      </c>
      <c r="O2084" s="1" t="s">
        <v>49</v>
      </c>
      <c r="P2084">
        <v>139.68979999999999</v>
      </c>
      <c r="Q2084" s="1" t="s">
        <v>3780</v>
      </c>
      <c r="R2084">
        <v>0.5</v>
      </c>
      <c r="S2084" s="1" t="s">
        <v>51</v>
      </c>
      <c r="T2084" s="1" t="s">
        <v>52</v>
      </c>
      <c r="U2084">
        <v>69.844899999999996</v>
      </c>
      <c r="V2084">
        <v>64.257300000000001</v>
      </c>
      <c r="W2084">
        <v>64.257300000000001</v>
      </c>
      <c r="X2084" s="1" t="s">
        <v>53</v>
      </c>
      <c r="Y2084" s="1" t="s">
        <v>49</v>
      </c>
      <c r="Z2084" s="1" t="s">
        <v>3778</v>
      </c>
      <c r="AA2084" s="1" t="s">
        <v>3817</v>
      </c>
      <c r="AB2084" s="1" t="s">
        <v>3790</v>
      </c>
      <c r="AC2084" s="1" t="s">
        <v>125</v>
      </c>
      <c r="AD2084" s="1" t="s">
        <v>3791</v>
      </c>
      <c r="AE2084" s="1" t="s">
        <v>3792</v>
      </c>
      <c r="AF2084" s="1" t="s">
        <v>70</v>
      </c>
      <c r="AG2084" s="1" t="s">
        <v>3745</v>
      </c>
      <c r="AH2084">
        <v>280</v>
      </c>
      <c r="AI2084" s="1" t="s">
        <v>113</v>
      </c>
      <c r="AJ2084" s="1" t="s">
        <v>114</v>
      </c>
      <c r="AK2084" s="1" t="s">
        <v>115</v>
      </c>
      <c r="AL2084">
        <v>1</v>
      </c>
      <c r="AM2084" s="1" t="s">
        <v>4339</v>
      </c>
      <c r="AN2084" s="2">
        <v>46113</v>
      </c>
      <c r="AO2084" s="3">
        <v>46113</v>
      </c>
    </row>
    <row r="2085" spans="1:41">
      <c r="A2085" s="1" t="s">
        <v>4340</v>
      </c>
      <c r="B2085" s="1" t="s">
        <v>3733</v>
      </c>
      <c r="E2085" s="1" t="s">
        <v>3787</v>
      </c>
      <c r="F2085">
        <v>46125.833333333336</v>
      </c>
      <c r="G2085">
        <v>46126.833333333336</v>
      </c>
      <c r="H2085">
        <v>46112.833333333336</v>
      </c>
      <c r="I2085">
        <v>46142.833333333336</v>
      </c>
      <c r="J2085" s="1" t="s">
        <v>3777</v>
      </c>
      <c r="K2085" s="1" t="s">
        <v>107</v>
      </c>
      <c r="L2085" s="1" t="s">
        <v>3778</v>
      </c>
      <c r="M2085" s="1" t="s">
        <v>3820</v>
      </c>
      <c r="N2085" s="1" t="s">
        <v>3738</v>
      </c>
      <c r="O2085" s="1" t="s">
        <v>49</v>
      </c>
      <c r="P2085">
        <v>123.5528</v>
      </c>
      <c r="Q2085" s="1" t="s">
        <v>3780</v>
      </c>
      <c r="R2085">
        <v>0.5</v>
      </c>
      <c r="S2085" s="1" t="s">
        <v>51</v>
      </c>
      <c r="T2085" s="1" t="s">
        <v>52</v>
      </c>
      <c r="U2085">
        <v>61.776400000000002</v>
      </c>
      <c r="V2085">
        <v>56.834299999999999</v>
      </c>
      <c r="W2085">
        <v>56.834299999999999</v>
      </c>
      <c r="X2085" s="1" t="s">
        <v>53</v>
      </c>
      <c r="Y2085" s="1" t="s">
        <v>49</v>
      </c>
      <c r="Z2085" s="1" t="s">
        <v>3778</v>
      </c>
      <c r="AA2085" s="1" t="s">
        <v>3817</v>
      </c>
      <c r="AB2085" s="1" t="s">
        <v>3790</v>
      </c>
      <c r="AC2085" s="1" t="s">
        <v>125</v>
      </c>
      <c r="AD2085" s="1" t="s">
        <v>3791</v>
      </c>
      <c r="AE2085" s="1" t="s">
        <v>3792</v>
      </c>
      <c r="AF2085" s="1" t="s">
        <v>70</v>
      </c>
      <c r="AG2085" s="1" t="s">
        <v>3745</v>
      </c>
      <c r="AH2085">
        <v>281</v>
      </c>
      <c r="AI2085" s="1" t="s">
        <v>113</v>
      </c>
      <c r="AJ2085" s="1" t="s">
        <v>114</v>
      </c>
      <c r="AK2085" s="1" t="s">
        <v>115</v>
      </c>
      <c r="AL2085">
        <v>1</v>
      </c>
      <c r="AM2085" s="1" t="s">
        <v>4341</v>
      </c>
      <c r="AN2085" s="2">
        <v>46113</v>
      </c>
      <c r="AO2085" s="3">
        <v>46113</v>
      </c>
    </row>
    <row r="2086" spans="1:41">
      <c r="A2086" s="1" t="s">
        <v>4342</v>
      </c>
      <c r="B2086" s="1" t="s">
        <v>3733</v>
      </c>
      <c r="E2086" s="1" t="s">
        <v>3734</v>
      </c>
      <c r="F2086">
        <v>46126.833333333336</v>
      </c>
      <c r="G2086">
        <v>46127.833333333336</v>
      </c>
      <c r="H2086">
        <v>46112.833333333336</v>
      </c>
      <c r="I2086">
        <v>46142.833333333336</v>
      </c>
      <c r="J2086" s="1" t="s">
        <v>3735</v>
      </c>
      <c r="K2086" s="1" t="s">
        <v>45</v>
      </c>
      <c r="L2086" s="1" t="s">
        <v>3736</v>
      </c>
      <c r="M2086" s="1" t="s">
        <v>3737</v>
      </c>
      <c r="N2086" s="1" t="s">
        <v>3738</v>
      </c>
      <c r="O2086" s="1" t="s">
        <v>49</v>
      </c>
      <c r="P2086">
        <v>1492.9666</v>
      </c>
      <c r="Q2086" s="1" t="s">
        <v>3739</v>
      </c>
      <c r="R2086">
        <v>3.161102197463761E-2</v>
      </c>
      <c r="S2086" s="1" t="s">
        <v>3740</v>
      </c>
      <c r="T2086" s="1" t="s">
        <v>52</v>
      </c>
      <c r="U2086">
        <v>47.194200000000002</v>
      </c>
      <c r="V2086">
        <v>38.294499999999999</v>
      </c>
      <c r="W2086">
        <v>38.294499999999999</v>
      </c>
      <c r="X2086" s="1" t="s">
        <v>53</v>
      </c>
      <c r="Y2086" s="1" t="s">
        <v>49</v>
      </c>
      <c r="Z2086" s="1" t="s">
        <v>3736</v>
      </c>
      <c r="AA2086" s="1" t="s">
        <v>3741</v>
      </c>
      <c r="AB2086" s="1" t="s">
        <v>3742</v>
      </c>
      <c r="AC2086" s="1" t="s">
        <v>67</v>
      </c>
      <c r="AD2086" s="1" t="s">
        <v>3743</v>
      </c>
      <c r="AE2086" s="1" t="s">
        <v>3744</v>
      </c>
      <c r="AF2086" s="1" t="s">
        <v>70</v>
      </c>
      <c r="AG2086" s="1" t="s">
        <v>3745</v>
      </c>
      <c r="AH2086">
        <v>282</v>
      </c>
      <c r="AI2086" s="1" t="s">
        <v>70</v>
      </c>
      <c r="AJ2086" s="1" t="s">
        <v>71</v>
      </c>
      <c r="AK2086" s="1" t="s">
        <v>72</v>
      </c>
      <c r="AL2086">
        <v>1</v>
      </c>
      <c r="AM2086" s="1" t="s">
        <v>4343</v>
      </c>
      <c r="AN2086" s="2">
        <v>46113</v>
      </c>
      <c r="AO2086" s="3">
        <v>46113</v>
      </c>
    </row>
    <row r="2087" spans="1:41">
      <c r="A2087" s="1" t="s">
        <v>4344</v>
      </c>
      <c r="B2087" s="1" t="s">
        <v>3733</v>
      </c>
      <c r="E2087" s="1" t="s">
        <v>3734</v>
      </c>
      <c r="F2087">
        <v>46126.833333333336</v>
      </c>
      <c r="G2087">
        <v>46127.833333333336</v>
      </c>
      <c r="H2087">
        <v>46112.833333333336</v>
      </c>
      <c r="I2087">
        <v>46142.833333333336</v>
      </c>
      <c r="J2087" s="1" t="s">
        <v>3735</v>
      </c>
      <c r="K2087" s="1" t="s">
        <v>45</v>
      </c>
      <c r="L2087" s="1" t="s">
        <v>3736</v>
      </c>
      <c r="M2087" s="1" t="s">
        <v>3748</v>
      </c>
      <c r="N2087" s="1" t="s">
        <v>3738</v>
      </c>
      <c r="O2087" s="1" t="s">
        <v>49</v>
      </c>
      <c r="P2087">
        <v>1618.2949000000001</v>
      </c>
      <c r="Q2087" s="1" t="s">
        <v>3739</v>
      </c>
      <c r="R2087">
        <v>3.1610987589468398E-2</v>
      </c>
      <c r="S2087" s="1" t="s">
        <v>3740</v>
      </c>
      <c r="T2087" s="1" t="s">
        <v>52</v>
      </c>
      <c r="U2087">
        <v>51.155900000000003</v>
      </c>
      <c r="V2087">
        <v>41.509300000000003</v>
      </c>
      <c r="W2087">
        <v>41.509300000000003</v>
      </c>
      <c r="X2087" s="1" t="s">
        <v>53</v>
      </c>
      <c r="Y2087" s="1" t="s">
        <v>49</v>
      </c>
      <c r="Z2087" s="1" t="s">
        <v>3736</v>
      </c>
      <c r="AA2087" s="1" t="s">
        <v>3741</v>
      </c>
      <c r="AB2087" s="1" t="s">
        <v>3742</v>
      </c>
      <c r="AC2087" s="1" t="s">
        <v>67</v>
      </c>
      <c r="AD2087" s="1" t="s">
        <v>3743</v>
      </c>
      <c r="AE2087" s="1" t="s">
        <v>3744</v>
      </c>
      <c r="AF2087" s="1" t="s">
        <v>70</v>
      </c>
      <c r="AG2087" s="1" t="s">
        <v>3745</v>
      </c>
      <c r="AH2087">
        <v>283</v>
      </c>
      <c r="AI2087" s="1" t="s">
        <v>70</v>
      </c>
      <c r="AJ2087" s="1" t="s">
        <v>71</v>
      </c>
      <c r="AK2087" s="1" t="s">
        <v>72</v>
      </c>
      <c r="AL2087">
        <v>1</v>
      </c>
      <c r="AM2087" s="1" t="s">
        <v>4345</v>
      </c>
      <c r="AN2087" s="2">
        <v>46113</v>
      </c>
      <c r="AO2087" s="3">
        <v>46113</v>
      </c>
    </row>
    <row r="2088" spans="1:41">
      <c r="A2088" s="1" t="s">
        <v>4346</v>
      </c>
      <c r="B2088" s="1" t="s">
        <v>3733</v>
      </c>
      <c r="E2088" s="1" t="s">
        <v>3734</v>
      </c>
      <c r="F2088">
        <v>46126.833333333336</v>
      </c>
      <c r="G2088">
        <v>46127.833333333336</v>
      </c>
      <c r="H2088">
        <v>46112.833333333336</v>
      </c>
      <c r="I2088">
        <v>46142.833333333336</v>
      </c>
      <c r="J2088" s="1" t="s">
        <v>3751</v>
      </c>
      <c r="K2088" s="1" t="s">
        <v>124</v>
      </c>
      <c r="L2088" s="1" t="s">
        <v>3752</v>
      </c>
      <c r="M2088" s="1" t="s">
        <v>3753</v>
      </c>
      <c r="N2088" s="1" t="s">
        <v>3738</v>
      </c>
      <c r="O2088" s="1" t="s">
        <v>49</v>
      </c>
      <c r="P2088">
        <v>13.0731</v>
      </c>
      <c r="Q2088" s="1" t="s">
        <v>3754</v>
      </c>
      <c r="R2088">
        <v>6.2499942630286611</v>
      </c>
      <c r="S2088" s="1" t="s">
        <v>51</v>
      </c>
      <c r="T2088" s="1" t="s">
        <v>52</v>
      </c>
      <c r="U2088">
        <v>81.706800000000001</v>
      </c>
      <c r="V2088">
        <v>77.621499999999997</v>
      </c>
      <c r="W2088">
        <v>77.621499999999997</v>
      </c>
      <c r="X2088" s="1" t="s">
        <v>53</v>
      </c>
      <c r="Y2088" s="1" t="s">
        <v>49</v>
      </c>
      <c r="Z2088" s="1" t="s">
        <v>3752</v>
      </c>
      <c r="AA2088" s="1" t="s">
        <v>3741</v>
      </c>
      <c r="AB2088" s="1" t="s">
        <v>3742</v>
      </c>
      <c r="AC2088" s="1" t="s">
        <v>67</v>
      </c>
      <c r="AD2088" s="1" t="s">
        <v>3743</v>
      </c>
      <c r="AE2088" s="1" t="s">
        <v>3744</v>
      </c>
      <c r="AF2088" s="1" t="s">
        <v>70</v>
      </c>
      <c r="AG2088" s="1" t="s">
        <v>3745</v>
      </c>
      <c r="AH2088">
        <v>284</v>
      </c>
      <c r="AI2088" s="1" t="s">
        <v>70</v>
      </c>
      <c r="AJ2088" s="1" t="s">
        <v>71</v>
      </c>
      <c r="AK2088" s="1" t="s">
        <v>72</v>
      </c>
      <c r="AL2088">
        <v>1</v>
      </c>
      <c r="AM2088" s="1" t="s">
        <v>4347</v>
      </c>
      <c r="AN2088" s="2">
        <v>46113</v>
      </c>
      <c r="AO2088" s="3">
        <v>46113</v>
      </c>
    </row>
    <row r="2089" spans="1:41">
      <c r="A2089" s="1" t="s">
        <v>4348</v>
      </c>
      <c r="B2089" s="1" t="s">
        <v>3733</v>
      </c>
      <c r="E2089" s="1" t="s">
        <v>3734</v>
      </c>
      <c r="F2089">
        <v>46126.833333333336</v>
      </c>
      <c r="G2089">
        <v>46127.833333333336</v>
      </c>
      <c r="H2089">
        <v>46112.833333333336</v>
      </c>
      <c r="I2089">
        <v>46142.833333333336</v>
      </c>
      <c r="J2089" s="1" t="s">
        <v>3751</v>
      </c>
      <c r="K2089" s="1" t="s">
        <v>124</v>
      </c>
      <c r="L2089" s="1" t="s">
        <v>3752</v>
      </c>
      <c r="M2089" s="1" t="s">
        <v>3757</v>
      </c>
      <c r="N2089" s="1" t="s">
        <v>3738</v>
      </c>
      <c r="O2089" s="1" t="s">
        <v>49</v>
      </c>
      <c r="P2089">
        <v>12.9838</v>
      </c>
      <c r="Q2089" s="1" t="s">
        <v>3754</v>
      </c>
      <c r="R2089">
        <v>6.2500115528581768</v>
      </c>
      <c r="S2089" s="1" t="s">
        <v>51</v>
      </c>
      <c r="T2089" s="1" t="s">
        <v>52</v>
      </c>
      <c r="U2089">
        <v>81.148899999999998</v>
      </c>
      <c r="V2089">
        <v>77.091499999999996</v>
      </c>
      <c r="W2089">
        <v>77.091499999999996</v>
      </c>
      <c r="X2089" s="1" t="s">
        <v>53</v>
      </c>
      <c r="Y2089" s="1" t="s">
        <v>49</v>
      </c>
      <c r="Z2089" s="1" t="s">
        <v>3752</v>
      </c>
      <c r="AA2089" s="1" t="s">
        <v>3741</v>
      </c>
      <c r="AB2089" s="1" t="s">
        <v>3742</v>
      </c>
      <c r="AC2089" s="1" t="s">
        <v>67</v>
      </c>
      <c r="AD2089" s="1" t="s">
        <v>3743</v>
      </c>
      <c r="AE2089" s="1" t="s">
        <v>3744</v>
      </c>
      <c r="AF2089" s="1" t="s">
        <v>70</v>
      </c>
      <c r="AG2089" s="1" t="s">
        <v>3745</v>
      </c>
      <c r="AH2089">
        <v>285</v>
      </c>
      <c r="AI2089" s="1" t="s">
        <v>70</v>
      </c>
      <c r="AJ2089" s="1" t="s">
        <v>71</v>
      </c>
      <c r="AK2089" s="1" t="s">
        <v>72</v>
      </c>
      <c r="AL2089">
        <v>1</v>
      </c>
      <c r="AM2089" s="1" t="s">
        <v>4349</v>
      </c>
      <c r="AN2089" s="2">
        <v>46113</v>
      </c>
      <c r="AO2089" s="3">
        <v>46113</v>
      </c>
    </row>
    <row r="2090" spans="1:41">
      <c r="A2090" s="1" t="s">
        <v>4350</v>
      </c>
      <c r="B2090" s="1" t="s">
        <v>3733</v>
      </c>
      <c r="E2090" s="1" t="s">
        <v>3734</v>
      </c>
      <c r="F2090">
        <v>46126.833333333336</v>
      </c>
      <c r="G2090">
        <v>46127.833333333336</v>
      </c>
      <c r="H2090">
        <v>46112.833333333336</v>
      </c>
      <c r="I2090">
        <v>46142.833333333336</v>
      </c>
      <c r="J2090" s="1" t="s">
        <v>3760</v>
      </c>
      <c r="K2090" s="1" t="s">
        <v>76</v>
      </c>
      <c r="L2090" s="1" t="s">
        <v>3761</v>
      </c>
      <c r="M2090" s="1" t="s">
        <v>3762</v>
      </c>
      <c r="N2090" s="1" t="s">
        <v>3738</v>
      </c>
      <c r="O2090" s="1" t="s">
        <v>49</v>
      </c>
      <c r="P2090">
        <v>300.77870000000001</v>
      </c>
      <c r="Q2090" s="1" t="s">
        <v>3763</v>
      </c>
      <c r="R2090">
        <v>2.5999846398697783E-2</v>
      </c>
      <c r="S2090" s="1" t="s">
        <v>51</v>
      </c>
      <c r="T2090" s="1" t="s">
        <v>52</v>
      </c>
      <c r="U2090">
        <v>7.8201999999999998</v>
      </c>
      <c r="V2090">
        <v>7.2187000000000001</v>
      </c>
      <c r="W2090">
        <v>7.2187000000000001</v>
      </c>
      <c r="X2090" s="1" t="s">
        <v>53</v>
      </c>
      <c r="Y2090" s="1" t="s">
        <v>49</v>
      </c>
      <c r="Z2090" s="1" t="s">
        <v>3761</v>
      </c>
      <c r="AA2090" s="1" t="s">
        <v>3741</v>
      </c>
      <c r="AB2090" s="1" t="s">
        <v>3742</v>
      </c>
      <c r="AC2090" s="1" t="s">
        <v>67</v>
      </c>
      <c r="AD2090" s="1" t="s">
        <v>3743</v>
      </c>
      <c r="AE2090" s="1" t="s">
        <v>3744</v>
      </c>
      <c r="AF2090" s="1" t="s">
        <v>70</v>
      </c>
      <c r="AG2090" s="1" t="s">
        <v>3745</v>
      </c>
      <c r="AH2090">
        <v>286</v>
      </c>
      <c r="AI2090" s="1" t="s">
        <v>70</v>
      </c>
      <c r="AJ2090" s="1" t="s">
        <v>71</v>
      </c>
      <c r="AK2090" s="1" t="s">
        <v>72</v>
      </c>
      <c r="AL2090">
        <v>1</v>
      </c>
      <c r="AM2090" s="1" t="s">
        <v>4351</v>
      </c>
      <c r="AN2090" s="2">
        <v>46113</v>
      </c>
      <c r="AO2090" s="3">
        <v>46113</v>
      </c>
    </row>
    <row r="2091" spans="1:41">
      <c r="A2091" s="1" t="s">
        <v>4352</v>
      </c>
      <c r="B2091" s="1" t="s">
        <v>3733</v>
      </c>
      <c r="E2091" s="1" t="s">
        <v>3734</v>
      </c>
      <c r="F2091">
        <v>46126.833333333336</v>
      </c>
      <c r="G2091">
        <v>46127.833333333336</v>
      </c>
      <c r="H2091">
        <v>46112.833333333336</v>
      </c>
      <c r="I2091">
        <v>46142.833333333336</v>
      </c>
      <c r="J2091" s="1" t="s">
        <v>3760</v>
      </c>
      <c r="K2091" s="1" t="s">
        <v>76</v>
      </c>
      <c r="L2091" s="1" t="s">
        <v>3761</v>
      </c>
      <c r="M2091" s="1" t="s">
        <v>3766</v>
      </c>
      <c r="N2091" s="1" t="s">
        <v>3738</v>
      </c>
      <c r="O2091" s="1" t="s">
        <v>49</v>
      </c>
      <c r="P2091">
        <v>343.85550000000001</v>
      </c>
      <c r="Q2091" s="1" t="s">
        <v>3763</v>
      </c>
      <c r="R2091">
        <v>2.5999874947470667E-2</v>
      </c>
      <c r="S2091" s="1" t="s">
        <v>51</v>
      </c>
      <c r="T2091" s="1" t="s">
        <v>52</v>
      </c>
      <c r="U2091">
        <v>8.9402000000000008</v>
      </c>
      <c r="V2091">
        <v>8.2524999999999995</v>
      </c>
      <c r="W2091">
        <v>8.2524999999999995</v>
      </c>
      <c r="X2091" s="1" t="s">
        <v>53</v>
      </c>
      <c r="Y2091" s="1" t="s">
        <v>49</v>
      </c>
      <c r="Z2091" s="1" t="s">
        <v>3761</v>
      </c>
      <c r="AA2091" s="1" t="s">
        <v>3741</v>
      </c>
      <c r="AB2091" s="1" t="s">
        <v>3742</v>
      </c>
      <c r="AC2091" s="1" t="s">
        <v>67</v>
      </c>
      <c r="AD2091" s="1" t="s">
        <v>3743</v>
      </c>
      <c r="AE2091" s="1" t="s">
        <v>3744</v>
      </c>
      <c r="AF2091" s="1" t="s">
        <v>70</v>
      </c>
      <c r="AG2091" s="1" t="s">
        <v>3745</v>
      </c>
      <c r="AH2091">
        <v>287</v>
      </c>
      <c r="AI2091" s="1" t="s">
        <v>70</v>
      </c>
      <c r="AJ2091" s="1" t="s">
        <v>71</v>
      </c>
      <c r="AK2091" s="1" t="s">
        <v>72</v>
      </c>
      <c r="AL2091">
        <v>1</v>
      </c>
      <c r="AM2091" s="1" t="s">
        <v>4353</v>
      </c>
      <c r="AN2091" s="2">
        <v>46113</v>
      </c>
      <c r="AO2091" s="3">
        <v>46113</v>
      </c>
    </row>
    <row r="2092" spans="1:41">
      <c r="A2092" s="1" t="s">
        <v>4354</v>
      </c>
      <c r="B2092" s="1" t="s">
        <v>3733</v>
      </c>
      <c r="E2092" s="1" t="s">
        <v>3734</v>
      </c>
      <c r="F2092">
        <v>46126.833333333336</v>
      </c>
      <c r="G2092">
        <v>46127.833333333336</v>
      </c>
      <c r="H2092">
        <v>46112.833333333336</v>
      </c>
      <c r="I2092">
        <v>46142.833333333336</v>
      </c>
      <c r="J2092" s="1" t="s">
        <v>3769</v>
      </c>
      <c r="K2092" s="1" t="s">
        <v>87</v>
      </c>
      <c r="L2092" s="1" t="s">
        <v>3770</v>
      </c>
      <c r="M2092" s="1" t="s">
        <v>3771</v>
      </c>
      <c r="N2092" s="1" t="s">
        <v>3738</v>
      </c>
      <c r="O2092" s="1" t="s">
        <v>49</v>
      </c>
      <c r="P2092">
        <v>395.0324</v>
      </c>
      <c r="Q2092" s="1" t="s">
        <v>3739</v>
      </c>
      <c r="R2092">
        <v>8.2600060146965165E-2</v>
      </c>
      <c r="S2092" s="1" t="s">
        <v>3740</v>
      </c>
      <c r="T2092" s="1" t="s">
        <v>52</v>
      </c>
      <c r="U2092">
        <v>32.6297</v>
      </c>
      <c r="V2092">
        <v>26.893799999999999</v>
      </c>
      <c r="W2092">
        <v>26.893799999999999</v>
      </c>
      <c r="X2092" s="1" t="s">
        <v>53</v>
      </c>
      <c r="Y2092" s="1" t="s">
        <v>49</v>
      </c>
      <c r="Z2092" s="1" t="s">
        <v>3770</v>
      </c>
      <c r="AA2092" s="1" t="s">
        <v>3741</v>
      </c>
      <c r="AB2092" s="1" t="s">
        <v>3742</v>
      </c>
      <c r="AC2092" s="1" t="s">
        <v>67</v>
      </c>
      <c r="AD2092" s="1" t="s">
        <v>3743</v>
      </c>
      <c r="AE2092" s="1" t="s">
        <v>3744</v>
      </c>
      <c r="AF2092" s="1" t="s">
        <v>70</v>
      </c>
      <c r="AG2092" s="1" t="s">
        <v>3745</v>
      </c>
      <c r="AH2092">
        <v>288</v>
      </c>
      <c r="AI2092" s="1" t="s">
        <v>70</v>
      </c>
      <c r="AJ2092" s="1" t="s">
        <v>71</v>
      </c>
      <c r="AK2092" s="1" t="s">
        <v>72</v>
      </c>
      <c r="AL2092">
        <v>1</v>
      </c>
      <c r="AM2092" s="1" t="s">
        <v>4355</v>
      </c>
      <c r="AN2092" s="2">
        <v>46113</v>
      </c>
      <c r="AO2092" s="3">
        <v>46113</v>
      </c>
    </row>
    <row r="2093" spans="1:41">
      <c r="A2093" s="1" t="s">
        <v>4356</v>
      </c>
      <c r="B2093" s="1" t="s">
        <v>3733</v>
      </c>
      <c r="E2093" s="1" t="s">
        <v>3734</v>
      </c>
      <c r="F2093">
        <v>46126.833333333336</v>
      </c>
      <c r="G2093">
        <v>46127.833333333336</v>
      </c>
      <c r="H2093">
        <v>46112.833333333336</v>
      </c>
      <c r="I2093">
        <v>46142.833333333336</v>
      </c>
      <c r="J2093" s="1" t="s">
        <v>3769</v>
      </c>
      <c r="K2093" s="1" t="s">
        <v>87</v>
      </c>
      <c r="L2093" s="1" t="s">
        <v>3770</v>
      </c>
      <c r="M2093" s="1" t="s">
        <v>3774</v>
      </c>
      <c r="N2093" s="1" t="s">
        <v>3738</v>
      </c>
      <c r="O2093" s="1" t="s">
        <v>49</v>
      </c>
      <c r="P2093">
        <v>429.96210000000002</v>
      </c>
      <c r="Q2093" s="1" t="s">
        <v>3739</v>
      </c>
      <c r="R2093">
        <v>8.2600071029516331E-2</v>
      </c>
      <c r="S2093" s="1" t="s">
        <v>3740</v>
      </c>
      <c r="T2093" s="1" t="s">
        <v>52</v>
      </c>
      <c r="U2093">
        <v>35.514899999999997</v>
      </c>
      <c r="V2093">
        <v>29.271799999999999</v>
      </c>
      <c r="W2093">
        <v>29.271799999999999</v>
      </c>
      <c r="X2093" s="1" t="s">
        <v>53</v>
      </c>
      <c r="Y2093" s="1" t="s">
        <v>49</v>
      </c>
      <c r="Z2093" s="1" t="s">
        <v>3770</v>
      </c>
      <c r="AA2093" s="1" t="s">
        <v>3741</v>
      </c>
      <c r="AB2093" s="1" t="s">
        <v>3742</v>
      </c>
      <c r="AC2093" s="1" t="s">
        <v>67</v>
      </c>
      <c r="AD2093" s="1" t="s">
        <v>3743</v>
      </c>
      <c r="AE2093" s="1" t="s">
        <v>3744</v>
      </c>
      <c r="AF2093" s="1" t="s">
        <v>70</v>
      </c>
      <c r="AG2093" s="1" t="s">
        <v>3745</v>
      </c>
      <c r="AH2093">
        <v>289</v>
      </c>
      <c r="AI2093" s="1" t="s">
        <v>70</v>
      </c>
      <c r="AJ2093" s="1" t="s">
        <v>71</v>
      </c>
      <c r="AK2093" s="1" t="s">
        <v>72</v>
      </c>
      <c r="AL2093">
        <v>1</v>
      </c>
      <c r="AM2093" s="1" t="s">
        <v>4357</v>
      </c>
      <c r="AN2093" s="2">
        <v>46113</v>
      </c>
      <c r="AO2093" s="3">
        <v>46113</v>
      </c>
    </row>
    <row r="2094" spans="1:41">
      <c r="A2094" s="1" t="s">
        <v>4358</v>
      </c>
      <c r="B2094" s="1" t="s">
        <v>3733</v>
      </c>
      <c r="E2094" s="1" t="s">
        <v>3734</v>
      </c>
      <c r="F2094">
        <v>46126.833333333336</v>
      </c>
      <c r="G2094">
        <v>46127.833333333336</v>
      </c>
      <c r="H2094">
        <v>46112.833333333336</v>
      </c>
      <c r="I2094">
        <v>46142.833333333336</v>
      </c>
      <c r="J2094" s="1" t="s">
        <v>3777</v>
      </c>
      <c r="K2094" s="1" t="s">
        <v>107</v>
      </c>
      <c r="L2094" s="1" t="s">
        <v>3778</v>
      </c>
      <c r="M2094" s="1" t="s">
        <v>3779</v>
      </c>
      <c r="N2094" s="1" t="s">
        <v>3738</v>
      </c>
      <c r="O2094" s="1" t="s">
        <v>49</v>
      </c>
      <c r="P2094">
        <v>276.40140000000002</v>
      </c>
      <c r="Q2094" s="1" t="s">
        <v>3780</v>
      </c>
      <c r="R2094">
        <v>0.5</v>
      </c>
      <c r="S2094" s="1" t="s">
        <v>51</v>
      </c>
      <c r="T2094" s="1" t="s">
        <v>52</v>
      </c>
      <c r="U2094">
        <v>138.20070000000001</v>
      </c>
      <c r="V2094">
        <v>127.1446</v>
      </c>
      <c r="W2094">
        <v>127.1446</v>
      </c>
      <c r="X2094" s="1" t="s">
        <v>53</v>
      </c>
      <c r="Y2094" s="1" t="s">
        <v>49</v>
      </c>
      <c r="Z2094" s="1" t="s">
        <v>3778</v>
      </c>
      <c r="AA2094" s="1" t="s">
        <v>3781</v>
      </c>
      <c r="AB2094" s="1" t="s">
        <v>3742</v>
      </c>
      <c r="AC2094" s="1" t="s">
        <v>67</v>
      </c>
      <c r="AD2094" s="1" t="s">
        <v>3743</v>
      </c>
      <c r="AE2094" s="1" t="s">
        <v>3744</v>
      </c>
      <c r="AF2094" s="1" t="s">
        <v>70</v>
      </c>
      <c r="AG2094" s="1" t="s">
        <v>3745</v>
      </c>
      <c r="AH2094">
        <v>290</v>
      </c>
      <c r="AI2094" s="1" t="s">
        <v>113</v>
      </c>
      <c r="AJ2094" s="1" t="s">
        <v>114</v>
      </c>
      <c r="AK2094" s="1" t="s">
        <v>115</v>
      </c>
      <c r="AL2094">
        <v>1</v>
      </c>
      <c r="AM2094" s="1" t="s">
        <v>4359</v>
      </c>
      <c r="AN2094" s="2">
        <v>46113</v>
      </c>
      <c r="AO2094" s="3">
        <v>46113</v>
      </c>
    </row>
    <row r="2095" spans="1:41">
      <c r="A2095" s="1" t="s">
        <v>4360</v>
      </c>
      <c r="B2095" s="1" t="s">
        <v>3733</v>
      </c>
      <c r="E2095" s="1" t="s">
        <v>3734</v>
      </c>
      <c r="F2095">
        <v>46126.833333333336</v>
      </c>
      <c r="G2095">
        <v>46127.833333333336</v>
      </c>
      <c r="H2095">
        <v>46112.833333333336</v>
      </c>
      <c r="I2095">
        <v>46142.833333333336</v>
      </c>
      <c r="J2095" s="1" t="s">
        <v>3777</v>
      </c>
      <c r="K2095" s="1" t="s">
        <v>107</v>
      </c>
      <c r="L2095" s="1" t="s">
        <v>3778</v>
      </c>
      <c r="M2095" s="1" t="s">
        <v>3784</v>
      </c>
      <c r="N2095" s="1" t="s">
        <v>3738</v>
      </c>
      <c r="O2095" s="1" t="s">
        <v>49</v>
      </c>
      <c r="P2095">
        <v>310.5487</v>
      </c>
      <c r="Q2095" s="1" t="s">
        <v>3780</v>
      </c>
      <c r="R2095">
        <v>0.50000016100534306</v>
      </c>
      <c r="S2095" s="1" t="s">
        <v>51</v>
      </c>
      <c r="T2095" s="1" t="s">
        <v>52</v>
      </c>
      <c r="U2095">
        <v>155.27440000000001</v>
      </c>
      <c r="V2095">
        <v>142.85239999999999</v>
      </c>
      <c r="W2095">
        <v>142.85239999999999</v>
      </c>
      <c r="X2095" s="1" t="s">
        <v>53</v>
      </c>
      <c r="Y2095" s="1" t="s">
        <v>49</v>
      </c>
      <c r="Z2095" s="1" t="s">
        <v>3778</v>
      </c>
      <c r="AA2095" s="1" t="s">
        <v>3781</v>
      </c>
      <c r="AB2095" s="1" t="s">
        <v>3742</v>
      </c>
      <c r="AC2095" s="1" t="s">
        <v>67</v>
      </c>
      <c r="AD2095" s="1" t="s">
        <v>3743</v>
      </c>
      <c r="AE2095" s="1" t="s">
        <v>3744</v>
      </c>
      <c r="AF2095" s="1" t="s">
        <v>70</v>
      </c>
      <c r="AG2095" s="1" t="s">
        <v>3745</v>
      </c>
      <c r="AH2095">
        <v>291</v>
      </c>
      <c r="AI2095" s="1" t="s">
        <v>113</v>
      </c>
      <c r="AJ2095" s="1" t="s">
        <v>114</v>
      </c>
      <c r="AK2095" s="1" t="s">
        <v>115</v>
      </c>
      <c r="AL2095">
        <v>1</v>
      </c>
      <c r="AM2095" s="1" t="s">
        <v>4361</v>
      </c>
      <c r="AN2095" s="2">
        <v>46113</v>
      </c>
      <c r="AO2095" s="3">
        <v>46113</v>
      </c>
    </row>
    <row r="2096" spans="1:41">
      <c r="A2096" s="1" t="s">
        <v>4362</v>
      </c>
      <c r="B2096" s="1" t="s">
        <v>3733</v>
      </c>
      <c r="E2096" s="1" t="s">
        <v>3787</v>
      </c>
      <c r="F2096">
        <v>46126.833333333336</v>
      </c>
      <c r="G2096">
        <v>46127.833333333336</v>
      </c>
      <c r="H2096">
        <v>46112.833333333336</v>
      </c>
      <c r="I2096">
        <v>46142.833333333336</v>
      </c>
      <c r="J2096" s="1" t="s">
        <v>3735</v>
      </c>
      <c r="K2096" s="1" t="s">
        <v>45</v>
      </c>
      <c r="L2096" s="1" t="s">
        <v>3736</v>
      </c>
      <c r="M2096" s="1" t="s">
        <v>3788</v>
      </c>
      <c r="N2096" s="1" t="s">
        <v>3738</v>
      </c>
      <c r="O2096" s="1" t="s">
        <v>49</v>
      </c>
      <c r="P2096">
        <v>690.36659999999995</v>
      </c>
      <c r="Q2096" s="1" t="s">
        <v>3739</v>
      </c>
      <c r="R2096">
        <v>3.161103100874231E-2</v>
      </c>
      <c r="S2096" s="1" t="s">
        <v>3740</v>
      </c>
      <c r="T2096" s="1" t="s">
        <v>52</v>
      </c>
      <c r="U2096">
        <v>21.8232</v>
      </c>
      <c r="V2096">
        <v>17.707899999999999</v>
      </c>
      <c r="W2096">
        <v>17.707899999999999</v>
      </c>
      <c r="X2096" s="1" t="s">
        <v>53</v>
      </c>
      <c r="Y2096" s="1" t="s">
        <v>49</v>
      </c>
      <c r="Z2096" s="1" t="s">
        <v>3736</v>
      </c>
      <c r="AA2096" s="1" t="s">
        <v>3789</v>
      </c>
      <c r="AB2096" s="1" t="s">
        <v>3790</v>
      </c>
      <c r="AC2096" s="1" t="s">
        <v>125</v>
      </c>
      <c r="AD2096" s="1" t="s">
        <v>3791</v>
      </c>
      <c r="AE2096" s="1" t="s">
        <v>3792</v>
      </c>
      <c r="AF2096" s="1" t="s">
        <v>70</v>
      </c>
      <c r="AG2096" s="1" t="s">
        <v>3745</v>
      </c>
      <c r="AH2096">
        <v>292</v>
      </c>
      <c r="AI2096" s="1" t="s">
        <v>70</v>
      </c>
      <c r="AJ2096" s="1" t="s">
        <v>71</v>
      </c>
      <c r="AK2096" s="1" t="s">
        <v>72</v>
      </c>
      <c r="AL2096">
        <v>1</v>
      </c>
      <c r="AM2096" s="1" t="s">
        <v>4363</v>
      </c>
      <c r="AN2096" s="2">
        <v>46113</v>
      </c>
      <c r="AO2096" s="3">
        <v>46113</v>
      </c>
    </row>
    <row r="2097" spans="1:41">
      <c r="A2097" s="1" t="s">
        <v>4364</v>
      </c>
      <c r="B2097" s="1" t="s">
        <v>3733</v>
      </c>
      <c r="E2097" s="1" t="s">
        <v>3787</v>
      </c>
      <c r="F2097">
        <v>46126.833333333336</v>
      </c>
      <c r="G2097">
        <v>46127.833333333336</v>
      </c>
      <c r="H2097">
        <v>46112.833333333336</v>
      </c>
      <c r="I2097">
        <v>46142.833333333336</v>
      </c>
      <c r="J2097" s="1" t="s">
        <v>3735</v>
      </c>
      <c r="K2097" s="1" t="s">
        <v>45</v>
      </c>
      <c r="L2097" s="1" t="s">
        <v>3736</v>
      </c>
      <c r="M2097" s="1" t="s">
        <v>3795</v>
      </c>
      <c r="N2097" s="1" t="s">
        <v>3738</v>
      </c>
      <c r="O2097" s="1" t="s">
        <v>49</v>
      </c>
      <c r="P2097">
        <v>680.59900000000005</v>
      </c>
      <c r="Q2097" s="1" t="s">
        <v>3739</v>
      </c>
      <c r="R2097">
        <v>3.161097797675283E-2</v>
      </c>
      <c r="S2097" s="1" t="s">
        <v>3740</v>
      </c>
      <c r="T2097" s="1" t="s">
        <v>52</v>
      </c>
      <c r="U2097">
        <v>21.514399999999998</v>
      </c>
      <c r="V2097">
        <v>17.4574</v>
      </c>
      <c r="W2097">
        <v>17.4574</v>
      </c>
      <c r="X2097" s="1" t="s">
        <v>53</v>
      </c>
      <c r="Y2097" s="1" t="s">
        <v>49</v>
      </c>
      <c r="Z2097" s="1" t="s">
        <v>3736</v>
      </c>
      <c r="AA2097" s="1" t="s">
        <v>55</v>
      </c>
      <c r="AB2097" s="1" t="s">
        <v>56</v>
      </c>
      <c r="AC2097" s="1" t="s">
        <v>57</v>
      </c>
      <c r="AD2097" s="1" t="s">
        <v>58</v>
      </c>
      <c r="AE2097" s="1" t="s">
        <v>59</v>
      </c>
      <c r="AF2097" s="1" t="s">
        <v>56</v>
      </c>
      <c r="AG2097" s="1" t="s">
        <v>3745</v>
      </c>
      <c r="AH2097">
        <v>293</v>
      </c>
      <c r="AI2097" s="1" t="s">
        <v>56</v>
      </c>
      <c r="AJ2097" s="1" t="s">
        <v>56</v>
      </c>
      <c r="AK2097" s="1" t="s">
        <v>61</v>
      </c>
      <c r="AL2097">
        <v>1</v>
      </c>
      <c r="AM2097" s="1" t="s">
        <v>4365</v>
      </c>
      <c r="AN2097" s="2">
        <v>46113</v>
      </c>
      <c r="AO2097" s="3">
        <v>46113</v>
      </c>
    </row>
    <row r="2098" spans="1:41">
      <c r="A2098" s="1" t="s">
        <v>4366</v>
      </c>
      <c r="B2098" s="1" t="s">
        <v>3733</v>
      </c>
      <c r="E2098" s="1" t="s">
        <v>3787</v>
      </c>
      <c r="F2098">
        <v>46126.833333333336</v>
      </c>
      <c r="G2098">
        <v>46127.833333333336</v>
      </c>
      <c r="H2098">
        <v>46112.833333333336</v>
      </c>
      <c r="I2098">
        <v>46142.833333333336</v>
      </c>
      <c r="J2098" s="1" t="s">
        <v>3751</v>
      </c>
      <c r="K2098" s="1" t="s">
        <v>124</v>
      </c>
      <c r="L2098" s="1" t="s">
        <v>3752</v>
      </c>
      <c r="M2098" s="1" t="s">
        <v>3798</v>
      </c>
      <c r="N2098" s="1" t="s">
        <v>3738</v>
      </c>
      <c r="O2098" s="1" t="s">
        <v>49</v>
      </c>
      <c r="P2098">
        <v>5.3808999999999996</v>
      </c>
      <c r="Q2098" s="1" t="s">
        <v>3754</v>
      </c>
      <c r="R2098">
        <v>6.249976769685369</v>
      </c>
      <c r="S2098" s="1" t="s">
        <v>51</v>
      </c>
      <c r="T2098" s="1" t="s">
        <v>52</v>
      </c>
      <c r="U2098">
        <v>33.630499999999998</v>
      </c>
      <c r="V2098">
        <v>31.949000000000002</v>
      </c>
      <c r="W2098">
        <v>31.949000000000002</v>
      </c>
      <c r="X2098" s="1" t="s">
        <v>53</v>
      </c>
      <c r="Y2098" s="1" t="s">
        <v>49</v>
      </c>
      <c r="Z2098" s="1" t="s">
        <v>3752</v>
      </c>
      <c r="AA2098" s="1" t="s">
        <v>3789</v>
      </c>
      <c r="AB2098" s="1" t="s">
        <v>3790</v>
      </c>
      <c r="AC2098" s="1" t="s">
        <v>125</v>
      </c>
      <c r="AD2098" s="1" t="s">
        <v>3791</v>
      </c>
      <c r="AE2098" s="1" t="s">
        <v>3792</v>
      </c>
      <c r="AF2098" s="1" t="s">
        <v>70</v>
      </c>
      <c r="AG2098" s="1" t="s">
        <v>3745</v>
      </c>
      <c r="AH2098">
        <v>294</v>
      </c>
      <c r="AI2098" s="1" t="s">
        <v>70</v>
      </c>
      <c r="AJ2098" s="1" t="s">
        <v>71</v>
      </c>
      <c r="AK2098" s="1" t="s">
        <v>72</v>
      </c>
      <c r="AL2098">
        <v>1</v>
      </c>
      <c r="AM2098" s="1" t="s">
        <v>4367</v>
      </c>
      <c r="AN2098" s="2">
        <v>46113</v>
      </c>
      <c r="AO2098" s="3">
        <v>46113</v>
      </c>
    </row>
    <row r="2099" spans="1:41">
      <c r="A2099" s="1" t="s">
        <v>4368</v>
      </c>
      <c r="B2099" s="1" t="s">
        <v>3733</v>
      </c>
      <c r="E2099" s="1" t="s">
        <v>3787</v>
      </c>
      <c r="F2099">
        <v>46126.833333333336</v>
      </c>
      <c r="G2099">
        <v>46127.833333333336</v>
      </c>
      <c r="H2099">
        <v>46112.833333333336</v>
      </c>
      <c r="I2099">
        <v>46142.833333333336</v>
      </c>
      <c r="J2099" s="1" t="s">
        <v>3751</v>
      </c>
      <c r="K2099" s="1" t="s">
        <v>124</v>
      </c>
      <c r="L2099" s="1" t="s">
        <v>3752</v>
      </c>
      <c r="M2099" s="1" t="s">
        <v>3801</v>
      </c>
      <c r="N2099" s="1" t="s">
        <v>3738</v>
      </c>
      <c r="O2099" s="1" t="s">
        <v>49</v>
      </c>
      <c r="P2099">
        <v>5.3917000000000002</v>
      </c>
      <c r="Q2099" s="1" t="s">
        <v>3754</v>
      </c>
      <c r="R2099">
        <v>6.2500324572954726</v>
      </c>
      <c r="S2099" s="1" t="s">
        <v>51</v>
      </c>
      <c r="T2099" s="1" t="s">
        <v>52</v>
      </c>
      <c r="U2099">
        <v>33.698300000000003</v>
      </c>
      <c r="V2099">
        <v>32.013399999999997</v>
      </c>
      <c r="W2099">
        <v>32.013399999999997</v>
      </c>
      <c r="X2099" s="1" t="s">
        <v>53</v>
      </c>
      <c r="Y2099" s="1" t="s">
        <v>49</v>
      </c>
      <c r="Z2099" s="1" t="s">
        <v>3752</v>
      </c>
      <c r="AA2099" s="1" t="s">
        <v>3789</v>
      </c>
      <c r="AB2099" s="1" t="s">
        <v>3790</v>
      </c>
      <c r="AC2099" s="1" t="s">
        <v>125</v>
      </c>
      <c r="AD2099" s="1" t="s">
        <v>3791</v>
      </c>
      <c r="AE2099" s="1" t="s">
        <v>3792</v>
      </c>
      <c r="AF2099" s="1" t="s">
        <v>70</v>
      </c>
      <c r="AG2099" s="1" t="s">
        <v>3745</v>
      </c>
      <c r="AH2099">
        <v>295</v>
      </c>
      <c r="AI2099" s="1" t="s">
        <v>70</v>
      </c>
      <c r="AJ2099" s="1" t="s">
        <v>71</v>
      </c>
      <c r="AK2099" s="1" t="s">
        <v>72</v>
      </c>
      <c r="AL2099">
        <v>1</v>
      </c>
      <c r="AM2099" s="1" t="s">
        <v>4369</v>
      </c>
      <c r="AN2099" s="2">
        <v>46113</v>
      </c>
      <c r="AO2099" s="3">
        <v>46113</v>
      </c>
    </row>
    <row r="2100" spans="1:41">
      <c r="A2100" s="1" t="s">
        <v>4370</v>
      </c>
      <c r="B2100" s="1" t="s">
        <v>3733</v>
      </c>
      <c r="E2100" s="1" t="s">
        <v>3787</v>
      </c>
      <c r="F2100">
        <v>46126.833333333336</v>
      </c>
      <c r="G2100">
        <v>46127.833333333336</v>
      </c>
      <c r="H2100">
        <v>46112.833333333336</v>
      </c>
      <c r="I2100">
        <v>46142.833333333336</v>
      </c>
      <c r="J2100" s="1" t="s">
        <v>3760</v>
      </c>
      <c r="K2100" s="1" t="s">
        <v>76</v>
      </c>
      <c r="L2100" s="1" t="s">
        <v>3761</v>
      </c>
      <c r="M2100" s="1" t="s">
        <v>3804</v>
      </c>
      <c r="N2100" s="1" t="s">
        <v>3738</v>
      </c>
      <c r="O2100" s="1" t="s">
        <v>49</v>
      </c>
      <c r="P2100">
        <v>155.43360000000001</v>
      </c>
      <c r="Q2100" s="1" t="s">
        <v>3763</v>
      </c>
      <c r="R2100">
        <v>2.600016984744611E-2</v>
      </c>
      <c r="S2100" s="1" t="s">
        <v>51</v>
      </c>
      <c r="T2100" s="1" t="s">
        <v>52</v>
      </c>
      <c r="U2100">
        <v>4.0412999999999997</v>
      </c>
      <c r="V2100">
        <v>3.7303999999999999</v>
      </c>
      <c r="W2100">
        <v>3.7303999999999999</v>
      </c>
      <c r="X2100" s="1" t="s">
        <v>53</v>
      </c>
      <c r="Y2100" s="1" t="s">
        <v>49</v>
      </c>
      <c r="Z2100" s="1" t="s">
        <v>3761</v>
      </c>
      <c r="AA2100" s="1" t="s">
        <v>3789</v>
      </c>
      <c r="AB2100" s="1" t="s">
        <v>3790</v>
      </c>
      <c r="AC2100" s="1" t="s">
        <v>125</v>
      </c>
      <c r="AD2100" s="1" t="s">
        <v>3791</v>
      </c>
      <c r="AE2100" s="1" t="s">
        <v>3792</v>
      </c>
      <c r="AF2100" s="1" t="s">
        <v>70</v>
      </c>
      <c r="AG2100" s="1" t="s">
        <v>3745</v>
      </c>
      <c r="AH2100">
        <v>296</v>
      </c>
      <c r="AI2100" s="1" t="s">
        <v>70</v>
      </c>
      <c r="AJ2100" s="1" t="s">
        <v>71</v>
      </c>
      <c r="AK2100" s="1" t="s">
        <v>72</v>
      </c>
      <c r="AL2100">
        <v>1</v>
      </c>
      <c r="AM2100" s="1" t="s">
        <v>4371</v>
      </c>
      <c r="AN2100" s="2">
        <v>46113</v>
      </c>
      <c r="AO2100" s="3">
        <v>46113</v>
      </c>
    </row>
    <row r="2101" spans="1:41">
      <c r="A2101" s="1" t="s">
        <v>4372</v>
      </c>
      <c r="B2101" s="1" t="s">
        <v>3733</v>
      </c>
      <c r="E2101" s="1" t="s">
        <v>3787</v>
      </c>
      <c r="F2101">
        <v>46126.833333333336</v>
      </c>
      <c r="G2101">
        <v>46127.833333333336</v>
      </c>
      <c r="H2101">
        <v>46112.833333333336</v>
      </c>
      <c r="I2101">
        <v>46142.833333333336</v>
      </c>
      <c r="J2101" s="1" t="s">
        <v>3760</v>
      </c>
      <c r="K2101" s="1" t="s">
        <v>76</v>
      </c>
      <c r="L2101" s="1" t="s">
        <v>3761</v>
      </c>
      <c r="M2101" s="1" t="s">
        <v>3807</v>
      </c>
      <c r="N2101" s="1" t="s">
        <v>3738</v>
      </c>
      <c r="O2101" s="1" t="s">
        <v>49</v>
      </c>
      <c r="P2101">
        <v>143.73519999999999</v>
      </c>
      <c r="Q2101" s="1" t="s">
        <v>3763</v>
      </c>
      <c r="R2101">
        <v>2.5999894249981909E-2</v>
      </c>
      <c r="S2101" s="1" t="s">
        <v>51</v>
      </c>
      <c r="T2101" s="1" t="s">
        <v>52</v>
      </c>
      <c r="U2101">
        <v>3.7370999999999999</v>
      </c>
      <c r="V2101">
        <v>3.4496000000000002</v>
      </c>
      <c r="W2101">
        <v>3.4496000000000002</v>
      </c>
      <c r="X2101" s="1" t="s">
        <v>53</v>
      </c>
      <c r="Y2101" s="1" t="s">
        <v>49</v>
      </c>
      <c r="Z2101" s="1" t="s">
        <v>3761</v>
      </c>
      <c r="AA2101" s="1" t="s">
        <v>3789</v>
      </c>
      <c r="AB2101" s="1" t="s">
        <v>3790</v>
      </c>
      <c r="AC2101" s="1" t="s">
        <v>125</v>
      </c>
      <c r="AD2101" s="1" t="s">
        <v>3791</v>
      </c>
      <c r="AE2101" s="1" t="s">
        <v>3792</v>
      </c>
      <c r="AF2101" s="1" t="s">
        <v>70</v>
      </c>
      <c r="AG2101" s="1" t="s">
        <v>3745</v>
      </c>
      <c r="AH2101">
        <v>297</v>
      </c>
      <c r="AI2101" s="1" t="s">
        <v>70</v>
      </c>
      <c r="AJ2101" s="1" t="s">
        <v>71</v>
      </c>
      <c r="AK2101" s="1" t="s">
        <v>72</v>
      </c>
      <c r="AL2101">
        <v>1</v>
      </c>
      <c r="AM2101" s="1" t="s">
        <v>4373</v>
      </c>
      <c r="AN2101" s="2">
        <v>46113</v>
      </c>
      <c r="AO2101" s="3">
        <v>46113</v>
      </c>
    </row>
    <row r="2102" spans="1:41">
      <c r="A2102" s="1" t="s">
        <v>4374</v>
      </c>
      <c r="B2102" s="1" t="s">
        <v>3733</v>
      </c>
      <c r="E2102" s="1" t="s">
        <v>3787</v>
      </c>
      <c r="F2102">
        <v>46126.833333333336</v>
      </c>
      <c r="G2102">
        <v>46127.833333333336</v>
      </c>
      <c r="H2102">
        <v>46112.833333333336</v>
      </c>
      <c r="I2102">
        <v>46142.833333333336</v>
      </c>
      <c r="J2102" s="1" t="s">
        <v>3769</v>
      </c>
      <c r="K2102" s="1" t="s">
        <v>87</v>
      </c>
      <c r="L2102" s="1" t="s">
        <v>3770</v>
      </c>
      <c r="M2102" s="1" t="s">
        <v>3810</v>
      </c>
      <c r="N2102" s="1" t="s">
        <v>3738</v>
      </c>
      <c r="O2102" s="1" t="s">
        <v>49</v>
      </c>
      <c r="P2102">
        <v>204.7251</v>
      </c>
      <c r="Q2102" s="1" t="s">
        <v>3739</v>
      </c>
      <c r="R2102">
        <v>8.2600032922196642E-2</v>
      </c>
      <c r="S2102" s="1" t="s">
        <v>3740</v>
      </c>
      <c r="T2102" s="1" t="s">
        <v>52</v>
      </c>
      <c r="U2102">
        <v>16.910299999999999</v>
      </c>
      <c r="V2102">
        <v>13.9377</v>
      </c>
      <c r="W2102">
        <v>13.9377</v>
      </c>
      <c r="X2102" s="1" t="s">
        <v>53</v>
      </c>
      <c r="Y2102" s="1" t="s">
        <v>49</v>
      </c>
      <c r="Z2102" s="1" t="s">
        <v>3770</v>
      </c>
      <c r="AA2102" s="1" t="s">
        <v>3789</v>
      </c>
      <c r="AB2102" s="1" t="s">
        <v>3790</v>
      </c>
      <c r="AC2102" s="1" t="s">
        <v>125</v>
      </c>
      <c r="AD2102" s="1" t="s">
        <v>3791</v>
      </c>
      <c r="AE2102" s="1" t="s">
        <v>3792</v>
      </c>
      <c r="AF2102" s="1" t="s">
        <v>70</v>
      </c>
      <c r="AG2102" s="1" t="s">
        <v>3745</v>
      </c>
      <c r="AH2102">
        <v>298</v>
      </c>
      <c r="AI2102" s="1" t="s">
        <v>70</v>
      </c>
      <c r="AJ2102" s="1" t="s">
        <v>71</v>
      </c>
      <c r="AK2102" s="1" t="s">
        <v>72</v>
      </c>
      <c r="AL2102">
        <v>1</v>
      </c>
      <c r="AM2102" s="1" t="s">
        <v>4375</v>
      </c>
      <c r="AN2102" s="2">
        <v>46113</v>
      </c>
      <c r="AO2102" s="3">
        <v>46113</v>
      </c>
    </row>
    <row r="2103" spans="1:41">
      <c r="A2103" s="1" t="s">
        <v>4376</v>
      </c>
      <c r="B2103" s="1" t="s">
        <v>3733</v>
      </c>
      <c r="E2103" s="1" t="s">
        <v>3787</v>
      </c>
      <c r="F2103">
        <v>46126.833333333336</v>
      </c>
      <c r="G2103">
        <v>46127.833333333336</v>
      </c>
      <c r="H2103">
        <v>46112.833333333336</v>
      </c>
      <c r="I2103">
        <v>46142.833333333336</v>
      </c>
      <c r="J2103" s="1" t="s">
        <v>3769</v>
      </c>
      <c r="K2103" s="1" t="s">
        <v>87</v>
      </c>
      <c r="L2103" s="1" t="s">
        <v>3770</v>
      </c>
      <c r="M2103" s="1" t="s">
        <v>3813</v>
      </c>
      <c r="N2103" s="1" t="s">
        <v>3738</v>
      </c>
      <c r="O2103" s="1" t="s">
        <v>49</v>
      </c>
      <c r="P2103">
        <v>178.49510000000001</v>
      </c>
      <c r="Q2103" s="1" t="s">
        <v>3739</v>
      </c>
      <c r="R2103">
        <v>8.2600026555350828E-2</v>
      </c>
      <c r="S2103" s="1" t="s">
        <v>3740</v>
      </c>
      <c r="T2103" s="1" t="s">
        <v>52</v>
      </c>
      <c r="U2103">
        <v>14.7437</v>
      </c>
      <c r="V2103">
        <v>12.151899999999999</v>
      </c>
      <c r="W2103">
        <v>12.151899999999999</v>
      </c>
      <c r="X2103" s="1" t="s">
        <v>53</v>
      </c>
      <c r="Y2103" s="1" t="s">
        <v>49</v>
      </c>
      <c r="Z2103" s="1" t="s">
        <v>3770</v>
      </c>
      <c r="AA2103" s="1" t="s">
        <v>3789</v>
      </c>
      <c r="AB2103" s="1" t="s">
        <v>3790</v>
      </c>
      <c r="AC2103" s="1" t="s">
        <v>125</v>
      </c>
      <c r="AD2103" s="1" t="s">
        <v>3791</v>
      </c>
      <c r="AE2103" s="1" t="s">
        <v>3792</v>
      </c>
      <c r="AF2103" s="1" t="s">
        <v>70</v>
      </c>
      <c r="AG2103" s="1" t="s">
        <v>3745</v>
      </c>
      <c r="AH2103">
        <v>299</v>
      </c>
      <c r="AI2103" s="1" t="s">
        <v>70</v>
      </c>
      <c r="AJ2103" s="1" t="s">
        <v>71</v>
      </c>
      <c r="AK2103" s="1" t="s">
        <v>72</v>
      </c>
      <c r="AL2103">
        <v>1</v>
      </c>
      <c r="AM2103" s="1" t="s">
        <v>4377</v>
      </c>
      <c r="AN2103" s="2">
        <v>46113</v>
      </c>
      <c r="AO2103" s="3">
        <v>46113</v>
      </c>
    </row>
    <row r="2104" spans="1:41">
      <c r="A2104" s="1" t="s">
        <v>4378</v>
      </c>
      <c r="B2104" s="1" t="s">
        <v>3733</v>
      </c>
      <c r="E2104" s="1" t="s">
        <v>3787</v>
      </c>
      <c r="F2104">
        <v>46126.833333333336</v>
      </c>
      <c r="G2104">
        <v>46127.833333333336</v>
      </c>
      <c r="H2104">
        <v>46112.833333333336</v>
      </c>
      <c r="I2104">
        <v>46142.833333333336</v>
      </c>
      <c r="J2104" s="1" t="s">
        <v>3777</v>
      </c>
      <c r="K2104" s="1" t="s">
        <v>107</v>
      </c>
      <c r="L2104" s="1" t="s">
        <v>3778</v>
      </c>
      <c r="M2104" s="1" t="s">
        <v>3816</v>
      </c>
      <c r="N2104" s="1" t="s">
        <v>3738</v>
      </c>
      <c r="O2104" s="1" t="s">
        <v>49</v>
      </c>
      <c r="P2104">
        <v>122.962</v>
      </c>
      <c r="Q2104" s="1" t="s">
        <v>3780</v>
      </c>
      <c r="R2104">
        <v>0.5</v>
      </c>
      <c r="S2104" s="1" t="s">
        <v>51</v>
      </c>
      <c r="T2104" s="1" t="s">
        <v>52</v>
      </c>
      <c r="U2104">
        <v>61.481000000000002</v>
      </c>
      <c r="V2104">
        <v>56.5625</v>
      </c>
      <c r="W2104">
        <v>56.5625</v>
      </c>
      <c r="X2104" s="1" t="s">
        <v>53</v>
      </c>
      <c r="Y2104" s="1" t="s">
        <v>49</v>
      </c>
      <c r="Z2104" s="1" t="s">
        <v>3778</v>
      </c>
      <c r="AA2104" s="1" t="s">
        <v>3817</v>
      </c>
      <c r="AB2104" s="1" t="s">
        <v>3790</v>
      </c>
      <c r="AC2104" s="1" t="s">
        <v>125</v>
      </c>
      <c r="AD2104" s="1" t="s">
        <v>3791</v>
      </c>
      <c r="AE2104" s="1" t="s">
        <v>3792</v>
      </c>
      <c r="AF2104" s="1" t="s">
        <v>70</v>
      </c>
      <c r="AG2104" s="1" t="s">
        <v>3745</v>
      </c>
      <c r="AH2104">
        <v>300</v>
      </c>
      <c r="AI2104" s="1" t="s">
        <v>113</v>
      </c>
      <c r="AJ2104" s="1" t="s">
        <v>114</v>
      </c>
      <c r="AK2104" s="1" t="s">
        <v>115</v>
      </c>
      <c r="AL2104">
        <v>1</v>
      </c>
      <c r="AM2104" s="1" t="s">
        <v>4379</v>
      </c>
      <c r="AN2104" s="2">
        <v>46113</v>
      </c>
      <c r="AO2104" s="3">
        <v>46113</v>
      </c>
    </row>
    <row r="2105" spans="1:41">
      <c r="A2105" s="1" t="s">
        <v>4380</v>
      </c>
      <c r="B2105" s="1" t="s">
        <v>3733</v>
      </c>
      <c r="E2105" s="1" t="s">
        <v>3787</v>
      </c>
      <c r="F2105">
        <v>46126.833333333336</v>
      </c>
      <c r="G2105">
        <v>46127.833333333336</v>
      </c>
      <c r="H2105">
        <v>46112.833333333336</v>
      </c>
      <c r="I2105">
        <v>46142.833333333336</v>
      </c>
      <c r="J2105" s="1" t="s">
        <v>3777</v>
      </c>
      <c r="K2105" s="1" t="s">
        <v>107</v>
      </c>
      <c r="L2105" s="1" t="s">
        <v>3778</v>
      </c>
      <c r="M2105" s="1" t="s">
        <v>3820</v>
      </c>
      <c r="N2105" s="1" t="s">
        <v>3738</v>
      </c>
      <c r="O2105" s="1" t="s">
        <v>49</v>
      </c>
      <c r="P2105">
        <v>134.41460000000001</v>
      </c>
      <c r="Q2105" s="1" t="s">
        <v>3780</v>
      </c>
      <c r="R2105">
        <v>0.5</v>
      </c>
      <c r="S2105" s="1" t="s">
        <v>51</v>
      </c>
      <c r="T2105" s="1" t="s">
        <v>52</v>
      </c>
      <c r="U2105">
        <v>67.207300000000004</v>
      </c>
      <c r="V2105">
        <v>61.8307</v>
      </c>
      <c r="W2105">
        <v>61.8307</v>
      </c>
      <c r="X2105" s="1" t="s">
        <v>53</v>
      </c>
      <c r="Y2105" s="1" t="s">
        <v>49</v>
      </c>
      <c r="Z2105" s="1" t="s">
        <v>3778</v>
      </c>
      <c r="AA2105" s="1" t="s">
        <v>3817</v>
      </c>
      <c r="AB2105" s="1" t="s">
        <v>3790</v>
      </c>
      <c r="AC2105" s="1" t="s">
        <v>125</v>
      </c>
      <c r="AD2105" s="1" t="s">
        <v>3791</v>
      </c>
      <c r="AE2105" s="1" t="s">
        <v>3792</v>
      </c>
      <c r="AF2105" s="1" t="s">
        <v>70</v>
      </c>
      <c r="AG2105" s="1" t="s">
        <v>3745</v>
      </c>
      <c r="AH2105">
        <v>301</v>
      </c>
      <c r="AI2105" s="1" t="s">
        <v>113</v>
      </c>
      <c r="AJ2105" s="1" t="s">
        <v>114</v>
      </c>
      <c r="AK2105" s="1" t="s">
        <v>115</v>
      </c>
      <c r="AL2105">
        <v>1</v>
      </c>
      <c r="AM2105" s="1" t="s">
        <v>4381</v>
      </c>
      <c r="AN2105" s="2">
        <v>46113</v>
      </c>
      <c r="AO2105" s="3">
        <v>46113</v>
      </c>
    </row>
    <row r="2106" spans="1:41">
      <c r="A2106" s="1" t="s">
        <v>4382</v>
      </c>
      <c r="B2106" s="1" t="s">
        <v>3733</v>
      </c>
      <c r="E2106" s="1" t="s">
        <v>3734</v>
      </c>
      <c r="F2106">
        <v>46127.833333333336</v>
      </c>
      <c r="G2106">
        <v>46128.833333333336</v>
      </c>
      <c r="H2106">
        <v>46112.833333333336</v>
      </c>
      <c r="I2106">
        <v>46142.833333333336</v>
      </c>
      <c r="J2106" s="1" t="s">
        <v>3735</v>
      </c>
      <c r="K2106" s="1" t="s">
        <v>45</v>
      </c>
      <c r="L2106" s="1" t="s">
        <v>3736</v>
      </c>
      <c r="M2106" s="1" t="s">
        <v>3737</v>
      </c>
      <c r="N2106" s="1" t="s">
        <v>3738</v>
      </c>
      <c r="O2106" s="1" t="s">
        <v>49</v>
      </c>
      <c r="P2106">
        <v>1500.7426</v>
      </c>
      <c r="Q2106" s="1" t="s">
        <v>3739</v>
      </c>
      <c r="R2106">
        <v>3.1611017105798153E-2</v>
      </c>
      <c r="S2106" s="1" t="s">
        <v>3740</v>
      </c>
      <c r="T2106" s="1" t="s">
        <v>52</v>
      </c>
      <c r="U2106">
        <v>47.44</v>
      </c>
      <c r="V2106">
        <v>38.494100000000003</v>
      </c>
      <c r="W2106">
        <v>38.494100000000003</v>
      </c>
      <c r="X2106" s="1" t="s">
        <v>53</v>
      </c>
      <c r="Y2106" s="1" t="s">
        <v>49</v>
      </c>
      <c r="Z2106" s="1" t="s">
        <v>3736</v>
      </c>
      <c r="AA2106" s="1" t="s">
        <v>3741</v>
      </c>
      <c r="AB2106" s="1" t="s">
        <v>3742</v>
      </c>
      <c r="AC2106" s="1" t="s">
        <v>67</v>
      </c>
      <c r="AD2106" s="1" t="s">
        <v>3743</v>
      </c>
      <c r="AE2106" s="1" t="s">
        <v>3744</v>
      </c>
      <c r="AF2106" s="1" t="s">
        <v>70</v>
      </c>
      <c r="AG2106" s="1" t="s">
        <v>3745</v>
      </c>
      <c r="AH2106">
        <v>302</v>
      </c>
      <c r="AI2106" s="1" t="s">
        <v>70</v>
      </c>
      <c r="AJ2106" s="1" t="s">
        <v>71</v>
      </c>
      <c r="AK2106" s="1" t="s">
        <v>72</v>
      </c>
      <c r="AL2106">
        <v>1</v>
      </c>
      <c r="AM2106" s="1" t="s">
        <v>4383</v>
      </c>
      <c r="AN2106" s="2">
        <v>46113</v>
      </c>
      <c r="AO2106" s="3">
        <v>46113</v>
      </c>
    </row>
    <row r="2107" spans="1:41">
      <c r="A2107" s="1" t="s">
        <v>4384</v>
      </c>
      <c r="B2107" s="1" t="s">
        <v>3733</v>
      </c>
      <c r="E2107" s="1" t="s">
        <v>3734</v>
      </c>
      <c r="F2107">
        <v>46127.833333333336</v>
      </c>
      <c r="G2107">
        <v>46128.833333333336</v>
      </c>
      <c r="H2107">
        <v>46112.833333333336</v>
      </c>
      <c r="I2107">
        <v>46142.833333333336</v>
      </c>
      <c r="J2107" s="1" t="s">
        <v>3735</v>
      </c>
      <c r="K2107" s="1" t="s">
        <v>45</v>
      </c>
      <c r="L2107" s="1" t="s">
        <v>3736</v>
      </c>
      <c r="M2107" s="1" t="s">
        <v>3748</v>
      </c>
      <c r="N2107" s="1" t="s">
        <v>3738</v>
      </c>
      <c r="O2107" s="1" t="s">
        <v>49</v>
      </c>
      <c r="P2107">
        <v>1555.9015999999999</v>
      </c>
      <c r="Q2107" s="1" t="s">
        <v>3739</v>
      </c>
      <c r="R2107">
        <v>3.1610996479468884E-2</v>
      </c>
      <c r="S2107" s="1" t="s">
        <v>3740</v>
      </c>
      <c r="T2107" s="1" t="s">
        <v>52</v>
      </c>
      <c r="U2107">
        <v>49.183599999999998</v>
      </c>
      <c r="V2107">
        <v>39.908900000000003</v>
      </c>
      <c r="W2107">
        <v>39.908900000000003</v>
      </c>
      <c r="X2107" s="1" t="s">
        <v>53</v>
      </c>
      <c r="Y2107" s="1" t="s">
        <v>49</v>
      </c>
      <c r="Z2107" s="1" t="s">
        <v>3736</v>
      </c>
      <c r="AA2107" s="1" t="s">
        <v>3741</v>
      </c>
      <c r="AB2107" s="1" t="s">
        <v>3742</v>
      </c>
      <c r="AC2107" s="1" t="s">
        <v>67</v>
      </c>
      <c r="AD2107" s="1" t="s">
        <v>3743</v>
      </c>
      <c r="AE2107" s="1" t="s">
        <v>3744</v>
      </c>
      <c r="AF2107" s="1" t="s">
        <v>70</v>
      </c>
      <c r="AG2107" s="1" t="s">
        <v>3745</v>
      </c>
      <c r="AH2107">
        <v>303</v>
      </c>
      <c r="AI2107" s="1" t="s">
        <v>70</v>
      </c>
      <c r="AJ2107" s="1" t="s">
        <v>71</v>
      </c>
      <c r="AK2107" s="1" t="s">
        <v>72</v>
      </c>
      <c r="AL2107">
        <v>1</v>
      </c>
      <c r="AM2107" s="1" t="s">
        <v>4385</v>
      </c>
      <c r="AN2107" s="2">
        <v>46113</v>
      </c>
      <c r="AO2107" s="3">
        <v>46113</v>
      </c>
    </row>
    <row r="2108" spans="1:41">
      <c r="A2108" s="1" t="s">
        <v>4386</v>
      </c>
      <c r="B2108" s="1" t="s">
        <v>3733</v>
      </c>
      <c r="E2108" s="1" t="s">
        <v>3734</v>
      </c>
      <c r="F2108">
        <v>46127.833333333336</v>
      </c>
      <c r="G2108">
        <v>46128.833333333336</v>
      </c>
      <c r="H2108">
        <v>46112.833333333336</v>
      </c>
      <c r="I2108">
        <v>46142.833333333336</v>
      </c>
      <c r="J2108" s="1" t="s">
        <v>3751</v>
      </c>
      <c r="K2108" s="1" t="s">
        <v>124</v>
      </c>
      <c r="L2108" s="1" t="s">
        <v>3752</v>
      </c>
      <c r="M2108" s="1" t="s">
        <v>3753</v>
      </c>
      <c r="N2108" s="1" t="s">
        <v>3738</v>
      </c>
      <c r="O2108" s="1" t="s">
        <v>49</v>
      </c>
      <c r="P2108">
        <v>13.143599999999999</v>
      </c>
      <c r="Q2108" s="1" t="s">
        <v>3754</v>
      </c>
      <c r="R2108">
        <v>6.2500076082656193</v>
      </c>
      <c r="S2108" s="1" t="s">
        <v>51</v>
      </c>
      <c r="T2108" s="1" t="s">
        <v>52</v>
      </c>
      <c r="U2108">
        <v>82.147599999999997</v>
      </c>
      <c r="V2108">
        <v>78.040199999999999</v>
      </c>
      <c r="W2108">
        <v>78.040199999999999</v>
      </c>
      <c r="X2108" s="1" t="s">
        <v>53</v>
      </c>
      <c r="Y2108" s="1" t="s">
        <v>49</v>
      </c>
      <c r="Z2108" s="1" t="s">
        <v>3752</v>
      </c>
      <c r="AA2108" s="1" t="s">
        <v>3741</v>
      </c>
      <c r="AB2108" s="1" t="s">
        <v>3742</v>
      </c>
      <c r="AC2108" s="1" t="s">
        <v>67</v>
      </c>
      <c r="AD2108" s="1" t="s">
        <v>3743</v>
      </c>
      <c r="AE2108" s="1" t="s">
        <v>3744</v>
      </c>
      <c r="AF2108" s="1" t="s">
        <v>70</v>
      </c>
      <c r="AG2108" s="1" t="s">
        <v>3745</v>
      </c>
      <c r="AH2108">
        <v>304</v>
      </c>
      <c r="AI2108" s="1" t="s">
        <v>70</v>
      </c>
      <c r="AJ2108" s="1" t="s">
        <v>71</v>
      </c>
      <c r="AK2108" s="1" t="s">
        <v>72</v>
      </c>
      <c r="AL2108">
        <v>1</v>
      </c>
      <c r="AM2108" s="1" t="s">
        <v>4387</v>
      </c>
      <c r="AN2108" s="2">
        <v>46113</v>
      </c>
      <c r="AO2108" s="3">
        <v>46113</v>
      </c>
    </row>
    <row r="2109" spans="1:41">
      <c r="A2109" s="1" t="s">
        <v>4388</v>
      </c>
      <c r="B2109" s="1" t="s">
        <v>3733</v>
      </c>
      <c r="E2109" s="1" t="s">
        <v>3734</v>
      </c>
      <c r="F2109">
        <v>46127.833333333336</v>
      </c>
      <c r="G2109">
        <v>46128.833333333336</v>
      </c>
      <c r="H2109">
        <v>46112.833333333336</v>
      </c>
      <c r="I2109">
        <v>46142.833333333336</v>
      </c>
      <c r="J2109" s="1" t="s">
        <v>3751</v>
      </c>
      <c r="K2109" s="1" t="s">
        <v>124</v>
      </c>
      <c r="L2109" s="1" t="s">
        <v>3752</v>
      </c>
      <c r="M2109" s="1" t="s">
        <v>3757</v>
      </c>
      <c r="N2109" s="1" t="s">
        <v>3738</v>
      </c>
      <c r="O2109" s="1" t="s">
        <v>49</v>
      </c>
      <c r="P2109">
        <v>11.904199999999999</v>
      </c>
      <c r="Q2109" s="1" t="s">
        <v>3754</v>
      </c>
      <c r="R2109">
        <v>6.2499873994052519</v>
      </c>
      <c r="S2109" s="1" t="s">
        <v>51</v>
      </c>
      <c r="T2109" s="1" t="s">
        <v>52</v>
      </c>
      <c r="U2109">
        <v>74.4011</v>
      </c>
      <c r="V2109">
        <v>70.680999999999997</v>
      </c>
      <c r="W2109">
        <v>70.680999999999997</v>
      </c>
      <c r="X2109" s="1" t="s">
        <v>53</v>
      </c>
      <c r="Y2109" s="1" t="s">
        <v>49</v>
      </c>
      <c r="Z2109" s="1" t="s">
        <v>3752</v>
      </c>
      <c r="AA2109" s="1" t="s">
        <v>3741</v>
      </c>
      <c r="AB2109" s="1" t="s">
        <v>3742</v>
      </c>
      <c r="AC2109" s="1" t="s">
        <v>67</v>
      </c>
      <c r="AD2109" s="1" t="s">
        <v>3743</v>
      </c>
      <c r="AE2109" s="1" t="s">
        <v>3744</v>
      </c>
      <c r="AF2109" s="1" t="s">
        <v>70</v>
      </c>
      <c r="AG2109" s="1" t="s">
        <v>3745</v>
      </c>
      <c r="AH2109">
        <v>305</v>
      </c>
      <c r="AI2109" s="1" t="s">
        <v>70</v>
      </c>
      <c r="AJ2109" s="1" t="s">
        <v>71</v>
      </c>
      <c r="AK2109" s="1" t="s">
        <v>72</v>
      </c>
      <c r="AL2109">
        <v>1</v>
      </c>
      <c r="AM2109" s="1" t="s">
        <v>4389</v>
      </c>
      <c r="AN2109" s="2">
        <v>46113</v>
      </c>
      <c r="AO2109" s="3">
        <v>46113</v>
      </c>
    </row>
    <row r="2110" spans="1:41">
      <c r="A2110" s="1" t="s">
        <v>4390</v>
      </c>
      <c r="B2110" s="1" t="s">
        <v>3733</v>
      </c>
      <c r="E2110" s="1" t="s">
        <v>3734</v>
      </c>
      <c r="F2110">
        <v>46127.833333333336</v>
      </c>
      <c r="G2110">
        <v>46128.833333333336</v>
      </c>
      <c r="H2110">
        <v>46112.833333333336</v>
      </c>
      <c r="I2110">
        <v>46142.833333333336</v>
      </c>
      <c r="J2110" s="1" t="s">
        <v>3760</v>
      </c>
      <c r="K2110" s="1" t="s">
        <v>76</v>
      </c>
      <c r="L2110" s="1" t="s">
        <v>3761</v>
      </c>
      <c r="M2110" s="1" t="s">
        <v>3762</v>
      </c>
      <c r="N2110" s="1" t="s">
        <v>3738</v>
      </c>
      <c r="O2110" s="1" t="s">
        <v>49</v>
      </c>
      <c r="P2110">
        <v>288.75650000000002</v>
      </c>
      <c r="Q2110" s="1" t="s">
        <v>3763</v>
      </c>
      <c r="R2110">
        <v>2.6000107356890668E-2</v>
      </c>
      <c r="S2110" s="1" t="s">
        <v>51</v>
      </c>
      <c r="T2110" s="1" t="s">
        <v>52</v>
      </c>
      <c r="U2110">
        <v>7.5076999999999998</v>
      </c>
      <c r="V2110">
        <v>6.9302000000000001</v>
      </c>
      <c r="W2110">
        <v>6.9302000000000001</v>
      </c>
      <c r="X2110" s="1" t="s">
        <v>53</v>
      </c>
      <c r="Y2110" s="1" t="s">
        <v>49</v>
      </c>
      <c r="Z2110" s="1" t="s">
        <v>3761</v>
      </c>
      <c r="AA2110" s="1" t="s">
        <v>3741</v>
      </c>
      <c r="AB2110" s="1" t="s">
        <v>3742</v>
      </c>
      <c r="AC2110" s="1" t="s">
        <v>67</v>
      </c>
      <c r="AD2110" s="1" t="s">
        <v>3743</v>
      </c>
      <c r="AE2110" s="1" t="s">
        <v>3744</v>
      </c>
      <c r="AF2110" s="1" t="s">
        <v>70</v>
      </c>
      <c r="AG2110" s="1" t="s">
        <v>3745</v>
      </c>
      <c r="AH2110">
        <v>306</v>
      </c>
      <c r="AI2110" s="1" t="s">
        <v>70</v>
      </c>
      <c r="AJ2110" s="1" t="s">
        <v>71</v>
      </c>
      <c r="AK2110" s="1" t="s">
        <v>72</v>
      </c>
      <c r="AL2110">
        <v>1</v>
      </c>
      <c r="AM2110" s="1" t="s">
        <v>4391</v>
      </c>
      <c r="AN2110" s="2">
        <v>46113</v>
      </c>
      <c r="AO2110" s="3">
        <v>46113</v>
      </c>
    </row>
    <row r="2111" spans="1:41">
      <c r="A2111" s="1" t="s">
        <v>4392</v>
      </c>
      <c r="B2111" s="1" t="s">
        <v>3733</v>
      </c>
      <c r="E2111" s="1" t="s">
        <v>3734</v>
      </c>
      <c r="F2111">
        <v>46127.833333333336</v>
      </c>
      <c r="G2111">
        <v>46128.833333333336</v>
      </c>
      <c r="H2111">
        <v>46112.833333333336</v>
      </c>
      <c r="I2111">
        <v>46142.833333333336</v>
      </c>
      <c r="J2111" s="1" t="s">
        <v>3760</v>
      </c>
      <c r="K2111" s="1" t="s">
        <v>76</v>
      </c>
      <c r="L2111" s="1" t="s">
        <v>3761</v>
      </c>
      <c r="M2111" s="1" t="s">
        <v>3766</v>
      </c>
      <c r="N2111" s="1" t="s">
        <v>3738</v>
      </c>
      <c r="O2111" s="1" t="s">
        <v>49</v>
      </c>
      <c r="P2111">
        <v>325.18450000000001</v>
      </c>
      <c r="Q2111" s="1" t="s">
        <v>3763</v>
      </c>
      <c r="R2111">
        <v>2.6000009225531966E-2</v>
      </c>
      <c r="S2111" s="1" t="s">
        <v>51</v>
      </c>
      <c r="T2111" s="1" t="s">
        <v>52</v>
      </c>
      <c r="U2111">
        <v>8.4548000000000005</v>
      </c>
      <c r="V2111">
        <v>7.8044000000000002</v>
      </c>
      <c r="W2111">
        <v>7.8044000000000002</v>
      </c>
      <c r="X2111" s="1" t="s">
        <v>53</v>
      </c>
      <c r="Y2111" s="1" t="s">
        <v>49</v>
      </c>
      <c r="Z2111" s="1" t="s">
        <v>3761</v>
      </c>
      <c r="AA2111" s="1" t="s">
        <v>3741</v>
      </c>
      <c r="AB2111" s="1" t="s">
        <v>3742</v>
      </c>
      <c r="AC2111" s="1" t="s">
        <v>67</v>
      </c>
      <c r="AD2111" s="1" t="s">
        <v>3743</v>
      </c>
      <c r="AE2111" s="1" t="s">
        <v>3744</v>
      </c>
      <c r="AF2111" s="1" t="s">
        <v>70</v>
      </c>
      <c r="AG2111" s="1" t="s">
        <v>3745</v>
      </c>
      <c r="AH2111">
        <v>307</v>
      </c>
      <c r="AI2111" s="1" t="s">
        <v>70</v>
      </c>
      <c r="AJ2111" s="1" t="s">
        <v>71</v>
      </c>
      <c r="AK2111" s="1" t="s">
        <v>72</v>
      </c>
      <c r="AL2111">
        <v>1</v>
      </c>
      <c r="AM2111" s="1" t="s">
        <v>4393</v>
      </c>
      <c r="AN2111" s="2">
        <v>46113</v>
      </c>
      <c r="AO2111" s="3">
        <v>46113</v>
      </c>
    </row>
    <row r="2112" spans="1:41">
      <c r="A2112" s="1" t="s">
        <v>4394</v>
      </c>
      <c r="B2112" s="1" t="s">
        <v>3733</v>
      </c>
      <c r="E2112" s="1" t="s">
        <v>3734</v>
      </c>
      <c r="F2112">
        <v>46127.833333333336</v>
      </c>
      <c r="G2112">
        <v>46128.833333333336</v>
      </c>
      <c r="H2112">
        <v>46112.833333333336</v>
      </c>
      <c r="I2112">
        <v>46142.833333333336</v>
      </c>
      <c r="J2112" s="1" t="s">
        <v>3769</v>
      </c>
      <c r="K2112" s="1" t="s">
        <v>87</v>
      </c>
      <c r="L2112" s="1" t="s">
        <v>3770</v>
      </c>
      <c r="M2112" s="1" t="s">
        <v>3771</v>
      </c>
      <c r="N2112" s="1" t="s">
        <v>3738</v>
      </c>
      <c r="O2112" s="1" t="s">
        <v>49</v>
      </c>
      <c r="P2112">
        <v>429.47340000000003</v>
      </c>
      <c r="Q2112" s="1" t="s">
        <v>3739</v>
      </c>
      <c r="R2112">
        <v>8.2599993387250534E-2</v>
      </c>
      <c r="S2112" s="1" t="s">
        <v>3740</v>
      </c>
      <c r="T2112" s="1" t="s">
        <v>52</v>
      </c>
      <c r="U2112">
        <v>35.474499999999999</v>
      </c>
      <c r="V2112">
        <v>29.238499999999998</v>
      </c>
      <c r="W2112">
        <v>29.238499999999998</v>
      </c>
      <c r="X2112" s="1" t="s">
        <v>53</v>
      </c>
      <c r="Y2112" s="1" t="s">
        <v>49</v>
      </c>
      <c r="Z2112" s="1" t="s">
        <v>3770</v>
      </c>
      <c r="AA2112" s="1" t="s">
        <v>3741</v>
      </c>
      <c r="AB2112" s="1" t="s">
        <v>3742</v>
      </c>
      <c r="AC2112" s="1" t="s">
        <v>67</v>
      </c>
      <c r="AD2112" s="1" t="s">
        <v>3743</v>
      </c>
      <c r="AE2112" s="1" t="s">
        <v>3744</v>
      </c>
      <c r="AF2112" s="1" t="s">
        <v>70</v>
      </c>
      <c r="AG2112" s="1" t="s">
        <v>3745</v>
      </c>
      <c r="AH2112">
        <v>308</v>
      </c>
      <c r="AI2112" s="1" t="s">
        <v>70</v>
      </c>
      <c r="AJ2112" s="1" t="s">
        <v>71</v>
      </c>
      <c r="AK2112" s="1" t="s">
        <v>72</v>
      </c>
      <c r="AL2112">
        <v>1</v>
      </c>
      <c r="AM2112" s="1" t="s">
        <v>4395</v>
      </c>
      <c r="AN2112" s="2">
        <v>46113</v>
      </c>
      <c r="AO2112" s="3">
        <v>46113</v>
      </c>
    </row>
    <row r="2113" spans="1:41">
      <c r="A2113" s="1" t="s">
        <v>4396</v>
      </c>
      <c r="B2113" s="1" t="s">
        <v>3733</v>
      </c>
      <c r="E2113" s="1" t="s">
        <v>3734</v>
      </c>
      <c r="F2113">
        <v>46127.833333333336</v>
      </c>
      <c r="G2113">
        <v>46128.833333333336</v>
      </c>
      <c r="H2113">
        <v>46112.833333333336</v>
      </c>
      <c r="I2113">
        <v>46142.833333333336</v>
      </c>
      <c r="J2113" s="1" t="s">
        <v>3769</v>
      </c>
      <c r="K2113" s="1" t="s">
        <v>87</v>
      </c>
      <c r="L2113" s="1" t="s">
        <v>3770</v>
      </c>
      <c r="M2113" s="1" t="s">
        <v>3774</v>
      </c>
      <c r="N2113" s="1" t="s">
        <v>3738</v>
      </c>
      <c r="O2113" s="1" t="s">
        <v>49</v>
      </c>
      <c r="P2113">
        <v>424.07929999999999</v>
      </c>
      <c r="Q2113" s="1" t="s">
        <v>3739</v>
      </c>
      <c r="R2113">
        <v>8.2600117478028298E-2</v>
      </c>
      <c r="S2113" s="1" t="s">
        <v>3740</v>
      </c>
      <c r="T2113" s="1" t="s">
        <v>52</v>
      </c>
      <c r="U2113">
        <v>35.029000000000003</v>
      </c>
      <c r="V2113">
        <v>28.871400000000001</v>
      </c>
      <c r="W2113">
        <v>28.871400000000001</v>
      </c>
      <c r="X2113" s="1" t="s">
        <v>53</v>
      </c>
      <c r="Y2113" s="1" t="s">
        <v>49</v>
      </c>
      <c r="Z2113" s="1" t="s">
        <v>3770</v>
      </c>
      <c r="AA2113" s="1" t="s">
        <v>3741</v>
      </c>
      <c r="AB2113" s="1" t="s">
        <v>3742</v>
      </c>
      <c r="AC2113" s="1" t="s">
        <v>67</v>
      </c>
      <c r="AD2113" s="1" t="s">
        <v>3743</v>
      </c>
      <c r="AE2113" s="1" t="s">
        <v>3744</v>
      </c>
      <c r="AF2113" s="1" t="s">
        <v>70</v>
      </c>
      <c r="AG2113" s="1" t="s">
        <v>3745</v>
      </c>
      <c r="AH2113">
        <v>309</v>
      </c>
      <c r="AI2113" s="1" t="s">
        <v>70</v>
      </c>
      <c r="AJ2113" s="1" t="s">
        <v>71</v>
      </c>
      <c r="AK2113" s="1" t="s">
        <v>72</v>
      </c>
      <c r="AL2113">
        <v>1</v>
      </c>
      <c r="AM2113" s="1" t="s">
        <v>4397</v>
      </c>
      <c r="AN2113" s="2">
        <v>46113</v>
      </c>
      <c r="AO2113" s="3">
        <v>46113</v>
      </c>
    </row>
    <row r="2114" spans="1:41">
      <c r="A2114" s="1" t="s">
        <v>4398</v>
      </c>
      <c r="B2114" s="1" t="s">
        <v>3733</v>
      </c>
      <c r="E2114" s="1" t="s">
        <v>3734</v>
      </c>
      <c r="F2114">
        <v>46127.833333333336</v>
      </c>
      <c r="G2114">
        <v>46128.833333333336</v>
      </c>
      <c r="H2114">
        <v>46112.833333333336</v>
      </c>
      <c r="I2114">
        <v>46142.833333333336</v>
      </c>
      <c r="J2114" s="1" t="s">
        <v>3777</v>
      </c>
      <c r="K2114" s="1" t="s">
        <v>107</v>
      </c>
      <c r="L2114" s="1" t="s">
        <v>3778</v>
      </c>
      <c r="M2114" s="1" t="s">
        <v>3779</v>
      </c>
      <c r="N2114" s="1" t="s">
        <v>3738</v>
      </c>
      <c r="O2114" s="1" t="s">
        <v>49</v>
      </c>
      <c r="P2114">
        <v>298.28070000000002</v>
      </c>
      <c r="Q2114" s="1" t="s">
        <v>3780</v>
      </c>
      <c r="R2114">
        <v>0.50000016762733901</v>
      </c>
      <c r="S2114" s="1" t="s">
        <v>51</v>
      </c>
      <c r="T2114" s="1" t="s">
        <v>52</v>
      </c>
      <c r="U2114">
        <v>149.1404</v>
      </c>
      <c r="V2114">
        <v>137.20910000000001</v>
      </c>
      <c r="W2114">
        <v>137.20910000000001</v>
      </c>
      <c r="X2114" s="1" t="s">
        <v>53</v>
      </c>
      <c r="Y2114" s="1" t="s">
        <v>49</v>
      </c>
      <c r="Z2114" s="1" t="s">
        <v>3778</v>
      </c>
      <c r="AA2114" s="1" t="s">
        <v>3781</v>
      </c>
      <c r="AB2114" s="1" t="s">
        <v>3742</v>
      </c>
      <c r="AC2114" s="1" t="s">
        <v>67</v>
      </c>
      <c r="AD2114" s="1" t="s">
        <v>3743</v>
      </c>
      <c r="AE2114" s="1" t="s">
        <v>3744</v>
      </c>
      <c r="AF2114" s="1" t="s">
        <v>70</v>
      </c>
      <c r="AG2114" s="1" t="s">
        <v>3745</v>
      </c>
      <c r="AH2114">
        <v>310</v>
      </c>
      <c r="AI2114" s="1" t="s">
        <v>113</v>
      </c>
      <c r="AJ2114" s="1" t="s">
        <v>114</v>
      </c>
      <c r="AK2114" s="1" t="s">
        <v>115</v>
      </c>
      <c r="AL2114">
        <v>1</v>
      </c>
      <c r="AM2114" s="1" t="s">
        <v>4399</v>
      </c>
      <c r="AN2114" s="2">
        <v>46113</v>
      </c>
      <c r="AO2114" s="3">
        <v>46113</v>
      </c>
    </row>
    <row r="2115" spans="1:41">
      <c r="A2115" s="1" t="s">
        <v>4400</v>
      </c>
      <c r="B2115" s="1" t="s">
        <v>3733</v>
      </c>
      <c r="E2115" s="1" t="s">
        <v>3734</v>
      </c>
      <c r="F2115">
        <v>46127.833333333336</v>
      </c>
      <c r="G2115">
        <v>46128.833333333336</v>
      </c>
      <c r="H2115">
        <v>46112.833333333336</v>
      </c>
      <c r="I2115">
        <v>46142.833333333336</v>
      </c>
      <c r="J2115" s="1" t="s">
        <v>3777</v>
      </c>
      <c r="K2115" s="1" t="s">
        <v>107</v>
      </c>
      <c r="L2115" s="1" t="s">
        <v>3778</v>
      </c>
      <c r="M2115" s="1" t="s">
        <v>3784</v>
      </c>
      <c r="N2115" s="1" t="s">
        <v>3738</v>
      </c>
      <c r="O2115" s="1" t="s">
        <v>49</v>
      </c>
      <c r="P2115">
        <v>291.9554</v>
      </c>
      <c r="Q2115" s="1" t="s">
        <v>3780</v>
      </c>
      <c r="R2115">
        <v>0.5</v>
      </c>
      <c r="S2115" s="1" t="s">
        <v>51</v>
      </c>
      <c r="T2115" s="1" t="s">
        <v>52</v>
      </c>
      <c r="U2115">
        <v>145.9777</v>
      </c>
      <c r="V2115">
        <v>134.29949999999999</v>
      </c>
      <c r="W2115">
        <v>134.29949999999999</v>
      </c>
      <c r="X2115" s="1" t="s">
        <v>53</v>
      </c>
      <c r="Y2115" s="1" t="s">
        <v>49</v>
      </c>
      <c r="Z2115" s="1" t="s">
        <v>3778</v>
      </c>
      <c r="AA2115" s="1" t="s">
        <v>3781</v>
      </c>
      <c r="AB2115" s="1" t="s">
        <v>3742</v>
      </c>
      <c r="AC2115" s="1" t="s">
        <v>67</v>
      </c>
      <c r="AD2115" s="1" t="s">
        <v>3743</v>
      </c>
      <c r="AE2115" s="1" t="s">
        <v>3744</v>
      </c>
      <c r="AF2115" s="1" t="s">
        <v>70</v>
      </c>
      <c r="AG2115" s="1" t="s">
        <v>3745</v>
      </c>
      <c r="AH2115">
        <v>311</v>
      </c>
      <c r="AI2115" s="1" t="s">
        <v>113</v>
      </c>
      <c r="AJ2115" s="1" t="s">
        <v>114</v>
      </c>
      <c r="AK2115" s="1" t="s">
        <v>115</v>
      </c>
      <c r="AL2115">
        <v>1</v>
      </c>
      <c r="AM2115" s="1" t="s">
        <v>4401</v>
      </c>
      <c r="AN2115" s="2">
        <v>46113</v>
      </c>
      <c r="AO2115" s="3">
        <v>46113</v>
      </c>
    </row>
    <row r="2116" spans="1:41">
      <c r="A2116" s="1" t="s">
        <v>4402</v>
      </c>
      <c r="B2116" s="1" t="s">
        <v>3733</v>
      </c>
      <c r="E2116" s="1" t="s">
        <v>3787</v>
      </c>
      <c r="F2116">
        <v>46127.833333333336</v>
      </c>
      <c r="G2116">
        <v>46128.833333333336</v>
      </c>
      <c r="H2116">
        <v>46112.833333333336</v>
      </c>
      <c r="I2116">
        <v>46142.833333333336</v>
      </c>
      <c r="J2116" s="1" t="s">
        <v>3735</v>
      </c>
      <c r="K2116" s="1" t="s">
        <v>45</v>
      </c>
      <c r="L2116" s="1" t="s">
        <v>3736</v>
      </c>
      <c r="M2116" s="1" t="s">
        <v>3788</v>
      </c>
      <c r="N2116" s="1" t="s">
        <v>3738</v>
      </c>
      <c r="O2116" s="1" t="s">
        <v>49</v>
      </c>
      <c r="P2116">
        <v>635.92190000000005</v>
      </c>
      <c r="Q2116" s="1" t="s">
        <v>3739</v>
      </c>
      <c r="R2116">
        <v>3.1610957257487124E-2</v>
      </c>
      <c r="S2116" s="1" t="s">
        <v>3740</v>
      </c>
      <c r="T2116" s="1" t="s">
        <v>52</v>
      </c>
      <c r="U2116">
        <v>20.1021</v>
      </c>
      <c r="V2116">
        <v>16.311399999999999</v>
      </c>
      <c r="W2116">
        <v>16.311399999999999</v>
      </c>
      <c r="X2116" s="1" t="s">
        <v>53</v>
      </c>
      <c r="Y2116" s="1" t="s">
        <v>49</v>
      </c>
      <c r="Z2116" s="1" t="s">
        <v>3736</v>
      </c>
      <c r="AA2116" s="1" t="s">
        <v>3789</v>
      </c>
      <c r="AB2116" s="1" t="s">
        <v>3790</v>
      </c>
      <c r="AC2116" s="1" t="s">
        <v>125</v>
      </c>
      <c r="AD2116" s="1" t="s">
        <v>3791</v>
      </c>
      <c r="AE2116" s="1" t="s">
        <v>3792</v>
      </c>
      <c r="AF2116" s="1" t="s">
        <v>70</v>
      </c>
      <c r="AG2116" s="1" t="s">
        <v>3745</v>
      </c>
      <c r="AH2116">
        <v>312</v>
      </c>
      <c r="AI2116" s="1" t="s">
        <v>70</v>
      </c>
      <c r="AJ2116" s="1" t="s">
        <v>71</v>
      </c>
      <c r="AK2116" s="1" t="s">
        <v>72</v>
      </c>
      <c r="AL2116">
        <v>1</v>
      </c>
      <c r="AM2116" s="1" t="s">
        <v>4403</v>
      </c>
      <c r="AN2116" s="2">
        <v>46113</v>
      </c>
      <c r="AO2116" s="3">
        <v>46113</v>
      </c>
    </row>
    <row r="2117" spans="1:41">
      <c r="A2117" s="1" t="s">
        <v>4404</v>
      </c>
      <c r="B2117" s="1" t="s">
        <v>3733</v>
      </c>
      <c r="E2117" s="1" t="s">
        <v>3787</v>
      </c>
      <c r="F2117">
        <v>46127.833333333336</v>
      </c>
      <c r="G2117">
        <v>46128.833333333336</v>
      </c>
      <c r="H2117">
        <v>46112.833333333336</v>
      </c>
      <c r="I2117">
        <v>46142.833333333336</v>
      </c>
      <c r="J2117" s="1" t="s">
        <v>3735</v>
      </c>
      <c r="K2117" s="1" t="s">
        <v>45</v>
      </c>
      <c r="L2117" s="1" t="s">
        <v>3736</v>
      </c>
      <c r="M2117" s="1" t="s">
        <v>3795</v>
      </c>
      <c r="N2117" s="1" t="s">
        <v>3738</v>
      </c>
      <c r="O2117" s="1" t="s">
        <v>49</v>
      </c>
      <c r="P2117">
        <v>657.76179999999999</v>
      </c>
      <c r="Q2117" s="1" t="s">
        <v>3739</v>
      </c>
      <c r="R2117">
        <v>3.1610987442566602E-2</v>
      </c>
      <c r="S2117" s="1" t="s">
        <v>3740</v>
      </c>
      <c r="T2117" s="1" t="s">
        <v>52</v>
      </c>
      <c r="U2117">
        <v>20.7925</v>
      </c>
      <c r="V2117">
        <v>16.871600000000001</v>
      </c>
      <c r="W2117">
        <v>16.871600000000001</v>
      </c>
      <c r="X2117" s="1" t="s">
        <v>53</v>
      </c>
      <c r="Y2117" s="1" t="s">
        <v>49</v>
      </c>
      <c r="Z2117" s="1" t="s">
        <v>3736</v>
      </c>
      <c r="AA2117" s="1" t="s">
        <v>3789</v>
      </c>
      <c r="AB2117" s="1" t="s">
        <v>3790</v>
      </c>
      <c r="AC2117" s="1" t="s">
        <v>125</v>
      </c>
      <c r="AD2117" s="1" t="s">
        <v>3791</v>
      </c>
      <c r="AE2117" s="1" t="s">
        <v>3792</v>
      </c>
      <c r="AF2117" s="1" t="s">
        <v>70</v>
      </c>
      <c r="AG2117" s="1" t="s">
        <v>3745</v>
      </c>
      <c r="AH2117">
        <v>313</v>
      </c>
      <c r="AI2117" s="1" t="s">
        <v>70</v>
      </c>
      <c r="AJ2117" s="1" t="s">
        <v>71</v>
      </c>
      <c r="AK2117" s="1" t="s">
        <v>72</v>
      </c>
      <c r="AL2117">
        <v>1</v>
      </c>
      <c r="AM2117" s="1" t="s">
        <v>4405</v>
      </c>
      <c r="AN2117" s="2">
        <v>46113</v>
      </c>
      <c r="AO2117" s="3">
        <v>46113</v>
      </c>
    </row>
    <row r="2118" spans="1:41">
      <c r="A2118" s="1" t="s">
        <v>4406</v>
      </c>
      <c r="B2118" s="1" t="s">
        <v>3733</v>
      </c>
      <c r="E2118" s="1" t="s">
        <v>3787</v>
      </c>
      <c r="F2118">
        <v>46127.833333333336</v>
      </c>
      <c r="G2118">
        <v>46128.833333333336</v>
      </c>
      <c r="H2118">
        <v>46112.833333333336</v>
      </c>
      <c r="I2118">
        <v>46142.833333333336</v>
      </c>
      <c r="J2118" s="1" t="s">
        <v>3751</v>
      </c>
      <c r="K2118" s="1" t="s">
        <v>124</v>
      </c>
      <c r="L2118" s="1" t="s">
        <v>3752</v>
      </c>
      <c r="M2118" s="1" t="s">
        <v>3798</v>
      </c>
      <c r="N2118" s="1" t="s">
        <v>3738</v>
      </c>
      <c r="O2118" s="1" t="s">
        <v>49</v>
      </c>
      <c r="P2118">
        <v>5.1619999999999999</v>
      </c>
      <c r="Q2118" s="1" t="s">
        <v>3754</v>
      </c>
      <c r="R2118">
        <v>6.25</v>
      </c>
      <c r="S2118" s="1" t="s">
        <v>51</v>
      </c>
      <c r="T2118" s="1" t="s">
        <v>52</v>
      </c>
      <c r="U2118">
        <v>32.262500000000003</v>
      </c>
      <c r="V2118">
        <v>30.6494</v>
      </c>
      <c r="W2118">
        <v>30.6494</v>
      </c>
      <c r="X2118" s="1" t="s">
        <v>53</v>
      </c>
      <c r="Y2118" s="1" t="s">
        <v>49</v>
      </c>
      <c r="Z2118" s="1" t="s">
        <v>3752</v>
      </c>
      <c r="AA2118" s="1" t="s">
        <v>3789</v>
      </c>
      <c r="AB2118" s="1" t="s">
        <v>3790</v>
      </c>
      <c r="AC2118" s="1" t="s">
        <v>125</v>
      </c>
      <c r="AD2118" s="1" t="s">
        <v>3791</v>
      </c>
      <c r="AE2118" s="1" t="s">
        <v>3792</v>
      </c>
      <c r="AF2118" s="1" t="s">
        <v>70</v>
      </c>
      <c r="AG2118" s="1" t="s">
        <v>3745</v>
      </c>
      <c r="AH2118">
        <v>314</v>
      </c>
      <c r="AI2118" s="1" t="s">
        <v>70</v>
      </c>
      <c r="AJ2118" s="1" t="s">
        <v>71</v>
      </c>
      <c r="AK2118" s="1" t="s">
        <v>72</v>
      </c>
      <c r="AL2118">
        <v>1</v>
      </c>
      <c r="AM2118" s="1" t="s">
        <v>4407</v>
      </c>
      <c r="AN2118" s="2">
        <v>46113</v>
      </c>
      <c r="AO2118" s="3">
        <v>46113</v>
      </c>
    </row>
    <row r="2119" spans="1:41">
      <c r="A2119" s="1" t="s">
        <v>4408</v>
      </c>
      <c r="B2119" s="1" t="s">
        <v>3733</v>
      </c>
      <c r="E2119" s="1" t="s">
        <v>3787</v>
      </c>
      <c r="F2119">
        <v>46127.833333333336</v>
      </c>
      <c r="G2119">
        <v>46128.833333333336</v>
      </c>
      <c r="H2119">
        <v>46112.833333333336</v>
      </c>
      <c r="I2119">
        <v>46142.833333333336</v>
      </c>
      <c r="J2119" s="1" t="s">
        <v>3751</v>
      </c>
      <c r="K2119" s="1" t="s">
        <v>124</v>
      </c>
      <c r="L2119" s="1" t="s">
        <v>3752</v>
      </c>
      <c r="M2119" s="1" t="s">
        <v>3801</v>
      </c>
      <c r="N2119" s="1" t="s">
        <v>3738</v>
      </c>
      <c r="O2119" s="1" t="s">
        <v>49</v>
      </c>
      <c r="P2119">
        <v>5.0015999999999998</v>
      </c>
      <c r="Q2119" s="1" t="s">
        <v>3754</v>
      </c>
      <c r="R2119">
        <v>6.2500399872040946</v>
      </c>
      <c r="S2119" s="1" t="s">
        <v>51</v>
      </c>
      <c r="T2119" s="1" t="s">
        <v>52</v>
      </c>
      <c r="U2119">
        <v>31.260200000000001</v>
      </c>
      <c r="V2119">
        <v>29.697199999999999</v>
      </c>
      <c r="W2119">
        <v>29.697199999999999</v>
      </c>
      <c r="X2119" s="1" t="s">
        <v>53</v>
      </c>
      <c r="Y2119" s="1" t="s">
        <v>49</v>
      </c>
      <c r="Z2119" s="1" t="s">
        <v>3752</v>
      </c>
      <c r="AA2119" s="1" t="s">
        <v>3789</v>
      </c>
      <c r="AB2119" s="1" t="s">
        <v>3790</v>
      </c>
      <c r="AC2119" s="1" t="s">
        <v>125</v>
      </c>
      <c r="AD2119" s="1" t="s">
        <v>3791</v>
      </c>
      <c r="AE2119" s="1" t="s">
        <v>3792</v>
      </c>
      <c r="AF2119" s="1" t="s">
        <v>70</v>
      </c>
      <c r="AG2119" s="1" t="s">
        <v>3745</v>
      </c>
      <c r="AH2119">
        <v>315</v>
      </c>
      <c r="AI2119" s="1" t="s">
        <v>70</v>
      </c>
      <c r="AJ2119" s="1" t="s">
        <v>71</v>
      </c>
      <c r="AK2119" s="1" t="s">
        <v>72</v>
      </c>
      <c r="AL2119">
        <v>1</v>
      </c>
      <c r="AM2119" s="1" t="s">
        <v>4409</v>
      </c>
      <c r="AN2119" s="2">
        <v>46113</v>
      </c>
      <c r="AO2119" s="3">
        <v>46113</v>
      </c>
    </row>
    <row r="2120" spans="1:41">
      <c r="A2120" s="1" t="s">
        <v>4410</v>
      </c>
      <c r="B2120" s="1" t="s">
        <v>3733</v>
      </c>
      <c r="E2120" s="1" t="s">
        <v>3787</v>
      </c>
      <c r="F2120">
        <v>46127.833333333336</v>
      </c>
      <c r="G2120">
        <v>46128.833333333336</v>
      </c>
      <c r="H2120">
        <v>46112.833333333336</v>
      </c>
      <c r="I2120">
        <v>46142.833333333336</v>
      </c>
      <c r="J2120" s="1" t="s">
        <v>3760</v>
      </c>
      <c r="K2120" s="1" t="s">
        <v>76</v>
      </c>
      <c r="L2120" s="1" t="s">
        <v>3761</v>
      </c>
      <c r="M2120" s="1" t="s">
        <v>3804</v>
      </c>
      <c r="N2120" s="1" t="s">
        <v>3738</v>
      </c>
      <c r="O2120" s="1" t="s">
        <v>49</v>
      </c>
      <c r="P2120">
        <v>136.18270000000001</v>
      </c>
      <c r="Q2120" s="1" t="s">
        <v>3763</v>
      </c>
      <c r="R2120">
        <v>2.6000365685215524E-2</v>
      </c>
      <c r="S2120" s="1" t="s">
        <v>51</v>
      </c>
      <c r="T2120" s="1" t="s">
        <v>52</v>
      </c>
      <c r="U2120">
        <v>3.5407999999999999</v>
      </c>
      <c r="V2120">
        <v>3.2684000000000002</v>
      </c>
      <c r="W2120">
        <v>3.2684000000000002</v>
      </c>
      <c r="X2120" s="1" t="s">
        <v>53</v>
      </c>
      <c r="Y2120" s="1" t="s">
        <v>49</v>
      </c>
      <c r="Z2120" s="1" t="s">
        <v>3761</v>
      </c>
      <c r="AA2120" s="1" t="s">
        <v>3789</v>
      </c>
      <c r="AB2120" s="1" t="s">
        <v>3790</v>
      </c>
      <c r="AC2120" s="1" t="s">
        <v>125</v>
      </c>
      <c r="AD2120" s="1" t="s">
        <v>3791</v>
      </c>
      <c r="AE2120" s="1" t="s">
        <v>3792</v>
      </c>
      <c r="AF2120" s="1" t="s">
        <v>70</v>
      </c>
      <c r="AG2120" s="1" t="s">
        <v>3745</v>
      </c>
      <c r="AH2120">
        <v>316</v>
      </c>
      <c r="AI2120" s="1" t="s">
        <v>70</v>
      </c>
      <c r="AJ2120" s="1" t="s">
        <v>71</v>
      </c>
      <c r="AK2120" s="1" t="s">
        <v>72</v>
      </c>
      <c r="AL2120">
        <v>1</v>
      </c>
      <c r="AM2120" s="1" t="s">
        <v>4411</v>
      </c>
      <c r="AN2120" s="2">
        <v>46113</v>
      </c>
      <c r="AO2120" s="3">
        <v>46113</v>
      </c>
    </row>
    <row r="2121" spans="1:41">
      <c r="A2121" s="1" t="s">
        <v>4412</v>
      </c>
      <c r="B2121" s="1" t="s">
        <v>3733</v>
      </c>
      <c r="E2121" s="1" t="s">
        <v>3787</v>
      </c>
      <c r="F2121">
        <v>46127.833333333336</v>
      </c>
      <c r="G2121">
        <v>46128.833333333336</v>
      </c>
      <c r="H2121">
        <v>46112.833333333336</v>
      </c>
      <c r="I2121">
        <v>46142.833333333336</v>
      </c>
      <c r="J2121" s="1" t="s">
        <v>3760</v>
      </c>
      <c r="K2121" s="1" t="s">
        <v>76</v>
      </c>
      <c r="L2121" s="1" t="s">
        <v>3761</v>
      </c>
      <c r="M2121" s="1" t="s">
        <v>3807</v>
      </c>
      <c r="N2121" s="1" t="s">
        <v>3738</v>
      </c>
      <c r="O2121" s="1" t="s">
        <v>49</v>
      </c>
      <c r="P2121">
        <v>137.37450000000001</v>
      </c>
      <c r="Q2121" s="1" t="s">
        <v>3763</v>
      </c>
      <c r="R2121">
        <v>2.5999730663259925E-2</v>
      </c>
      <c r="S2121" s="1" t="s">
        <v>51</v>
      </c>
      <c r="T2121" s="1" t="s">
        <v>52</v>
      </c>
      <c r="U2121">
        <v>3.5716999999999999</v>
      </c>
      <c r="V2121">
        <v>3.2970000000000002</v>
      </c>
      <c r="W2121">
        <v>3.2970000000000002</v>
      </c>
      <c r="X2121" s="1" t="s">
        <v>53</v>
      </c>
      <c r="Y2121" s="1" t="s">
        <v>49</v>
      </c>
      <c r="Z2121" s="1" t="s">
        <v>3761</v>
      </c>
      <c r="AA2121" s="1" t="s">
        <v>3789</v>
      </c>
      <c r="AB2121" s="1" t="s">
        <v>3790</v>
      </c>
      <c r="AC2121" s="1" t="s">
        <v>125</v>
      </c>
      <c r="AD2121" s="1" t="s">
        <v>3791</v>
      </c>
      <c r="AE2121" s="1" t="s">
        <v>3792</v>
      </c>
      <c r="AF2121" s="1" t="s">
        <v>70</v>
      </c>
      <c r="AG2121" s="1" t="s">
        <v>3745</v>
      </c>
      <c r="AH2121">
        <v>317</v>
      </c>
      <c r="AI2121" s="1" t="s">
        <v>70</v>
      </c>
      <c r="AJ2121" s="1" t="s">
        <v>71</v>
      </c>
      <c r="AK2121" s="1" t="s">
        <v>72</v>
      </c>
      <c r="AL2121">
        <v>1</v>
      </c>
      <c r="AM2121" s="1" t="s">
        <v>4413</v>
      </c>
      <c r="AN2121" s="2">
        <v>46113</v>
      </c>
      <c r="AO2121" s="3">
        <v>46113</v>
      </c>
    </row>
    <row r="2122" spans="1:41">
      <c r="A2122" s="1" t="s">
        <v>4414</v>
      </c>
      <c r="B2122" s="1" t="s">
        <v>3733</v>
      </c>
      <c r="E2122" s="1" t="s">
        <v>3787</v>
      </c>
      <c r="F2122">
        <v>46127.833333333336</v>
      </c>
      <c r="G2122">
        <v>46128.833333333336</v>
      </c>
      <c r="H2122">
        <v>46112.833333333336</v>
      </c>
      <c r="I2122">
        <v>46142.833333333336</v>
      </c>
      <c r="J2122" s="1" t="s">
        <v>3769</v>
      </c>
      <c r="K2122" s="1" t="s">
        <v>87</v>
      </c>
      <c r="L2122" s="1" t="s">
        <v>3770</v>
      </c>
      <c r="M2122" s="1" t="s">
        <v>3810</v>
      </c>
      <c r="N2122" s="1" t="s">
        <v>3738</v>
      </c>
      <c r="O2122" s="1" t="s">
        <v>49</v>
      </c>
      <c r="P2122">
        <v>186.43790000000001</v>
      </c>
      <c r="Q2122" s="1" t="s">
        <v>3739</v>
      </c>
      <c r="R2122">
        <v>8.2600158015081693E-2</v>
      </c>
      <c r="S2122" s="1" t="s">
        <v>3740</v>
      </c>
      <c r="T2122" s="1" t="s">
        <v>52</v>
      </c>
      <c r="U2122">
        <v>15.399800000000001</v>
      </c>
      <c r="V2122">
        <v>12.6927</v>
      </c>
      <c r="W2122">
        <v>12.6927</v>
      </c>
      <c r="X2122" s="1" t="s">
        <v>53</v>
      </c>
      <c r="Y2122" s="1" t="s">
        <v>49</v>
      </c>
      <c r="Z2122" s="1" t="s">
        <v>3770</v>
      </c>
      <c r="AA2122" s="1" t="s">
        <v>3789</v>
      </c>
      <c r="AB2122" s="1" t="s">
        <v>3790</v>
      </c>
      <c r="AC2122" s="1" t="s">
        <v>125</v>
      </c>
      <c r="AD2122" s="1" t="s">
        <v>3791</v>
      </c>
      <c r="AE2122" s="1" t="s">
        <v>3792</v>
      </c>
      <c r="AF2122" s="1" t="s">
        <v>70</v>
      </c>
      <c r="AG2122" s="1" t="s">
        <v>3745</v>
      </c>
      <c r="AH2122">
        <v>318</v>
      </c>
      <c r="AI2122" s="1" t="s">
        <v>70</v>
      </c>
      <c r="AJ2122" s="1" t="s">
        <v>71</v>
      </c>
      <c r="AK2122" s="1" t="s">
        <v>72</v>
      </c>
      <c r="AL2122">
        <v>1</v>
      </c>
      <c r="AM2122" s="1" t="s">
        <v>4415</v>
      </c>
      <c r="AN2122" s="2">
        <v>46113</v>
      </c>
      <c r="AO2122" s="3">
        <v>46113</v>
      </c>
    </row>
    <row r="2123" spans="1:41">
      <c r="A2123" s="1" t="s">
        <v>4416</v>
      </c>
      <c r="B2123" s="1" t="s">
        <v>3733</v>
      </c>
      <c r="E2123" s="1" t="s">
        <v>3787</v>
      </c>
      <c r="F2123">
        <v>46127.833333333336</v>
      </c>
      <c r="G2123">
        <v>46128.833333333336</v>
      </c>
      <c r="H2123">
        <v>46112.833333333336</v>
      </c>
      <c r="I2123">
        <v>46142.833333333336</v>
      </c>
      <c r="J2123" s="1" t="s">
        <v>3769</v>
      </c>
      <c r="K2123" s="1" t="s">
        <v>87</v>
      </c>
      <c r="L2123" s="1" t="s">
        <v>3770</v>
      </c>
      <c r="M2123" s="1" t="s">
        <v>3813</v>
      </c>
      <c r="N2123" s="1" t="s">
        <v>3738</v>
      </c>
      <c r="O2123" s="1" t="s">
        <v>49</v>
      </c>
      <c r="P2123">
        <v>175.6129</v>
      </c>
      <c r="Q2123" s="1" t="s">
        <v>3739</v>
      </c>
      <c r="R2123">
        <v>8.2599854566492562E-2</v>
      </c>
      <c r="S2123" s="1" t="s">
        <v>3740</v>
      </c>
      <c r="T2123" s="1" t="s">
        <v>52</v>
      </c>
      <c r="U2123">
        <v>14.505599999999999</v>
      </c>
      <c r="V2123">
        <v>11.9558</v>
      </c>
      <c r="W2123">
        <v>11.9558</v>
      </c>
      <c r="X2123" s="1" t="s">
        <v>53</v>
      </c>
      <c r="Y2123" s="1" t="s">
        <v>49</v>
      </c>
      <c r="Z2123" s="1" t="s">
        <v>3770</v>
      </c>
      <c r="AA2123" s="1" t="s">
        <v>3789</v>
      </c>
      <c r="AB2123" s="1" t="s">
        <v>3790</v>
      </c>
      <c r="AC2123" s="1" t="s">
        <v>125</v>
      </c>
      <c r="AD2123" s="1" t="s">
        <v>3791</v>
      </c>
      <c r="AE2123" s="1" t="s">
        <v>3792</v>
      </c>
      <c r="AF2123" s="1" t="s">
        <v>70</v>
      </c>
      <c r="AG2123" s="1" t="s">
        <v>3745</v>
      </c>
      <c r="AH2123">
        <v>319</v>
      </c>
      <c r="AI2123" s="1" t="s">
        <v>70</v>
      </c>
      <c r="AJ2123" s="1" t="s">
        <v>71</v>
      </c>
      <c r="AK2123" s="1" t="s">
        <v>72</v>
      </c>
      <c r="AL2123">
        <v>1</v>
      </c>
      <c r="AM2123" s="1" t="s">
        <v>4417</v>
      </c>
      <c r="AN2123" s="2">
        <v>46113</v>
      </c>
      <c r="AO2123" s="3">
        <v>46113</v>
      </c>
    </row>
    <row r="2124" spans="1:41">
      <c r="A2124" s="1" t="s">
        <v>4418</v>
      </c>
      <c r="B2124" s="1" t="s">
        <v>3733</v>
      </c>
      <c r="E2124" s="1" t="s">
        <v>3787</v>
      </c>
      <c r="F2124">
        <v>46127.833333333336</v>
      </c>
      <c r="G2124">
        <v>46128.833333333336</v>
      </c>
      <c r="H2124">
        <v>46112.833333333336</v>
      </c>
      <c r="I2124">
        <v>46142.833333333336</v>
      </c>
      <c r="J2124" s="1" t="s">
        <v>3777</v>
      </c>
      <c r="K2124" s="1" t="s">
        <v>107</v>
      </c>
      <c r="L2124" s="1" t="s">
        <v>3778</v>
      </c>
      <c r="M2124" s="1" t="s">
        <v>3816</v>
      </c>
      <c r="N2124" s="1" t="s">
        <v>3738</v>
      </c>
      <c r="O2124" s="1" t="s">
        <v>49</v>
      </c>
      <c r="P2124">
        <v>125.5378</v>
      </c>
      <c r="Q2124" s="1" t="s">
        <v>3780</v>
      </c>
      <c r="R2124">
        <v>0.5</v>
      </c>
      <c r="S2124" s="1" t="s">
        <v>51</v>
      </c>
      <c r="T2124" s="1" t="s">
        <v>52</v>
      </c>
      <c r="U2124">
        <v>62.768900000000002</v>
      </c>
      <c r="V2124">
        <v>57.747399999999999</v>
      </c>
      <c r="W2124">
        <v>57.747399999999999</v>
      </c>
      <c r="X2124" s="1" t="s">
        <v>53</v>
      </c>
      <c r="Y2124" s="1" t="s">
        <v>49</v>
      </c>
      <c r="Z2124" s="1" t="s">
        <v>3778</v>
      </c>
      <c r="AA2124" s="1" t="s">
        <v>3817</v>
      </c>
      <c r="AB2124" s="1" t="s">
        <v>3790</v>
      </c>
      <c r="AC2124" s="1" t="s">
        <v>125</v>
      </c>
      <c r="AD2124" s="1" t="s">
        <v>3791</v>
      </c>
      <c r="AE2124" s="1" t="s">
        <v>3792</v>
      </c>
      <c r="AF2124" s="1" t="s">
        <v>70</v>
      </c>
      <c r="AG2124" s="1" t="s">
        <v>3745</v>
      </c>
      <c r="AH2124">
        <v>320</v>
      </c>
      <c r="AI2124" s="1" t="s">
        <v>113</v>
      </c>
      <c r="AJ2124" s="1" t="s">
        <v>114</v>
      </c>
      <c r="AK2124" s="1" t="s">
        <v>115</v>
      </c>
      <c r="AL2124">
        <v>1</v>
      </c>
      <c r="AM2124" s="1" t="s">
        <v>4419</v>
      </c>
      <c r="AN2124" s="2">
        <v>46113</v>
      </c>
      <c r="AO2124" s="3">
        <v>46113</v>
      </c>
    </row>
    <row r="2125" spans="1:41">
      <c r="A2125" s="1" t="s">
        <v>4420</v>
      </c>
      <c r="B2125" s="1" t="s">
        <v>3733</v>
      </c>
      <c r="E2125" s="1" t="s">
        <v>3787</v>
      </c>
      <c r="F2125">
        <v>46127.833333333336</v>
      </c>
      <c r="G2125">
        <v>46128.833333333336</v>
      </c>
      <c r="H2125">
        <v>46112.833333333336</v>
      </c>
      <c r="I2125">
        <v>46142.833333333336</v>
      </c>
      <c r="J2125" s="1" t="s">
        <v>3777</v>
      </c>
      <c r="K2125" s="1" t="s">
        <v>107</v>
      </c>
      <c r="L2125" s="1" t="s">
        <v>3778</v>
      </c>
      <c r="M2125" s="1" t="s">
        <v>3820</v>
      </c>
      <c r="N2125" s="1" t="s">
        <v>3738</v>
      </c>
      <c r="O2125" s="1" t="s">
        <v>49</v>
      </c>
      <c r="P2125">
        <v>126.2684</v>
      </c>
      <c r="Q2125" s="1" t="s">
        <v>3780</v>
      </c>
      <c r="R2125">
        <v>0.5</v>
      </c>
      <c r="S2125" s="1" t="s">
        <v>51</v>
      </c>
      <c r="T2125" s="1" t="s">
        <v>52</v>
      </c>
      <c r="U2125">
        <v>63.1342</v>
      </c>
      <c r="V2125">
        <v>58.083500000000001</v>
      </c>
      <c r="W2125">
        <v>58.083500000000001</v>
      </c>
      <c r="X2125" s="1" t="s">
        <v>53</v>
      </c>
      <c r="Y2125" s="1" t="s">
        <v>49</v>
      </c>
      <c r="Z2125" s="1" t="s">
        <v>3778</v>
      </c>
      <c r="AA2125" s="1" t="s">
        <v>3817</v>
      </c>
      <c r="AB2125" s="1" t="s">
        <v>3790</v>
      </c>
      <c r="AC2125" s="1" t="s">
        <v>125</v>
      </c>
      <c r="AD2125" s="1" t="s">
        <v>3791</v>
      </c>
      <c r="AE2125" s="1" t="s">
        <v>3792</v>
      </c>
      <c r="AF2125" s="1" t="s">
        <v>70</v>
      </c>
      <c r="AG2125" s="1" t="s">
        <v>3745</v>
      </c>
      <c r="AH2125">
        <v>321</v>
      </c>
      <c r="AI2125" s="1" t="s">
        <v>113</v>
      </c>
      <c r="AJ2125" s="1" t="s">
        <v>114</v>
      </c>
      <c r="AK2125" s="1" t="s">
        <v>115</v>
      </c>
      <c r="AL2125">
        <v>1</v>
      </c>
      <c r="AM2125" s="1" t="s">
        <v>4421</v>
      </c>
      <c r="AN2125" s="2">
        <v>46113</v>
      </c>
      <c r="AO2125" s="3">
        <v>46113</v>
      </c>
    </row>
    <row r="2126" spans="1:41">
      <c r="A2126" s="1" t="s">
        <v>4422</v>
      </c>
      <c r="B2126" s="1" t="s">
        <v>3733</v>
      </c>
      <c r="E2126" s="1" t="s">
        <v>3734</v>
      </c>
      <c r="F2126">
        <v>46128.833333333336</v>
      </c>
      <c r="G2126">
        <v>46129.833333333336</v>
      </c>
      <c r="H2126">
        <v>46112.833333333336</v>
      </c>
      <c r="I2126">
        <v>46142.833333333336</v>
      </c>
      <c r="J2126" s="1" t="s">
        <v>3735</v>
      </c>
      <c r="K2126" s="1" t="s">
        <v>45</v>
      </c>
      <c r="L2126" s="1" t="s">
        <v>3736</v>
      </c>
      <c r="M2126" s="1" t="s">
        <v>3737</v>
      </c>
      <c r="N2126" s="1" t="s">
        <v>3738</v>
      </c>
      <c r="O2126" s="1" t="s">
        <v>49</v>
      </c>
      <c r="P2126">
        <v>1648.6685</v>
      </c>
      <c r="Q2126" s="1" t="s">
        <v>3739</v>
      </c>
      <c r="R2126">
        <v>3.1611024290207526E-2</v>
      </c>
      <c r="S2126" s="1" t="s">
        <v>3740</v>
      </c>
      <c r="T2126" s="1" t="s">
        <v>52</v>
      </c>
      <c r="U2126">
        <v>52.116100000000003</v>
      </c>
      <c r="V2126">
        <v>42.288400000000003</v>
      </c>
      <c r="W2126">
        <v>42.288400000000003</v>
      </c>
      <c r="X2126" s="1" t="s">
        <v>53</v>
      </c>
      <c r="Y2126" s="1" t="s">
        <v>49</v>
      </c>
      <c r="Z2126" s="1" t="s">
        <v>3736</v>
      </c>
      <c r="AA2126" s="1" t="s">
        <v>3741</v>
      </c>
      <c r="AB2126" s="1" t="s">
        <v>3742</v>
      </c>
      <c r="AC2126" s="1" t="s">
        <v>67</v>
      </c>
      <c r="AD2126" s="1" t="s">
        <v>3743</v>
      </c>
      <c r="AE2126" s="1" t="s">
        <v>3744</v>
      </c>
      <c r="AF2126" s="1" t="s">
        <v>70</v>
      </c>
      <c r="AG2126" s="1" t="s">
        <v>3745</v>
      </c>
      <c r="AH2126">
        <v>322</v>
      </c>
      <c r="AI2126" s="1" t="s">
        <v>70</v>
      </c>
      <c r="AJ2126" s="1" t="s">
        <v>71</v>
      </c>
      <c r="AK2126" s="1" t="s">
        <v>72</v>
      </c>
      <c r="AL2126">
        <v>1</v>
      </c>
      <c r="AM2126" s="1" t="s">
        <v>4423</v>
      </c>
      <c r="AN2126" s="2">
        <v>46113</v>
      </c>
      <c r="AO2126" s="3">
        <v>46113</v>
      </c>
    </row>
    <row r="2127" spans="1:41">
      <c r="A2127" s="1" t="s">
        <v>4424</v>
      </c>
      <c r="B2127" s="1" t="s">
        <v>3733</v>
      </c>
      <c r="E2127" s="1" t="s">
        <v>3734</v>
      </c>
      <c r="F2127">
        <v>46128.833333333336</v>
      </c>
      <c r="G2127">
        <v>46129.833333333336</v>
      </c>
      <c r="H2127">
        <v>46112.833333333336</v>
      </c>
      <c r="I2127">
        <v>46142.833333333336</v>
      </c>
      <c r="J2127" s="1" t="s">
        <v>3735</v>
      </c>
      <c r="K2127" s="1" t="s">
        <v>45</v>
      </c>
      <c r="L2127" s="1" t="s">
        <v>3736</v>
      </c>
      <c r="M2127" s="1" t="s">
        <v>3748</v>
      </c>
      <c r="N2127" s="1" t="s">
        <v>3738</v>
      </c>
      <c r="O2127" s="1" t="s">
        <v>49</v>
      </c>
      <c r="P2127">
        <v>1505.1021000000001</v>
      </c>
      <c r="Q2127" s="1" t="s">
        <v>3739</v>
      </c>
      <c r="R2127">
        <v>3.1611011638346662E-2</v>
      </c>
      <c r="S2127" s="1" t="s">
        <v>3740</v>
      </c>
      <c r="T2127" s="1" t="s">
        <v>52</v>
      </c>
      <c r="U2127">
        <v>47.577800000000003</v>
      </c>
      <c r="V2127">
        <v>38.605899999999998</v>
      </c>
      <c r="W2127">
        <v>38.605899999999998</v>
      </c>
      <c r="X2127" s="1" t="s">
        <v>53</v>
      </c>
      <c r="Y2127" s="1" t="s">
        <v>49</v>
      </c>
      <c r="Z2127" s="1" t="s">
        <v>3736</v>
      </c>
      <c r="AA2127" s="1" t="s">
        <v>3741</v>
      </c>
      <c r="AB2127" s="1" t="s">
        <v>3742</v>
      </c>
      <c r="AC2127" s="1" t="s">
        <v>67</v>
      </c>
      <c r="AD2127" s="1" t="s">
        <v>3743</v>
      </c>
      <c r="AE2127" s="1" t="s">
        <v>3744</v>
      </c>
      <c r="AF2127" s="1" t="s">
        <v>70</v>
      </c>
      <c r="AG2127" s="1" t="s">
        <v>3745</v>
      </c>
      <c r="AH2127">
        <v>323</v>
      </c>
      <c r="AI2127" s="1" t="s">
        <v>70</v>
      </c>
      <c r="AJ2127" s="1" t="s">
        <v>71</v>
      </c>
      <c r="AK2127" s="1" t="s">
        <v>72</v>
      </c>
      <c r="AL2127">
        <v>1</v>
      </c>
      <c r="AM2127" s="1" t="s">
        <v>4425</v>
      </c>
      <c r="AN2127" s="2">
        <v>46113</v>
      </c>
      <c r="AO2127" s="3">
        <v>46113</v>
      </c>
    </row>
    <row r="2128" spans="1:41">
      <c r="A2128" s="1" t="s">
        <v>4426</v>
      </c>
      <c r="B2128" s="1" t="s">
        <v>3733</v>
      </c>
      <c r="E2128" s="1" t="s">
        <v>3734</v>
      </c>
      <c r="F2128">
        <v>46128.833333333336</v>
      </c>
      <c r="G2128">
        <v>46129.833333333336</v>
      </c>
      <c r="H2128">
        <v>46112.833333333336</v>
      </c>
      <c r="I2128">
        <v>46142.833333333336</v>
      </c>
      <c r="J2128" s="1" t="s">
        <v>3751</v>
      </c>
      <c r="K2128" s="1" t="s">
        <v>124</v>
      </c>
      <c r="L2128" s="1" t="s">
        <v>3752</v>
      </c>
      <c r="M2128" s="1" t="s">
        <v>3753</v>
      </c>
      <c r="N2128" s="1" t="s">
        <v>3738</v>
      </c>
      <c r="O2128" s="1" t="s">
        <v>49</v>
      </c>
      <c r="P2128">
        <v>12.684799999999999</v>
      </c>
      <c r="Q2128" s="1" t="s">
        <v>3754</v>
      </c>
      <c r="R2128">
        <v>6.25</v>
      </c>
      <c r="S2128" s="1" t="s">
        <v>51</v>
      </c>
      <c r="T2128" s="1" t="s">
        <v>52</v>
      </c>
      <c r="U2128">
        <v>79.28</v>
      </c>
      <c r="V2128">
        <v>75.316000000000003</v>
      </c>
      <c r="W2128">
        <v>75.316000000000003</v>
      </c>
      <c r="X2128" s="1" t="s">
        <v>53</v>
      </c>
      <c r="Y2128" s="1" t="s">
        <v>49</v>
      </c>
      <c r="Z2128" s="1" t="s">
        <v>3752</v>
      </c>
      <c r="AA2128" s="1" t="s">
        <v>3741</v>
      </c>
      <c r="AB2128" s="1" t="s">
        <v>3742</v>
      </c>
      <c r="AC2128" s="1" t="s">
        <v>67</v>
      </c>
      <c r="AD2128" s="1" t="s">
        <v>3743</v>
      </c>
      <c r="AE2128" s="1" t="s">
        <v>3744</v>
      </c>
      <c r="AF2128" s="1" t="s">
        <v>70</v>
      </c>
      <c r="AG2128" s="1" t="s">
        <v>3745</v>
      </c>
      <c r="AH2128">
        <v>324</v>
      </c>
      <c r="AI2128" s="1" t="s">
        <v>70</v>
      </c>
      <c r="AJ2128" s="1" t="s">
        <v>71</v>
      </c>
      <c r="AK2128" s="1" t="s">
        <v>72</v>
      </c>
      <c r="AL2128">
        <v>1</v>
      </c>
      <c r="AM2128" s="1" t="s">
        <v>4427</v>
      </c>
      <c r="AN2128" s="2">
        <v>46113</v>
      </c>
      <c r="AO2128" s="3">
        <v>46113</v>
      </c>
    </row>
    <row r="2129" spans="1:41">
      <c r="A2129" s="1" t="s">
        <v>4428</v>
      </c>
      <c r="B2129" s="1" t="s">
        <v>3733</v>
      </c>
      <c r="E2129" s="1" t="s">
        <v>3734</v>
      </c>
      <c r="F2129">
        <v>46128.833333333336</v>
      </c>
      <c r="G2129">
        <v>46129.833333333336</v>
      </c>
      <c r="H2129">
        <v>46112.833333333336</v>
      </c>
      <c r="I2129">
        <v>46142.833333333336</v>
      </c>
      <c r="J2129" s="1" t="s">
        <v>3751</v>
      </c>
      <c r="K2129" s="1" t="s">
        <v>124</v>
      </c>
      <c r="L2129" s="1" t="s">
        <v>3752</v>
      </c>
      <c r="M2129" s="1" t="s">
        <v>3757</v>
      </c>
      <c r="N2129" s="1" t="s">
        <v>3738</v>
      </c>
      <c r="O2129" s="1" t="s">
        <v>49</v>
      </c>
      <c r="P2129">
        <v>12.149100000000001</v>
      </c>
      <c r="Q2129" s="1" t="s">
        <v>3754</v>
      </c>
      <c r="R2129">
        <v>6.2500185198903617</v>
      </c>
      <c r="S2129" s="1" t="s">
        <v>51</v>
      </c>
      <c r="T2129" s="1" t="s">
        <v>52</v>
      </c>
      <c r="U2129">
        <v>75.932100000000005</v>
      </c>
      <c r="V2129">
        <v>72.135499999999993</v>
      </c>
      <c r="W2129">
        <v>72.135499999999993</v>
      </c>
      <c r="X2129" s="1" t="s">
        <v>53</v>
      </c>
      <c r="Y2129" s="1" t="s">
        <v>49</v>
      </c>
      <c r="Z2129" s="1" t="s">
        <v>3752</v>
      </c>
      <c r="AA2129" s="1" t="s">
        <v>3741</v>
      </c>
      <c r="AB2129" s="1" t="s">
        <v>3742</v>
      </c>
      <c r="AC2129" s="1" t="s">
        <v>67</v>
      </c>
      <c r="AD2129" s="1" t="s">
        <v>3743</v>
      </c>
      <c r="AE2129" s="1" t="s">
        <v>3744</v>
      </c>
      <c r="AF2129" s="1" t="s">
        <v>70</v>
      </c>
      <c r="AG2129" s="1" t="s">
        <v>3745</v>
      </c>
      <c r="AH2129">
        <v>325</v>
      </c>
      <c r="AI2129" s="1" t="s">
        <v>70</v>
      </c>
      <c r="AJ2129" s="1" t="s">
        <v>71</v>
      </c>
      <c r="AK2129" s="1" t="s">
        <v>72</v>
      </c>
      <c r="AL2129">
        <v>1</v>
      </c>
      <c r="AM2129" s="1" t="s">
        <v>4429</v>
      </c>
      <c r="AN2129" s="2">
        <v>46113</v>
      </c>
      <c r="AO2129" s="3">
        <v>46113</v>
      </c>
    </row>
    <row r="2130" spans="1:41">
      <c r="A2130" s="1" t="s">
        <v>4430</v>
      </c>
      <c r="B2130" s="1" t="s">
        <v>3733</v>
      </c>
      <c r="E2130" s="1" t="s">
        <v>3734</v>
      </c>
      <c r="F2130">
        <v>46128.833333333336</v>
      </c>
      <c r="G2130">
        <v>46129.833333333336</v>
      </c>
      <c r="H2130">
        <v>46112.833333333336</v>
      </c>
      <c r="I2130">
        <v>46142.833333333336</v>
      </c>
      <c r="J2130" s="1" t="s">
        <v>3760</v>
      </c>
      <c r="K2130" s="1" t="s">
        <v>76</v>
      </c>
      <c r="L2130" s="1" t="s">
        <v>3761</v>
      </c>
      <c r="M2130" s="1" t="s">
        <v>3762</v>
      </c>
      <c r="N2130" s="1" t="s">
        <v>3738</v>
      </c>
      <c r="O2130" s="1" t="s">
        <v>49</v>
      </c>
      <c r="P2130">
        <v>313.49770000000001</v>
      </c>
      <c r="Q2130" s="1" t="s">
        <v>3763</v>
      </c>
      <c r="R2130">
        <v>2.5999871769394164E-2</v>
      </c>
      <c r="S2130" s="1" t="s">
        <v>51</v>
      </c>
      <c r="T2130" s="1" t="s">
        <v>52</v>
      </c>
      <c r="U2130">
        <v>8.1509</v>
      </c>
      <c r="V2130">
        <v>7.5239000000000003</v>
      </c>
      <c r="W2130">
        <v>7.5239000000000003</v>
      </c>
      <c r="X2130" s="1" t="s">
        <v>53</v>
      </c>
      <c r="Y2130" s="1" t="s">
        <v>49</v>
      </c>
      <c r="Z2130" s="1" t="s">
        <v>3761</v>
      </c>
      <c r="AA2130" s="1" t="s">
        <v>3741</v>
      </c>
      <c r="AB2130" s="1" t="s">
        <v>3742</v>
      </c>
      <c r="AC2130" s="1" t="s">
        <v>67</v>
      </c>
      <c r="AD2130" s="1" t="s">
        <v>3743</v>
      </c>
      <c r="AE2130" s="1" t="s">
        <v>3744</v>
      </c>
      <c r="AF2130" s="1" t="s">
        <v>70</v>
      </c>
      <c r="AG2130" s="1" t="s">
        <v>3745</v>
      </c>
      <c r="AH2130">
        <v>326</v>
      </c>
      <c r="AI2130" s="1" t="s">
        <v>70</v>
      </c>
      <c r="AJ2130" s="1" t="s">
        <v>71</v>
      </c>
      <c r="AK2130" s="1" t="s">
        <v>72</v>
      </c>
      <c r="AL2130">
        <v>1</v>
      </c>
      <c r="AM2130" s="1" t="s">
        <v>4431</v>
      </c>
      <c r="AN2130" s="2">
        <v>46113</v>
      </c>
      <c r="AO2130" s="3">
        <v>46113</v>
      </c>
    </row>
    <row r="2131" spans="1:41">
      <c r="A2131" s="1" t="s">
        <v>4432</v>
      </c>
      <c r="B2131" s="1" t="s">
        <v>3733</v>
      </c>
      <c r="E2131" s="1" t="s">
        <v>3734</v>
      </c>
      <c r="F2131">
        <v>46128.833333333336</v>
      </c>
      <c r="G2131">
        <v>46129.833333333336</v>
      </c>
      <c r="H2131">
        <v>46112.833333333336</v>
      </c>
      <c r="I2131">
        <v>46142.833333333336</v>
      </c>
      <c r="J2131" s="1" t="s">
        <v>3760</v>
      </c>
      <c r="K2131" s="1" t="s">
        <v>76</v>
      </c>
      <c r="L2131" s="1" t="s">
        <v>3761</v>
      </c>
      <c r="M2131" s="1" t="s">
        <v>3766</v>
      </c>
      <c r="N2131" s="1" t="s">
        <v>3738</v>
      </c>
      <c r="O2131" s="1" t="s">
        <v>49</v>
      </c>
      <c r="P2131">
        <v>291.84230000000002</v>
      </c>
      <c r="Q2131" s="1" t="s">
        <v>3763</v>
      </c>
      <c r="R2131">
        <v>2.600000068530162E-2</v>
      </c>
      <c r="S2131" s="1" t="s">
        <v>51</v>
      </c>
      <c r="T2131" s="1" t="s">
        <v>52</v>
      </c>
      <c r="U2131">
        <v>7.5879000000000003</v>
      </c>
      <c r="V2131">
        <v>7.0042</v>
      </c>
      <c r="W2131">
        <v>7.0042</v>
      </c>
      <c r="X2131" s="1" t="s">
        <v>53</v>
      </c>
      <c r="Y2131" s="1" t="s">
        <v>49</v>
      </c>
      <c r="Z2131" s="1" t="s">
        <v>3761</v>
      </c>
      <c r="AA2131" s="1" t="s">
        <v>3741</v>
      </c>
      <c r="AB2131" s="1" t="s">
        <v>3742</v>
      </c>
      <c r="AC2131" s="1" t="s">
        <v>67</v>
      </c>
      <c r="AD2131" s="1" t="s">
        <v>3743</v>
      </c>
      <c r="AE2131" s="1" t="s">
        <v>3744</v>
      </c>
      <c r="AF2131" s="1" t="s">
        <v>70</v>
      </c>
      <c r="AG2131" s="1" t="s">
        <v>3745</v>
      </c>
      <c r="AH2131">
        <v>327</v>
      </c>
      <c r="AI2131" s="1" t="s">
        <v>70</v>
      </c>
      <c r="AJ2131" s="1" t="s">
        <v>71</v>
      </c>
      <c r="AK2131" s="1" t="s">
        <v>72</v>
      </c>
      <c r="AL2131">
        <v>1</v>
      </c>
      <c r="AM2131" s="1" t="s">
        <v>4433</v>
      </c>
      <c r="AN2131" s="2">
        <v>46113</v>
      </c>
      <c r="AO2131" s="3">
        <v>46113</v>
      </c>
    </row>
    <row r="2132" spans="1:41">
      <c r="A2132" s="1" t="s">
        <v>4434</v>
      </c>
      <c r="B2132" s="1" t="s">
        <v>3733</v>
      </c>
      <c r="E2132" s="1" t="s">
        <v>3734</v>
      </c>
      <c r="F2132">
        <v>46128.833333333336</v>
      </c>
      <c r="G2132">
        <v>46129.833333333336</v>
      </c>
      <c r="H2132">
        <v>46112.833333333336</v>
      </c>
      <c r="I2132">
        <v>46142.833333333336</v>
      </c>
      <c r="J2132" s="1" t="s">
        <v>3769</v>
      </c>
      <c r="K2132" s="1" t="s">
        <v>87</v>
      </c>
      <c r="L2132" s="1" t="s">
        <v>3770</v>
      </c>
      <c r="M2132" s="1" t="s">
        <v>3771</v>
      </c>
      <c r="N2132" s="1" t="s">
        <v>3738</v>
      </c>
      <c r="O2132" s="1" t="s">
        <v>49</v>
      </c>
      <c r="P2132">
        <v>418.02929999999998</v>
      </c>
      <c r="Q2132" s="1" t="s">
        <v>3739</v>
      </c>
      <c r="R2132">
        <v>8.2599951725871854E-2</v>
      </c>
      <c r="S2132" s="1" t="s">
        <v>3740</v>
      </c>
      <c r="T2132" s="1" t="s">
        <v>52</v>
      </c>
      <c r="U2132">
        <v>34.529200000000003</v>
      </c>
      <c r="V2132">
        <v>28.459499999999998</v>
      </c>
      <c r="W2132">
        <v>28.459499999999998</v>
      </c>
      <c r="X2132" s="1" t="s">
        <v>53</v>
      </c>
      <c r="Y2132" s="1" t="s">
        <v>49</v>
      </c>
      <c r="Z2132" s="1" t="s">
        <v>3770</v>
      </c>
      <c r="AA2132" s="1" t="s">
        <v>3741</v>
      </c>
      <c r="AB2132" s="1" t="s">
        <v>3742</v>
      </c>
      <c r="AC2132" s="1" t="s">
        <v>67</v>
      </c>
      <c r="AD2132" s="1" t="s">
        <v>3743</v>
      </c>
      <c r="AE2132" s="1" t="s">
        <v>3744</v>
      </c>
      <c r="AF2132" s="1" t="s">
        <v>70</v>
      </c>
      <c r="AG2132" s="1" t="s">
        <v>3745</v>
      </c>
      <c r="AH2132">
        <v>328</v>
      </c>
      <c r="AI2132" s="1" t="s">
        <v>70</v>
      </c>
      <c r="AJ2132" s="1" t="s">
        <v>71</v>
      </c>
      <c r="AK2132" s="1" t="s">
        <v>72</v>
      </c>
      <c r="AL2132">
        <v>1</v>
      </c>
      <c r="AM2132" s="1" t="s">
        <v>4435</v>
      </c>
      <c r="AN2132" s="2">
        <v>46113</v>
      </c>
      <c r="AO2132" s="3">
        <v>46113</v>
      </c>
    </row>
    <row r="2133" spans="1:41">
      <c r="A2133" s="1" t="s">
        <v>4436</v>
      </c>
      <c r="B2133" s="1" t="s">
        <v>3733</v>
      </c>
      <c r="E2133" s="1" t="s">
        <v>3734</v>
      </c>
      <c r="F2133">
        <v>46128.833333333336</v>
      </c>
      <c r="G2133">
        <v>46129.833333333336</v>
      </c>
      <c r="H2133">
        <v>46112.833333333336</v>
      </c>
      <c r="I2133">
        <v>46142.833333333336</v>
      </c>
      <c r="J2133" s="1" t="s">
        <v>3769</v>
      </c>
      <c r="K2133" s="1" t="s">
        <v>87</v>
      </c>
      <c r="L2133" s="1" t="s">
        <v>3770</v>
      </c>
      <c r="M2133" s="1" t="s">
        <v>3774</v>
      </c>
      <c r="N2133" s="1" t="s">
        <v>3738</v>
      </c>
      <c r="O2133" s="1" t="s">
        <v>49</v>
      </c>
      <c r="P2133">
        <v>415.7878</v>
      </c>
      <c r="Q2133" s="1" t="s">
        <v>3739</v>
      </c>
      <c r="R2133">
        <v>8.2600066668622796E-2</v>
      </c>
      <c r="S2133" s="1" t="s">
        <v>3740</v>
      </c>
      <c r="T2133" s="1" t="s">
        <v>52</v>
      </c>
      <c r="U2133">
        <v>34.344099999999997</v>
      </c>
      <c r="V2133">
        <v>28.306799999999999</v>
      </c>
      <c r="W2133">
        <v>28.306799999999999</v>
      </c>
      <c r="X2133" s="1" t="s">
        <v>53</v>
      </c>
      <c r="Y2133" s="1" t="s">
        <v>49</v>
      </c>
      <c r="Z2133" s="1" t="s">
        <v>3770</v>
      </c>
      <c r="AA2133" s="1" t="s">
        <v>3741</v>
      </c>
      <c r="AB2133" s="1" t="s">
        <v>3742</v>
      </c>
      <c r="AC2133" s="1" t="s">
        <v>67</v>
      </c>
      <c r="AD2133" s="1" t="s">
        <v>3743</v>
      </c>
      <c r="AE2133" s="1" t="s">
        <v>3744</v>
      </c>
      <c r="AF2133" s="1" t="s">
        <v>70</v>
      </c>
      <c r="AG2133" s="1" t="s">
        <v>3745</v>
      </c>
      <c r="AH2133">
        <v>329</v>
      </c>
      <c r="AI2133" s="1" t="s">
        <v>70</v>
      </c>
      <c r="AJ2133" s="1" t="s">
        <v>71</v>
      </c>
      <c r="AK2133" s="1" t="s">
        <v>72</v>
      </c>
      <c r="AL2133">
        <v>1</v>
      </c>
      <c r="AM2133" s="1" t="s">
        <v>4437</v>
      </c>
      <c r="AN2133" s="2">
        <v>46113</v>
      </c>
      <c r="AO2133" s="3">
        <v>46113</v>
      </c>
    </row>
    <row r="2134" spans="1:41">
      <c r="A2134" s="1" t="s">
        <v>4438</v>
      </c>
      <c r="B2134" s="1" t="s">
        <v>3733</v>
      </c>
      <c r="E2134" s="1" t="s">
        <v>3734</v>
      </c>
      <c r="F2134">
        <v>46128.833333333336</v>
      </c>
      <c r="G2134">
        <v>46129.833333333336</v>
      </c>
      <c r="H2134">
        <v>46112.833333333336</v>
      </c>
      <c r="I2134">
        <v>46142.833333333336</v>
      </c>
      <c r="J2134" s="1" t="s">
        <v>3777</v>
      </c>
      <c r="K2134" s="1" t="s">
        <v>107</v>
      </c>
      <c r="L2134" s="1" t="s">
        <v>3778</v>
      </c>
      <c r="M2134" s="1" t="s">
        <v>3779</v>
      </c>
      <c r="N2134" s="1" t="s">
        <v>3738</v>
      </c>
      <c r="O2134" s="1" t="s">
        <v>49</v>
      </c>
      <c r="P2134">
        <v>291.65769999999998</v>
      </c>
      <c r="Q2134" s="1" t="s">
        <v>3780</v>
      </c>
      <c r="R2134">
        <v>0.50000017143384179</v>
      </c>
      <c r="S2134" s="1" t="s">
        <v>51</v>
      </c>
      <c r="T2134" s="1" t="s">
        <v>52</v>
      </c>
      <c r="U2134">
        <v>145.8289</v>
      </c>
      <c r="V2134">
        <v>134.1626</v>
      </c>
      <c r="W2134">
        <v>134.1626</v>
      </c>
      <c r="X2134" s="1" t="s">
        <v>53</v>
      </c>
      <c r="Y2134" s="1" t="s">
        <v>49</v>
      </c>
      <c r="Z2134" s="1" t="s">
        <v>3778</v>
      </c>
      <c r="AA2134" s="1" t="s">
        <v>3781</v>
      </c>
      <c r="AB2134" s="1" t="s">
        <v>3742</v>
      </c>
      <c r="AC2134" s="1" t="s">
        <v>67</v>
      </c>
      <c r="AD2134" s="1" t="s">
        <v>3743</v>
      </c>
      <c r="AE2134" s="1" t="s">
        <v>3744</v>
      </c>
      <c r="AF2134" s="1" t="s">
        <v>70</v>
      </c>
      <c r="AG2134" s="1" t="s">
        <v>3745</v>
      </c>
      <c r="AH2134">
        <v>330</v>
      </c>
      <c r="AI2134" s="1" t="s">
        <v>113</v>
      </c>
      <c r="AJ2134" s="1" t="s">
        <v>114</v>
      </c>
      <c r="AK2134" s="1" t="s">
        <v>115</v>
      </c>
      <c r="AL2134">
        <v>1</v>
      </c>
      <c r="AM2134" s="1" t="s">
        <v>4439</v>
      </c>
      <c r="AN2134" s="2">
        <v>46113</v>
      </c>
      <c r="AO2134" s="3">
        <v>46113</v>
      </c>
    </row>
    <row r="2135" spans="1:41">
      <c r="A2135" s="1" t="s">
        <v>4440</v>
      </c>
      <c r="B2135" s="1" t="s">
        <v>3733</v>
      </c>
      <c r="E2135" s="1" t="s">
        <v>3734</v>
      </c>
      <c r="F2135">
        <v>46128.833333333336</v>
      </c>
      <c r="G2135">
        <v>46129.833333333336</v>
      </c>
      <c r="H2135">
        <v>46112.833333333336</v>
      </c>
      <c r="I2135">
        <v>46142.833333333336</v>
      </c>
      <c r="J2135" s="1" t="s">
        <v>3777</v>
      </c>
      <c r="K2135" s="1" t="s">
        <v>107</v>
      </c>
      <c r="L2135" s="1" t="s">
        <v>3778</v>
      </c>
      <c r="M2135" s="1" t="s">
        <v>3784</v>
      </c>
      <c r="N2135" s="1" t="s">
        <v>3738</v>
      </c>
      <c r="O2135" s="1" t="s">
        <v>49</v>
      </c>
      <c r="P2135">
        <v>325.91070000000002</v>
      </c>
      <c r="Q2135" s="1" t="s">
        <v>3780</v>
      </c>
      <c r="R2135">
        <v>0.49999984658374214</v>
      </c>
      <c r="S2135" s="1" t="s">
        <v>51</v>
      </c>
      <c r="T2135" s="1" t="s">
        <v>52</v>
      </c>
      <c r="U2135">
        <v>162.95529999999999</v>
      </c>
      <c r="V2135">
        <v>149.91890000000001</v>
      </c>
      <c r="W2135">
        <v>149.91890000000001</v>
      </c>
      <c r="X2135" s="1" t="s">
        <v>53</v>
      </c>
      <c r="Y2135" s="1" t="s">
        <v>49</v>
      </c>
      <c r="Z2135" s="1" t="s">
        <v>3778</v>
      </c>
      <c r="AA2135" s="1" t="s">
        <v>3781</v>
      </c>
      <c r="AB2135" s="1" t="s">
        <v>3742</v>
      </c>
      <c r="AC2135" s="1" t="s">
        <v>67</v>
      </c>
      <c r="AD2135" s="1" t="s">
        <v>3743</v>
      </c>
      <c r="AE2135" s="1" t="s">
        <v>3744</v>
      </c>
      <c r="AF2135" s="1" t="s">
        <v>70</v>
      </c>
      <c r="AG2135" s="1" t="s">
        <v>3745</v>
      </c>
      <c r="AH2135">
        <v>331</v>
      </c>
      <c r="AI2135" s="1" t="s">
        <v>113</v>
      </c>
      <c r="AJ2135" s="1" t="s">
        <v>114</v>
      </c>
      <c r="AK2135" s="1" t="s">
        <v>115</v>
      </c>
      <c r="AL2135">
        <v>1</v>
      </c>
      <c r="AM2135" s="1" t="s">
        <v>4441</v>
      </c>
      <c r="AN2135" s="2">
        <v>46113</v>
      </c>
      <c r="AO2135" s="3">
        <v>46113</v>
      </c>
    </row>
    <row r="2136" spans="1:41">
      <c r="A2136" s="1" t="s">
        <v>4442</v>
      </c>
      <c r="B2136" s="1" t="s">
        <v>3733</v>
      </c>
      <c r="E2136" s="1" t="s">
        <v>3787</v>
      </c>
      <c r="F2136">
        <v>46128.833333333336</v>
      </c>
      <c r="G2136">
        <v>46129.833333333336</v>
      </c>
      <c r="H2136">
        <v>46112.833333333336</v>
      </c>
      <c r="I2136">
        <v>46142.833333333336</v>
      </c>
      <c r="J2136" s="1" t="s">
        <v>3735</v>
      </c>
      <c r="K2136" s="1" t="s">
        <v>45</v>
      </c>
      <c r="L2136" s="1" t="s">
        <v>3736</v>
      </c>
      <c r="M2136" s="1" t="s">
        <v>3788</v>
      </c>
      <c r="N2136" s="1" t="s">
        <v>3738</v>
      </c>
      <c r="O2136" s="1" t="s">
        <v>49</v>
      </c>
      <c r="P2136">
        <v>610.17780000000005</v>
      </c>
      <c r="Q2136" s="1" t="s">
        <v>3739</v>
      </c>
      <c r="R2136">
        <v>3.1610950119784764E-2</v>
      </c>
      <c r="S2136" s="1" t="s">
        <v>3740</v>
      </c>
      <c r="T2136" s="1" t="s">
        <v>52</v>
      </c>
      <c r="U2136">
        <v>19.2883</v>
      </c>
      <c r="V2136">
        <v>15.6511</v>
      </c>
      <c r="W2136">
        <v>15.6511</v>
      </c>
      <c r="X2136" s="1" t="s">
        <v>53</v>
      </c>
      <c r="Y2136" s="1" t="s">
        <v>49</v>
      </c>
      <c r="Z2136" s="1" t="s">
        <v>3736</v>
      </c>
      <c r="AA2136" s="1" t="s">
        <v>3789</v>
      </c>
      <c r="AB2136" s="1" t="s">
        <v>3790</v>
      </c>
      <c r="AC2136" s="1" t="s">
        <v>125</v>
      </c>
      <c r="AD2136" s="1" t="s">
        <v>3791</v>
      </c>
      <c r="AE2136" s="1" t="s">
        <v>3792</v>
      </c>
      <c r="AF2136" s="1" t="s">
        <v>70</v>
      </c>
      <c r="AG2136" s="1" t="s">
        <v>3745</v>
      </c>
      <c r="AH2136">
        <v>332</v>
      </c>
      <c r="AI2136" s="1" t="s">
        <v>70</v>
      </c>
      <c r="AJ2136" s="1" t="s">
        <v>71</v>
      </c>
      <c r="AK2136" s="1" t="s">
        <v>72</v>
      </c>
      <c r="AL2136">
        <v>1</v>
      </c>
      <c r="AM2136" s="1" t="s">
        <v>4443</v>
      </c>
      <c r="AN2136" s="2">
        <v>46113</v>
      </c>
      <c r="AO2136" s="3">
        <v>46113</v>
      </c>
    </row>
    <row r="2137" spans="1:41">
      <c r="A2137" s="1" t="s">
        <v>4444</v>
      </c>
      <c r="B2137" s="1" t="s">
        <v>3733</v>
      </c>
      <c r="E2137" s="1" t="s">
        <v>3787</v>
      </c>
      <c r="F2137">
        <v>46128.833333333336</v>
      </c>
      <c r="G2137">
        <v>46129.833333333336</v>
      </c>
      <c r="H2137">
        <v>46112.833333333336</v>
      </c>
      <c r="I2137">
        <v>46142.833333333336</v>
      </c>
      <c r="J2137" s="1" t="s">
        <v>3735</v>
      </c>
      <c r="K2137" s="1" t="s">
        <v>45</v>
      </c>
      <c r="L2137" s="1" t="s">
        <v>3736</v>
      </c>
      <c r="M2137" s="1" t="s">
        <v>3795</v>
      </c>
      <c r="N2137" s="1" t="s">
        <v>3738</v>
      </c>
      <c r="O2137" s="1" t="s">
        <v>49</v>
      </c>
      <c r="P2137">
        <v>724.59479999999996</v>
      </c>
      <c r="Q2137" s="1" t="s">
        <v>3739</v>
      </c>
      <c r="R2137">
        <v>3.1611046615294514E-2</v>
      </c>
      <c r="S2137" s="1" t="s">
        <v>3740</v>
      </c>
      <c r="T2137" s="1" t="s">
        <v>52</v>
      </c>
      <c r="U2137">
        <v>22.905200000000001</v>
      </c>
      <c r="V2137">
        <v>18.585899999999999</v>
      </c>
      <c r="W2137">
        <v>18.585899999999999</v>
      </c>
      <c r="X2137" s="1" t="s">
        <v>53</v>
      </c>
      <c r="Y2137" s="1" t="s">
        <v>49</v>
      </c>
      <c r="Z2137" s="1" t="s">
        <v>3736</v>
      </c>
      <c r="AA2137" s="1" t="s">
        <v>3789</v>
      </c>
      <c r="AB2137" s="1" t="s">
        <v>3790</v>
      </c>
      <c r="AC2137" s="1" t="s">
        <v>125</v>
      </c>
      <c r="AD2137" s="1" t="s">
        <v>3791</v>
      </c>
      <c r="AE2137" s="1" t="s">
        <v>3792</v>
      </c>
      <c r="AF2137" s="1" t="s">
        <v>70</v>
      </c>
      <c r="AG2137" s="1" t="s">
        <v>3745</v>
      </c>
      <c r="AH2137">
        <v>333</v>
      </c>
      <c r="AI2137" s="1" t="s">
        <v>70</v>
      </c>
      <c r="AJ2137" s="1" t="s">
        <v>71</v>
      </c>
      <c r="AK2137" s="1" t="s">
        <v>72</v>
      </c>
      <c r="AL2137">
        <v>1</v>
      </c>
      <c r="AM2137" s="1" t="s">
        <v>4445</v>
      </c>
      <c r="AN2137" s="2">
        <v>46113</v>
      </c>
      <c r="AO2137" s="3">
        <v>46113</v>
      </c>
    </row>
    <row r="2138" spans="1:41">
      <c r="A2138" s="1" t="s">
        <v>4446</v>
      </c>
      <c r="B2138" s="1" t="s">
        <v>3733</v>
      </c>
      <c r="E2138" s="1" t="s">
        <v>3787</v>
      </c>
      <c r="F2138">
        <v>46128.833333333336</v>
      </c>
      <c r="G2138">
        <v>46129.833333333336</v>
      </c>
      <c r="H2138">
        <v>46112.833333333336</v>
      </c>
      <c r="I2138">
        <v>46142.833333333336</v>
      </c>
      <c r="J2138" s="1" t="s">
        <v>3751</v>
      </c>
      <c r="K2138" s="1" t="s">
        <v>124</v>
      </c>
      <c r="L2138" s="1" t="s">
        <v>3752</v>
      </c>
      <c r="M2138" s="1" t="s">
        <v>3798</v>
      </c>
      <c r="N2138" s="1" t="s">
        <v>3738</v>
      </c>
      <c r="O2138" s="1" t="s">
        <v>49</v>
      </c>
      <c r="P2138">
        <v>5.0749000000000004</v>
      </c>
      <c r="Q2138" s="1" t="s">
        <v>3754</v>
      </c>
      <c r="R2138">
        <v>6.2499753689727884</v>
      </c>
      <c r="S2138" s="1" t="s">
        <v>51</v>
      </c>
      <c r="T2138" s="1" t="s">
        <v>52</v>
      </c>
      <c r="U2138">
        <v>31.718</v>
      </c>
      <c r="V2138">
        <v>30.132100000000001</v>
      </c>
      <c r="W2138">
        <v>30.132100000000001</v>
      </c>
      <c r="X2138" s="1" t="s">
        <v>53</v>
      </c>
      <c r="Y2138" s="1" t="s">
        <v>49</v>
      </c>
      <c r="Z2138" s="1" t="s">
        <v>3752</v>
      </c>
      <c r="AA2138" s="1" t="s">
        <v>3789</v>
      </c>
      <c r="AB2138" s="1" t="s">
        <v>3790</v>
      </c>
      <c r="AC2138" s="1" t="s">
        <v>125</v>
      </c>
      <c r="AD2138" s="1" t="s">
        <v>3791</v>
      </c>
      <c r="AE2138" s="1" t="s">
        <v>3792</v>
      </c>
      <c r="AF2138" s="1" t="s">
        <v>70</v>
      </c>
      <c r="AG2138" s="1" t="s">
        <v>3745</v>
      </c>
      <c r="AH2138">
        <v>334</v>
      </c>
      <c r="AI2138" s="1" t="s">
        <v>70</v>
      </c>
      <c r="AJ2138" s="1" t="s">
        <v>71</v>
      </c>
      <c r="AK2138" s="1" t="s">
        <v>72</v>
      </c>
      <c r="AL2138">
        <v>1</v>
      </c>
      <c r="AM2138" s="1" t="s">
        <v>4447</v>
      </c>
      <c r="AN2138" s="2">
        <v>46113</v>
      </c>
      <c r="AO2138" s="3">
        <v>46113</v>
      </c>
    </row>
    <row r="2139" spans="1:41">
      <c r="A2139" s="1" t="s">
        <v>4448</v>
      </c>
      <c r="B2139" s="1" t="s">
        <v>3733</v>
      </c>
      <c r="E2139" s="1" t="s">
        <v>3787</v>
      </c>
      <c r="F2139">
        <v>46128.833333333336</v>
      </c>
      <c r="G2139">
        <v>46129.833333333336</v>
      </c>
      <c r="H2139">
        <v>46112.833333333336</v>
      </c>
      <c r="I2139">
        <v>46142.833333333336</v>
      </c>
      <c r="J2139" s="1" t="s">
        <v>3751</v>
      </c>
      <c r="K2139" s="1" t="s">
        <v>124</v>
      </c>
      <c r="L2139" s="1" t="s">
        <v>3752</v>
      </c>
      <c r="M2139" s="1" t="s">
        <v>3801</v>
      </c>
      <c r="N2139" s="1" t="s">
        <v>3738</v>
      </c>
      <c r="O2139" s="1" t="s">
        <v>49</v>
      </c>
      <c r="P2139">
        <v>5.5610999999999997</v>
      </c>
      <c r="Q2139" s="1" t="s">
        <v>3754</v>
      </c>
      <c r="R2139">
        <v>6.2499505493517464</v>
      </c>
      <c r="S2139" s="1" t="s">
        <v>51</v>
      </c>
      <c r="T2139" s="1" t="s">
        <v>52</v>
      </c>
      <c r="U2139">
        <v>34.756599999999999</v>
      </c>
      <c r="V2139">
        <v>33.018799999999999</v>
      </c>
      <c r="W2139">
        <v>33.018799999999999</v>
      </c>
      <c r="X2139" s="1" t="s">
        <v>53</v>
      </c>
      <c r="Y2139" s="1" t="s">
        <v>49</v>
      </c>
      <c r="Z2139" s="1" t="s">
        <v>3752</v>
      </c>
      <c r="AA2139" s="1" t="s">
        <v>3789</v>
      </c>
      <c r="AB2139" s="1" t="s">
        <v>3790</v>
      </c>
      <c r="AC2139" s="1" t="s">
        <v>125</v>
      </c>
      <c r="AD2139" s="1" t="s">
        <v>3791</v>
      </c>
      <c r="AE2139" s="1" t="s">
        <v>3792</v>
      </c>
      <c r="AF2139" s="1" t="s">
        <v>70</v>
      </c>
      <c r="AG2139" s="1" t="s">
        <v>3745</v>
      </c>
      <c r="AH2139">
        <v>335</v>
      </c>
      <c r="AI2139" s="1" t="s">
        <v>70</v>
      </c>
      <c r="AJ2139" s="1" t="s">
        <v>71</v>
      </c>
      <c r="AK2139" s="1" t="s">
        <v>72</v>
      </c>
      <c r="AL2139">
        <v>1</v>
      </c>
      <c r="AM2139" s="1" t="s">
        <v>4449</v>
      </c>
      <c r="AN2139" s="2">
        <v>46113</v>
      </c>
      <c r="AO2139" s="3">
        <v>46113</v>
      </c>
    </row>
    <row r="2140" spans="1:41">
      <c r="A2140" s="1" t="s">
        <v>4450</v>
      </c>
      <c r="B2140" s="1" t="s">
        <v>3733</v>
      </c>
      <c r="E2140" s="1" t="s">
        <v>3787</v>
      </c>
      <c r="F2140">
        <v>46128.833333333336</v>
      </c>
      <c r="G2140">
        <v>46129.833333333336</v>
      </c>
      <c r="H2140">
        <v>46112.833333333336</v>
      </c>
      <c r="I2140">
        <v>46142.833333333336</v>
      </c>
      <c r="J2140" s="1" t="s">
        <v>3760</v>
      </c>
      <c r="K2140" s="1" t="s">
        <v>76</v>
      </c>
      <c r="L2140" s="1" t="s">
        <v>3761</v>
      </c>
      <c r="M2140" s="1" t="s">
        <v>3804</v>
      </c>
      <c r="N2140" s="1" t="s">
        <v>3738</v>
      </c>
      <c r="O2140" s="1" t="s">
        <v>49</v>
      </c>
      <c r="P2140">
        <v>152.0729</v>
      </c>
      <c r="Q2140" s="1" t="s">
        <v>3763</v>
      </c>
      <c r="R2140">
        <v>2.6000030248650483E-2</v>
      </c>
      <c r="S2140" s="1" t="s">
        <v>51</v>
      </c>
      <c r="T2140" s="1" t="s">
        <v>52</v>
      </c>
      <c r="U2140">
        <v>3.9539</v>
      </c>
      <c r="V2140">
        <v>3.6497000000000002</v>
      </c>
      <c r="W2140">
        <v>3.6497000000000002</v>
      </c>
      <c r="X2140" s="1" t="s">
        <v>53</v>
      </c>
      <c r="Y2140" s="1" t="s">
        <v>49</v>
      </c>
      <c r="Z2140" s="1" t="s">
        <v>3761</v>
      </c>
      <c r="AA2140" s="1" t="s">
        <v>3789</v>
      </c>
      <c r="AB2140" s="1" t="s">
        <v>3790</v>
      </c>
      <c r="AC2140" s="1" t="s">
        <v>125</v>
      </c>
      <c r="AD2140" s="1" t="s">
        <v>3791</v>
      </c>
      <c r="AE2140" s="1" t="s">
        <v>3792</v>
      </c>
      <c r="AF2140" s="1" t="s">
        <v>70</v>
      </c>
      <c r="AG2140" s="1" t="s">
        <v>3745</v>
      </c>
      <c r="AH2140">
        <v>336</v>
      </c>
      <c r="AI2140" s="1" t="s">
        <v>70</v>
      </c>
      <c r="AJ2140" s="1" t="s">
        <v>71</v>
      </c>
      <c r="AK2140" s="1" t="s">
        <v>72</v>
      </c>
      <c r="AL2140">
        <v>1</v>
      </c>
      <c r="AM2140" s="1" t="s">
        <v>4451</v>
      </c>
      <c r="AN2140" s="2">
        <v>46113</v>
      </c>
      <c r="AO2140" s="3">
        <v>46113</v>
      </c>
    </row>
    <row r="2141" spans="1:41">
      <c r="A2141" s="1" t="s">
        <v>4452</v>
      </c>
      <c r="B2141" s="1" t="s">
        <v>3733</v>
      </c>
      <c r="E2141" s="1" t="s">
        <v>3787</v>
      </c>
      <c r="F2141">
        <v>46128.833333333336</v>
      </c>
      <c r="G2141">
        <v>46129.833333333336</v>
      </c>
      <c r="H2141">
        <v>46112.833333333336</v>
      </c>
      <c r="I2141">
        <v>46142.833333333336</v>
      </c>
      <c r="J2141" s="1" t="s">
        <v>3760</v>
      </c>
      <c r="K2141" s="1" t="s">
        <v>76</v>
      </c>
      <c r="L2141" s="1" t="s">
        <v>3761</v>
      </c>
      <c r="M2141" s="1" t="s">
        <v>3807</v>
      </c>
      <c r="N2141" s="1" t="s">
        <v>3738</v>
      </c>
      <c r="O2141" s="1" t="s">
        <v>49</v>
      </c>
      <c r="P2141">
        <v>148.988</v>
      </c>
      <c r="Q2141" s="1" t="s">
        <v>3763</v>
      </c>
      <c r="R2141">
        <v>2.600008054339947E-2</v>
      </c>
      <c r="S2141" s="1" t="s">
        <v>51</v>
      </c>
      <c r="T2141" s="1" t="s">
        <v>52</v>
      </c>
      <c r="U2141">
        <v>3.8736999999999999</v>
      </c>
      <c r="V2141">
        <v>3.5756999999999999</v>
      </c>
      <c r="W2141">
        <v>3.5756999999999999</v>
      </c>
      <c r="X2141" s="1" t="s">
        <v>53</v>
      </c>
      <c r="Y2141" s="1" t="s">
        <v>49</v>
      </c>
      <c r="Z2141" s="1" t="s">
        <v>3761</v>
      </c>
      <c r="AA2141" s="1" t="s">
        <v>3789</v>
      </c>
      <c r="AB2141" s="1" t="s">
        <v>3790</v>
      </c>
      <c r="AC2141" s="1" t="s">
        <v>125</v>
      </c>
      <c r="AD2141" s="1" t="s">
        <v>3791</v>
      </c>
      <c r="AE2141" s="1" t="s">
        <v>3792</v>
      </c>
      <c r="AF2141" s="1" t="s">
        <v>70</v>
      </c>
      <c r="AG2141" s="1" t="s">
        <v>3745</v>
      </c>
      <c r="AH2141">
        <v>337</v>
      </c>
      <c r="AI2141" s="1" t="s">
        <v>70</v>
      </c>
      <c r="AJ2141" s="1" t="s">
        <v>71</v>
      </c>
      <c r="AK2141" s="1" t="s">
        <v>72</v>
      </c>
      <c r="AL2141">
        <v>1</v>
      </c>
      <c r="AM2141" s="1" t="s">
        <v>4453</v>
      </c>
      <c r="AN2141" s="2">
        <v>46113</v>
      </c>
      <c r="AO2141" s="3">
        <v>46113</v>
      </c>
    </row>
    <row r="2142" spans="1:41">
      <c r="A2142" s="1" t="s">
        <v>4454</v>
      </c>
      <c r="B2142" s="1" t="s">
        <v>3733</v>
      </c>
      <c r="E2142" s="1" t="s">
        <v>3787</v>
      </c>
      <c r="F2142">
        <v>46128.833333333336</v>
      </c>
      <c r="G2142">
        <v>46129.833333333336</v>
      </c>
      <c r="H2142">
        <v>46112.833333333336</v>
      </c>
      <c r="I2142">
        <v>46142.833333333336</v>
      </c>
      <c r="J2142" s="1" t="s">
        <v>3769</v>
      </c>
      <c r="K2142" s="1" t="s">
        <v>87</v>
      </c>
      <c r="L2142" s="1" t="s">
        <v>3770</v>
      </c>
      <c r="M2142" s="1" t="s">
        <v>3810</v>
      </c>
      <c r="N2142" s="1" t="s">
        <v>3738</v>
      </c>
      <c r="O2142" s="1" t="s">
        <v>49</v>
      </c>
      <c r="P2142">
        <v>197.94069999999999</v>
      </c>
      <c r="Q2142" s="1" t="s">
        <v>3739</v>
      </c>
      <c r="R2142">
        <v>8.2599990805327053E-2</v>
      </c>
      <c r="S2142" s="1" t="s">
        <v>3740</v>
      </c>
      <c r="T2142" s="1" t="s">
        <v>52</v>
      </c>
      <c r="U2142">
        <v>16.349900000000002</v>
      </c>
      <c r="V2142">
        <v>13.4758</v>
      </c>
      <c r="W2142">
        <v>13.4758</v>
      </c>
      <c r="X2142" s="1" t="s">
        <v>53</v>
      </c>
      <c r="Y2142" s="1" t="s">
        <v>49</v>
      </c>
      <c r="Z2142" s="1" t="s">
        <v>3770</v>
      </c>
      <c r="AA2142" s="1" t="s">
        <v>3789</v>
      </c>
      <c r="AB2142" s="1" t="s">
        <v>3790</v>
      </c>
      <c r="AC2142" s="1" t="s">
        <v>125</v>
      </c>
      <c r="AD2142" s="1" t="s">
        <v>3791</v>
      </c>
      <c r="AE2142" s="1" t="s">
        <v>3792</v>
      </c>
      <c r="AF2142" s="1" t="s">
        <v>70</v>
      </c>
      <c r="AG2142" s="1" t="s">
        <v>3745</v>
      </c>
      <c r="AH2142">
        <v>338</v>
      </c>
      <c r="AI2142" s="1" t="s">
        <v>70</v>
      </c>
      <c r="AJ2142" s="1" t="s">
        <v>71</v>
      </c>
      <c r="AK2142" s="1" t="s">
        <v>72</v>
      </c>
      <c r="AL2142">
        <v>1</v>
      </c>
      <c r="AM2142" s="1" t="s">
        <v>4455</v>
      </c>
      <c r="AN2142" s="2">
        <v>46113</v>
      </c>
      <c r="AO2142" s="3">
        <v>46113</v>
      </c>
    </row>
    <row r="2143" spans="1:41">
      <c r="A2143" s="1" t="s">
        <v>4456</v>
      </c>
      <c r="B2143" s="1" t="s">
        <v>3733</v>
      </c>
      <c r="E2143" s="1" t="s">
        <v>3787</v>
      </c>
      <c r="F2143">
        <v>46128.833333333336</v>
      </c>
      <c r="G2143">
        <v>46129.833333333336</v>
      </c>
      <c r="H2143">
        <v>46112.833333333336</v>
      </c>
      <c r="I2143">
        <v>46142.833333333336</v>
      </c>
      <c r="J2143" s="1" t="s">
        <v>3769</v>
      </c>
      <c r="K2143" s="1" t="s">
        <v>87</v>
      </c>
      <c r="L2143" s="1" t="s">
        <v>3770</v>
      </c>
      <c r="M2143" s="1" t="s">
        <v>3813</v>
      </c>
      <c r="N2143" s="1" t="s">
        <v>3738</v>
      </c>
      <c r="O2143" s="1" t="s">
        <v>49</v>
      </c>
      <c r="P2143">
        <v>184.50450000000001</v>
      </c>
      <c r="Q2143" s="1" t="s">
        <v>3739</v>
      </c>
      <c r="R2143">
        <v>8.2600153383792799E-2</v>
      </c>
      <c r="S2143" s="1" t="s">
        <v>3740</v>
      </c>
      <c r="T2143" s="1" t="s">
        <v>52</v>
      </c>
      <c r="U2143">
        <v>15.2401</v>
      </c>
      <c r="V2143">
        <v>12.561</v>
      </c>
      <c r="W2143">
        <v>12.561</v>
      </c>
      <c r="X2143" s="1" t="s">
        <v>53</v>
      </c>
      <c r="Y2143" s="1" t="s">
        <v>49</v>
      </c>
      <c r="Z2143" s="1" t="s">
        <v>3770</v>
      </c>
      <c r="AA2143" s="1" t="s">
        <v>3789</v>
      </c>
      <c r="AB2143" s="1" t="s">
        <v>3790</v>
      </c>
      <c r="AC2143" s="1" t="s">
        <v>125</v>
      </c>
      <c r="AD2143" s="1" t="s">
        <v>3791</v>
      </c>
      <c r="AE2143" s="1" t="s">
        <v>3792</v>
      </c>
      <c r="AF2143" s="1" t="s">
        <v>70</v>
      </c>
      <c r="AG2143" s="1" t="s">
        <v>3745</v>
      </c>
      <c r="AH2143">
        <v>339</v>
      </c>
      <c r="AI2143" s="1" t="s">
        <v>70</v>
      </c>
      <c r="AJ2143" s="1" t="s">
        <v>71</v>
      </c>
      <c r="AK2143" s="1" t="s">
        <v>72</v>
      </c>
      <c r="AL2143">
        <v>1</v>
      </c>
      <c r="AM2143" s="1" t="s">
        <v>4457</v>
      </c>
      <c r="AN2143" s="2">
        <v>46113</v>
      </c>
      <c r="AO2143" s="3">
        <v>46113</v>
      </c>
    </row>
    <row r="2144" spans="1:41">
      <c r="A2144" s="1" t="s">
        <v>4458</v>
      </c>
      <c r="B2144" s="1" t="s">
        <v>3733</v>
      </c>
      <c r="E2144" s="1" t="s">
        <v>3787</v>
      </c>
      <c r="F2144">
        <v>46128.833333333336</v>
      </c>
      <c r="G2144">
        <v>46129.833333333336</v>
      </c>
      <c r="H2144">
        <v>46112.833333333336</v>
      </c>
      <c r="I2144">
        <v>46142.833333333336</v>
      </c>
      <c r="J2144" s="1" t="s">
        <v>3777</v>
      </c>
      <c r="K2144" s="1" t="s">
        <v>107</v>
      </c>
      <c r="L2144" s="1" t="s">
        <v>3778</v>
      </c>
      <c r="M2144" s="1" t="s">
        <v>3816</v>
      </c>
      <c r="N2144" s="1" t="s">
        <v>3738</v>
      </c>
      <c r="O2144" s="1" t="s">
        <v>49</v>
      </c>
      <c r="P2144">
        <v>138.55619999999999</v>
      </c>
      <c r="Q2144" s="1" t="s">
        <v>3780</v>
      </c>
      <c r="R2144">
        <v>0.5</v>
      </c>
      <c r="S2144" s="1" t="s">
        <v>51</v>
      </c>
      <c r="T2144" s="1" t="s">
        <v>52</v>
      </c>
      <c r="U2144">
        <v>69.278099999999995</v>
      </c>
      <c r="V2144">
        <v>63.735900000000001</v>
      </c>
      <c r="W2144">
        <v>63.735900000000001</v>
      </c>
      <c r="X2144" s="1" t="s">
        <v>53</v>
      </c>
      <c r="Y2144" s="1" t="s">
        <v>49</v>
      </c>
      <c r="Z2144" s="1" t="s">
        <v>3778</v>
      </c>
      <c r="AA2144" s="1" t="s">
        <v>3817</v>
      </c>
      <c r="AB2144" s="1" t="s">
        <v>3790</v>
      </c>
      <c r="AC2144" s="1" t="s">
        <v>125</v>
      </c>
      <c r="AD2144" s="1" t="s">
        <v>3791</v>
      </c>
      <c r="AE2144" s="1" t="s">
        <v>3792</v>
      </c>
      <c r="AF2144" s="1" t="s">
        <v>70</v>
      </c>
      <c r="AG2144" s="1" t="s">
        <v>3745</v>
      </c>
      <c r="AH2144">
        <v>340</v>
      </c>
      <c r="AI2144" s="1" t="s">
        <v>113</v>
      </c>
      <c r="AJ2144" s="1" t="s">
        <v>114</v>
      </c>
      <c r="AK2144" s="1" t="s">
        <v>115</v>
      </c>
      <c r="AL2144">
        <v>1</v>
      </c>
      <c r="AM2144" s="1" t="s">
        <v>4459</v>
      </c>
      <c r="AN2144" s="2">
        <v>46113</v>
      </c>
      <c r="AO2144" s="3">
        <v>46113</v>
      </c>
    </row>
    <row r="2145" spans="1:41">
      <c r="A2145" s="1" t="s">
        <v>4460</v>
      </c>
      <c r="B2145" s="1" t="s">
        <v>3733</v>
      </c>
      <c r="E2145" s="1" t="s">
        <v>3787</v>
      </c>
      <c r="F2145">
        <v>46128.833333333336</v>
      </c>
      <c r="G2145">
        <v>46129.833333333336</v>
      </c>
      <c r="H2145">
        <v>46112.833333333336</v>
      </c>
      <c r="I2145">
        <v>46142.833333333336</v>
      </c>
      <c r="J2145" s="1" t="s">
        <v>3777</v>
      </c>
      <c r="K2145" s="1" t="s">
        <v>107</v>
      </c>
      <c r="L2145" s="1" t="s">
        <v>3778</v>
      </c>
      <c r="M2145" s="1" t="s">
        <v>3820</v>
      </c>
      <c r="N2145" s="1" t="s">
        <v>3738</v>
      </c>
      <c r="O2145" s="1" t="s">
        <v>49</v>
      </c>
      <c r="P2145">
        <v>126.0245</v>
      </c>
      <c r="Q2145" s="1" t="s">
        <v>3780</v>
      </c>
      <c r="R2145">
        <v>0.50000039674825125</v>
      </c>
      <c r="S2145" s="1" t="s">
        <v>51</v>
      </c>
      <c r="T2145" s="1" t="s">
        <v>52</v>
      </c>
      <c r="U2145">
        <v>63.012300000000003</v>
      </c>
      <c r="V2145">
        <v>57.971299999999999</v>
      </c>
      <c r="W2145">
        <v>57.971299999999999</v>
      </c>
      <c r="X2145" s="1" t="s">
        <v>53</v>
      </c>
      <c r="Y2145" s="1" t="s">
        <v>49</v>
      </c>
      <c r="Z2145" s="1" t="s">
        <v>3778</v>
      </c>
      <c r="AA2145" s="1" t="s">
        <v>3817</v>
      </c>
      <c r="AB2145" s="1" t="s">
        <v>3790</v>
      </c>
      <c r="AC2145" s="1" t="s">
        <v>125</v>
      </c>
      <c r="AD2145" s="1" t="s">
        <v>3791</v>
      </c>
      <c r="AE2145" s="1" t="s">
        <v>3792</v>
      </c>
      <c r="AF2145" s="1" t="s">
        <v>70</v>
      </c>
      <c r="AG2145" s="1" t="s">
        <v>3745</v>
      </c>
      <c r="AH2145">
        <v>341</v>
      </c>
      <c r="AI2145" s="1" t="s">
        <v>113</v>
      </c>
      <c r="AJ2145" s="1" t="s">
        <v>114</v>
      </c>
      <c r="AK2145" s="1" t="s">
        <v>115</v>
      </c>
      <c r="AL2145">
        <v>1</v>
      </c>
      <c r="AM2145" s="1" t="s">
        <v>4461</v>
      </c>
      <c r="AN2145" s="2">
        <v>46113</v>
      </c>
      <c r="AO2145" s="3">
        <v>46113</v>
      </c>
    </row>
    <row r="2146" spans="1:41">
      <c r="A2146" s="1" t="s">
        <v>4462</v>
      </c>
      <c r="B2146" s="1" t="s">
        <v>3733</v>
      </c>
      <c r="E2146" s="1" t="s">
        <v>3734</v>
      </c>
      <c r="F2146">
        <v>46129.833333333336</v>
      </c>
      <c r="G2146">
        <v>46130.833333333336</v>
      </c>
      <c r="H2146">
        <v>46112.833333333336</v>
      </c>
      <c r="I2146">
        <v>46142.833333333336</v>
      </c>
      <c r="J2146" s="1" t="s">
        <v>3735</v>
      </c>
      <c r="K2146" s="1" t="s">
        <v>45</v>
      </c>
      <c r="L2146" s="1" t="s">
        <v>3736</v>
      </c>
      <c r="M2146" s="1" t="s">
        <v>3737</v>
      </c>
      <c r="N2146" s="1" t="s">
        <v>3738</v>
      </c>
      <c r="O2146" s="1" t="s">
        <v>49</v>
      </c>
      <c r="P2146">
        <v>1451.2165</v>
      </c>
      <c r="Q2146" s="1" t="s">
        <v>3739</v>
      </c>
      <c r="R2146">
        <v>3.1610996705178036E-2</v>
      </c>
      <c r="S2146" s="1" t="s">
        <v>3740</v>
      </c>
      <c r="T2146" s="1" t="s">
        <v>52</v>
      </c>
      <c r="U2146">
        <v>45.874400000000001</v>
      </c>
      <c r="V2146">
        <v>37.223700000000001</v>
      </c>
      <c r="W2146">
        <v>37.223700000000001</v>
      </c>
      <c r="X2146" s="1" t="s">
        <v>53</v>
      </c>
      <c r="Y2146" s="1" t="s">
        <v>49</v>
      </c>
      <c r="Z2146" s="1" t="s">
        <v>3736</v>
      </c>
      <c r="AA2146" s="1" t="s">
        <v>3741</v>
      </c>
      <c r="AB2146" s="1" t="s">
        <v>3742</v>
      </c>
      <c r="AC2146" s="1" t="s">
        <v>67</v>
      </c>
      <c r="AD2146" s="1" t="s">
        <v>3743</v>
      </c>
      <c r="AE2146" s="1" t="s">
        <v>3744</v>
      </c>
      <c r="AF2146" s="1" t="s">
        <v>70</v>
      </c>
      <c r="AG2146" s="1" t="s">
        <v>3745</v>
      </c>
      <c r="AH2146">
        <v>342</v>
      </c>
      <c r="AI2146" s="1" t="s">
        <v>70</v>
      </c>
      <c r="AJ2146" s="1" t="s">
        <v>71</v>
      </c>
      <c r="AK2146" s="1" t="s">
        <v>72</v>
      </c>
      <c r="AL2146">
        <v>1</v>
      </c>
      <c r="AM2146" s="1" t="s">
        <v>4463</v>
      </c>
      <c r="AN2146" s="2">
        <v>46113</v>
      </c>
      <c r="AO2146" s="3">
        <v>46113</v>
      </c>
    </row>
    <row r="2147" spans="1:41">
      <c r="A2147" s="1" t="s">
        <v>4464</v>
      </c>
      <c r="B2147" s="1" t="s">
        <v>3733</v>
      </c>
      <c r="E2147" s="1" t="s">
        <v>3734</v>
      </c>
      <c r="F2147">
        <v>46129.833333333336</v>
      </c>
      <c r="G2147">
        <v>46130.833333333336</v>
      </c>
      <c r="H2147">
        <v>46112.833333333336</v>
      </c>
      <c r="I2147">
        <v>46142.833333333336</v>
      </c>
      <c r="J2147" s="1" t="s">
        <v>3735</v>
      </c>
      <c r="K2147" s="1" t="s">
        <v>45</v>
      </c>
      <c r="L2147" s="1" t="s">
        <v>3736</v>
      </c>
      <c r="M2147" s="1" t="s">
        <v>3748</v>
      </c>
      <c r="N2147" s="1" t="s">
        <v>3738</v>
      </c>
      <c r="O2147" s="1" t="s">
        <v>49</v>
      </c>
      <c r="P2147">
        <v>1521.4912999999999</v>
      </c>
      <c r="Q2147" s="1" t="s">
        <v>3739</v>
      </c>
      <c r="R2147">
        <v>3.161102531443985E-2</v>
      </c>
      <c r="S2147" s="1" t="s">
        <v>3740</v>
      </c>
      <c r="T2147" s="1" t="s">
        <v>52</v>
      </c>
      <c r="U2147">
        <v>48.0959</v>
      </c>
      <c r="V2147">
        <v>39.026200000000003</v>
      </c>
      <c r="W2147">
        <v>39.026200000000003</v>
      </c>
      <c r="X2147" s="1" t="s">
        <v>53</v>
      </c>
      <c r="Y2147" s="1" t="s">
        <v>49</v>
      </c>
      <c r="Z2147" s="1" t="s">
        <v>3736</v>
      </c>
      <c r="AA2147" s="1" t="s">
        <v>3741</v>
      </c>
      <c r="AB2147" s="1" t="s">
        <v>3742</v>
      </c>
      <c r="AC2147" s="1" t="s">
        <v>67</v>
      </c>
      <c r="AD2147" s="1" t="s">
        <v>3743</v>
      </c>
      <c r="AE2147" s="1" t="s">
        <v>3744</v>
      </c>
      <c r="AF2147" s="1" t="s">
        <v>70</v>
      </c>
      <c r="AG2147" s="1" t="s">
        <v>3745</v>
      </c>
      <c r="AH2147">
        <v>343</v>
      </c>
      <c r="AI2147" s="1" t="s">
        <v>70</v>
      </c>
      <c r="AJ2147" s="1" t="s">
        <v>71</v>
      </c>
      <c r="AK2147" s="1" t="s">
        <v>72</v>
      </c>
      <c r="AL2147">
        <v>1</v>
      </c>
      <c r="AM2147" s="1" t="s">
        <v>4465</v>
      </c>
      <c r="AN2147" s="2">
        <v>46113</v>
      </c>
      <c r="AO2147" s="3">
        <v>46113</v>
      </c>
    </row>
    <row r="2148" spans="1:41">
      <c r="A2148" s="1" t="s">
        <v>4466</v>
      </c>
      <c r="B2148" s="1" t="s">
        <v>3733</v>
      </c>
      <c r="E2148" s="1" t="s">
        <v>3734</v>
      </c>
      <c r="F2148">
        <v>46129.833333333336</v>
      </c>
      <c r="G2148">
        <v>46130.833333333336</v>
      </c>
      <c r="H2148">
        <v>46112.833333333336</v>
      </c>
      <c r="I2148">
        <v>46142.833333333336</v>
      </c>
      <c r="J2148" s="1" t="s">
        <v>3751</v>
      </c>
      <c r="K2148" s="1" t="s">
        <v>124</v>
      </c>
      <c r="L2148" s="1" t="s">
        <v>3752</v>
      </c>
      <c r="M2148" s="1" t="s">
        <v>3753</v>
      </c>
      <c r="N2148" s="1" t="s">
        <v>3738</v>
      </c>
      <c r="O2148" s="1" t="s">
        <v>49</v>
      </c>
      <c r="P2148">
        <v>10.9712</v>
      </c>
      <c r="Q2148" s="1" t="s">
        <v>3754</v>
      </c>
      <c r="R2148">
        <v>6.2500182295464484</v>
      </c>
      <c r="S2148" s="1" t="s">
        <v>51</v>
      </c>
      <c r="T2148" s="1" t="s">
        <v>52</v>
      </c>
      <c r="U2148">
        <v>68.5702</v>
      </c>
      <c r="V2148">
        <v>65.1417</v>
      </c>
      <c r="W2148">
        <v>65.1417</v>
      </c>
      <c r="X2148" s="1" t="s">
        <v>53</v>
      </c>
      <c r="Y2148" s="1" t="s">
        <v>49</v>
      </c>
      <c r="Z2148" s="1" t="s">
        <v>3752</v>
      </c>
      <c r="AA2148" s="1" t="s">
        <v>3741</v>
      </c>
      <c r="AB2148" s="1" t="s">
        <v>3742</v>
      </c>
      <c r="AC2148" s="1" t="s">
        <v>67</v>
      </c>
      <c r="AD2148" s="1" t="s">
        <v>3743</v>
      </c>
      <c r="AE2148" s="1" t="s">
        <v>3744</v>
      </c>
      <c r="AF2148" s="1" t="s">
        <v>70</v>
      </c>
      <c r="AG2148" s="1" t="s">
        <v>3745</v>
      </c>
      <c r="AH2148">
        <v>344</v>
      </c>
      <c r="AI2148" s="1" t="s">
        <v>70</v>
      </c>
      <c r="AJ2148" s="1" t="s">
        <v>71</v>
      </c>
      <c r="AK2148" s="1" t="s">
        <v>72</v>
      </c>
      <c r="AL2148">
        <v>1</v>
      </c>
      <c r="AM2148" s="1" t="s">
        <v>4467</v>
      </c>
      <c r="AN2148" s="2">
        <v>46113</v>
      </c>
      <c r="AO2148" s="3">
        <v>46113</v>
      </c>
    </row>
    <row r="2149" spans="1:41">
      <c r="A2149" s="1" t="s">
        <v>4468</v>
      </c>
      <c r="B2149" s="1" t="s">
        <v>3733</v>
      </c>
      <c r="E2149" s="1" t="s">
        <v>3734</v>
      </c>
      <c r="F2149">
        <v>46129.833333333336</v>
      </c>
      <c r="G2149">
        <v>46130.833333333336</v>
      </c>
      <c r="H2149">
        <v>46112.833333333336</v>
      </c>
      <c r="I2149">
        <v>46142.833333333336</v>
      </c>
      <c r="J2149" s="1" t="s">
        <v>3751</v>
      </c>
      <c r="K2149" s="1" t="s">
        <v>124</v>
      </c>
      <c r="L2149" s="1" t="s">
        <v>3752</v>
      </c>
      <c r="M2149" s="1" t="s">
        <v>3757</v>
      </c>
      <c r="N2149" s="1" t="s">
        <v>3738</v>
      </c>
      <c r="O2149" s="1" t="s">
        <v>49</v>
      </c>
      <c r="P2149">
        <v>11.3477</v>
      </c>
      <c r="Q2149" s="1" t="s">
        <v>3754</v>
      </c>
      <c r="R2149">
        <v>6.2500154216272907</v>
      </c>
      <c r="S2149" s="1" t="s">
        <v>51</v>
      </c>
      <c r="T2149" s="1" t="s">
        <v>52</v>
      </c>
      <c r="U2149">
        <v>70.923299999999998</v>
      </c>
      <c r="V2149">
        <v>67.377099999999999</v>
      </c>
      <c r="W2149">
        <v>67.377099999999999</v>
      </c>
      <c r="X2149" s="1" t="s">
        <v>53</v>
      </c>
      <c r="Y2149" s="1" t="s">
        <v>49</v>
      </c>
      <c r="Z2149" s="1" t="s">
        <v>3752</v>
      </c>
      <c r="AA2149" s="1" t="s">
        <v>3741</v>
      </c>
      <c r="AB2149" s="1" t="s">
        <v>3742</v>
      </c>
      <c r="AC2149" s="1" t="s">
        <v>67</v>
      </c>
      <c r="AD2149" s="1" t="s">
        <v>3743</v>
      </c>
      <c r="AE2149" s="1" t="s">
        <v>3744</v>
      </c>
      <c r="AF2149" s="1" t="s">
        <v>70</v>
      </c>
      <c r="AG2149" s="1" t="s">
        <v>3745</v>
      </c>
      <c r="AH2149">
        <v>345</v>
      </c>
      <c r="AI2149" s="1" t="s">
        <v>70</v>
      </c>
      <c r="AJ2149" s="1" t="s">
        <v>71</v>
      </c>
      <c r="AK2149" s="1" t="s">
        <v>72</v>
      </c>
      <c r="AL2149">
        <v>1</v>
      </c>
      <c r="AM2149" s="1" t="s">
        <v>4469</v>
      </c>
      <c r="AN2149" s="2">
        <v>46113</v>
      </c>
      <c r="AO2149" s="3">
        <v>46113</v>
      </c>
    </row>
    <row r="2150" spans="1:41">
      <c r="A2150" s="1" t="s">
        <v>4470</v>
      </c>
      <c r="B2150" s="1" t="s">
        <v>3733</v>
      </c>
      <c r="E2150" s="1" t="s">
        <v>3734</v>
      </c>
      <c r="F2150">
        <v>46129.833333333336</v>
      </c>
      <c r="G2150">
        <v>46130.833333333336</v>
      </c>
      <c r="H2150">
        <v>46112.833333333336</v>
      </c>
      <c r="I2150">
        <v>46142.833333333336</v>
      </c>
      <c r="J2150" s="1" t="s">
        <v>3760</v>
      </c>
      <c r="K2150" s="1" t="s">
        <v>76</v>
      </c>
      <c r="L2150" s="1" t="s">
        <v>3761</v>
      </c>
      <c r="M2150" s="1" t="s">
        <v>3762</v>
      </c>
      <c r="N2150" s="1" t="s">
        <v>3738</v>
      </c>
      <c r="O2150" s="1" t="s">
        <v>49</v>
      </c>
      <c r="P2150">
        <v>306.64679999999998</v>
      </c>
      <c r="Q2150" s="1" t="s">
        <v>3763</v>
      </c>
      <c r="R2150">
        <v>2.5999945213842114E-2</v>
      </c>
      <c r="S2150" s="1" t="s">
        <v>51</v>
      </c>
      <c r="T2150" s="1" t="s">
        <v>52</v>
      </c>
      <c r="U2150">
        <v>7.9728000000000003</v>
      </c>
      <c r="V2150">
        <v>7.3594999999999997</v>
      </c>
      <c r="W2150">
        <v>7.3594999999999997</v>
      </c>
      <c r="X2150" s="1" t="s">
        <v>53</v>
      </c>
      <c r="Y2150" s="1" t="s">
        <v>49</v>
      </c>
      <c r="Z2150" s="1" t="s">
        <v>3761</v>
      </c>
      <c r="AA2150" s="1" t="s">
        <v>3741</v>
      </c>
      <c r="AB2150" s="1" t="s">
        <v>3742</v>
      </c>
      <c r="AC2150" s="1" t="s">
        <v>67</v>
      </c>
      <c r="AD2150" s="1" t="s">
        <v>3743</v>
      </c>
      <c r="AE2150" s="1" t="s">
        <v>3744</v>
      </c>
      <c r="AF2150" s="1" t="s">
        <v>70</v>
      </c>
      <c r="AG2150" s="1" t="s">
        <v>3745</v>
      </c>
      <c r="AH2150">
        <v>346</v>
      </c>
      <c r="AI2150" s="1" t="s">
        <v>70</v>
      </c>
      <c r="AJ2150" s="1" t="s">
        <v>71</v>
      </c>
      <c r="AK2150" s="1" t="s">
        <v>72</v>
      </c>
      <c r="AL2150">
        <v>1</v>
      </c>
      <c r="AM2150" s="1" t="s">
        <v>4471</v>
      </c>
      <c r="AN2150" s="2">
        <v>46113</v>
      </c>
      <c r="AO2150" s="3">
        <v>46113</v>
      </c>
    </row>
    <row r="2151" spans="1:41">
      <c r="A2151" s="1" t="s">
        <v>4472</v>
      </c>
      <c r="B2151" s="1" t="s">
        <v>3733</v>
      </c>
      <c r="E2151" s="1" t="s">
        <v>3734</v>
      </c>
      <c r="F2151">
        <v>46129.833333333336</v>
      </c>
      <c r="G2151">
        <v>46130.833333333336</v>
      </c>
      <c r="H2151">
        <v>46112.833333333336</v>
      </c>
      <c r="I2151">
        <v>46142.833333333336</v>
      </c>
      <c r="J2151" s="1" t="s">
        <v>3760</v>
      </c>
      <c r="K2151" s="1" t="s">
        <v>76</v>
      </c>
      <c r="L2151" s="1" t="s">
        <v>3761</v>
      </c>
      <c r="M2151" s="1" t="s">
        <v>3766</v>
      </c>
      <c r="N2151" s="1" t="s">
        <v>3738</v>
      </c>
      <c r="O2151" s="1" t="s">
        <v>49</v>
      </c>
      <c r="P2151">
        <v>329.25720000000001</v>
      </c>
      <c r="Q2151" s="1" t="s">
        <v>3763</v>
      </c>
      <c r="R2151">
        <v>2.6000038875383744E-2</v>
      </c>
      <c r="S2151" s="1" t="s">
        <v>51</v>
      </c>
      <c r="T2151" s="1" t="s">
        <v>52</v>
      </c>
      <c r="U2151">
        <v>8.5607000000000006</v>
      </c>
      <c r="V2151">
        <v>7.9021999999999997</v>
      </c>
      <c r="W2151">
        <v>7.9021999999999997</v>
      </c>
      <c r="X2151" s="1" t="s">
        <v>53</v>
      </c>
      <c r="Y2151" s="1" t="s">
        <v>49</v>
      </c>
      <c r="Z2151" s="1" t="s">
        <v>3761</v>
      </c>
      <c r="AA2151" s="1" t="s">
        <v>3741</v>
      </c>
      <c r="AB2151" s="1" t="s">
        <v>3742</v>
      </c>
      <c r="AC2151" s="1" t="s">
        <v>67</v>
      </c>
      <c r="AD2151" s="1" t="s">
        <v>3743</v>
      </c>
      <c r="AE2151" s="1" t="s">
        <v>3744</v>
      </c>
      <c r="AF2151" s="1" t="s">
        <v>70</v>
      </c>
      <c r="AG2151" s="1" t="s">
        <v>3745</v>
      </c>
      <c r="AH2151">
        <v>347</v>
      </c>
      <c r="AI2151" s="1" t="s">
        <v>70</v>
      </c>
      <c r="AJ2151" s="1" t="s">
        <v>71</v>
      </c>
      <c r="AK2151" s="1" t="s">
        <v>72</v>
      </c>
      <c r="AL2151">
        <v>1</v>
      </c>
      <c r="AM2151" s="1" t="s">
        <v>4473</v>
      </c>
      <c r="AN2151" s="2">
        <v>46113</v>
      </c>
      <c r="AO2151" s="3">
        <v>46113</v>
      </c>
    </row>
    <row r="2152" spans="1:41">
      <c r="A2152" s="1" t="s">
        <v>4474</v>
      </c>
      <c r="B2152" s="1" t="s">
        <v>3733</v>
      </c>
      <c r="E2152" s="1" t="s">
        <v>3734</v>
      </c>
      <c r="F2152">
        <v>46129.833333333336</v>
      </c>
      <c r="G2152">
        <v>46130.833333333336</v>
      </c>
      <c r="H2152">
        <v>46112.833333333336</v>
      </c>
      <c r="I2152">
        <v>46142.833333333336</v>
      </c>
      <c r="J2152" s="1" t="s">
        <v>3769</v>
      </c>
      <c r="K2152" s="1" t="s">
        <v>87</v>
      </c>
      <c r="L2152" s="1" t="s">
        <v>3770</v>
      </c>
      <c r="M2152" s="1" t="s">
        <v>3771</v>
      </c>
      <c r="N2152" s="1" t="s">
        <v>3738</v>
      </c>
      <c r="O2152" s="1" t="s">
        <v>49</v>
      </c>
      <c r="P2152">
        <v>415.37150000000003</v>
      </c>
      <c r="Q2152" s="1" t="s">
        <v>3739</v>
      </c>
      <c r="R2152">
        <v>8.2600033945516252E-2</v>
      </c>
      <c r="S2152" s="1" t="s">
        <v>3740</v>
      </c>
      <c r="T2152" s="1" t="s">
        <v>52</v>
      </c>
      <c r="U2152">
        <v>34.309699999999999</v>
      </c>
      <c r="V2152">
        <v>28.278500000000001</v>
      </c>
      <c r="W2152">
        <v>28.278500000000001</v>
      </c>
      <c r="X2152" s="1" t="s">
        <v>53</v>
      </c>
      <c r="Y2152" s="1" t="s">
        <v>49</v>
      </c>
      <c r="Z2152" s="1" t="s">
        <v>3770</v>
      </c>
      <c r="AA2152" s="1" t="s">
        <v>3741</v>
      </c>
      <c r="AB2152" s="1" t="s">
        <v>3742</v>
      </c>
      <c r="AC2152" s="1" t="s">
        <v>67</v>
      </c>
      <c r="AD2152" s="1" t="s">
        <v>3743</v>
      </c>
      <c r="AE2152" s="1" t="s">
        <v>3744</v>
      </c>
      <c r="AF2152" s="1" t="s">
        <v>70</v>
      </c>
      <c r="AG2152" s="1" t="s">
        <v>3745</v>
      </c>
      <c r="AH2152">
        <v>348</v>
      </c>
      <c r="AI2152" s="1" t="s">
        <v>70</v>
      </c>
      <c r="AJ2152" s="1" t="s">
        <v>71</v>
      </c>
      <c r="AK2152" s="1" t="s">
        <v>72</v>
      </c>
      <c r="AL2152">
        <v>1</v>
      </c>
      <c r="AM2152" s="1" t="s">
        <v>4475</v>
      </c>
      <c r="AN2152" s="2">
        <v>46113</v>
      </c>
      <c r="AO2152" s="3">
        <v>46113</v>
      </c>
    </row>
    <row r="2153" spans="1:41">
      <c r="A2153" s="1" t="s">
        <v>4476</v>
      </c>
      <c r="B2153" s="1" t="s">
        <v>3733</v>
      </c>
      <c r="E2153" s="1" t="s">
        <v>3734</v>
      </c>
      <c r="F2153">
        <v>46129.833333333336</v>
      </c>
      <c r="G2153">
        <v>46130.833333333336</v>
      </c>
      <c r="H2153">
        <v>46112.833333333336</v>
      </c>
      <c r="I2153">
        <v>46142.833333333336</v>
      </c>
      <c r="J2153" s="1" t="s">
        <v>3769</v>
      </c>
      <c r="K2153" s="1" t="s">
        <v>87</v>
      </c>
      <c r="L2153" s="1" t="s">
        <v>3770</v>
      </c>
      <c r="M2153" s="1" t="s">
        <v>3774</v>
      </c>
      <c r="N2153" s="1" t="s">
        <v>3738</v>
      </c>
      <c r="O2153" s="1" t="s">
        <v>49</v>
      </c>
      <c r="P2153">
        <v>408.50580000000002</v>
      </c>
      <c r="Q2153" s="1" t="s">
        <v>3739</v>
      </c>
      <c r="R2153">
        <v>8.2600051211023193E-2</v>
      </c>
      <c r="S2153" s="1" t="s">
        <v>3740</v>
      </c>
      <c r="T2153" s="1" t="s">
        <v>52</v>
      </c>
      <c r="U2153">
        <v>33.742600000000003</v>
      </c>
      <c r="V2153">
        <v>27.811</v>
      </c>
      <c r="W2153">
        <v>27.811</v>
      </c>
      <c r="X2153" s="1" t="s">
        <v>53</v>
      </c>
      <c r="Y2153" s="1" t="s">
        <v>49</v>
      </c>
      <c r="Z2153" s="1" t="s">
        <v>3770</v>
      </c>
      <c r="AA2153" s="1" t="s">
        <v>3741</v>
      </c>
      <c r="AB2153" s="1" t="s">
        <v>3742</v>
      </c>
      <c r="AC2153" s="1" t="s">
        <v>67</v>
      </c>
      <c r="AD2153" s="1" t="s">
        <v>3743</v>
      </c>
      <c r="AE2153" s="1" t="s">
        <v>3744</v>
      </c>
      <c r="AF2153" s="1" t="s">
        <v>70</v>
      </c>
      <c r="AG2153" s="1" t="s">
        <v>3745</v>
      </c>
      <c r="AH2153">
        <v>349</v>
      </c>
      <c r="AI2153" s="1" t="s">
        <v>70</v>
      </c>
      <c r="AJ2153" s="1" t="s">
        <v>71</v>
      </c>
      <c r="AK2153" s="1" t="s">
        <v>72</v>
      </c>
      <c r="AL2153">
        <v>1</v>
      </c>
      <c r="AM2153" s="1" t="s">
        <v>4477</v>
      </c>
      <c r="AN2153" s="2">
        <v>46113</v>
      </c>
      <c r="AO2153" s="3">
        <v>46113</v>
      </c>
    </row>
    <row r="2154" spans="1:41">
      <c r="A2154" s="1" t="s">
        <v>4478</v>
      </c>
      <c r="B2154" s="1" t="s">
        <v>3733</v>
      </c>
      <c r="E2154" s="1" t="s">
        <v>3734</v>
      </c>
      <c r="F2154">
        <v>46129.833333333336</v>
      </c>
      <c r="G2154">
        <v>46130.833333333336</v>
      </c>
      <c r="H2154">
        <v>46112.833333333336</v>
      </c>
      <c r="I2154">
        <v>46142.833333333336</v>
      </c>
      <c r="J2154" s="1" t="s">
        <v>3777</v>
      </c>
      <c r="K2154" s="1" t="s">
        <v>107</v>
      </c>
      <c r="L2154" s="1" t="s">
        <v>3778</v>
      </c>
      <c r="M2154" s="1" t="s">
        <v>3779</v>
      </c>
      <c r="N2154" s="1" t="s">
        <v>3738</v>
      </c>
      <c r="O2154" s="1" t="s">
        <v>49</v>
      </c>
      <c r="P2154">
        <v>327.9316</v>
      </c>
      <c r="Q2154" s="1" t="s">
        <v>3780</v>
      </c>
      <c r="R2154">
        <v>0.5</v>
      </c>
      <c r="S2154" s="1" t="s">
        <v>51</v>
      </c>
      <c r="T2154" s="1" t="s">
        <v>52</v>
      </c>
      <c r="U2154">
        <v>163.9658</v>
      </c>
      <c r="V2154">
        <v>150.8485</v>
      </c>
      <c r="W2154">
        <v>150.8485</v>
      </c>
      <c r="X2154" s="1" t="s">
        <v>53</v>
      </c>
      <c r="Y2154" s="1" t="s">
        <v>49</v>
      </c>
      <c r="Z2154" s="1" t="s">
        <v>3778</v>
      </c>
      <c r="AA2154" s="1" t="s">
        <v>3781</v>
      </c>
      <c r="AB2154" s="1" t="s">
        <v>3742</v>
      </c>
      <c r="AC2154" s="1" t="s">
        <v>67</v>
      </c>
      <c r="AD2154" s="1" t="s">
        <v>3743</v>
      </c>
      <c r="AE2154" s="1" t="s">
        <v>3744</v>
      </c>
      <c r="AF2154" s="1" t="s">
        <v>70</v>
      </c>
      <c r="AG2154" s="1" t="s">
        <v>3745</v>
      </c>
      <c r="AH2154">
        <v>350</v>
      </c>
      <c r="AI2154" s="1" t="s">
        <v>113</v>
      </c>
      <c r="AJ2154" s="1" t="s">
        <v>114</v>
      </c>
      <c r="AK2154" s="1" t="s">
        <v>115</v>
      </c>
      <c r="AL2154">
        <v>1</v>
      </c>
      <c r="AM2154" s="1" t="s">
        <v>4479</v>
      </c>
      <c r="AN2154" s="2">
        <v>46113</v>
      </c>
      <c r="AO2154" s="3">
        <v>46113</v>
      </c>
    </row>
    <row r="2155" spans="1:41">
      <c r="A2155" s="1" t="s">
        <v>4480</v>
      </c>
      <c r="B2155" s="1" t="s">
        <v>3733</v>
      </c>
      <c r="E2155" s="1" t="s">
        <v>3734</v>
      </c>
      <c r="F2155">
        <v>46129.833333333336</v>
      </c>
      <c r="G2155">
        <v>46130.833333333336</v>
      </c>
      <c r="H2155">
        <v>46112.833333333336</v>
      </c>
      <c r="I2155">
        <v>46142.833333333336</v>
      </c>
      <c r="J2155" s="1" t="s">
        <v>3777</v>
      </c>
      <c r="K2155" s="1" t="s">
        <v>107</v>
      </c>
      <c r="L2155" s="1" t="s">
        <v>3778</v>
      </c>
      <c r="M2155" s="1" t="s">
        <v>3784</v>
      </c>
      <c r="N2155" s="1" t="s">
        <v>3738</v>
      </c>
      <c r="O2155" s="1" t="s">
        <v>49</v>
      </c>
      <c r="P2155">
        <v>281.03320000000002</v>
      </c>
      <c r="Q2155" s="1" t="s">
        <v>3780</v>
      </c>
      <c r="R2155">
        <v>0.5</v>
      </c>
      <c r="S2155" s="1" t="s">
        <v>51</v>
      </c>
      <c r="T2155" s="1" t="s">
        <v>52</v>
      </c>
      <c r="U2155">
        <v>140.51660000000001</v>
      </c>
      <c r="V2155">
        <v>129.27529999999999</v>
      </c>
      <c r="W2155">
        <v>129.27529999999999</v>
      </c>
      <c r="X2155" s="1" t="s">
        <v>53</v>
      </c>
      <c r="Y2155" s="1" t="s">
        <v>49</v>
      </c>
      <c r="Z2155" s="1" t="s">
        <v>3778</v>
      </c>
      <c r="AA2155" s="1" t="s">
        <v>55</v>
      </c>
      <c r="AB2155" s="1" t="s">
        <v>56</v>
      </c>
      <c r="AC2155" s="1" t="s">
        <v>57</v>
      </c>
      <c r="AD2155" s="1" t="s">
        <v>58</v>
      </c>
      <c r="AE2155" s="1" t="s">
        <v>59</v>
      </c>
      <c r="AF2155" s="1" t="s">
        <v>56</v>
      </c>
      <c r="AG2155" s="1" t="s">
        <v>3745</v>
      </c>
      <c r="AH2155">
        <v>351</v>
      </c>
      <c r="AI2155" s="1" t="s">
        <v>56</v>
      </c>
      <c r="AJ2155" s="1" t="s">
        <v>56</v>
      </c>
      <c r="AK2155" s="1" t="s">
        <v>61</v>
      </c>
      <c r="AL2155">
        <v>1</v>
      </c>
      <c r="AM2155" s="1" t="s">
        <v>4481</v>
      </c>
      <c r="AN2155" s="2">
        <v>46113</v>
      </c>
      <c r="AO2155" s="3">
        <v>46113</v>
      </c>
    </row>
    <row r="2156" spans="1:41">
      <c r="A2156" s="1" t="s">
        <v>4482</v>
      </c>
      <c r="B2156" s="1" t="s">
        <v>3733</v>
      </c>
      <c r="E2156" s="1" t="s">
        <v>3787</v>
      </c>
      <c r="F2156">
        <v>46129.833333333336</v>
      </c>
      <c r="G2156">
        <v>46130.833333333336</v>
      </c>
      <c r="H2156">
        <v>46112.833333333336</v>
      </c>
      <c r="I2156">
        <v>46142.833333333336</v>
      </c>
      <c r="J2156" s="1" t="s">
        <v>3735</v>
      </c>
      <c r="K2156" s="1" t="s">
        <v>45</v>
      </c>
      <c r="L2156" s="1" t="s">
        <v>3736</v>
      </c>
      <c r="M2156" s="1" t="s">
        <v>3788</v>
      </c>
      <c r="N2156" s="1" t="s">
        <v>3738</v>
      </c>
      <c r="O2156" s="1" t="s">
        <v>49</v>
      </c>
      <c r="P2156">
        <v>705.74929999999995</v>
      </c>
      <c r="Q2156" s="1" t="s">
        <v>3739</v>
      </c>
      <c r="R2156">
        <v>3.1610941732425381E-2</v>
      </c>
      <c r="S2156" s="1" t="s">
        <v>3740</v>
      </c>
      <c r="T2156" s="1" t="s">
        <v>52</v>
      </c>
      <c r="U2156">
        <v>22.3094</v>
      </c>
      <c r="V2156">
        <v>18.102499999999999</v>
      </c>
      <c r="W2156">
        <v>18.102499999999999</v>
      </c>
      <c r="X2156" s="1" t="s">
        <v>53</v>
      </c>
      <c r="Y2156" s="1" t="s">
        <v>49</v>
      </c>
      <c r="Z2156" s="1" t="s">
        <v>3736</v>
      </c>
      <c r="AA2156" s="1" t="s">
        <v>3789</v>
      </c>
      <c r="AB2156" s="1" t="s">
        <v>3790</v>
      </c>
      <c r="AC2156" s="1" t="s">
        <v>125</v>
      </c>
      <c r="AD2156" s="1" t="s">
        <v>3791</v>
      </c>
      <c r="AE2156" s="1" t="s">
        <v>3792</v>
      </c>
      <c r="AF2156" s="1" t="s">
        <v>70</v>
      </c>
      <c r="AG2156" s="1" t="s">
        <v>3745</v>
      </c>
      <c r="AH2156">
        <v>352</v>
      </c>
      <c r="AI2156" s="1" t="s">
        <v>70</v>
      </c>
      <c r="AJ2156" s="1" t="s">
        <v>71</v>
      </c>
      <c r="AK2156" s="1" t="s">
        <v>72</v>
      </c>
      <c r="AL2156">
        <v>1</v>
      </c>
      <c r="AM2156" s="1" t="s">
        <v>4483</v>
      </c>
      <c r="AN2156" s="2">
        <v>46113</v>
      </c>
      <c r="AO2156" s="3">
        <v>46113</v>
      </c>
    </row>
    <row r="2157" spans="1:41">
      <c r="A2157" s="1" t="s">
        <v>4484</v>
      </c>
      <c r="B2157" s="1" t="s">
        <v>3733</v>
      </c>
      <c r="E2157" s="1" t="s">
        <v>3787</v>
      </c>
      <c r="F2157">
        <v>46129.833333333336</v>
      </c>
      <c r="G2157">
        <v>46130.833333333336</v>
      </c>
      <c r="H2157">
        <v>46112.833333333336</v>
      </c>
      <c r="I2157">
        <v>46142.833333333336</v>
      </c>
      <c r="J2157" s="1" t="s">
        <v>3735</v>
      </c>
      <c r="K2157" s="1" t="s">
        <v>45</v>
      </c>
      <c r="L2157" s="1" t="s">
        <v>3736</v>
      </c>
      <c r="M2157" s="1" t="s">
        <v>3795</v>
      </c>
      <c r="N2157" s="1" t="s">
        <v>3738</v>
      </c>
      <c r="O2157" s="1" t="s">
        <v>49</v>
      </c>
      <c r="P2157">
        <v>734.45899999999995</v>
      </c>
      <c r="Q2157" s="1" t="s">
        <v>3739</v>
      </c>
      <c r="R2157">
        <v>3.1611022534954299E-2</v>
      </c>
      <c r="S2157" s="1" t="s">
        <v>3740</v>
      </c>
      <c r="T2157" s="1" t="s">
        <v>52</v>
      </c>
      <c r="U2157">
        <v>23.216999999999999</v>
      </c>
      <c r="V2157">
        <v>18.838899999999999</v>
      </c>
      <c r="W2157">
        <v>18.838899999999999</v>
      </c>
      <c r="X2157" s="1" t="s">
        <v>53</v>
      </c>
      <c r="Y2157" s="1" t="s">
        <v>49</v>
      </c>
      <c r="Z2157" s="1" t="s">
        <v>3736</v>
      </c>
      <c r="AA2157" s="1" t="s">
        <v>3789</v>
      </c>
      <c r="AB2157" s="1" t="s">
        <v>3790</v>
      </c>
      <c r="AC2157" s="1" t="s">
        <v>125</v>
      </c>
      <c r="AD2157" s="1" t="s">
        <v>3791</v>
      </c>
      <c r="AE2157" s="1" t="s">
        <v>3792</v>
      </c>
      <c r="AF2157" s="1" t="s">
        <v>70</v>
      </c>
      <c r="AG2157" s="1" t="s">
        <v>3745</v>
      </c>
      <c r="AH2157">
        <v>353</v>
      </c>
      <c r="AI2157" s="1" t="s">
        <v>70</v>
      </c>
      <c r="AJ2157" s="1" t="s">
        <v>71</v>
      </c>
      <c r="AK2157" s="1" t="s">
        <v>72</v>
      </c>
      <c r="AL2157">
        <v>1</v>
      </c>
      <c r="AM2157" s="1" t="s">
        <v>4485</v>
      </c>
      <c r="AN2157" s="2">
        <v>46113</v>
      </c>
      <c r="AO2157" s="3">
        <v>46113</v>
      </c>
    </row>
    <row r="2158" spans="1:41">
      <c r="A2158" s="1" t="s">
        <v>4486</v>
      </c>
      <c r="B2158" s="1" t="s">
        <v>3733</v>
      </c>
      <c r="E2158" s="1" t="s">
        <v>3787</v>
      </c>
      <c r="F2158">
        <v>46129.833333333336</v>
      </c>
      <c r="G2158">
        <v>46130.833333333336</v>
      </c>
      <c r="H2158">
        <v>46112.833333333336</v>
      </c>
      <c r="I2158">
        <v>46142.833333333336</v>
      </c>
      <c r="J2158" s="1" t="s">
        <v>3751</v>
      </c>
      <c r="K2158" s="1" t="s">
        <v>124</v>
      </c>
      <c r="L2158" s="1" t="s">
        <v>3752</v>
      </c>
      <c r="M2158" s="1" t="s">
        <v>3798</v>
      </c>
      <c r="N2158" s="1" t="s">
        <v>3738</v>
      </c>
      <c r="O2158" s="1" t="s">
        <v>49</v>
      </c>
      <c r="P2158">
        <v>4.9465000000000003</v>
      </c>
      <c r="Q2158" s="1" t="s">
        <v>3754</v>
      </c>
      <c r="R2158">
        <v>6.2499545132922272</v>
      </c>
      <c r="S2158" s="1" t="s">
        <v>51</v>
      </c>
      <c r="T2158" s="1" t="s">
        <v>52</v>
      </c>
      <c r="U2158">
        <v>30.915400000000002</v>
      </c>
      <c r="V2158">
        <v>29.369599999999998</v>
      </c>
      <c r="W2158">
        <v>29.369599999999998</v>
      </c>
      <c r="X2158" s="1" t="s">
        <v>53</v>
      </c>
      <c r="Y2158" s="1" t="s">
        <v>49</v>
      </c>
      <c r="Z2158" s="1" t="s">
        <v>3752</v>
      </c>
      <c r="AA2158" s="1" t="s">
        <v>3789</v>
      </c>
      <c r="AB2158" s="1" t="s">
        <v>3790</v>
      </c>
      <c r="AC2158" s="1" t="s">
        <v>125</v>
      </c>
      <c r="AD2158" s="1" t="s">
        <v>3791</v>
      </c>
      <c r="AE2158" s="1" t="s">
        <v>3792</v>
      </c>
      <c r="AF2158" s="1" t="s">
        <v>70</v>
      </c>
      <c r="AG2158" s="1" t="s">
        <v>3745</v>
      </c>
      <c r="AH2158">
        <v>354</v>
      </c>
      <c r="AI2158" s="1" t="s">
        <v>70</v>
      </c>
      <c r="AJ2158" s="1" t="s">
        <v>71</v>
      </c>
      <c r="AK2158" s="1" t="s">
        <v>72</v>
      </c>
      <c r="AL2158">
        <v>1</v>
      </c>
      <c r="AM2158" s="1" t="s">
        <v>4487</v>
      </c>
      <c r="AN2158" s="2">
        <v>46113</v>
      </c>
      <c r="AO2158" s="3">
        <v>46113</v>
      </c>
    </row>
    <row r="2159" spans="1:41">
      <c r="A2159" s="1" t="s">
        <v>4488</v>
      </c>
      <c r="B2159" s="1" t="s">
        <v>3733</v>
      </c>
      <c r="E2159" s="1" t="s">
        <v>3787</v>
      </c>
      <c r="F2159">
        <v>46129.833333333336</v>
      </c>
      <c r="G2159">
        <v>46130.833333333336</v>
      </c>
      <c r="H2159">
        <v>46112.833333333336</v>
      </c>
      <c r="I2159">
        <v>46142.833333333336</v>
      </c>
      <c r="J2159" s="1" t="s">
        <v>3751</v>
      </c>
      <c r="K2159" s="1" t="s">
        <v>124</v>
      </c>
      <c r="L2159" s="1" t="s">
        <v>3752</v>
      </c>
      <c r="M2159" s="1" t="s">
        <v>3801</v>
      </c>
      <c r="N2159" s="1" t="s">
        <v>3738</v>
      </c>
      <c r="O2159" s="1" t="s">
        <v>49</v>
      </c>
      <c r="P2159">
        <v>4.9713000000000003</v>
      </c>
      <c r="Q2159" s="1" t="s">
        <v>3754</v>
      </c>
      <c r="R2159">
        <v>6.2499346247460421</v>
      </c>
      <c r="S2159" s="1" t="s">
        <v>51</v>
      </c>
      <c r="T2159" s="1" t="s">
        <v>52</v>
      </c>
      <c r="U2159">
        <v>31.0703</v>
      </c>
      <c r="V2159">
        <v>29.5168</v>
      </c>
      <c r="W2159">
        <v>29.5168</v>
      </c>
      <c r="X2159" s="1" t="s">
        <v>53</v>
      </c>
      <c r="Y2159" s="1" t="s">
        <v>49</v>
      </c>
      <c r="Z2159" s="1" t="s">
        <v>3752</v>
      </c>
      <c r="AA2159" s="1" t="s">
        <v>55</v>
      </c>
      <c r="AB2159" s="1" t="s">
        <v>56</v>
      </c>
      <c r="AC2159" s="1" t="s">
        <v>57</v>
      </c>
      <c r="AD2159" s="1" t="s">
        <v>58</v>
      </c>
      <c r="AE2159" s="1" t="s">
        <v>59</v>
      </c>
      <c r="AF2159" s="1" t="s">
        <v>56</v>
      </c>
      <c r="AG2159" s="1" t="s">
        <v>3745</v>
      </c>
      <c r="AH2159">
        <v>355</v>
      </c>
      <c r="AI2159" s="1" t="s">
        <v>56</v>
      </c>
      <c r="AJ2159" s="1" t="s">
        <v>56</v>
      </c>
      <c r="AK2159" s="1" t="s">
        <v>61</v>
      </c>
      <c r="AL2159">
        <v>1</v>
      </c>
      <c r="AM2159" s="1" t="s">
        <v>4489</v>
      </c>
      <c r="AN2159" s="2">
        <v>46113</v>
      </c>
      <c r="AO2159" s="3">
        <v>46113</v>
      </c>
    </row>
    <row r="2160" spans="1:41">
      <c r="A2160" s="1" t="s">
        <v>4490</v>
      </c>
      <c r="B2160" s="1" t="s">
        <v>3733</v>
      </c>
      <c r="E2160" s="1" t="s">
        <v>3787</v>
      </c>
      <c r="F2160">
        <v>46129.833333333336</v>
      </c>
      <c r="G2160">
        <v>46130.833333333336</v>
      </c>
      <c r="H2160">
        <v>46112.833333333336</v>
      </c>
      <c r="I2160">
        <v>46142.833333333336</v>
      </c>
      <c r="J2160" s="1" t="s">
        <v>3760</v>
      </c>
      <c r="K2160" s="1" t="s">
        <v>76</v>
      </c>
      <c r="L2160" s="1" t="s">
        <v>3761</v>
      </c>
      <c r="M2160" s="1" t="s">
        <v>3804</v>
      </c>
      <c r="N2160" s="1" t="s">
        <v>3738</v>
      </c>
      <c r="O2160" s="1" t="s">
        <v>49</v>
      </c>
      <c r="P2160">
        <v>154.90629999999999</v>
      </c>
      <c r="Q2160" s="1" t="s">
        <v>3763</v>
      </c>
      <c r="R2160">
        <v>2.6000233689656264E-2</v>
      </c>
      <c r="S2160" s="1" t="s">
        <v>51</v>
      </c>
      <c r="T2160" s="1" t="s">
        <v>52</v>
      </c>
      <c r="U2160">
        <v>4.0275999999999996</v>
      </c>
      <c r="V2160">
        <v>3.7178</v>
      </c>
      <c r="W2160">
        <v>3.7178</v>
      </c>
      <c r="X2160" s="1" t="s">
        <v>53</v>
      </c>
      <c r="Y2160" s="1" t="s">
        <v>49</v>
      </c>
      <c r="Z2160" s="1" t="s">
        <v>3761</v>
      </c>
      <c r="AA2160" s="1" t="s">
        <v>3789</v>
      </c>
      <c r="AB2160" s="1" t="s">
        <v>3790</v>
      </c>
      <c r="AC2160" s="1" t="s">
        <v>125</v>
      </c>
      <c r="AD2160" s="1" t="s">
        <v>3791</v>
      </c>
      <c r="AE2160" s="1" t="s">
        <v>3792</v>
      </c>
      <c r="AF2160" s="1" t="s">
        <v>70</v>
      </c>
      <c r="AG2160" s="1" t="s">
        <v>3745</v>
      </c>
      <c r="AH2160">
        <v>356</v>
      </c>
      <c r="AI2160" s="1" t="s">
        <v>70</v>
      </c>
      <c r="AJ2160" s="1" t="s">
        <v>71</v>
      </c>
      <c r="AK2160" s="1" t="s">
        <v>72</v>
      </c>
      <c r="AL2160">
        <v>1</v>
      </c>
      <c r="AM2160" s="1" t="s">
        <v>4491</v>
      </c>
      <c r="AN2160" s="2">
        <v>46113</v>
      </c>
      <c r="AO2160" s="3">
        <v>46113</v>
      </c>
    </row>
    <row r="2161" spans="1:41">
      <c r="A2161" s="1" t="s">
        <v>4492</v>
      </c>
      <c r="B2161" s="1" t="s">
        <v>3733</v>
      </c>
      <c r="E2161" s="1" t="s">
        <v>3787</v>
      </c>
      <c r="F2161">
        <v>46129.833333333336</v>
      </c>
      <c r="G2161">
        <v>46130.833333333336</v>
      </c>
      <c r="H2161">
        <v>46112.833333333336</v>
      </c>
      <c r="I2161">
        <v>46142.833333333336</v>
      </c>
      <c r="J2161" s="1" t="s">
        <v>3760</v>
      </c>
      <c r="K2161" s="1" t="s">
        <v>76</v>
      </c>
      <c r="L2161" s="1" t="s">
        <v>3761</v>
      </c>
      <c r="M2161" s="1" t="s">
        <v>3807</v>
      </c>
      <c r="N2161" s="1" t="s">
        <v>3738</v>
      </c>
      <c r="O2161" s="1" t="s">
        <v>49</v>
      </c>
      <c r="P2161">
        <v>130.35929999999999</v>
      </c>
      <c r="Q2161" s="1" t="s">
        <v>3763</v>
      </c>
      <c r="R2161">
        <v>2.5999679347771892E-2</v>
      </c>
      <c r="S2161" s="1" t="s">
        <v>51</v>
      </c>
      <c r="T2161" s="1" t="s">
        <v>52</v>
      </c>
      <c r="U2161">
        <v>3.3893</v>
      </c>
      <c r="V2161">
        <v>3.1286</v>
      </c>
      <c r="W2161">
        <v>3.1286</v>
      </c>
      <c r="X2161" s="1" t="s">
        <v>53</v>
      </c>
      <c r="Y2161" s="1" t="s">
        <v>49</v>
      </c>
      <c r="Z2161" s="1" t="s">
        <v>3761</v>
      </c>
      <c r="AA2161" s="1" t="s">
        <v>3789</v>
      </c>
      <c r="AB2161" s="1" t="s">
        <v>3790</v>
      </c>
      <c r="AC2161" s="1" t="s">
        <v>125</v>
      </c>
      <c r="AD2161" s="1" t="s">
        <v>3791</v>
      </c>
      <c r="AE2161" s="1" t="s">
        <v>3792</v>
      </c>
      <c r="AF2161" s="1" t="s">
        <v>70</v>
      </c>
      <c r="AG2161" s="1" t="s">
        <v>3745</v>
      </c>
      <c r="AH2161">
        <v>357</v>
      </c>
      <c r="AI2161" s="1" t="s">
        <v>70</v>
      </c>
      <c r="AJ2161" s="1" t="s">
        <v>71</v>
      </c>
      <c r="AK2161" s="1" t="s">
        <v>72</v>
      </c>
      <c r="AL2161">
        <v>1</v>
      </c>
      <c r="AM2161" s="1" t="s">
        <v>4493</v>
      </c>
      <c r="AN2161" s="2">
        <v>46113</v>
      </c>
      <c r="AO2161" s="3">
        <v>46113</v>
      </c>
    </row>
    <row r="2162" spans="1:41">
      <c r="A2162" s="1" t="s">
        <v>4494</v>
      </c>
      <c r="B2162" s="1" t="s">
        <v>3733</v>
      </c>
      <c r="E2162" s="1" t="s">
        <v>3787</v>
      </c>
      <c r="F2162">
        <v>46129.833333333336</v>
      </c>
      <c r="G2162">
        <v>46130.833333333336</v>
      </c>
      <c r="H2162">
        <v>46112.833333333336</v>
      </c>
      <c r="I2162">
        <v>46142.833333333336</v>
      </c>
      <c r="J2162" s="1" t="s">
        <v>3769</v>
      </c>
      <c r="K2162" s="1" t="s">
        <v>87</v>
      </c>
      <c r="L2162" s="1" t="s">
        <v>3770</v>
      </c>
      <c r="M2162" s="1" t="s">
        <v>3810</v>
      </c>
      <c r="N2162" s="1" t="s">
        <v>3738</v>
      </c>
      <c r="O2162" s="1" t="s">
        <v>49</v>
      </c>
      <c r="P2162">
        <v>199.01689999999999</v>
      </c>
      <c r="Q2162" s="1" t="s">
        <v>3739</v>
      </c>
      <c r="R2162">
        <v>8.2600020400277571E-2</v>
      </c>
      <c r="S2162" s="1" t="s">
        <v>3740</v>
      </c>
      <c r="T2162" s="1" t="s">
        <v>52</v>
      </c>
      <c r="U2162">
        <v>16.438800000000001</v>
      </c>
      <c r="V2162">
        <v>13.548999999999999</v>
      </c>
      <c r="W2162">
        <v>13.548999999999999</v>
      </c>
      <c r="X2162" s="1" t="s">
        <v>53</v>
      </c>
      <c r="Y2162" s="1" t="s">
        <v>49</v>
      </c>
      <c r="Z2162" s="1" t="s">
        <v>3770</v>
      </c>
      <c r="AA2162" s="1" t="s">
        <v>3789</v>
      </c>
      <c r="AB2162" s="1" t="s">
        <v>3790</v>
      </c>
      <c r="AC2162" s="1" t="s">
        <v>125</v>
      </c>
      <c r="AD2162" s="1" t="s">
        <v>3791</v>
      </c>
      <c r="AE2162" s="1" t="s">
        <v>3792</v>
      </c>
      <c r="AF2162" s="1" t="s">
        <v>70</v>
      </c>
      <c r="AG2162" s="1" t="s">
        <v>3745</v>
      </c>
      <c r="AH2162">
        <v>358</v>
      </c>
      <c r="AI2162" s="1" t="s">
        <v>70</v>
      </c>
      <c r="AJ2162" s="1" t="s">
        <v>71</v>
      </c>
      <c r="AK2162" s="1" t="s">
        <v>72</v>
      </c>
      <c r="AL2162">
        <v>1</v>
      </c>
      <c r="AM2162" s="1" t="s">
        <v>4495</v>
      </c>
      <c r="AN2162" s="2">
        <v>46113</v>
      </c>
      <c r="AO2162" s="3">
        <v>46113</v>
      </c>
    </row>
    <row r="2163" spans="1:41">
      <c r="A2163" s="1" t="s">
        <v>4496</v>
      </c>
      <c r="B2163" s="1" t="s">
        <v>3733</v>
      </c>
      <c r="E2163" s="1" t="s">
        <v>3787</v>
      </c>
      <c r="F2163">
        <v>46129.833333333336</v>
      </c>
      <c r="G2163">
        <v>46130.833333333336</v>
      </c>
      <c r="H2163">
        <v>46112.833333333336</v>
      </c>
      <c r="I2163">
        <v>46142.833333333336</v>
      </c>
      <c r="J2163" s="1" t="s">
        <v>3769</v>
      </c>
      <c r="K2163" s="1" t="s">
        <v>87</v>
      </c>
      <c r="L2163" s="1" t="s">
        <v>3770</v>
      </c>
      <c r="M2163" s="1" t="s">
        <v>3813</v>
      </c>
      <c r="N2163" s="1" t="s">
        <v>3738</v>
      </c>
      <c r="O2163" s="1" t="s">
        <v>49</v>
      </c>
      <c r="P2163">
        <v>180.02070000000001</v>
      </c>
      <c r="Q2163" s="1" t="s">
        <v>3739</v>
      </c>
      <c r="R2163">
        <v>8.259994545071761E-2</v>
      </c>
      <c r="S2163" s="1" t="s">
        <v>3740</v>
      </c>
      <c r="T2163" s="1" t="s">
        <v>52</v>
      </c>
      <c r="U2163">
        <v>14.8697</v>
      </c>
      <c r="V2163">
        <v>12.255800000000001</v>
      </c>
      <c r="W2163">
        <v>12.255800000000001</v>
      </c>
      <c r="X2163" s="1" t="s">
        <v>53</v>
      </c>
      <c r="Y2163" s="1" t="s">
        <v>49</v>
      </c>
      <c r="Z2163" s="1" t="s">
        <v>3770</v>
      </c>
      <c r="AA2163" s="1" t="s">
        <v>3789</v>
      </c>
      <c r="AB2163" s="1" t="s">
        <v>3790</v>
      </c>
      <c r="AC2163" s="1" t="s">
        <v>125</v>
      </c>
      <c r="AD2163" s="1" t="s">
        <v>3791</v>
      </c>
      <c r="AE2163" s="1" t="s">
        <v>3792</v>
      </c>
      <c r="AF2163" s="1" t="s">
        <v>70</v>
      </c>
      <c r="AG2163" s="1" t="s">
        <v>3745</v>
      </c>
      <c r="AH2163">
        <v>359</v>
      </c>
      <c r="AI2163" s="1" t="s">
        <v>70</v>
      </c>
      <c r="AJ2163" s="1" t="s">
        <v>71</v>
      </c>
      <c r="AK2163" s="1" t="s">
        <v>72</v>
      </c>
      <c r="AL2163">
        <v>1</v>
      </c>
      <c r="AM2163" s="1" t="s">
        <v>4497</v>
      </c>
      <c r="AN2163" s="2">
        <v>46113</v>
      </c>
      <c r="AO2163" s="3">
        <v>46113</v>
      </c>
    </row>
    <row r="2164" spans="1:41">
      <c r="A2164" s="1" t="s">
        <v>4498</v>
      </c>
      <c r="B2164" s="1" t="s">
        <v>3733</v>
      </c>
      <c r="E2164" s="1" t="s">
        <v>3787</v>
      </c>
      <c r="F2164">
        <v>46129.833333333336</v>
      </c>
      <c r="G2164">
        <v>46130.833333333336</v>
      </c>
      <c r="H2164">
        <v>46112.833333333336</v>
      </c>
      <c r="I2164">
        <v>46142.833333333336</v>
      </c>
      <c r="J2164" s="1" t="s">
        <v>3777</v>
      </c>
      <c r="K2164" s="1" t="s">
        <v>107</v>
      </c>
      <c r="L2164" s="1" t="s">
        <v>3778</v>
      </c>
      <c r="M2164" s="1" t="s">
        <v>3816</v>
      </c>
      <c r="N2164" s="1" t="s">
        <v>3738</v>
      </c>
      <c r="O2164" s="1" t="s">
        <v>49</v>
      </c>
      <c r="P2164">
        <v>139.18049999999999</v>
      </c>
      <c r="Q2164" s="1" t="s">
        <v>3780</v>
      </c>
      <c r="R2164">
        <v>0.49999964075427239</v>
      </c>
      <c r="S2164" s="1" t="s">
        <v>51</v>
      </c>
      <c r="T2164" s="1" t="s">
        <v>52</v>
      </c>
      <c r="U2164">
        <v>69.590199999999996</v>
      </c>
      <c r="V2164">
        <v>64.022999999999996</v>
      </c>
      <c r="W2164">
        <v>64.022999999999996</v>
      </c>
      <c r="X2164" s="1" t="s">
        <v>53</v>
      </c>
      <c r="Y2164" s="1" t="s">
        <v>49</v>
      </c>
      <c r="Z2164" s="1" t="s">
        <v>3778</v>
      </c>
      <c r="AA2164" s="1" t="s">
        <v>3817</v>
      </c>
      <c r="AB2164" s="1" t="s">
        <v>3790</v>
      </c>
      <c r="AC2164" s="1" t="s">
        <v>125</v>
      </c>
      <c r="AD2164" s="1" t="s">
        <v>3791</v>
      </c>
      <c r="AE2164" s="1" t="s">
        <v>3792</v>
      </c>
      <c r="AF2164" s="1" t="s">
        <v>70</v>
      </c>
      <c r="AG2164" s="1" t="s">
        <v>3745</v>
      </c>
      <c r="AH2164">
        <v>360</v>
      </c>
      <c r="AI2164" s="1" t="s">
        <v>113</v>
      </c>
      <c r="AJ2164" s="1" t="s">
        <v>114</v>
      </c>
      <c r="AK2164" s="1" t="s">
        <v>115</v>
      </c>
      <c r="AL2164">
        <v>1</v>
      </c>
      <c r="AM2164" s="1" t="s">
        <v>4499</v>
      </c>
      <c r="AN2164" s="2">
        <v>46113</v>
      </c>
      <c r="AO2164" s="3">
        <v>46113</v>
      </c>
    </row>
    <row r="2165" spans="1:41">
      <c r="A2165" s="1" t="s">
        <v>4500</v>
      </c>
      <c r="B2165" s="1" t="s">
        <v>3733</v>
      </c>
      <c r="E2165" s="1" t="s">
        <v>3787</v>
      </c>
      <c r="F2165">
        <v>46129.833333333336</v>
      </c>
      <c r="G2165">
        <v>46130.833333333336</v>
      </c>
      <c r="H2165">
        <v>46112.833333333336</v>
      </c>
      <c r="I2165">
        <v>46142.833333333336</v>
      </c>
      <c r="J2165" s="1" t="s">
        <v>3777</v>
      </c>
      <c r="K2165" s="1" t="s">
        <v>107</v>
      </c>
      <c r="L2165" s="1" t="s">
        <v>3778</v>
      </c>
      <c r="M2165" s="1" t="s">
        <v>3820</v>
      </c>
      <c r="N2165" s="1" t="s">
        <v>3738</v>
      </c>
      <c r="O2165" s="1" t="s">
        <v>49</v>
      </c>
      <c r="P2165">
        <v>129.85300000000001</v>
      </c>
      <c r="Q2165" s="1" t="s">
        <v>3780</v>
      </c>
      <c r="R2165">
        <v>0.5</v>
      </c>
      <c r="S2165" s="1" t="s">
        <v>51</v>
      </c>
      <c r="T2165" s="1" t="s">
        <v>52</v>
      </c>
      <c r="U2165">
        <v>64.926500000000004</v>
      </c>
      <c r="V2165">
        <v>59.732399999999998</v>
      </c>
      <c r="W2165">
        <v>59.732399999999998</v>
      </c>
      <c r="X2165" s="1" t="s">
        <v>53</v>
      </c>
      <c r="Y2165" s="1" t="s">
        <v>49</v>
      </c>
      <c r="Z2165" s="1" t="s">
        <v>3778</v>
      </c>
      <c r="AA2165" s="1" t="s">
        <v>3817</v>
      </c>
      <c r="AB2165" s="1" t="s">
        <v>3790</v>
      </c>
      <c r="AC2165" s="1" t="s">
        <v>125</v>
      </c>
      <c r="AD2165" s="1" t="s">
        <v>3791</v>
      </c>
      <c r="AE2165" s="1" t="s">
        <v>3792</v>
      </c>
      <c r="AF2165" s="1" t="s">
        <v>70</v>
      </c>
      <c r="AG2165" s="1" t="s">
        <v>3745</v>
      </c>
      <c r="AH2165">
        <v>361</v>
      </c>
      <c r="AI2165" s="1" t="s">
        <v>113</v>
      </c>
      <c r="AJ2165" s="1" t="s">
        <v>114</v>
      </c>
      <c r="AK2165" s="1" t="s">
        <v>115</v>
      </c>
      <c r="AL2165">
        <v>1</v>
      </c>
      <c r="AM2165" s="1" t="s">
        <v>4501</v>
      </c>
      <c r="AN2165" s="2">
        <v>46113</v>
      </c>
      <c r="AO2165" s="3">
        <v>46113</v>
      </c>
    </row>
    <row r="2166" spans="1:41">
      <c r="A2166" s="1" t="s">
        <v>4502</v>
      </c>
      <c r="B2166" s="1" t="s">
        <v>3733</v>
      </c>
      <c r="E2166" s="1" t="s">
        <v>3734</v>
      </c>
      <c r="F2166">
        <v>46130.833333333336</v>
      </c>
      <c r="G2166">
        <v>46131.833333333336</v>
      </c>
      <c r="H2166">
        <v>46112.833333333336</v>
      </c>
      <c r="I2166">
        <v>46142.833333333336</v>
      </c>
      <c r="J2166" s="1" t="s">
        <v>3735</v>
      </c>
      <c r="K2166" s="1" t="s">
        <v>45</v>
      </c>
      <c r="L2166" s="1" t="s">
        <v>3736</v>
      </c>
      <c r="M2166" s="1" t="s">
        <v>3737</v>
      </c>
      <c r="N2166" s="1" t="s">
        <v>3738</v>
      </c>
      <c r="O2166" s="1" t="s">
        <v>49</v>
      </c>
      <c r="P2166">
        <v>1435.2526</v>
      </c>
      <c r="Q2166" s="1" t="s">
        <v>3739</v>
      </c>
      <c r="R2166">
        <v>3.1611020945023896E-2</v>
      </c>
      <c r="S2166" s="1" t="s">
        <v>3740</v>
      </c>
      <c r="T2166" s="1" t="s">
        <v>52</v>
      </c>
      <c r="U2166">
        <v>45.369799999999998</v>
      </c>
      <c r="V2166">
        <v>36.8142</v>
      </c>
      <c r="W2166">
        <v>36.8142</v>
      </c>
      <c r="X2166" s="1" t="s">
        <v>53</v>
      </c>
      <c r="Y2166" s="1" t="s">
        <v>49</v>
      </c>
      <c r="Z2166" s="1" t="s">
        <v>3736</v>
      </c>
      <c r="AA2166" s="1" t="s">
        <v>3741</v>
      </c>
      <c r="AB2166" s="1" t="s">
        <v>3742</v>
      </c>
      <c r="AC2166" s="1" t="s">
        <v>67</v>
      </c>
      <c r="AD2166" s="1" t="s">
        <v>3743</v>
      </c>
      <c r="AE2166" s="1" t="s">
        <v>3744</v>
      </c>
      <c r="AF2166" s="1" t="s">
        <v>70</v>
      </c>
      <c r="AG2166" s="1" t="s">
        <v>3745</v>
      </c>
      <c r="AH2166">
        <v>362</v>
      </c>
      <c r="AI2166" s="1" t="s">
        <v>70</v>
      </c>
      <c r="AJ2166" s="1" t="s">
        <v>71</v>
      </c>
      <c r="AK2166" s="1" t="s">
        <v>72</v>
      </c>
      <c r="AL2166">
        <v>1</v>
      </c>
      <c r="AM2166" s="1" t="s">
        <v>4503</v>
      </c>
      <c r="AN2166" s="2">
        <v>46113</v>
      </c>
      <c r="AO2166" s="3">
        <v>46113</v>
      </c>
    </row>
    <row r="2167" spans="1:41">
      <c r="A2167" s="1" t="s">
        <v>4504</v>
      </c>
      <c r="B2167" s="1" t="s">
        <v>3733</v>
      </c>
      <c r="E2167" s="1" t="s">
        <v>3734</v>
      </c>
      <c r="F2167">
        <v>46130.833333333336</v>
      </c>
      <c r="G2167">
        <v>46131.833333333336</v>
      </c>
      <c r="H2167">
        <v>46112.833333333336</v>
      </c>
      <c r="I2167">
        <v>46142.833333333336</v>
      </c>
      <c r="J2167" s="1" t="s">
        <v>3735</v>
      </c>
      <c r="K2167" s="1" t="s">
        <v>45</v>
      </c>
      <c r="L2167" s="1" t="s">
        <v>3736</v>
      </c>
      <c r="M2167" s="1" t="s">
        <v>3748</v>
      </c>
      <c r="N2167" s="1" t="s">
        <v>3738</v>
      </c>
      <c r="O2167" s="1" t="s">
        <v>49</v>
      </c>
      <c r="P2167">
        <v>1389.3831</v>
      </c>
      <c r="Q2167" s="1" t="s">
        <v>3739</v>
      </c>
      <c r="R2167">
        <v>3.1611007791875402E-2</v>
      </c>
      <c r="S2167" s="1" t="s">
        <v>3740</v>
      </c>
      <c r="T2167" s="1" t="s">
        <v>52</v>
      </c>
      <c r="U2167">
        <v>43.919800000000002</v>
      </c>
      <c r="V2167">
        <v>35.637700000000002</v>
      </c>
      <c r="W2167">
        <v>35.637700000000002</v>
      </c>
      <c r="X2167" s="1" t="s">
        <v>53</v>
      </c>
      <c r="Y2167" s="1" t="s">
        <v>49</v>
      </c>
      <c r="Z2167" s="1" t="s">
        <v>3736</v>
      </c>
      <c r="AA2167" s="1" t="s">
        <v>3741</v>
      </c>
      <c r="AB2167" s="1" t="s">
        <v>3742</v>
      </c>
      <c r="AC2167" s="1" t="s">
        <v>67</v>
      </c>
      <c r="AD2167" s="1" t="s">
        <v>3743</v>
      </c>
      <c r="AE2167" s="1" t="s">
        <v>3744</v>
      </c>
      <c r="AF2167" s="1" t="s">
        <v>70</v>
      </c>
      <c r="AG2167" s="1" t="s">
        <v>3745</v>
      </c>
      <c r="AH2167">
        <v>363</v>
      </c>
      <c r="AI2167" s="1" t="s">
        <v>70</v>
      </c>
      <c r="AJ2167" s="1" t="s">
        <v>71</v>
      </c>
      <c r="AK2167" s="1" t="s">
        <v>72</v>
      </c>
      <c r="AL2167">
        <v>1</v>
      </c>
      <c r="AM2167" s="1" t="s">
        <v>4505</v>
      </c>
      <c r="AN2167" s="2">
        <v>46113</v>
      </c>
      <c r="AO2167" s="3">
        <v>46113</v>
      </c>
    </row>
    <row r="2168" spans="1:41">
      <c r="A2168" s="1" t="s">
        <v>4506</v>
      </c>
      <c r="B2168" s="1" t="s">
        <v>3733</v>
      </c>
      <c r="E2168" s="1" t="s">
        <v>3734</v>
      </c>
      <c r="F2168">
        <v>46130.833333333336</v>
      </c>
      <c r="G2168">
        <v>46131.833333333336</v>
      </c>
      <c r="H2168">
        <v>46112.833333333336</v>
      </c>
      <c r="I2168">
        <v>46142.833333333336</v>
      </c>
      <c r="J2168" s="1" t="s">
        <v>3751</v>
      </c>
      <c r="K2168" s="1" t="s">
        <v>124</v>
      </c>
      <c r="L2168" s="1" t="s">
        <v>3752</v>
      </c>
      <c r="M2168" s="1" t="s">
        <v>3753</v>
      </c>
      <c r="N2168" s="1" t="s">
        <v>3738</v>
      </c>
      <c r="O2168" s="1" t="s">
        <v>49</v>
      </c>
      <c r="P2168">
        <v>10.868600000000001</v>
      </c>
      <c r="Q2168" s="1" t="s">
        <v>3754</v>
      </c>
      <c r="R2168">
        <v>6.2499861987744509</v>
      </c>
      <c r="S2168" s="1" t="s">
        <v>51</v>
      </c>
      <c r="T2168" s="1" t="s">
        <v>52</v>
      </c>
      <c r="U2168">
        <v>67.928600000000003</v>
      </c>
      <c r="V2168">
        <v>64.532200000000003</v>
      </c>
      <c r="W2168">
        <v>64.532200000000003</v>
      </c>
      <c r="X2168" s="1" t="s">
        <v>53</v>
      </c>
      <c r="Y2168" s="1" t="s">
        <v>49</v>
      </c>
      <c r="Z2168" s="1" t="s">
        <v>3752</v>
      </c>
      <c r="AA2168" s="1" t="s">
        <v>3741</v>
      </c>
      <c r="AB2168" s="1" t="s">
        <v>3742</v>
      </c>
      <c r="AC2168" s="1" t="s">
        <v>67</v>
      </c>
      <c r="AD2168" s="1" t="s">
        <v>3743</v>
      </c>
      <c r="AE2168" s="1" t="s">
        <v>3744</v>
      </c>
      <c r="AF2168" s="1" t="s">
        <v>70</v>
      </c>
      <c r="AG2168" s="1" t="s">
        <v>3745</v>
      </c>
      <c r="AH2168">
        <v>364</v>
      </c>
      <c r="AI2168" s="1" t="s">
        <v>70</v>
      </c>
      <c r="AJ2168" s="1" t="s">
        <v>71</v>
      </c>
      <c r="AK2168" s="1" t="s">
        <v>72</v>
      </c>
      <c r="AL2168">
        <v>1</v>
      </c>
      <c r="AM2168" s="1" t="s">
        <v>4507</v>
      </c>
      <c r="AN2168" s="2">
        <v>46113</v>
      </c>
      <c r="AO2168" s="3">
        <v>46113</v>
      </c>
    </row>
    <row r="2169" spans="1:41">
      <c r="A2169" s="1" t="s">
        <v>4508</v>
      </c>
      <c r="B2169" s="1" t="s">
        <v>3733</v>
      </c>
      <c r="E2169" s="1" t="s">
        <v>3734</v>
      </c>
      <c r="F2169">
        <v>46130.833333333336</v>
      </c>
      <c r="G2169">
        <v>46131.833333333336</v>
      </c>
      <c r="H2169">
        <v>46112.833333333336</v>
      </c>
      <c r="I2169">
        <v>46142.833333333336</v>
      </c>
      <c r="J2169" s="1" t="s">
        <v>3751</v>
      </c>
      <c r="K2169" s="1" t="s">
        <v>124</v>
      </c>
      <c r="L2169" s="1" t="s">
        <v>3752</v>
      </c>
      <c r="M2169" s="1" t="s">
        <v>3757</v>
      </c>
      <c r="N2169" s="1" t="s">
        <v>3738</v>
      </c>
      <c r="O2169" s="1" t="s">
        <v>49</v>
      </c>
      <c r="P2169">
        <v>12.8649</v>
      </c>
      <c r="Q2169" s="1" t="s">
        <v>3754</v>
      </c>
      <c r="R2169">
        <v>6.2499902836399812</v>
      </c>
      <c r="S2169" s="1" t="s">
        <v>51</v>
      </c>
      <c r="T2169" s="1" t="s">
        <v>52</v>
      </c>
      <c r="U2169">
        <v>80.405500000000004</v>
      </c>
      <c r="V2169">
        <v>76.385199999999998</v>
      </c>
      <c r="W2169">
        <v>76.385199999999998</v>
      </c>
      <c r="X2169" s="1" t="s">
        <v>53</v>
      </c>
      <c r="Y2169" s="1" t="s">
        <v>49</v>
      </c>
      <c r="Z2169" s="1" t="s">
        <v>3752</v>
      </c>
      <c r="AA2169" s="1" t="s">
        <v>3741</v>
      </c>
      <c r="AB2169" s="1" t="s">
        <v>3742</v>
      </c>
      <c r="AC2169" s="1" t="s">
        <v>67</v>
      </c>
      <c r="AD2169" s="1" t="s">
        <v>3743</v>
      </c>
      <c r="AE2169" s="1" t="s">
        <v>3744</v>
      </c>
      <c r="AF2169" s="1" t="s">
        <v>70</v>
      </c>
      <c r="AG2169" s="1" t="s">
        <v>3745</v>
      </c>
      <c r="AH2169">
        <v>365</v>
      </c>
      <c r="AI2169" s="1" t="s">
        <v>70</v>
      </c>
      <c r="AJ2169" s="1" t="s">
        <v>71</v>
      </c>
      <c r="AK2169" s="1" t="s">
        <v>72</v>
      </c>
      <c r="AL2169">
        <v>1</v>
      </c>
      <c r="AM2169" s="1" t="s">
        <v>4509</v>
      </c>
      <c r="AN2169" s="2">
        <v>46113</v>
      </c>
      <c r="AO2169" s="3">
        <v>46113</v>
      </c>
    </row>
    <row r="2170" spans="1:41">
      <c r="A2170" s="1" t="s">
        <v>4510</v>
      </c>
      <c r="B2170" s="1" t="s">
        <v>3733</v>
      </c>
      <c r="E2170" s="1" t="s">
        <v>3734</v>
      </c>
      <c r="F2170">
        <v>46130.833333333336</v>
      </c>
      <c r="G2170">
        <v>46131.833333333336</v>
      </c>
      <c r="H2170">
        <v>46112.833333333336</v>
      </c>
      <c r="I2170">
        <v>46142.833333333336</v>
      </c>
      <c r="J2170" s="1" t="s">
        <v>3760</v>
      </c>
      <c r="K2170" s="1" t="s">
        <v>76</v>
      </c>
      <c r="L2170" s="1" t="s">
        <v>3761</v>
      </c>
      <c r="M2170" s="1" t="s">
        <v>3762</v>
      </c>
      <c r="N2170" s="1" t="s">
        <v>3738</v>
      </c>
      <c r="O2170" s="1" t="s">
        <v>49</v>
      </c>
      <c r="P2170">
        <v>318.47390000000001</v>
      </c>
      <c r="Q2170" s="1" t="s">
        <v>3763</v>
      </c>
      <c r="R2170">
        <v>2.5999932804540653E-2</v>
      </c>
      <c r="S2170" s="1" t="s">
        <v>51</v>
      </c>
      <c r="T2170" s="1" t="s">
        <v>52</v>
      </c>
      <c r="U2170">
        <v>8.2803000000000004</v>
      </c>
      <c r="V2170">
        <v>7.6433999999999997</v>
      </c>
      <c r="W2170">
        <v>7.6433999999999997</v>
      </c>
      <c r="X2170" s="1" t="s">
        <v>53</v>
      </c>
      <c r="Y2170" s="1" t="s">
        <v>49</v>
      </c>
      <c r="Z2170" s="1" t="s">
        <v>3761</v>
      </c>
      <c r="AA2170" s="1" t="s">
        <v>3741</v>
      </c>
      <c r="AB2170" s="1" t="s">
        <v>3742</v>
      </c>
      <c r="AC2170" s="1" t="s">
        <v>67</v>
      </c>
      <c r="AD2170" s="1" t="s">
        <v>3743</v>
      </c>
      <c r="AE2170" s="1" t="s">
        <v>3744</v>
      </c>
      <c r="AF2170" s="1" t="s">
        <v>70</v>
      </c>
      <c r="AG2170" s="1" t="s">
        <v>3745</v>
      </c>
      <c r="AH2170">
        <v>366</v>
      </c>
      <c r="AI2170" s="1" t="s">
        <v>70</v>
      </c>
      <c r="AJ2170" s="1" t="s">
        <v>71</v>
      </c>
      <c r="AK2170" s="1" t="s">
        <v>72</v>
      </c>
      <c r="AL2170">
        <v>1</v>
      </c>
      <c r="AM2170" s="1" t="s">
        <v>4511</v>
      </c>
      <c r="AN2170" s="2">
        <v>46113</v>
      </c>
      <c r="AO2170" s="3">
        <v>46113</v>
      </c>
    </row>
    <row r="2171" spans="1:41">
      <c r="A2171" s="1" t="s">
        <v>4512</v>
      </c>
      <c r="B2171" s="1" t="s">
        <v>3733</v>
      </c>
      <c r="E2171" s="1" t="s">
        <v>3734</v>
      </c>
      <c r="F2171">
        <v>46130.833333333336</v>
      </c>
      <c r="G2171">
        <v>46131.833333333336</v>
      </c>
      <c r="H2171">
        <v>46112.833333333336</v>
      </c>
      <c r="I2171">
        <v>46142.833333333336</v>
      </c>
      <c r="J2171" s="1" t="s">
        <v>3760</v>
      </c>
      <c r="K2171" s="1" t="s">
        <v>76</v>
      </c>
      <c r="L2171" s="1" t="s">
        <v>3761</v>
      </c>
      <c r="M2171" s="1" t="s">
        <v>3766</v>
      </c>
      <c r="N2171" s="1" t="s">
        <v>3738</v>
      </c>
      <c r="O2171" s="1" t="s">
        <v>49</v>
      </c>
      <c r="P2171">
        <v>322.59739999999999</v>
      </c>
      <c r="Q2171" s="1" t="s">
        <v>3763</v>
      </c>
      <c r="R2171">
        <v>2.5999899565216585E-2</v>
      </c>
      <c r="S2171" s="1" t="s">
        <v>51</v>
      </c>
      <c r="T2171" s="1" t="s">
        <v>52</v>
      </c>
      <c r="U2171">
        <v>8.3874999999999993</v>
      </c>
      <c r="V2171">
        <v>7.7423000000000002</v>
      </c>
      <c r="W2171">
        <v>7.7423000000000002</v>
      </c>
      <c r="X2171" s="1" t="s">
        <v>53</v>
      </c>
      <c r="Y2171" s="1" t="s">
        <v>49</v>
      </c>
      <c r="Z2171" s="1" t="s">
        <v>3761</v>
      </c>
      <c r="AA2171" s="1" t="s">
        <v>3741</v>
      </c>
      <c r="AB2171" s="1" t="s">
        <v>3742</v>
      </c>
      <c r="AC2171" s="1" t="s">
        <v>67</v>
      </c>
      <c r="AD2171" s="1" t="s">
        <v>3743</v>
      </c>
      <c r="AE2171" s="1" t="s">
        <v>3744</v>
      </c>
      <c r="AF2171" s="1" t="s">
        <v>70</v>
      </c>
      <c r="AG2171" s="1" t="s">
        <v>3745</v>
      </c>
      <c r="AH2171">
        <v>367</v>
      </c>
      <c r="AI2171" s="1" t="s">
        <v>70</v>
      </c>
      <c r="AJ2171" s="1" t="s">
        <v>71</v>
      </c>
      <c r="AK2171" s="1" t="s">
        <v>72</v>
      </c>
      <c r="AL2171">
        <v>1</v>
      </c>
      <c r="AM2171" s="1" t="s">
        <v>4513</v>
      </c>
      <c r="AN2171" s="2">
        <v>46113</v>
      </c>
      <c r="AO2171" s="3">
        <v>46113</v>
      </c>
    </row>
    <row r="2172" spans="1:41">
      <c r="A2172" s="1" t="s">
        <v>4514</v>
      </c>
      <c r="B2172" s="1" t="s">
        <v>3733</v>
      </c>
      <c r="E2172" s="1" t="s">
        <v>3734</v>
      </c>
      <c r="F2172">
        <v>46130.833333333336</v>
      </c>
      <c r="G2172">
        <v>46131.833333333336</v>
      </c>
      <c r="H2172">
        <v>46112.833333333336</v>
      </c>
      <c r="I2172">
        <v>46142.833333333336</v>
      </c>
      <c r="J2172" s="1" t="s">
        <v>3769</v>
      </c>
      <c r="K2172" s="1" t="s">
        <v>87</v>
      </c>
      <c r="L2172" s="1" t="s">
        <v>3770</v>
      </c>
      <c r="M2172" s="1" t="s">
        <v>3771</v>
      </c>
      <c r="N2172" s="1" t="s">
        <v>3738</v>
      </c>
      <c r="O2172" s="1" t="s">
        <v>49</v>
      </c>
      <c r="P2172">
        <v>415.36700000000002</v>
      </c>
      <c r="Q2172" s="1" t="s">
        <v>3739</v>
      </c>
      <c r="R2172">
        <v>8.2599965813365053E-2</v>
      </c>
      <c r="S2172" s="1" t="s">
        <v>3740</v>
      </c>
      <c r="T2172" s="1" t="s">
        <v>52</v>
      </c>
      <c r="U2172">
        <v>34.3093</v>
      </c>
      <c r="V2172">
        <v>28.278199999999998</v>
      </c>
      <c r="W2172">
        <v>28.278199999999998</v>
      </c>
      <c r="X2172" s="1" t="s">
        <v>53</v>
      </c>
      <c r="Y2172" s="1" t="s">
        <v>49</v>
      </c>
      <c r="Z2172" s="1" t="s">
        <v>3770</v>
      </c>
      <c r="AA2172" s="1" t="s">
        <v>3741</v>
      </c>
      <c r="AB2172" s="1" t="s">
        <v>3742</v>
      </c>
      <c r="AC2172" s="1" t="s">
        <v>67</v>
      </c>
      <c r="AD2172" s="1" t="s">
        <v>3743</v>
      </c>
      <c r="AE2172" s="1" t="s">
        <v>3744</v>
      </c>
      <c r="AF2172" s="1" t="s">
        <v>70</v>
      </c>
      <c r="AG2172" s="1" t="s">
        <v>3745</v>
      </c>
      <c r="AH2172">
        <v>368</v>
      </c>
      <c r="AI2172" s="1" t="s">
        <v>70</v>
      </c>
      <c r="AJ2172" s="1" t="s">
        <v>71</v>
      </c>
      <c r="AK2172" s="1" t="s">
        <v>72</v>
      </c>
      <c r="AL2172">
        <v>1</v>
      </c>
      <c r="AM2172" s="1" t="s">
        <v>4515</v>
      </c>
      <c r="AN2172" s="2">
        <v>46113</v>
      </c>
      <c r="AO2172" s="3">
        <v>46113</v>
      </c>
    </row>
    <row r="2173" spans="1:41">
      <c r="A2173" s="1" t="s">
        <v>4516</v>
      </c>
      <c r="B2173" s="1" t="s">
        <v>3733</v>
      </c>
      <c r="E2173" s="1" t="s">
        <v>3734</v>
      </c>
      <c r="F2173">
        <v>46130.833333333336</v>
      </c>
      <c r="G2173">
        <v>46131.833333333336</v>
      </c>
      <c r="H2173">
        <v>46112.833333333336</v>
      </c>
      <c r="I2173">
        <v>46142.833333333336</v>
      </c>
      <c r="J2173" s="1" t="s">
        <v>3769</v>
      </c>
      <c r="K2173" s="1" t="s">
        <v>87</v>
      </c>
      <c r="L2173" s="1" t="s">
        <v>3770</v>
      </c>
      <c r="M2173" s="1" t="s">
        <v>3774</v>
      </c>
      <c r="N2173" s="1" t="s">
        <v>3738</v>
      </c>
      <c r="O2173" s="1" t="s">
        <v>49</v>
      </c>
      <c r="P2173">
        <v>436.6003</v>
      </c>
      <c r="Q2173" s="1" t="s">
        <v>3739</v>
      </c>
      <c r="R2173">
        <v>8.260003486026006E-2</v>
      </c>
      <c r="S2173" s="1" t="s">
        <v>3740</v>
      </c>
      <c r="T2173" s="1" t="s">
        <v>52</v>
      </c>
      <c r="U2173">
        <v>36.063200000000002</v>
      </c>
      <c r="V2173">
        <v>29.723700000000001</v>
      </c>
      <c r="W2173">
        <v>29.723700000000001</v>
      </c>
      <c r="X2173" s="1" t="s">
        <v>53</v>
      </c>
      <c r="Y2173" s="1" t="s">
        <v>49</v>
      </c>
      <c r="Z2173" s="1" t="s">
        <v>3770</v>
      </c>
      <c r="AA2173" s="1" t="s">
        <v>3741</v>
      </c>
      <c r="AB2173" s="1" t="s">
        <v>3742</v>
      </c>
      <c r="AC2173" s="1" t="s">
        <v>67</v>
      </c>
      <c r="AD2173" s="1" t="s">
        <v>3743</v>
      </c>
      <c r="AE2173" s="1" t="s">
        <v>3744</v>
      </c>
      <c r="AF2173" s="1" t="s">
        <v>70</v>
      </c>
      <c r="AG2173" s="1" t="s">
        <v>3745</v>
      </c>
      <c r="AH2173">
        <v>369</v>
      </c>
      <c r="AI2173" s="1" t="s">
        <v>70</v>
      </c>
      <c r="AJ2173" s="1" t="s">
        <v>71</v>
      </c>
      <c r="AK2173" s="1" t="s">
        <v>72</v>
      </c>
      <c r="AL2173">
        <v>1</v>
      </c>
      <c r="AM2173" s="1" t="s">
        <v>4517</v>
      </c>
      <c r="AN2173" s="2">
        <v>46113</v>
      </c>
      <c r="AO2173" s="3">
        <v>46113</v>
      </c>
    </row>
    <row r="2174" spans="1:41">
      <c r="A2174" s="1" t="s">
        <v>4518</v>
      </c>
      <c r="B2174" s="1" t="s">
        <v>3733</v>
      </c>
      <c r="E2174" s="1" t="s">
        <v>3734</v>
      </c>
      <c r="F2174">
        <v>46130.833333333336</v>
      </c>
      <c r="G2174">
        <v>46131.833333333336</v>
      </c>
      <c r="H2174">
        <v>46112.833333333336</v>
      </c>
      <c r="I2174">
        <v>46142.833333333336</v>
      </c>
      <c r="J2174" s="1" t="s">
        <v>3777</v>
      </c>
      <c r="K2174" s="1" t="s">
        <v>107</v>
      </c>
      <c r="L2174" s="1" t="s">
        <v>3778</v>
      </c>
      <c r="M2174" s="1" t="s">
        <v>3779</v>
      </c>
      <c r="N2174" s="1" t="s">
        <v>3738</v>
      </c>
      <c r="O2174" s="1" t="s">
        <v>49</v>
      </c>
      <c r="P2174">
        <v>305.85509999999999</v>
      </c>
      <c r="Q2174" s="1" t="s">
        <v>3780</v>
      </c>
      <c r="R2174">
        <v>0.49999983652389651</v>
      </c>
      <c r="S2174" s="1" t="s">
        <v>51</v>
      </c>
      <c r="T2174" s="1" t="s">
        <v>52</v>
      </c>
      <c r="U2174">
        <v>152.92750000000001</v>
      </c>
      <c r="V2174">
        <v>140.69329999999999</v>
      </c>
      <c r="W2174">
        <v>140.69329999999999</v>
      </c>
      <c r="X2174" s="1" t="s">
        <v>53</v>
      </c>
      <c r="Y2174" s="1" t="s">
        <v>49</v>
      </c>
      <c r="Z2174" s="1" t="s">
        <v>3778</v>
      </c>
      <c r="AA2174" s="1" t="s">
        <v>3781</v>
      </c>
      <c r="AB2174" s="1" t="s">
        <v>3742</v>
      </c>
      <c r="AC2174" s="1" t="s">
        <v>67</v>
      </c>
      <c r="AD2174" s="1" t="s">
        <v>3743</v>
      </c>
      <c r="AE2174" s="1" t="s">
        <v>3744</v>
      </c>
      <c r="AF2174" s="1" t="s">
        <v>70</v>
      </c>
      <c r="AG2174" s="1" t="s">
        <v>3745</v>
      </c>
      <c r="AH2174">
        <v>370</v>
      </c>
      <c r="AI2174" s="1" t="s">
        <v>113</v>
      </c>
      <c r="AJ2174" s="1" t="s">
        <v>114</v>
      </c>
      <c r="AK2174" s="1" t="s">
        <v>115</v>
      </c>
      <c r="AL2174">
        <v>1</v>
      </c>
      <c r="AM2174" s="1" t="s">
        <v>4519</v>
      </c>
      <c r="AN2174" s="2">
        <v>46113</v>
      </c>
      <c r="AO2174" s="3">
        <v>46113</v>
      </c>
    </row>
    <row r="2175" spans="1:41">
      <c r="A2175" s="1" t="s">
        <v>4520</v>
      </c>
      <c r="B2175" s="1" t="s">
        <v>3733</v>
      </c>
      <c r="E2175" s="1" t="s">
        <v>3734</v>
      </c>
      <c r="F2175">
        <v>46130.833333333336</v>
      </c>
      <c r="G2175">
        <v>46131.833333333336</v>
      </c>
      <c r="H2175">
        <v>46112.833333333336</v>
      </c>
      <c r="I2175">
        <v>46142.833333333336</v>
      </c>
      <c r="J2175" s="1" t="s">
        <v>3777</v>
      </c>
      <c r="K2175" s="1" t="s">
        <v>107</v>
      </c>
      <c r="L2175" s="1" t="s">
        <v>3778</v>
      </c>
      <c r="M2175" s="1" t="s">
        <v>3784</v>
      </c>
      <c r="N2175" s="1" t="s">
        <v>3738</v>
      </c>
      <c r="O2175" s="1" t="s">
        <v>49</v>
      </c>
      <c r="P2175">
        <v>308.15109999999999</v>
      </c>
      <c r="Q2175" s="1" t="s">
        <v>3780</v>
      </c>
      <c r="R2175">
        <v>0.49999983774193901</v>
      </c>
      <c r="S2175" s="1" t="s">
        <v>51</v>
      </c>
      <c r="T2175" s="1" t="s">
        <v>52</v>
      </c>
      <c r="U2175">
        <v>154.07550000000001</v>
      </c>
      <c r="V2175">
        <v>141.74950000000001</v>
      </c>
      <c r="W2175">
        <v>141.74950000000001</v>
      </c>
      <c r="X2175" s="1" t="s">
        <v>53</v>
      </c>
      <c r="Y2175" s="1" t="s">
        <v>49</v>
      </c>
      <c r="Z2175" s="1" t="s">
        <v>3778</v>
      </c>
      <c r="AA2175" s="1" t="s">
        <v>3781</v>
      </c>
      <c r="AB2175" s="1" t="s">
        <v>3742</v>
      </c>
      <c r="AC2175" s="1" t="s">
        <v>67</v>
      </c>
      <c r="AD2175" s="1" t="s">
        <v>3743</v>
      </c>
      <c r="AE2175" s="1" t="s">
        <v>3744</v>
      </c>
      <c r="AF2175" s="1" t="s">
        <v>70</v>
      </c>
      <c r="AG2175" s="1" t="s">
        <v>3745</v>
      </c>
      <c r="AH2175">
        <v>371</v>
      </c>
      <c r="AI2175" s="1" t="s">
        <v>113</v>
      </c>
      <c r="AJ2175" s="1" t="s">
        <v>114</v>
      </c>
      <c r="AK2175" s="1" t="s">
        <v>115</v>
      </c>
      <c r="AL2175">
        <v>1</v>
      </c>
      <c r="AM2175" s="1" t="s">
        <v>4521</v>
      </c>
      <c r="AN2175" s="2">
        <v>46113</v>
      </c>
      <c r="AO2175" s="3">
        <v>46113</v>
      </c>
    </row>
    <row r="2176" spans="1:41">
      <c r="A2176" s="1" t="s">
        <v>4522</v>
      </c>
      <c r="B2176" s="1" t="s">
        <v>3733</v>
      </c>
      <c r="E2176" s="1" t="s">
        <v>3787</v>
      </c>
      <c r="F2176">
        <v>46130.833333333336</v>
      </c>
      <c r="G2176">
        <v>46131.833333333336</v>
      </c>
      <c r="H2176">
        <v>46112.833333333336</v>
      </c>
      <c r="I2176">
        <v>46142.833333333336</v>
      </c>
      <c r="J2176" s="1" t="s">
        <v>3735</v>
      </c>
      <c r="K2176" s="1" t="s">
        <v>45</v>
      </c>
      <c r="L2176" s="1" t="s">
        <v>3736</v>
      </c>
      <c r="M2176" s="1" t="s">
        <v>3788</v>
      </c>
      <c r="N2176" s="1" t="s">
        <v>3738</v>
      </c>
      <c r="O2176" s="1" t="s">
        <v>49</v>
      </c>
      <c r="P2176">
        <v>678.1671</v>
      </c>
      <c r="Q2176" s="1" t="s">
        <v>3739</v>
      </c>
      <c r="R2176">
        <v>3.1610940725375791E-2</v>
      </c>
      <c r="S2176" s="1" t="s">
        <v>3740</v>
      </c>
      <c r="T2176" s="1" t="s">
        <v>52</v>
      </c>
      <c r="U2176">
        <v>21.4375</v>
      </c>
      <c r="V2176">
        <v>17.395</v>
      </c>
      <c r="W2176">
        <v>17.395</v>
      </c>
      <c r="X2176" s="1" t="s">
        <v>53</v>
      </c>
      <c r="Y2176" s="1" t="s">
        <v>49</v>
      </c>
      <c r="Z2176" s="1" t="s">
        <v>3736</v>
      </c>
      <c r="AA2176" s="1" t="s">
        <v>3789</v>
      </c>
      <c r="AB2176" s="1" t="s">
        <v>3790</v>
      </c>
      <c r="AC2176" s="1" t="s">
        <v>125</v>
      </c>
      <c r="AD2176" s="1" t="s">
        <v>3791</v>
      </c>
      <c r="AE2176" s="1" t="s">
        <v>3792</v>
      </c>
      <c r="AF2176" s="1" t="s">
        <v>70</v>
      </c>
      <c r="AG2176" s="1" t="s">
        <v>3745</v>
      </c>
      <c r="AH2176">
        <v>372</v>
      </c>
      <c r="AI2176" s="1" t="s">
        <v>70</v>
      </c>
      <c r="AJ2176" s="1" t="s">
        <v>71</v>
      </c>
      <c r="AK2176" s="1" t="s">
        <v>72</v>
      </c>
      <c r="AL2176">
        <v>1</v>
      </c>
      <c r="AM2176" s="1" t="s">
        <v>4523</v>
      </c>
      <c r="AN2176" s="2">
        <v>46113</v>
      </c>
      <c r="AO2176" s="3">
        <v>46113</v>
      </c>
    </row>
    <row r="2177" spans="1:41">
      <c r="A2177" s="1" t="s">
        <v>4524</v>
      </c>
      <c r="B2177" s="1" t="s">
        <v>3733</v>
      </c>
      <c r="E2177" s="1" t="s">
        <v>3787</v>
      </c>
      <c r="F2177">
        <v>46130.833333333336</v>
      </c>
      <c r="G2177">
        <v>46131.833333333336</v>
      </c>
      <c r="H2177">
        <v>46112.833333333336</v>
      </c>
      <c r="I2177">
        <v>46142.833333333336</v>
      </c>
      <c r="J2177" s="1" t="s">
        <v>3735</v>
      </c>
      <c r="K2177" s="1" t="s">
        <v>45</v>
      </c>
      <c r="L2177" s="1" t="s">
        <v>3736</v>
      </c>
      <c r="M2177" s="1" t="s">
        <v>3795</v>
      </c>
      <c r="N2177" s="1" t="s">
        <v>3738</v>
      </c>
      <c r="O2177" s="1" t="s">
        <v>49</v>
      </c>
      <c r="P2177">
        <v>649.30430000000001</v>
      </c>
      <c r="Q2177" s="1" t="s">
        <v>3739</v>
      </c>
      <c r="R2177">
        <v>3.1611064334550069E-2</v>
      </c>
      <c r="S2177" s="1" t="s">
        <v>3740</v>
      </c>
      <c r="T2177" s="1" t="s">
        <v>52</v>
      </c>
      <c r="U2177">
        <v>20.525200000000002</v>
      </c>
      <c r="V2177">
        <v>16.654699999999998</v>
      </c>
      <c r="W2177">
        <v>16.654699999999998</v>
      </c>
      <c r="X2177" s="1" t="s">
        <v>53</v>
      </c>
      <c r="Y2177" s="1" t="s">
        <v>49</v>
      </c>
      <c r="Z2177" s="1" t="s">
        <v>3736</v>
      </c>
      <c r="AA2177" s="1" t="s">
        <v>3789</v>
      </c>
      <c r="AB2177" s="1" t="s">
        <v>3790</v>
      </c>
      <c r="AC2177" s="1" t="s">
        <v>125</v>
      </c>
      <c r="AD2177" s="1" t="s">
        <v>3791</v>
      </c>
      <c r="AE2177" s="1" t="s">
        <v>3792</v>
      </c>
      <c r="AF2177" s="1" t="s">
        <v>70</v>
      </c>
      <c r="AG2177" s="1" t="s">
        <v>3745</v>
      </c>
      <c r="AH2177">
        <v>373</v>
      </c>
      <c r="AI2177" s="1" t="s">
        <v>70</v>
      </c>
      <c r="AJ2177" s="1" t="s">
        <v>71</v>
      </c>
      <c r="AK2177" s="1" t="s">
        <v>72</v>
      </c>
      <c r="AL2177">
        <v>1</v>
      </c>
      <c r="AM2177" s="1" t="s">
        <v>4525</v>
      </c>
      <c r="AN2177" s="2">
        <v>46113</v>
      </c>
      <c r="AO2177" s="3">
        <v>46113</v>
      </c>
    </row>
    <row r="2178" spans="1:41">
      <c r="A2178" s="1" t="s">
        <v>4526</v>
      </c>
      <c r="B2178" s="1" t="s">
        <v>3733</v>
      </c>
      <c r="E2178" s="1" t="s">
        <v>3787</v>
      </c>
      <c r="F2178">
        <v>46130.833333333336</v>
      </c>
      <c r="G2178">
        <v>46131.833333333336</v>
      </c>
      <c r="H2178">
        <v>46112.833333333336</v>
      </c>
      <c r="I2178">
        <v>46142.833333333336</v>
      </c>
      <c r="J2178" s="1" t="s">
        <v>3751</v>
      </c>
      <c r="K2178" s="1" t="s">
        <v>124</v>
      </c>
      <c r="L2178" s="1" t="s">
        <v>3752</v>
      </c>
      <c r="M2178" s="1" t="s">
        <v>3798</v>
      </c>
      <c r="N2178" s="1" t="s">
        <v>3738</v>
      </c>
      <c r="O2178" s="1" t="s">
        <v>49</v>
      </c>
      <c r="P2178">
        <v>5.4428000000000001</v>
      </c>
      <c r="Q2178" s="1" t="s">
        <v>3754</v>
      </c>
      <c r="R2178">
        <v>6.2500551186889099</v>
      </c>
      <c r="S2178" s="1" t="s">
        <v>51</v>
      </c>
      <c r="T2178" s="1" t="s">
        <v>52</v>
      </c>
      <c r="U2178">
        <v>34.017800000000001</v>
      </c>
      <c r="V2178">
        <v>32.316899999999997</v>
      </c>
      <c r="W2178">
        <v>32.316899999999997</v>
      </c>
      <c r="X2178" s="1" t="s">
        <v>53</v>
      </c>
      <c r="Y2178" s="1" t="s">
        <v>49</v>
      </c>
      <c r="Z2178" s="1" t="s">
        <v>3752</v>
      </c>
      <c r="AA2178" s="1" t="s">
        <v>3789</v>
      </c>
      <c r="AB2178" s="1" t="s">
        <v>3790</v>
      </c>
      <c r="AC2178" s="1" t="s">
        <v>125</v>
      </c>
      <c r="AD2178" s="1" t="s">
        <v>3791</v>
      </c>
      <c r="AE2178" s="1" t="s">
        <v>3792</v>
      </c>
      <c r="AF2178" s="1" t="s">
        <v>70</v>
      </c>
      <c r="AG2178" s="1" t="s">
        <v>3745</v>
      </c>
      <c r="AH2178">
        <v>374</v>
      </c>
      <c r="AI2178" s="1" t="s">
        <v>70</v>
      </c>
      <c r="AJ2178" s="1" t="s">
        <v>71</v>
      </c>
      <c r="AK2178" s="1" t="s">
        <v>72</v>
      </c>
      <c r="AL2178">
        <v>1</v>
      </c>
      <c r="AM2178" s="1" t="s">
        <v>4527</v>
      </c>
      <c r="AN2178" s="2">
        <v>46113</v>
      </c>
      <c r="AO2178" s="3">
        <v>46113</v>
      </c>
    </row>
    <row r="2179" spans="1:41">
      <c r="A2179" s="1" t="s">
        <v>4528</v>
      </c>
      <c r="B2179" s="1" t="s">
        <v>3733</v>
      </c>
      <c r="E2179" s="1" t="s">
        <v>3787</v>
      </c>
      <c r="F2179">
        <v>46130.833333333336</v>
      </c>
      <c r="G2179">
        <v>46131.833333333336</v>
      </c>
      <c r="H2179">
        <v>46112.833333333336</v>
      </c>
      <c r="I2179">
        <v>46142.833333333336</v>
      </c>
      <c r="J2179" s="1" t="s">
        <v>3751</v>
      </c>
      <c r="K2179" s="1" t="s">
        <v>124</v>
      </c>
      <c r="L2179" s="1" t="s">
        <v>3752</v>
      </c>
      <c r="M2179" s="1" t="s">
        <v>3801</v>
      </c>
      <c r="N2179" s="1" t="s">
        <v>3738</v>
      </c>
      <c r="O2179" s="1" t="s">
        <v>49</v>
      </c>
      <c r="P2179">
        <v>5.3372000000000002</v>
      </c>
      <c r="Q2179" s="1" t="s">
        <v>3754</v>
      </c>
      <c r="R2179">
        <v>6.2500187364160977</v>
      </c>
      <c r="S2179" s="1" t="s">
        <v>51</v>
      </c>
      <c r="T2179" s="1" t="s">
        <v>52</v>
      </c>
      <c r="U2179">
        <v>33.357599999999998</v>
      </c>
      <c r="V2179">
        <v>31.689699999999998</v>
      </c>
      <c r="W2179">
        <v>31.689699999999998</v>
      </c>
      <c r="X2179" s="1" t="s">
        <v>53</v>
      </c>
      <c r="Y2179" s="1" t="s">
        <v>49</v>
      </c>
      <c r="Z2179" s="1" t="s">
        <v>3752</v>
      </c>
      <c r="AA2179" s="1" t="s">
        <v>3789</v>
      </c>
      <c r="AB2179" s="1" t="s">
        <v>3790</v>
      </c>
      <c r="AC2179" s="1" t="s">
        <v>125</v>
      </c>
      <c r="AD2179" s="1" t="s">
        <v>3791</v>
      </c>
      <c r="AE2179" s="1" t="s">
        <v>3792</v>
      </c>
      <c r="AF2179" s="1" t="s">
        <v>70</v>
      </c>
      <c r="AG2179" s="1" t="s">
        <v>3745</v>
      </c>
      <c r="AH2179">
        <v>375</v>
      </c>
      <c r="AI2179" s="1" t="s">
        <v>70</v>
      </c>
      <c r="AJ2179" s="1" t="s">
        <v>71</v>
      </c>
      <c r="AK2179" s="1" t="s">
        <v>72</v>
      </c>
      <c r="AL2179">
        <v>1</v>
      </c>
      <c r="AM2179" s="1" t="s">
        <v>4529</v>
      </c>
      <c r="AN2179" s="2">
        <v>46113</v>
      </c>
      <c r="AO2179" s="3">
        <v>46113</v>
      </c>
    </row>
    <row r="2180" spans="1:41">
      <c r="A2180" s="1" t="s">
        <v>4530</v>
      </c>
      <c r="B2180" s="1" t="s">
        <v>3733</v>
      </c>
      <c r="E2180" s="1" t="s">
        <v>3787</v>
      </c>
      <c r="F2180">
        <v>46130.833333333336</v>
      </c>
      <c r="G2180">
        <v>46131.833333333336</v>
      </c>
      <c r="H2180">
        <v>46112.833333333336</v>
      </c>
      <c r="I2180">
        <v>46142.833333333336</v>
      </c>
      <c r="J2180" s="1" t="s">
        <v>3760</v>
      </c>
      <c r="K2180" s="1" t="s">
        <v>76</v>
      </c>
      <c r="L2180" s="1" t="s">
        <v>3761</v>
      </c>
      <c r="M2180" s="1" t="s">
        <v>3804</v>
      </c>
      <c r="N2180" s="1" t="s">
        <v>3738</v>
      </c>
      <c r="O2180" s="1" t="s">
        <v>49</v>
      </c>
      <c r="P2180">
        <v>137.08240000000001</v>
      </c>
      <c r="Q2180" s="1" t="s">
        <v>3763</v>
      </c>
      <c r="R2180">
        <v>2.5999690696982252E-2</v>
      </c>
      <c r="S2180" s="1" t="s">
        <v>51</v>
      </c>
      <c r="T2180" s="1" t="s">
        <v>52</v>
      </c>
      <c r="U2180">
        <v>3.5640999999999998</v>
      </c>
      <c r="V2180">
        <v>3.29</v>
      </c>
      <c r="W2180">
        <v>3.29</v>
      </c>
      <c r="X2180" s="1" t="s">
        <v>53</v>
      </c>
      <c r="Y2180" s="1" t="s">
        <v>49</v>
      </c>
      <c r="Z2180" s="1" t="s">
        <v>3761</v>
      </c>
      <c r="AA2180" s="1" t="s">
        <v>3789</v>
      </c>
      <c r="AB2180" s="1" t="s">
        <v>3790</v>
      </c>
      <c r="AC2180" s="1" t="s">
        <v>125</v>
      </c>
      <c r="AD2180" s="1" t="s">
        <v>3791</v>
      </c>
      <c r="AE2180" s="1" t="s">
        <v>3792</v>
      </c>
      <c r="AF2180" s="1" t="s">
        <v>70</v>
      </c>
      <c r="AG2180" s="1" t="s">
        <v>3745</v>
      </c>
      <c r="AH2180">
        <v>376</v>
      </c>
      <c r="AI2180" s="1" t="s">
        <v>70</v>
      </c>
      <c r="AJ2180" s="1" t="s">
        <v>71</v>
      </c>
      <c r="AK2180" s="1" t="s">
        <v>72</v>
      </c>
      <c r="AL2180">
        <v>1</v>
      </c>
      <c r="AM2180" s="1" t="s">
        <v>4531</v>
      </c>
      <c r="AN2180" s="2">
        <v>46113</v>
      </c>
      <c r="AO2180" s="3">
        <v>46113</v>
      </c>
    </row>
    <row r="2181" spans="1:41">
      <c r="A2181" s="1" t="s">
        <v>4532</v>
      </c>
      <c r="B2181" s="1" t="s">
        <v>3733</v>
      </c>
      <c r="E2181" s="1" t="s">
        <v>3787</v>
      </c>
      <c r="F2181">
        <v>46130.833333333336</v>
      </c>
      <c r="G2181">
        <v>46131.833333333336</v>
      </c>
      <c r="H2181">
        <v>46112.833333333336</v>
      </c>
      <c r="I2181">
        <v>46142.833333333336</v>
      </c>
      <c r="J2181" s="1" t="s">
        <v>3760</v>
      </c>
      <c r="K2181" s="1" t="s">
        <v>76</v>
      </c>
      <c r="L2181" s="1" t="s">
        <v>3761</v>
      </c>
      <c r="M2181" s="1" t="s">
        <v>3807</v>
      </c>
      <c r="N2181" s="1" t="s">
        <v>3738</v>
      </c>
      <c r="O2181" s="1" t="s">
        <v>49</v>
      </c>
      <c r="P2181">
        <v>129.6027</v>
      </c>
      <c r="Q2181" s="1" t="s">
        <v>3763</v>
      </c>
      <c r="R2181">
        <v>2.6000229933481327E-2</v>
      </c>
      <c r="S2181" s="1" t="s">
        <v>51</v>
      </c>
      <c r="T2181" s="1" t="s">
        <v>52</v>
      </c>
      <c r="U2181">
        <v>3.3696999999999999</v>
      </c>
      <c r="V2181">
        <v>3.1105</v>
      </c>
      <c r="W2181">
        <v>3.1105</v>
      </c>
      <c r="X2181" s="1" t="s">
        <v>53</v>
      </c>
      <c r="Y2181" s="1" t="s">
        <v>49</v>
      </c>
      <c r="Z2181" s="1" t="s">
        <v>3761</v>
      </c>
      <c r="AA2181" s="1" t="s">
        <v>3789</v>
      </c>
      <c r="AB2181" s="1" t="s">
        <v>3790</v>
      </c>
      <c r="AC2181" s="1" t="s">
        <v>125</v>
      </c>
      <c r="AD2181" s="1" t="s">
        <v>3791</v>
      </c>
      <c r="AE2181" s="1" t="s">
        <v>3792</v>
      </c>
      <c r="AF2181" s="1" t="s">
        <v>70</v>
      </c>
      <c r="AG2181" s="1" t="s">
        <v>3745</v>
      </c>
      <c r="AH2181">
        <v>377</v>
      </c>
      <c r="AI2181" s="1" t="s">
        <v>70</v>
      </c>
      <c r="AJ2181" s="1" t="s">
        <v>71</v>
      </c>
      <c r="AK2181" s="1" t="s">
        <v>72</v>
      </c>
      <c r="AL2181">
        <v>1</v>
      </c>
      <c r="AM2181" s="1" t="s">
        <v>4533</v>
      </c>
      <c r="AN2181" s="2">
        <v>46113</v>
      </c>
      <c r="AO2181" s="3">
        <v>46113</v>
      </c>
    </row>
    <row r="2182" spans="1:41">
      <c r="A2182" s="1" t="s">
        <v>4534</v>
      </c>
      <c r="B2182" s="1" t="s">
        <v>3733</v>
      </c>
      <c r="E2182" s="1" t="s">
        <v>3787</v>
      </c>
      <c r="F2182">
        <v>46130.833333333336</v>
      </c>
      <c r="G2182">
        <v>46131.833333333336</v>
      </c>
      <c r="H2182">
        <v>46112.833333333336</v>
      </c>
      <c r="I2182">
        <v>46142.833333333336</v>
      </c>
      <c r="J2182" s="1" t="s">
        <v>3769</v>
      </c>
      <c r="K2182" s="1" t="s">
        <v>87</v>
      </c>
      <c r="L2182" s="1" t="s">
        <v>3770</v>
      </c>
      <c r="M2182" s="1" t="s">
        <v>3810</v>
      </c>
      <c r="N2182" s="1" t="s">
        <v>3738</v>
      </c>
      <c r="O2182" s="1" t="s">
        <v>49</v>
      </c>
      <c r="P2182">
        <v>202.1524</v>
      </c>
      <c r="Q2182" s="1" t="s">
        <v>3739</v>
      </c>
      <c r="R2182">
        <v>8.260005817393215E-2</v>
      </c>
      <c r="S2182" s="1" t="s">
        <v>3740</v>
      </c>
      <c r="T2182" s="1" t="s">
        <v>52</v>
      </c>
      <c r="U2182">
        <v>16.697800000000001</v>
      </c>
      <c r="V2182">
        <v>13.762600000000001</v>
      </c>
      <c r="W2182">
        <v>13.762600000000001</v>
      </c>
      <c r="X2182" s="1" t="s">
        <v>53</v>
      </c>
      <c r="Y2182" s="1" t="s">
        <v>49</v>
      </c>
      <c r="Z2182" s="1" t="s">
        <v>3770</v>
      </c>
      <c r="AA2182" s="1" t="s">
        <v>3789</v>
      </c>
      <c r="AB2182" s="1" t="s">
        <v>3790</v>
      </c>
      <c r="AC2182" s="1" t="s">
        <v>125</v>
      </c>
      <c r="AD2182" s="1" t="s">
        <v>3791</v>
      </c>
      <c r="AE2182" s="1" t="s">
        <v>3792</v>
      </c>
      <c r="AF2182" s="1" t="s">
        <v>70</v>
      </c>
      <c r="AG2182" s="1" t="s">
        <v>3745</v>
      </c>
      <c r="AH2182">
        <v>378</v>
      </c>
      <c r="AI2182" s="1" t="s">
        <v>70</v>
      </c>
      <c r="AJ2182" s="1" t="s">
        <v>71</v>
      </c>
      <c r="AK2182" s="1" t="s">
        <v>72</v>
      </c>
      <c r="AL2182">
        <v>1</v>
      </c>
      <c r="AM2182" s="1" t="s">
        <v>4535</v>
      </c>
      <c r="AN2182" s="2">
        <v>46113</v>
      </c>
      <c r="AO2182" s="3">
        <v>46113</v>
      </c>
    </row>
    <row r="2183" spans="1:41">
      <c r="A2183" s="1" t="s">
        <v>4536</v>
      </c>
      <c r="B2183" s="1" t="s">
        <v>3733</v>
      </c>
      <c r="E2183" s="1" t="s">
        <v>3787</v>
      </c>
      <c r="F2183">
        <v>46130.833333333336</v>
      </c>
      <c r="G2183">
        <v>46131.833333333336</v>
      </c>
      <c r="H2183">
        <v>46112.833333333336</v>
      </c>
      <c r="I2183">
        <v>46142.833333333336</v>
      </c>
      <c r="J2183" s="1" t="s">
        <v>3769</v>
      </c>
      <c r="K2183" s="1" t="s">
        <v>87</v>
      </c>
      <c r="L2183" s="1" t="s">
        <v>3770</v>
      </c>
      <c r="M2183" s="1" t="s">
        <v>3813</v>
      </c>
      <c r="N2183" s="1" t="s">
        <v>3738</v>
      </c>
      <c r="O2183" s="1" t="s">
        <v>49</v>
      </c>
      <c r="P2183">
        <v>187.8357</v>
      </c>
      <c r="Q2183" s="1" t="s">
        <v>3739</v>
      </c>
      <c r="R2183">
        <v>8.2599846568037927E-2</v>
      </c>
      <c r="S2183" s="1" t="s">
        <v>3740</v>
      </c>
      <c r="T2183" s="1" t="s">
        <v>52</v>
      </c>
      <c r="U2183">
        <v>15.5152</v>
      </c>
      <c r="V2183">
        <v>12.787800000000001</v>
      </c>
      <c r="W2183">
        <v>12.787800000000001</v>
      </c>
      <c r="X2183" s="1" t="s">
        <v>53</v>
      </c>
      <c r="Y2183" s="1" t="s">
        <v>49</v>
      </c>
      <c r="Z2183" s="1" t="s">
        <v>3770</v>
      </c>
      <c r="AA2183" s="1" t="s">
        <v>55</v>
      </c>
      <c r="AB2183" s="1" t="s">
        <v>56</v>
      </c>
      <c r="AC2183" s="1" t="s">
        <v>57</v>
      </c>
      <c r="AD2183" s="1" t="s">
        <v>58</v>
      </c>
      <c r="AE2183" s="1" t="s">
        <v>59</v>
      </c>
      <c r="AF2183" s="1" t="s">
        <v>56</v>
      </c>
      <c r="AG2183" s="1" t="s">
        <v>3745</v>
      </c>
      <c r="AH2183">
        <v>379</v>
      </c>
      <c r="AI2183" s="1" t="s">
        <v>56</v>
      </c>
      <c r="AJ2183" s="1" t="s">
        <v>56</v>
      </c>
      <c r="AK2183" s="1" t="s">
        <v>61</v>
      </c>
      <c r="AL2183">
        <v>1</v>
      </c>
      <c r="AM2183" s="1" t="s">
        <v>4537</v>
      </c>
      <c r="AN2183" s="2">
        <v>46113</v>
      </c>
      <c r="AO2183" s="3">
        <v>46113</v>
      </c>
    </row>
    <row r="2184" spans="1:41">
      <c r="A2184" s="1" t="s">
        <v>4538</v>
      </c>
      <c r="B2184" s="1" t="s">
        <v>3733</v>
      </c>
      <c r="E2184" s="1" t="s">
        <v>3787</v>
      </c>
      <c r="F2184">
        <v>46130.833333333336</v>
      </c>
      <c r="G2184">
        <v>46131.833333333336</v>
      </c>
      <c r="H2184">
        <v>46112.833333333336</v>
      </c>
      <c r="I2184">
        <v>46142.833333333336</v>
      </c>
      <c r="J2184" s="1" t="s">
        <v>3777</v>
      </c>
      <c r="K2184" s="1" t="s">
        <v>107</v>
      </c>
      <c r="L2184" s="1" t="s">
        <v>3778</v>
      </c>
      <c r="M2184" s="1" t="s">
        <v>3816</v>
      </c>
      <c r="N2184" s="1" t="s">
        <v>3738</v>
      </c>
      <c r="O2184" s="1" t="s">
        <v>49</v>
      </c>
      <c r="P2184">
        <v>146.3964</v>
      </c>
      <c r="Q2184" s="1" t="s">
        <v>3780</v>
      </c>
      <c r="R2184">
        <v>0.5</v>
      </c>
      <c r="S2184" s="1" t="s">
        <v>51</v>
      </c>
      <c r="T2184" s="1" t="s">
        <v>52</v>
      </c>
      <c r="U2184">
        <v>73.1982</v>
      </c>
      <c r="V2184">
        <v>67.342299999999994</v>
      </c>
      <c r="W2184">
        <v>67.342299999999994</v>
      </c>
      <c r="X2184" s="1" t="s">
        <v>53</v>
      </c>
      <c r="Y2184" s="1" t="s">
        <v>49</v>
      </c>
      <c r="Z2184" s="1" t="s">
        <v>3778</v>
      </c>
      <c r="AA2184" s="1" t="s">
        <v>3817</v>
      </c>
      <c r="AB2184" s="1" t="s">
        <v>3790</v>
      </c>
      <c r="AC2184" s="1" t="s">
        <v>125</v>
      </c>
      <c r="AD2184" s="1" t="s">
        <v>3791</v>
      </c>
      <c r="AE2184" s="1" t="s">
        <v>3792</v>
      </c>
      <c r="AF2184" s="1" t="s">
        <v>70</v>
      </c>
      <c r="AG2184" s="1" t="s">
        <v>3745</v>
      </c>
      <c r="AH2184">
        <v>380</v>
      </c>
      <c r="AI2184" s="1" t="s">
        <v>113</v>
      </c>
      <c r="AJ2184" s="1" t="s">
        <v>114</v>
      </c>
      <c r="AK2184" s="1" t="s">
        <v>115</v>
      </c>
      <c r="AL2184">
        <v>1</v>
      </c>
      <c r="AM2184" s="1" t="s">
        <v>4539</v>
      </c>
      <c r="AN2184" s="2">
        <v>46113</v>
      </c>
      <c r="AO2184" s="3">
        <v>46113</v>
      </c>
    </row>
    <row r="2185" spans="1:41">
      <c r="A2185" s="1" t="s">
        <v>4540</v>
      </c>
      <c r="B2185" s="1" t="s">
        <v>3733</v>
      </c>
      <c r="E2185" s="1" t="s">
        <v>3787</v>
      </c>
      <c r="F2185">
        <v>46130.833333333336</v>
      </c>
      <c r="G2185">
        <v>46131.833333333336</v>
      </c>
      <c r="H2185">
        <v>46112.833333333336</v>
      </c>
      <c r="I2185">
        <v>46142.833333333336</v>
      </c>
      <c r="J2185" s="1" t="s">
        <v>3777</v>
      </c>
      <c r="K2185" s="1" t="s">
        <v>107</v>
      </c>
      <c r="L2185" s="1" t="s">
        <v>3778</v>
      </c>
      <c r="M2185" s="1" t="s">
        <v>3820</v>
      </c>
      <c r="N2185" s="1" t="s">
        <v>3738</v>
      </c>
      <c r="O2185" s="1" t="s">
        <v>49</v>
      </c>
      <c r="P2185">
        <v>134.38079999999999</v>
      </c>
      <c r="Q2185" s="1" t="s">
        <v>3780</v>
      </c>
      <c r="R2185">
        <v>0.5</v>
      </c>
      <c r="S2185" s="1" t="s">
        <v>51</v>
      </c>
      <c r="T2185" s="1" t="s">
        <v>52</v>
      </c>
      <c r="U2185">
        <v>67.190399999999997</v>
      </c>
      <c r="V2185">
        <v>61.815199999999997</v>
      </c>
      <c r="W2185">
        <v>61.815199999999997</v>
      </c>
      <c r="X2185" s="1" t="s">
        <v>53</v>
      </c>
      <c r="Y2185" s="1" t="s">
        <v>49</v>
      </c>
      <c r="Z2185" s="1" t="s">
        <v>3778</v>
      </c>
      <c r="AA2185" s="1" t="s">
        <v>55</v>
      </c>
      <c r="AB2185" s="1" t="s">
        <v>56</v>
      </c>
      <c r="AC2185" s="1" t="s">
        <v>57</v>
      </c>
      <c r="AD2185" s="1" t="s">
        <v>58</v>
      </c>
      <c r="AE2185" s="1" t="s">
        <v>59</v>
      </c>
      <c r="AF2185" s="1" t="s">
        <v>56</v>
      </c>
      <c r="AG2185" s="1" t="s">
        <v>3745</v>
      </c>
      <c r="AH2185">
        <v>381</v>
      </c>
      <c r="AI2185" s="1" t="s">
        <v>56</v>
      </c>
      <c r="AJ2185" s="1" t="s">
        <v>56</v>
      </c>
      <c r="AK2185" s="1" t="s">
        <v>61</v>
      </c>
      <c r="AL2185">
        <v>1</v>
      </c>
      <c r="AM2185" s="1" t="s">
        <v>4541</v>
      </c>
      <c r="AN2185" s="2">
        <v>46113</v>
      </c>
      <c r="AO2185" s="3">
        <v>46113</v>
      </c>
    </row>
    <row r="2186" spans="1:41">
      <c r="A2186" s="1" t="s">
        <v>4542</v>
      </c>
      <c r="B2186" s="1" t="s">
        <v>3733</v>
      </c>
      <c r="E2186" s="1" t="s">
        <v>3734</v>
      </c>
      <c r="F2186">
        <v>46131.833333333336</v>
      </c>
      <c r="G2186">
        <v>46132.833333333336</v>
      </c>
      <c r="H2186">
        <v>46112.833333333336</v>
      </c>
      <c r="I2186">
        <v>46142.833333333336</v>
      </c>
      <c r="J2186" s="1" t="s">
        <v>3735</v>
      </c>
      <c r="K2186" s="1" t="s">
        <v>45</v>
      </c>
      <c r="L2186" s="1" t="s">
        <v>3736</v>
      </c>
      <c r="M2186" s="1" t="s">
        <v>3737</v>
      </c>
      <c r="N2186" s="1" t="s">
        <v>3738</v>
      </c>
      <c r="O2186" s="1" t="s">
        <v>49</v>
      </c>
      <c r="P2186">
        <v>1479.1306</v>
      </c>
      <c r="Q2186" s="1" t="s">
        <v>3739</v>
      </c>
      <c r="R2186">
        <v>3.1611001760087985E-2</v>
      </c>
      <c r="S2186" s="1" t="s">
        <v>3740</v>
      </c>
      <c r="T2186" s="1" t="s">
        <v>52</v>
      </c>
      <c r="U2186">
        <v>46.756799999999998</v>
      </c>
      <c r="V2186">
        <v>37.939700000000002</v>
      </c>
      <c r="W2186">
        <v>37.939700000000002</v>
      </c>
      <c r="X2186" s="1" t="s">
        <v>53</v>
      </c>
      <c r="Y2186" s="1" t="s">
        <v>49</v>
      </c>
      <c r="Z2186" s="1" t="s">
        <v>3736</v>
      </c>
      <c r="AA2186" s="1" t="s">
        <v>3741</v>
      </c>
      <c r="AB2186" s="1" t="s">
        <v>3742</v>
      </c>
      <c r="AC2186" s="1" t="s">
        <v>67</v>
      </c>
      <c r="AD2186" s="1" t="s">
        <v>3743</v>
      </c>
      <c r="AE2186" s="1" t="s">
        <v>3744</v>
      </c>
      <c r="AF2186" s="1" t="s">
        <v>70</v>
      </c>
      <c r="AG2186" s="1" t="s">
        <v>3745</v>
      </c>
      <c r="AH2186">
        <v>382</v>
      </c>
      <c r="AI2186" s="1" t="s">
        <v>70</v>
      </c>
      <c r="AJ2186" s="1" t="s">
        <v>71</v>
      </c>
      <c r="AK2186" s="1" t="s">
        <v>72</v>
      </c>
      <c r="AL2186">
        <v>1</v>
      </c>
      <c r="AM2186" s="1" t="s">
        <v>4543</v>
      </c>
      <c r="AN2186" s="2">
        <v>46113</v>
      </c>
      <c r="AO2186" s="3">
        <v>46113</v>
      </c>
    </row>
    <row r="2187" spans="1:41">
      <c r="A2187" s="1" t="s">
        <v>4544</v>
      </c>
      <c r="B2187" s="1" t="s">
        <v>3733</v>
      </c>
      <c r="E2187" s="1" t="s">
        <v>3734</v>
      </c>
      <c r="F2187">
        <v>46131.833333333336</v>
      </c>
      <c r="G2187">
        <v>46132.833333333336</v>
      </c>
      <c r="H2187">
        <v>46112.833333333336</v>
      </c>
      <c r="I2187">
        <v>46142.833333333336</v>
      </c>
      <c r="J2187" s="1" t="s">
        <v>3735</v>
      </c>
      <c r="K2187" s="1" t="s">
        <v>45</v>
      </c>
      <c r="L2187" s="1" t="s">
        <v>3736</v>
      </c>
      <c r="M2187" s="1" t="s">
        <v>3748</v>
      </c>
      <c r="N2187" s="1" t="s">
        <v>3738</v>
      </c>
      <c r="O2187" s="1" t="s">
        <v>49</v>
      </c>
      <c r="P2187">
        <v>1419.3646000000001</v>
      </c>
      <c r="Q2187" s="1" t="s">
        <v>3739</v>
      </c>
      <c r="R2187">
        <v>3.1610975784516541E-2</v>
      </c>
      <c r="S2187" s="1" t="s">
        <v>3740</v>
      </c>
      <c r="T2187" s="1" t="s">
        <v>52</v>
      </c>
      <c r="U2187">
        <v>44.8675</v>
      </c>
      <c r="V2187">
        <v>36.406700000000001</v>
      </c>
      <c r="W2187">
        <v>36.406700000000001</v>
      </c>
      <c r="X2187" s="1" t="s">
        <v>53</v>
      </c>
      <c r="Y2187" s="1" t="s">
        <v>49</v>
      </c>
      <c r="Z2187" s="1" t="s">
        <v>3736</v>
      </c>
      <c r="AA2187" s="1" t="s">
        <v>55</v>
      </c>
      <c r="AB2187" s="1" t="s">
        <v>56</v>
      </c>
      <c r="AC2187" s="1" t="s">
        <v>57</v>
      </c>
      <c r="AD2187" s="1" t="s">
        <v>58</v>
      </c>
      <c r="AE2187" s="1" t="s">
        <v>59</v>
      </c>
      <c r="AF2187" s="1" t="s">
        <v>56</v>
      </c>
      <c r="AG2187" s="1" t="s">
        <v>3745</v>
      </c>
      <c r="AH2187">
        <v>383</v>
      </c>
      <c r="AI2187" s="1" t="s">
        <v>56</v>
      </c>
      <c r="AJ2187" s="1" t="s">
        <v>56</v>
      </c>
      <c r="AK2187" s="1" t="s">
        <v>61</v>
      </c>
      <c r="AL2187">
        <v>1</v>
      </c>
      <c r="AM2187" s="1" t="s">
        <v>4545</v>
      </c>
      <c r="AN2187" s="2">
        <v>46113</v>
      </c>
      <c r="AO2187" s="3">
        <v>46113</v>
      </c>
    </row>
    <row r="2188" spans="1:41">
      <c r="A2188" s="1" t="s">
        <v>4546</v>
      </c>
      <c r="B2188" s="1" t="s">
        <v>3733</v>
      </c>
      <c r="E2188" s="1" t="s">
        <v>3734</v>
      </c>
      <c r="F2188">
        <v>46131.833333333336</v>
      </c>
      <c r="G2188">
        <v>46132.833333333336</v>
      </c>
      <c r="H2188">
        <v>46112.833333333336</v>
      </c>
      <c r="I2188">
        <v>46142.833333333336</v>
      </c>
      <c r="J2188" s="1" t="s">
        <v>3751</v>
      </c>
      <c r="K2188" s="1" t="s">
        <v>124</v>
      </c>
      <c r="L2188" s="1" t="s">
        <v>3752</v>
      </c>
      <c r="M2188" s="1" t="s">
        <v>3753</v>
      </c>
      <c r="N2188" s="1" t="s">
        <v>3738</v>
      </c>
      <c r="O2188" s="1" t="s">
        <v>49</v>
      </c>
      <c r="P2188">
        <v>11.6967</v>
      </c>
      <c r="Q2188" s="1" t="s">
        <v>3754</v>
      </c>
      <c r="R2188">
        <v>6.2500277856147468</v>
      </c>
      <c r="S2188" s="1" t="s">
        <v>51</v>
      </c>
      <c r="T2188" s="1" t="s">
        <v>52</v>
      </c>
      <c r="U2188">
        <v>73.104699999999994</v>
      </c>
      <c r="V2188">
        <v>69.4495</v>
      </c>
      <c r="W2188">
        <v>69.4495</v>
      </c>
      <c r="X2188" s="1" t="s">
        <v>53</v>
      </c>
      <c r="Y2188" s="1" t="s">
        <v>49</v>
      </c>
      <c r="Z2188" s="1" t="s">
        <v>3752</v>
      </c>
      <c r="AA2188" s="1" t="s">
        <v>3741</v>
      </c>
      <c r="AB2188" s="1" t="s">
        <v>3742</v>
      </c>
      <c r="AC2188" s="1" t="s">
        <v>67</v>
      </c>
      <c r="AD2188" s="1" t="s">
        <v>3743</v>
      </c>
      <c r="AE2188" s="1" t="s">
        <v>3744</v>
      </c>
      <c r="AF2188" s="1" t="s">
        <v>70</v>
      </c>
      <c r="AG2188" s="1" t="s">
        <v>3745</v>
      </c>
      <c r="AH2188">
        <v>384</v>
      </c>
      <c r="AI2188" s="1" t="s">
        <v>70</v>
      </c>
      <c r="AJ2188" s="1" t="s">
        <v>71</v>
      </c>
      <c r="AK2188" s="1" t="s">
        <v>72</v>
      </c>
      <c r="AL2188">
        <v>1</v>
      </c>
      <c r="AM2188" s="1" t="s">
        <v>4547</v>
      </c>
      <c r="AN2188" s="2">
        <v>46113</v>
      </c>
      <c r="AO2188" s="3">
        <v>46113</v>
      </c>
    </row>
    <row r="2189" spans="1:41">
      <c r="A2189" s="1" t="s">
        <v>4548</v>
      </c>
      <c r="B2189" s="1" t="s">
        <v>3733</v>
      </c>
      <c r="E2189" s="1" t="s">
        <v>3734</v>
      </c>
      <c r="F2189">
        <v>46131.833333333336</v>
      </c>
      <c r="G2189">
        <v>46132.833333333336</v>
      </c>
      <c r="H2189">
        <v>46112.833333333336</v>
      </c>
      <c r="I2189">
        <v>46142.833333333336</v>
      </c>
      <c r="J2189" s="1" t="s">
        <v>3751</v>
      </c>
      <c r="K2189" s="1" t="s">
        <v>124</v>
      </c>
      <c r="L2189" s="1" t="s">
        <v>3752</v>
      </c>
      <c r="M2189" s="1" t="s">
        <v>3757</v>
      </c>
      <c r="N2189" s="1" t="s">
        <v>3738</v>
      </c>
      <c r="O2189" s="1" t="s">
        <v>49</v>
      </c>
      <c r="P2189">
        <v>12.145300000000001</v>
      </c>
      <c r="Q2189" s="1" t="s">
        <v>3754</v>
      </c>
      <c r="R2189">
        <v>6.2500144088659813</v>
      </c>
      <c r="S2189" s="1" t="s">
        <v>51</v>
      </c>
      <c r="T2189" s="1" t="s">
        <v>52</v>
      </c>
      <c r="U2189">
        <v>75.908299999999997</v>
      </c>
      <c r="V2189">
        <v>72.112899999999996</v>
      </c>
      <c r="W2189">
        <v>72.112899999999996</v>
      </c>
      <c r="X2189" s="1" t="s">
        <v>53</v>
      </c>
      <c r="Y2189" s="1" t="s">
        <v>49</v>
      </c>
      <c r="Z2189" s="1" t="s">
        <v>3752</v>
      </c>
      <c r="AA2189" s="1" t="s">
        <v>3741</v>
      </c>
      <c r="AB2189" s="1" t="s">
        <v>3742</v>
      </c>
      <c r="AC2189" s="1" t="s">
        <v>67</v>
      </c>
      <c r="AD2189" s="1" t="s">
        <v>3743</v>
      </c>
      <c r="AE2189" s="1" t="s">
        <v>3744</v>
      </c>
      <c r="AF2189" s="1" t="s">
        <v>70</v>
      </c>
      <c r="AG2189" s="1" t="s">
        <v>3745</v>
      </c>
      <c r="AH2189">
        <v>385</v>
      </c>
      <c r="AI2189" s="1" t="s">
        <v>70</v>
      </c>
      <c r="AJ2189" s="1" t="s">
        <v>71</v>
      </c>
      <c r="AK2189" s="1" t="s">
        <v>72</v>
      </c>
      <c r="AL2189">
        <v>1</v>
      </c>
      <c r="AM2189" s="1" t="s">
        <v>4549</v>
      </c>
      <c r="AN2189" s="2">
        <v>46113</v>
      </c>
      <c r="AO2189" s="3">
        <v>46113</v>
      </c>
    </row>
    <row r="2190" spans="1:41">
      <c r="A2190" s="1" t="s">
        <v>4550</v>
      </c>
      <c r="B2190" s="1" t="s">
        <v>3733</v>
      </c>
      <c r="E2190" s="1" t="s">
        <v>3734</v>
      </c>
      <c r="F2190">
        <v>46131.833333333336</v>
      </c>
      <c r="G2190">
        <v>46132.833333333336</v>
      </c>
      <c r="H2190">
        <v>46112.833333333336</v>
      </c>
      <c r="I2190">
        <v>46142.833333333336</v>
      </c>
      <c r="J2190" s="1" t="s">
        <v>3760</v>
      </c>
      <c r="K2190" s="1" t="s">
        <v>76</v>
      </c>
      <c r="L2190" s="1" t="s">
        <v>3761</v>
      </c>
      <c r="M2190" s="1" t="s">
        <v>3762</v>
      </c>
      <c r="N2190" s="1" t="s">
        <v>3738</v>
      </c>
      <c r="O2190" s="1" t="s">
        <v>49</v>
      </c>
      <c r="P2190">
        <v>298.44920000000002</v>
      </c>
      <c r="Q2190" s="1" t="s">
        <v>3763</v>
      </c>
      <c r="R2190">
        <v>2.6000069693602797E-2</v>
      </c>
      <c r="S2190" s="1" t="s">
        <v>51</v>
      </c>
      <c r="T2190" s="1" t="s">
        <v>52</v>
      </c>
      <c r="U2190">
        <v>7.7596999999999996</v>
      </c>
      <c r="V2190">
        <v>7.1627999999999998</v>
      </c>
      <c r="W2190">
        <v>7.1627999999999998</v>
      </c>
      <c r="X2190" s="1" t="s">
        <v>53</v>
      </c>
      <c r="Y2190" s="1" t="s">
        <v>49</v>
      </c>
      <c r="Z2190" s="1" t="s">
        <v>3761</v>
      </c>
      <c r="AA2190" s="1" t="s">
        <v>3741</v>
      </c>
      <c r="AB2190" s="1" t="s">
        <v>3742</v>
      </c>
      <c r="AC2190" s="1" t="s">
        <v>67</v>
      </c>
      <c r="AD2190" s="1" t="s">
        <v>3743</v>
      </c>
      <c r="AE2190" s="1" t="s">
        <v>3744</v>
      </c>
      <c r="AF2190" s="1" t="s">
        <v>70</v>
      </c>
      <c r="AG2190" s="1" t="s">
        <v>3745</v>
      </c>
      <c r="AH2190">
        <v>386</v>
      </c>
      <c r="AI2190" s="1" t="s">
        <v>70</v>
      </c>
      <c r="AJ2190" s="1" t="s">
        <v>71</v>
      </c>
      <c r="AK2190" s="1" t="s">
        <v>72</v>
      </c>
      <c r="AL2190">
        <v>1</v>
      </c>
      <c r="AM2190" s="1" t="s">
        <v>4551</v>
      </c>
      <c r="AN2190" s="2">
        <v>46113</v>
      </c>
      <c r="AO2190" s="3">
        <v>46113</v>
      </c>
    </row>
    <row r="2191" spans="1:41">
      <c r="A2191" s="1" t="s">
        <v>4552</v>
      </c>
      <c r="B2191" s="1" t="s">
        <v>3733</v>
      </c>
      <c r="E2191" s="1" t="s">
        <v>3734</v>
      </c>
      <c r="F2191">
        <v>46131.833333333336</v>
      </c>
      <c r="G2191">
        <v>46132.833333333336</v>
      </c>
      <c r="H2191">
        <v>46112.833333333336</v>
      </c>
      <c r="I2191">
        <v>46142.833333333336</v>
      </c>
      <c r="J2191" s="1" t="s">
        <v>3760</v>
      </c>
      <c r="K2191" s="1" t="s">
        <v>76</v>
      </c>
      <c r="L2191" s="1" t="s">
        <v>3761</v>
      </c>
      <c r="M2191" s="1" t="s">
        <v>3766</v>
      </c>
      <c r="N2191" s="1" t="s">
        <v>3738</v>
      </c>
      <c r="O2191" s="1" t="s">
        <v>49</v>
      </c>
      <c r="P2191">
        <v>312.94229999999999</v>
      </c>
      <c r="Q2191" s="1" t="s">
        <v>3763</v>
      </c>
      <c r="R2191">
        <v>2.6000000639095449E-2</v>
      </c>
      <c r="S2191" s="1" t="s">
        <v>51</v>
      </c>
      <c r="T2191" s="1" t="s">
        <v>52</v>
      </c>
      <c r="U2191">
        <v>8.1364999999999998</v>
      </c>
      <c r="V2191">
        <v>7.5106000000000002</v>
      </c>
      <c r="W2191">
        <v>7.5106000000000002</v>
      </c>
      <c r="X2191" s="1" t="s">
        <v>53</v>
      </c>
      <c r="Y2191" s="1" t="s">
        <v>49</v>
      </c>
      <c r="Z2191" s="1" t="s">
        <v>3761</v>
      </c>
      <c r="AA2191" s="1" t="s">
        <v>3741</v>
      </c>
      <c r="AB2191" s="1" t="s">
        <v>3742</v>
      </c>
      <c r="AC2191" s="1" t="s">
        <v>67</v>
      </c>
      <c r="AD2191" s="1" t="s">
        <v>3743</v>
      </c>
      <c r="AE2191" s="1" t="s">
        <v>3744</v>
      </c>
      <c r="AF2191" s="1" t="s">
        <v>70</v>
      </c>
      <c r="AG2191" s="1" t="s">
        <v>3745</v>
      </c>
      <c r="AH2191">
        <v>387</v>
      </c>
      <c r="AI2191" s="1" t="s">
        <v>70</v>
      </c>
      <c r="AJ2191" s="1" t="s">
        <v>71</v>
      </c>
      <c r="AK2191" s="1" t="s">
        <v>72</v>
      </c>
      <c r="AL2191">
        <v>1</v>
      </c>
      <c r="AM2191" s="1" t="s">
        <v>4553</v>
      </c>
      <c r="AN2191" s="2">
        <v>46113</v>
      </c>
      <c r="AO2191" s="3">
        <v>46113</v>
      </c>
    </row>
    <row r="2192" spans="1:41">
      <c r="A2192" s="1" t="s">
        <v>4554</v>
      </c>
      <c r="B2192" s="1" t="s">
        <v>3733</v>
      </c>
      <c r="E2192" s="1" t="s">
        <v>3734</v>
      </c>
      <c r="F2192">
        <v>46131.833333333336</v>
      </c>
      <c r="G2192">
        <v>46132.833333333336</v>
      </c>
      <c r="H2192">
        <v>46112.833333333336</v>
      </c>
      <c r="I2192">
        <v>46142.833333333336</v>
      </c>
      <c r="J2192" s="1" t="s">
        <v>3769</v>
      </c>
      <c r="K2192" s="1" t="s">
        <v>87</v>
      </c>
      <c r="L2192" s="1" t="s">
        <v>3770</v>
      </c>
      <c r="M2192" s="1" t="s">
        <v>3771</v>
      </c>
      <c r="N2192" s="1" t="s">
        <v>3738</v>
      </c>
      <c r="O2192" s="1" t="s">
        <v>49</v>
      </c>
      <c r="P2192">
        <v>400.09030000000001</v>
      </c>
      <c r="Q2192" s="1" t="s">
        <v>3739</v>
      </c>
      <c r="R2192">
        <v>8.2600103026741714E-2</v>
      </c>
      <c r="S2192" s="1" t="s">
        <v>3740</v>
      </c>
      <c r="T2192" s="1" t="s">
        <v>52</v>
      </c>
      <c r="U2192">
        <v>33.047499999999999</v>
      </c>
      <c r="V2192">
        <v>27.238199999999999</v>
      </c>
      <c r="W2192">
        <v>27.238199999999999</v>
      </c>
      <c r="X2192" s="1" t="s">
        <v>53</v>
      </c>
      <c r="Y2192" s="1" t="s">
        <v>49</v>
      </c>
      <c r="Z2192" s="1" t="s">
        <v>3770</v>
      </c>
      <c r="AA2192" s="1" t="s">
        <v>3741</v>
      </c>
      <c r="AB2192" s="1" t="s">
        <v>3742</v>
      </c>
      <c r="AC2192" s="1" t="s">
        <v>67</v>
      </c>
      <c r="AD2192" s="1" t="s">
        <v>3743</v>
      </c>
      <c r="AE2192" s="1" t="s">
        <v>3744</v>
      </c>
      <c r="AF2192" s="1" t="s">
        <v>70</v>
      </c>
      <c r="AG2192" s="1" t="s">
        <v>3745</v>
      </c>
      <c r="AH2192">
        <v>388</v>
      </c>
      <c r="AI2192" s="1" t="s">
        <v>70</v>
      </c>
      <c r="AJ2192" s="1" t="s">
        <v>71</v>
      </c>
      <c r="AK2192" s="1" t="s">
        <v>72</v>
      </c>
      <c r="AL2192">
        <v>1</v>
      </c>
      <c r="AM2192" s="1" t="s">
        <v>4555</v>
      </c>
      <c r="AN2192" s="2">
        <v>46113</v>
      </c>
      <c r="AO2192" s="3">
        <v>46113</v>
      </c>
    </row>
    <row r="2193" spans="1:41">
      <c r="A2193" s="1" t="s">
        <v>4556</v>
      </c>
      <c r="B2193" s="1" t="s">
        <v>3733</v>
      </c>
      <c r="E2193" s="1" t="s">
        <v>3734</v>
      </c>
      <c r="F2193">
        <v>46131.833333333336</v>
      </c>
      <c r="G2193">
        <v>46132.833333333336</v>
      </c>
      <c r="H2193">
        <v>46112.833333333336</v>
      </c>
      <c r="I2193">
        <v>46142.833333333336</v>
      </c>
      <c r="J2193" s="1" t="s">
        <v>3769</v>
      </c>
      <c r="K2193" s="1" t="s">
        <v>87</v>
      </c>
      <c r="L2193" s="1" t="s">
        <v>3770</v>
      </c>
      <c r="M2193" s="1" t="s">
        <v>3774</v>
      </c>
      <c r="N2193" s="1" t="s">
        <v>3738</v>
      </c>
      <c r="O2193" s="1" t="s">
        <v>49</v>
      </c>
      <c r="P2193">
        <v>398.1232</v>
      </c>
      <c r="Q2193" s="1" t="s">
        <v>3739</v>
      </c>
      <c r="R2193">
        <v>8.2600059479075824E-2</v>
      </c>
      <c r="S2193" s="1" t="s">
        <v>3740</v>
      </c>
      <c r="T2193" s="1" t="s">
        <v>52</v>
      </c>
      <c r="U2193">
        <v>32.884999999999998</v>
      </c>
      <c r="V2193">
        <v>27.104199999999999</v>
      </c>
      <c r="W2193">
        <v>27.104199999999999</v>
      </c>
      <c r="X2193" s="1" t="s">
        <v>53</v>
      </c>
      <c r="Y2193" s="1" t="s">
        <v>49</v>
      </c>
      <c r="Z2193" s="1" t="s">
        <v>3770</v>
      </c>
      <c r="AA2193" s="1" t="s">
        <v>3741</v>
      </c>
      <c r="AB2193" s="1" t="s">
        <v>3742</v>
      </c>
      <c r="AC2193" s="1" t="s">
        <v>67</v>
      </c>
      <c r="AD2193" s="1" t="s">
        <v>3743</v>
      </c>
      <c r="AE2193" s="1" t="s">
        <v>3744</v>
      </c>
      <c r="AF2193" s="1" t="s">
        <v>70</v>
      </c>
      <c r="AG2193" s="1" t="s">
        <v>3745</v>
      </c>
      <c r="AH2193">
        <v>389</v>
      </c>
      <c r="AI2193" s="1" t="s">
        <v>70</v>
      </c>
      <c r="AJ2193" s="1" t="s">
        <v>71</v>
      </c>
      <c r="AK2193" s="1" t="s">
        <v>72</v>
      </c>
      <c r="AL2193">
        <v>1</v>
      </c>
      <c r="AM2193" s="1" t="s">
        <v>4557</v>
      </c>
      <c r="AN2193" s="2">
        <v>46113</v>
      </c>
      <c r="AO2193" s="3">
        <v>46113</v>
      </c>
    </row>
    <row r="2194" spans="1:41">
      <c r="A2194" s="1" t="s">
        <v>4558</v>
      </c>
      <c r="B2194" s="1" t="s">
        <v>3733</v>
      </c>
      <c r="E2194" s="1" t="s">
        <v>3734</v>
      </c>
      <c r="F2194">
        <v>46131.833333333336</v>
      </c>
      <c r="G2194">
        <v>46132.833333333336</v>
      </c>
      <c r="H2194">
        <v>46112.833333333336</v>
      </c>
      <c r="I2194">
        <v>46142.833333333336</v>
      </c>
      <c r="J2194" s="1" t="s">
        <v>3777</v>
      </c>
      <c r="K2194" s="1" t="s">
        <v>107</v>
      </c>
      <c r="L2194" s="1" t="s">
        <v>3778</v>
      </c>
      <c r="M2194" s="1" t="s">
        <v>3779</v>
      </c>
      <c r="N2194" s="1" t="s">
        <v>3738</v>
      </c>
      <c r="O2194" s="1" t="s">
        <v>49</v>
      </c>
      <c r="P2194">
        <v>324.59730000000002</v>
      </c>
      <c r="Q2194" s="1" t="s">
        <v>3780</v>
      </c>
      <c r="R2194">
        <v>0.49999984596298247</v>
      </c>
      <c r="S2194" s="1" t="s">
        <v>51</v>
      </c>
      <c r="T2194" s="1" t="s">
        <v>52</v>
      </c>
      <c r="U2194">
        <v>162.29859999999999</v>
      </c>
      <c r="V2194">
        <v>149.31469999999999</v>
      </c>
      <c r="W2194">
        <v>149.31469999999999</v>
      </c>
      <c r="X2194" s="1" t="s">
        <v>53</v>
      </c>
      <c r="Y2194" s="1" t="s">
        <v>49</v>
      </c>
      <c r="Z2194" s="1" t="s">
        <v>3778</v>
      </c>
      <c r="AA2194" s="1" t="s">
        <v>3781</v>
      </c>
      <c r="AB2194" s="1" t="s">
        <v>3742</v>
      </c>
      <c r="AC2194" s="1" t="s">
        <v>67</v>
      </c>
      <c r="AD2194" s="1" t="s">
        <v>3743</v>
      </c>
      <c r="AE2194" s="1" t="s">
        <v>3744</v>
      </c>
      <c r="AF2194" s="1" t="s">
        <v>70</v>
      </c>
      <c r="AG2194" s="1" t="s">
        <v>3745</v>
      </c>
      <c r="AH2194">
        <v>390</v>
      </c>
      <c r="AI2194" s="1" t="s">
        <v>113</v>
      </c>
      <c r="AJ2194" s="1" t="s">
        <v>114</v>
      </c>
      <c r="AK2194" s="1" t="s">
        <v>115</v>
      </c>
      <c r="AL2194">
        <v>1</v>
      </c>
      <c r="AM2194" s="1" t="s">
        <v>4559</v>
      </c>
      <c r="AN2194" s="2">
        <v>46113</v>
      </c>
      <c r="AO2194" s="3">
        <v>46113</v>
      </c>
    </row>
    <row r="2195" spans="1:41">
      <c r="A2195" s="1" t="s">
        <v>4560</v>
      </c>
      <c r="B2195" s="1" t="s">
        <v>3733</v>
      </c>
      <c r="E2195" s="1" t="s">
        <v>3734</v>
      </c>
      <c r="F2195">
        <v>46131.833333333336</v>
      </c>
      <c r="G2195">
        <v>46132.833333333336</v>
      </c>
      <c r="H2195">
        <v>46112.833333333336</v>
      </c>
      <c r="I2195">
        <v>46142.833333333336</v>
      </c>
      <c r="J2195" s="1" t="s">
        <v>3777</v>
      </c>
      <c r="K2195" s="1" t="s">
        <v>107</v>
      </c>
      <c r="L2195" s="1" t="s">
        <v>3778</v>
      </c>
      <c r="M2195" s="1" t="s">
        <v>3784</v>
      </c>
      <c r="N2195" s="1" t="s">
        <v>3738</v>
      </c>
      <c r="O2195" s="1" t="s">
        <v>49</v>
      </c>
      <c r="P2195">
        <v>311.07839999999999</v>
      </c>
      <c r="Q2195" s="1" t="s">
        <v>3780</v>
      </c>
      <c r="R2195">
        <v>0.5</v>
      </c>
      <c r="S2195" s="1" t="s">
        <v>51</v>
      </c>
      <c r="T2195" s="1" t="s">
        <v>52</v>
      </c>
      <c r="U2195">
        <v>155.53919999999999</v>
      </c>
      <c r="V2195">
        <v>143.09610000000001</v>
      </c>
      <c r="W2195">
        <v>143.09610000000001</v>
      </c>
      <c r="X2195" s="1" t="s">
        <v>53</v>
      </c>
      <c r="Y2195" s="1" t="s">
        <v>49</v>
      </c>
      <c r="Z2195" s="1" t="s">
        <v>3778</v>
      </c>
      <c r="AA2195" s="1" t="s">
        <v>3781</v>
      </c>
      <c r="AB2195" s="1" t="s">
        <v>3742</v>
      </c>
      <c r="AC2195" s="1" t="s">
        <v>67</v>
      </c>
      <c r="AD2195" s="1" t="s">
        <v>3743</v>
      </c>
      <c r="AE2195" s="1" t="s">
        <v>3744</v>
      </c>
      <c r="AF2195" s="1" t="s">
        <v>70</v>
      </c>
      <c r="AG2195" s="1" t="s">
        <v>3745</v>
      </c>
      <c r="AH2195">
        <v>391</v>
      </c>
      <c r="AI2195" s="1" t="s">
        <v>113</v>
      </c>
      <c r="AJ2195" s="1" t="s">
        <v>114</v>
      </c>
      <c r="AK2195" s="1" t="s">
        <v>115</v>
      </c>
      <c r="AL2195">
        <v>1</v>
      </c>
      <c r="AM2195" s="1" t="s">
        <v>4561</v>
      </c>
      <c r="AN2195" s="2">
        <v>46113</v>
      </c>
      <c r="AO2195" s="3">
        <v>46113</v>
      </c>
    </row>
    <row r="2196" spans="1:41">
      <c r="A2196" s="1" t="s">
        <v>4562</v>
      </c>
      <c r="B2196" s="1" t="s">
        <v>3733</v>
      </c>
      <c r="E2196" s="1" t="s">
        <v>3787</v>
      </c>
      <c r="F2196">
        <v>46131.833333333336</v>
      </c>
      <c r="G2196">
        <v>46132.833333333336</v>
      </c>
      <c r="H2196">
        <v>46112.833333333336</v>
      </c>
      <c r="I2196">
        <v>46142.833333333336</v>
      </c>
      <c r="J2196" s="1" t="s">
        <v>3735</v>
      </c>
      <c r="K2196" s="1" t="s">
        <v>45</v>
      </c>
      <c r="L2196" s="1" t="s">
        <v>3736</v>
      </c>
      <c r="M2196" s="1" t="s">
        <v>3788</v>
      </c>
      <c r="N2196" s="1" t="s">
        <v>3738</v>
      </c>
      <c r="O2196" s="1" t="s">
        <v>49</v>
      </c>
      <c r="P2196">
        <v>707.79510000000005</v>
      </c>
      <c r="Q2196" s="1" t="s">
        <v>3739</v>
      </c>
      <c r="R2196">
        <v>3.1610984591444617E-2</v>
      </c>
      <c r="S2196" s="1" t="s">
        <v>3740</v>
      </c>
      <c r="T2196" s="1" t="s">
        <v>52</v>
      </c>
      <c r="U2196">
        <v>22.374099999999999</v>
      </c>
      <c r="V2196">
        <v>18.155000000000001</v>
      </c>
      <c r="W2196">
        <v>18.155000000000001</v>
      </c>
      <c r="X2196" s="1" t="s">
        <v>53</v>
      </c>
      <c r="Y2196" s="1" t="s">
        <v>49</v>
      </c>
      <c r="Z2196" s="1" t="s">
        <v>3736</v>
      </c>
      <c r="AA2196" s="1" t="s">
        <v>3789</v>
      </c>
      <c r="AB2196" s="1" t="s">
        <v>3790</v>
      </c>
      <c r="AC2196" s="1" t="s">
        <v>125</v>
      </c>
      <c r="AD2196" s="1" t="s">
        <v>3791</v>
      </c>
      <c r="AE2196" s="1" t="s">
        <v>3792</v>
      </c>
      <c r="AF2196" s="1" t="s">
        <v>70</v>
      </c>
      <c r="AG2196" s="1" t="s">
        <v>3745</v>
      </c>
      <c r="AH2196">
        <v>392</v>
      </c>
      <c r="AI2196" s="1" t="s">
        <v>70</v>
      </c>
      <c r="AJ2196" s="1" t="s">
        <v>71</v>
      </c>
      <c r="AK2196" s="1" t="s">
        <v>72</v>
      </c>
      <c r="AL2196">
        <v>1</v>
      </c>
      <c r="AM2196" s="1" t="s">
        <v>4563</v>
      </c>
      <c r="AN2196" s="2">
        <v>46113</v>
      </c>
      <c r="AO2196" s="3">
        <v>46113</v>
      </c>
    </row>
    <row r="2197" spans="1:41">
      <c r="A2197" s="1" t="s">
        <v>4564</v>
      </c>
      <c r="B2197" s="1" t="s">
        <v>3733</v>
      </c>
      <c r="E2197" s="1" t="s">
        <v>3787</v>
      </c>
      <c r="F2197">
        <v>46131.833333333336</v>
      </c>
      <c r="G2197">
        <v>46132.833333333336</v>
      </c>
      <c r="H2197">
        <v>46112.833333333336</v>
      </c>
      <c r="I2197">
        <v>46142.833333333336</v>
      </c>
      <c r="J2197" s="1" t="s">
        <v>3735</v>
      </c>
      <c r="K2197" s="1" t="s">
        <v>45</v>
      </c>
      <c r="L2197" s="1" t="s">
        <v>3736</v>
      </c>
      <c r="M2197" s="1" t="s">
        <v>3795</v>
      </c>
      <c r="N2197" s="1" t="s">
        <v>3738</v>
      </c>
      <c r="O2197" s="1" t="s">
        <v>49</v>
      </c>
      <c r="P2197">
        <v>663.24199999999996</v>
      </c>
      <c r="Q2197" s="1" t="s">
        <v>3739</v>
      </c>
      <c r="R2197">
        <v>3.1610935375021486E-2</v>
      </c>
      <c r="S2197" s="1" t="s">
        <v>3740</v>
      </c>
      <c r="T2197" s="1" t="s">
        <v>52</v>
      </c>
      <c r="U2197">
        <v>20.965699999999998</v>
      </c>
      <c r="V2197">
        <v>17.0122</v>
      </c>
      <c r="W2197">
        <v>17.0122</v>
      </c>
      <c r="X2197" s="1" t="s">
        <v>53</v>
      </c>
      <c r="Y2197" s="1" t="s">
        <v>49</v>
      </c>
      <c r="Z2197" s="1" t="s">
        <v>3736</v>
      </c>
      <c r="AA2197" s="1" t="s">
        <v>3789</v>
      </c>
      <c r="AB2197" s="1" t="s">
        <v>3790</v>
      </c>
      <c r="AC2197" s="1" t="s">
        <v>125</v>
      </c>
      <c r="AD2197" s="1" t="s">
        <v>3791</v>
      </c>
      <c r="AE2197" s="1" t="s">
        <v>3792</v>
      </c>
      <c r="AF2197" s="1" t="s">
        <v>70</v>
      </c>
      <c r="AG2197" s="1" t="s">
        <v>3745</v>
      </c>
      <c r="AH2197">
        <v>393</v>
      </c>
      <c r="AI2197" s="1" t="s">
        <v>70</v>
      </c>
      <c r="AJ2197" s="1" t="s">
        <v>71</v>
      </c>
      <c r="AK2197" s="1" t="s">
        <v>72</v>
      </c>
      <c r="AL2197">
        <v>1</v>
      </c>
      <c r="AM2197" s="1" t="s">
        <v>4565</v>
      </c>
      <c r="AN2197" s="2">
        <v>46113</v>
      </c>
      <c r="AO2197" s="3">
        <v>46113</v>
      </c>
    </row>
    <row r="2198" spans="1:41">
      <c r="A2198" s="1" t="s">
        <v>4566</v>
      </c>
      <c r="B2198" s="1" t="s">
        <v>3733</v>
      </c>
      <c r="E2198" s="1" t="s">
        <v>3787</v>
      </c>
      <c r="F2198">
        <v>46131.833333333336</v>
      </c>
      <c r="G2198">
        <v>46132.833333333336</v>
      </c>
      <c r="H2198">
        <v>46112.833333333336</v>
      </c>
      <c r="I2198">
        <v>46142.833333333336</v>
      </c>
      <c r="J2198" s="1" t="s">
        <v>3751</v>
      </c>
      <c r="K2198" s="1" t="s">
        <v>124</v>
      </c>
      <c r="L2198" s="1" t="s">
        <v>3752</v>
      </c>
      <c r="M2198" s="1" t="s">
        <v>3798</v>
      </c>
      <c r="N2198" s="1" t="s">
        <v>3738</v>
      </c>
      <c r="O2198" s="1" t="s">
        <v>49</v>
      </c>
      <c r="P2198">
        <v>5.0570000000000004</v>
      </c>
      <c r="Q2198" s="1" t="s">
        <v>3754</v>
      </c>
      <c r="R2198">
        <v>6.2499901127150483</v>
      </c>
      <c r="S2198" s="1" t="s">
        <v>51</v>
      </c>
      <c r="T2198" s="1" t="s">
        <v>52</v>
      </c>
      <c r="U2198">
        <v>31.606200000000001</v>
      </c>
      <c r="V2198">
        <v>30.0259</v>
      </c>
      <c r="W2198">
        <v>30.0259</v>
      </c>
      <c r="X2198" s="1" t="s">
        <v>53</v>
      </c>
      <c r="Y2198" s="1" t="s">
        <v>49</v>
      </c>
      <c r="Z2198" s="1" t="s">
        <v>3752</v>
      </c>
      <c r="AA2198" s="1" t="s">
        <v>3789</v>
      </c>
      <c r="AB2198" s="1" t="s">
        <v>3790</v>
      </c>
      <c r="AC2198" s="1" t="s">
        <v>125</v>
      </c>
      <c r="AD2198" s="1" t="s">
        <v>3791</v>
      </c>
      <c r="AE2198" s="1" t="s">
        <v>3792</v>
      </c>
      <c r="AF2198" s="1" t="s">
        <v>70</v>
      </c>
      <c r="AG2198" s="1" t="s">
        <v>3745</v>
      </c>
      <c r="AH2198">
        <v>394</v>
      </c>
      <c r="AI2198" s="1" t="s">
        <v>70</v>
      </c>
      <c r="AJ2198" s="1" t="s">
        <v>71</v>
      </c>
      <c r="AK2198" s="1" t="s">
        <v>72</v>
      </c>
      <c r="AL2198">
        <v>1</v>
      </c>
      <c r="AM2198" s="1" t="s">
        <v>4567</v>
      </c>
      <c r="AN2198" s="2">
        <v>46113</v>
      </c>
      <c r="AO2198" s="3">
        <v>46113</v>
      </c>
    </row>
    <row r="2199" spans="1:41">
      <c r="A2199" s="1" t="s">
        <v>4568</v>
      </c>
      <c r="B2199" s="1" t="s">
        <v>3733</v>
      </c>
      <c r="E2199" s="1" t="s">
        <v>3787</v>
      </c>
      <c r="F2199">
        <v>46131.833333333336</v>
      </c>
      <c r="G2199">
        <v>46132.833333333336</v>
      </c>
      <c r="H2199">
        <v>46112.833333333336</v>
      </c>
      <c r="I2199">
        <v>46142.833333333336</v>
      </c>
      <c r="J2199" s="1" t="s">
        <v>3751</v>
      </c>
      <c r="K2199" s="1" t="s">
        <v>124</v>
      </c>
      <c r="L2199" s="1" t="s">
        <v>3752</v>
      </c>
      <c r="M2199" s="1" t="s">
        <v>3801</v>
      </c>
      <c r="N2199" s="1" t="s">
        <v>3738</v>
      </c>
      <c r="O2199" s="1" t="s">
        <v>49</v>
      </c>
      <c r="P2199">
        <v>5.5477999999999996</v>
      </c>
      <c r="Q2199" s="1" t="s">
        <v>3754</v>
      </c>
      <c r="R2199">
        <v>6.2500450629078195</v>
      </c>
      <c r="S2199" s="1" t="s">
        <v>51</v>
      </c>
      <c r="T2199" s="1" t="s">
        <v>52</v>
      </c>
      <c r="U2199">
        <v>34.673999999999999</v>
      </c>
      <c r="V2199">
        <v>32.940300000000001</v>
      </c>
      <c r="W2199">
        <v>32.940300000000001</v>
      </c>
      <c r="X2199" s="1" t="s">
        <v>53</v>
      </c>
      <c r="Y2199" s="1" t="s">
        <v>49</v>
      </c>
      <c r="Z2199" s="1" t="s">
        <v>3752</v>
      </c>
      <c r="AA2199" s="1" t="s">
        <v>3789</v>
      </c>
      <c r="AB2199" s="1" t="s">
        <v>3790</v>
      </c>
      <c r="AC2199" s="1" t="s">
        <v>125</v>
      </c>
      <c r="AD2199" s="1" t="s">
        <v>3791</v>
      </c>
      <c r="AE2199" s="1" t="s">
        <v>3792</v>
      </c>
      <c r="AF2199" s="1" t="s">
        <v>70</v>
      </c>
      <c r="AG2199" s="1" t="s">
        <v>3745</v>
      </c>
      <c r="AH2199">
        <v>395</v>
      </c>
      <c r="AI2199" s="1" t="s">
        <v>70</v>
      </c>
      <c r="AJ2199" s="1" t="s">
        <v>71</v>
      </c>
      <c r="AK2199" s="1" t="s">
        <v>72</v>
      </c>
      <c r="AL2199">
        <v>1</v>
      </c>
      <c r="AM2199" s="1" t="s">
        <v>4569</v>
      </c>
      <c r="AN2199" s="2">
        <v>46113</v>
      </c>
      <c r="AO2199" s="3">
        <v>46113</v>
      </c>
    </row>
    <row r="2200" spans="1:41">
      <c r="A2200" s="1" t="s">
        <v>4570</v>
      </c>
      <c r="B2200" s="1" t="s">
        <v>3733</v>
      </c>
      <c r="E2200" s="1" t="s">
        <v>3787</v>
      </c>
      <c r="F2200">
        <v>46131.833333333336</v>
      </c>
      <c r="G2200">
        <v>46132.833333333336</v>
      </c>
      <c r="H2200">
        <v>46112.833333333336</v>
      </c>
      <c r="I2200">
        <v>46142.833333333336</v>
      </c>
      <c r="J2200" s="1" t="s">
        <v>3760</v>
      </c>
      <c r="K2200" s="1" t="s">
        <v>76</v>
      </c>
      <c r="L2200" s="1" t="s">
        <v>3761</v>
      </c>
      <c r="M2200" s="1" t="s">
        <v>3804</v>
      </c>
      <c r="N2200" s="1" t="s">
        <v>3738</v>
      </c>
      <c r="O2200" s="1" t="s">
        <v>49</v>
      </c>
      <c r="P2200">
        <v>137.4375</v>
      </c>
      <c r="Q2200" s="1" t="s">
        <v>3763</v>
      </c>
      <c r="R2200">
        <v>2.600018190086403E-2</v>
      </c>
      <c r="S2200" s="1" t="s">
        <v>51</v>
      </c>
      <c r="T2200" s="1" t="s">
        <v>52</v>
      </c>
      <c r="U2200">
        <v>3.5733999999999999</v>
      </c>
      <c r="V2200">
        <v>3.2985000000000002</v>
      </c>
      <c r="W2200">
        <v>3.2985000000000002</v>
      </c>
      <c r="X2200" s="1" t="s">
        <v>53</v>
      </c>
      <c r="Y2200" s="1" t="s">
        <v>49</v>
      </c>
      <c r="Z2200" s="1" t="s">
        <v>3761</v>
      </c>
      <c r="AA2200" s="1" t="s">
        <v>3789</v>
      </c>
      <c r="AB2200" s="1" t="s">
        <v>3790</v>
      </c>
      <c r="AC2200" s="1" t="s">
        <v>125</v>
      </c>
      <c r="AD2200" s="1" t="s">
        <v>3791</v>
      </c>
      <c r="AE2200" s="1" t="s">
        <v>3792</v>
      </c>
      <c r="AF2200" s="1" t="s">
        <v>70</v>
      </c>
      <c r="AG2200" s="1" t="s">
        <v>3745</v>
      </c>
      <c r="AH2200">
        <v>396</v>
      </c>
      <c r="AI2200" s="1" t="s">
        <v>70</v>
      </c>
      <c r="AJ2200" s="1" t="s">
        <v>71</v>
      </c>
      <c r="AK2200" s="1" t="s">
        <v>72</v>
      </c>
      <c r="AL2200">
        <v>1</v>
      </c>
      <c r="AM2200" s="1" t="s">
        <v>4571</v>
      </c>
      <c r="AN2200" s="2">
        <v>46113</v>
      </c>
      <c r="AO2200" s="3">
        <v>46113</v>
      </c>
    </row>
    <row r="2201" spans="1:41">
      <c r="A2201" s="1" t="s">
        <v>4572</v>
      </c>
      <c r="B2201" s="1" t="s">
        <v>3733</v>
      </c>
      <c r="E2201" s="1" t="s">
        <v>3787</v>
      </c>
      <c r="F2201">
        <v>46131.833333333336</v>
      </c>
      <c r="G2201">
        <v>46132.833333333336</v>
      </c>
      <c r="H2201">
        <v>46112.833333333336</v>
      </c>
      <c r="I2201">
        <v>46142.833333333336</v>
      </c>
      <c r="J2201" s="1" t="s">
        <v>3760</v>
      </c>
      <c r="K2201" s="1" t="s">
        <v>76</v>
      </c>
      <c r="L2201" s="1" t="s">
        <v>3761</v>
      </c>
      <c r="M2201" s="1" t="s">
        <v>3807</v>
      </c>
      <c r="N2201" s="1" t="s">
        <v>3738</v>
      </c>
      <c r="O2201" s="1" t="s">
        <v>49</v>
      </c>
      <c r="P2201">
        <v>135.00829999999999</v>
      </c>
      <c r="Q2201" s="1" t="s">
        <v>3763</v>
      </c>
      <c r="R2201">
        <v>2.5999882970158133E-2</v>
      </c>
      <c r="S2201" s="1" t="s">
        <v>51</v>
      </c>
      <c r="T2201" s="1" t="s">
        <v>52</v>
      </c>
      <c r="U2201">
        <v>3.5102000000000002</v>
      </c>
      <c r="V2201">
        <v>3.2402000000000002</v>
      </c>
      <c r="W2201">
        <v>3.2402000000000002</v>
      </c>
      <c r="X2201" s="1" t="s">
        <v>53</v>
      </c>
      <c r="Y2201" s="1" t="s">
        <v>49</v>
      </c>
      <c r="Z2201" s="1" t="s">
        <v>3761</v>
      </c>
      <c r="AA2201" s="1" t="s">
        <v>55</v>
      </c>
      <c r="AB2201" s="1" t="s">
        <v>56</v>
      </c>
      <c r="AC2201" s="1" t="s">
        <v>57</v>
      </c>
      <c r="AD2201" s="1" t="s">
        <v>58</v>
      </c>
      <c r="AE2201" s="1" t="s">
        <v>59</v>
      </c>
      <c r="AF2201" s="1" t="s">
        <v>56</v>
      </c>
      <c r="AG2201" s="1" t="s">
        <v>3745</v>
      </c>
      <c r="AH2201">
        <v>397</v>
      </c>
      <c r="AI2201" s="1" t="s">
        <v>56</v>
      </c>
      <c r="AJ2201" s="1" t="s">
        <v>56</v>
      </c>
      <c r="AK2201" s="1" t="s">
        <v>61</v>
      </c>
      <c r="AL2201">
        <v>1</v>
      </c>
      <c r="AM2201" s="1" t="s">
        <v>4573</v>
      </c>
      <c r="AN2201" s="2">
        <v>46113</v>
      </c>
      <c r="AO2201" s="3">
        <v>46113</v>
      </c>
    </row>
    <row r="2202" spans="1:41">
      <c r="A2202" s="1" t="s">
        <v>4574</v>
      </c>
      <c r="B2202" s="1" t="s">
        <v>3733</v>
      </c>
      <c r="E2202" s="1" t="s">
        <v>3787</v>
      </c>
      <c r="F2202">
        <v>46131.833333333336</v>
      </c>
      <c r="G2202">
        <v>46132.833333333336</v>
      </c>
      <c r="H2202">
        <v>46112.833333333336</v>
      </c>
      <c r="I2202">
        <v>46142.833333333336</v>
      </c>
      <c r="J2202" s="1" t="s">
        <v>3769</v>
      </c>
      <c r="K2202" s="1" t="s">
        <v>87</v>
      </c>
      <c r="L2202" s="1" t="s">
        <v>3770</v>
      </c>
      <c r="M2202" s="1" t="s">
        <v>3810</v>
      </c>
      <c r="N2202" s="1" t="s">
        <v>3738</v>
      </c>
      <c r="O2202" s="1" t="s">
        <v>49</v>
      </c>
      <c r="P2202">
        <v>171.9761</v>
      </c>
      <c r="Q2202" s="1" t="s">
        <v>3739</v>
      </c>
      <c r="R2202">
        <v>8.2599849630268396E-2</v>
      </c>
      <c r="S2202" s="1" t="s">
        <v>3740</v>
      </c>
      <c r="T2202" s="1" t="s">
        <v>52</v>
      </c>
      <c r="U2202">
        <v>14.2052</v>
      </c>
      <c r="V2202">
        <v>11.7081</v>
      </c>
      <c r="W2202">
        <v>11.7081</v>
      </c>
      <c r="X2202" s="1" t="s">
        <v>53</v>
      </c>
      <c r="Y2202" s="1" t="s">
        <v>49</v>
      </c>
      <c r="Z2202" s="1" t="s">
        <v>3770</v>
      </c>
      <c r="AA2202" s="1" t="s">
        <v>3789</v>
      </c>
      <c r="AB2202" s="1" t="s">
        <v>3790</v>
      </c>
      <c r="AC2202" s="1" t="s">
        <v>125</v>
      </c>
      <c r="AD2202" s="1" t="s">
        <v>3791</v>
      </c>
      <c r="AE2202" s="1" t="s">
        <v>3792</v>
      </c>
      <c r="AF2202" s="1" t="s">
        <v>70</v>
      </c>
      <c r="AG2202" s="1" t="s">
        <v>3745</v>
      </c>
      <c r="AH2202">
        <v>398</v>
      </c>
      <c r="AI2202" s="1" t="s">
        <v>70</v>
      </c>
      <c r="AJ2202" s="1" t="s">
        <v>71</v>
      </c>
      <c r="AK2202" s="1" t="s">
        <v>72</v>
      </c>
      <c r="AL2202">
        <v>1</v>
      </c>
      <c r="AM2202" s="1" t="s">
        <v>4575</v>
      </c>
      <c r="AN2202" s="2">
        <v>46113</v>
      </c>
      <c r="AO2202" s="3">
        <v>46113</v>
      </c>
    </row>
    <row r="2203" spans="1:41">
      <c r="A2203" s="1" t="s">
        <v>4576</v>
      </c>
      <c r="B2203" s="1" t="s">
        <v>3733</v>
      </c>
      <c r="E2203" s="1" t="s">
        <v>3787</v>
      </c>
      <c r="F2203">
        <v>46131.833333333336</v>
      </c>
      <c r="G2203">
        <v>46132.833333333336</v>
      </c>
      <c r="H2203">
        <v>46112.833333333336</v>
      </c>
      <c r="I2203">
        <v>46142.833333333336</v>
      </c>
      <c r="J2203" s="1" t="s">
        <v>3769</v>
      </c>
      <c r="K2203" s="1" t="s">
        <v>87</v>
      </c>
      <c r="L2203" s="1" t="s">
        <v>3770</v>
      </c>
      <c r="M2203" s="1" t="s">
        <v>3813</v>
      </c>
      <c r="N2203" s="1" t="s">
        <v>3738</v>
      </c>
      <c r="O2203" s="1" t="s">
        <v>49</v>
      </c>
      <c r="P2203">
        <v>177.1284</v>
      </c>
      <c r="Q2203" s="1" t="s">
        <v>3739</v>
      </c>
      <c r="R2203">
        <v>8.2599967029567262E-2</v>
      </c>
      <c r="S2203" s="1" t="s">
        <v>3740</v>
      </c>
      <c r="T2203" s="1" t="s">
        <v>52</v>
      </c>
      <c r="U2203">
        <v>14.630800000000001</v>
      </c>
      <c r="V2203">
        <v>12.0589</v>
      </c>
      <c r="W2203">
        <v>12.0589</v>
      </c>
      <c r="X2203" s="1" t="s">
        <v>53</v>
      </c>
      <c r="Y2203" s="1" t="s">
        <v>49</v>
      </c>
      <c r="Z2203" s="1" t="s">
        <v>3770</v>
      </c>
      <c r="AA2203" s="1" t="s">
        <v>3789</v>
      </c>
      <c r="AB2203" s="1" t="s">
        <v>3790</v>
      </c>
      <c r="AC2203" s="1" t="s">
        <v>125</v>
      </c>
      <c r="AD2203" s="1" t="s">
        <v>3791</v>
      </c>
      <c r="AE2203" s="1" t="s">
        <v>3792</v>
      </c>
      <c r="AF2203" s="1" t="s">
        <v>70</v>
      </c>
      <c r="AG2203" s="1" t="s">
        <v>3745</v>
      </c>
      <c r="AH2203">
        <v>399</v>
      </c>
      <c r="AI2203" s="1" t="s">
        <v>70</v>
      </c>
      <c r="AJ2203" s="1" t="s">
        <v>71</v>
      </c>
      <c r="AK2203" s="1" t="s">
        <v>72</v>
      </c>
      <c r="AL2203">
        <v>1</v>
      </c>
      <c r="AM2203" s="1" t="s">
        <v>4577</v>
      </c>
      <c r="AN2203" s="2">
        <v>46113</v>
      </c>
      <c r="AO2203" s="3">
        <v>46113</v>
      </c>
    </row>
    <row r="2204" spans="1:41">
      <c r="A2204" s="1" t="s">
        <v>4578</v>
      </c>
      <c r="B2204" s="1" t="s">
        <v>3733</v>
      </c>
      <c r="E2204" s="1" t="s">
        <v>3787</v>
      </c>
      <c r="F2204">
        <v>46131.833333333336</v>
      </c>
      <c r="G2204">
        <v>46132.833333333336</v>
      </c>
      <c r="H2204">
        <v>46112.833333333336</v>
      </c>
      <c r="I2204">
        <v>46142.833333333336</v>
      </c>
      <c r="J2204" s="1" t="s">
        <v>3777</v>
      </c>
      <c r="K2204" s="1" t="s">
        <v>107</v>
      </c>
      <c r="L2204" s="1" t="s">
        <v>3778</v>
      </c>
      <c r="M2204" s="1" t="s">
        <v>3816</v>
      </c>
      <c r="N2204" s="1" t="s">
        <v>3738</v>
      </c>
      <c r="O2204" s="1" t="s">
        <v>49</v>
      </c>
      <c r="P2204">
        <v>128.76830000000001</v>
      </c>
      <c r="Q2204" s="1" t="s">
        <v>3780</v>
      </c>
      <c r="R2204">
        <v>0.49999961170567603</v>
      </c>
      <c r="S2204" s="1" t="s">
        <v>51</v>
      </c>
      <c r="T2204" s="1" t="s">
        <v>52</v>
      </c>
      <c r="U2204">
        <v>64.384100000000004</v>
      </c>
      <c r="V2204">
        <v>59.233400000000003</v>
      </c>
      <c r="W2204">
        <v>59.233400000000003</v>
      </c>
      <c r="X2204" s="1" t="s">
        <v>53</v>
      </c>
      <c r="Y2204" s="1" t="s">
        <v>49</v>
      </c>
      <c r="Z2204" s="1" t="s">
        <v>3778</v>
      </c>
      <c r="AA2204" s="1" t="s">
        <v>3817</v>
      </c>
      <c r="AB2204" s="1" t="s">
        <v>3790</v>
      </c>
      <c r="AC2204" s="1" t="s">
        <v>125</v>
      </c>
      <c r="AD2204" s="1" t="s">
        <v>3791</v>
      </c>
      <c r="AE2204" s="1" t="s">
        <v>3792</v>
      </c>
      <c r="AF2204" s="1" t="s">
        <v>70</v>
      </c>
      <c r="AG2204" s="1" t="s">
        <v>3745</v>
      </c>
      <c r="AH2204">
        <v>400</v>
      </c>
      <c r="AI2204" s="1" t="s">
        <v>113</v>
      </c>
      <c r="AJ2204" s="1" t="s">
        <v>114</v>
      </c>
      <c r="AK2204" s="1" t="s">
        <v>115</v>
      </c>
      <c r="AL2204">
        <v>1</v>
      </c>
      <c r="AM2204" s="1" t="s">
        <v>4579</v>
      </c>
      <c r="AN2204" s="2">
        <v>46113</v>
      </c>
      <c r="AO2204" s="3">
        <v>46113</v>
      </c>
    </row>
    <row r="2205" spans="1:41">
      <c r="A2205" s="1" t="s">
        <v>4580</v>
      </c>
      <c r="B2205" s="1" t="s">
        <v>3733</v>
      </c>
      <c r="E2205" s="1" t="s">
        <v>3787</v>
      </c>
      <c r="F2205">
        <v>46131.833333333336</v>
      </c>
      <c r="G2205">
        <v>46132.833333333336</v>
      </c>
      <c r="H2205">
        <v>46112.833333333336</v>
      </c>
      <c r="I2205">
        <v>46142.833333333336</v>
      </c>
      <c r="J2205" s="1" t="s">
        <v>3777</v>
      </c>
      <c r="K2205" s="1" t="s">
        <v>107</v>
      </c>
      <c r="L2205" s="1" t="s">
        <v>3778</v>
      </c>
      <c r="M2205" s="1" t="s">
        <v>3820</v>
      </c>
      <c r="N2205" s="1" t="s">
        <v>3738</v>
      </c>
      <c r="O2205" s="1" t="s">
        <v>49</v>
      </c>
      <c r="P2205">
        <v>141.1319</v>
      </c>
      <c r="Q2205" s="1" t="s">
        <v>3780</v>
      </c>
      <c r="R2205">
        <v>0.4999996457214847</v>
      </c>
      <c r="S2205" s="1" t="s">
        <v>51</v>
      </c>
      <c r="T2205" s="1" t="s">
        <v>52</v>
      </c>
      <c r="U2205">
        <v>70.565899999999999</v>
      </c>
      <c r="V2205">
        <v>64.920699999999997</v>
      </c>
      <c r="W2205">
        <v>64.920699999999997</v>
      </c>
      <c r="X2205" s="1" t="s">
        <v>53</v>
      </c>
      <c r="Y2205" s="1" t="s">
        <v>49</v>
      </c>
      <c r="Z2205" s="1" t="s">
        <v>3778</v>
      </c>
      <c r="AA2205" s="1" t="s">
        <v>3817</v>
      </c>
      <c r="AB2205" s="1" t="s">
        <v>3790</v>
      </c>
      <c r="AC2205" s="1" t="s">
        <v>125</v>
      </c>
      <c r="AD2205" s="1" t="s">
        <v>3791</v>
      </c>
      <c r="AE2205" s="1" t="s">
        <v>3792</v>
      </c>
      <c r="AF2205" s="1" t="s">
        <v>70</v>
      </c>
      <c r="AG2205" s="1" t="s">
        <v>3745</v>
      </c>
      <c r="AH2205">
        <v>401</v>
      </c>
      <c r="AI2205" s="1" t="s">
        <v>113</v>
      </c>
      <c r="AJ2205" s="1" t="s">
        <v>114</v>
      </c>
      <c r="AK2205" s="1" t="s">
        <v>115</v>
      </c>
      <c r="AL2205">
        <v>1</v>
      </c>
      <c r="AM2205" s="1" t="s">
        <v>4581</v>
      </c>
      <c r="AN2205" s="2">
        <v>46113</v>
      </c>
      <c r="AO2205" s="3">
        <v>46113</v>
      </c>
    </row>
    <row r="2206" spans="1:41">
      <c r="A2206" s="1" t="s">
        <v>4582</v>
      </c>
      <c r="B2206" s="1" t="s">
        <v>3733</v>
      </c>
      <c r="E2206" s="1" t="s">
        <v>3734</v>
      </c>
      <c r="F2206">
        <v>46132.833333333336</v>
      </c>
      <c r="G2206">
        <v>46133.833333333336</v>
      </c>
      <c r="H2206">
        <v>46112.833333333336</v>
      </c>
      <c r="I2206">
        <v>46142.833333333336</v>
      </c>
      <c r="J2206" s="1" t="s">
        <v>3735</v>
      </c>
      <c r="K2206" s="1" t="s">
        <v>45</v>
      </c>
      <c r="L2206" s="1" t="s">
        <v>3736</v>
      </c>
      <c r="M2206" s="1" t="s">
        <v>3737</v>
      </c>
      <c r="N2206" s="1" t="s">
        <v>3738</v>
      </c>
      <c r="O2206" s="1" t="s">
        <v>49</v>
      </c>
      <c r="P2206">
        <v>1395.2050999999999</v>
      </c>
      <c r="Q2206" s="1" t="s">
        <v>3739</v>
      </c>
      <c r="R2206">
        <v>3.1610979633030299E-2</v>
      </c>
      <c r="S2206" s="1" t="s">
        <v>3740</v>
      </c>
      <c r="T2206" s="1" t="s">
        <v>52</v>
      </c>
      <c r="U2206">
        <v>44.1038</v>
      </c>
      <c r="V2206">
        <v>35.786999999999999</v>
      </c>
      <c r="W2206">
        <v>35.786999999999999</v>
      </c>
      <c r="X2206" s="1" t="s">
        <v>53</v>
      </c>
      <c r="Y2206" s="1" t="s">
        <v>49</v>
      </c>
      <c r="Z2206" s="1" t="s">
        <v>3736</v>
      </c>
      <c r="AA2206" s="1" t="s">
        <v>3741</v>
      </c>
      <c r="AB2206" s="1" t="s">
        <v>3742</v>
      </c>
      <c r="AC2206" s="1" t="s">
        <v>67</v>
      </c>
      <c r="AD2206" s="1" t="s">
        <v>3743</v>
      </c>
      <c r="AE2206" s="1" t="s">
        <v>3744</v>
      </c>
      <c r="AF2206" s="1" t="s">
        <v>70</v>
      </c>
      <c r="AG2206" s="1" t="s">
        <v>3745</v>
      </c>
      <c r="AH2206">
        <v>402</v>
      </c>
      <c r="AI2206" s="1" t="s">
        <v>70</v>
      </c>
      <c r="AJ2206" s="1" t="s">
        <v>71</v>
      </c>
      <c r="AK2206" s="1" t="s">
        <v>72</v>
      </c>
      <c r="AL2206">
        <v>1</v>
      </c>
      <c r="AM2206" s="1" t="s">
        <v>4583</v>
      </c>
      <c r="AN2206" s="2">
        <v>46113</v>
      </c>
      <c r="AO2206" s="3">
        <v>46113</v>
      </c>
    </row>
    <row r="2207" spans="1:41">
      <c r="A2207" s="1" t="s">
        <v>4584</v>
      </c>
      <c r="B2207" s="1" t="s">
        <v>3733</v>
      </c>
      <c r="E2207" s="1" t="s">
        <v>3734</v>
      </c>
      <c r="F2207">
        <v>46132.833333333336</v>
      </c>
      <c r="G2207">
        <v>46133.833333333336</v>
      </c>
      <c r="H2207">
        <v>46112.833333333336</v>
      </c>
      <c r="I2207">
        <v>46142.833333333336</v>
      </c>
      <c r="J2207" s="1" t="s">
        <v>3735</v>
      </c>
      <c r="K2207" s="1" t="s">
        <v>45</v>
      </c>
      <c r="L2207" s="1" t="s">
        <v>3736</v>
      </c>
      <c r="M2207" s="1" t="s">
        <v>3748</v>
      </c>
      <c r="N2207" s="1" t="s">
        <v>3738</v>
      </c>
      <c r="O2207" s="1" t="s">
        <v>49</v>
      </c>
      <c r="P2207">
        <v>1452.5739000000001</v>
      </c>
      <c r="Q2207" s="1" t="s">
        <v>3739</v>
      </c>
      <c r="R2207">
        <v>3.16109906697346E-2</v>
      </c>
      <c r="S2207" s="1" t="s">
        <v>3740</v>
      </c>
      <c r="T2207" s="1" t="s">
        <v>52</v>
      </c>
      <c r="U2207">
        <v>45.917299999999997</v>
      </c>
      <c r="V2207">
        <v>37.258600000000001</v>
      </c>
      <c r="W2207">
        <v>37.258600000000001</v>
      </c>
      <c r="X2207" s="1" t="s">
        <v>53</v>
      </c>
      <c r="Y2207" s="1" t="s">
        <v>49</v>
      </c>
      <c r="Z2207" s="1" t="s">
        <v>3736</v>
      </c>
      <c r="AA2207" s="1" t="s">
        <v>3741</v>
      </c>
      <c r="AB2207" s="1" t="s">
        <v>3742</v>
      </c>
      <c r="AC2207" s="1" t="s">
        <v>67</v>
      </c>
      <c r="AD2207" s="1" t="s">
        <v>3743</v>
      </c>
      <c r="AE2207" s="1" t="s">
        <v>3744</v>
      </c>
      <c r="AF2207" s="1" t="s">
        <v>70</v>
      </c>
      <c r="AG2207" s="1" t="s">
        <v>3745</v>
      </c>
      <c r="AH2207">
        <v>403</v>
      </c>
      <c r="AI2207" s="1" t="s">
        <v>70</v>
      </c>
      <c r="AJ2207" s="1" t="s">
        <v>71</v>
      </c>
      <c r="AK2207" s="1" t="s">
        <v>72</v>
      </c>
      <c r="AL2207">
        <v>1</v>
      </c>
      <c r="AM2207" s="1" t="s">
        <v>4585</v>
      </c>
      <c r="AN2207" s="2">
        <v>46113</v>
      </c>
      <c r="AO2207" s="3">
        <v>46113</v>
      </c>
    </row>
    <row r="2208" spans="1:41">
      <c r="A2208" s="1" t="s">
        <v>4586</v>
      </c>
      <c r="B2208" s="1" t="s">
        <v>3733</v>
      </c>
      <c r="E2208" s="1" t="s">
        <v>3734</v>
      </c>
      <c r="F2208">
        <v>46132.833333333336</v>
      </c>
      <c r="G2208">
        <v>46133.833333333336</v>
      </c>
      <c r="H2208">
        <v>46112.833333333336</v>
      </c>
      <c r="I2208">
        <v>46142.833333333336</v>
      </c>
      <c r="J2208" s="1" t="s">
        <v>3751</v>
      </c>
      <c r="K2208" s="1" t="s">
        <v>124</v>
      </c>
      <c r="L2208" s="1" t="s">
        <v>3752</v>
      </c>
      <c r="M2208" s="1" t="s">
        <v>3753</v>
      </c>
      <c r="N2208" s="1" t="s">
        <v>3738</v>
      </c>
      <c r="O2208" s="1" t="s">
        <v>49</v>
      </c>
      <c r="P2208">
        <v>12.7187</v>
      </c>
      <c r="Q2208" s="1" t="s">
        <v>3754</v>
      </c>
      <c r="R2208">
        <v>6.2500019656096928</v>
      </c>
      <c r="S2208" s="1" t="s">
        <v>51</v>
      </c>
      <c r="T2208" s="1" t="s">
        <v>52</v>
      </c>
      <c r="U2208">
        <v>79.491900000000001</v>
      </c>
      <c r="V2208">
        <v>75.517300000000006</v>
      </c>
      <c r="W2208">
        <v>75.517300000000006</v>
      </c>
      <c r="X2208" s="1" t="s">
        <v>53</v>
      </c>
      <c r="Y2208" s="1" t="s">
        <v>49</v>
      </c>
      <c r="Z2208" s="1" t="s">
        <v>3752</v>
      </c>
      <c r="AA2208" s="1" t="s">
        <v>3741</v>
      </c>
      <c r="AB2208" s="1" t="s">
        <v>3742</v>
      </c>
      <c r="AC2208" s="1" t="s">
        <v>67</v>
      </c>
      <c r="AD2208" s="1" t="s">
        <v>3743</v>
      </c>
      <c r="AE2208" s="1" t="s">
        <v>3744</v>
      </c>
      <c r="AF2208" s="1" t="s">
        <v>70</v>
      </c>
      <c r="AG2208" s="1" t="s">
        <v>3745</v>
      </c>
      <c r="AH2208">
        <v>404</v>
      </c>
      <c r="AI2208" s="1" t="s">
        <v>70</v>
      </c>
      <c r="AJ2208" s="1" t="s">
        <v>71</v>
      </c>
      <c r="AK2208" s="1" t="s">
        <v>72</v>
      </c>
      <c r="AL2208">
        <v>1</v>
      </c>
      <c r="AM2208" s="1" t="s">
        <v>4587</v>
      </c>
      <c r="AN2208" s="2">
        <v>46113</v>
      </c>
      <c r="AO2208" s="3">
        <v>46113</v>
      </c>
    </row>
    <row r="2209" spans="1:41">
      <c r="A2209" s="1" t="s">
        <v>4588</v>
      </c>
      <c r="B2209" s="1" t="s">
        <v>3733</v>
      </c>
      <c r="E2209" s="1" t="s">
        <v>3734</v>
      </c>
      <c r="F2209">
        <v>46132.833333333336</v>
      </c>
      <c r="G2209">
        <v>46133.833333333336</v>
      </c>
      <c r="H2209">
        <v>46112.833333333336</v>
      </c>
      <c r="I2209">
        <v>46142.833333333336</v>
      </c>
      <c r="J2209" s="1" t="s">
        <v>3751</v>
      </c>
      <c r="K2209" s="1" t="s">
        <v>124</v>
      </c>
      <c r="L2209" s="1" t="s">
        <v>3752</v>
      </c>
      <c r="M2209" s="1" t="s">
        <v>3757</v>
      </c>
      <c r="N2209" s="1" t="s">
        <v>3738</v>
      </c>
      <c r="O2209" s="1" t="s">
        <v>49</v>
      </c>
      <c r="P2209">
        <v>11.912800000000001</v>
      </c>
      <c r="Q2209" s="1" t="s">
        <v>3754</v>
      </c>
      <c r="R2209">
        <v>6.2500251829964402</v>
      </c>
      <c r="S2209" s="1" t="s">
        <v>51</v>
      </c>
      <c r="T2209" s="1" t="s">
        <v>52</v>
      </c>
      <c r="U2209">
        <v>74.455299999999994</v>
      </c>
      <c r="V2209">
        <v>70.732500000000002</v>
      </c>
      <c r="W2209">
        <v>70.732500000000002</v>
      </c>
      <c r="X2209" s="1" t="s">
        <v>53</v>
      </c>
      <c r="Y2209" s="1" t="s">
        <v>49</v>
      </c>
      <c r="Z2209" s="1" t="s">
        <v>3752</v>
      </c>
      <c r="AA2209" s="1" t="s">
        <v>3741</v>
      </c>
      <c r="AB2209" s="1" t="s">
        <v>3742</v>
      </c>
      <c r="AC2209" s="1" t="s">
        <v>67</v>
      </c>
      <c r="AD2209" s="1" t="s">
        <v>3743</v>
      </c>
      <c r="AE2209" s="1" t="s">
        <v>3744</v>
      </c>
      <c r="AF2209" s="1" t="s">
        <v>70</v>
      </c>
      <c r="AG2209" s="1" t="s">
        <v>3745</v>
      </c>
      <c r="AH2209">
        <v>405</v>
      </c>
      <c r="AI2209" s="1" t="s">
        <v>70</v>
      </c>
      <c r="AJ2209" s="1" t="s">
        <v>71</v>
      </c>
      <c r="AK2209" s="1" t="s">
        <v>72</v>
      </c>
      <c r="AL2209">
        <v>1</v>
      </c>
      <c r="AM2209" s="1" t="s">
        <v>4589</v>
      </c>
      <c r="AN2209" s="2">
        <v>46113</v>
      </c>
      <c r="AO2209" s="3">
        <v>46113</v>
      </c>
    </row>
    <row r="2210" spans="1:41">
      <c r="A2210" s="1" t="s">
        <v>4590</v>
      </c>
      <c r="B2210" s="1" t="s">
        <v>3733</v>
      </c>
      <c r="E2210" s="1" t="s">
        <v>3734</v>
      </c>
      <c r="F2210">
        <v>46132.833333333336</v>
      </c>
      <c r="G2210">
        <v>46133.833333333336</v>
      </c>
      <c r="H2210">
        <v>46112.833333333336</v>
      </c>
      <c r="I2210">
        <v>46142.833333333336</v>
      </c>
      <c r="J2210" s="1" t="s">
        <v>3760</v>
      </c>
      <c r="K2210" s="1" t="s">
        <v>76</v>
      </c>
      <c r="L2210" s="1" t="s">
        <v>3761</v>
      </c>
      <c r="M2210" s="1" t="s">
        <v>3762</v>
      </c>
      <c r="N2210" s="1" t="s">
        <v>3738</v>
      </c>
      <c r="O2210" s="1" t="s">
        <v>49</v>
      </c>
      <c r="P2210">
        <v>309.13589999999999</v>
      </c>
      <c r="Q2210" s="1" t="s">
        <v>3763</v>
      </c>
      <c r="R2210">
        <v>2.5999891956903099E-2</v>
      </c>
      <c r="S2210" s="1" t="s">
        <v>51</v>
      </c>
      <c r="T2210" s="1" t="s">
        <v>52</v>
      </c>
      <c r="U2210">
        <v>8.0374999999999996</v>
      </c>
      <c r="V2210">
        <v>7.4192999999999998</v>
      </c>
      <c r="W2210">
        <v>7.4192999999999998</v>
      </c>
      <c r="X2210" s="1" t="s">
        <v>53</v>
      </c>
      <c r="Y2210" s="1" t="s">
        <v>49</v>
      </c>
      <c r="Z2210" s="1" t="s">
        <v>3761</v>
      </c>
      <c r="AA2210" s="1" t="s">
        <v>3741</v>
      </c>
      <c r="AB2210" s="1" t="s">
        <v>3742</v>
      </c>
      <c r="AC2210" s="1" t="s">
        <v>67</v>
      </c>
      <c r="AD2210" s="1" t="s">
        <v>3743</v>
      </c>
      <c r="AE2210" s="1" t="s">
        <v>3744</v>
      </c>
      <c r="AF2210" s="1" t="s">
        <v>70</v>
      </c>
      <c r="AG2210" s="1" t="s">
        <v>3745</v>
      </c>
      <c r="AH2210">
        <v>406</v>
      </c>
      <c r="AI2210" s="1" t="s">
        <v>70</v>
      </c>
      <c r="AJ2210" s="1" t="s">
        <v>71</v>
      </c>
      <c r="AK2210" s="1" t="s">
        <v>72</v>
      </c>
      <c r="AL2210">
        <v>1</v>
      </c>
      <c r="AM2210" s="1" t="s">
        <v>4591</v>
      </c>
      <c r="AN2210" s="2">
        <v>46113</v>
      </c>
      <c r="AO2210" s="3">
        <v>46113</v>
      </c>
    </row>
    <row r="2211" spans="1:41">
      <c r="A2211" s="1" t="s">
        <v>4592</v>
      </c>
      <c r="B2211" s="1" t="s">
        <v>3733</v>
      </c>
      <c r="E2211" s="1" t="s">
        <v>3734</v>
      </c>
      <c r="F2211">
        <v>46132.833333333336</v>
      </c>
      <c r="G2211">
        <v>46133.833333333336</v>
      </c>
      <c r="H2211">
        <v>46112.833333333336</v>
      </c>
      <c r="I2211">
        <v>46142.833333333336</v>
      </c>
      <c r="J2211" s="1" t="s">
        <v>3760</v>
      </c>
      <c r="K2211" s="1" t="s">
        <v>76</v>
      </c>
      <c r="L2211" s="1" t="s">
        <v>3761</v>
      </c>
      <c r="M2211" s="1" t="s">
        <v>3766</v>
      </c>
      <c r="N2211" s="1" t="s">
        <v>3738</v>
      </c>
      <c r="O2211" s="1" t="s">
        <v>49</v>
      </c>
      <c r="P2211">
        <v>348.90519999999998</v>
      </c>
      <c r="Q2211" s="1" t="s">
        <v>3763</v>
      </c>
      <c r="R2211">
        <v>2.5999899112996886E-2</v>
      </c>
      <c r="S2211" s="1" t="s">
        <v>51</v>
      </c>
      <c r="T2211" s="1" t="s">
        <v>52</v>
      </c>
      <c r="U2211">
        <v>9.0715000000000003</v>
      </c>
      <c r="V2211">
        <v>8.3736999999999995</v>
      </c>
      <c r="W2211">
        <v>8.3736999999999995</v>
      </c>
      <c r="X2211" s="1" t="s">
        <v>53</v>
      </c>
      <c r="Y2211" s="1" t="s">
        <v>49</v>
      </c>
      <c r="Z2211" s="1" t="s">
        <v>3761</v>
      </c>
      <c r="AA2211" s="1" t="s">
        <v>55</v>
      </c>
      <c r="AB2211" s="1" t="s">
        <v>56</v>
      </c>
      <c r="AC2211" s="1" t="s">
        <v>57</v>
      </c>
      <c r="AD2211" s="1" t="s">
        <v>58</v>
      </c>
      <c r="AE2211" s="1" t="s">
        <v>59</v>
      </c>
      <c r="AF2211" s="1" t="s">
        <v>56</v>
      </c>
      <c r="AG2211" s="1" t="s">
        <v>3745</v>
      </c>
      <c r="AH2211">
        <v>407</v>
      </c>
      <c r="AI2211" s="1" t="s">
        <v>56</v>
      </c>
      <c r="AJ2211" s="1" t="s">
        <v>56</v>
      </c>
      <c r="AK2211" s="1" t="s">
        <v>61</v>
      </c>
      <c r="AL2211">
        <v>1</v>
      </c>
      <c r="AM2211" s="1" t="s">
        <v>4593</v>
      </c>
      <c r="AN2211" s="2">
        <v>46113</v>
      </c>
      <c r="AO2211" s="3">
        <v>46113</v>
      </c>
    </row>
    <row r="2212" spans="1:41">
      <c r="A2212" s="1" t="s">
        <v>4594</v>
      </c>
      <c r="B2212" s="1" t="s">
        <v>3733</v>
      </c>
      <c r="E2212" s="1" t="s">
        <v>3734</v>
      </c>
      <c r="F2212">
        <v>46132.833333333336</v>
      </c>
      <c r="G2212">
        <v>46133.833333333336</v>
      </c>
      <c r="H2212">
        <v>46112.833333333336</v>
      </c>
      <c r="I2212">
        <v>46142.833333333336</v>
      </c>
      <c r="J2212" s="1" t="s">
        <v>3769</v>
      </c>
      <c r="K2212" s="1" t="s">
        <v>87</v>
      </c>
      <c r="L2212" s="1" t="s">
        <v>3770</v>
      </c>
      <c r="M2212" s="1" t="s">
        <v>3771</v>
      </c>
      <c r="N2212" s="1" t="s">
        <v>3738</v>
      </c>
      <c r="O2212" s="1" t="s">
        <v>49</v>
      </c>
      <c r="P2212">
        <v>443.15480000000002</v>
      </c>
      <c r="Q2212" s="1" t="s">
        <v>3739</v>
      </c>
      <c r="R2212">
        <v>8.2600030508526587E-2</v>
      </c>
      <c r="S2212" s="1" t="s">
        <v>3740</v>
      </c>
      <c r="T2212" s="1" t="s">
        <v>52</v>
      </c>
      <c r="U2212">
        <v>36.604599999999998</v>
      </c>
      <c r="V2212">
        <v>30.17</v>
      </c>
      <c r="W2212">
        <v>30.17</v>
      </c>
      <c r="X2212" s="1" t="s">
        <v>53</v>
      </c>
      <c r="Y2212" s="1" t="s">
        <v>49</v>
      </c>
      <c r="Z2212" s="1" t="s">
        <v>3770</v>
      </c>
      <c r="AA2212" s="1" t="s">
        <v>55</v>
      </c>
      <c r="AB2212" s="1" t="s">
        <v>56</v>
      </c>
      <c r="AC2212" s="1" t="s">
        <v>57</v>
      </c>
      <c r="AD2212" s="1" t="s">
        <v>58</v>
      </c>
      <c r="AE2212" s="1" t="s">
        <v>59</v>
      </c>
      <c r="AF2212" s="1" t="s">
        <v>56</v>
      </c>
      <c r="AG2212" s="1" t="s">
        <v>3745</v>
      </c>
      <c r="AH2212">
        <v>408</v>
      </c>
      <c r="AI2212" s="1" t="s">
        <v>56</v>
      </c>
      <c r="AJ2212" s="1" t="s">
        <v>56</v>
      </c>
      <c r="AK2212" s="1" t="s">
        <v>61</v>
      </c>
      <c r="AL2212">
        <v>1</v>
      </c>
      <c r="AM2212" s="1" t="s">
        <v>4595</v>
      </c>
      <c r="AN2212" s="2">
        <v>46113</v>
      </c>
      <c r="AO2212" s="3">
        <v>46113</v>
      </c>
    </row>
    <row r="2213" spans="1:41">
      <c r="A2213" s="1" t="s">
        <v>4596</v>
      </c>
      <c r="B2213" s="1" t="s">
        <v>3733</v>
      </c>
      <c r="E2213" s="1" t="s">
        <v>3734</v>
      </c>
      <c r="F2213">
        <v>46132.833333333336</v>
      </c>
      <c r="G2213">
        <v>46133.833333333336</v>
      </c>
      <c r="H2213">
        <v>46112.833333333336</v>
      </c>
      <c r="I2213">
        <v>46142.833333333336</v>
      </c>
      <c r="J2213" s="1" t="s">
        <v>3769</v>
      </c>
      <c r="K2213" s="1" t="s">
        <v>87</v>
      </c>
      <c r="L2213" s="1" t="s">
        <v>3770</v>
      </c>
      <c r="M2213" s="1" t="s">
        <v>3774</v>
      </c>
      <c r="N2213" s="1" t="s">
        <v>3738</v>
      </c>
      <c r="O2213" s="1" t="s">
        <v>49</v>
      </c>
      <c r="P2213">
        <v>417.4923</v>
      </c>
      <c r="Q2213" s="1" t="s">
        <v>3739</v>
      </c>
      <c r="R2213">
        <v>8.2600086277040324E-2</v>
      </c>
      <c r="S2213" s="1" t="s">
        <v>3740</v>
      </c>
      <c r="T2213" s="1" t="s">
        <v>52</v>
      </c>
      <c r="U2213">
        <v>34.484900000000003</v>
      </c>
      <c r="V2213">
        <v>28.422799999999999</v>
      </c>
      <c r="W2213">
        <v>28.422799999999999</v>
      </c>
      <c r="X2213" s="1" t="s">
        <v>53</v>
      </c>
      <c r="Y2213" s="1" t="s">
        <v>49</v>
      </c>
      <c r="Z2213" s="1" t="s">
        <v>3770</v>
      </c>
      <c r="AA2213" s="1" t="s">
        <v>3741</v>
      </c>
      <c r="AB2213" s="1" t="s">
        <v>3742</v>
      </c>
      <c r="AC2213" s="1" t="s">
        <v>67</v>
      </c>
      <c r="AD2213" s="1" t="s">
        <v>3743</v>
      </c>
      <c r="AE2213" s="1" t="s">
        <v>3744</v>
      </c>
      <c r="AF2213" s="1" t="s">
        <v>70</v>
      </c>
      <c r="AG2213" s="1" t="s">
        <v>3745</v>
      </c>
      <c r="AH2213">
        <v>409</v>
      </c>
      <c r="AI2213" s="1" t="s">
        <v>70</v>
      </c>
      <c r="AJ2213" s="1" t="s">
        <v>71</v>
      </c>
      <c r="AK2213" s="1" t="s">
        <v>72</v>
      </c>
      <c r="AL2213">
        <v>1</v>
      </c>
      <c r="AM2213" s="1" t="s">
        <v>4597</v>
      </c>
      <c r="AN2213" s="2">
        <v>46113</v>
      </c>
      <c r="AO2213" s="3">
        <v>46113</v>
      </c>
    </row>
    <row r="2214" spans="1:41">
      <c r="A2214" s="1" t="s">
        <v>4598</v>
      </c>
      <c r="B2214" s="1" t="s">
        <v>3733</v>
      </c>
      <c r="E2214" s="1" t="s">
        <v>3734</v>
      </c>
      <c r="F2214">
        <v>46132.833333333336</v>
      </c>
      <c r="G2214">
        <v>46133.833333333336</v>
      </c>
      <c r="H2214">
        <v>46112.833333333336</v>
      </c>
      <c r="I2214">
        <v>46142.833333333336</v>
      </c>
      <c r="J2214" s="1" t="s">
        <v>3777</v>
      </c>
      <c r="K2214" s="1" t="s">
        <v>107</v>
      </c>
      <c r="L2214" s="1" t="s">
        <v>3778</v>
      </c>
      <c r="M2214" s="1" t="s">
        <v>3779</v>
      </c>
      <c r="N2214" s="1" t="s">
        <v>3738</v>
      </c>
      <c r="O2214" s="1" t="s">
        <v>49</v>
      </c>
      <c r="P2214">
        <v>320.49239999999998</v>
      </c>
      <c r="Q2214" s="1" t="s">
        <v>3780</v>
      </c>
      <c r="R2214">
        <v>0.5</v>
      </c>
      <c r="S2214" s="1" t="s">
        <v>51</v>
      </c>
      <c r="T2214" s="1" t="s">
        <v>52</v>
      </c>
      <c r="U2214">
        <v>160.24619999999999</v>
      </c>
      <c r="V2214">
        <v>147.4265</v>
      </c>
      <c r="W2214">
        <v>147.4265</v>
      </c>
      <c r="X2214" s="1" t="s">
        <v>53</v>
      </c>
      <c r="Y2214" s="1" t="s">
        <v>49</v>
      </c>
      <c r="Z2214" s="1" t="s">
        <v>3778</v>
      </c>
      <c r="AA2214" s="1" t="s">
        <v>3781</v>
      </c>
      <c r="AB2214" s="1" t="s">
        <v>3742</v>
      </c>
      <c r="AC2214" s="1" t="s">
        <v>67</v>
      </c>
      <c r="AD2214" s="1" t="s">
        <v>3743</v>
      </c>
      <c r="AE2214" s="1" t="s">
        <v>3744</v>
      </c>
      <c r="AF2214" s="1" t="s">
        <v>70</v>
      </c>
      <c r="AG2214" s="1" t="s">
        <v>3745</v>
      </c>
      <c r="AH2214">
        <v>410</v>
      </c>
      <c r="AI2214" s="1" t="s">
        <v>113</v>
      </c>
      <c r="AJ2214" s="1" t="s">
        <v>114</v>
      </c>
      <c r="AK2214" s="1" t="s">
        <v>115</v>
      </c>
      <c r="AL2214">
        <v>1</v>
      </c>
      <c r="AM2214" s="1" t="s">
        <v>4599</v>
      </c>
      <c r="AN2214" s="2">
        <v>46113</v>
      </c>
      <c r="AO2214" s="3">
        <v>46113</v>
      </c>
    </row>
    <row r="2215" spans="1:41">
      <c r="A2215" s="1" t="s">
        <v>4600</v>
      </c>
      <c r="B2215" s="1" t="s">
        <v>3733</v>
      </c>
      <c r="E2215" s="1" t="s">
        <v>3734</v>
      </c>
      <c r="F2215">
        <v>46132.833333333336</v>
      </c>
      <c r="G2215">
        <v>46133.833333333336</v>
      </c>
      <c r="H2215">
        <v>46112.833333333336</v>
      </c>
      <c r="I2215">
        <v>46142.833333333336</v>
      </c>
      <c r="J2215" s="1" t="s">
        <v>3777</v>
      </c>
      <c r="K2215" s="1" t="s">
        <v>107</v>
      </c>
      <c r="L2215" s="1" t="s">
        <v>3778</v>
      </c>
      <c r="M2215" s="1" t="s">
        <v>3784</v>
      </c>
      <c r="N2215" s="1" t="s">
        <v>3738</v>
      </c>
      <c r="O2215" s="1" t="s">
        <v>49</v>
      </c>
      <c r="P2215">
        <v>319.69510000000002</v>
      </c>
      <c r="Q2215" s="1" t="s">
        <v>3780</v>
      </c>
      <c r="R2215">
        <v>0.50000015639901896</v>
      </c>
      <c r="S2215" s="1" t="s">
        <v>51</v>
      </c>
      <c r="T2215" s="1" t="s">
        <v>52</v>
      </c>
      <c r="U2215">
        <v>159.8476</v>
      </c>
      <c r="V2215">
        <v>147.0598</v>
      </c>
      <c r="W2215">
        <v>147.0598</v>
      </c>
      <c r="X2215" s="1" t="s">
        <v>53</v>
      </c>
      <c r="Y2215" s="1" t="s">
        <v>49</v>
      </c>
      <c r="Z2215" s="1" t="s">
        <v>3778</v>
      </c>
      <c r="AA2215" s="1" t="s">
        <v>3781</v>
      </c>
      <c r="AB2215" s="1" t="s">
        <v>3742</v>
      </c>
      <c r="AC2215" s="1" t="s">
        <v>67</v>
      </c>
      <c r="AD2215" s="1" t="s">
        <v>3743</v>
      </c>
      <c r="AE2215" s="1" t="s">
        <v>3744</v>
      </c>
      <c r="AF2215" s="1" t="s">
        <v>70</v>
      </c>
      <c r="AG2215" s="1" t="s">
        <v>3745</v>
      </c>
      <c r="AH2215">
        <v>411</v>
      </c>
      <c r="AI2215" s="1" t="s">
        <v>113</v>
      </c>
      <c r="AJ2215" s="1" t="s">
        <v>114</v>
      </c>
      <c r="AK2215" s="1" t="s">
        <v>115</v>
      </c>
      <c r="AL2215">
        <v>1</v>
      </c>
      <c r="AM2215" s="1" t="s">
        <v>4601</v>
      </c>
      <c r="AN2215" s="2">
        <v>46113</v>
      </c>
      <c r="AO2215" s="3">
        <v>46113</v>
      </c>
    </row>
    <row r="2216" spans="1:41">
      <c r="A2216" s="1" t="s">
        <v>4602</v>
      </c>
      <c r="B2216" s="1" t="s">
        <v>3733</v>
      </c>
      <c r="E2216" s="1" t="s">
        <v>3787</v>
      </c>
      <c r="F2216">
        <v>46132.833333333336</v>
      </c>
      <c r="G2216">
        <v>46133.833333333336</v>
      </c>
      <c r="H2216">
        <v>46112.833333333336</v>
      </c>
      <c r="I2216">
        <v>46142.833333333336</v>
      </c>
      <c r="J2216" s="1" t="s">
        <v>3735</v>
      </c>
      <c r="K2216" s="1" t="s">
        <v>45</v>
      </c>
      <c r="L2216" s="1" t="s">
        <v>3736</v>
      </c>
      <c r="M2216" s="1" t="s">
        <v>3788</v>
      </c>
      <c r="N2216" s="1" t="s">
        <v>3738</v>
      </c>
      <c r="O2216" s="1" t="s">
        <v>49</v>
      </c>
      <c r="P2216">
        <v>711.19970000000001</v>
      </c>
      <c r="Q2216" s="1" t="s">
        <v>3739</v>
      </c>
      <c r="R2216">
        <v>3.1610952591796651E-2</v>
      </c>
      <c r="S2216" s="1" t="s">
        <v>3740</v>
      </c>
      <c r="T2216" s="1" t="s">
        <v>52</v>
      </c>
      <c r="U2216">
        <v>22.4817</v>
      </c>
      <c r="V2216">
        <v>18.2423</v>
      </c>
      <c r="W2216">
        <v>18.2423</v>
      </c>
      <c r="X2216" s="1" t="s">
        <v>53</v>
      </c>
      <c r="Y2216" s="1" t="s">
        <v>49</v>
      </c>
      <c r="Z2216" s="1" t="s">
        <v>3736</v>
      </c>
      <c r="AA2216" s="1" t="s">
        <v>3789</v>
      </c>
      <c r="AB2216" s="1" t="s">
        <v>3790</v>
      </c>
      <c r="AC2216" s="1" t="s">
        <v>125</v>
      </c>
      <c r="AD2216" s="1" t="s">
        <v>3791</v>
      </c>
      <c r="AE2216" s="1" t="s">
        <v>3792</v>
      </c>
      <c r="AF2216" s="1" t="s">
        <v>70</v>
      </c>
      <c r="AG2216" s="1" t="s">
        <v>3745</v>
      </c>
      <c r="AH2216">
        <v>412</v>
      </c>
      <c r="AI2216" s="1" t="s">
        <v>70</v>
      </c>
      <c r="AJ2216" s="1" t="s">
        <v>71</v>
      </c>
      <c r="AK2216" s="1" t="s">
        <v>72</v>
      </c>
      <c r="AL2216">
        <v>1</v>
      </c>
      <c r="AM2216" s="1" t="s">
        <v>4603</v>
      </c>
      <c r="AN2216" s="2">
        <v>46113</v>
      </c>
      <c r="AO2216" s="3">
        <v>46113</v>
      </c>
    </row>
    <row r="2217" spans="1:41">
      <c r="A2217" s="1" t="s">
        <v>4604</v>
      </c>
      <c r="B2217" s="1" t="s">
        <v>3733</v>
      </c>
      <c r="E2217" s="1" t="s">
        <v>3787</v>
      </c>
      <c r="F2217">
        <v>46132.833333333336</v>
      </c>
      <c r="G2217">
        <v>46133.833333333336</v>
      </c>
      <c r="H2217">
        <v>46112.833333333336</v>
      </c>
      <c r="I2217">
        <v>46142.833333333336</v>
      </c>
      <c r="J2217" s="1" t="s">
        <v>3735</v>
      </c>
      <c r="K2217" s="1" t="s">
        <v>45</v>
      </c>
      <c r="L2217" s="1" t="s">
        <v>3736</v>
      </c>
      <c r="M2217" s="1" t="s">
        <v>3795</v>
      </c>
      <c r="N2217" s="1" t="s">
        <v>3738</v>
      </c>
      <c r="O2217" s="1" t="s">
        <v>49</v>
      </c>
      <c r="P2217">
        <v>711.61540000000002</v>
      </c>
      <c r="Q2217" s="1" t="s">
        <v>3739</v>
      </c>
      <c r="R2217">
        <v>3.1611035961279087E-2</v>
      </c>
      <c r="S2217" s="1" t="s">
        <v>3740</v>
      </c>
      <c r="T2217" s="1" t="s">
        <v>52</v>
      </c>
      <c r="U2217">
        <v>22.494900000000001</v>
      </c>
      <c r="V2217">
        <v>18.2529</v>
      </c>
      <c r="W2217">
        <v>18.2529</v>
      </c>
      <c r="X2217" s="1" t="s">
        <v>53</v>
      </c>
      <c r="Y2217" s="1" t="s">
        <v>49</v>
      </c>
      <c r="Z2217" s="1" t="s">
        <v>3736</v>
      </c>
      <c r="AA2217" s="1" t="s">
        <v>3789</v>
      </c>
      <c r="AB2217" s="1" t="s">
        <v>3790</v>
      </c>
      <c r="AC2217" s="1" t="s">
        <v>125</v>
      </c>
      <c r="AD2217" s="1" t="s">
        <v>3791</v>
      </c>
      <c r="AE2217" s="1" t="s">
        <v>3792</v>
      </c>
      <c r="AF2217" s="1" t="s">
        <v>70</v>
      </c>
      <c r="AG2217" s="1" t="s">
        <v>3745</v>
      </c>
      <c r="AH2217">
        <v>413</v>
      </c>
      <c r="AI2217" s="1" t="s">
        <v>70</v>
      </c>
      <c r="AJ2217" s="1" t="s">
        <v>71</v>
      </c>
      <c r="AK2217" s="1" t="s">
        <v>72</v>
      </c>
      <c r="AL2217">
        <v>1</v>
      </c>
      <c r="AM2217" s="1" t="s">
        <v>4605</v>
      </c>
      <c r="AN2217" s="2">
        <v>46113</v>
      </c>
      <c r="AO2217" s="3">
        <v>46113</v>
      </c>
    </row>
    <row r="2218" spans="1:41">
      <c r="A2218" s="1" t="s">
        <v>4606</v>
      </c>
      <c r="B2218" s="1" t="s">
        <v>3733</v>
      </c>
      <c r="E2218" s="1" t="s">
        <v>3787</v>
      </c>
      <c r="F2218">
        <v>46132.833333333336</v>
      </c>
      <c r="G2218">
        <v>46133.833333333336</v>
      </c>
      <c r="H2218">
        <v>46112.833333333336</v>
      </c>
      <c r="I2218">
        <v>46142.833333333336</v>
      </c>
      <c r="J2218" s="1" t="s">
        <v>3751</v>
      </c>
      <c r="K2218" s="1" t="s">
        <v>124</v>
      </c>
      <c r="L2218" s="1" t="s">
        <v>3752</v>
      </c>
      <c r="M2218" s="1" t="s">
        <v>3798</v>
      </c>
      <c r="N2218" s="1" t="s">
        <v>3738</v>
      </c>
      <c r="O2218" s="1" t="s">
        <v>49</v>
      </c>
      <c r="P2218">
        <v>5.6566000000000001</v>
      </c>
      <c r="Q2218" s="1" t="s">
        <v>3754</v>
      </c>
      <c r="R2218">
        <v>6.250026517696142</v>
      </c>
      <c r="S2218" s="1" t="s">
        <v>51</v>
      </c>
      <c r="T2218" s="1" t="s">
        <v>52</v>
      </c>
      <c r="U2218">
        <v>35.353900000000003</v>
      </c>
      <c r="V2218">
        <v>33.586199999999998</v>
      </c>
      <c r="W2218">
        <v>33.586199999999998</v>
      </c>
      <c r="X2218" s="1" t="s">
        <v>53</v>
      </c>
      <c r="Y2218" s="1" t="s">
        <v>49</v>
      </c>
      <c r="Z2218" s="1" t="s">
        <v>3752</v>
      </c>
      <c r="AA2218" s="1" t="s">
        <v>55</v>
      </c>
      <c r="AB2218" s="1" t="s">
        <v>56</v>
      </c>
      <c r="AC2218" s="1" t="s">
        <v>57</v>
      </c>
      <c r="AD2218" s="1" t="s">
        <v>58</v>
      </c>
      <c r="AE2218" s="1" t="s">
        <v>59</v>
      </c>
      <c r="AF2218" s="1" t="s">
        <v>56</v>
      </c>
      <c r="AG2218" s="1" t="s">
        <v>3745</v>
      </c>
      <c r="AH2218">
        <v>414</v>
      </c>
      <c r="AI2218" s="1" t="s">
        <v>56</v>
      </c>
      <c r="AJ2218" s="1" t="s">
        <v>56</v>
      </c>
      <c r="AK2218" s="1" t="s">
        <v>61</v>
      </c>
      <c r="AL2218">
        <v>1</v>
      </c>
      <c r="AM2218" s="1" t="s">
        <v>4607</v>
      </c>
      <c r="AN2218" s="2">
        <v>46113</v>
      </c>
      <c r="AO2218" s="3">
        <v>46113</v>
      </c>
    </row>
    <row r="2219" spans="1:41">
      <c r="A2219" s="1" t="s">
        <v>4608</v>
      </c>
      <c r="B2219" s="1" t="s">
        <v>3733</v>
      </c>
      <c r="E2219" s="1" t="s">
        <v>3787</v>
      </c>
      <c r="F2219">
        <v>46132.833333333336</v>
      </c>
      <c r="G2219">
        <v>46133.833333333336</v>
      </c>
      <c r="H2219">
        <v>46112.833333333336</v>
      </c>
      <c r="I2219">
        <v>46142.833333333336</v>
      </c>
      <c r="J2219" s="1" t="s">
        <v>3751</v>
      </c>
      <c r="K2219" s="1" t="s">
        <v>124</v>
      </c>
      <c r="L2219" s="1" t="s">
        <v>3752</v>
      </c>
      <c r="M2219" s="1" t="s">
        <v>3801</v>
      </c>
      <c r="N2219" s="1" t="s">
        <v>3738</v>
      </c>
      <c r="O2219" s="1" t="s">
        <v>49</v>
      </c>
      <c r="P2219">
        <v>5.3577000000000004</v>
      </c>
      <c r="Q2219" s="1" t="s">
        <v>3754</v>
      </c>
      <c r="R2219">
        <v>6.2499953338186156</v>
      </c>
      <c r="S2219" s="1" t="s">
        <v>51</v>
      </c>
      <c r="T2219" s="1" t="s">
        <v>52</v>
      </c>
      <c r="U2219">
        <v>33.485599999999998</v>
      </c>
      <c r="V2219">
        <v>31.811299999999999</v>
      </c>
      <c r="W2219">
        <v>31.811299999999999</v>
      </c>
      <c r="X2219" s="1" t="s">
        <v>53</v>
      </c>
      <c r="Y2219" s="1" t="s">
        <v>49</v>
      </c>
      <c r="Z2219" s="1" t="s">
        <v>3752</v>
      </c>
      <c r="AA2219" s="1" t="s">
        <v>3789</v>
      </c>
      <c r="AB2219" s="1" t="s">
        <v>3790</v>
      </c>
      <c r="AC2219" s="1" t="s">
        <v>125</v>
      </c>
      <c r="AD2219" s="1" t="s">
        <v>3791</v>
      </c>
      <c r="AE2219" s="1" t="s">
        <v>3792</v>
      </c>
      <c r="AF2219" s="1" t="s">
        <v>70</v>
      </c>
      <c r="AG2219" s="1" t="s">
        <v>3745</v>
      </c>
      <c r="AH2219">
        <v>415</v>
      </c>
      <c r="AI2219" s="1" t="s">
        <v>70</v>
      </c>
      <c r="AJ2219" s="1" t="s">
        <v>71</v>
      </c>
      <c r="AK2219" s="1" t="s">
        <v>72</v>
      </c>
      <c r="AL2219">
        <v>1</v>
      </c>
      <c r="AM2219" s="1" t="s">
        <v>4609</v>
      </c>
      <c r="AN2219" s="2">
        <v>46113</v>
      </c>
      <c r="AO2219" s="3">
        <v>46113</v>
      </c>
    </row>
    <row r="2220" spans="1:41">
      <c r="A2220" s="1" t="s">
        <v>4610</v>
      </c>
      <c r="B2220" s="1" t="s">
        <v>3733</v>
      </c>
      <c r="E2220" s="1" t="s">
        <v>3787</v>
      </c>
      <c r="F2220">
        <v>46132.833333333336</v>
      </c>
      <c r="G2220">
        <v>46133.833333333336</v>
      </c>
      <c r="H2220">
        <v>46112.833333333336</v>
      </c>
      <c r="I2220">
        <v>46142.833333333336</v>
      </c>
      <c r="J2220" s="1" t="s">
        <v>3760</v>
      </c>
      <c r="K2220" s="1" t="s">
        <v>76</v>
      </c>
      <c r="L2220" s="1" t="s">
        <v>3761</v>
      </c>
      <c r="M2220" s="1" t="s">
        <v>3804</v>
      </c>
      <c r="N2220" s="1" t="s">
        <v>3738</v>
      </c>
      <c r="O2220" s="1" t="s">
        <v>49</v>
      </c>
      <c r="P2220">
        <v>144.6088</v>
      </c>
      <c r="Q2220" s="1" t="s">
        <v>3763</v>
      </c>
      <c r="R2220">
        <v>2.5999800841995786E-2</v>
      </c>
      <c r="S2220" s="1" t="s">
        <v>51</v>
      </c>
      <c r="T2220" s="1" t="s">
        <v>52</v>
      </c>
      <c r="U2220">
        <v>3.7597999999999998</v>
      </c>
      <c r="V2220">
        <v>3.4706000000000001</v>
      </c>
      <c r="W2220">
        <v>3.4706000000000001</v>
      </c>
      <c r="X2220" s="1" t="s">
        <v>53</v>
      </c>
      <c r="Y2220" s="1" t="s">
        <v>49</v>
      </c>
      <c r="Z2220" s="1" t="s">
        <v>3761</v>
      </c>
      <c r="AA2220" s="1" t="s">
        <v>3789</v>
      </c>
      <c r="AB2220" s="1" t="s">
        <v>3790</v>
      </c>
      <c r="AC2220" s="1" t="s">
        <v>125</v>
      </c>
      <c r="AD2220" s="1" t="s">
        <v>3791</v>
      </c>
      <c r="AE2220" s="1" t="s">
        <v>3792</v>
      </c>
      <c r="AF2220" s="1" t="s">
        <v>70</v>
      </c>
      <c r="AG2220" s="1" t="s">
        <v>3745</v>
      </c>
      <c r="AH2220">
        <v>416</v>
      </c>
      <c r="AI2220" s="1" t="s">
        <v>70</v>
      </c>
      <c r="AJ2220" s="1" t="s">
        <v>71</v>
      </c>
      <c r="AK2220" s="1" t="s">
        <v>72</v>
      </c>
      <c r="AL2220">
        <v>1</v>
      </c>
      <c r="AM2220" s="1" t="s">
        <v>4611</v>
      </c>
      <c r="AN2220" s="2">
        <v>46113</v>
      </c>
      <c r="AO2220" s="3">
        <v>46113</v>
      </c>
    </row>
    <row r="2221" spans="1:41">
      <c r="A2221" s="1" t="s">
        <v>4612</v>
      </c>
      <c r="B2221" s="1" t="s">
        <v>3733</v>
      </c>
      <c r="E2221" s="1" t="s">
        <v>3787</v>
      </c>
      <c r="F2221">
        <v>46132.833333333336</v>
      </c>
      <c r="G2221">
        <v>46133.833333333336</v>
      </c>
      <c r="H2221">
        <v>46112.833333333336</v>
      </c>
      <c r="I2221">
        <v>46142.833333333336</v>
      </c>
      <c r="J2221" s="1" t="s">
        <v>3760</v>
      </c>
      <c r="K2221" s="1" t="s">
        <v>76</v>
      </c>
      <c r="L2221" s="1" t="s">
        <v>3761</v>
      </c>
      <c r="M2221" s="1" t="s">
        <v>3807</v>
      </c>
      <c r="N2221" s="1" t="s">
        <v>3738</v>
      </c>
      <c r="O2221" s="1" t="s">
        <v>49</v>
      </c>
      <c r="P2221">
        <v>143.2174</v>
      </c>
      <c r="Q2221" s="1" t="s">
        <v>3763</v>
      </c>
      <c r="R2221">
        <v>2.6000332361849888E-2</v>
      </c>
      <c r="S2221" s="1" t="s">
        <v>51</v>
      </c>
      <c r="T2221" s="1" t="s">
        <v>52</v>
      </c>
      <c r="U2221">
        <v>3.7237</v>
      </c>
      <c r="V2221">
        <v>3.4371999999999998</v>
      </c>
      <c r="W2221">
        <v>3.4371999999999998</v>
      </c>
      <c r="X2221" s="1" t="s">
        <v>53</v>
      </c>
      <c r="Y2221" s="1" t="s">
        <v>49</v>
      </c>
      <c r="Z2221" s="1" t="s">
        <v>3761</v>
      </c>
      <c r="AA2221" s="1" t="s">
        <v>3789</v>
      </c>
      <c r="AB2221" s="1" t="s">
        <v>3790</v>
      </c>
      <c r="AC2221" s="1" t="s">
        <v>125</v>
      </c>
      <c r="AD2221" s="1" t="s">
        <v>3791</v>
      </c>
      <c r="AE2221" s="1" t="s">
        <v>3792</v>
      </c>
      <c r="AF2221" s="1" t="s">
        <v>70</v>
      </c>
      <c r="AG2221" s="1" t="s">
        <v>3745</v>
      </c>
      <c r="AH2221">
        <v>417</v>
      </c>
      <c r="AI2221" s="1" t="s">
        <v>70</v>
      </c>
      <c r="AJ2221" s="1" t="s">
        <v>71</v>
      </c>
      <c r="AK2221" s="1" t="s">
        <v>72</v>
      </c>
      <c r="AL2221">
        <v>1</v>
      </c>
      <c r="AM2221" s="1" t="s">
        <v>4613</v>
      </c>
      <c r="AN2221" s="2">
        <v>46113</v>
      </c>
      <c r="AO2221" s="3">
        <v>46113</v>
      </c>
    </row>
    <row r="2222" spans="1:41">
      <c r="A2222" s="1" t="s">
        <v>4614</v>
      </c>
      <c r="B2222" s="1" t="s">
        <v>3733</v>
      </c>
      <c r="E2222" s="1" t="s">
        <v>3787</v>
      </c>
      <c r="F2222">
        <v>46132.833333333336</v>
      </c>
      <c r="G2222">
        <v>46133.833333333336</v>
      </c>
      <c r="H2222">
        <v>46112.833333333336</v>
      </c>
      <c r="I2222">
        <v>46142.833333333336</v>
      </c>
      <c r="J2222" s="1" t="s">
        <v>3769</v>
      </c>
      <c r="K2222" s="1" t="s">
        <v>87</v>
      </c>
      <c r="L2222" s="1" t="s">
        <v>3770</v>
      </c>
      <c r="M2222" s="1" t="s">
        <v>3810</v>
      </c>
      <c r="N2222" s="1" t="s">
        <v>3738</v>
      </c>
      <c r="O2222" s="1" t="s">
        <v>49</v>
      </c>
      <c r="P2222">
        <v>181.89769999999999</v>
      </c>
      <c r="Q2222" s="1" t="s">
        <v>3739</v>
      </c>
      <c r="R2222">
        <v>8.2600274769829424E-2</v>
      </c>
      <c r="S2222" s="1" t="s">
        <v>3740</v>
      </c>
      <c r="T2222" s="1" t="s">
        <v>52</v>
      </c>
      <c r="U2222">
        <v>15.024800000000001</v>
      </c>
      <c r="V2222">
        <v>12.383599999999999</v>
      </c>
      <c r="W2222">
        <v>12.383599999999999</v>
      </c>
      <c r="X2222" s="1" t="s">
        <v>53</v>
      </c>
      <c r="Y2222" s="1" t="s">
        <v>49</v>
      </c>
      <c r="Z2222" s="1" t="s">
        <v>3770</v>
      </c>
      <c r="AA2222" s="1" t="s">
        <v>3789</v>
      </c>
      <c r="AB2222" s="1" t="s">
        <v>3790</v>
      </c>
      <c r="AC2222" s="1" t="s">
        <v>125</v>
      </c>
      <c r="AD2222" s="1" t="s">
        <v>3791</v>
      </c>
      <c r="AE2222" s="1" t="s">
        <v>3792</v>
      </c>
      <c r="AF2222" s="1" t="s">
        <v>70</v>
      </c>
      <c r="AG2222" s="1" t="s">
        <v>3745</v>
      </c>
      <c r="AH2222">
        <v>418</v>
      </c>
      <c r="AI2222" s="1" t="s">
        <v>70</v>
      </c>
      <c r="AJ2222" s="1" t="s">
        <v>71</v>
      </c>
      <c r="AK2222" s="1" t="s">
        <v>72</v>
      </c>
      <c r="AL2222">
        <v>1</v>
      </c>
      <c r="AM2222" s="1" t="s">
        <v>4615</v>
      </c>
      <c r="AN2222" s="2">
        <v>46113</v>
      </c>
      <c r="AO2222" s="3">
        <v>46113</v>
      </c>
    </row>
    <row r="2223" spans="1:41">
      <c r="A2223" s="1" t="s">
        <v>4616</v>
      </c>
      <c r="B2223" s="1" t="s">
        <v>3733</v>
      </c>
      <c r="E2223" s="1" t="s">
        <v>3787</v>
      </c>
      <c r="F2223">
        <v>46132.833333333336</v>
      </c>
      <c r="G2223">
        <v>46133.833333333336</v>
      </c>
      <c r="H2223">
        <v>46112.833333333336</v>
      </c>
      <c r="I2223">
        <v>46142.833333333336</v>
      </c>
      <c r="J2223" s="1" t="s">
        <v>3769</v>
      </c>
      <c r="K2223" s="1" t="s">
        <v>87</v>
      </c>
      <c r="L2223" s="1" t="s">
        <v>3770</v>
      </c>
      <c r="M2223" s="1" t="s">
        <v>3813</v>
      </c>
      <c r="N2223" s="1" t="s">
        <v>3738</v>
      </c>
      <c r="O2223" s="1" t="s">
        <v>49</v>
      </c>
      <c r="P2223">
        <v>193.88239999999999</v>
      </c>
      <c r="Q2223" s="1" t="s">
        <v>3739</v>
      </c>
      <c r="R2223">
        <v>8.2600070970856573E-2</v>
      </c>
      <c r="S2223" s="1" t="s">
        <v>3740</v>
      </c>
      <c r="T2223" s="1" t="s">
        <v>52</v>
      </c>
      <c r="U2223">
        <v>16.014700000000001</v>
      </c>
      <c r="V2223">
        <v>13.1995</v>
      </c>
      <c r="W2223">
        <v>13.1995</v>
      </c>
      <c r="X2223" s="1" t="s">
        <v>53</v>
      </c>
      <c r="Y2223" s="1" t="s">
        <v>49</v>
      </c>
      <c r="Z2223" s="1" t="s">
        <v>3770</v>
      </c>
      <c r="AA2223" s="1" t="s">
        <v>55</v>
      </c>
      <c r="AB2223" s="1" t="s">
        <v>56</v>
      </c>
      <c r="AC2223" s="1" t="s">
        <v>57</v>
      </c>
      <c r="AD2223" s="1" t="s">
        <v>58</v>
      </c>
      <c r="AE2223" s="1" t="s">
        <v>59</v>
      </c>
      <c r="AF2223" s="1" t="s">
        <v>56</v>
      </c>
      <c r="AG2223" s="1" t="s">
        <v>3745</v>
      </c>
      <c r="AH2223">
        <v>419</v>
      </c>
      <c r="AI2223" s="1" t="s">
        <v>56</v>
      </c>
      <c r="AJ2223" s="1" t="s">
        <v>56</v>
      </c>
      <c r="AK2223" s="1" t="s">
        <v>61</v>
      </c>
      <c r="AL2223">
        <v>1</v>
      </c>
      <c r="AM2223" s="1" t="s">
        <v>4617</v>
      </c>
      <c r="AN2223" s="2">
        <v>46113</v>
      </c>
      <c r="AO2223" s="3">
        <v>46113</v>
      </c>
    </row>
    <row r="2224" spans="1:41">
      <c r="A2224" s="1" t="s">
        <v>4618</v>
      </c>
      <c r="B2224" s="1" t="s">
        <v>3733</v>
      </c>
      <c r="E2224" s="1" t="s">
        <v>3787</v>
      </c>
      <c r="F2224">
        <v>46132.833333333336</v>
      </c>
      <c r="G2224">
        <v>46133.833333333336</v>
      </c>
      <c r="H2224">
        <v>46112.833333333336</v>
      </c>
      <c r="I2224">
        <v>46142.833333333336</v>
      </c>
      <c r="J2224" s="1" t="s">
        <v>3777</v>
      </c>
      <c r="K2224" s="1" t="s">
        <v>107</v>
      </c>
      <c r="L2224" s="1" t="s">
        <v>3778</v>
      </c>
      <c r="M2224" s="1" t="s">
        <v>3816</v>
      </c>
      <c r="N2224" s="1" t="s">
        <v>3738</v>
      </c>
      <c r="O2224" s="1" t="s">
        <v>49</v>
      </c>
      <c r="P2224">
        <v>146.81039999999999</v>
      </c>
      <c r="Q2224" s="1" t="s">
        <v>3780</v>
      </c>
      <c r="R2224">
        <v>0.5</v>
      </c>
      <c r="S2224" s="1" t="s">
        <v>51</v>
      </c>
      <c r="T2224" s="1" t="s">
        <v>52</v>
      </c>
      <c r="U2224">
        <v>73.405199999999994</v>
      </c>
      <c r="V2224">
        <v>67.532799999999995</v>
      </c>
      <c r="W2224">
        <v>67.532799999999995</v>
      </c>
      <c r="X2224" s="1" t="s">
        <v>53</v>
      </c>
      <c r="Y2224" s="1" t="s">
        <v>49</v>
      </c>
      <c r="Z2224" s="1" t="s">
        <v>3778</v>
      </c>
      <c r="AA2224" s="1" t="s">
        <v>3817</v>
      </c>
      <c r="AB2224" s="1" t="s">
        <v>3790</v>
      </c>
      <c r="AC2224" s="1" t="s">
        <v>125</v>
      </c>
      <c r="AD2224" s="1" t="s">
        <v>3791</v>
      </c>
      <c r="AE2224" s="1" t="s">
        <v>3792</v>
      </c>
      <c r="AF2224" s="1" t="s">
        <v>70</v>
      </c>
      <c r="AG2224" s="1" t="s">
        <v>3745</v>
      </c>
      <c r="AH2224">
        <v>420</v>
      </c>
      <c r="AI2224" s="1" t="s">
        <v>113</v>
      </c>
      <c r="AJ2224" s="1" t="s">
        <v>114</v>
      </c>
      <c r="AK2224" s="1" t="s">
        <v>115</v>
      </c>
      <c r="AL2224">
        <v>1</v>
      </c>
      <c r="AM2224" s="1" t="s">
        <v>4619</v>
      </c>
      <c r="AN2224" s="2">
        <v>46113</v>
      </c>
      <c r="AO2224" s="3">
        <v>46113</v>
      </c>
    </row>
    <row r="2225" spans="1:41">
      <c r="A2225" s="1" t="s">
        <v>4620</v>
      </c>
      <c r="B2225" s="1" t="s">
        <v>3733</v>
      </c>
      <c r="E2225" s="1" t="s">
        <v>3787</v>
      </c>
      <c r="F2225">
        <v>46132.833333333336</v>
      </c>
      <c r="G2225">
        <v>46133.833333333336</v>
      </c>
      <c r="H2225">
        <v>46112.833333333336</v>
      </c>
      <c r="I2225">
        <v>46142.833333333336</v>
      </c>
      <c r="J2225" s="1" t="s">
        <v>3777</v>
      </c>
      <c r="K2225" s="1" t="s">
        <v>107</v>
      </c>
      <c r="L2225" s="1" t="s">
        <v>3778</v>
      </c>
      <c r="M2225" s="1" t="s">
        <v>3820</v>
      </c>
      <c r="N2225" s="1" t="s">
        <v>3738</v>
      </c>
      <c r="O2225" s="1" t="s">
        <v>49</v>
      </c>
      <c r="P2225">
        <v>128.33940000000001</v>
      </c>
      <c r="Q2225" s="1" t="s">
        <v>3780</v>
      </c>
      <c r="R2225">
        <v>0.5</v>
      </c>
      <c r="S2225" s="1" t="s">
        <v>51</v>
      </c>
      <c r="T2225" s="1" t="s">
        <v>52</v>
      </c>
      <c r="U2225">
        <v>64.169700000000006</v>
      </c>
      <c r="V2225">
        <v>59.036099999999998</v>
      </c>
      <c r="W2225">
        <v>59.036099999999998</v>
      </c>
      <c r="X2225" s="1" t="s">
        <v>53</v>
      </c>
      <c r="Y2225" s="1" t="s">
        <v>49</v>
      </c>
      <c r="Z2225" s="1" t="s">
        <v>3778</v>
      </c>
      <c r="AA2225" s="1" t="s">
        <v>3817</v>
      </c>
      <c r="AB2225" s="1" t="s">
        <v>3790</v>
      </c>
      <c r="AC2225" s="1" t="s">
        <v>125</v>
      </c>
      <c r="AD2225" s="1" t="s">
        <v>3791</v>
      </c>
      <c r="AE2225" s="1" t="s">
        <v>3792</v>
      </c>
      <c r="AF2225" s="1" t="s">
        <v>70</v>
      </c>
      <c r="AG2225" s="1" t="s">
        <v>3745</v>
      </c>
      <c r="AH2225">
        <v>421</v>
      </c>
      <c r="AI2225" s="1" t="s">
        <v>113</v>
      </c>
      <c r="AJ2225" s="1" t="s">
        <v>114</v>
      </c>
      <c r="AK2225" s="1" t="s">
        <v>115</v>
      </c>
      <c r="AL2225">
        <v>1</v>
      </c>
      <c r="AM2225" s="1" t="s">
        <v>4621</v>
      </c>
      <c r="AN2225" s="2">
        <v>46113</v>
      </c>
      <c r="AO2225" s="3">
        <v>46113</v>
      </c>
    </row>
    <row r="2226" spans="1:41">
      <c r="A2226" s="1" t="s">
        <v>4622</v>
      </c>
      <c r="B2226" s="1" t="s">
        <v>3733</v>
      </c>
      <c r="E2226" s="1" t="s">
        <v>3734</v>
      </c>
      <c r="F2226">
        <v>46133.833333333336</v>
      </c>
      <c r="G2226">
        <v>46134.833333333336</v>
      </c>
      <c r="H2226">
        <v>46112.833333333336</v>
      </c>
      <c r="I2226">
        <v>46142.833333333336</v>
      </c>
      <c r="J2226" s="1" t="s">
        <v>3735</v>
      </c>
      <c r="K2226" s="1" t="s">
        <v>45</v>
      </c>
      <c r="L2226" s="1" t="s">
        <v>3736</v>
      </c>
      <c r="M2226" s="1" t="s">
        <v>3737</v>
      </c>
      <c r="N2226" s="1" t="s">
        <v>3738</v>
      </c>
      <c r="O2226" s="1" t="s">
        <v>49</v>
      </c>
      <c r="P2226">
        <v>1409.6170999999999</v>
      </c>
      <c r="Q2226" s="1" t="s">
        <v>3739</v>
      </c>
      <c r="R2226">
        <v>3.1610995638460967E-2</v>
      </c>
      <c r="S2226" s="1" t="s">
        <v>3740</v>
      </c>
      <c r="T2226" s="1" t="s">
        <v>52</v>
      </c>
      <c r="U2226">
        <v>44.559399999999997</v>
      </c>
      <c r="V2226">
        <v>36.156700000000001</v>
      </c>
      <c r="W2226">
        <v>36.156700000000001</v>
      </c>
      <c r="X2226" s="1" t="s">
        <v>53</v>
      </c>
      <c r="Y2226" s="1" t="s">
        <v>49</v>
      </c>
      <c r="Z2226" s="1" t="s">
        <v>3736</v>
      </c>
      <c r="AA2226" s="1" t="s">
        <v>3741</v>
      </c>
      <c r="AB2226" s="1" t="s">
        <v>3742</v>
      </c>
      <c r="AC2226" s="1" t="s">
        <v>67</v>
      </c>
      <c r="AD2226" s="1" t="s">
        <v>3743</v>
      </c>
      <c r="AE2226" s="1" t="s">
        <v>3744</v>
      </c>
      <c r="AF2226" s="1" t="s">
        <v>70</v>
      </c>
      <c r="AG2226" s="1" t="s">
        <v>3745</v>
      </c>
      <c r="AH2226">
        <v>422</v>
      </c>
      <c r="AI2226" s="1" t="s">
        <v>70</v>
      </c>
      <c r="AJ2226" s="1" t="s">
        <v>71</v>
      </c>
      <c r="AK2226" s="1" t="s">
        <v>72</v>
      </c>
      <c r="AL2226">
        <v>1</v>
      </c>
      <c r="AM2226" s="1" t="s">
        <v>4623</v>
      </c>
      <c r="AN2226" s="2">
        <v>46113</v>
      </c>
      <c r="AO2226" s="3">
        <v>46113</v>
      </c>
    </row>
    <row r="2227" spans="1:41">
      <c r="A2227" s="1" t="s">
        <v>4624</v>
      </c>
      <c r="B2227" s="1" t="s">
        <v>3733</v>
      </c>
      <c r="E2227" s="1" t="s">
        <v>3734</v>
      </c>
      <c r="F2227">
        <v>46133.833333333336</v>
      </c>
      <c r="G2227">
        <v>46134.833333333336</v>
      </c>
      <c r="H2227">
        <v>46112.833333333336</v>
      </c>
      <c r="I2227">
        <v>46142.833333333336</v>
      </c>
      <c r="J2227" s="1" t="s">
        <v>3735</v>
      </c>
      <c r="K2227" s="1" t="s">
        <v>45</v>
      </c>
      <c r="L2227" s="1" t="s">
        <v>3736</v>
      </c>
      <c r="M2227" s="1" t="s">
        <v>3748</v>
      </c>
      <c r="N2227" s="1" t="s">
        <v>3738</v>
      </c>
      <c r="O2227" s="1" t="s">
        <v>49</v>
      </c>
      <c r="P2227">
        <v>1609.0972999999999</v>
      </c>
      <c r="Q2227" s="1" t="s">
        <v>3739</v>
      </c>
      <c r="R2227">
        <v>3.1611015691841632E-2</v>
      </c>
      <c r="S2227" s="1" t="s">
        <v>3740</v>
      </c>
      <c r="T2227" s="1" t="s">
        <v>52</v>
      </c>
      <c r="U2227">
        <v>50.865200000000002</v>
      </c>
      <c r="V2227">
        <v>41.273400000000002</v>
      </c>
      <c r="W2227">
        <v>41.273400000000002</v>
      </c>
      <c r="X2227" s="1" t="s">
        <v>53</v>
      </c>
      <c r="Y2227" s="1" t="s">
        <v>49</v>
      </c>
      <c r="Z2227" s="1" t="s">
        <v>3736</v>
      </c>
      <c r="AA2227" s="1" t="s">
        <v>3741</v>
      </c>
      <c r="AB2227" s="1" t="s">
        <v>3742</v>
      </c>
      <c r="AC2227" s="1" t="s">
        <v>67</v>
      </c>
      <c r="AD2227" s="1" t="s">
        <v>3743</v>
      </c>
      <c r="AE2227" s="1" t="s">
        <v>3744</v>
      </c>
      <c r="AF2227" s="1" t="s">
        <v>70</v>
      </c>
      <c r="AG2227" s="1" t="s">
        <v>3745</v>
      </c>
      <c r="AH2227">
        <v>423</v>
      </c>
      <c r="AI2227" s="1" t="s">
        <v>70</v>
      </c>
      <c r="AJ2227" s="1" t="s">
        <v>71</v>
      </c>
      <c r="AK2227" s="1" t="s">
        <v>72</v>
      </c>
      <c r="AL2227">
        <v>1</v>
      </c>
      <c r="AM2227" s="1" t="s">
        <v>4625</v>
      </c>
      <c r="AN2227" s="2">
        <v>46113</v>
      </c>
      <c r="AO2227" s="3">
        <v>46113</v>
      </c>
    </row>
    <row r="2228" spans="1:41">
      <c r="A2228" s="1" t="s">
        <v>4626</v>
      </c>
      <c r="B2228" s="1" t="s">
        <v>3733</v>
      </c>
      <c r="E2228" s="1" t="s">
        <v>3734</v>
      </c>
      <c r="F2228">
        <v>46133.833333333336</v>
      </c>
      <c r="G2228">
        <v>46134.833333333336</v>
      </c>
      <c r="H2228">
        <v>46112.833333333336</v>
      </c>
      <c r="I2228">
        <v>46142.833333333336</v>
      </c>
      <c r="J2228" s="1" t="s">
        <v>3751</v>
      </c>
      <c r="K2228" s="1" t="s">
        <v>124</v>
      </c>
      <c r="L2228" s="1" t="s">
        <v>3752</v>
      </c>
      <c r="M2228" s="1" t="s">
        <v>3753</v>
      </c>
      <c r="N2228" s="1" t="s">
        <v>3738</v>
      </c>
      <c r="O2228" s="1" t="s">
        <v>49</v>
      </c>
      <c r="P2228">
        <v>11.071</v>
      </c>
      <c r="Q2228" s="1" t="s">
        <v>3754</v>
      </c>
      <c r="R2228">
        <v>6.2500135489115705</v>
      </c>
      <c r="S2228" s="1" t="s">
        <v>51</v>
      </c>
      <c r="T2228" s="1" t="s">
        <v>52</v>
      </c>
      <c r="U2228">
        <v>69.193899999999999</v>
      </c>
      <c r="V2228">
        <v>65.734200000000001</v>
      </c>
      <c r="W2228">
        <v>65.734200000000001</v>
      </c>
      <c r="X2228" s="1" t="s">
        <v>53</v>
      </c>
      <c r="Y2228" s="1" t="s">
        <v>49</v>
      </c>
      <c r="Z2228" s="1" t="s">
        <v>3752</v>
      </c>
      <c r="AA2228" s="1" t="s">
        <v>3741</v>
      </c>
      <c r="AB2228" s="1" t="s">
        <v>3742</v>
      </c>
      <c r="AC2228" s="1" t="s">
        <v>67</v>
      </c>
      <c r="AD2228" s="1" t="s">
        <v>3743</v>
      </c>
      <c r="AE2228" s="1" t="s">
        <v>3744</v>
      </c>
      <c r="AF2228" s="1" t="s">
        <v>70</v>
      </c>
      <c r="AG2228" s="1" t="s">
        <v>3745</v>
      </c>
      <c r="AH2228">
        <v>424</v>
      </c>
      <c r="AI2228" s="1" t="s">
        <v>70</v>
      </c>
      <c r="AJ2228" s="1" t="s">
        <v>71</v>
      </c>
      <c r="AK2228" s="1" t="s">
        <v>72</v>
      </c>
      <c r="AL2228">
        <v>1</v>
      </c>
      <c r="AM2228" s="1" t="s">
        <v>4627</v>
      </c>
      <c r="AN2228" s="2">
        <v>46113</v>
      </c>
      <c r="AO2228" s="3">
        <v>46113</v>
      </c>
    </row>
    <row r="2229" spans="1:41">
      <c r="A2229" s="1" t="s">
        <v>4628</v>
      </c>
      <c r="B2229" s="1" t="s">
        <v>3733</v>
      </c>
      <c r="E2229" s="1" t="s">
        <v>3734</v>
      </c>
      <c r="F2229">
        <v>46133.833333333336</v>
      </c>
      <c r="G2229">
        <v>46134.833333333336</v>
      </c>
      <c r="H2229">
        <v>46112.833333333336</v>
      </c>
      <c r="I2229">
        <v>46142.833333333336</v>
      </c>
      <c r="J2229" s="1" t="s">
        <v>3751</v>
      </c>
      <c r="K2229" s="1" t="s">
        <v>124</v>
      </c>
      <c r="L2229" s="1" t="s">
        <v>3752</v>
      </c>
      <c r="M2229" s="1" t="s">
        <v>3757</v>
      </c>
      <c r="N2229" s="1" t="s">
        <v>3738</v>
      </c>
      <c r="O2229" s="1" t="s">
        <v>49</v>
      </c>
      <c r="P2229">
        <v>11.578799999999999</v>
      </c>
      <c r="Q2229" s="1" t="s">
        <v>3754</v>
      </c>
      <c r="R2229">
        <v>6.25001727294711</v>
      </c>
      <c r="S2229" s="1" t="s">
        <v>51</v>
      </c>
      <c r="T2229" s="1" t="s">
        <v>52</v>
      </c>
      <c r="U2229">
        <v>72.367699999999999</v>
      </c>
      <c r="V2229">
        <v>68.749300000000005</v>
      </c>
      <c r="W2229">
        <v>68.749300000000005</v>
      </c>
      <c r="X2229" s="1" t="s">
        <v>53</v>
      </c>
      <c r="Y2229" s="1" t="s">
        <v>49</v>
      </c>
      <c r="Z2229" s="1" t="s">
        <v>3752</v>
      </c>
      <c r="AA2229" s="1" t="s">
        <v>3741</v>
      </c>
      <c r="AB2229" s="1" t="s">
        <v>3742</v>
      </c>
      <c r="AC2229" s="1" t="s">
        <v>67</v>
      </c>
      <c r="AD2229" s="1" t="s">
        <v>3743</v>
      </c>
      <c r="AE2229" s="1" t="s">
        <v>3744</v>
      </c>
      <c r="AF2229" s="1" t="s">
        <v>70</v>
      </c>
      <c r="AG2229" s="1" t="s">
        <v>3745</v>
      </c>
      <c r="AH2229">
        <v>425</v>
      </c>
      <c r="AI2229" s="1" t="s">
        <v>70</v>
      </c>
      <c r="AJ2229" s="1" t="s">
        <v>71</v>
      </c>
      <c r="AK2229" s="1" t="s">
        <v>72</v>
      </c>
      <c r="AL2229">
        <v>1</v>
      </c>
      <c r="AM2229" s="1" t="s">
        <v>4629</v>
      </c>
      <c r="AN2229" s="2">
        <v>46113</v>
      </c>
      <c r="AO2229" s="3">
        <v>46113</v>
      </c>
    </row>
    <row r="2230" spans="1:41">
      <c r="A2230" s="1" t="s">
        <v>4630</v>
      </c>
      <c r="B2230" s="1" t="s">
        <v>3733</v>
      </c>
      <c r="E2230" s="1" t="s">
        <v>3734</v>
      </c>
      <c r="F2230">
        <v>46133.833333333336</v>
      </c>
      <c r="G2230">
        <v>46134.833333333336</v>
      </c>
      <c r="H2230">
        <v>46112.833333333336</v>
      </c>
      <c r="I2230">
        <v>46142.833333333336</v>
      </c>
      <c r="J2230" s="1" t="s">
        <v>3760</v>
      </c>
      <c r="K2230" s="1" t="s">
        <v>76</v>
      </c>
      <c r="L2230" s="1" t="s">
        <v>3761</v>
      </c>
      <c r="M2230" s="1" t="s">
        <v>3762</v>
      </c>
      <c r="N2230" s="1" t="s">
        <v>3738</v>
      </c>
      <c r="O2230" s="1" t="s">
        <v>49</v>
      </c>
      <c r="P2230">
        <v>305.67039999999997</v>
      </c>
      <c r="Q2230" s="1" t="s">
        <v>3763</v>
      </c>
      <c r="R2230">
        <v>2.5999900546470972E-2</v>
      </c>
      <c r="S2230" s="1" t="s">
        <v>51</v>
      </c>
      <c r="T2230" s="1" t="s">
        <v>52</v>
      </c>
      <c r="U2230">
        <v>7.9474</v>
      </c>
      <c r="V2230">
        <v>7.3361000000000001</v>
      </c>
      <c r="W2230">
        <v>7.3361000000000001</v>
      </c>
      <c r="X2230" s="1" t="s">
        <v>53</v>
      </c>
      <c r="Y2230" s="1" t="s">
        <v>49</v>
      </c>
      <c r="Z2230" s="1" t="s">
        <v>3761</v>
      </c>
      <c r="AA2230" s="1" t="s">
        <v>3741</v>
      </c>
      <c r="AB2230" s="1" t="s">
        <v>3742</v>
      </c>
      <c r="AC2230" s="1" t="s">
        <v>67</v>
      </c>
      <c r="AD2230" s="1" t="s">
        <v>3743</v>
      </c>
      <c r="AE2230" s="1" t="s">
        <v>3744</v>
      </c>
      <c r="AF2230" s="1" t="s">
        <v>70</v>
      </c>
      <c r="AG2230" s="1" t="s">
        <v>3745</v>
      </c>
      <c r="AH2230">
        <v>426</v>
      </c>
      <c r="AI2230" s="1" t="s">
        <v>70</v>
      </c>
      <c r="AJ2230" s="1" t="s">
        <v>71</v>
      </c>
      <c r="AK2230" s="1" t="s">
        <v>72</v>
      </c>
      <c r="AL2230">
        <v>1</v>
      </c>
      <c r="AM2230" s="1" t="s">
        <v>4631</v>
      </c>
      <c r="AN2230" s="2">
        <v>46113</v>
      </c>
      <c r="AO2230" s="3">
        <v>46113</v>
      </c>
    </row>
    <row r="2231" spans="1:41">
      <c r="A2231" s="1" t="s">
        <v>4632</v>
      </c>
      <c r="B2231" s="1" t="s">
        <v>3733</v>
      </c>
      <c r="E2231" s="1" t="s">
        <v>3734</v>
      </c>
      <c r="F2231">
        <v>46133.833333333336</v>
      </c>
      <c r="G2231">
        <v>46134.833333333336</v>
      </c>
      <c r="H2231">
        <v>46112.833333333336</v>
      </c>
      <c r="I2231">
        <v>46142.833333333336</v>
      </c>
      <c r="J2231" s="1" t="s">
        <v>3760</v>
      </c>
      <c r="K2231" s="1" t="s">
        <v>76</v>
      </c>
      <c r="L2231" s="1" t="s">
        <v>3761</v>
      </c>
      <c r="M2231" s="1" t="s">
        <v>3766</v>
      </c>
      <c r="N2231" s="1" t="s">
        <v>3738</v>
      </c>
      <c r="O2231" s="1" t="s">
        <v>49</v>
      </c>
      <c r="P2231">
        <v>338.5052</v>
      </c>
      <c r="Q2231" s="1" t="s">
        <v>3763</v>
      </c>
      <c r="R2231">
        <v>2.5999896013414271E-2</v>
      </c>
      <c r="S2231" s="1" t="s">
        <v>51</v>
      </c>
      <c r="T2231" s="1" t="s">
        <v>52</v>
      </c>
      <c r="U2231">
        <v>8.8010999999999999</v>
      </c>
      <c r="V2231">
        <v>8.1241000000000003</v>
      </c>
      <c r="W2231">
        <v>8.1241000000000003</v>
      </c>
      <c r="X2231" s="1" t="s">
        <v>53</v>
      </c>
      <c r="Y2231" s="1" t="s">
        <v>49</v>
      </c>
      <c r="Z2231" s="1" t="s">
        <v>3761</v>
      </c>
      <c r="AA2231" s="1" t="s">
        <v>55</v>
      </c>
      <c r="AB2231" s="1" t="s">
        <v>56</v>
      </c>
      <c r="AC2231" s="1" t="s">
        <v>57</v>
      </c>
      <c r="AD2231" s="1" t="s">
        <v>58</v>
      </c>
      <c r="AE2231" s="1" t="s">
        <v>59</v>
      </c>
      <c r="AF2231" s="1" t="s">
        <v>56</v>
      </c>
      <c r="AG2231" s="1" t="s">
        <v>3745</v>
      </c>
      <c r="AH2231">
        <v>427</v>
      </c>
      <c r="AI2231" s="1" t="s">
        <v>56</v>
      </c>
      <c r="AJ2231" s="1" t="s">
        <v>56</v>
      </c>
      <c r="AK2231" s="1" t="s">
        <v>61</v>
      </c>
      <c r="AL2231">
        <v>1</v>
      </c>
      <c r="AM2231" s="1" t="s">
        <v>4633</v>
      </c>
      <c r="AN2231" s="2">
        <v>46113</v>
      </c>
      <c r="AO2231" s="3">
        <v>46113</v>
      </c>
    </row>
    <row r="2232" spans="1:41">
      <c r="A2232" s="1" t="s">
        <v>4634</v>
      </c>
      <c r="B2232" s="1" t="s">
        <v>3733</v>
      </c>
      <c r="E2232" s="1" t="s">
        <v>3734</v>
      </c>
      <c r="F2232">
        <v>46133.833333333336</v>
      </c>
      <c r="G2232">
        <v>46134.833333333336</v>
      </c>
      <c r="H2232">
        <v>46112.833333333336</v>
      </c>
      <c r="I2232">
        <v>46142.833333333336</v>
      </c>
      <c r="J2232" s="1" t="s">
        <v>3769</v>
      </c>
      <c r="K2232" s="1" t="s">
        <v>87</v>
      </c>
      <c r="L2232" s="1" t="s">
        <v>3770</v>
      </c>
      <c r="M2232" s="1" t="s">
        <v>3771</v>
      </c>
      <c r="N2232" s="1" t="s">
        <v>3738</v>
      </c>
      <c r="O2232" s="1" t="s">
        <v>49</v>
      </c>
      <c r="P2232">
        <v>381.5274</v>
      </c>
      <c r="Q2232" s="1" t="s">
        <v>3739</v>
      </c>
      <c r="R2232">
        <v>8.2600096349567553E-2</v>
      </c>
      <c r="S2232" s="1" t="s">
        <v>3740</v>
      </c>
      <c r="T2232" s="1" t="s">
        <v>52</v>
      </c>
      <c r="U2232">
        <v>31.514199999999999</v>
      </c>
      <c r="V2232">
        <v>25.974399999999999</v>
      </c>
      <c r="W2232">
        <v>25.974399999999999</v>
      </c>
      <c r="X2232" s="1" t="s">
        <v>53</v>
      </c>
      <c r="Y2232" s="1" t="s">
        <v>49</v>
      </c>
      <c r="Z2232" s="1" t="s">
        <v>3770</v>
      </c>
      <c r="AA2232" s="1" t="s">
        <v>3741</v>
      </c>
      <c r="AB2232" s="1" t="s">
        <v>3742</v>
      </c>
      <c r="AC2232" s="1" t="s">
        <v>67</v>
      </c>
      <c r="AD2232" s="1" t="s">
        <v>3743</v>
      </c>
      <c r="AE2232" s="1" t="s">
        <v>3744</v>
      </c>
      <c r="AF2232" s="1" t="s">
        <v>70</v>
      </c>
      <c r="AG2232" s="1" t="s">
        <v>3745</v>
      </c>
      <c r="AH2232">
        <v>428</v>
      </c>
      <c r="AI2232" s="1" t="s">
        <v>70</v>
      </c>
      <c r="AJ2232" s="1" t="s">
        <v>71</v>
      </c>
      <c r="AK2232" s="1" t="s">
        <v>72</v>
      </c>
      <c r="AL2232">
        <v>1</v>
      </c>
      <c r="AM2232" s="1" t="s">
        <v>4635</v>
      </c>
      <c r="AN2232" s="2">
        <v>46113</v>
      </c>
      <c r="AO2232" s="3">
        <v>46113</v>
      </c>
    </row>
    <row r="2233" spans="1:41">
      <c r="A2233" s="1" t="s">
        <v>4636</v>
      </c>
      <c r="B2233" s="1" t="s">
        <v>3733</v>
      </c>
      <c r="E2233" s="1" t="s">
        <v>3734</v>
      </c>
      <c r="F2233">
        <v>46133.833333333336</v>
      </c>
      <c r="G2233">
        <v>46134.833333333336</v>
      </c>
      <c r="H2233">
        <v>46112.833333333336</v>
      </c>
      <c r="I2233">
        <v>46142.833333333336</v>
      </c>
      <c r="J2233" s="1" t="s">
        <v>3769</v>
      </c>
      <c r="K2233" s="1" t="s">
        <v>87</v>
      </c>
      <c r="L2233" s="1" t="s">
        <v>3770</v>
      </c>
      <c r="M2233" s="1" t="s">
        <v>3774</v>
      </c>
      <c r="N2233" s="1" t="s">
        <v>3738</v>
      </c>
      <c r="O2233" s="1" t="s">
        <v>49</v>
      </c>
      <c r="P2233">
        <v>417.92270000000002</v>
      </c>
      <c r="Q2233" s="1" t="s">
        <v>3739</v>
      </c>
      <c r="R2233">
        <v>8.2599964060339398E-2</v>
      </c>
      <c r="S2233" s="1" t="s">
        <v>3740</v>
      </c>
      <c r="T2233" s="1" t="s">
        <v>52</v>
      </c>
      <c r="U2233">
        <v>34.520400000000002</v>
      </c>
      <c r="V2233">
        <v>28.452200000000001</v>
      </c>
      <c r="W2233">
        <v>28.452200000000001</v>
      </c>
      <c r="X2233" s="1" t="s">
        <v>53</v>
      </c>
      <c r="Y2233" s="1" t="s">
        <v>49</v>
      </c>
      <c r="Z2233" s="1" t="s">
        <v>3770</v>
      </c>
      <c r="AA2233" s="1" t="s">
        <v>3741</v>
      </c>
      <c r="AB2233" s="1" t="s">
        <v>3742</v>
      </c>
      <c r="AC2233" s="1" t="s">
        <v>67</v>
      </c>
      <c r="AD2233" s="1" t="s">
        <v>3743</v>
      </c>
      <c r="AE2233" s="1" t="s">
        <v>3744</v>
      </c>
      <c r="AF2233" s="1" t="s">
        <v>70</v>
      </c>
      <c r="AG2233" s="1" t="s">
        <v>3745</v>
      </c>
      <c r="AH2233">
        <v>429</v>
      </c>
      <c r="AI2233" s="1" t="s">
        <v>70</v>
      </c>
      <c r="AJ2233" s="1" t="s">
        <v>71</v>
      </c>
      <c r="AK2233" s="1" t="s">
        <v>72</v>
      </c>
      <c r="AL2233">
        <v>1</v>
      </c>
      <c r="AM2233" s="1" t="s">
        <v>4637</v>
      </c>
      <c r="AN2233" s="2">
        <v>46113</v>
      </c>
      <c r="AO2233" s="3">
        <v>46113</v>
      </c>
    </row>
    <row r="2234" spans="1:41">
      <c r="A2234" s="1" t="s">
        <v>4638</v>
      </c>
      <c r="B2234" s="1" t="s">
        <v>3733</v>
      </c>
      <c r="E2234" s="1" t="s">
        <v>3734</v>
      </c>
      <c r="F2234">
        <v>46133.833333333336</v>
      </c>
      <c r="G2234">
        <v>46134.833333333336</v>
      </c>
      <c r="H2234">
        <v>46112.833333333336</v>
      </c>
      <c r="I2234">
        <v>46142.833333333336</v>
      </c>
      <c r="J2234" s="1" t="s">
        <v>3777</v>
      </c>
      <c r="K2234" s="1" t="s">
        <v>107</v>
      </c>
      <c r="L2234" s="1" t="s">
        <v>3778</v>
      </c>
      <c r="M2234" s="1" t="s">
        <v>3779</v>
      </c>
      <c r="N2234" s="1" t="s">
        <v>3738</v>
      </c>
      <c r="O2234" s="1" t="s">
        <v>49</v>
      </c>
      <c r="P2234">
        <v>292.28390000000002</v>
      </c>
      <c r="Q2234" s="1" t="s">
        <v>3780</v>
      </c>
      <c r="R2234">
        <v>0.50000017106655548</v>
      </c>
      <c r="S2234" s="1" t="s">
        <v>51</v>
      </c>
      <c r="T2234" s="1" t="s">
        <v>52</v>
      </c>
      <c r="U2234">
        <v>146.142</v>
      </c>
      <c r="V2234">
        <v>134.45060000000001</v>
      </c>
      <c r="W2234">
        <v>134.45060000000001</v>
      </c>
      <c r="X2234" s="1" t="s">
        <v>53</v>
      </c>
      <c r="Y2234" s="1" t="s">
        <v>49</v>
      </c>
      <c r="Z2234" s="1" t="s">
        <v>3778</v>
      </c>
      <c r="AA2234" s="1" t="s">
        <v>3781</v>
      </c>
      <c r="AB2234" s="1" t="s">
        <v>3742</v>
      </c>
      <c r="AC2234" s="1" t="s">
        <v>67</v>
      </c>
      <c r="AD2234" s="1" t="s">
        <v>3743</v>
      </c>
      <c r="AE2234" s="1" t="s">
        <v>3744</v>
      </c>
      <c r="AF2234" s="1" t="s">
        <v>70</v>
      </c>
      <c r="AG2234" s="1" t="s">
        <v>3745</v>
      </c>
      <c r="AH2234">
        <v>430</v>
      </c>
      <c r="AI2234" s="1" t="s">
        <v>113</v>
      </c>
      <c r="AJ2234" s="1" t="s">
        <v>114</v>
      </c>
      <c r="AK2234" s="1" t="s">
        <v>115</v>
      </c>
      <c r="AL2234">
        <v>1</v>
      </c>
      <c r="AM2234" s="1" t="s">
        <v>4639</v>
      </c>
      <c r="AN2234" s="2">
        <v>46113</v>
      </c>
      <c r="AO2234" s="3">
        <v>46113</v>
      </c>
    </row>
    <row r="2235" spans="1:41">
      <c r="A2235" s="1" t="s">
        <v>4640</v>
      </c>
      <c r="B2235" s="1" t="s">
        <v>3733</v>
      </c>
      <c r="E2235" s="1" t="s">
        <v>3734</v>
      </c>
      <c r="F2235">
        <v>46133.833333333336</v>
      </c>
      <c r="G2235">
        <v>46134.833333333336</v>
      </c>
      <c r="H2235">
        <v>46112.833333333336</v>
      </c>
      <c r="I2235">
        <v>46142.833333333336</v>
      </c>
      <c r="J2235" s="1" t="s">
        <v>3777</v>
      </c>
      <c r="K2235" s="1" t="s">
        <v>107</v>
      </c>
      <c r="L2235" s="1" t="s">
        <v>3778</v>
      </c>
      <c r="M2235" s="1" t="s">
        <v>3784</v>
      </c>
      <c r="N2235" s="1" t="s">
        <v>3738</v>
      </c>
      <c r="O2235" s="1" t="s">
        <v>49</v>
      </c>
      <c r="P2235">
        <v>279.46190000000001</v>
      </c>
      <c r="Q2235" s="1" t="s">
        <v>3780</v>
      </c>
      <c r="R2235">
        <v>0.50000017891526538</v>
      </c>
      <c r="S2235" s="1" t="s">
        <v>51</v>
      </c>
      <c r="T2235" s="1" t="s">
        <v>52</v>
      </c>
      <c r="U2235">
        <v>139.73099999999999</v>
      </c>
      <c r="V2235">
        <v>128.55250000000001</v>
      </c>
      <c r="W2235">
        <v>128.55250000000001</v>
      </c>
      <c r="X2235" s="1" t="s">
        <v>53</v>
      </c>
      <c r="Y2235" s="1" t="s">
        <v>49</v>
      </c>
      <c r="Z2235" s="1" t="s">
        <v>3778</v>
      </c>
      <c r="AA2235" s="1" t="s">
        <v>3781</v>
      </c>
      <c r="AB2235" s="1" t="s">
        <v>3742</v>
      </c>
      <c r="AC2235" s="1" t="s">
        <v>67</v>
      </c>
      <c r="AD2235" s="1" t="s">
        <v>3743</v>
      </c>
      <c r="AE2235" s="1" t="s">
        <v>3744</v>
      </c>
      <c r="AF2235" s="1" t="s">
        <v>70</v>
      </c>
      <c r="AG2235" s="1" t="s">
        <v>3745</v>
      </c>
      <c r="AH2235">
        <v>431</v>
      </c>
      <c r="AI2235" s="1" t="s">
        <v>113</v>
      </c>
      <c r="AJ2235" s="1" t="s">
        <v>114</v>
      </c>
      <c r="AK2235" s="1" t="s">
        <v>115</v>
      </c>
      <c r="AL2235">
        <v>1</v>
      </c>
      <c r="AM2235" s="1" t="s">
        <v>4641</v>
      </c>
      <c r="AN2235" s="2">
        <v>46113</v>
      </c>
      <c r="AO2235" s="3">
        <v>46113</v>
      </c>
    </row>
    <row r="2236" spans="1:41">
      <c r="A2236" s="1" t="s">
        <v>4642</v>
      </c>
      <c r="B2236" s="1" t="s">
        <v>3733</v>
      </c>
      <c r="E2236" s="1" t="s">
        <v>3787</v>
      </c>
      <c r="F2236">
        <v>46133.833333333336</v>
      </c>
      <c r="G2236">
        <v>46134.833333333336</v>
      </c>
      <c r="H2236">
        <v>46112.833333333336</v>
      </c>
      <c r="I2236">
        <v>46142.833333333336</v>
      </c>
      <c r="J2236" s="1" t="s">
        <v>3735</v>
      </c>
      <c r="K2236" s="1" t="s">
        <v>45</v>
      </c>
      <c r="L2236" s="1" t="s">
        <v>3736</v>
      </c>
      <c r="M2236" s="1" t="s">
        <v>3788</v>
      </c>
      <c r="N2236" s="1" t="s">
        <v>3738</v>
      </c>
      <c r="O2236" s="1" t="s">
        <v>49</v>
      </c>
      <c r="P2236">
        <v>691.01710000000003</v>
      </c>
      <c r="Q2236" s="1" t="s">
        <v>3739</v>
      </c>
      <c r="R2236">
        <v>3.1610939873991536E-2</v>
      </c>
      <c r="S2236" s="1" t="s">
        <v>3740</v>
      </c>
      <c r="T2236" s="1" t="s">
        <v>52</v>
      </c>
      <c r="U2236">
        <v>21.843699999999998</v>
      </c>
      <c r="V2236">
        <v>17.724599999999999</v>
      </c>
      <c r="W2236">
        <v>17.724599999999999</v>
      </c>
      <c r="X2236" s="1" t="s">
        <v>53</v>
      </c>
      <c r="Y2236" s="1" t="s">
        <v>49</v>
      </c>
      <c r="Z2236" s="1" t="s">
        <v>3736</v>
      </c>
      <c r="AA2236" s="1" t="s">
        <v>3789</v>
      </c>
      <c r="AB2236" s="1" t="s">
        <v>3790</v>
      </c>
      <c r="AC2236" s="1" t="s">
        <v>125</v>
      </c>
      <c r="AD2236" s="1" t="s">
        <v>3791</v>
      </c>
      <c r="AE2236" s="1" t="s">
        <v>3792</v>
      </c>
      <c r="AF2236" s="1" t="s">
        <v>70</v>
      </c>
      <c r="AG2236" s="1" t="s">
        <v>3745</v>
      </c>
      <c r="AH2236">
        <v>432</v>
      </c>
      <c r="AI2236" s="1" t="s">
        <v>70</v>
      </c>
      <c r="AJ2236" s="1" t="s">
        <v>71</v>
      </c>
      <c r="AK2236" s="1" t="s">
        <v>72</v>
      </c>
      <c r="AL2236">
        <v>1</v>
      </c>
      <c r="AM2236" s="1" t="s">
        <v>4643</v>
      </c>
      <c r="AN2236" s="2">
        <v>46113</v>
      </c>
      <c r="AO2236" s="3">
        <v>46113</v>
      </c>
    </row>
    <row r="2237" spans="1:41">
      <c r="A2237" s="1" t="s">
        <v>4644</v>
      </c>
      <c r="B2237" s="1" t="s">
        <v>3733</v>
      </c>
      <c r="E2237" s="1" t="s">
        <v>3787</v>
      </c>
      <c r="F2237">
        <v>46133.833333333336</v>
      </c>
      <c r="G2237">
        <v>46134.833333333336</v>
      </c>
      <c r="H2237">
        <v>46112.833333333336</v>
      </c>
      <c r="I2237">
        <v>46142.833333333336</v>
      </c>
      <c r="J2237" s="1" t="s">
        <v>3735</v>
      </c>
      <c r="K2237" s="1" t="s">
        <v>45</v>
      </c>
      <c r="L2237" s="1" t="s">
        <v>3736</v>
      </c>
      <c r="M2237" s="1" t="s">
        <v>3795</v>
      </c>
      <c r="N2237" s="1" t="s">
        <v>3738</v>
      </c>
      <c r="O2237" s="1" t="s">
        <v>49</v>
      </c>
      <c r="P2237">
        <v>742.09140000000002</v>
      </c>
      <c r="Q2237" s="1" t="s">
        <v>3739</v>
      </c>
      <c r="R2237">
        <v>3.1611065698915253E-2</v>
      </c>
      <c r="S2237" s="1" t="s">
        <v>3740</v>
      </c>
      <c r="T2237" s="1" t="s">
        <v>52</v>
      </c>
      <c r="U2237">
        <v>23.458300000000001</v>
      </c>
      <c r="V2237">
        <v>19.034600000000001</v>
      </c>
      <c r="W2237">
        <v>19.034600000000001</v>
      </c>
      <c r="X2237" s="1" t="s">
        <v>53</v>
      </c>
      <c r="Y2237" s="1" t="s">
        <v>49</v>
      </c>
      <c r="Z2237" s="1" t="s">
        <v>3736</v>
      </c>
      <c r="AA2237" s="1" t="s">
        <v>3789</v>
      </c>
      <c r="AB2237" s="1" t="s">
        <v>3790</v>
      </c>
      <c r="AC2237" s="1" t="s">
        <v>125</v>
      </c>
      <c r="AD2237" s="1" t="s">
        <v>3791</v>
      </c>
      <c r="AE2237" s="1" t="s">
        <v>3792</v>
      </c>
      <c r="AF2237" s="1" t="s">
        <v>70</v>
      </c>
      <c r="AG2237" s="1" t="s">
        <v>3745</v>
      </c>
      <c r="AH2237">
        <v>433</v>
      </c>
      <c r="AI2237" s="1" t="s">
        <v>70</v>
      </c>
      <c r="AJ2237" s="1" t="s">
        <v>71</v>
      </c>
      <c r="AK2237" s="1" t="s">
        <v>72</v>
      </c>
      <c r="AL2237">
        <v>1</v>
      </c>
      <c r="AM2237" s="1" t="s">
        <v>4645</v>
      </c>
      <c r="AN2237" s="2">
        <v>46113</v>
      </c>
      <c r="AO2237" s="3">
        <v>46113</v>
      </c>
    </row>
    <row r="2238" spans="1:41">
      <c r="A2238" s="1" t="s">
        <v>4646</v>
      </c>
      <c r="B2238" s="1" t="s">
        <v>3733</v>
      </c>
      <c r="E2238" s="1" t="s">
        <v>3787</v>
      </c>
      <c r="F2238">
        <v>46133.833333333336</v>
      </c>
      <c r="G2238">
        <v>46134.833333333336</v>
      </c>
      <c r="H2238">
        <v>46112.833333333336</v>
      </c>
      <c r="I2238">
        <v>46142.833333333336</v>
      </c>
      <c r="J2238" s="1" t="s">
        <v>3751</v>
      </c>
      <c r="K2238" s="1" t="s">
        <v>124</v>
      </c>
      <c r="L2238" s="1" t="s">
        <v>3752</v>
      </c>
      <c r="M2238" s="1" t="s">
        <v>3798</v>
      </c>
      <c r="N2238" s="1" t="s">
        <v>3738</v>
      </c>
      <c r="O2238" s="1" t="s">
        <v>49</v>
      </c>
      <c r="P2238">
        <v>4.9245999999999999</v>
      </c>
      <c r="Q2238" s="1" t="s">
        <v>3754</v>
      </c>
      <c r="R2238">
        <v>6.24994923445559</v>
      </c>
      <c r="S2238" s="1" t="s">
        <v>51</v>
      </c>
      <c r="T2238" s="1" t="s">
        <v>52</v>
      </c>
      <c r="U2238">
        <v>30.778500000000001</v>
      </c>
      <c r="V2238">
        <v>29.239599999999999</v>
      </c>
      <c r="W2238">
        <v>29.239599999999999</v>
      </c>
      <c r="X2238" s="1" t="s">
        <v>53</v>
      </c>
      <c r="Y2238" s="1" t="s">
        <v>49</v>
      </c>
      <c r="Z2238" s="1" t="s">
        <v>3752</v>
      </c>
      <c r="AA2238" s="1" t="s">
        <v>3789</v>
      </c>
      <c r="AB2238" s="1" t="s">
        <v>3790</v>
      </c>
      <c r="AC2238" s="1" t="s">
        <v>125</v>
      </c>
      <c r="AD2238" s="1" t="s">
        <v>3791</v>
      </c>
      <c r="AE2238" s="1" t="s">
        <v>3792</v>
      </c>
      <c r="AF2238" s="1" t="s">
        <v>70</v>
      </c>
      <c r="AG2238" s="1" t="s">
        <v>3745</v>
      </c>
      <c r="AH2238">
        <v>434</v>
      </c>
      <c r="AI2238" s="1" t="s">
        <v>70</v>
      </c>
      <c r="AJ2238" s="1" t="s">
        <v>71</v>
      </c>
      <c r="AK2238" s="1" t="s">
        <v>72</v>
      </c>
      <c r="AL2238">
        <v>1</v>
      </c>
      <c r="AM2238" s="1" t="s">
        <v>4647</v>
      </c>
      <c r="AN2238" s="2">
        <v>46113</v>
      </c>
      <c r="AO2238" s="3">
        <v>46113</v>
      </c>
    </row>
    <row r="2239" spans="1:41">
      <c r="A2239" s="1" t="s">
        <v>4648</v>
      </c>
      <c r="B2239" s="1" t="s">
        <v>3733</v>
      </c>
      <c r="E2239" s="1" t="s">
        <v>3787</v>
      </c>
      <c r="F2239">
        <v>46133.833333333336</v>
      </c>
      <c r="G2239">
        <v>46134.833333333336</v>
      </c>
      <c r="H2239">
        <v>46112.833333333336</v>
      </c>
      <c r="I2239">
        <v>46142.833333333336</v>
      </c>
      <c r="J2239" s="1" t="s">
        <v>3751</v>
      </c>
      <c r="K2239" s="1" t="s">
        <v>124</v>
      </c>
      <c r="L2239" s="1" t="s">
        <v>3752</v>
      </c>
      <c r="M2239" s="1" t="s">
        <v>3801</v>
      </c>
      <c r="N2239" s="1" t="s">
        <v>3738</v>
      </c>
      <c r="O2239" s="1" t="s">
        <v>49</v>
      </c>
      <c r="P2239">
        <v>5.6173999999999999</v>
      </c>
      <c r="Q2239" s="1" t="s">
        <v>3754</v>
      </c>
      <c r="R2239">
        <v>6.2500445045750705</v>
      </c>
      <c r="S2239" s="1" t="s">
        <v>51</v>
      </c>
      <c r="T2239" s="1" t="s">
        <v>52</v>
      </c>
      <c r="U2239">
        <v>35.109000000000002</v>
      </c>
      <c r="V2239">
        <v>33.3536</v>
      </c>
      <c r="W2239">
        <v>33.3536</v>
      </c>
      <c r="X2239" s="1" t="s">
        <v>53</v>
      </c>
      <c r="Y2239" s="1" t="s">
        <v>49</v>
      </c>
      <c r="Z2239" s="1" t="s">
        <v>3752</v>
      </c>
      <c r="AA2239" s="1" t="s">
        <v>3789</v>
      </c>
      <c r="AB2239" s="1" t="s">
        <v>3790</v>
      </c>
      <c r="AC2239" s="1" t="s">
        <v>125</v>
      </c>
      <c r="AD2239" s="1" t="s">
        <v>3791</v>
      </c>
      <c r="AE2239" s="1" t="s">
        <v>3792</v>
      </c>
      <c r="AF2239" s="1" t="s">
        <v>70</v>
      </c>
      <c r="AG2239" s="1" t="s">
        <v>3745</v>
      </c>
      <c r="AH2239">
        <v>435</v>
      </c>
      <c r="AI2239" s="1" t="s">
        <v>70</v>
      </c>
      <c r="AJ2239" s="1" t="s">
        <v>71</v>
      </c>
      <c r="AK2239" s="1" t="s">
        <v>72</v>
      </c>
      <c r="AL2239">
        <v>1</v>
      </c>
      <c r="AM2239" s="1" t="s">
        <v>4649</v>
      </c>
      <c r="AN2239" s="2">
        <v>46113</v>
      </c>
      <c r="AO2239" s="3">
        <v>46113</v>
      </c>
    </row>
    <row r="2240" spans="1:41">
      <c r="A2240" s="1" t="s">
        <v>4650</v>
      </c>
      <c r="B2240" s="1" t="s">
        <v>3733</v>
      </c>
      <c r="E2240" s="1" t="s">
        <v>3787</v>
      </c>
      <c r="F2240">
        <v>46133.833333333336</v>
      </c>
      <c r="G2240">
        <v>46134.833333333336</v>
      </c>
      <c r="H2240">
        <v>46112.833333333336</v>
      </c>
      <c r="I2240">
        <v>46142.833333333336</v>
      </c>
      <c r="J2240" s="1" t="s">
        <v>3760</v>
      </c>
      <c r="K2240" s="1" t="s">
        <v>76</v>
      </c>
      <c r="L2240" s="1" t="s">
        <v>3761</v>
      </c>
      <c r="M2240" s="1" t="s">
        <v>3804</v>
      </c>
      <c r="N2240" s="1" t="s">
        <v>3738</v>
      </c>
      <c r="O2240" s="1" t="s">
        <v>49</v>
      </c>
      <c r="P2240">
        <v>133.22380000000001</v>
      </c>
      <c r="Q2240" s="1" t="s">
        <v>3763</v>
      </c>
      <c r="R2240">
        <v>2.5999858884073267E-2</v>
      </c>
      <c r="S2240" s="1" t="s">
        <v>51</v>
      </c>
      <c r="T2240" s="1" t="s">
        <v>52</v>
      </c>
      <c r="U2240">
        <v>3.4638</v>
      </c>
      <c r="V2240">
        <v>3.1974</v>
      </c>
      <c r="W2240">
        <v>3.1974</v>
      </c>
      <c r="X2240" s="1" t="s">
        <v>53</v>
      </c>
      <c r="Y2240" s="1" t="s">
        <v>49</v>
      </c>
      <c r="Z2240" s="1" t="s">
        <v>3761</v>
      </c>
      <c r="AA2240" s="1" t="s">
        <v>3789</v>
      </c>
      <c r="AB2240" s="1" t="s">
        <v>3790</v>
      </c>
      <c r="AC2240" s="1" t="s">
        <v>125</v>
      </c>
      <c r="AD2240" s="1" t="s">
        <v>3791</v>
      </c>
      <c r="AE2240" s="1" t="s">
        <v>3792</v>
      </c>
      <c r="AF2240" s="1" t="s">
        <v>70</v>
      </c>
      <c r="AG2240" s="1" t="s">
        <v>3745</v>
      </c>
      <c r="AH2240">
        <v>436</v>
      </c>
      <c r="AI2240" s="1" t="s">
        <v>70</v>
      </c>
      <c r="AJ2240" s="1" t="s">
        <v>71</v>
      </c>
      <c r="AK2240" s="1" t="s">
        <v>72</v>
      </c>
      <c r="AL2240">
        <v>1</v>
      </c>
      <c r="AM2240" s="1" t="s">
        <v>4651</v>
      </c>
      <c r="AN2240" s="2">
        <v>46113</v>
      </c>
      <c r="AO2240" s="3">
        <v>46113</v>
      </c>
    </row>
    <row r="2241" spans="1:41">
      <c r="A2241" s="1" t="s">
        <v>4652</v>
      </c>
      <c r="B2241" s="1" t="s">
        <v>3733</v>
      </c>
      <c r="E2241" s="1" t="s">
        <v>3787</v>
      </c>
      <c r="F2241">
        <v>46133.833333333336</v>
      </c>
      <c r="G2241">
        <v>46134.833333333336</v>
      </c>
      <c r="H2241">
        <v>46112.833333333336</v>
      </c>
      <c r="I2241">
        <v>46142.833333333336</v>
      </c>
      <c r="J2241" s="1" t="s">
        <v>3760</v>
      </c>
      <c r="K2241" s="1" t="s">
        <v>76</v>
      </c>
      <c r="L2241" s="1" t="s">
        <v>3761</v>
      </c>
      <c r="M2241" s="1" t="s">
        <v>3807</v>
      </c>
      <c r="N2241" s="1" t="s">
        <v>3738</v>
      </c>
      <c r="O2241" s="1" t="s">
        <v>49</v>
      </c>
      <c r="P2241">
        <v>157.8723</v>
      </c>
      <c r="Q2241" s="1" t="s">
        <v>3763</v>
      </c>
      <c r="R2241">
        <v>2.6000127951515243E-2</v>
      </c>
      <c r="S2241" s="1" t="s">
        <v>51</v>
      </c>
      <c r="T2241" s="1" t="s">
        <v>52</v>
      </c>
      <c r="U2241">
        <v>4.1047000000000002</v>
      </c>
      <c r="V2241">
        <v>3.7888999999999999</v>
      </c>
      <c r="W2241">
        <v>3.7888999999999999</v>
      </c>
      <c r="X2241" s="1" t="s">
        <v>53</v>
      </c>
      <c r="Y2241" s="1" t="s">
        <v>49</v>
      </c>
      <c r="Z2241" s="1" t="s">
        <v>3761</v>
      </c>
      <c r="AA2241" s="1" t="s">
        <v>3789</v>
      </c>
      <c r="AB2241" s="1" t="s">
        <v>3790</v>
      </c>
      <c r="AC2241" s="1" t="s">
        <v>125</v>
      </c>
      <c r="AD2241" s="1" t="s">
        <v>3791</v>
      </c>
      <c r="AE2241" s="1" t="s">
        <v>3792</v>
      </c>
      <c r="AF2241" s="1" t="s">
        <v>70</v>
      </c>
      <c r="AG2241" s="1" t="s">
        <v>3745</v>
      </c>
      <c r="AH2241">
        <v>437</v>
      </c>
      <c r="AI2241" s="1" t="s">
        <v>70</v>
      </c>
      <c r="AJ2241" s="1" t="s">
        <v>71</v>
      </c>
      <c r="AK2241" s="1" t="s">
        <v>72</v>
      </c>
      <c r="AL2241">
        <v>1</v>
      </c>
      <c r="AM2241" s="1" t="s">
        <v>4653</v>
      </c>
      <c r="AN2241" s="2">
        <v>46113</v>
      </c>
      <c r="AO2241" s="3">
        <v>46113</v>
      </c>
    </row>
    <row r="2242" spans="1:41">
      <c r="A2242" s="1" t="s">
        <v>4654</v>
      </c>
      <c r="B2242" s="1" t="s">
        <v>3733</v>
      </c>
      <c r="E2242" s="1" t="s">
        <v>3787</v>
      </c>
      <c r="F2242">
        <v>46133.833333333336</v>
      </c>
      <c r="G2242">
        <v>46134.833333333336</v>
      </c>
      <c r="H2242">
        <v>46112.833333333336</v>
      </c>
      <c r="I2242">
        <v>46142.833333333336</v>
      </c>
      <c r="J2242" s="1" t="s">
        <v>3769</v>
      </c>
      <c r="K2242" s="1" t="s">
        <v>87</v>
      </c>
      <c r="L2242" s="1" t="s">
        <v>3770</v>
      </c>
      <c r="M2242" s="1" t="s">
        <v>3810</v>
      </c>
      <c r="N2242" s="1" t="s">
        <v>3738</v>
      </c>
      <c r="O2242" s="1" t="s">
        <v>49</v>
      </c>
      <c r="P2242">
        <v>198.70320000000001</v>
      </c>
      <c r="Q2242" s="1" t="s">
        <v>3739</v>
      </c>
      <c r="R2242">
        <v>8.2600078911663238E-2</v>
      </c>
      <c r="S2242" s="1" t="s">
        <v>3740</v>
      </c>
      <c r="T2242" s="1" t="s">
        <v>52</v>
      </c>
      <c r="U2242">
        <v>16.4129</v>
      </c>
      <c r="V2242">
        <v>13.527699999999999</v>
      </c>
      <c r="W2242">
        <v>13.527699999999999</v>
      </c>
      <c r="X2242" s="1" t="s">
        <v>53</v>
      </c>
      <c r="Y2242" s="1" t="s">
        <v>49</v>
      </c>
      <c r="Z2242" s="1" t="s">
        <v>3770</v>
      </c>
      <c r="AA2242" s="1" t="s">
        <v>3789</v>
      </c>
      <c r="AB2242" s="1" t="s">
        <v>3790</v>
      </c>
      <c r="AC2242" s="1" t="s">
        <v>125</v>
      </c>
      <c r="AD2242" s="1" t="s">
        <v>3791</v>
      </c>
      <c r="AE2242" s="1" t="s">
        <v>3792</v>
      </c>
      <c r="AF2242" s="1" t="s">
        <v>70</v>
      </c>
      <c r="AG2242" s="1" t="s">
        <v>3745</v>
      </c>
      <c r="AH2242">
        <v>438</v>
      </c>
      <c r="AI2242" s="1" t="s">
        <v>70</v>
      </c>
      <c r="AJ2242" s="1" t="s">
        <v>71</v>
      </c>
      <c r="AK2242" s="1" t="s">
        <v>72</v>
      </c>
      <c r="AL2242">
        <v>1</v>
      </c>
      <c r="AM2242" s="1" t="s">
        <v>4655</v>
      </c>
      <c r="AN2242" s="2">
        <v>46113</v>
      </c>
      <c r="AO2242" s="3">
        <v>46113</v>
      </c>
    </row>
    <row r="2243" spans="1:41">
      <c r="A2243" s="1" t="s">
        <v>4656</v>
      </c>
      <c r="B2243" s="1" t="s">
        <v>3733</v>
      </c>
      <c r="E2243" s="1" t="s">
        <v>3787</v>
      </c>
      <c r="F2243">
        <v>46133.833333333336</v>
      </c>
      <c r="G2243">
        <v>46134.833333333336</v>
      </c>
      <c r="H2243">
        <v>46112.833333333336</v>
      </c>
      <c r="I2243">
        <v>46142.833333333336</v>
      </c>
      <c r="J2243" s="1" t="s">
        <v>3769</v>
      </c>
      <c r="K2243" s="1" t="s">
        <v>87</v>
      </c>
      <c r="L2243" s="1" t="s">
        <v>3770</v>
      </c>
      <c r="M2243" s="1" t="s">
        <v>3813</v>
      </c>
      <c r="N2243" s="1" t="s">
        <v>3738</v>
      </c>
      <c r="O2243" s="1" t="s">
        <v>49</v>
      </c>
      <c r="P2243">
        <v>186.68360000000001</v>
      </c>
      <c r="Q2243" s="1" t="s">
        <v>3739</v>
      </c>
      <c r="R2243">
        <v>8.2600185554596126E-2</v>
      </c>
      <c r="S2243" s="1" t="s">
        <v>3740</v>
      </c>
      <c r="T2243" s="1" t="s">
        <v>52</v>
      </c>
      <c r="U2243">
        <v>15.4201</v>
      </c>
      <c r="V2243">
        <v>12.7094</v>
      </c>
      <c r="W2243">
        <v>12.7094</v>
      </c>
      <c r="X2243" s="1" t="s">
        <v>53</v>
      </c>
      <c r="Y2243" s="1" t="s">
        <v>49</v>
      </c>
      <c r="Z2243" s="1" t="s">
        <v>3770</v>
      </c>
      <c r="AA2243" s="1" t="s">
        <v>3789</v>
      </c>
      <c r="AB2243" s="1" t="s">
        <v>3790</v>
      </c>
      <c r="AC2243" s="1" t="s">
        <v>125</v>
      </c>
      <c r="AD2243" s="1" t="s">
        <v>3791</v>
      </c>
      <c r="AE2243" s="1" t="s">
        <v>3792</v>
      </c>
      <c r="AF2243" s="1" t="s">
        <v>70</v>
      </c>
      <c r="AG2243" s="1" t="s">
        <v>3745</v>
      </c>
      <c r="AH2243">
        <v>439</v>
      </c>
      <c r="AI2243" s="1" t="s">
        <v>70</v>
      </c>
      <c r="AJ2243" s="1" t="s">
        <v>71</v>
      </c>
      <c r="AK2243" s="1" t="s">
        <v>72</v>
      </c>
      <c r="AL2243">
        <v>1</v>
      </c>
      <c r="AM2243" s="1" t="s">
        <v>4657</v>
      </c>
      <c r="AN2243" s="2">
        <v>46113</v>
      </c>
      <c r="AO2243" s="3">
        <v>46113</v>
      </c>
    </row>
    <row r="2244" spans="1:41">
      <c r="A2244" s="1" t="s">
        <v>4658</v>
      </c>
      <c r="B2244" s="1" t="s">
        <v>3733</v>
      </c>
      <c r="E2244" s="1" t="s">
        <v>3787</v>
      </c>
      <c r="F2244">
        <v>46133.833333333336</v>
      </c>
      <c r="G2244">
        <v>46134.833333333336</v>
      </c>
      <c r="H2244">
        <v>46112.833333333336</v>
      </c>
      <c r="I2244">
        <v>46142.833333333336</v>
      </c>
      <c r="J2244" s="1" t="s">
        <v>3777</v>
      </c>
      <c r="K2244" s="1" t="s">
        <v>107</v>
      </c>
      <c r="L2244" s="1" t="s">
        <v>3778</v>
      </c>
      <c r="M2244" s="1" t="s">
        <v>3816</v>
      </c>
      <c r="N2244" s="1" t="s">
        <v>3738</v>
      </c>
      <c r="O2244" s="1" t="s">
        <v>49</v>
      </c>
      <c r="P2244">
        <v>140.1097</v>
      </c>
      <c r="Q2244" s="1" t="s">
        <v>3780</v>
      </c>
      <c r="R2244">
        <v>0.5000003568632293</v>
      </c>
      <c r="S2244" s="1" t="s">
        <v>51</v>
      </c>
      <c r="T2244" s="1" t="s">
        <v>52</v>
      </c>
      <c r="U2244">
        <v>70.054900000000004</v>
      </c>
      <c r="V2244">
        <v>64.450500000000005</v>
      </c>
      <c r="W2244">
        <v>64.450500000000005</v>
      </c>
      <c r="X2244" s="1" t="s">
        <v>53</v>
      </c>
      <c r="Y2244" s="1" t="s">
        <v>49</v>
      </c>
      <c r="Z2244" s="1" t="s">
        <v>3778</v>
      </c>
      <c r="AA2244" s="1" t="s">
        <v>3817</v>
      </c>
      <c r="AB2244" s="1" t="s">
        <v>3790</v>
      </c>
      <c r="AC2244" s="1" t="s">
        <v>125</v>
      </c>
      <c r="AD2244" s="1" t="s">
        <v>3791</v>
      </c>
      <c r="AE2244" s="1" t="s">
        <v>3792</v>
      </c>
      <c r="AF2244" s="1" t="s">
        <v>70</v>
      </c>
      <c r="AG2244" s="1" t="s">
        <v>3745</v>
      </c>
      <c r="AH2244">
        <v>440</v>
      </c>
      <c r="AI2244" s="1" t="s">
        <v>113</v>
      </c>
      <c r="AJ2244" s="1" t="s">
        <v>114</v>
      </c>
      <c r="AK2244" s="1" t="s">
        <v>115</v>
      </c>
      <c r="AL2244">
        <v>1</v>
      </c>
      <c r="AM2244" s="1" t="s">
        <v>4659</v>
      </c>
      <c r="AN2244" s="2">
        <v>46113</v>
      </c>
      <c r="AO2244" s="3">
        <v>46113</v>
      </c>
    </row>
    <row r="2245" spans="1:41">
      <c r="A2245" s="1" t="s">
        <v>4660</v>
      </c>
      <c r="B2245" s="1" t="s">
        <v>3733</v>
      </c>
      <c r="E2245" s="1" t="s">
        <v>3787</v>
      </c>
      <c r="F2245">
        <v>46133.833333333336</v>
      </c>
      <c r="G2245">
        <v>46134.833333333336</v>
      </c>
      <c r="H2245">
        <v>46112.833333333336</v>
      </c>
      <c r="I2245">
        <v>46142.833333333336</v>
      </c>
      <c r="J2245" s="1" t="s">
        <v>3777</v>
      </c>
      <c r="K2245" s="1" t="s">
        <v>107</v>
      </c>
      <c r="L2245" s="1" t="s">
        <v>3778</v>
      </c>
      <c r="M2245" s="1" t="s">
        <v>3820</v>
      </c>
      <c r="N2245" s="1" t="s">
        <v>3738</v>
      </c>
      <c r="O2245" s="1" t="s">
        <v>49</v>
      </c>
      <c r="P2245">
        <v>125.1378</v>
      </c>
      <c r="Q2245" s="1" t="s">
        <v>3780</v>
      </c>
      <c r="R2245">
        <v>0.5</v>
      </c>
      <c r="S2245" s="1" t="s">
        <v>51</v>
      </c>
      <c r="T2245" s="1" t="s">
        <v>52</v>
      </c>
      <c r="U2245">
        <v>62.568899999999999</v>
      </c>
      <c r="V2245">
        <v>57.563400000000001</v>
      </c>
      <c r="W2245">
        <v>57.563400000000001</v>
      </c>
      <c r="X2245" s="1" t="s">
        <v>53</v>
      </c>
      <c r="Y2245" s="1" t="s">
        <v>49</v>
      </c>
      <c r="Z2245" s="1" t="s">
        <v>3778</v>
      </c>
      <c r="AA2245" s="1" t="s">
        <v>3817</v>
      </c>
      <c r="AB2245" s="1" t="s">
        <v>3790</v>
      </c>
      <c r="AC2245" s="1" t="s">
        <v>125</v>
      </c>
      <c r="AD2245" s="1" t="s">
        <v>3791</v>
      </c>
      <c r="AE2245" s="1" t="s">
        <v>3792</v>
      </c>
      <c r="AF2245" s="1" t="s">
        <v>70</v>
      </c>
      <c r="AG2245" s="1" t="s">
        <v>3745</v>
      </c>
      <c r="AH2245">
        <v>441</v>
      </c>
      <c r="AI2245" s="1" t="s">
        <v>113</v>
      </c>
      <c r="AJ2245" s="1" t="s">
        <v>114</v>
      </c>
      <c r="AK2245" s="1" t="s">
        <v>115</v>
      </c>
      <c r="AL2245">
        <v>1</v>
      </c>
      <c r="AM2245" s="1" t="s">
        <v>4661</v>
      </c>
      <c r="AN2245" s="2">
        <v>46113</v>
      </c>
      <c r="AO2245" s="3">
        <v>46113</v>
      </c>
    </row>
    <row r="2246" spans="1:41">
      <c r="A2246" s="1" t="s">
        <v>4662</v>
      </c>
      <c r="B2246" s="1" t="s">
        <v>3733</v>
      </c>
      <c r="E2246" s="1" t="s">
        <v>3734</v>
      </c>
      <c r="F2246">
        <v>46134.833333333336</v>
      </c>
      <c r="G2246">
        <v>46135.833333333336</v>
      </c>
      <c r="H2246">
        <v>46112.833333333336</v>
      </c>
      <c r="I2246">
        <v>46142.833333333336</v>
      </c>
      <c r="J2246" s="1" t="s">
        <v>3735</v>
      </c>
      <c r="K2246" s="1" t="s">
        <v>45</v>
      </c>
      <c r="L2246" s="1" t="s">
        <v>3736</v>
      </c>
      <c r="M2246" s="1" t="s">
        <v>3737</v>
      </c>
      <c r="N2246" s="1" t="s">
        <v>3738</v>
      </c>
      <c r="O2246" s="1" t="s">
        <v>49</v>
      </c>
      <c r="P2246">
        <v>1495.5906</v>
      </c>
      <c r="Q2246" s="1" t="s">
        <v>3739</v>
      </c>
      <c r="R2246">
        <v>3.1610990333852056E-2</v>
      </c>
      <c r="S2246" s="1" t="s">
        <v>3740</v>
      </c>
      <c r="T2246" s="1" t="s">
        <v>52</v>
      </c>
      <c r="U2246">
        <v>47.277099999999997</v>
      </c>
      <c r="V2246">
        <v>38.361899999999999</v>
      </c>
      <c r="W2246">
        <v>38.361899999999999</v>
      </c>
      <c r="X2246" s="1" t="s">
        <v>53</v>
      </c>
      <c r="Y2246" s="1" t="s">
        <v>49</v>
      </c>
      <c r="Z2246" s="1" t="s">
        <v>3736</v>
      </c>
      <c r="AA2246" s="1" t="s">
        <v>3741</v>
      </c>
      <c r="AB2246" s="1" t="s">
        <v>3742</v>
      </c>
      <c r="AC2246" s="1" t="s">
        <v>67</v>
      </c>
      <c r="AD2246" s="1" t="s">
        <v>3743</v>
      </c>
      <c r="AE2246" s="1" t="s">
        <v>3744</v>
      </c>
      <c r="AF2246" s="1" t="s">
        <v>70</v>
      </c>
      <c r="AG2246" s="1" t="s">
        <v>3745</v>
      </c>
      <c r="AH2246">
        <v>442</v>
      </c>
      <c r="AI2246" s="1" t="s">
        <v>70</v>
      </c>
      <c r="AJ2246" s="1" t="s">
        <v>71</v>
      </c>
      <c r="AK2246" s="1" t="s">
        <v>72</v>
      </c>
      <c r="AL2246">
        <v>1</v>
      </c>
      <c r="AM2246" s="1" t="s">
        <v>4663</v>
      </c>
      <c r="AN2246" s="2">
        <v>46113</v>
      </c>
      <c r="AO2246" s="3">
        <v>46113</v>
      </c>
    </row>
    <row r="2247" spans="1:41">
      <c r="A2247" s="1" t="s">
        <v>4664</v>
      </c>
      <c r="B2247" s="1" t="s">
        <v>3733</v>
      </c>
      <c r="E2247" s="1" t="s">
        <v>3734</v>
      </c>
      <c r="F2247">
        <v>46134.833333333336</v>
      </c>
      <c r="G2247">
        <v>46135.833333333336</v>
      </c>
      <c r="H2247">
        <v>46112.833333333336</v>
      </c>
      <c r="I2247">
        <v>46142.833333333336</v>
      </c>
      <c r="J2247" s="1" t="s">
        <v>3735</v>
      </c>
      <c r="K2247" s="1" t="s">
        <v>45</v>
      </c>
      <c r="L2247" s="1" t="s">
        <v>3736</v>
      </c>
      <c r="M2247" s="1" t="s">
        <v>3748</v>
      </c>
      <c r="N2247" s="1" t="s">
        <v>3738</v>
      </c>
      <c r="O2247" s="1" t="s">
        <v>49</v>
      </c>
      <c r="P2247">
        <v>1438.4143999999999</v>
      </c>
      <c r="Q2247" s="1" t="s">
        <v>3739</v>
      </c>
      <c r="R2247">
        <v>3.1610987765417257E-2</v>
      </c>
      <c r="S2247" s="1" t="s">
        <v>3740</v>
      </c>
      <c r="T2247" s="1" t="s">
        <v>52</v>
      </c>
      <c r="U2247">
        <v>45.469700000000003</v>
      </c>
      <c r="V2247">
        <v>36.895299999999999</v>
      </c>
      <c r="W2247">
        <v>36.895299999999999</v>
      </c>
      <c r="X2247" s="1" t="s">
        <v>53</v>
      </c>
      <c r="Y2247" s="1" t="s">
        <v>49</v>
      </c>
      <c r="Z2247" s="1" t="s">
        <v>3736</v>
      </c>
      <c r="AA2247" s="1" t="s">
        <v>3741</v>
      </c>
      <c r="AB2247" s="1" t="s">
        <v>3742</v>
      </c>
      <c r="AC2247" s="1" t="s">
        <v>67</v>
      </c>
      <c r="AD2247" s="1" t="s">
        <v>3743</v>
      </c>
      <c r="AE2247" s="1" t="s">
        <v>3744</v>
      </c>
      <c r="AF2247" s="1" t="s">
        <v>70</v>
      </c>
      <c r="AG2247" s="1" t="s">
        <v>3745</v>
      </c>
      <c r="AH2247">
        <v>443</v>
      </c>
      <c r="AI2247" s="1" t="s">
        <v>70</v>
      </c>
      <c r="AJ2247" s="1" t="s">
        <v>71</v>
      </c>
      <c r="AK2247" s="1" t="s">
        <v>72</v>
      </c>
      <c r="AL2247">
        <v>1</v>
      </c>
      <c r="AM2247" s="1" t="s">
        <v>4665</v>
      </c>
      <c r="AN2247" s="2">
        <v>46113</v>
      </c>
      <c r="AO2247" s="3">
        <v>46113</v>
      </c>
    </row>
    <row r="2248" spans="1:41">
      <c r="A2248" s="1" t="s">
        <v>4666</v>
      </c>
      <c r="B2248" s="1" t="s">
        <v>3733</v>
      </c>
      <c r="E2248" s="1" t="s">
        <v>3734</v>
      </c>
      <c r="F2248">
        <v>46134.833333333336</v>
      </c>
      <c r="G2248">
        <v>46135.833333333336</v>
      </c>
      <c r="H2248">
        <v>46112.833333333336</v>
      </c>
      <c r="I2248">
        <v>46142.833333333336</v>
      </c>
      <c r="J2248" s="1" t="s">
        <v>3751</v>
      </c>
      <c r="K2248" s="1" t="s">
        <v>124</v>
      </c>
      <c r="L2248" s="1" t="s">
        <v>3752</v>
      </c>
      <c r="M2248" s="1" t="s">
        <v>3753</v>
      </c>
      <c r="N2248" s="1" t="s">
        <v>3738</v>
      </c>
      <c r="O2248" s="1" t="s">
        <v>49</v>
      </c>
      <c r="P2248">
        <v>11.2555</v>
      </c>
      <c r="Q2248" s="1" t="s">
        <v>3754</v>
      </c>
      <c r="R2248">
        <v>6.249975567500333</v>
      </c>
      <c r="S2248" s="1" t="s">
        <v>51</v>
      </c>
      <c r="T2248" s="1" t="s">
        <v>52</v>
      </c>
      <c r="U2248">
        <v>70.346599999999995</v>
      </c>
      <c r="V2248">
        <v>66.829300000000003</v>
      </c>
      <c r="W2248">
        <v>66.829300000000003</v>
      </c>
      <c r="X2248" s="1" t="s">
        <v>53</v>
      </c>
      <c r="Y2248" s="1" t="s">
        <v>49</v>
      </c>
      <c r="Z2248" s="1" t="s">
        <v>3752</v>
      </c>
      <c r="AA2248" s="1" t="s">
        <v>3741</v>
      </c>
      <c r="AB2248" s="1" t="s">
        <v>3742</v>
      </c>
      <c r="AC2248" s="1" t="s">
        <v>67</v>
      </c>
      <c r="AD2248" s="1" t="s">
        <v>3743</v>
      </c>
      <c r="AE2248" s="1" t="s">
        <v>3744</v>
      </c>
      <c r="AF2248" s="1" t="s">
        <v>70</v>
      </c>
      <c r="AG2248" s="1" t="s">
        <v>3745</v>
      </c>
      <c r="AH2248">
        <v>444</v>
      </c>
      <c r="AI2248" s="1" t="s">
        <v>70</v>
      </c>
      <c r="AJ2248" s="1" t="s">
        <v>71</v>
      </c>
      <c r="AK2248" s="1" t="s">
        <v>72</v>
      </c>
      <c r="AL2248">
        <v>1</v>
      </c>
      <c r="AM2248" s="1" t="s">
        <v>4667</v>
      </c>
      <c r="AN2248" s="2">
        <v>46113</v>
      </c>
      <c r="AO2248" s="3">
        <v>46113</v>
      </c>
    </row>
    <row r="2249" spans="1:41">
      <c r="A2249" s="1" t="s">
        <v>4668</v>
      </c>
      <c r="B2249" s="1" t="s">
        <v>3733</v>
      </c>
      <c r="E2249" s="1" t="s">
        <v>3734</v>
      </c>
      <c r="F2249">
        <v>46134.833333333336</v>
      </c>
      <c r="G2249">
        <v>46135.833333333336</v>
      </c>
      <c r="H2249">
        <v>46112.833333333336</v>
      </c>
      <c r="I2249">
        <v>46142.833333333336</v>
      </c>
      <c r="J2249" s="1" t="s">
        <v>3751</v>
      </c>
      <c r="K2249" s="1" t="s">
        <v>124</v>
      </c>
      <c r="L2249" s="1" t="s">
        <v>3752</v>
      </c>
      <c r="M2249" s="1" t="s">
        <v>3757</v>
      </c>
      <c r="N2249" s="1" t="s">
        <v>3738</v>
      </c>
      <c r="O2249" s="1" t="s">
        <v>49</v>
      </c>
      <c r="P2249">
        <v>11.634399999999999</v>
      </c>
      <c r="Q2249" s="1" t="s">
        <v>3754</v>
      </c>
      <c r="R2249">
        <v>6.25</v>
      </c>
      <c r="S2249" s="1" t="s">
        <v>51</v>
      </c>
      <c r="T2249" s="1" t="s">
        <v>52</v>
      </c>
      <c r="U2249">
        <v>72.715000000000003</v>
      </c>
      <c r="V2249">
        <v>69.079300000000003</v>
      </c>
      <c r="W2249">
        <v>69.079300000000003</v>
      </c>
      <c r="X2249" s="1" t="s">
        <v>53</v>
      </c>
      <c r="Y2249" s="1" t="s">
        <v>49</v>
      </c>
      <c r="Z2249" s="1" t="s">
        <v>3752</v>
      </c>
      <c r="AA2249" s="1" t="s">
        <v>3741</v>
      </c>
      <c r="AB2249" s="1" t="s">
        <v>3742</v>
      </c>
      <c r="AC2249" s="1" t="s">
        <v>67</v>
      </c>
      <c r="AD2249" s="1" t="s">
        <v>3743</v>
      </c>
      <c r="AE2249" s="1" t="s">
        <v>3744</v>
      </c>
      <c r="AF2249" s="1" t="s">
        <v>70</v>
      </c>
      <c r="AG2249" s="1" t="s">
        <v>3745</v>
      </c>
      <c r="AH2249">
        <v>445</v>
      </c>
      <c r="AI2249" s="1" t="s">
        <v>70</v>
      </c>
      <c r="AJ2249" s="1" t="s">
        <v>71</v>
      </c>
      <c r="AK2249" s="1" t="s">
        <v>72</v>
      </c>
      <c r="AL2249">
        <v>1</v>
      </c>
      <c r="AM2249" s="1" t="s">
        <v>4669</v>
      </c>
      <c r="AN2249" s="2">
        <v>46113</v>
      </c>
      <c r="AO2249" s="3">
        <v>46113</v>
      </c>
    </row>
    <row r="2250" spans="1:41">
      <c r="A2250" s="1" t="s">
        <v>4670</v>
      </c>
      <c r="B2250" s="1" t="s">
        <v>3733</v>
      </c>
      <c r="E2250" s="1" t="s">
        <v>3734</v>
      </c>
      <c r="F2250">
        <v>46134.833333333336</v>
      </c>
      <c r="G2250">
        <v>46135.833333333336</v>
      </c>
      <c r="H2250">
        <v>46112.833333333336</v>
      </c>
      <c r="I2250">
        <v>46142.833333333336</v>
      </c>
      <c r="J2250" s="1" t="s">
        <v>3760</v>
      </c>
      <c r="K2250" s="1" t="s">
        <v>76</v>
      </c>
      <c r="L2250" s="1" t="s">
        <v>3761</v>
      </c>
      <c r="M2250" s="1" t="s">
        <v>3762</v>
      </c>
      <c r="N2250" s="1" t="s">
        <v>3738</v>
      </c>
      <c r="O2250" s="1" t="s">
        <v>49</v>
      </c>
      <c r="P2250">
        <v>305.62079999999997</v>
      </c>
      <c r="Q2250" s="1" t="s">
        <v>3763</v>
      </c>
      <c r="R2250">
        <v>2.5999866501232899E-2</v>
      </c>
      <c r="S2250" s="1" t="s">
        <v>51</v>
      </c>
      <c r="T2250" s="1" t="s">
        <v>52</v>
      </c>
      <c r="U2250">
        <v>7.9461000000000004</v>
      </c>
      <c r="V2250">
        <v>7.3349000000000002</v>
      </c>
      <c r="W2250">
        <v>7.3349000000000002</v>
      </c>
      <c r="X2250" s="1" t="s">
        <v>53</v>
      </c>
      <c r="Y2250" s="1" t="s">
        <v>49</v>
      </c>
      <c r="Z2250" s="1" t="s">
        <v>3761</v>
      </c>
      <c r="AA2250" s="1" t="s">
        <v>3741</v>
      </c>
      <c r="AB2250" s="1" t="s">
        <v>3742</v>
      </c>
      <c r="AC2250" s="1" t="s">
        <v>67</v>
      </c>
      <c r="AD2250" s="1" t="s">
        <v>3743</v>
      </c>
      <c r="AE2250" s="1" t="s">
        <v>3744</v>
      </c>
      <c r="AF2250" s="1" t="s">
        <v>70</v>
      </c>
      <c r="AG2250" s="1" t="s">
        <v>3745</v>
      </c>
      <c r="AH2250">
        <v>446</v>
      </c>
      <c r="AI2250" s="1" t="s">
        <v>70</v>
      </c>
      <c r="AJ2250" s="1" t="s">
        <v>71</v>
      </c>
      <c r="AK2250" s="1" t="s">
        <v>72</v>
      </c>
      <c r="AL2250">
        <v>1</v>
      </c>
      <c r="AM2250" s="1" t="s">
        <v>4671</v>
      </c>
      <c r="AN2250" s="2">
        <v>46113</v>
      </c>
      <c r="AO2250" s="3">
        <v>46113</v>
      </c>
    </row>
    <row r="2251" spans="1:41">
      <c r="A2251" s="1" t="s">
        <v>4672</v>
      </c>
      <c r="B2251" s="1" t="s">
        <v>3733</v>
      </c>
      <c r="E2251" s="1" t="s">
        <v>3734</v>
      </c>
      <c r="F2251">
        <v>46134.833333333336</v>
      </c>
      <c r="G2251">
        <v>46135.833333333336</v>
      </c>
      <c r="H2251">
        <v>46112.833333333336</v>
      </c>
      <c r="I2251">
        <v>46142.833333333336</v>
      </c>
      <c r="J2251" s="1" t="s">
        <v>3760</v>
      </c>
      <c r="K2251" s="1" t="s">
        <v>76</v>
      </c>
      <c r="L2251" s="1" t="s">
        <v>3761</v>
      </c>
      <c r="M2251" s="1" t="s">
        <v>3766</v>
      </c>
      <c r="N2251" s="1" t="s">
        <v>3738</v>
      </c>
      <c r="O2251" s="1" t="s">
        <v>49</v>
      </c>
      <c r="P2251">
        <v>346.52629999999999</v>
      </c>
      <c r="Q2251" s="1" t="s">
        <v>3763</v>
      </c>
      <c r="R2251">
        <v>2.6000046749698365E-2</v>
      </c>
      <c r="S2251" s="1" t="s">
        <v>51</v>
      </c>
      <c r="T2251" s="1" t="s">
        <v>52</v>
      </c>
      <c r="U2251">
        <v>9.0097000000000005</v>
      </c>
      <c r="V2251">
        <v>8.3165999999999993</v>
      </c>
      <c r="W2251">
        <v>8.3165999999999993</v>
      </c>
      <c r="X2251" s="1" t="s">
        <v>53</v>
      </c>
      <c r="Y2251" s="1" t="s">
        <v>49</v>
      </c>
      <c r="Z2251" s="1" t="s">
        <v>3761</v>
      </c>
      <c r="AA2251" s="1" t="s">
        <v>3741</v>
      </c>
      <c r="AB2251" s="1" t="s">
        <v>3742</v>
      </c>
      <c r="AC2251" s="1" t="s">
        <v>67</v>
      </c>
      <c r="AD2251" s="1" t="s">
        <v>3743</v>
      </c>
      <c r="AE2251" s="1" t="s">
        <v>3744</v>
      </c>
      <c r="AF2251" s="1" t="s">
        <v>70</v>
      </c>
      <c r="AG2251" s="1" t="s">
        <v>3745</v>
      </c>
      <c r="AH2251">
        <v>447</v>
      </c>
      <c r="AI2251" s="1" t="s">
        <v>70</v>
      </c>
      <c r="AJ2251" s="1" t="s">
        <v>71</v>
      </c>
      <c r="AK2251" s="1" t="s">
        <v>72</v>
      </c>
      <c r="AL2251">
        <v>1</v>
      </c>
      <c r="AM2251" s="1" t="s">
        <v>4673</v>
      </c>
      <c r="AN2251" s="2">
        <v>46113</v>
      </c>
      <c r="AO2251" s="3">
        <v>46113</v>
      </c>
    </row>
    <row r="2252" spans="1:41">
      <c r="A2252" s="1" t="s">
        <v>4674</v>
      </c>
      <c r="B2252" s="1" t="s">
        <v>3733</v>
      </c>
      <c r="E2252" s="1" t="s">
        <v>3734</v>
      </c>
      <c r="F2252">
        <v>46134.833333333336</v>
      </c>
      <c r="G2252">
        <v>46135.833333333336</v>
      </c>
      <c r="H2252">
        <v>46112.833333333336</v>
      </c>
      <c r="I2252">
        <v>46142.833333333336</v>
      </c>
      <c r="J2252" s="1" t="s">
        <v>3769</v>
      </c>
      <c r="K2252" s="1" t="s">
        <v>87</v>
      </c>
      <c r="L2252" s="1" t="s">
        <v>3770</v>
      </c>
      <c r="M2252" s="1" t="s">
        <v>3771</v>
      </c>
      <c r="N2252" s="1" t="s">
        <v>3738</v>
      </c>
      <c r="O2252" s="1" t="s">
        <v>49</v>
      </c>
      <c r="P2252">
        <v>383.78559999999999</v>
      </c>
      <c r="Q2252" s="1" t="s">
        <v>3739</v>
      </c>
      <c r="R2252">
        <v>8.2600024597066696E-2</v>
      </c>
      <c r="S2252" s="1" t="s">
        <v>3740</v>
      </c>
      <c r="T2252" s="1" t="s">
        <v>52</v>
      </c>
      <c r="U2252">
        <v>31.700700000000001</v>
      </c>
      <c r="V2252">
        <v>26.1281</v>
      </c>
      <c r="W2252">
        <v>26.1281</v>
      </c>
      <c r="X2252" s="1" t="s">
        <v>53</v>
      </c>
      <c r="Y2252" s="1" t="s">
        <v>49</v>
      </c>
      <c r="Z2252" s="1" t="s">
        <v>3770</v>
      </c>
      <c r="AA2252" s="1" t="s">
        <v>3741</v>
      </c>
      <c r="AB2252" s="1" t="s">
        <v>3742</v>
      </c>
      <c r="AC2252" s="1" t="s">
        <v>67</v>
      </c>
      <c r="AD2252" s="1" t="s">
        <v>3743</v>
      </c>
      <c r="AE2252" s="1" t="s">
        <v>3744</v>
      </c>
      <c r="AF2252" s="1" t="s">
        <v>70</v>
      </c>
      <c r="AG2252" s="1" t="s">
        <v>3745</v>
      </c>
      <c r="AH2252">
        <v>448</v>
      </c>
      <c r="AI2252" s="1" t="s">
        <v>70</v>
      </c>
      <c r="AJ2252" s="1" t="s">
        <v>71</v>
      </c>
      <c r="AK2252" s="1" t="s">
        <v>72</v>
      </c>
      <c r="AL2252">
        <v>1</v>
      </c>
      <c r="AM2252" s="1" t="s">
        <v>4675</v>
      </c>
      <c r="AN2252" s="2">
        <v>46113</v>
      </c>
      <c r="AO2252" s="3">
        <v>46113</v>
      </c>
    </row>
    <row r="2253" spans="1:41">
      <c r="A2253" s="1" t="s">
        <v>4676</v>
      </c>
      <c r="B2253" s="1" t="s">
        <v>3733</v>
      </c>
      <c r="E2253" s="1" t="s">
        <v>3734</v>
      </c>
      <c r="F2253">
        <v>46134.833333333336</v>
      </c>
      <c r="G2253">
        <v>46135.833333333336</v>
      </c>
      <c r="H2253">
        <v>46112.833333333336</v>
      </c>
      <c r="I2253">
        <v>46142.833333333336</v>
      </c>
      <c r="J2253" s="1" t="s">
        <v>3769</v>
      </c>
      <c r="K2253" s="1" t="s">
        <v>87</v>
      </c>
      <c r="L2253" s="1" t="s">
        <v>3770</v>
      </c>
      <c r="M2253" s="1" t="s">
        <v>3774</v>
      </c>
      <c r="N2253" s="1" t="s">
        <v>3738</v>
      </c>
      <c r="O2253" s="1" t="s">
        <v>49</v>
      </c>
      <c r="P2253">
        <v>402.8365</v>
      </c>
      <c r="Q2253" s="1" t="s">
        <v>3739</v>
      </c>
      <c r="R2253">
        <v>8.2600012660223196E-2</v>
      </c>
      <c r="S2253" s="1" t="s">
        <v>3740</v>
      </c>
      <c r="T2253" s="1" t="s">
        <v>52</v>
      </c>
      <c r="U2253">
        <v>33.274299999999997</v>
      </c>
      <c r="V2253">
        <v>27.4251</v>
      </c>
      <c r="W2253">
        <v>27.4251</v>
      </c>
      <c r="X2253" s="1" t="s">
        <v>53</v>
      </c>
      <c r="Y2253" s="1" t="s">
        <v>49</v>
      </c>
      <c r="Z2253" s="1" t="s">
        <v>3770</v>
      </c>
      <c r="AA2253" s="1" t="s">
        <v>3741</v>
      </c>
      <c r="AB2253" s="1" t="s">
        <v>3742</v>
      </c>
      <c r="AC2253" s="1" t="s">
        <v>67</v>
      </c>
      <c r="AD2253" s="1" t="s">
        <v>3743</v>
      </c>
      <c r="AE2253" s="1" t="s">
        <v>3744</v>
      </c>
      <c r="AF2253" s="1" t="s">
        <v>70</v>
      </c>
      <c r="AG2253" s="1" t="s">
        <v>3745</v>
      </c>
      <c r="AH2253">
        <v>449</v>
      </c>
      <c r="AI2253" s="1" t="s">
        <v>70</v>
      </c>
      <c r="AJ2253" s="1" t="s">
        <v>71</v>
      </c>
      <c r="AK2253" s="1" t="s">
        <v>72</v>
      </c>
      <c r="AL2253">
        <v>1</v>
      </c>
      <c r="AM2253" s="1" t="s">
        <v>4677</v>
      </c>
      <c r="AN2253" s="2">
        <v>46113</v>
      </c>
      <c r="AO2253" s="3">
        <v>46113</v>
      </c>
    </row>
    <row r="2254" spans="1:41">
      <c r="A2254" s="1" t="s">
        <v>4678</v>
      </c>
      <c r="B2254" s="1" t="s">
        <v>3733</v>
      </c>
      <c r="E2254" s="1" t="s">
        <v>3734</v>
      </c>
      <c r="F2254">
        <v>46134.833333333336</v>
      </c>
      <c r="G2254">
        <v>46135.833333333336</v>
      </c>
      <c r="H2254">
        <v>46112.833333333336</v>
      </c>
      <c r="I2254">
        <v>46142.833333333336</v>
      </c>
      <c r="J2254" s="1" t="s">
        <v>3777</v>
      </c>
      <c r="K2254" s="1" t="s">
        <v>107</v>
      </c>
      <c r="L2254" s="1" t="s">
        <v>3778</v>
      </c>
      <c r="M2254" s="1" t="s">
        <v>3779</v>
      </c>
      <c r="N2254" s="1" t="s">
        <v>3738</v>
      </c>
      <c r="O2254" s="1" t="s">
        <v>49</v>
      </c>
      <c r="P2254">
        <v>292.02679999999998</v>
      </c>
      <c r="Q2254" s="1" t="s">
        <v>3780</v>
      </c>
      <c r="R2254">
        <v>0.5</v>
      </c>
      <c r="S2254" s="1" t="s">
        <v>51</v>
      </c>
      <c r="T2254" s="1" t="s">
        <v>52</v>
      </c>
      <c r="U2254">
        <v>146.01339999999999</v>
      </c>
      <c r="V2254">
        <v>134.3323</v>
      </c>
      <c r="W2254">
        <v>134.3323</v>
      </c>
      <c r="X2254" s="1" t="s">
        <v>53</v>
      </c>
      <c r="Y2254" s="1" t="s">
        <v>49</v>
      </c>
      <c r="Z2254" s="1" t="s">
        <v>3778</v>
      </c>
      <c r="AA2254" s="1" t="s">
        <v>55</v>
      </c>
      <c r="AB2254" s="1" t="s">
        <v>56</v>
      </c>
      <c r="AC2254" s="1" t="s">
        <v>57</v>
      </c>
      <c r="AD2254" s="1" t="s">
        <v>58</v>
      </c>
      <c r="AE2254" s="1" t="s">
        <v>59</v>
      </c>
      <c r="AF2254" s="1" t="s">
        <v>56</v>
      </c>
      <c r="AG2254" s="1" t="s">
        <v>3745</v>
      </c>
      <c r="AH2254">
        <v>450</v>
      </c>
      <c r="AI2254" s="1" t="s">
        <v>56</v>
      </c>
      <c r="AJ2254" s="1" t="s">
        <v>56</v>
      </c>
      <c r="AK2254" s="1" t="s">
        <v>61</v>
      </c>
      <c r="AL2254">
        <v>1</v>
      </c>
      <c r="AM2254" s="1" t="s">
        <v>4679</v>
      </c>
      <c r="AN2254" s="2">
        <v>46113</v>
      </c>
      <c r="AO2254" s="3">
        <v>46113</v>
      </c>
    </row>
    <row r="2255" spans="1:41">
      <c r="A2255" s="1" t="s">
        <v>4680</v>
      </c>
      <c r="B2255" s="1" t="s">
        <v>3733</v>
      </c>
      <c r="E2255" s="1" t="s">
        <v>3734</v>
      </c>
      <c r="F2255">
        <v>46134.833333333336</v>
      </c>
      <c r="G2255">
        <v>46135.833333333336</v>
      </c>
      <c r="H2255">
        <v>46112.833333333336</v>
      </c>
      <c r="I2255">
        <v>46142.833333333336</v>
      </c>
      <c r="J2255" s="1" t="s">
        <v>3777</v>
      </c>
      <c r="K2255" s="1" t="s">
        <v>107</v>
      </c>
      <c r="L2255" s="1" t="s">
        <v>3778</v>
      </c>
      <c r="M2255" s="1" t="s">
        <v>3784</v>
      </c>
      <c r="N2255" s="1" t="s">
        <v>3738</v>
      </c>
      <c r="O2255" s="1" t="s">
        <v>49</v>
      </c>
      <c r="P2255">
        <v>308.28160000000003</v>
      </c>
      <c r="Q2255" s="1" t="s">
        <v>3780</v>
      </c>
      <c r="R2255">
        <v>0.5</v>
      </c>
      <c r="S2255" s="1" t="s">
        <v>51</v>
      </c>
      <c r="T2255" s="1" t="s">
        <v>52</v>
      </c>
      <c r="U2255">
        <v>154.14080000000001</v>
      </c>
      <c r="V2255">
        <v>141.80950000000001</v>
      </c>
      <c r="W2255">
        <v>141.80950000000001</v>
      </c>
      <c r="X2255" s="1" t="s">
        <v>53</v>
      </c>
      <c r="Y2255" s="1" t="s">
        <v>49</v>
      </c>
      <c r="Z2255" s="1" t="s">
        <v>3778</v>
      </c>
      <c r="AA2255" s="1" t="s">
        <v>3781</v>
      </c>
      <c r="AB2255" s="1" t="s">
        <v>3742</v>
      </c>
      <c r="AC2255" s="1" t="s">
        <v>67</v>
      </c>
      <c r="AD2255" s="1" t="s">
        <v>3743</v>
      </c>
      <c r="AE2255" s="1" t="s">
        <v>3744</v>
      </c>
      <c r="AF2255" s="1" t="s">
        <v>70</v>
      </c>
      <c r="AG2255" s="1" t="s">
        <v>3745</v>
      </c>
      <c r="AH2255">
        <v>451</v>
      </c>
      <c r="AI2255" s="1" t="s">
        <v>113</v>
      </c>
      <c r="AJ2255" s="1" t="s">
        <v>114</v>
      </c>
      <c r="AK2255" s="1" t="s">
        <v>115</v>
      </c>
      <c r="AL2255">
        <v>1</v>
      </c>
      <c r="AM2255" s="1" t="s">
        <v>4681</v>
      </c>
      <c r="AN2255" s="2">
        <v>46113</v>
      </c>
      <c r="AO2255" s="3">
        <v>46113</v>
      </c>
    </row>
    <row r="2256" spans="1:41">
      <c r="A2256" s="1" t="s">
        <v>4682</v>
      </c>
      <c r="B2256" s="1" t="s">
        <v>3733</v>
      </c>
      <c r="E2256" s="1" t="s">
        <v>3787</v>
      </c>
      <c r="F2256">
        <v>46134.833333333336</v>
      </c>
      <c r="G2256">
        <v>46135.833333333336</v>
      </c>
      <c r="H2256">
        <v>46112.833333333336</v>
      </c>
      <c r="I2256">
        <v>46142.833333333336</v>
      </c>
      <c r="J2256" s="1" t="s">
        <v>3735</v>
      </c>
      <c r="K2256" s="1" t="s">
        <v>45</v>
      </c>
      <c r="L2256" s="1" t="s">
        <v>3736</v>
      </c>
      <c r="M2256" s="1" t="s">
        <v>3788</v>
      </c>
      <c r="N2256" s="1" t="s">
        <v>3738</v>
      </c>
      <c r="O2256" s="1" t="s">
        <v>49</v>
      </c>
      <c r="P2256">
        <v>632.5471</v>
      </c>
      <c r="Q2256" s="1" t="s">
        <v>3739</v>
      </c>
      <c r="R2256">
        <v>3.161092668040056E-2</v>
      </c>
      <c r="S2256" s="1" t="s">
        <v>3740</v>
      </c>
      <c r="T2256" s="1" t="s">
        <v>52</v>
      </c>
      <c r="U2256">
        <v>19.9954</v>
      </c>
      <c r="V2256">
        <v>16.224799999999998</v>
      </c>
      <c r="W2256">
        <v>16.224799999999998</v>
      </c>
      <c r="X2256" s="1" t="s">
        <v>53</v>
      </c>
      <c r="Y2256" s="1" t="s">
        <v>49</v>
      </c>
      <c r="Z2256" s="1" t="s">
        <v>3736</v>
      </c>
      <c r="AA2256" s="1" t="s">
        <v>55</v>
      </c>
      <c r="AB2256" s="1" t="s">
        <v>56</v>
      </c>
      <c r="AC2256" s="1" t="s">
        <v>57</v>
      </c>
      <c r="AD2256" s="1" t="s">
        <v>58</v>
      </c>
      <c r="AE2256" s="1" t="s">
        <v>59</v>
      </c>
      <c r="AF2256" s="1" t="s">
        <v>56</v>
      </c>
      <c r="AG2256" s="1" t="s">
        <v>3745</v>
      </c>
      <c r="AH2256">
        <v>452</v>
      </c>
      <c r="AI2256" s="1" t="s">
        <v>56</v>
      </c>
      <c r="AJ2256" s="1" t="s">
        <v>56</v>
      </c>
      <c r="AK2256" s="1" t="s">
        <v>61</v>
      </c>
      <c r="AL2256">
        <v>1</v>
      </c>
      <c r="AM2256" s="1" t="s">
        <v>4683</v>
      </c>
      <c r="AN2256" s="2">
        <v>46113</v>
      </c>
      <c r="AO2256" s="3">
        <v>46113</v>
      </c>
    </row>
    <row r="2257" spans="1:41">
      <c r="A2257" s="1" t="s">
        <v>4684</v>
      </c>
      <c r="B2257" s="1" t="s">
        <v>3733</v>
      </c>
      <c r="E2257" s="1" t="s">
        <v>3787</v>
      </c>
      <c r="F2257">
        <v>46134.833333333336</v>
      </c>
      <c r="G2257">
        <v>46135.833333333336</v>
      </c>
      <c r="H2257">
        <v>46112.833333333336</v>
      </c>
      <c r="I2257">
        <v>46142.833333333336</v>
      </c>
      <c r="J2257" s="1" t="s">
        <v>3735</v>
      </c>
      <c r="K2257" s="1" t="s">
        <v>45</v>
      </c>
      <c r="L2257" s="1" t="s">
        <v>3736</v>
      </c>
      <c r="M2257" s="1" t="s">
        <v>3795</v>
      </c>
      <c r="N2257" s="1" t="s">
        <v>3738</v>
      </c>
      <c r="O2257" s="1" t="s">
        <v>49</v>
      </c>
      <c r="P2257">
        <v>723.17200000000003</v>
      </c>
      <c r="Q2257" s="1" t="s">
        <v>3739</v>
      </c>
      <c r="R2257">
        <v>3.1611013700751693E-2</v>
      </c>
      <c r="S2257" s="1" t="s">
        <v>3740</v>
      </c>
      <c r="T2257" s="1" t="s">
        <v>52</v>
      </c>
      <c r="U2257">
        <v>22.860199999999999</v>
      </c>
      <c r="V2257">
        <v>18.549399999999999</v>
      </c>
      <c r="W2257">
        <v>18.549399999999999</v>
      </c>
      <c r="X2257" s="1" t="s">
        <v>53</v>
      </c>
      <c r="Y2257" s="1" t="s">
        <v>49</v>
      </c>
      <c r="Z2257" s="1" t="s">
        <v>3736</v>
      </c>
      <c r="AA2257" s="1" t="s">
        <v>3789</v>
      </c>
      <c r="AB2257" s="1" t="s">
        <v>3790</v>
      </c>
      <c r="AC2257" s="1" t="s">
        <v>125</v>
      </c>
      <c r="AD2257" s="1" t="s">
        <v>3791</v>
      </c>
      <c r="AE2257" s="1" t="s">
        <v>3792</v>
      </c>
      <c r="AF2257" s="1" t="s">
        <v>70</v>
      </c>
      <c r="AG2257" s="1" t="s">
        <v>3745</v>
      </c>
      <c r="AH2257">
        <v>453</v>
      </c>
      <c r="AI2257" s="1" t="s">
        <v>70</v>
      </c>
      <c r="AJ2257" s="1" t="s">
        <v>71</v>
      </c>
      <c r="AK2257" s="1" t="s">
        <v>72</v>
      </c>
      <c r="AL2257">
        <v>1</v>
      </c>
      <c r="AM2257" s="1" t="s">
        <v>4685</v>
      </c>
      <c r="AN2257" s="2">
        <v>46113</v>
      </c>
      <c r="AO2257" s="3">
        <v>46113</v>
      </c>
    </row>
    <row r="2258" spans="1:41">
      <c r="A2258" s="1" t="s">
        <v>4686</v>
      </c>
      <c r="B2258" s="1" t="s">
        <v>3733</v>
      </c>
      <c r="E2258" s="1" t="s">
        <v>3787</v>
      </c>
      <c r="F2258">
        <v>46134.833333333336</v>
      </c>
      <c r="G2258">
        <v>46135.833333333336</v>
      </c>
      <c r="H2258">
        <v>46112.833333333336</v>
      </c>
      <c r="I2258">
        <v>46142.833333333336</v>
      </c>
      <c r="J2258" s="1" t="s">
        <v>3751</v>
      </c>
      <c r="K2258" s="1" t="s">
        <v>124</v>
      </c>
      <c r="L2258" s="1" t="s">
        <v>3752</v>
      </c>
      <c r="M2258" s="1" t="s">
        <v>3798</v>
      </c>
      <c r="N2258" s="1" t="s">
        <v>3738</v>
      </c>
      <c r="O2258" s="1" t="s">
        <v>49</v>
      </c>
      <c r="P2258">
        <v>5.1178999999999997</v>
      </c>
      <c r="Q2258" s="1" t="s">
        <v>3754</v>
      </c>
      <c r="R2258">
        <v>6.2499853455518863</v>
      </c>
      <c r="S2258" s="1" t="s">
        <v>51</v>
      </c>
      <c r="T2258" s="1" t="s">
        <v>52</v>
      </c>
      <c r="U2258">
        <v>31.986799999999999</v>
      </c>
      <c r="V2258">
        <v>30.387499999999999</v>
      </c>
      <c r="W2258">
        <v>30.387499999999999</v>
      </c>
      <c r="X2258" s="1" t="s">
        <v>53</v>
      </c>
      <c r="Y2258" s="1" t="s">
        <v>49</v>
      </c>
      <c r="Z2258" s="1" t="s">
        <v>3752</v>
      </c>
      <c r="AA2258" s="1" t="s">
        <v>3789</v>
      </c>
      <c r="AB2258" s="1" t="s">
        <v>3790</v>
      </c>
      <c r="AC2258" s="1" t="s">
        <v>125</v>
      </c>
      <c r="AD2258" s="1" t="s">
        <v>3791</v>
      </c>
      <c r="AE2258" s="1" t="s">
        <v>3792</v>
      </c>
      <c r="AF2258" s="1" t="s">
        <v>70</v>
      </c>
      <c r="AG2258" s="1" t="s">
        <v>3745</v>
      </c>
      <c r="AH2258">
        <v>454</v>
      </c>
      <c r="AI2258" s="1" t="s">
        <v>70</v>
      </c>
      <c r="AJ2258" s="1" t="s">
        <v>71</v>
      </c>
      <c r="AK2258" s="1" t="s">
        <v>72</v>
      </c>
      <c r="AL2258">
        <v>1</v>
      </c>
      <c r="AM2258" s="1" t="s">
        <v>4687</v>
      </c>
      <c r="AN2258" s="2">
        <v>46113</v>
      </c>
      <c r="AO2258" s="3">
        <v>46113</v>
      </c>
    </row>
    <row r="2259" spans="1:41">
      <c r="A2259" s="1" t="s">
        <v>4688</v>
      </c>
      <c r="B2259" s="1" t="s">
        <v>3733</v>
      </c>
      <c r="E2259" s="1" t="s">
        <v>3787</v>
      </c>
      <c r="F2259">
        <v>46134.833333333336</v>
      </c>
      <c r="G2259">
        <v>46135.833333333336</v>
      </c>
      <c r="H2259">
        <v>46112.833333333336</v>
      </c>
      <c r="I2259">
        <v>46142.833333333336</v>
      </c>
      <c r="J2259" s="1" t="s">
        <v>3751</v>
      </c>
      <c r="K2259" s="1" t="s">
        <v>124</v>
      </c>
      <c r="L2259" s="1" t="s">
        <v>3752</v>
      </c>
      <c r="M2259" s="1" t="s">
        <v>3801</v>
      </c>
      <c r="N2259" s="1" t="s">
        <v>3738</v>
      </c>
      <c r="O2259" s="1" t="s">
        <v>49</v>
      </c>
      <c r="P2259">
        <v>5.5709999999999997</v>
      </c>
      <c r="Q2259" s="1" t="s">
        <v>3754</v>
      </c>
      <c r="R2259">
        <v>6.2499551247531864</v>
      </c>
      <c r="S2259" s="1" t="s">
        <v>51</v>
      </c>
      <c r="T2259" s="1" t="s">
        <v>52</v>
      </c>
      <c r="U2259">
        <v>34.8185</v>
      </c>
      <c r="V2259">
        <v>33.077599999999997</v>
      </c>
      <c r="W2259">
        <v>33.077599999999997</v>
      </c>
      <c r="X2259" s="1" t="s">
        <v>53</v>
      </c>
      <c r="Y2259" s="1" t="s">
        <v>49</v>
      </c>
      <c r="Z2259" s="1" t="s">
        <v>3752</v>
      </c>
      <c r="AA2259" s="1" t="s">
        <v>3789</v>
      </c>
      <c r="AB2259" s="1" t="s">
        <v>3790</v>
      </c>
      <c r="AC2259" s="1" t="s">
        <v>125</v>
      </c>
      <c r="AD2259" s="1" t="s">
        <v>3791</v>
      </c>
      <c r="AE2259" s="1" t="s">
        <v>3792</v>
      </c>
      <c r="AF2259" s="1" t="s">
        <v>70</v>
      </c>
      <c r="AG2259" s="1" t="s">
        <v>3745</v>
      </c>
      <c r="AH2259">
        <v>455</v>
      </c>
      <c r="AI2259" s="1" t="s">
        <v>70</v>
      </c>
      <c r="AJ2259" s="1" t="s">
        <v>71</v>
      </c>
      <c r="AK2259" s="1" t="s">
        <v>72</v>
      </c>
      <c r="AL2259">
        <v>1</v>
      </c>
      <c r="AM2259" s="1" t="s">
        <v>4689</v>
      </c>
      <c r="AN2259" s="2">
        <v>46113</v>
      </c>
      <c r="AO2259" s="3">
        <v>46113</v>
      </c>
    </row>
    <row r="2260" spans="1:41">
      <c r="A2260" s="1" t="s">
        <v>4690</v>
      </c>
      <c r="B2260" s="1" t="s">
        <v>3733</v>
      </c>
      <c r="E2260" s="1" t="s">
        <v>3787</v>
      </c>
      <c r="F2260">
        <v>46134.833333333336</v>
      </c>
      <c r="G2260">
        <v>46135.833333333336</v>
      </c>
      <c r="H2260">
        <v>46112.833333333336</v>
      </c>
      <c r="I2260">
        <v>46142.833333333336</v>
      </c>
      <c r="J2260" s="1" t="s">
        <v>3760</v>
      </c>
      <c r="K2260" s="1" t="s">
        <v>76</v>
      </c>
      <c r="L2260" s="1" t="s">
        <v>3761</v>
      </c>
      <c r="M2260" s="1" t="s">
        <v>3804</v>
      </c>
      <c r="N2260" s="1" t="s">
        <v>3738</v>
      </c>
      <c r="O2260" s="1" t="s">
        <v>49</v>
      </c>
      <c r="P2260">
        <v>140.75970000000001</v>
      </c>
      <c r="Q2260" s="1" t="s">
        <v>3763</v>
      </c>
      <c r="R2260">
        <v>2.6000339585833161E-2</v>
      </c>
      <c r="S2260" s="1" t="s">
        <v>51</v>
      </c>
      <c r="T2260" s="1" t="s">
        <v>52</v>
      </c>
      <c r="U2260">
        <v>3.6598000000000002</v>
      </c>
      <c r="V2260">
        <v>3.3782000000000001</v>
      </c>
      <c r="W2260">
        <v>3.3782000000000001</v>
      </c>
      <c r="X2260" s="1" t="s">
        <v>53</v>
      </c>
      <c r="Y2260" s="1" t="s">
        <v>49</v>
      </c>
      <c r="Z2260" s="1" t="s">
        <v>3761</v>
      </c>
      <c r="AA2260" s="1" t="s">
        <v>3789</v>
      </c>
      <c r="AB2260" s="1" t="s">
        <v>3790</v>
      </c>
      <c r="AC2260" s="1" t="s">
        <v>125</v>
      </c>
      <c r="AD2260" s="1" t="s">
        <v>3791</v>
      </c>
      <c r="AE2260" s="1" t="s">
        <v>3792</v>
      </c>
      <c r="AF2260" s="1" t="s">
        <v>70</v>
      </c>
      <c r="AG2260" s="1" t="s">
        <v>3745</v>
      </c>
      <c r="AH2260">
        <v>456</v>
      </c>
      <c r="AI2260" s="1" t="s">
        <v>70</v>
      </c>
      <c r="AJ2260" s="1" t="s">
        <v>71</v>
      </c>
      <c r="AK2260" s="1" t="s">
        <v>72</v>
      </c>
      <c r="AL2260">
        <v>1</v>
      </c>
      <c r="AM2260" s="1" t="s">
        <v>4691</v>
      </c>
      <c r="AN2260" s="2">
        <v>46113</v>
      </c>
      <c r="AO2260" s="3">
        <v>46113</v>
      </c>
    </row>
    <row r="2261" spans="1:41">
      <c r="A2261" s="1" t="s">
        <v>4692</v>
      </c>
      <c r="B2261" s="1" t="s">
        <v>3733</v>
      </c>
      <c r="E2261" s="1" t="s">
        <v>3787</v>
      </c>
      <c r="F2261">
        <v>46134.833333333336</v>
      </c>
      <c r="G2261">
        <v>46135.833333333336</v>
      </c>
      <c r="H2261">
        <v>46112.833333333336</v>
      </c>
      <c r="I2261">
        <v>46142.833333333336</v>
      </c>
      <c r="J2261" s="1" t="s">
        <v>3760</v>
      </c>
      <c r="K2261" s="1" t="s">
        <v>76</v>
      </c>
      <c r="L2261" s="1" t="s">
        <v>3761</v>
      </c>
      <c r="M2261" s="1" t="s">
        <v>3807</v>
      </c>
      <c r="N2261" s="1" t="s">
        <v>3738</v>
      </c>
      <c r="O2261" s="1" t="s">
        <v>49</v>
      </c>
      <c r="P2261">
        <v>143.92939999999999</v>
      </c>
      <c r="Q2261" s="1" t="s">
        <v>3763</v>
      </c>
      <c r="R2261">
        <v>2.6000247343489241E-2</v>
      </c>
      <c r="S2261" s="1" t="s">
        <v>51</v>
      </c>
      <c r="T2261" s="1" t="s">
        <v>52</v>
      </c>
      <c r="U2261">
        <v>3.7422</v>
      </c>
      <c r="V2261">
        <v>3.4542999999999999</v>
      </c>
      <c r="W2261">
        <v>3.4542999999999999</v>
      </c>
      <c r="X2261" s="1" t="s">
        <v>53</v>
      </c>
      <c r="Y2261" s="1" t="s">
        <v>49</v>
      </c>
      <c r="Z2261" s="1" t="s">
        <v>3761</v>
      </c>
      <c r="AA2261" s="1" t="s">
        <v>3789</v>
      </c>
      <c r="AB2261" s="1" t="s">
        <v>3790</v>
      </c>
      <c r="AC2261" s="1" t="s">
        <v>125</v>
      </c>
      <c r="AD2261" s="1" t="s">
        <v>3791</v>
      </c>
      <c r="AE2261" s="1" t="s">
        <v>3792</v>
      </c>
      <c r="AF2261" s="1" t="s">
        <v>70</v>
      </c>
      <c r="AG2261" s="1" t="s">
        <v>3745</v>
      </c>
      <c r="AH2261">
        <v>457</v>
      </c>
      <c r="AI2261" s="1" t="s">
        <v>70</v>
      </c>
      <c r="AJ2261" s="1" t="s">
        <v>71</v>
      </c>
      <c r="AK2261" s="1" t="s">
        <v>72</v>
      </c>
      <c r="AL2261">
        <v>1</v>
      </c>
      <c r="AM2261" s="1" t="s">
        <v>4693</v>
      </c>
      <c r="AN2261" s="2">
        <v>46113</v>
      </c>
      <c r="AO2261" s="3">
        <v>46113</v>
      </c>
    </row>
    <row r="2262" spans="1:41">
      <c r="A2262" s="1" t="s">
        <v>4694</v>
      </c>
      <c r="B2262" s="1" t="s">
        <v>3733</v>
      </c>
      <c r="E2262" s="1" t="s">
        <v>3787</v>
      </c>
      <c r="F2262">
        <v>46134.833333333336</v>
      </c>
      <c r="G2262">
        <v>46135.833333333336</v>
      </c>
      <c r="H2262">
        <v>46112.833333333336</v>
      </c>
      <c r="I2262">
        <v>46142.833333333336</v>
      </c>
      <c r="J2262" s="1" t="s">
        <v>3769</v>
      </c>
      <c r="K2262" s="1" t="s">
        <v>87</v>
      </c>
      <c r="L2262" s="1" t="s">
        <v>3770</v>
      </c>
      <c r="M2262" s="1" t="s">
        <v>3810</v>
      </c>
      <c r="N2262" s="1" t="s">
        <v>3738</v>
      </c>
      <c r="O2262" s="1" t="s">
        <v>49</v>
      </c>
      <c r="P2262">
        <v>193.27289999999999</v>
      </c>
      <c r="Q2262" s="1" t="s">
        <v>3739</v>
      </c>
      <c r="R2262">
        <v>8.2599785070747112E-2</v>
      </c>
      <c r="S2262" s="1" t="s">
        <v>3740</v>
      </c>
      <c r="T2262" s="1" t="s">
        <v>52</v>
      </c>
      <c r="U2262">
        <v>15.9643</v>
      </c>
      <c r="V2262">
        <v>13.157999999999999</v>
      </c>
      <c r="W2262">
        <v>13.157999999999999</v>
      </c>
      <c r="X2262" s="1" t="s">
        <v>53</v>
      </c>
      <c r="Y2262" s="1" t="s">
        <v>49</v>
      </c>
      <c r="Z2262" s="1" t="s">
        <v>3770</v>
      </c>
      <c r="AA2262" s="1" t="s">
        <v>3789</v>
      </c>
      <c r="AB2262" s="1" t="s">
        <v>3790</v>
      </c>
      <c r="AC2262" s="1" t="s">
        <v>125</v>
      </c>
      <c r="AD2262" s="1" t="s">
        <v>3791</v>
      </c>
      <c r="AE2262" s="1" t="s">
        <v>3792</v>
      </c>
      <c r="AF2262" s="1" t="s">
        <v>70</v>
      </c>
      <c r="AG2262" s="1" t="s">
        <v>3745</v>
      </c>
      <c r="AH2262">
        <v>458</v>
      </c>
      <c r="AI2262" s="1" t="s">
        <v>70</v>
      </c>
      <c r="AJ2262" s="1" t="s">
        <v>71</v>
      </c>
      <c r="AK2262" s="1" t="s">
        <v>72</v>
      </c>
      <c r="AL2262">
        <v>1</v>
      </c>
      <c r="AM2262" s="1" t="s">
        <v>4695</v>
      </c>
      <c r="AN2262" s="2">
        <v>46113</v>
      </c>
      <c r="AO2262" s="3">
        <v>46113</v>
      </c>
    </row>
    <row r="2263" spans="1:41">
      <c r="A2263" s="1" t="s">
        <v>4696</v>
      </c>
      <c r="B2263" s="1" t="s">
        <v>3733</v>
      </c>
      <c r="E2263" s="1" t="s">
        <v>3787</v>
      </c>
      <c r="F2263">
        <v>46134.833333333336</v>
      </c>
      <c r="G2263">
        <v>46135.833333333336</v>
      </c>
      <c r="H2263">
        <v>46112.833333333336</v>
      </c>
      <c r="I2263">
        <v>46142.833333333336</v>
      </c>
      <c r="J2263" s="1" t="s">
        <v>3769</v>
      </c>
      <c r="K2263" s="1" t="s">
        <v>87</v>
      </c>
      <c r="L2263" s="1" t="s">
        <v>3770</v>
      </c>
      <c r="M2263" s="1" t="s">
        <v>3813</v>
      </c>
      <c r="N2263" s="1" t="s">
        <v>3738</v>
      </c>
      <c r="O2263" s="1" t="s">
        <v>49</v>
      </c>
      <c r="P2263">
        <v>194.3262</v>
      </c>
      <c r="Q2263" s="1" t="s">
        <v>3739</v>
      </c>
      <c r="R2263">
        <v>8.2599772959076029E-2</v>
      </c>
      <c r="S2263" s="1" t="s">
        <v>3740</v>
      </c>
      <c r="T2263" s="1" t="s">
        <v>52</v>
      </c>
      <c r="U2263">
        <v>16.051300000000001</v>
      </c>
      <c r="V2263">
        <v>13.229699999999999</v>
      </c>
      <c r="W2263">
        <v>13.229699999999999</v>
      </c>
      <c r="X2263" s="1" t="s">
        <v>53</v>
      </c>
      <c r="Y2263" s="1" t="s">
        <v>49</v>
      </c>
      <c r="Z2263" s="1" t="s">
        <v>3770</v>
      </c>
      <c r="AA2263" s="1" t="s">
        <v>3789</v>
      </c>
      <c r="AB2263" s="1" t="s">
        <v>3790</v>
      </c>
      <c r="AC2263" s="1" t="s">
        <v>125</v>
      </c>
      <c r="AD2263" s="1" t="s">
        <v>3791</v>
      </c>
      <c r="AE2263" s="1" t="s">
        <v>3792</v>
      </c>
      <c r="AF2263" s="1" t="s">
        <v>70</v>
      </c>
      <c r="AG2263" s="1" t="s">
        <v>3745</v>
      </c>
      <c r="AH2263">
        <v>459</v>
      </c>
      <c r="AI2263" s="1" t="s">
        <v>70</v>
      </c>
      <c r="AJ2263" s="1" t="s">
        <v>71</v>
      </c>
      <c r="AK2263" s="1" t="s">
        <v>72</v>
      </c>
      <c r="AL2263">
        <v>1</v>
      </c>
      <c r="AM2263" s="1" t="s">
        <v>4697</v>
      </c>
      <c r="AN2263" s="2">
        <v>46113</v>
      </c>
      <c r="AO2263" s="3">
        <v>46113</v>
      </c>
    </row>
    <row r="2264" spans="1:41">
      <c r="A2264" s="1" t="s">
        <v>4698</v>
      </c>
      <c r="B2264" s="1" t="s">
        <v>3733</v>
      </c>
      <c r="E2264" s="1" t="s">
        <v>3787</v>
      </c>
      <c r="F2264">
        <v>46134.833333333336</v>
      </c>
      <c r="G2264">
        <v>46135.833333333336</v>
      </c>
      <c r="H2264">
        <v>46112.833333333336</v>
      </c>
      <c r="I2264">
        <v>46142.833333333336</v>
      </c>
      <c r="J2264" s="1" t="s">
        <v>3777</v>
      </c>
      <c r="K2264" s="1" t="s">
        <v>107</v>
      </c>
      <c r="L2264" s="1" t="s">
        <v>3778</v>
      </c>
      <c r="M2264" s="1" t="s">
        <v>3816</v>
      </c>
      <c r="N2264" s="1" t="s">
        <v>3738</v>
      </c>
      <c r="O2264" s="1" t="s">
        <v>49</v>
      </c>
      <c r="P2264">
        <v>135.62639999999999</v>
      </c>
      <c r="Q2264" s="1" t="s">
        <v>3780</v>
      </c>
      <c r="R2264">
        <v>0.5</v>
      </c>
      <c r="S2264" s="1" t="s">
        <v>51</v>
      </c>
      <c r="T2264" s="1" t="s">
        <v>52</v>
      </c>
      <c r="U2264">
        <v>67.813199999999995</v>
      </c>
      <c r="V2264">
        <v>62.388199999999998</v>
      </c>
      <c r="W2264">
        <v>62.388199999999998</v>
      </c>
      <c r="X2264" s="1" t="s">
        <v>53</v>
      </c>
      <c r="Y2264" s="1" t="s">
        <v>49</v>
      </c>
      <c r="Z2264" s="1" t="s">
        <v>3778</v>
      </c>
      <c r="AA2264" s="1" t="s">
        <v>55</v>
      </c>
      <c r="AB2264" s="1" t="s">
        <v>56</v>
      </c>
      <c r="AC2264" s="1" t="s">
        <v>57</v>
      </c>
      <c r="AD2264" s="1" t="s">
        <v>58</v>
      </c>
      <c r="AE2264" s="1" t="s">
        <v>59</v>
      </c>
      <c r="AF2264" s="1" t="s">
        <v>56</v>
      </c>
      <c r="AG2264" s="1" t="s">
        <v>3745</v>
      </c>
      <c r="AH2264">
        <v>460</v>
      </c>
      <c r="AI2264" s="1" t="s">
        <v>56</v>
      </c>
      <c r="AJ2264" s="1" t="s">
        <v>56</v>
      </c>
      <c r="AK2264" s="1" t="s">
        <v>61</v>
      </c>
      <c r="AL2264">
        <v>1</v>
      </c>
      <c r="AM2264" s="1" t="s">
        <v>4699</v>
      </c>
      <c r="AN2264" s="2">
        <v>46113</v>
      </c>
      <c r="AO2264" s="3">
        <v>46113</v>
      </c>
    </row>
    <row r="2265" spans="1:41">
      <c r="A2265" s="1" t="s">
        <v>4700</v>
      </c>
      <c r="B2265" s="1" t="s">
        <v>3733</v>
      </c>
      <c r="E2265" s="1" t="s">
        <v>3787</v>
      </c>
      <c r="F2265">
        <v>46134.833333333336</v>
      </c>
      <c r="G2265">
        <v>46135.833333333336</v>
      </c>
      <c r="H2265">
        <v>46112.833333333336</v>
      </c>
      <c r="I2265">
        <v>46142.833333333336</v>
      </c>
      <c r="J2265" s="1" t="s">
        <v>3777</v>
      </c>
      <c r="K2265" s="1" t="s">
        <v>107</v>
      </c>
      <c r="L2265" s="1" t="s">
        <v>3778</v>
      </c>
      <c r="M2265" s="1" t="s">
        <v>3820</v>
      </c>
      <c r="N2265" s="1" t="s">
        <v>3738</v>
      </c>
      <c r="O2265" s="1" t="s">
        <v>49</v>
      </c>
      <c r="P2265">
        <v>144.05019999999999</v>
      </c>
      <c r="Q2265" s="1" t="s">
        <v>3780</v>
      </c>
      <c r="R2265">
        <v>0.5</v>
      </c>
      <c r="S2265" s="1" t="s">
        <v>51</v>
      </c>
      <c r="T2265" s="1" t="s">
        <v>52</v>
      </c>
      <c r="U2265">
        <v>72.025099999999995</v>
      </c>
      <c r="V2265">
        <v>66.263099999999994</v>
      </c>
      <c r="W2265">
        <v>66.263099999999994</v>
      </c>
      <c r="X2265" s="1" t="s">
        <v>53</v>
      </c>
      <c r="Y2265" s="1" t="s">
        <v>49</v>
      </c>
      <c r="Z2265" s="1" t="s">
        <v>3778</v>
      </c>
      <c r="AA2265" s="1" t="s">
        <v>3817</v>
      </c>
      <c r="AB2265" s="1" t="s">
        <v>3790</v>
      </c>
      <c r="AC2265" s="1" t="s">
        <v>125</v>
      </c>
      <c r="AD2265" s="1" t="s">
        <v>3791</v>
      </c>
      <c r="AE2265" s="1" t="s">
        <v>3792</v>
      </c>
      <c r="AF2265" s="1" t="s">
        <v>70</v>
      </c>
      <c r="AG2265" s="1" t="s">
        <v>3745</v>
      </c>
      <c r="AH2265">
        <v>461</v>
      </c>
      <c r="AI2265" s="1" t="s">
        <v>113</v>
      </c>
      <c r="AJ2265" s="1" t="s">
        <v>114</v>
      </c>
      <c r="AK2265" s="1" t="s">
        <v>115</v>
      </c>
      <c r="AL2265">
        <v>1</v>
      </c>
      <c r="AM2265" s="1" t="s">
        <v>4701</v>
      </c>
      <c r="AN2265" s="2">
        <v>46113</v>
      </c>
      <c r="AO2265" s="3">
        <v>46113</v>
      </c>
    </row>
    <row r="2266" spans="1:41">
      <c r="A2266" s="1" t="s">
        <v>4702</v>
      </c>
      <c r="B2266" s="1" t="s">
        <v>3733</v>
      </c>
      <c r="E2266" s="1" t="s">
        <v>3734</v>
      </c>
      <c r="F2266">
        <v>46135.833333333336</v>
      </c>
      <c r="G2266">
        <v>46136.833333333336</v>
      </c>
      <c r="H2266">
        <v>46112.833333333336</v>
      </c>
      <c r="I2266">
        <v>46142.833333333336</v>
      </c>
      <c r="J2266" s="1" t="s">
        <v>3735</v>
      </c>
      <c r="K2266" s="1" t="s">
        <v>45</v>
      </c>
      <c r="L2266" s="1" t="s">
        <v>3736</v>
      </c>
      <c r="M2266" s="1" t="s">
        <v>3737</v>
      </c>
      <c r="N2266" s="1" t="s">
        <v>3738</v>
      </c>
      <c r="O2266" s="1" t="s">
        <v>49</v>
      </c>
      <c r="P2266">
        <v>1612.0478000000001</v>
      </c>
      <c r="Q2266" s="1" t="s">
        <v>3739</v>
      </c>
      <c r="R2266">
        <v>3.1610973322255091E-2</v>
      </c>
      <c r="S2266" s="1" t="s">
        <v>3740</v>
      </c>
      <c r="T2266" s="1" t="s">
        <v>52</v>
      </c>
      <c r="U2266">
        <v>50.958399999999997</v>
      </c>
      <c r="V2266">
        <v>41.3491</v>
      </c>
      <c r="W2266">
        <v>41.3491</v>
      </c>
      <c r="X2266" s="1" t="s">
        <v>53</v>
      </c>
      <c r="Y2266" s="1" t="s">
        <v>49</v>
      </c>
      <c r="Z2266" s="1" t="s">
        <v>3736</v>
      </c>
      <c r="AA2266" s="1" t="s">
        <v>3741</v>
      </c>
      <c r="AB2266" s="1" t="s">
        <v>3742</v>
      </c>
      <c r="AC2266" s="1" t="s">
        <v>67</v>
      </c>
      <c r="AD2266" s="1" t="s">
        <v>3743</v>
      </c>
      <c r="AE2266" s="1" t="s">
        <v>3744</v>
      </c>
      <c r="AF2266" s="1" t="s">
        <v>70</v>
      </c>
      <c r="AG2266" s="1" t="s">
        <v>3745</v>
      </c>
      <c r="AH2266">
        <v>462</v>
      </c>
      <c r="AI2266" s="1" t="s">
        <v>70</v>
      </c>
      <c r="AJ2266" s="1" t="s">
        <v>71</v>
      </c>
      <c r="AK2266" s="1" t="s">
        <v>72</v>
      </c>
      <c r="AL2266">
        <v>1</v>
      </c>
      <c r="AM2266" s="1" t="s">
        <v>4703</v>
      </c>
      <c r="AN2266" s="2">
        <v>46113</v>
      </c>
      <c r="AO2266" s="3">
        <v>46113</v>
      </c>
    </row>
    <row r="2267" spans="1:41">
      <c r="A2267" s="1" t="s">
        <v>4704</v>
      </c>
      <c r="B2267" s="1" t="s">
        <v>3733</v>
      </c>
      <c r="E2267" s="1" t="s">
        <v>3734</v>
      </c>
      <c r="F2267">
        <v>46135.833333333336</v>
      </c>
      <c r="G2267">
        <v>46136.833333333336</v>
      </c>
      <c r="H2267">
        <v>46112.833333333336</v>
      </c>
      <c r="I2267">
        <v>46142.833333333336</v>
      </c>
      <c r="J2267" s="1" t="s">
        <v>3735</v>
      </c>
      <c r="K2267" s="1" t="s">
        <v>45</v>
      </c>
      <c r="L2267" s="1" t="s">
        <v>3736</v>
      </c>
      <c r="M2267" s="1" t="s">
        <v>3748</v>
      </c>
      <c r="N2267" s="1" t="s">
        <v>3738</v>
      </c>
      <c r="O2267" s="1" t="s">
        <v>49</v>
      </c>
      <c r="P2267">
        <v>1495.6111000000001</v>
      </c>
      <c r="Q2267" s="1" t="s">
        <v>3739</v>
      </c>
      <c r="R2267">
        <v>3.161102508533134E-2</v>
      </c>
      <c r="S2267" s="1" t="s">
        <v>3740</v>
      </c>
      <c r="T2267" s="1" t="s">
        <v>52</v>
      </c>
      <c r="U2267">
        <v>47.277799999999999</v>
      </c>
      <c r="V2267">
        <v>38.362400000000001</v>
      </c>
      <c r="W2267">
        <v>38.362400000000001</v>
      </c>
      <c r="X2267" s="1" t="s">
        <v>53</v>
      </c>
      <c r="Y2267" s="1" t="s">
        <v>49</v>
      </c>
      <c r="Z2267" s="1" t="s">
        <v>3736</v>
      </c>
      <c r="AA2267" s="1" t="s">
        <v>3741</v>
      </c>
      <c r="AB2267" s="1" t="s">
        <v>3742</v>
      </c>
      <c r="AC2267" s="1" t="s">
        <v>67</v>
      </c>
      <c r="AD2267" s="1" t="s">
        <v>3743</v>
      </c>
      <c r="AE2267" s="1" t="s">
        <v>3744</v>
      </c>
      <c r="AF2267" s="1" t="s">
        <v>70</v>
      </c>
      <c r="AG2267" s="1" t="s">
        <v>3745</v>
      </c>
      <c r="AH2267">
        <v>463</v>
      </c>
      <c r="AI2267" s="1" t="s">
        <v>70</v>
      </c>
      <c r="AJ2267" s="1" t="s">
        <v>71</v>
      </c>
      <c r="AK2267" s="1" t="s">
        <v>72</v>
      </c>
      <c r="AL2267">
        <v>1</v>
      </c>
      <c r="AM2267" s="1" t="s">
        <v>4705</v>
      </c>
      <c r="AN2267" s="2">
        <v>46113</v>
      </c>
      <c r="AO2267" s="3">
        <v>46113</v>
      </c>
    </row>
    <row r="2268" spans="1:41">
      <c r="A2268" s="1" t="s">
        <v>4706</v>
      </c>
      <c r="B2268" s="1" t="s">
        <v>3733</v>
      </c>
      <c r="E2268" s="1" t="s">
        <v>3734</v>
      </c>
      <c r="F2268">
        <v>46135.833333333336</v>
      </c>
      <c r="G2268">
        <v>46136.833333333336</v>
      </c>
      <c r="H2268">
        <v>46112.833333333336</v>
      </c>
      <c r="I2268">
        <v>46142.833333333336</v>
      </c>
      <c r="J2268" s="1" t="s">
        <v>3751</v>
      </c>
      <c r="K2268" s="1" t="s">
        <v>124</v>
      </c>
      <c r="L2268" s="1" t="s">
        <v>3752</v>
      </c>
      <c r="M2268" s="1" t="s">
        <v>3753</v>
      </c>
      <c r="N2268" s="1" t="s">
        <v>3738</v>
      </c>
      <c r="O2268" s="1" t="s">
        <v>49</v>
      </c>
      <c r="P2268">
        <v>12.170400000000001</v>
      </c>
      <c r="Q2268" s="1" t="s">
        <v>3754</v>
      </c>
      <c r="R2268">
        <v>6.250016433313613</v>
      </c>
      <c r="S2268" s="1" t="s">
        <v>51</v>
      </c>
      <c r="T2268" s="1" t="s">
        <v>52</v>
      </c>
      <c r="U2268">
        <v>76.065200000000004</v>
      </c>
      <c r="V2268">
        <v>72.261899999999997</v>
      </c>
      <c r="W2268">
        <v>72.261899999999997</v>
      </c>
      <c r="X2268" s="1" t="s">
        <v>53</v>
      </c>
      <c r="Y2268" s="1" t="s">
        <v>49</v>
      </c>
      <c r="Z2268" s="1" t="s">
        <v>3752</v>
      </c>
      <c r="AA2268" s="1" t="s">
        <v>3741</v>
      </c>
      <c r="AB2268" s="1" t="s">
        <v>3742</v>
      </c>
      <c r="AC2268" s="1" t="s">
        <v>67</v>
      </c>
      <c r="AD2268" s="1" t="s">
        <v>3743</v>
      </c>
      <c r="AE2268" s="1" t="s">
        <v>3744</v>
      </c>
      <c r="AF2268" s="1" t="s">
        <v>70</v>
      </c>
      <c r="AG2268" s="1" t="s">
        <v>3745</v>
      </c>
      <c r="AH2268">
        <v>464</v>
      </c>
      <c r="AI2268" s="1" t="s">
        <v>70</v>
      </c>
      <c r="AJ2268" s="1" t="s">
        <v>71</v>
      </c>
      <c r="AK2268" s="1" t="s">
        <v>72</v>
      </c>
      <c r="AL2268">
        <v>1</v>
      </c>
      <c r="AM2268" s="1" t="s">
        <v>4707</v>
      </c>
      <c r="AN2268" s="2">
        <v>46113</v>
      </c>
      <c r="AO2268" s="3">
        <v>46113</v>
      </c>
    </row>
    <row r="2269" spans="1:41">
      <c r="A2269" s="1" t="s">
        <v>4708</v>
      </c>
      <c r="B2269" s="1" t="s">
        <v>3733</v>
      </c>
      <c r="E2269" s="1" t="s">
        <v>3734</v>
      </c>
      <c r="F2269">
        <v>46135.833333333336</v>
      </c>
      <c r="G2269">
        <v>46136.833333333336</v>
      </c>
      <c r="H2269">
        <v>46112.833333333336</v>
      </c>
      <c r="I2269">
        <v>46142.833333333336</v>
      </c>
      <c r="J2269" s="1" t="s">
        <v>3751</v>
      </c>
      <c r="K2269" s="1" t="s">
        <v>124</v>
      </c>
      <c r="L2269" s="1" t="s">
        <v>3752</v>
      </c>
      <c r="M2269" s="1" t="s">
        <v>3757</v>
      </c>
      <c r="N2269" s="1" t="s">
        <v>3738</v>
      </c>
      <c r="O2269" s="1" t="s">
        <v>49</v>
      </c>
      <c r="P2269">
        <v>12.379</v>
      </c>
      <c r="Q2269" s="1" t="s">
        <v>3754</v>
      </c>
      <c r="R2269">
        <v>6.2500040390984735</v>
      </c>
      <c r="S2269" s="1" t="s">
        <v>51</v>
      </c>
      <c r="T2269" s="1" t="s">
        <v>52</v>
      </c>
      <c r="U2269">
        <v>77.368799999999993</v>
      </c>
      <c r="V2269">
        <v>73.500399999999999</v>
      </c>
      <c r="W2269">
        <v>73.500399999999999</v>
      </c>
      <c r="X2269" s="1" t="s">
        <v>53</v>
      </c>
      <c r="Y2269" s="1" t="s">
        <v>49</v>
      </c>
      <c r="Z2269" s="1" t="s">
        <v>3752</v>
      </c>
      <c r="AA2269" s="1" t="s">
        <v>3741</v>
      </c>
      <c r="AB2269" s="1" t="s">
        <v>3742</v>
      </c>
      <c r="AC2269" s="1" t="s">
        <v>67</v>
      </c>
      <c r="AD2269" s="1" t="s">
        <v>3743</v>
      </c>
      <c r="AE2269" s="1" t="s">
        <v>3744</v>
      </c>
      <c r="AF2269" s="1" t="s">
        <v>70</v>
      </c>
      <c r="AG2269" s="1" t="s">
        <v>3745</v>
      </c>
      <c r="AH2269">
        <v>465</v>
      </c>
      <c r="AI2269" s="1" t="s">
        <v>70</v>
      </c>
      <c r="AJ2269" s="1" t="s">
        <v>71</v>
      </c>
      <c r="AK2269" s="1" t="s">
        <v>72</v>
      </c>
      <c r="AL2269">
        <v>1</v>
      </c>
      <c r="AM2269" s="1" t="s">
        <v>4709</v>
      </c>
      <c r="AN2269" s="2">
        <v>46113</v>
      </c>
      <c r="AO2269" s="3">
        <v>46113</v>
      </c>
    </row>
    <row r="2270" spans="1:41">
      <c r="A2270" s="1" t="s">
        <v>4710</v>
      </c>
      <c r="B2270" s="1" t="s">
        <v>3733</v>
      </c>
      <c r="E2270" s="1" t="s">
        <v>3734</v>
      </c>
      <c r="F2270">
        <v>46135.833333333336</v>
      </c>
      <c r="G2270">
        <v>46136.833333333336</v>
      </c>
      <c r="H2270">
        <v>46112.833333333336</v>
      </c>
      <c r="I2270">
        <v>46142.833333333336</v>
      </c>
      <c r="J2270" s="1" t="s">
        <v>3760</v>
      </c>
      <c r="K2270" s="1" t="s">
        <v>76</v>
      </c>
      <c r="L2270" s="1" t="s">
        <v>3761</v>
      </c>
      <c r="M2270" s="1" t="s">
        <v>3762</v>
      </c>
      <c r="N2270" s="1" t="s">
        <v>3738</v>
      </c>
      <c r="O2270" s="1" t="s">
        <v>49</v>
      </c>
      <c r="P2270">
        <v>332.88409999999999</v>
      </c>
      <c r="Q2270" s="1" t="s">
        <v>3763</v>
      </c>
      <c r="R2270">
        <v>2.6000040254250654E-2</v>
      </c>
      <c r="S2270" s="1" t="s">
        <v>51</v>
      </c>
      <c r="T2270" s="1" t="s">
        <v>52</v>
      </c>
      <c r="U2270">
        <v>8.6549999999999994</v>
      </c>
      <c r="V2270">
        <v>7.9892000000000003</v>
      </c>
      <c r="W2270">
        <v>7.9892000000000003</v>
      </c>
      <c r="X2270" s="1" t="s">
        <v>53</v>
      </c>
      <c r="Y2270" s="1" t="s">
        <v>49</v>
      </c>
      <c r="Z2270" s="1" t="s">
        <v>3761</v>
      </c>
      <c r="AA2270" s="1" t="s">
        <v>3741</v>
      </c>
      <c r="AB2270" s="1" t="s">
        <v>3742</v>
      </c>
      <c r="AC2270" s="1" t="s">
        <v>67</v>
      </c>
      <c r="AD2270" s="1" t="s">
        <v>3743</v>
      </c>
      <c r="AE2270" s="1" t="s">
        <v>3744</v>
      </c>
      <c r="AF2270" s="1" t="s">
        <v>70</v>
      </c>
      <c r="AG2270" s="1" t="s">
        <v>3745</v>
      </c>
      <c r="AH2270">
        <v>466</v>
      </c>
      <c r="AI2270" s="1" t="s">
        <v>70</v>
      </c>
      <c r="AJ2270" s="1" t="s">
        <v>71</v>
      </c>
      <c r="AK2270" s="1" t="s">
        <v>72</v>
      </c>
      <c r="AL2270">
        <v>1</v>
      </c>
      <c r="AM2270" s="1" t="s">
        <v>4711</v>
      </c>
      <c r="AN2270" s="2">
        <v>46113</v>
      </c>
      <c r="AO2270" s="3">
        <v>46113</v>
      </c>
    </row>
    <row r="2271" spans="1:41">
      <c r="A2271" s="1" t="s">
        <v>4712</v>
      </c>
      <c r="B2271" s="1" t="s">
        <v>3733</v>
      </c>
      <c r="E2271" s="1" t="s">
        <v>3734</v>
      </c>
      <c r="F2271">
        <v>46135.833333333336</v>
      </c>
      <c r="G2271">
        <v>46136.833333333336</v>
      </c>
      <c r="H2271">
        <v>46112.833333333336</v>
      </c>
      <c r="I2271">
        <v>46142.833333333336</v>
      </c>
      <c r="J2271" s="1" t="s">
        <v>3760</v>
      </c>
      <c r="K2271" s="1" t="s">
        <v>76</v>
      </c>
      <c r="L2271" s="1" t="s">
        <v>3761</v>
      </c>
      <c r="M2271" s="1" t="s">
        <v>3766</v>
      </c>
      <c r="N2271" s="1" t="s">
        <v>3738</v>
      </c>
      <c r="O2271" s="1" t="s">
        <v>49</v>
      </c>
      <c r="P2271">
        <v>311.44670000000002</v>
      </c>
      <c r="Q2271" s="1" t="s">
        <v>3763</v>
      </c>
      <c r="R2271">
        <v>2.5999954406323779E-2</v>
      </c>
      <c r="S2271" s="1" t="s">
        <v>51</v>
      </c>
      <c r="T2271" s="1" t="s">
        <v>52</v>
      </c>
      <c r="U2271">
        <v>8.0975999999999999</v>
      </c>
      <c r="V2271">
        <v>7.4747000000000003</v>
      </c>
      <c r="W2271">
        <v>7.4747000000000003</v>
      </c>
      <c r="X2271" s="1" t="s">
        <v>53</v>
      </c>
      <c r="Y2271" s="1" t="s">
        <v>49</v>
      </c>
      <c r="Z2271" s="1" t="s">
        <v>3761</v>
      </c>
      <c r="AA2271" s="1" t="s">
        <v>3741</v>
      </c>
      <c r="AB2271" s="1" t="s">
        <v>3742</v>
      </c>
      <c r="AC2271" s="1" t="s">
        <v>67</v>
      </c>
      <c r="AD2271" s="1" t="s">
        <v>3743</v>
      </c>
      <c r="AE2271" s="1" t="s">
        <v>3744</v>
      </c>
      <c r="AF2271" s="1" t="s">
        <v>70</v>
      </c>
      <c r="AG2271" s="1" t="s">
        <v>3745</v>
      </c>
      <c r="AH2271">
        <v>467</v>
      </c>
      <c r="AI2271" s="1" t="s">
        <v>70</v>
      </c>
      <c r="AJ2271" s="1" t="s">
        <v>71</v>
      </c>
      <c r="AK2271" s="1" t="s">
        <v>72</v>
      </c>
      <c r="AL2271">
        <v>1</v>
      </c>
      <c r="AM2271" s="1" t="s">
        <v>4713</v>
      </c>
      <c r="AN2271" s="2">
        <v>46113</v>
      </c>
      <c r="AO2271" s="3">
        <v>46113</v>
      </c>
    </row>
    <row r="2272" spans="1:41">
      <c r="A2272" s="1" t="s">
        <v>4714</v>
      </c>
      <c r="B2272" s="1" t="s">
        <v>3733</v>
      </c>
      <c r="E2272" s="1" t="s">
        <v>3734</v>
      </c>
      <c r="F2272">
        <v>46135.833333333336</v>
      </c>
      <c r="G2272">
        <v>46136.833333333336</v>
      </c>
      <c r="H2272">
        <v>46112.833333333336</v>
      </c>
      <c r="I2272">
        <v>46142.833333333336</v>
      </c>
      <c r="J2272" s="1" t="s">
        <v>3769</v>
      </c>
      <c r="K2272" s="1" t="s">
        <v>87</v>
      </c>
      <c r="L2272" s="1" t="s">
        <v>3770</v>
      </c>
      <c r="M2272" s="1" t="s">
        <v>3771</v>
      </c>
      <c r="N2272" s="1" t="s">
        <v>3738</v>
      </c>
      <c r="O2272" s="1" t="s">
        <v>49</v>
      </c>
      <c r="P2272">
        <v>383.95339999999999</v>
      </c>
      <c r="Q2272" s="1" t="s">
        <v>3739</v>
      </c>
      <c r="R2272">
        <v>8.2600128036371082E-2</v>
      </c>
      <c r="S2272" s="1" t="s">
        <v>3740</v>
      </c>
      <c r="T2272" s="1" t="s">
        <v>52</v>
      </c>
      <c r="U2272">
        <v>31.714600000000001</v>
      </c>
      <c r="V2272">
        <v>26.139600000000002</v>
      </c>
      <c r="W2272">
        <v>26.139600000000002</v>
      </c>
      <c r="X2272" s="1" t="s">
        <v>53</v>
      </c>
      <c r="Y2272" s="1" t="s">
        <v>49</v>
      </c>
      <c r="Z2272" s="1" t="s">
        <v>3770</v>
      </c>
      <c r="AA2272" s="1" t="s">
        <v>3741</v>
      </c>
      <c r="AB2272" s="1" t="s">
        <v>3742</v>
      </c>
      <c r="AC2272" s="1" t="s">
        <v>67</v>
      </c>
      <c r="AD2272" s="1" t="s">
        <v>3743</v>
      </c>
      <c r="AE2272" s="1" t="s">
        <v>3744</v>
      </c>
      <c r="AF2272" s="1" t="s">
        <v>70</v>
      </c>
      <c r="AG2272" s="1" t="s">
        <v>3745</v>
      </c>
      <c r="AH2272">
        <v>468</v>
      </c>
      <c r="AI2272" s="1" t="s">
        <v>70</v>
      </c>
      <c r="AJ2272" s="1" t="s">
        <v>71</v>
      </c>
      <c r="AK2272" s="1" t="s">
        <v>72</v>
      </c>
      <c r="AL2272">
        <v>1</v>
      </c>
      <c r="AM2272" s="1" t="s">
        <v>4715</v>
      </c>
      <c r="AN2272" s="2">
        <v>46113</v>
      </c>
      <c r="AO2272" s="3">
        <v>46113</v>
      </c>
    </row>
    <row r="2273" spans="1:41">
      <c r="A2273" s="1" t="s">
        <v>4716</v>
      </c>
      <c r="B2273" s="1" t="s">
        <v>3733</v>
      </c>
      <c r="E2273" s="1" t="s">
        <v>3734</v>
      </c>
      <c r="F2273">
        <v>46135.833333333336</v>
      </c>
      <c r="G2273">
        <v>46136.833333333336</v>
      </c>
      <c r="H2273">
        <v>46112.833333333336</v>
      </c>
      <c r="I2273">
        <v>46142.833333333336</v>
      </c>
      <c r="J2273" s="1" t="s">
        <v>3769</v>
      </c>
      <c r="K2273" s="1" t="s">
        <v>87</v>
      </c>
      <c r="L2273" s="1" t="s">
        <v>3770</v>
      </c>
      <c r="M2273" s="1" t="s">
        <v>3774</v>
      </c>
      <c r="N2273" s="1" t="s">
        <v>3738</v>
      </c>
      <c r="O2273" s="1" t="s">
        <v>49</v>
      </c>
      <c r="P2273">
        <v>395.53399999999999</v>
      </c>
      <c r="Q2273" s="1" t="s">
        <v>3739</v>
      </c>
      <c r="R2273">
        <v>8.2599978762887646E-2</v>
      </c>
      <c r="S2273" s="1" t="s">
        <v>3740</v>
      </c>
      <c r="T2273" s="1" t="s">
        <v>52</v>
      </c>
      <c r="U2273">
        <v>32.671100000000003</v>
      </c>
      <c r="V2273">
        <v>26.927900000000001</v>
      </c>
      <c r="W2273">
        <v>26.927900000000001</v>
      </c>
      <c r="X2273" s="1" t="s">
        <v>53</v>
      </c>
      <c r="Y2273" s="1" t="s">
        <v>49</v>
      </c>
      <c r="Z2273" s="1" t="s">
        <v>3770</v>
      </c>
      <c r="AA2273" s="1" t="s">
        <v>3741</v>
      </c>
      <c r="AB2273" s="1" t="s">
        <v>3742</v>
      </c>
      <c r="AC2273" s="1" t="s">
        <v>67</v>
      </c>
      <c r="AD2273" s="1" t="s">
        <v>3743</v>
      </c>
      <c r="AE2273" s="1" t="s">
        <v>3744</v>
      </c>
      <c r="AF2273" s="1" t="s">
        <v>70</v>
      </c>
      <c r="AG2273" s="1" t="s">
        <v>3745</v>
      </c>
      <c r="AH2273">
        <v>469</v>
      </c>
      <c r="AI2273" s="1" t="s">
        <v>70</v>
      </c>
      <c r="AJ2273" s="1" t="s">
        <v>71</v>
      </c>
      <c r="AK2273" s="1" t="s">
        <v>72</v>
      </c>
      <c r="AL2273">
        <v>1</v>
      </c>
      <c r="AM2273" s="1" t="s">
        <v>4717</v>
      </c>
      <c r="AN2273" s="2">
        <v>46113</v>
      </c>
      <c r="AO2273" s="3">
        <v>46113</v>
      </c>
    </row>
    <row r="2274" spans="1:41">
      <c r="A2274" s="1" t="s">
        <v>4718</v>
      </c>
      <c r="B2274" s="1" t="s">
        <v>3733</v>
      </c>
      <c r="E2274" s="1" t="s">
        <v>3734</v>
      </c>
      <c r="F2274">
        <v>46135.833333333336</v>
      </c>
      <c r="G2274">
        <v>46136.833333333336</v>
      </c>
      <c r="H2274">
        <v>46112.833333333336</v>
      </c>
      <c r="I2274">
        <v>46142.833333333336</v>
      </c>
      <c r="J2274" s="1" t="s">
        <v>3777</v>
      </c>
      <c r="K2274" s="1" t="s">
        <v>107</v>
      </c>
      <c r="L2274" s="1" t="s">
        <v>3778</v>
      </c>
      <c r="M2274" s="1" t="s">
        <v>3779</v>
      </c>
      <c r="N2274" s="1" t="s">
        <v>3738</v>
      </c>
      <c r="O2274" s="1" t="s">
        <v>49</v>
      </c>
      <c r="P2274">
        <v>323.38600000000002</v>
      </c>
      <c r="Q2274" s="1" t="s">
        <v>3780</v>
      </c>
      <c r="R2274">
        <v>0.5</v>
      </c>
      <c r="S2274" s="1" t="s">
        <v>51</v>
      </c>
      <c r="T2274" s="1" t="s">
        <v>52</v>
      </c>
      <c r="U2274">
        <v>161.69300000000001</v>
      </c>
      <c r="V2274">
        <v>148.7576</v>
      </c>
      <c r="W2274">
        <v>148.7576</v>
      </c>
      <c r="X2274" s="1" t="s">
        <v>53</v>
      </c>
      <c r="Y2274" s="1" t="s">
        <v>49</v>
      </c>
      <c r="Z2274" s="1" t="s">
        <v>3778</v>
      </c>
      <c r="AA2274" s="1" t="s">
        <v>55</v>
      </c>
      <c r="AB2274" s="1" t="s">
        <v>56</v>
      </c>
      <c r="AC2274" s="1" t="s">
        <v>57</v>
      </c>
      <c r="AD2274" s="1" t="s">
        <v>58</v>
      </c>
      <c r="AE2274" s="1" t="s">
        <v>59</v>
      </c>
      <c r="AF2274" s="1" t="s">
        <v>56</v>
      </c>
      <c r="AG2274" s="1" t="s">
        <v>3745</v>
      </c>
      <c r="AH2274">
        <v>470</v>
      </c>
      <c r="AI2274" s="1" t="s">
        <v>56</v>
      </c>
      <c r="AJ2274" s="1" t="s">
        <v>56</v>
      </c>
      <c r="AK2274" s="1" t="s">
        <v>61</v>
      </c>
      <c r="AL2274">
        <v>1</v>
      </c>
      <c r="AM2274" s="1" t="s">
        <v>4719</v>
      </c>
      <c r="AN2274" s="2">
        <v>46113</v>
      </c>
      <c r="AO2274" s="3">
        <v>46113</v>
      </c>
    </row>
    <row r="2275" spans="1:41">
      <c r="A2275" s="1" t="s">
        <v>4720</v>
      </c>
      <c r="B2275" s="1" t="s">
        <v>3733</v>
      </c>
      <c r="E2275" s="1" t="s">
        <v>3734</v>
      </c>
      <c r="F2275">
        <v>46135.833333333336</v>
      </c>
      <c r="G2275">
        <v>46136.833333333336</v>
      </c>
      <c r="H2275">
        <v>46112.833333333336</v>
      </c>
      <c r="I2275">
        <v>46142.833333333336</v>
      </c>
      <c r="J2275" s="1" t="s">
        <v>3777</v>
      </c>
      <c r="K2275" s="1" t="s">
        <v>107</v>
      </c>
      <c r="L2275" s="1" t="s">
        <v>3778</v>
      </c>
      <c r="M2275" s="1" t="s">
        <v>3784</v>
      </c>
      <c r="N2275" s="1" t="s">
        <v>3738</v>
      </c>
      <c r="O2275" s="1" t="s">
        <v>49</v>
      </c>
      <c r="P2275">
        <v>318.06119999999999</v>
      </c>
      <c r="Q2275" s="1" t="s">
        <v>3780</v>
      </c>
      <c r="R2275">
        <v>0.5</v>
      </c>
      <c r="S2275" s="1" t="s">
        <v>51</v>
      </c>
      <c r="T2275" s="1" t="s">
        <v>52</v>
      </c>
      <c r="U2275">
        <v>159.03059999999999</v>
      </c>
      <c r="V2275">
        <v>146.3082</v>
      </c>
      <c r="W2275">
        <v>146.3082</v>
      </c>
      <c r="X2275" s="1" t="s">
        <v>53</v>
      </c>
      <c r="Y2275" s="1" t="s">
        <v>49</v>
      </c>
      <c r="Z2275" s="1" t="s">
        <v>3778</v>
      </c>
      <c r="AA2275" s="1" t="s">
        <v>55</v>
      </c>
      <c r="AB2275" s="1" t="s">
        <v>56</v>
      </c>
      <c r="AC2275" s="1" t="s">
        <v>57</v>
      </c>
      <c r="AD2275" s="1" t="s">
        <v>58</v>
      </c>
      <c r="AE2275" s="1" t="s">
        <v>59</v>
      </c>
      <c r="AF2275" s="1" t="s">
        <v>56</v>
      </c>
      <c r="AG2275" s="1" t="s">
        <v>3745</v>
      </c>
      <c r="AH2275">
        <v>471</v>
      </c>
      <c r="AI2275" s="1" t="s">
        <v>56</v>
      </c>
      <c r="AJ2275" s="1" t="s">
        <v>56</v>
      </c>
      <c r="AK2275" s="1" t="s">
        <v>61</v>
      </c>
      <c r="AL2275">
        <v>1</v>
      </c>
      <c r="AM2275" s="1" t="s">
        <v>4721</v>
      </c>
      <c r="AN2275" s="2">
        <v>46113</v>
      </c>
      <c r="AO2275" s="3">
        <v>46113</v>
      </c>
    </row>
    <row r="2276" spans="1:41">
      <c r="A2276" s="1" t="s">
        <v>4722</v>
      </c>
      <c r="B2276" s="1" t="s">
        <v>3733</v>
      </c>
      <c r="E2276" s="1" t="s">
        <v>3787</v>
      </c>
      <c r="F2276">
        <v>46135.833333333336</v>
      </c>
      <c r="G2276">
        <v>46136.833333333336</v>
      </c>
      <c r="H2276">
        <v>46112.833333333336</v>
      </c>
      <c r="I2276">
        <v>46142.833333333336</v>
      </c>
      <c r="J2276" s="1" t="s">
        <v>3735</v>
      </c>
      <c r="K2276" s="1" t="s">
        <v>45</v>
      </c>
      <c r="L2276" s="1" t="s">
        <v>3736</v>
      </c>
      <c r="M2276" s="1" t="s">
        <v>3788</v>
      </c>
      <c r="N2276" s="1" t="s">
        <v>3738</v>
      </c>
      <c r="O2276" s="1" t="s">
        <v>49</v>
      </c>
      <c r="P2276">
        <v>682.83270000000005</v>
      </c>
      <c r="Q2276" s="1" t="s">
        <v>3739</v>
      </c>
      <c r="R2276">
        <v>3.1610964149783691E-2</v>
      </c>
      <c r="S2276" s="1" t="s">
        <v>3740</v>
      </c>
      <c r="T2276" s="1" t="s">
        <v>52</v>
      </c>
      <c r="U2276">
        <v>21.585000000000001</v>
      </c>
      <c r="V2276">
        <v>17.514600000000002</v>
      </c>
      <c r="W2276">
        <v>17.514600000000002</v>
      </c>
      <c r="X2276" s="1" t="s">
        <v>53</v>
      </c>
      <c r="Y2276" s="1" t="s">
        <v>49</v>
      </c>
      <c r="Z2276" s="1" t="s">
        <v>3736</v>
      </c>
      <c r="AA2276" s="1" t="s">
        <v>3789</v>
      </c>
      <c r="AB2276" s="1" t="s">
        <v>3790</v>
      </c>
      <c r="AC2276" s="1" t="s">
        <v>125</v>
      </c>
      <c r="AD2276" s="1" t="s">
        <v>3791</v>
      </c>
      <c r="AE2276" s="1" t="s">
        <v>3792</v>
      </c>
      <c r="AF2276" s="1" t="s">
        <v>70</v>
      </c>
      <c r="AG2276" s="1" t="s">
        <v>3745</v>
      </c>
      <c r="AH2276">
        <v>472</v>
      </c>
      <c r="AI2276" s="1" t="s">
        <v>70</v>
      </c>
      <c r="AJ2276" s="1" t="s">
        <v>71</v>
      </c>
      <c r="AK2276" s="1" t="s">
        <v>72</v>
      </c>
      <c r="AL2276">
        <v>1</v>
      </c>
      <c r="AM2276" s="1" t="s">
        <v>4723</v>
      </c>
      <c r="AN2276" s="2">
        <v>46113</v>
      </c>
      <c r="AO2276" s="3">
        <v>46113</v>
      </c>
    </row>
    <row r="2277" spans="1:41">
      <c r="A2277" s="1" t="s">
        <v>4724</v>
      </c>
      <c r="B2277" s="1" t="s">
        <v>3733</v>
      </c>
      <c r="E2277" s="1" t="s">
        <v>3787</v>
      </c>
      <c r="F2277">
        <v>46135.833333333336</v>
      </c>
      <c r="G2277">
        <v>46136.833333333336</v>
      </c>
      <c r="H2277">
        <v>46112.833333333336</v>
      </c>
      <c r="I2277">
        <v>46142.833333333336</v>
      </c>
      <c r="J2277" s="1" t="s">
        <v>3735</v>
      </c>
      <c r="K2277" s="1" t="s">
        <v>45</v>
      </c>
      <c r="L2277" s="1" t="s">
        <v>3736</v>
      </c>
      <c r="M2277" s="1" t="s">
        <v>3795</v>
      </c>
      <c r="N2277" s="1" t="s">
        <v>3738</v>
      </c>
      <c r="O2277" s="1" t="s">
        <v>49</v>
      </c>
      <c r="P2277">
        <v>663.65369999999996</v>
      </c>
      <c r="Q2277" s="1" t="s">
        <v>3739</v>
      </c>
      <c r="R2277">
        <v>3.1611064626024088E-2</v>
      </c>
      <c r="S2277" s="1" t="s">
        <v>3740</v>
      </c>
      <c r="T2277" s="1" t="s">
        <v>52</v>
      </c>
      <c r="U2277">
        <v>20.9788</v>
      </c>
      <c r="V2277">
        <v>17.0227</v>
      </c>
      <c r="W2277">
        <v>17.0227</v>
      </c>
      <c r="X2277" s="1" t="s">
        <v>53</v>
      </c>
      <c r="Y2277" s="1" t="s">
        <v>49</v>
      </c>
      <c r="Z2277" s="1" t="s">
        <v>3736</v>
      </c>
      <c r="AA2277" s="1" t="s">
        <v>3789</v>
      </c>
      <c r="AB2277" s="1" t="s">
        <v>3790</v>
      </c>
      <c r="AC2277" s="1" t="s">
        <v>125</v>
      </c>
      <c r="AD2277" s="1" t="s">
        <v>3791</v>
      </c>
      <c r="AE2277" s="1" t="s">
        <v>3792</v>
      </c>
      <c r="AF2277" s="1" t="s">
        <v>70</v>
      </c>
      <c r="AG2277" s="1" t="s">
        <v>3745</v>
      </c>
      <c r="AH2277">
        <v>473</v>
      </c>
      <c r="AI2277" s="1" t="s">
        <v>70</v>
      </c>
      <c r="AJ2277" s="1" t="s">
        <v>71</v>
      </c>
      <c r="AK2277" s="1" t="s">
        <v>72</v>
      </c>
      <c r="AL2277">
        <v>1</v>
      </c>
      <c r="AM2277" s="1" t="s">
        <v>4725</v>
      </c>
      <c r="AN2277" s="2">
        <v>46113</v>
      </c>
      <c r="AO2277" s="3">
        <v>46113</v>
      </c>
    </row>
    <row r="2278" spans="1:41">
      <c r="A2278" s="1" t="s">
        <v>4726</v>
      </c>
      <c r="B2278" s="1" t="s">
        <v>3733</v>
      </c>
      <c r="E2278" s="1" t="s">
        <v>3787</v>
      </c>
      <c r="F2278">
        <v>46135.833333333336</v>
      </c>
      <c r="G2278">
        <v>46136.833333333336</v>
      </c>
      <c r="H2278">
        <v>46112.833333333336</v>
      </c>
      <c r="I2278">
        <v>46142.833333333336</v>
      </c>
      <c r="J2278" s="1" t="s">
        <v>3751</v>
      </c>
      <c r="K2278" s="1" t="s">
        <v>124</v>
      </c>
      <c r="L2278" s="1" t="s">
        <v>3752</v>
      </c>
      <c r="M2278" s="1" t="s">
        <v>3798</v>
      </c>
      <c r="N2278" s="1" t="s">
        <v>3738</v>
      </c>
      <c r="O2278" s="1" t="s">
        <v>49</v>
      </c>
      <c r="P2278">
        <v>5.6250999999999998</v>
      </c>
      <c r="Q2278" s="1" t="s">
        <v>3754</v>
      </c>
      <c r="R2278">
        <v>6.250004444365433</v>
      </c>
      <c r="S2278" s="1" t="s">
        <v>51</v>
      </c>
      <c r="T2278" s="1" t="s">
        <v>52</v>
      </c>
      <c r="U2278">
        <v>35.1569</v>
      </c>
      <c r="V2278">
        <v>33.399099999999997</v>
      </c>
      <c r="W2278">
        <v>33.399099999999997</v>
      </c>
      <c r="X2278" s="1" t="s">
        <v>53</v>
      </c>
      <c r="Y2278" s="1" t="s">
        <v>49</v>
      </c>
      <c r="Z2278" s="1" t="s">
        <v>3752</v>
      </c>
      <c r="AA2278" s="1" t="s">
        <v>3789</v>
      </c>
      <c r="AB2278" s="1" t="s">
        <v>3790</v>
      </c>
      <c r="AC2278" s="1" t="s">
        <v>125</v>
      </c>
      <c r="AD2278" s="1" t="s">
        <v>3791</v>
      </c>
      <c r="AE2278" s="1" t="s">
        <v>3792</v>
      </c>
      <c r="AF2278" s="1" t="s">
        <v>70</v>
      </c>
      <c r="AG2278" s="1" t="s">
        <v>3745</v>
      </c>
      <c r="AH2278">
        <v>474</v>
      </c>
      <c r="AI2278" s="1" t="s">
        <v>70</v>
      </c>
      <c r="AJ2278" s="1" t="s">
        <v>71</v>
      </c>
      <c r="AK2278" s="1" t="s">
        <v>72</v>
      </c>
      <c r="AL2278">
        <v>1</v>
      </c>
      <c r="AM2278" s="1" t="s">
        <v>4727</v>
      </c>
      <c r="AN2278" s="2">
        <v>46113</v>
      </c>
      <c r="AO2278" s="3">
        <v>46113</v>
      </c>
    </row>
    <row r="2279" spans="1:41">
      <c r="A2279" s="1" t="s">
        <v>4728</v>
      </c>
      <c r="B2279" s="1" t="s">
        <v>3733</v>
      </c>
      <c r="E2279" s="1" t="s">
        <v>3787</v>
      </c>
      <c r="F2279">
        <v>46135.833333333336</v>
      </c>
      <c r="G2279">
        <v>46136.833333333336</v>
      </c>
      <c r="H2279">
        <v>46112.833333333336</v>
      </c>
      <c r="I2279">
        <v>46142.833333333336</v>
      </c>
      <c r="J2279" s="1" t="s">
        <v>3751</v>
      </c>
      <c r="K2279" s="1" t="s">
        <v>124</v>
      </c>
      <c r="L2279" s="1" t="s">
        <v>3752</v>
      </c>
      <c r="M2279" s="1" t="s">
        <v>3801</v>
      </c>
      <c r="N2279" s="1" t="s">
        <v>3738</v>
      </c>
      <c r="O2279" s="1" t="s">
        <v>49</v>
      </c>
      <c r="P2279">
        <v>5.1471</v>
      </c>
      <c r="Q2279" s="1" t="s">
        <v>3754</v>
      </c>
      <c r="R2279">
        <v>6.2499854286879994</v>
      </c>
      <c r="S2279" s="1" t="s">
        <v>51</v>
      </c>
      <c r="T2279" s="1" t="s">
        <v>52</v>
      </c>
      <c r="U2279">
        <v>32.1693</v>
      </c>
      <c r="V2279">
        <v>30.5608</v>
      </c>
      <c r="W2279">
        <v>30.5608</v>
      </c>
      <c r="X2279" s="1" t="s">
        <v>53</v>
      </c>
      <c r="Y2279" s="1" t="s">
        <v>49</v>
      </c>
      <c r="Z2279" s="1" t="s">
        <v>3752</v>
      </c>
      <c r="AA2279" s="1" t="s">
        <v>55</v>
      </c>
      <c r="AB2279" s="1" t="s">
        <v>56</v>
      </c>
      <c r="AC2279" s="1" t="s">
        <v>57</v>
      </c>
      <c r="AD2279" s="1" t="s">
        <v>58</v>
      </c>
      <c r="AE2279" s="1" t="s">
        <v>59</v>
      </c>
      <c r="AF2279" s="1" t="s">
        <v>56</v>
      </c>
      <c r="AG2279" s="1" t="s">
        <v>3745</v>
      </c>
      <c r="AH2279">
        <v>475</v>
      </c>
      <c r="AI2279" s="1" t="s">
        <v>56</v>
      </c>
      <c r="AJ2279" s="1" t="s">
        <v>56</v>
      </c>
      <c r="AK2279" s="1" t="s">
        <v>61</v>
      </c>
      <c r="AL2279">
        <v>1</v>
      </c>
      <c r="AM2279" s="1" t="s">
        <v>4729</v>
      </c>
      <c r="AN2279" s="2">
        <v>46113</v>
      </c>
      <c r="AO2279" s="3">
        <v>46113</v>
      </c>
    </row>
    <row r="2280" spans="1:41">
      <c r="A2280" s="1" t="s">
        <v>4730</v>
      </c>
      <c r="B2280" s="1" t="s">
        <v>3733</v>
      </c>
      <c r="E2280" s="1" t="s">
        <v>3787</v>
      </c>
      <c r="F2280">
        <v>46135.833333333336</v>
      </c>
      <c r="G2280">
        <v>46136.833333333336</v>
      </c>
      <c r="H2280">
        <v>46112.833333333336</v>
      </c>
      <c r="I2280">
        <v>46142.833333333336</v>
      </c>
      <c r="J2280" s="1" t="s">
        <v>3760</v>
      </c>
      <c r="K2280" s="1" t="s">
        <v>76</v>
      </c>
      <c r="L2280" s="1" t="s">
        <v>3761</v>
      </c>
      <c r="M2280" s="1" t="s">
        <v>3804</v>
      </c>
      <c r="N2280" s="1" t="s">
        <v>3738</v>
      </c>
      <c r="O2280" s="1" t="s">
        <v>49</v>
      </c>
      <c r="P2280">
        <v>131.62719999999999</v>
      </c>
      <c r="Q2280" s="1" t="s">
        <v>3763</v>
      </c>
      <c r="R2280">
        <v>2.5999945300059564E-2</v>
      </c>
      <c r="S2280" s="1" t="s">
        <v>51</v>
      </c>
      <c r="T2280" s="1" t="s">
        <v>52</v>
      </c>
      <c r="U2280">
        <v>3.4222999999999999</v>
      </c>
      <c r="V2280">
        <v>3.1591</v>
      </c>
      <c r="W2280">
        <v>3.1591</v>
      </c>
      <c r="X2280" s="1" t="s">
        <v>53</v>
      </c>
      <c r="Y2280" s="1" t="s">
        <v>49</v>
      </c>
      <c r="Z2280" s="1" t="s">
        <v>3761</v>
      </c>
      <c r="AA2280" s="1" t="s">
        <v>3789</v>
      </c>
      <c r="AB2280" s="1" t="s">
        <v>3790</v>
      </c>
      <c r="AC2280" s="1" t="s">
        <v>125</v>
      </c>
      <c r="AD2280" s="1" t="s">
        <v>3791</v>
      </c>
      <c r="AE2280" s="1" t="s">
        <v>3792</v>
      </c>
      <c r="AF2280" s="1" t="s">
        <v>70</v>
      </c>
      <c r="AG2280" s="1" t="s">
        <v>3745</v>
      </c>
      <c r="AH2280">
        <v>476</v>
      </c>
      <c r="AI2280" s="1" t="s">
        <v>70</v>
      </c>
      <c r="AJ2280" s="1" t="s">
        <v>71</v>
      </c>
      <c r="AK2280" s="1" t="s">
        <v>72</v>
      </c>
      <c r="AL2280">
        <v>1</v>
      </c>
      <c r="AM2280" s="1" t="s">
        <v>4731</v>
      </c>
      <c r="AN2280" s="2">
        <v>46113</v>
      </c>
      <c r="AO2280" s="3">
        <v>46113</v>
      </c>
    </row>
    <row r="2281" spans="1:41">
      <c r="A2281" s="1" t="s">
        <v>4732</v>
      </c>
      <c r="B2281" s="1" t="s">
        <v>3733</v>
      </c>
      <c r="E2281" s="1" t="s">
        <v>3787</v>
      </c>
      <c r="F2281">
        <v>46135.833333333336</v>
      </c>
      <c r="G2281">
        <v>46136.833333333336</v>
      </c>
      <c r="H2281">
        <v>46112.833333333336</v>
      </c>
      <c r="I2281">
        <v>46142.833333333336</v>
      </c>
      <c r="J2281" s="1" t="s">
        <v>3760</v>
      </c>
      <c r="K2281" s="1" t="s">
        <v>76</v>
      </c>
      <c r="L2281" s="1" t="s">
        <v>3761</v>
      </c>
      <c r="M2281" s="1" t="s">
        <v>3807</v>
      </c>
      <c r="N2281" s="1" t="s">
        <v>3738</v>
      </c>
      <c r="O2281" s="1" t="s">
        <v>49</v>
      </c>
      <c r="P2281">
        <v>156.80459999999999</v>
      </c>
      <c r="Q2281" s="1" t="s">
        <v>3763</v>
      </c>
      <c r="R2281">
        <v>2.5999875003666986E-2</v>
      </c>
      <c r="S2281" s="1" t="s">
        <v>51</v>
      </c>
      <c r="T2281" s="1" t="s">
        <v>52</v>
      </c>
      <c r="U2281">
        <v>4.0769000000000002</v>
      </c>
      <c r="V2281">
        <v>3.7633000000000001</v>
      </c>
      <c r="W2281">
        <v>3.7633000000000001</v>
      </c>
      <c r="X2281" s="1" t="s">
        <v>53</v>
      </c>
      <c r="Y2281" s="1" t="s">
        <v>49</v>
      </c>
      <c r="Z2281" s="1" t="s">
        <v>3761</v>
      </c>
      <c r="AA2281" s="1" t="s">
        <v>3789</v>
      </c>
      <c r="AB2281" s="1" t="s">
        <v>3790</v>
      </c>
      <c r="AC2281" s="1" t="s">
        <v>125</v>
      </c>
      <c r="AD2281" s="1" t="s">
        <v>3791</v>
      </c>
      <c r="AE2281" s="1" t="s">
        <v>3792</v>
      </c>
      <c r="AF2281" s="1" t="s">
        <v>70</v>
      </c>
      <c r="AG2281" s="1" t="s">
        <v>3745</v>
      </c>
      <c r="AH2281">
        <v>477</v>
      </c>
      <c r="AI2281" s="1" t="s">
        <v>70</v>
      </c>
      <c r="AJ2281" s="1" t="s">
        <v>71</v>
      </c>
      <c r="AK2281" s="1" t="s">
        <v>72</v>
      </c>
      <c r="AL2281">
        <v>1</v>
      </c>
      <c r="AM2281" s="1" t="s">
        <v>4733</v>
      </c>
      <c r="AN2281" s="2">
        <v>46113</v>
      </c>
      <c r="AO2281" s="3">
        <v>46113</v>
      </c>
    </row>
    <row r="2282" spans="1:41">
      <c r="A2282" s="1" t="s">
        <v>4734</v>
      </c>
      <c r="B2282" s="1" t="s">
        <v>3733</v>
      </c>
      <c r="E2282" s="1" t="s">
        <v>3787</v>
      </c>
      <c r="F2282">
        <v>46135.833333333336</v>
      </c>
      <c r="G2282">
        <v>46136.833333333336</v>
      </c>
      <c r="H2282">
        <v>46112.833333333336</v>
      </c>
      <c r="I2282">
        <v>46142.833333333336</v>
      </c>
      <c r="J2282" s="1" t="s">
        <v>3769</v>
      </c>
      <c r="K2282" s="1" t="s">
        <v>87</v>
      </c>
      <c r="L2282" s="1" t="s">
        <v>3770</v>
      </c>
      <c r="M2282" s="1" t="s">
        <v>3810</v>
      </c>
      <c r="N2282" s="1" t="s">
        <v>3738</v>
      </c>
      <c r="O2282" s="1" t="s">
        <v>49</v>
      </c>
      <c r="P2282">
        <v>173.77109999999999</v>
      </c>
      <c r="Q2282" s="1" t="s">
        <v>3739</v>
      </c>
      <c r="R2282">
        <v>8.2600041088535428E-2</v>
      </c>
      <c r="S2282" s="1" t="s">
        <v>3740</v>
      </c>
      <c r="T2282" s="1" t="s">
        <v>52</v>
      </c>
      <c r="U2282">
        <v>14.3535</v>
      </c>
      <c r="V2282">
        <v>11.830399999999999</v>
      </c>
      <c r="W2282">
        <v>11.830399999999999</v>
      </c>
      <c r="X2282" s="1" t="s">
        <v>53</v>
      </c>
      <c r="Y2282" s="1" t="s">
        <v>49</v>
      </c>
      <c r="Z2282" s="1" t="s">
        <v>3770</v>
      </c>
      <c r="AA2282" s="1" t="s">
        <v>3789</v>
      </c>
      <c r="AB2282" s="1" t="s">
        <v>3790</v>
      </c>
      <c r="AC2282" s="1" t="s">
        <v>125</v>
      </c>
      <c r="AD2282" s="1" t="s">
        <v>3791</v>
      </c>
      <c r="AE2282" s="1" t="s">
        <v>3792</v>
      </c>
      <c r="AF2282" s="1" t="s">
        <v>70</v>
      </c>
      <c r="AG2282" s="1" t="s">
        <v>3745</v>
      </c>
      <c r="AH2282">
        <v>478</v>
      </c>
      <c r="AI2282" s="1" t="s">
        <v>70</v>
      </c>
      <c r="AJ2282" s="1" t="s">
        <v>71</v>
      </c>
      <c r="AK2282" s="1" t="s">
        <v>72</v>
      </c>
      <c r="AL2282">
        <v>1</v>
      </c>
      <c r="AM2282" s="1" t="s">
        <v>4735</v>
      </c>
      <c r="AN2282" s="2">
        <v>46113</v>
      </c>
      <c r="AO2282" s="3">
        <v>46113</v>
      </c>
    </row>
    <row r="2283" spans="1:41">
      <c r="A2283" s="1" t="s">
        <v>4736</v>
      </c>
      <c r="B2283" s="1" t="s">
        <v>3733</v>
      </c>
      <c r="E2283" s="1" t="s">
        <v>3787</v>
      </c>
      <c r="F2283">
        <v>46135.833333333336</v>
      </c>
      <c r="G2283">
        <v>46136.833333333336</v>
      </c>
      <c r="H2283">
        <v>46112.833333333336</v>
      </c>
      <c r="I2283">
        <v>46142.833333333336</v>
      </c>
      <c r="J2283" s="1" t="s">
        <v>3769</v>
      </c>
      <c r="K2283" s="1" t="s">
        <v>87</v>
      </c>
      <c r="L2283" s="1" t="s">
        <v>3770</v>
      </c>
      <c r="M2283" s="1" t="s">
        <v>3813</v>
      </c>
      <c r="N2283" s="1" t="s">
        <v>3738</v>
      </c>
      <c r="O2283" s="1" t="s">
        <v>49</v>
      </c>
      <c r="P2283">
        <v>190.1968</v>
      </c>
      <c r="Q2283" s="1" t="s">
        <v>3739</v>
      </c>
      <c r="R2283">
        <v>8.2600233021796379E-2</v>
      </c>
      <c r="S2283" s="1" t="s">
        <v>3740</v>
      </c>
      <c r="T2283" s="1" t="s">
        <v>52</v>
      </c>
      <c r="U2283">
        <v>15.7103</v>
      </c>
      <c r="V2283">
        <v>12.948600000000001</v>
      </c>
      <c r="W2283">
        <v>12.948600000000001</v>
      </c>
      <c r="X2283" s="1" t="s">
        <v>53</v>
      </c>
      <c r="Y2283" s="1" t="s">
        <v>49</v>
      </c>
      <c r="Z2283" s="1" t="s">
        <v>3770</v>
      </c>
      <c r="AA2283" s="1" t="s">
        <v>3789</v>
      </c>
      <c r="AB2283" s="1" t="s">
        <v>3790</v>
      </c>
      <c r="AC2283" s="1" t="s">
        <v>125</v>
      </c>
      <c r="AD2283" s="1" t="s">
        <v>3791</v>
      </c>
      <c r="AE2283" s="1" t="s">
        <v>3792</v>
      </c>
      <c r="AF2283" s="1" t="s">
        <v>70</v>
      </c>
      <c r="AG2283" s="1" t="s">
        <v>3745</v>
      </c>
      <c r="AH2283">
        <v>479</v>
      </c>
      <c r="AI2283" s="1" t="s">
        <v>70</v>
      </c>
      <c r="AJ2283" s="1" t="s">
        <v>71</v>
      </c>
      <c r="AK2283" s="1" t="s">
        <v>72</v>
      </c>
      <c r="AL2283">
        <v>1</v>
      </c>
      <c r="AM2283" s="1" t="s">
        <v>4737</v>
      </c>
      <c r="AN2283" s="2">
        <v>46113</v>
      </c>
      <c r="AO2283" s="3">
        <v>46113</v>
      </c>
    </row>
    <row r="2284" spans="1:41">
      <c r="A2284" s="1" t="s">
        <v>4738</v>
      </c>
      <c r="B2284" s="1" t="s">
        <v>3733</v>
      </c>
      <c r="E2284" s="1" t="s">
        <v>3787</v>
      </c>
      <c r="F2284">
        <v>46135.833333333336</v>
      </c>
      <c r="G2284">
        <v>46136.833333333336</v>
      </c>
      <c r="H2284">
        <v>46112.833333333336</v>
      </c>
      <c r="I2284">
        <v>46142.833333333336</v>
      </c>
      <c r="J2284" s="1" t="s">
        <v>3777</v>
      </c>
      <c r="K2284" s="1" t="s">
        <v>107</v>
      </c>
      <c r="L2284" s="1" t="s">
        <v>3778</v>
      </c>
      <c r="M2284" s="1" t="s">
        <v>3816</v>
      </c>
      <c r="N2284" s="1" t="s">
        <v>3738</v>
      </c>
      <c r="O2284" s="1" t="s">
        <v>49</v>
      </c>
      <c r="P2284">
        <v>135.7072</v>
      </c>
      <c r="Q2284" s="1" t="s">
        <v>3780</v>
      </c>
      <c r="R2284">
        <v>0.5</v>
      </c>
      <c r="S2284" s="1" t="s">
        <v>51</v>
      </c>
      <c r="T2284" s="1" t="s">
        <v>52</v>
      </c>
      <c r="U2284">
        <v>67.8536</v>
      </c>
      <c r="V2284">
        <v>62.4253</v>
      </c>
      <c r="W2284">
        <v>62.4253</v>
      </c>
      <c r="X2284" s="1" t="s">
        <v>53</v>
      </c>
      <c r="Y2284" s="1" t="s">
        <v>49</v>
      </c>
      <c r="Z2284" s="1" t="s">
        <v>3778</v>
      </c>
      <c r="AA2284" s="1" t="s">
        <v>3817</v>
      </c>
      <c r="AB2284" s="1" t="s">
        <v>3790</v>
      </c>
      <c r="AC2284" s="1" t="s">
        <v>125</v>
      </c>
      <c r="AD2284" s="1" t="s">
        <v>3791</v>
      </c>
      <c r="AE2284" s="1" t="s">
        <v>3792</v>
      </c>
      <c r="AF2284" s="1" t="s">
        <v>70</v>
      </c>
      <c r="AG2284" s="1" t="s">
        <v>3745</v>
      </c>
      <c r="AH2284">
        <v>480</v>
      </c>
      <c r="AI2284" s="1" t="s">
        <v>113</v>
      </c>
      <c r="AJ2284" s="1" t="s">
        <v>114</v>
      </c>
      <c r="AK2284" s="1" t="s">
        <v>115</v>
      </c>
      <c r="AL2284">
        <v>1</v>
      </c>
      <c r="AM2284" s="1" t="s">
        <v>4739</v>
      </c>
      <c r="AN2284" s="2">
        <v>46113</v>
      </c>
      <c r="AO2284" s="3">
        <v>46113</v>
      </c>
    </row>
    <row r="2285" spans="1:41">
      <c r="A2285" s="1" t="s">
        <v>4740</v>
      </c>
      <c r="B2285" s="1" t="s">
        <v>3733</v>
      </c>
      <c r="E2285" s="1" t="s">
        <v>3787</v>
      </c>
      <c r="F2285">
        <v>46135.833333333336</v>
      </c>
      <c r="G2285">
        <v>46136.833333333336</v>
      </c>
      <c r="H2285">
        <v>46112.833333333336</v>
      </c>
      <c r="I2285">
        <v>46142.833333333336</v>
      </c>
      <c r="J2285" s="1" t="s">
        <v>3777</v>
      </c>
      <c r="K2285" s="1" t="s">
        <v>107</v>
      </c>
      <c r="L2285" s="1" t="s">
        <v>3778</v>
      </c>
      <c r="M2285" s="1" t="s">
        <v>3820</v>
      </c>
      <c r="N2285" s="1" t="s">
        <v>3738</v>
      </c>
      <c r="O2285" s="1" t="s">
        <v>49</v>
      </c>
      <c r="P2285">
        <v>138.38380000000001</v>
      </c>
      <c r="Q2285" s="1" t="s">
        <v>3780</v>
      </c>
      <c r="R2285">
        <v>0.5</v>
      </c>
      <c r="S2285" s="1" t="s">
        <v>51</v>
      </c>
      <c r="T2285" s="1" t="s">
        <v>52</v>
      </c>
      <c r="U2285">
        <v>69.191900000000004</v>
      </c>
      <c r="V2285">
        <v>63.656500000000001</v>
      </c>
      <c r="W2285">
        <v>63.656500000000001</v>
      </c>
      <c r="X2285" s="1" t="s">
        <v>53</v>
      </c>
      <c r="Y2285" s="1" t="s">
        <v>49</v>
      </c>
      <c r="Z2285" s="1" t="s">
        <v>3778</v>
      </c>
      <c r="AA2285" s="1" t="s">
        <v>3817</v>
      </c>
      <c r="AB2285" s="1" t="s">
        <v>3790</v>
      </c>
      <c r="AC2285" s="1" t="s">
        <v>125</v>
      </c>
      <c r="AD2285" s="1" t="s">
        <v>3791</v>
      </c>
      <c r="AE2285" s="1" t="s">
        <v>3792</v>
      </c>
      <c r="AF2285" s="1" t="s">
        <v>70</v>
      </c>
      <c r="AG2285" s="1" t="s">
        <v>3745</v>
      </c>
      <c r="AH2285">
        <v>481</v>
      </c>
      <c r="AI2285" s="1" t="s">
        <v>113</v>
      </c>
      <c r="AJ2285" s="1" t="s">
        <v>114</v>
      </c>
      <c r="AK2285" s="1" t="s">
        <v>115</v>
      </c>
      <c r="AL2285">
        <v>1</v>
      </c>
      <c r="AM2285" s="1" t="s">
        <v>4741</v>
      </c>
      <c r="AN2285" s="2">
        <v>46113</v>
      </c>
      <c r="AO2285" s="3">
        <v>46113</v>
      </c>
    </row>
    <row r="2286" spans="1:41">
      <c r="A2286" s="1" t="s">
        <v>4742</v>
      </c>
      <c r="B2286" s="1" t="s">
        <v>3733</v>
      </c>
      <c r="E2286" s="1" t="s">
        <v>3734</v>
      </c>
      <c r="F2286">
        <v>46136.833333333336</v>
      </c>
      <c r="G2286">
        <v>46137.833333333336</v>
      </c>
      <c r="H2286">
        <v>46112.833333333336</v>
      </c>
      <c r="I2286">
        <v>46142.833333333336</v>
      </c>
      <c r="J2286" s="1" t="s">
        <v>3735</v>
      </c>
      <c r="K2286" s="1" t="s">
        <v>45</v>
      </c>
      <c r="L2286" s="1" t="s">
        <v>3736</v>
      </c>
      <c r="M2286" s="1" t="s">
        <v>3737</v>
      </c>
      <c r="N2286" s="1" t="s">
        <v>3738</v>
      </c>
      <c r="O2286" s="1" t="s">
        <v>49</v>
      </c>
      <c r="P2286">
        <v>1574.7583</v>
      </c>
      <c r="Q2286" s="1" t="s">
        <v>3739</v>
      </c>
      <c r="R2286">
        <v>3.1611009765752623E-2</v>
      </c>
      <c r="S2286" s="1" t="s">
        <v>3740</v>
      </c>
      <c r="T2286" s="1" t="s">
        <v>52</v>
      </c>
      <c r="U2286">
        <v>49.779699999999998</v>
      </c>
      <c r="V2286">
        <v>40.392499999999998</v>
      </c>
      <c r="W2286">
        <v>40.392499999999998</v>
      </c>
      <c r="X2286" s="1" t="s">
        <v>53</v>
      </c>
      <c r="Y2286" s="1" t="s">
        <v>49</v>
      </c>
      <c r="Z2286" s="1" t="s">
        <v>3736</v>
      </c>
      <c r="AA2286" s="1" t="s">
        <v>3741</v>
      </c>
      <c r="AB2286" s="1" t="s">
        <v>3742</v>
      </c>
      <c r="AC2286" s="1" t="s">
        <v>67</v>
      </c>
      <c r="AD2286" s="1" t="s">
        <v>3743</v>
      </c>
      <c r="AE2286" s="1" t="s">
        <v>3744</v>
      </c>
      <c r="AF2286" s="1" t="s">
        <v>70</v>
      </c>
      <c r="AG2286" s="1" t="s">
        <v>3745</v>
      </c>
      <c r="AH2286">
        <v>482</v>
      </c>
      <c r="AI2286" s="1" t="s">
        <v>70</v>
      </c>
      <c r="AJ2286" s="1" t="s">
        <v>71</v>
      </c>
      <c r="AK2286" s="1" t="s">
        <v>72</v>
      </c>
      <c r="AL2286">
        <v>1</v>
      </c>
      <c r="AM2286" s="1" t="s">
        <v>4743</v>
      </c>
      <c r="AN2286" s="2">
        <v>46113</v>
      </c>
      <c r="AO2286" s="3">
        <v>46113</v>
      </c>
    </row>
    <row r="2287" spans="1:41">
      <c r="A2287" s="1" t="s">
        <v>4744</v>
      </c>
      <c r="B2287" s="1" t="s">
        <v>3733</v>
      </c>
      <c r="E2287" s="1" t="s">
        <v>3734</v>
      </c>
      <c r="F2287">
        <v>46136.833333333336</v>
      </c>
      <c r="G2287">
        <v>46137.833333333336</v>
      </c>
      <c r="H2287">
        <v>46112.833333333336</v>
      </c>
      <c r="I2287">
        <v>46142.833333333336</v>
      </c>
      <c r="J2287" s="1" t="s">
        <v>3735</v>
      </c>
      <c r="K2287" s="1" t="s">
        <v>45</v>
      </c>
      <c r="L2287" s="1" t="s">
        <v>3736</v>
      </c>
      <c r="M2287" s="1" t="s">
        <v>3748</v>
      </c>
      <c r="N2287" s="1" t="s">
        <v>3738</v>
      </c>
      <c r="O2287" s="1" t="s">
        <v>49</v>
      </c>
      <c r="P2287">
        <v>1381.6542999999999</v>
      </c>
      <c r="Q2287" s="1" t="s">
        <v>3739</v>
      </c>
      <c r="R2287">
        <v>3.1611018762073839E-2</v>
      </c>
      <c r="S2287" s="1" t="s">
        <v>3740</v>
      </c>
      <c r="T2287" s="1" t="s">
        <v>52</v>
      </c>
      <c r="U2287">
        <v>43.6755</v>
      </c>
      <c r="V2287">
        <v>35.439399999999999</v>
      </c>
      <c r="W2287">
        <v>35.439399999999999</v>
      </c>
      <c r="X2287" s="1" t="s">
        <v>53</v>
      </c>
      <c r="Y2287" s="1" t="s">
        <v>49</v>
      </c>
      <c r="Z2287" s="1" t="s">
        <v>3736</v>
      </c>
      <c r="AA2287" s="1" t="s">
        <v>3741</v>
      </c>
      <c r="AB2287" s="1" t="s">
        <v>3742</v>
      </c>
      <c r="AC2287" s="1" t="s">
        <v>67</v>
      </c>
      <c r="AD2287" s="1" t="s">
        <v>3743</v>
      </c>
      <c r="AE2287" s="1" t="s">
        <v>3744</v>
      </c>
      <c r="AF2287" s="1" t="s">
        <v>70</v>
      </c>
      <c r="AG2287" s="1" t="s">
        <v>3745</v>
      </c>
      <c r="AH2287">
        <v>483</v>
      </c>
      <c r="AI2287" s="1" t="s">
        <v>70</v>
      </c>
      <c r="AJ2287" s="1" t="s">
        <v>71</v>
      </c>
      <c r="AK2287" s="1" t="s">
        <v>72</v>
      </c>
      <c r="AL2287">
        <v>1</v>
      </c>
      <c r="AM2287" s="1" t="s">
        <v>4745</v>
      </c>
      <c r="AN2287" s="2">
        <v>46113</v>
      </c>
      <c r="AO2287" s="3">
        <v>46113</v>
      </c>
    </row>
    <row r="2288" spans="1:41">
      <c r="A2288" s="1" t="s">
        <v>4746</v>
      </c>
      <c r="B2288" s="1" t="s">
        <v>3733</v>
      </c>
      <c r="E2288" s="1" t="s">
        <v>3734</v>
      </c>
      <c r="F2288">
        <v>46136.833333333336</v>
      </c>
      <c r="G2288">
        <v>46137.833333333336</v>
      </c>
      <c r="H2288">
        <v>46112.833333333336</v>
      </c>
      <c r="I2288">
        <v>46142.833333333336</v>
      </c>
      <c r="J2288" s="1" t="s">
        <v>3751</v>
      </c>
      <c r="K2288" s="1" t="s">
        <v>124</v>
      </c>
      <c r="L2288" s="1" t="s">
        <v>3752</v>
      </c>
      <c r="M2288" s="1" t="s">
        <v>3753</v>
      </c>
      <c r="N2288" s="1" t="s">
        <v>3738</v>
      </c>
      <c r="O2288" s="1" t="s">
        <v>49</v>
      </c>
      <c r="P2288">
        <v>11.6591</v>
      </c>
      <c r="Q2288" s="1" t="s">
        <v>3754</v>
      </c>
      <c r="R2288">
        <v>6.250010721239204</v>
      </c>
      <c r="S2288" s="1" t="s">
        <v>51</v>
      </c>
      <c r="T2288" s="1" t="s">
        <v>52</v>
      </c>
      <c r="U2288">
        <v>72.869500000000002</v>
      </c>
      <c r="V2288">
        <v>69.225999999999999</v>
      </c>
      <c r="W2288">
        <v>69.225999999999999</v>
      </c>
      <c r="X2288" s="1" t="s">
        <v>53</v>
      </c>
      <c r="Y2288" s="1" t="s">
        <v>49</v>
      </c>
      <c r="Z2288" s="1" t="s">
        <v>3752</v>
      </c>
      <c r="AA2288" s="1" t="s">
        <v>3741</v>
      </c>
      <c r="AB2288" s="1" t="s">
        <v>3742</v>
      </c>
      <c r="AC2288" s="1" t="s">
        <v>67</v>
      </c>
      <c r="AD2288" s="1" t="s">
        <v>3743</v>
      </c>
      <c r="AE2288" s="1" t="s">
        <v>3744</v>
      </c>
      <c r="AF2288" s="1" t="s">
        <v>70</v>
      </c>
      <c r="AG2288" s="1" t="s">
        <v>3745</v>
      </c>
      <c r="AH2288">
        <v>484</v>
      </c>
      <c r="AI2288" s="1" t="s">
        <v>70</v>
      </c>
      <c r="AJ2288" s="1" t="s">
        <v>71</v>
      </c>
      <c r="AK2288" s="1" t="s">
        <v>72</v>
      </c>
      <c r="AL2288">
        <v>1</v>
      </c>
      <c r="AM2288" s="1" t="s">
        <v>4747</v>
      </c>
      <c r="AN2288" s="2">
        <v>46113</v>
      </c>
      <c r="AO2288" s="3">
        <v>46113</v>
      </c>
    </row>
    <row r="2289" spans="1:41">
      <c r="A2289" s="1" t="s">
        <v>4748</v>
      </c>
      <c r="B2289" s="1" t="s">
        <v>3733</v>
      </c>
      <c r="E2289" s="1" t="s">
        <v>3734</v>
      </c>
      <c r="F2289">
        <v>46136.833333333336</v>
      </c>
      <c r="G2289">
        <v>46137.833333333336</v>
      </c>
      <c r="H2289">
        <v>46112.833333333336</v>
      </c>
      <c r="I2289">
        <v>46142.833333333336</v>
      </c>
      <c r="J2289" s="1" t="s">
        <v>3751</v>
      </c>
      <c r="K2289" s="1" t="s">
        <v>124</v>
      </c>
      <c r="L2289" s="1" t="s">
        <v>3752</v>
      </c>
      <c r="M2289" s="1" t="s">
        <v>3757</v>
      </c>
      <c r="N2289" s="1" t="s">
        <v>3738</v>
      </c>
      <c r="O2289" s="1" t="s">
        <v>49</v>
      </c>
      <c r="P2289">
        <v>12.396599999999999</v>
      </c>
      <c r="Q2289" s="1" t="s">
        <v>3754</v>
      </c>
      <c r="R2289">
        <v>6.2499878999080387</v>
      </c>
      <c r="S2289" s="1" t="s">
        <v>51</v>
      </c>
      <c r="T2289" s="1" t="s">
        <v>52</v>
      </c>
      <c r="U2289">
        <v>77.4786</v>
      </c>
      <c r="V2289">
        <v>73.604699999999994</v>
      </c>
      <c r="W2289">
        <v>73.604699999999994</v>
      </c>
      <c r="X2289" s="1" t="s">
        <v>53</v>
      </c>
      <c r="Y2289" s="1" t="s">
        <v>49</v>
      </c>
      <c r="Z2289" s="1" t="s">
        <v>3752</v>
      </c>
      <c r="AA2289" s="1" t="s">
        <v>3741</v>
      </c>
      <c r="AB2289" s="1" t="s">
        <v>3742</v>
      </c>
      <c r="AC2289" s="1" t="s">
        <v>67</v>
      </c>
      <c r="AD2289" s="1" t="s">
        <v>3743</v>
      </c>
      <c r="AE2289" s="1" t="s">
        <v>3744</v>
      </c>
      <c r="AF2289" s="1" t="s">
        <v>70</v>
      </c>
      <c r="AG2289" s="1" t="s">
        <v>3745</v>
      </c>
      <c r="AH2289">
        <v>485</v>
      </c>
      <c r="AI2289" s="1" t="s">
        <v>70</v>
      </c>
      <c r="AJ2289" s="1" t="s">
        <v>71</v>
      </c>
      <c r="AK2289" s="1" t="s">
        <v>72</v>
      </c>
      <c r="AL2289">
        <v>1</v>
      </c>
      <c r="AM2289" s="1" t="s">
        <v>4749</v>
      </c>
      <c r="AN2289" s="2">
        <v>46113</v>
      </c>
      <c r="AO2289" s="3">
        <v>46113</v>
      </c>
    </row>
    <row r="2290" spans="1:41">
      <c r="A2290" s="1" t="s">
        <v>4750</v>
      </c>
      <c r="B2290" s="1" t="s">
        <v>3733</v>
      </c>
      <c r="E2290" s="1" t="s">
        <v>3734</v>
      </c>
      <c r="F2290">
        <v>46136.833333333336</v>
      </c>
      <c r="G2290">
        <v>46137.833333333336</v>
      </c>
      <c r="H2290">
        <v>46112.833333333336</v>
      </c>
      <c r="I2290">
        <v>46142.833333333336</v>
      </c>
      <c r="J2290" s="1" t="s">
        <v>3760</v>
      </c>
      <c r="K2290" s="1" t="s">
        <v>76</v>
      </c>
      <c r="L2290" s="1" t="s">
        <v>3761</v>
      </c>
      <c r="M2290" s="1" t="s">
        <v>3762</v>
      </c>
      <c r="N2290" s="1" t="s">
        <v>3738</v>
      </c>
      <c r="O2290" s="1" t="s">
        <v>49</v>
      </c>
      <c r="P2290">
        <v>298.67579999999998</v>
      </c>
      <c r="Q2290" s="1" t="s">
        <v>3763</v>
      </c>
      <c r="R2290">
        <v>2.6000097764867457E-2</v>
      </c>
      <c r="S2290" s="1" t="s">
        <v>51</v>
      </c>
      <c r="T2290" s="1" t="s">
        <v>52</v>
      </c>
      <c r="U2290">
        <v>7.7656000000000001</v>
      </c>
      <c r="V2290">
        <v>7.1681999999999997</v>
      </c>
      <c r="W2290">
        <v>7.1681999999999997</v>
      </c>
      <c r="X2290" s="1" t="s">
        <v>53</v>
      </c>
      <c r="Y2290" s="1" t="s">
        <v>49</v>
      </c>
      <c r="Z2290" s="1" t="s">
        <v>3761</v>
      </c>
      <c r="AA2290" s="1" t="s">
        <v>3741</v>
      </c>
      <c r="AB2290" s="1" t="s">
        <v>3742</v>
      </c>
      <c r="AC2290" s="1" t="s">
        <v>67</v>
      </c>
      <c r="AD2290" s="1" t="s">
        <v>3743</v>
      </c>
      <c r="AE2290" s="1" t="s">
        <v>3744</v>
      </c>
      <c r="AF2290" s="1" t="s">
        <v>70</v>
      </c>
      <c r="AG2290" s="1" t="s">
        <v>3745</v>
      </c>
      <c r="AH2290">
        <v>486</v>
      </c>
      <c r="AI2290" s="1" t="s">
        <v>70</v>
      </c>
      <c r="AJ2290" s="1" t="s">
        <v>71</v>
      </c>
      <c r="AK2290" s="1" t="s">
        <v>72</v>
      </c>
      <c r="AL2290">
        <v>1</v>
      </c>
      <c r="AM2290" s="1" t="s">
        <v>4751</v>
      </c>
      <c r="AN2290" s="2">
        <v>46113</v>
      </c>
      <c r="AO2290" s="3">
        <v>46113</v>
      </c>
    </row>
    <row r="2291" spans="1:41">
      <c r="A2291" s="1" t="s">
        <v>4752</v>
      </c>
      <c r="B2291" s="1" t="s">
        <v>3733</v>
      </c>
      <c r="E2291" s="1" t="s">
        <v>3734</v>
      </c>
      <c r="F2291">
        <v>46136.833333333336</v>
      </c>
      <c r="G2291">
        <v>46137.833333333336</v>
      </c>
      <c r="H2291">
        <v>46112.833333333336</v>
      </c>
      <c r="I2291">
        <v>46142.833333333336</v>
      </c>
      <c r="J2291" s="1" t="s">
        <v>3760</v>
      </c>
      <c r="K2291" s="1" t="s">
        <v>76</v>
      </c>
      <c r="L2291" s="1" t="s">
        <v>3761</v>
      </c>
      <c r="M2291" s="1" t="s">
        <v>3766</v>
      </c>
      <c r="N2291" s="1" t="s">
        <v>3738</v>
      </c>
      <c r="O2291" s="1" t="s">
        <v>49</v>
      </c>
      <c r="P2291">
        <v>313.69970000000001</v>
      </c>
      <c r="Q2291" s="1" t="s">
        <v>3763</v>
      </c>
      <c r="R2291">
        <v>2.6000024864544023E-2</v>
      </c>
      <c r="S2291" s="1" t="s">
        <v>51</v>
      </c>
      <c r="T2291" s="1" t="s">
        <v>52</v>
      </c>
      <c r="U2291">
        <v>8.1562000000000001</v>
      </c>
      <c r="V2291">
        <v>7.5288000000000004</v>
      </c>
      <c r="W2291">
        <v>7.5288000000000004</v>
      </c>
      <c r="X2291" s="1" t="s">
        <v>53</v>
      </c>
      <c r="Y2291" s="1" t="s">
        <v>49</v>
      </c>
      <c r="Z2291" s="1" t="s">
        <v>3761</v>
      </c>
      <c r="AA2291" s="1" t="s">
        <v>3741</v>
      </c>
      <c r="AB2291" s="1" t="s">
        <v>3742</v>
      </c>
      <c r="AC2291" s="1" t="s">
        <v>67</v>
      </c>
      <c r="AD2291" s="1" t="s">
        <v>3743</v>
      </c>
      <c r="AE2291" s="1" t="s">
        <v>3744</v>
      </c>
      <c r="AF2291" s="1" t="s">
        <v>70</v>
      </c>
      <c r="AG2291" s="1" t="s">
        <v>3745</v>
      </c>
      <c r="AH2291">
        <v>487</v>
      </c>
      <c r="AI2291" s="1" t="s">
        <v>70</v>
      </c>
      <c r="AJ2291" s="1" t="s">
        <v>71</v>
      </c>
      <c r="AK2291" s="1" t="s">
        <v>72</v>
      </c>
      <c r="AL2291">
        <v>1</v>
      </c>
      <c r="AM2291" s="1" t="s">
        <v>4753</v>
      </c>
      <c r="AN2291" s="2">
        <v>46113</v>
      </c>
      <c r="AO2291" s="3">
        <v>46113</v>
      </c>
    </row>
    <row r="2292" spans="1:41">
      <c r="A2292" s="1" t="s">
        <v>4754</v>
      </c>
      <c r="B2292" s="1" t="s">
        <v>3733</v>
      </c>
      <c r="E2292" s="1" t="s">
        <v>3734</v>
      </c>
      <c r="F2292">
        <v>46136.833333333336</v>
      </c>
      <c r="G2292">
        <v>46137.833333333336</v>
      </c>
      <c r="H2292">
        <v>46112.833333333336</v>
      </c>
      <c r="I2292">
        <v>46142.833333333336</v>
      </c>
      <c r="J2292" s="1" t="s">
        <v>3769</v>
      </c>
      <c r="K2292" s="1" t="s">
        <v>87</v>
      </c>
      <c r="L2292" s="1" t="s">
        <v>3770</v>
      </c>
      <c r="M2292" s="1" t="s">
        <v>3771</v>
      </c>
      <c r="N2292" s="1" t="s">
        <v>3738</v>
      </c>
      <c r="O2292" s="1" t="s">
        <v>49</v>
      </c>
      <c r="P2292">
        <v>391.28680000000003</v>
      </c>
      <c r="Q2292" s="1" t="s">
        <v>3739</v>
      </c>
      <c r="R2292">
        <v>8.2600026374516092E-2</v>
      </c>
      <c r="S2292" s="1" t="s">
        <v>3740</v>
      </c>
      <c r="T2292" s="1" t="s">
        <v>52</v>
      </c>
      <c r="U2292">
        <v>32.320300000000003</v>
      </c>
      <c r="V2292">
        <v>26.6388</v>
      </c>
      <c r="W2292">
        <v>26.6388</v>
      </c>
      <c r="X2292" s="1" t="s">
        <v>53</v>
      </c>
      <c r="Y2292" s="1" t="s">
        <v>49</v>
      </c>
      <c r="Z2292" s="1" t="s">
        <v>3770</v>
      </c>
      <c r="AA2292" s="1" t="s">
        <v>3741</v>
      </c>
      <c r="AB2292" s="1" t="s">
        <v>3742</v>
      </c>
      <c r="AC2292" s="1" t="s">
        <v>67</v>
      </c>
      <c r="AD2292" s="1" t="s">
        <v>3743</v>
      </c>
      <c r="AE2292" s="1" t="s">
        <v>3744</v>
      </c>
      <c r="AF2292" s="1" t="s">
        <v>70</v>
      </c>
      <c r="AG2292" s="1" t="s">
        <v>3745</v>
      </c>
      <c r="AH2292">
        <v>488</v>
      </c>
      <c r="AI2292" s="1" t="s">
        <v>70</v>
      </c>
      <c r="AJ2292" s="1" t="s">
        <v>71</v>
      </c>
      <c r="AK2292" s="1" t="s">
        <v>72</v>
      </c>
      <c r="AL2292">
        <v>1</v>
      </c>
      <c r="AM2292" s="1" t="s">
        <v>4755</v>
      </c>
      <c r="AN2292" s="2">
        <v>46113</v>
      </c>
      <c r="AO2292" s="3">
        <v>46113</v>
      </c>
    </row>
    <row r="2293" spans="1:41">
      <c r="A2293" s="1" t="s">
        <v>4756</v>
      </c>
      <c r="B2293" s="1" t="s">
        <v>3733</v>
      </c>
      <c r="E2293" s="1" t="s">
        <v>3734</v>
      </c>
      <c r="F2293">
        <v>46136.833333333336</v>
      </c>
      <c r="G2293">
        <v>46137.833333333336</v>
      </c>
      <c r="H2293">
        <v>46112.833333333336</v>
      </c>
      <c r="I2293">
        <v>46142.833333333336</v>
      </c>
      <c r="J2293" s="1" t="s">
        <v>3769</v>
      </c>
      <c r="K2293" s="1" t="s">
        <v>87</v>
      </c>
      <c r="L2293" s="1" t="s">
        <v>3770</v>
      </c>
      <c r="M2293" s="1" t="s">
        <v>3774</v>
      </c>
      <c r="N2293" s="1" t="s">
        <v>3738</v>
      </c>
      <c r="O2293" s="1" t="s">
        <v>49</v>
      </c>
      <c r="P2293">
        <v>415.21300000000002</v>
      </c>
      <c r="Q2293" s="1" t="s">
        <v>3739</v>
      </c>
      <c r="R2293">
        <v>8.2600014932095095E-2</v>
      </c>
      <c r="S2293" s="1" t="s">
        <v>3740</v>
      </c>
      <c r="T2293" s="1" t="s">
        <v>52</v>
      </c>
      <c r="U2293">
        <v>34.296599999999998</v>
      </c>
      <c r="V2293">
        <v>28.267700000000001</v>
      </c>
      <c r="W2293">
        <v>28.267700000000001</v>
      </c>
      <c r="X2293" s="1" t="s">
        <v>53</v>
      </c>
      <c r="Y2293" s="1" t="s">
        <v>49</v>
      </c>
      <c r="Z2293" s="1" t="s">
        <v>3770</v>
      </c>
      <c r="AA2293" s="1" t="s">
        <v>3741</v>
      </c>
      <c r="AB2293" s="1" t="s">
        <v>3742</v>
      </c>
      <c r="AC2293" s="1" t="s">
        <v>67</v>
      </c>
      <c r="AD2293" s="1" t="s">
        <v>3743</v>
      </c>
      <c r="AE2293" s="1" t="s">
        <v>3744</v>
      </c>
      <c r="AF2293" s="1" t="s">
        <v>70</v>
      </c>
      <c r="AG2293" s="1" t="s">
        <v>3745</v>
      </c>
      <c r="AH2293">
        <v>489</v>
      </c>
      <c r="AI2293" s="1" t="s">
        <v>70</v>
      </c>
      <c r="AJ2293" s="1" t="s">
        <v>71</v>
      </c>
      <c r="AK2293" s="1" t="s">
        <v>72</v>
      </c>
      <c r="AL2293">
        <v>1</v>
      </c>
      <c r="AM2293" s="1" t="s">
        <v>4757</v>
      </c>
      <c r="AN2293" s="2">
        <v>46113</v>
      </c>
      <c r="AO2293" s="3">
        <v>46113</v>
      </c>
    </row>
    <row r="2294" spans="1:41">
      <c r="A2294" s="1" t="s">
        <v>4758</v>
      </c>
      <c r="B2294" s="1" t="s">
        <v>3733</v>
      </c>
      <c r="E2294" s="1" t="s">
        <v>3734</v>
      </c>
      <c r="F2294">
        <v>46136.833333333336</v>
      </c>
      <c r="G2294">
        <v>46137.833333333336</v>
      </c>
      <c r="H2294">
        <v>46112.833333333336</v>
      </c>
      <c r="I2294">
        <v>46142.833333333336</v>
      </c>
      <c r="J2294" s="1" t="s">
        <v>3777</v>
      </c>
      <c r="K2294" s="1" t="s">
        <v>107</v>
      </c>
      <c r="L2294" s="1" t="s">
        <v>3778</v>
      </c>
      <c r="M2294" s="1" t="s">
        <v>3779</v>
      </c>
      <c r="N2294" s="1" t="s">
        <v>3738</v>
      </c>
      <c r="O2294" s="1" t="s">
        <v>49</v>
      </c>
      <c r="P2294">
        <v>288.90929999999997</v>
      </c>
      <c r="Q2294" s="1" t="s">
        <v>3780</v>
      </c>
      <c r="R2294">
        <v>0.49999982693530465</v>
      </c>
      <c r="S2294" s="1" t="s">
        <v>51</v>
      </c>
      <c r="T2294" s="1" t="s">
        <v>52</v>
      </c>
      <c r="U2294">
        <v>144.4546</v>
      </c>
      <c r="V2294">
        <v>132.89830000000001</v>
      </c>
      <c r="W2294">
        <v>132.89830000000001</v>
      </c>
      <c r="X2294" s="1" t="s">
        <v>53</v>
      </c>
      <c r="Y2294" s="1" t="s">
        <v>49</v>
      </c>
      <c r="Z2294" s="1" t="s">
        <v>3778</v>
      </c>
      <c r="AA2294" s="1" t="s">
        <v>3781</v>
      </c>
      <c r="AB2294" s="1" t="s">
        <v>3742</v>
      </c>
      <c r="AC2294" s="1" t="s">
        <v>67</v>
      </c>
      <c r="AD2294" s="1" t="s">
        <v>3743</v>
      </c>
      <c r="AE2294" s="1" t="s">
        <v>3744</v>
      </c>
      <c r="AF2294" s="1" t="s">
        <v>70</v>
      </c>
      <c r="AG2294" s="1" t="s">
        <v>3745</v>
      </c>
      <c r="AH2294">
        <v>490</v>
      </c>
      <c r="AI2294" s="1" t="s">
        <v>113</v>
      </c>
      <c r="AJ2294" s="1" t="s">
        <v>114</v>
      </c>
      <c r="AK2294" s="1" t="s">
        <v>115</v>
      </c>
      <c r="AL2294">
        <v>1</v>
      </c>
      <c r="AM2294" s="1" t="s">
        <v>4759</v>
      </c>
      <c r="AN2294" s="2">
        <v>46113</v>
      </c>
      <c r="AO2294" s="3">
        <v>46113</v>
      </c>
    </row>
    <row r="2295" spans="1:41">
      <c r="A2295" s="1" t="s">
        <v>4760</v>
      </c>
      <c r="B2295" s="1" t="s">
        <v>3733</v>
      </c>
      <c r="E2295" s="1" t="s">
        <v>3734</v>
      </c>
      <c r="F2295">
        <v>46136.833333333336</v>
      </c>
      <c r="G2295">
        <v>46137.833333333336</v>
      </c>
      <c r="H2295">
        <v>46112.833333333336</v>
      </c>
      <c r="I2295">
        <v>46142.833333333336</v>
      </c>
      <c r="J2295" s="1" t="s">
        <v>3777</v>
      </c>
      <c r="K2295" s="1" t="s">
        <v>107</v>
      </c>
      <c r="L2295" s="1" t="s">
        <v>3778</v>
      </c>
      <c r="M2295" s="1" t="s">
        <v>3784</v>
      </c>
      <c r="N2295" s="1" t="s">
        <v>3738</v>
      </c>
      <c r="O2295" s="1" t="s">
        <v>49</v>
      </c>
      <c r="P2295">
        <v>289.47919999999999</v>
      </c>
      <c r="Q2295" s="1" t="s">
        <v>3780</v>
      </c>
      <c r="R2295">
        <v>0.5</v>
      </c>
      <c r="S2295" s="1" t="s">
        <v>51</v>
      </c>
      <c r="T2295" s="1" t="s">
        <v>52</v>
      </c>
      <c r="U2295">
        <v>144.7396</v>
      </c>
      <c r="V2295">
        <v>133.16050000000001</v>
      </c>
      <c r="W2295">
        <v>133.16050000000001</v>
      </c>
      <c r="X2295" s="1" t="s">
        <v>53</v>
      </c>
      <c r="Y2295" s="1" t="s">
        <v>49</v>
      </c>
      <c r="Z2295" s="1" t="s">
        <v>3778</v>
      </c>
      <c r="AA2295" s="1" t="s">
        <v>3781</v>
      </c>
      <c r="AB2295" s="1" t="s">
        <v>3742</v>
      </c>
      <c r="AC2295" s="1" t="s">
        <v>67</v>
      </c>
      <c r="AD2295" s="1" t="s">
        <v>3743</v>
      </c>
      <c r="AE2295" s="1" t="s">
        <v>3744</v>
      </c>
      <c r="AF2295" s="1" t="s">
        <v>70</v>
      </c>
      <c r="AG2295" s="1" t="s">
        <v>3745</v>
      </c>
      <c r="AH2295">
        <v>491</v>
      </c>
      <c r="AI2295" s="1" t="s">
        <v>113</v>
      </c>
      <c r="AJ2295" s="1" t="s">
        <v>114</v>
      </c>
      <c r="AK2295" s="1" t="s">
        <v>115</v>
      </c>
      <c r="AL2295">
        <v>1</v>
      </c>
      <c r="AM2295" s="1" t="s">
        <v>4761</v>
      </c>
      <c r="AN2295" s="2">
        <v>46113</v>
      </c>
      <c r="AO2295" s="3">
        <v>46113</v>
      </c>
    </row>
    <row r="2296" spans="1:41">
      <c r="A2296" s="1" t="s">
        <v>4762</v>
      </c>
      <c r="B2296" s="1" t="s">
        <v>3733</v>
      </c>
      <c r="E2296" s="1" t="s">
        <v>3787</v>
      </c>
      <c r="F2296">
        <v>46136.833333333336</v>
      </c>
      <c r="G2296">
        <v>46137.833333333336</v>
      </c>
      <c r="H2296">
        <v>46112.833333333336</v>
      </c>
      <c r="I2296">
        <v>46142.833333333336</v>
      </c>
      <c r="J2296" s="1" t="s">
        <v>3735</v>
      </c>
      <c r="K2296" s="1" t="s">
        <v>45</v>
      </c>
      <c r="L2296" s="1" t="s">
        <v>3736</v>
      </c>
      <c r="M2296" s="1" t="s">
        <v>3788</v>
      </c>
      <c r="N2296" s="1" t="s">
        <v>3738</v>
      </c>
      <c r="O2296" s="1" t="s">
        <v>49</v>
      </c>
      <c r="P2296">
        <v>710.66489999999999</v>
      </c>
      <c r="Q2296" s="1" t="s">
        <v>3739</v>
      </c>
      <c r="R2296">
        <v>3.1610960383719529E-2</v>
      </c>
      <c r="S2296" s="1" t="s">
        <v>3740</v>
      </c>
      <c r="T2296" s="1" t="s">
        <v>52</v>
      </c>
      <c r="U2296">
        <v>22.4648</v>
      </c>
      <c r="V2296">
        <v>18.2285</v>
      </c>
      <c r="W2296">
        <v>18.2285</v>
      </c>
      <c r="X2296" s="1" t="s">
        <v>53</v>
      </c>
      <c r="Y2296" s="1" t="s">
        <v>49</v>
      </c>
      <c r="Z2296" s="1" t="s">
        <v>3736</v>
      </c>
      <c r="AA2296" s="1" t="s">
        <v>3789</v>
      </c>
      <c r="AB2296" s="1" t="s">
        <v>3790</v>
      </c>
      <c r="AC2296" s="1" t="s">
        <v>125</v>
      </c>
      <c r="AD2296" s="1" t="s">
        <v>3791</v>
      </c>
      <c r="AE2296" s="1" t="s">
        <v>3792</v>
      </c>
      <c r="AF2296" s="1" t="s">
        <v>70</v>
      </c>
      <c r="AG2296" s="1" t="s">
        <v>3745</v>
      </c>
      <c r="AH2296">
        <v>492</v>
      </c>
      <c r="AI2296" s="1" t="s">
        <v>70</v>
      </c>
      <c r="AJ2296" s="1" t="s">
        <v>71</v>
      </c>
      <c r="AK2296" s="1" t="s">
        <v>72</v>
      </c>
      <c r="AL2296">
        <v>1</v>
      </c>
      <c r="AM2296" s="1" t="s">
        <v>4763</v>
      </c>
      <c r="AN2296" s="2">
        <v>46113</v>
      </c>
      <c r="AO2296" s="3">
        <v>46113</v>
      </c>
    </row>
    <row r="2297" spans="1:41">
      <c r="A2297" s="1" t="s">
        <v>4764</v>
      </c>
      <c r="B2297" s="1" t="s">
        <v>3733</v>
      </c>
      <c r="E2297" s="1" t="s">
        <v>3787</v>
      </c>
      <c r="F2297">
        <v>46136.833333333336</v>
      </c>
      <c r="G2297">
        <v>46137.833333333336</v>
      </c>
      <c r="H2297">
        <v>46112.833333333336</v>
      </c>
      <c r="I2297">
        <v>46142.833333333336</v>
      </c>
      <c r="J2297" s="1" t="s">
        <v>3735</v>
      </c>
      <c r="K2297" s="1" t="s">
        <v>45</v>
      </c>
      <c r="L2297" s="1" t="s">
        <v>3736</v>
      </c>
      <c r="M2297" s="1" t="s">
        <v>3795</v>
      </c>
      <c r="N2297" s="1" t="s">
        <v>3738</v>
      </c>
      <c r="O2297" s="1" t="s">
        <v>49</v>
      </c>
      <c r="P2297">
        <v>705.49210000000005</v>
      </c>
      <c r="Q2297" s="1" t="s">
        <v>3739</v>
      </c>
      <c r="R2297">
        <v>3.1610984729666003E-2</v>
      </c>
      <c r="S2297" s="1" t="s">
        <v>3740</v>
      </c>
      <c r="T2297" s="1" t="s">
        <v>52</v>
      </c>
      <c r="U2297">
        <v>22.301300000000001</v>
      </c>
      <c r="V2297">
        <v>18.095800000000001</v>
      </c>
      <c r="W2297">
        <v>18.095800000000001</v>
      </c>
      <c r="X2297" s="1" t="s">
        <v>53</v>
      </c>
      <c r="Y2297" s="1" t="s">
        <v>49</v>
      </c>
      <c r="Z2297" s="1" t="s">
        <v>3736</v>
      </c>
      <c r="AA2297" s="1" t="s">
        <v>3789</v>
      </c>
      <c r="AB2297" s="1" t="s">
        <v>3790</v>
      </c>
      <c r="AC2297" s="1" t="s">
        <v>125</v>
      </c>
      <c r="AD2297" s="1" t="s">
        <v>3791</v>
      </c>
      <c r="AE2297" s="1" t="s">
        <v>3792</v>
      </c>
      <c r="AF2297" s="1" t="s">
        <v>70</v>
      </c>
      <c r="AG2297" s="1" t="s">
        <v>3745</v>
      </c>
      <c r="AH2297">
        <v>493</v>
      </c>
      <c r="AI2297" s="1" t="s">
        <v>70</v>
      </c>
      <c r="AJ2297" s="1" t="s">
        <v>71</v>
      </c>
      <c r="AK2297" s="1" t="s">
        <v>72</v>
      </c>
      <c r="AL2297">
        <v>1</v>
      </c>
      <c r="AM2297" s="1" t="s">
        <v>4765</v>
      </c>
      <c r="AN2297" s="2">
        <v>46113</v>
      </c>
      <c r="AO2297" s="3">
        <v>46113</v>
      </c>
    </row>
    <row r="2298" spans="1:41">
      <c r="A2298" s="1" t="s">
        <v>4766</v>
      </c>
      <c r="B2298" s="1" t="s">
        <v>3733</v>
      </c>
      <c r="E2298" s="1" t="s">
        <v>3787</v>
      </c>
      <c r="F2298">
        <v>46136.833333333336</v>
      </c>
      <c r="G2298">
        <v>46137.833333333336</v>
      </c>
      <c r="H2298">
        <v>46112.833333333336</v>
      </c>
      <c r="I2298">
        <v>46142.833333333336</v>
      </c>
      <c r="J2298" s="1" t="s">
        <v>3751</v>
      </c>
      <c r="K2298" s="1" t="s">
        <v>124</v>
      </c>
      <c r="L2298" s="1" t="s">
        <v>3752</v>
      </c>
      <c r="M2298" s="1" t="s">
        <v>3798</v>
      </c>
      <c r="N2298" s="1" t="s">
        <v>3738</v>
      </c>
      <c r="O2298" s="1" t="s">
        <v>49</v>
      </c>
      <c r="P2298">
        <v>5.4682000000000004</v>
      </c>
      <c r="Q2298" s="1" t="s">
        <v>3754</v>
      </c>
      <c r="R2298">
        <v>6.2499908562232545</v>
      </c>
      <c r="S2298" s="1" t="s">
        <v>51</v>
      </c>
      <c r="T2298" s="1" t="s">
        <v>52</v>
      </c>
      <c r="U2298">
        <v>34.176200000000001</v>
      </c>
      <c r="V2298">
        <v>32.467399999999998</v>
      </c>
      <c r="W2298">
        <v>32.467399999999998</v>
      </c>
      <c r="X2298" s="1" t="s">
        <v>53</v>
      </c>
      <c r="Y2298" s="1" t="s">
        <v>49</v>
      </c>
      <c r="Z2298" s="1" t="s">
        <v>3752</v>
      </c>
      <c r="AA2298" s="1" t="s">
        <v>3789</v>
      </c>
      <c r="AB2298" s="1" t="s">
        <v>3790</v>
      </c>
      <c r="AC2298" s="1" t="s">
        <v>125</v>
      </c>
      <c r="AD2298" s="1" t="s">
        <v>3791</v>
      </c>
      <c r="AE2298" s="1" t="s">
        <v>3792</v>
      </c>
      <c r="AF2298" s="1" t="s">
        <v>70</v>
      </c>
      <c r="AG2298" s="1" t="s">
        <v>3745</v>
      </c>
      <c r="AH2298">
        <v>494</v>
      </c>
      <c r="AI2298" s="1" t="s">
        <v>70</v>
      </c>
      <c r="AJ2298" s="1" t="s">
        <v>71</v>
      </c>
      <c r="AK2298" s="1" t="s">
        <v>72</v>
      </c>
      <c r="AL2298">
        <v>1</v>
      </c>
      <c r="AM2298" s="1" t="s">
        <v>4767</v>
      </c>
      <c r="AN2298" s="2">
        <v>46113</v>
      </c>
      <c r="AO2298" s="3">
        <v>46113</v>
      </c>
    </row>
    <row r="2299" spans="1:41">
      <c r="A2299" s="1" t="s">
        <v>4768</v>
      </c>
      <c r="B2299" s="1" t="s">
        <v>3733</v>
      </c>
      <c r="E2299" s="1" t="s">
        <v>3787</v>
      </c>
      <c r="F2299">
        <v>46136.833333333336</v>
      </c>
      <c r="G2299">
        <v>46137.833333333336</v>
      </c>
      <c r="H2299">
        <v>46112.833333333336</v>
      </c>
      <c r="I2299">
        <v>46142.833333333336</v>
      </c>
      <c r="J2299" s="1" t="s">
        <v>3751</v>
      </c>
      <c r="K2299" s="1" t="s">
        <v>124</v>
      </c>
      <c r="L2299" s="1" t="s">
        <v>3752</v>
      </c>
      <c r="M2299" s="1" t="s">
        <v>3801</v>
      </c>
      <c r="N2299" s="1" t="s">
        <v>3738</v>
      </c>
      <c r="O2299" s="1" t="s">
        <v>49</v>
      </c>
      <c r="P2299">
        <v>5.6870000000000003</v>
      </c>
      <c r="Q2299" s="1" t="s">
        <v>3754</v>
      </c>
      <c r="R2299">
        <v>6.2499560400914369</v>
      </c>
      <c r="S2299" s="1" t="s">
        <v>51</v>
      </c>
      <c r="T2299" s="1" t="s">
        <v>52</v>
      </c>
      <c r="U2299">
        <v>35.543500000000002</v>
      </c>
      <c r="V2299">
        <v>33.766300000000001</v>
      </c>
      <c r="W2299">
        <v>33.766300000000001</v>
      </c>
      <c r="X2299" s="1" t="s">
        <v>53</v>
      </c>
      <c r="Y2299" s="1" t="s">
        <v>49</v>
      </c>
      <c r="Z2299" s="1" t="s">
        <v>3752</v>
      </c>
      <c r="AA2299" s="1" t="s">
        <v>3789</v>
      </c>
      <c r="AB2299" s="1" t="s">
        <v>3790</v>
      </c>
      <c r="AC2299" s="1" t="s">
        <v>125</v>
      </c>
      <c r="AD2299" s="1" t="s">
        <v>3791</v>
      </c>
      <c r="AE2299" s="1" t="s">
        <v>3792</v>
      </c>
      <c r="AF2299" s="1" t="s">
        <v>70</v>
      </c>
      <c r="AG2299" s="1" t="s">
        <v>3745</v>
      </c>
      <c r="AH2299">
        <v>495</v>
      </c>
      <c r="AI2299" s="1" t="s">
        <v>70</v>
      </c>
      <c r="AJ2299" s="1" t="s">
        <v>71</v>
      </c>
      <c r="AK2299" s="1" t="s">
        <v>72</v>
      </c>
      <c r="AL2299">
        <v>1</v>
      </c>
      <c r="AM2299" s="1" t="s">
        <v>4769</v>
      </c>
      <c r="AN2299" s="2">
        <v>46113</v>
      </c>
      <c r="AO2299" s="3">
        <v>46113</v>
      </c>
    </row>
    <row r="2300" spans="1:41">
      <c r="A2300" s="1" t="s">
        <v>4770</v>
      </c>
      <c r="B2300" s="1" t="s">
        <v>3733</v>
      </c>
      <c r="E2300" s="1" t="s">
        <v>3787</v>
      </c>
      <c r="F2300">
        <v>46136.833333333336</v>
      </c>
      <c r="G2300">
        <v>46137.833333333336</v>
      </c>
      <c r="H2300">
        <v>46112.833333333336</v>
      </c>
      <c r="I2300">
        <v>46142.833333333336</v>
      </c>
      <c r="J2300" s="1" t="s">
        <v>3760</v>
      </c>
      <c r="K2300" s="1" t="s">
        <v>76</v>
      </c>
      <c r="L2300" s="1" t="s">
        <v>3761</v>
      </c>
      <c r="M2300" s="1" t="s">
        <v>3804</v>
      </c>
      <c r="N2300" s="1" t="s">
        <v>3738</v>
      </c>
      <c r="O2300" s="1" t="s">
        <v>49</v>
      </c>
      <c r="P2300">
        <v>136.9178</v>
      </c>
      <c r="Q2300" s="1" t="s">
        <v>3763</v>
      </c>
      <c r="R2300">
        <v>2.6000271695864236E-2</v>
      </c>
      <c r="S2300" s="1" t="s">
        <v>51</v>
      </c>
      <c r="T2300" s="1" t="s">
        <v>52</v>
      </c>
      <c r="U2300">
        <v>3.5598999999999998</v>
      </c>
      <c r="V2300">
        <v>3.286</v>
      </c>
      <c r="W2300">
        <v>3.286</v>
      </c>
      <c r="X2300" s="1" t="s">
        <v>53</v>
      </c>
      <c r="Y2300" s="1" t="s">
        <v>49</v>
      </c>
      <c r="Z2300" s="1" t="s">
        <v>3761</v>
      </c>
      <c r="AA2300" s="1" t="s">
        <v>3789</v>
      </c>
      <c r="AB2300" s="1" t="s">
        <v>3790</v>
      </c>
      <c r="AC2300" s="1" t="s">
        <v>125</v>
      </c>
      <c r="AD2300" s="1" t="s">
        <v>3791</v>
      </c>
      <c r="AE2300" s="1" t="s">
        <v>3792</v>
      </c>
      <c r="AF2300" s="1" t="s">
        <v>70</v>
      </c>
      <c r="AG2300" s="1" t="s">
        <v>3745</v>
      </c>
      <c r="AH2300">
        <v>496</v>
      </c>
      <c r="AI2300" s="1" t="s">
        <v>70</v>
      </c>
      <c r="AJ2300" s="1" t="s">
        <v>71</v>
      </c>
      <c r="AK2300" s="1" t="s">
        <v>72</v>
      </c>
      <c r="AL2300">
        <v>1</v>
      </c>
      <c r="AM2300" s="1" t="s">
        <v>4771</v>
      </c>
      <c r="AN2300" s="2">
        <v>46113</v>
      </c>
      <c r="AO2300" s="3">
        <v>46113</v>
      </c>
    </row>
    <row r="2301" spans="1:41">
      <c r="A2301" s="1" t="s">
        <v>4772</v>
      </c>
      <c r="B2301" s="1" t="s">
        <v>3733</v>
      </c>
      <c r="E2301" s="1" t="s">
        <v>3787</v>
      </c>
      <c r="F2301">
        <v>46136.833333333336</v>
      </c>
      <c r="G2301">
        <v>46137.833333333336</v>
      </c>
      <c r="H2301">
        <v>46112.833333333336</v>
      </c>
      <c r="I2301">
        <v>46142.833333333336</v>
      </c>
      <c r="J2301" s="1" t="s">
        <v>3760</v>
      </c>
      <c r="K2301" s="1" t="s">
        <v>76</v>
      </c>
      <c r="L2301" s="1" t="s">
        <v>3761</v>
      </c>
      <c r="M2301" s="1" t="s">
        <v>3807</v>
      </c>
      <c r="N2301" s="1" t="s">
        <v>3738</v>
      </c>
      <c r="O2301" s="1" t="s">
        <v>49</v>
      </c>
      <c r="P2301">
        <v>142.488</v>
      </c>
      <c r="Q2301" s="1" t="s">
        <v>3763</v>
      </c>
      <c r="R2301">
        <v>2.6000084217618326E-2</v>
      </c>
      <c r="S2301" s="1" t="s">
        <v>51</v>
      </c>
      <c r="T2301" s="1" t="s">
        <v>52</v>
      </c>
      <c r="U2301">
        <v>3.7046999999999999</v>
      </c>
      <c r="V2301">
        <v>3.4197000000000002</v>
      </c>
      <c r="W2301">
        <v>3.4197000000000002</v>
      </c>
      <c r="X2301" s="1" t="s">
        <v>53</v>
      </c>
      <c r="Y2301" s="1" t="s">
        <v>49</v>
      </c>
      <c r="Z2301" s="1" t="s">
        <v>3761</v>
      </c>
      <c r="AA2301" s="1" t="s">
        <v>3789</v>
      </c>
      <c r="AB2301" s="1" t="s">
        <v>3790</v>
      </c>
      <c r="AC2301" s="1" t="s">
        <v>125</v>
      </c>
      <c r="AD2301" s="1" t="s">
        <v>3791</v>
      </c>
      <c r="AE2301" s="1" t="s">
        <v>3792</v>
      </c>
      <c r="AF2301" s="1" t="s">
        <v>70</v>
      </c>
      <c r="AG2301" s="1" t="s">
        <v>3745</v>
      </c>
      <c r="AH2301">
        <v>497</v>
      </c>
      <c r="AI2301" s="1" t="s">
        <v>70</v>
      </c>
      <c r="AJ2301" s="1" t="s">
        <v>71</v>
      </c>
      <c r="AK2301" s="1" t="s">
        <v>72</v>
      </c>
      <c r="AL2301">
        <v>1</v>
      </c>
      <c r="AM2301" s="1" t="s">
        <v>4773</v>
      </c>
      <c r="AN2301" s="2">
        <v>46113</v>
      </c>
      <c r="AO2301" s="3">
        <v>46113</v>
      </c>
    </row>
    <row r="2302" spans="1:41">
      <c r="A2302" s="1" t="s">
        <v>4774</v>
      </c>
      <c r="B2302" s="1" t="s">
        <v>3733</v>
      </c>
      <c r="E2302" s="1" t="s">
        <v>3787</v>
      </c>
      <c r="F2302">
        <v>46136.833333333336</v>
      </c>
      <c r="G2302">
        <v>46137.833333333336</v>
      </c>
      <c r="H2302">
        <v>46112.833333333336</v>
      </c>
      <c r="I2302">
        <v>46142.833333333336</v>
      </c>
      <c r="J2302" s="1" t="s">
        <v>3769</v>
      </c>
      <c r="K2302" s="1" t="s">
        <v>87</v>
      </c>
      <c r="L2302" s="1" t="s">
        <v>3770</v>
      </c>
      <c r="M2302" s="1" t="s">
        <v>3810</v>
      </c>
      <c r="N2302" s="1" t="s">
        <v>3738</v>
      </c>
      <c r="O2302" s="1" t="s">
        <v>49</v>
      </c>
      <c r="P2302">
        <v>197.55459999999999</v>
      </c>
      <c r="Q2302" s="1" t="s">
        <v>3739</v>
      </c>
      <c r="R2302">
        <v>8.2599949583558166E-2</v>
      </c>
      <c r="S2302" s="1" t="s">
        <v>3740</v>
      </c>
      <c r="T2302" s="1" t="s">
        <v>52</v>
      </c>
      <c r="U2302">
        <v>16.318000000000001</v>
      </c>
      <c r="V2302">
        <v>13.4495</v>
      </c>
      <c r="W2302">
        <v>13.4495</v>
      </c>
      <c r="X2302" s="1" t="s">
        <v>53</v>
      </c>
      <c r="Y2302" s="1" t="s">
        <v>49</v>
      </c>
      <c r="Z2302" s="1" t="s">
        <v>3770</v>
      </c>
      <c r="AA2302" s="1" t="s">
        <v>3789</v>
      </c>
      <c r="AB2302" s="1" t="s">
        <v>3790</v>
      </c>
      <c r="AC2302" s="1" t="s">
        <v>125</v>
      </c>
      <c r="AD2302" s="1" t="s">
        <v>3791</v>
      </c>
      <c r="AE2302" s="1" t="s">
        <v>3792</v>
      </c>
      <c r="AF2302" s="1" t="s">
        <v>70</v>
      </c>
      <c r="AG2302" s="1" t="s">
        <v>3745</v>
      </c>
      <c r="AH2302">
        <v>498</v>
      </c>
      <c r="AI2302" s="1" t="s">
        <v>70</v>
      </c>
      <c r="AJ2302" s="1" t="s">
        <v>71</v>
      </c>
      <c r="AK2302" s="1" t="s">
        <v>72</v>
      </c>
      <c r="AL2302">
        <v>1</v>
      </c>
      <c r="AM2302" s="1" t="s">
        <v>4775</v>
      </c>
      <c r="AN2302" s="2">
        <v>46113</v>
      </c>
      <c r="AO2302" s="3">
        <v>46113</v>
      </c>
    </row>
    <row r="2303" spans="1:41">
      <c r="A2303" s="1" t="s">
        <v>4776</v>
      </c>
      <c r="B2303" s="1" t="s">
        <v>3733</v>
      </c>
      <c r="E2303" s="1" t="s">
        <v>3787</v>
      </c>
      <c r="F2303">
        <v>46136.833333333336</v>
      </c>
      <c r="G2303">
        <v>46137.833333333336</v>
      </c>
      <c r="H2303">
        <v>46112.833333333336</v>
      </c>
      <c r="I2303">
        <v>46142.833333333336</v>
      </c>
      <c r="J2303" s="1" t="s">
        <v>3769</v>
      </c>
      <c r="K2303" s="1" t="s">
        <v>87</v>
      </c>
      <c r="L2303" s="1" t="s">
        <v>3770</v>
      </c>
      <c r="M2303" s="1" t="s">
        <v>3813</v>
      </c>
      <c r="N2303" s="1" t="s">
        <v>3738</v>
      </c>
      <c r="O2303" s="1" t="s">
        <v>49</v>
      </c>
      <c r="P2303">
        <v>192.6198</v>
      </c>
      <c r="Q2303" s="1" t="s">
        <v>3739</v>
      </c>
      <c r="R2303">
        <v>8.2600023465915759E-2</v>
      </c>
      <c r="S2303" s="1" t="s">
        <v>3740</v>
      </c>
      <c r="T2303" s="1" t="s">
        <v>52</v>
      </c>
      <c r="U2303">
        <v>15.910399999999999</v>
      </c>
      <c r="V2303">
        <v>13.1136</v>
      </c>
      <c r="W2303">
        <v>13.1136</v>
      </c>
      <c r="X2303" s="1" t="s">
        <v>53</v>
      </c>
      <c r="Y2303" s="1" t="s">
        <v>49</v>
      </c>
      <c r="Z2303" s="1" t="s">
        <v>3770</v>
      </c>
      <c r="AA2303" s="1" t="s">
        <v>3789</v>
      </c>
      <c r="AB2303" s="1" t="s">
        <v>3790</v>
      </c>
      <c r="AC2303" s="1" t="s">
        <v>125</v>
      </c>
      <c r="AD2303" s="1" t="s">
        <v>3791</v>
      </c>
      <c r="AE2303" s="1" t="s">
        <v>3792</v>
      </c>
      <c r="AF2303" s="1" t="s">
        <v>70</v>
      </c>
      <c r="AG2303" s="1" t="s">
        <v>3745</v>
      </c>
      <c r="AH2303">
        <v>499</v>
      </c>
      <c r="AI2303" s="1" t="s">
        <v>70</v>
      </c>
      <c r="AJ2303" s="1" t="s">
        <v>71</v>
      </c>
      <c r="AK2303" s="1" t="s">
        <v>72</v>
      </c>
      <c r="AL2303">
        <v>1</v>
      </c>
      <c r="AM2303" s="1" t="s">
        <v>4777</v>
      </c>
      <c r="AN2303" s="2">
        <v>46113</v>
      </c>
      <c r="AO2303" s="3">
        <v>46113</v>
      </c>
    </row>
    <row r="2304" spans="1:41">
      <c r="A2304" s="1" t="s">
        <v>4778</v>
      </c>
      <c r="B2304" s="1" t="s">
        <v>3733</v>
      </c>
      <c r="E2304" s="1" t="s">
        <v>3787</v>
      </c>
      <c r="F2304">
        <v>46136.833333333336</v>
      </c>
      <c r="G2304">
        <v>46137.833333333336</v>
      </c>
      <c r="H2304">
        <v>46112.833333333336</v>
      </c>
      <c r="I2304">
        <v>46142.833333333336</v>
      </c>
      <c r="J2304" s="1" t="s">
        <v>3777</v>
      </c>
      <c r="K2304" s="1" t="s">
        <v>107</v>
      </c>
      <c r="L2304" s="1" t="s">
        <v>3778</v>
      </c>
      <c r="M2304" s="1" t="s">
        <v>3816</v>
      </c>
      <c r="N2304" s="1" t="s">
        <v>3738</v>
      </c>
      <c r="O2304" s="1" t="s">
        <v>49</v>
      </c>
      <c r="P2304">
        <v>148.32210000000001</v>
      </c>
      <c r="Q2304" s="1" t="s">
        <v>3780</v>
      </c>
      <c r="R2304">
        <v>0.50000033710418068</v>
      </c>
      <c r="S2304" s="1" t="s">
        <v>51</v>
      </c>
      <c r="T2304" s="1" t="s">
        <v>52</v>
      </c>
      <c r="U2304">
        <v>74.161100000000005</v>
      </c>
      <c r="V2304">
        <v>68.228200000000001</v>
      </c>
      <c r="W2304">
        <v>68.228200000000001</v>
      </c>
      <c r="X2304" s="1" t="s">
        <v>53</v>
      </c>
      <c r="Y2304" s="1" t="s">
        <v>49</v>
      </c>
      <c r="Z2304" s="1" t="s">
        <v>3778</v>
      </c>
      <c r="AA2304" s="1" t="s">
        <v>3817</v>
      </c>
      <c r="AB2304" s="1" t="s">
        <v>3790</v>
      </c>
      <c r="AC2304" s="1" t="s">
        <v>125</v>
      </c>
      <c r="AD2304" s="1" t="s">
        <v>3791</v>
      </c>
      <c r="AE2304" s="1" t="s">
        <v>3792</v>
      </c>
      <c r="AF2304" s="1" t="s">
        <v>70</v>
      </c>
      <c r="AG2304" s="1" t="s">
        <v>3745</v>
      </c>
      <c r="AH2304">
        <v>500</v>
      </c>
      <c r="AI2304" s="1" t="s">
        <v>113</v>
      </c>
      <c r="AJ2304" s="1" t="s">
        <v>114</v>
      </c>
      <c r="AK2304" s="1" t="s">
        <v>115</v>
      </c>
      <c r="AL2304">
        <v>1</v>
      </c>
      <c r="AM2304" s="1" t="s">
        <v>4779</v>
      </c>
      <c r="AN2304" s="2">
        <v>46113</v>
      </c>
      <c r="AO2304" s="3">
        <v>46113</v>
      </c>
    </row>
    <row r="2305" spans="1:41">
      <c r="A2305" s="1" t="s">
        <v>4780</v>
      </c>
      <c r="B2305" s="1" t="s">
        <v>3733</v>
      </c>
      <c r="E2305" s="1" t="s">
        <v>3787</v>
      </c>
      <c r="F2305">
        <v>46136.833333333336</v>
      </c>
      <c r="G2305">
        <v>46137.833333333336</v>
      </c>
      <c r="H2305">
        <v>46112.833333333336</v>
      </c>
      <c r="I2305">
        <v>46142.833333333336</v>
      </c>
      <c r="J2305" s="1" t="s">
        <v>3777</v>
      </c>
      <c r="K2305" s="1" t="s">
        <v>107</v>
      </c>
      <c r="L2305" s="1" t="s">
        <v>3778</v>
      </c>
      <c r="M2305" s="1" t="s">
        <v>3820</v>
      </c>
      <c r="N2305" s="1" t="s">
        <v>3738</v>
      </c>
      <c r="O2305" s="1" t="s">
        <v>49</v>
      </c>
      <c r="P2305">
        <v>129.60900000000001</v>
      </c>
      <c r="Q2305" s="1" t="s">
        <v>3780</v>
      </c>
      <c r="R2305">
        <v>0.5</v>
      </c>
      <c r="S2305" s="1" t="s">
        <v>51</v>
      </c>
      <c r="T2305" s="1" t="s">
        <v>52</v>
      </c>
      <c r="U2305">
        <v>64.804500000000004</v>
      </c>
      <c r="V2305">
        <v>59.620100000000001</v>
      </c>
      <c r="W2305">
        <v>59.620100000000001</v>
      </c>
      <c r="X2305" s="1" t="s">
        <v>53</v>
      </c>
      <c r="Y2305" s="1" t="s">
        <v>49</v>
      </c>
      <c r="Z2305" s="1" t="s">
        <v>3778</v>
      </c>
      <c r="AA2305" s="1" t="s">
        <v>3817</v>
      </c>
      <c r="AB2305" s="1" t="s">
        <v>3790</v>
      </c>
      <c r="AC2305" s="1" t="s">
        <v>125</v>
      </c>
      <c r="AD2305" s="1" t="s">
        <v>3791</v>
      </c>
      <c r="AE2305" s="1" t="s">
        <v>3792</v>
      </c>
      <c r="AF2305" s="1" t="s">
        <v>70</v>
      </c>
      <c r="AG2305" s="1" t="s">
        <v>3745</v>
      </c>
      <c r="AH2305">
        <v>501</v>
      </c>
      <c r="AI2305" s="1" t="s">
        <v>113</v>
      </c>
      <c r="AJ2305" s="1" t="s">
        <v>114</v>
      </c>
      <c r="AK2305" s="1" t="s">
        <v>115</v>
      </c>
      <c r="AL2305">
        <v>1</v>
      </c>
      <c r="AM2305" s="1" t="s">
        <v>4781</v>
      </c>
      <c r="AN2305" s="2">
        <v>46113</v>
      </c>
      <c r="AO2305" s="3">
        <v>46113</v>
      </c>
    </row>
    <row r="2306" spans="1:41">
      <c r="A2306" s="1" t="s">
        <v>4782</v>
      </c>
      <c r="B2306" s="1" t="s">
        <v>3733</v>
      </c>
      <c r="E2306" s="1" t="s">
        <v>3734</v>
      </c>
      <c r="F2306">
        <v>46137.833333333336</v>
      </c>
      <c r="G2306">
        <v>46138.833333333336</v>
      </c>
      <c r="H2306">
        <v>46112.833333333336</v>
      </c>
      <c r="I2306">
        <v>46142.833333333336</v>
      </c>
      <c r="J2306" s="1" t="s">
        <v>3735</v>
      </c>
      <c r="K2306" s="1" t="s">
        <v>45</v>
      </c>
      <c r="L2306" s="1" t="s">
        <v>3736</v>
      </c>
      <c r="M2306" s="1" t="s">
        <v>3737</v>
      </c>
      <c r="N2306" s="1" t="s">
        <v>3738</v>
      </c>
      <c r="O2306" s="1" t="s">
        <v>49</v>
      </c>
      <c r="P2306">
        <v>1606.7161000000001</v>
      </c>
      <c r="Q2306" s="1" t="s">
        <v>3739</v>
      </c>
      <c r="R2306">
        <v>3.1610998358701951E-2</v>
      </c>
      <c r="S2306" s="1" t="s">
        <v>3740</v>
      </c>
      <c r="T2306" s="1" t="s">
        <v>52</v>
      </c>
      <c r="U2306">
        <v>50.789900000000003</v>
      </c>
      <c r="V2306">
        <v>41.212299999999999</v>
      </c>
      <c r="W2306">
        <v>41.212299999999999</v>
      </c>
      <c r="X2306" s="1" t="s">
        <v>53</v>
      </c>
      <c r="Y2306" s="1" t="s">
        <v>49</v>
      </c>
      <c r="Z2306" s="1" t="s">
        <v>3736</v>
      </c>
      <c r="AA2306" s="1" t="s">
        <v>55</v>
      </c>
      <c r="AB2306" s="1" t="s">
        <v>56</v>
      </c>
      <c r="AC2306" s="1" t="s">
        <v>57</v>
      </c>
      <c r="AD2306" s="1" t="s">
        <v>58</v>
      </c>
      <c r="AE2306" s="1" t="s">
        <v>59</v>
      </c>
      <c r="AF2306" s="1" t="s">
        <v>56</v>
      </c>
      <c r="AG2306" s="1" t="s">
        <v>3745</v>
      </c>
      <c r="AH2306">
        <v>502</v>
      </c>
      <c r="AI2306" s="1" t="s">
        <v>56</v>
      </c>
      <c r="AJ2306" s="1" t="s">
        <v>56</v>
      </c>
      <c r="AK2306" s="1" t="s">
        <v>61</v>
      </c>
      <c r="AL2306">
        <v>1</v>
      </c>
      <c r="AM2306" s="1" t="s">
        <v>4783</v>
      </c>
      <c r="AN2306" s="2">
        <v>46113</v>
      </c>
      <c r="AO2306" s="3">
        <v>46113</v>
      </c>
    </row>
    <row r="2307" spans="1:41">
      <c r="A2307" s="1" t="s">
        <v>4784</v>
      </c>
      <c r="B2307" s="1" t="s">
        <v>3733</v>
      </c>
      <c r="E2307" s="1" t="s">
        <v>3734</v>
      </c>
      <c r="F2307">
        <v>46137.833333333336</v>
      </c>
      <c r="G2307">
        <v>46138.833333333336</v>
      </c>
      <c r="H2307">
        <v>46112.833333333336</v>
      </c>
      <c r="I2307">
        <v>46142.833333333336</v>
      </c>
      <c r="J2307" s="1" t="s">
        <v>3735</v>
      </c>
      <c r="K2307" s="1" t="s">
        <v>45</v>
      </c>
      <c r="L2307" s="1" t="s">
        <v>3736</v>
      </c>
      <c r="M2307" s="1" t="s">
        <v>3748</v>
      </c>
      <c r="N2307" s="1" t="s">
        <v>3738</v>
      </c>
      <c r="O2307" s="1" t="s">
        <v>49</v>
      </c>
      <c r="P2307">
        <v>1596.5820000000001</v>
      </c>
      <c r="Q2307" s="1" t="s">
        <v>3739</v>
      </c>
      <c r="R2307">
        <v>3.1611029060831207E-2</v>
      </c>
      <c r="S2307" s="1" t="s">
        <v>3740</v>
      </c>
      <c r="T2307" s="1" t="s">
        <v>52</v>
      </c>
      <c r="U2307">
        <v>50.4696</v>
      </c>
      <c r="V2307">
        <v>40.952300000000001</v>
      </c>
      <c r="W2307">
        <v>40.952300000000001</v>
      </c>
      <c r="X2307" s="1" t="s">
        <v>53</v>
      </c>
      <c r="Y2307" s="1" t="s">
        <v>49</v>
      </c>
      <c r="Z2307" s="1" t="s">
        <v>3736</v>
      </c>
      <c r="AA2307" s="1" t="s">
        <v>3741</v>
      </c>
      <c r="AB2307" s="1" t="s">
        <v>3742</v>
      </c>
      <c r="AC2307" s="1" t="s">
        <v>67</v>
      </c>
      <c r="AD2307" s="1" t="s">
        <v>3743</v>
      </c>
      <c r="AE2307" s="1" t="s">
        <v>3744</v>
      </c>
      <c r="AF2307" s="1" t="s">
        <v>70</v>
      </c>
      <c r="AG2307" s="1" t="s">
        <v>3745</v>
      </c>
      <c r="AH2307">
        <v>503</v>
      </c>
      <c r="AI2307" s="1" t="s">
        <v>70</v>
      </c>
      <c r="AJ2307" s="1" t="s">
        <v>71</v>
      </c>
      <c r="AK2307" s="1" t="s">
        <v>72</v>
      </c>
      <c r="AL2307">
        <v>1</v>
      </c>
      <c r="AM2307" s="1" t="s">
        <v>4785</v>
      </c>
      <c r="AN2307" s="2">
        <v>46113</v>
      </c>
      <c r="AO2307" s="3">
        <v>46113</v>
      </c>
    </row>
    <row r="2308" spans="1:41">
      <c r="A2308" s="1" t="s">
        <v>4786</v>
      </c>
      <c r="B2308" s="1" t="s">
        <v>3733</v>
      </c>
      <c r="E2308" s="1" t="s">
        <v>3734</v>
      </c>
      <c r="F2308">
        <v>46137.833333333336</v>
      </c>
      <c r="G2308">
        <v>46138.833333333336</v>
      </c>
      <c r="H2308">
        <v>46112.833333333336</v>
      </c>
      <c r="I2308">
        <v>46142.833333333336</v>
      </c>
      <c r="J2308" s="1" t="s">
        <v>3751</v>
      </c>
      <c r="K2308" s="1" t="s">
        <v>124</v>
      </c>
      <c r="L2308" s="1" t="s">
        <v>3752</v>
      </c>
      <c r="M2308" s="1" t="s">
        <v>3753</v>
      </c>
      <c r="N2308" s="1" t="s">
        <v>3738</v>
      </c>
      <c r="O2308" s="1" t="s">
        <v>49</v>
      </c>
      <c r="P2308">
        <v>11.462300000000001</v>
      </c>
      <c r="Q2308" s="1" t="s">
        <v>3754</v>
      </c>
      <c r="R2308">
        <v>6.2500021810631372</v>
      </c>
      <c r="S2308" s="1" t="s">
        <v>51</v>
      </c>
      <c r="T2308" s="1" t="s">
        <v>52</v>
      </c>
      <c r="U2308">
        <v>71.639399999999995</v>
      </c>
      <c r="V2308">
        <v>68.057400000000001</v>
      </c>
      <c r="W2308">
        <v>68.057400000000001</v>
      </c>
      <c r="X2308" s="1" t="s">
        <v>53</v>
      </c>
      <c r="Y2308" s="1" t="s">
        <v>49</v>
      </c>
      <c r="Z2308" s="1" t="s">
        <v>3752</v>
      </c>
      <c r="AA2308" s="1" t="s">
        <v>3741</v>
      </c>
      <c r="AB2308" s="1" t="s">
        <v>3742</v>
      </c>
      <c r="AC2308" s="1" t="s">
        <v>67</v>
      </c>
      <c r="AD2308" s="1" t="s">
        <v>3743</v>
      </c>
      <c r="AE2308" s="1" t="s">
        <v>3744</v>
      </c>
      <c r="AF2308" s="1" t="s">
        <v>70</v>
      </c>
      <c r="AG2308" s="1" t="s">
        <v>3745</v>
      </c>
      <c r="AH2308">
        <v>504</v>
      </c>
      <c r="AI2308" s="1" t="s">
        <v>70</v>
      </c>
      <c r="AJ2308" s="1" t="s">
        <v>71</v>
      </c>
      <c r="AK2308" s="1" t="s">
        <v>72</v>
      </c>
      <c r="AL2308">
        <v>1</v>
      </c>
      <c r="AM2308" s="1" t="s">
        <v>4787</v>
      </c>
      <c r="AN2308" s="2">
        <v>46113</v>
      </c>
      <c r="AO2308" s="3">
        <v>46113</v>
      </c>
    </row>
    <row r="2309" spans="1:41">
      <c r="A2309" s="1" t="s">
        <v>4788</v>
      </c>
      <c r="B2309" s="1" t="s">
        <v>3733</v>
      </c>
      <c r="E2309" s="1" t="s">
        <v>3734</v>
      </c>
      <c r="F2309">
        <v>46137.833333333336</v>
      </c>
      <c r="G2309">
        <v>46138.833333333336</v>
      </c>
      <c r="H2309">
        <v>46112.833333333336</v>
      </c>
      <c r="I2309">
        <v>46142.833333333336</v>
      </c>
      <c r="J2309" s="1" t="s">
        <v>3751</v>
      </c>
      <c r="K2309" s="1" t="s">
        <v>124</v>
      </c>
      <c r="L2309" s="1" t="s">
        <v>3752</v>
      </c>
      <c r="M2309" s="1" t="s">
        <v>3757</v>
      </c>
      <c r="N2309" s="1" t="s">
        <v>3738</v>
      </c>
      <c r="O2309" s="1" t="s">
        <v>49</v>
      </c>
      <c r="P2309">
        <v>12.135199999999999</v>
      </c>
      <c r="Q2309" s="1" t="s">
        <v>3754</v>
      </c>
      <c r="R2309">
        <v>6.249983519019052</v>
      </c>
      <c r="S2309" s="1" t="s">
        <v>51</v>
      </c>
      <c r="T2309" s="1" t="s">
        <v>52</v>
      </c>
      <c r="U2309">
        <v>75.844800000000006</v>
      </c>
      <c r="V2309">
        <v>72.052599999999998</v>
      </c>
      <c r="W2309">
        <v>72.052599999999998</v>
      </c>
      <c r="X2309" s="1" t="s">
        <v>53</v>
      </c>
      <c r="Y2309" s="1" t="s">
        <v>49</v>
      </c>
      <c r="Z2309" s="1" t="s">
        <v>3752</v>
      </c>
      <c r="AA2309" s="1" t="s">
        <v>3741</v>
      </c>
      <c r="AB2309" s="1" t="s">
        <v>3742</v>
      </c>
      <c r="AC2309" s="1" t="s">
        <v>67</v>
      </c>
      <c r="AD2309" s="1" t="s">
        <v>3743</v>
      </c>
      <c r="AE2309" s="1" t="s">
        <v>3744</v>
      </c>
      <c r="AF2309" s="1" t="s">
        <v>70</v>
      </c>
      <c r="AG2309" s="1" t="s">
        <v>3745</v>
      </c>
      <c r="AH2309">
        <v>505</v>
      </c>
      <c r="AI2309" s="1" t="s">
        <v>70</v>
      </c>
      <c r="AJ2309" s="1" t="s">
        <v>71</v>
      </c>
      <c r="AK2309" s="1" t="s">
        <v>72</v>
      </c>
      <c r="AL2309">
        <v>1</v>
      </c>
      <c r="AM2309" s="1" t="s">
        <v>4789</v>
      </c>
      <c r="AN2309" s="2">
        <v>46113</v>
      </c>
      <c r="AO2309" s="3">
        <v>46113</v>
      </c>
    </row>
    <row r="2310" spans="1:41">
      <c r="A2310" s="1" t="s">
        <v>4790</v>
      </c>
      <c r="B2310" s="1" t="s">
        <v>3733</v>
      </c>
      <c r="E2310" s="1" t="s">
        <v>3734</v>
      </c>
      <c r="F2310">
        <v>46137.833333333336</v>
      </c>
      <c r="G2310">
        <v>46138.833333333336</v>
      </c>
      <c r="H2310">
        <v>46112.833333333336</v>
      </c>
      <c r="I2310">
        <v>46142.833333333336</v>
      </c>
      <c r="J2310" s="1" t="s">
        <v>3760</v>
      </c>
      <c r="K2310" s="1" t="s">
        <v>76</v>
      </c>
      <c r="L2310" s="1" t="s">
        <v>3761</v>
      </c>
      <c r="M2310" s="1" t="s">
        <v>3762</v>
      </c>
      <c r="N2310" s="1" t="s">
        <v>3738</v>
      </c>
      <c r="O2310" s="1" t="s">
        <v>49</v>
      </c>
      <c r="P2310">
        <v>297.90170000000001</v>
      </c>
      <c r="Q2310" s="1" t="s">
        <v>3763</v>
      </c>
      <c r="R2310">
        <v>2.5999851628909807E-2</v>
      </c>
      <c r="S2310" s="1" t="s">
        <v>51</v>
      </c>
      <c r="T2310" s="1" t="s">
        <v>52</v>
      </c>
      <c r="U2310">
        <v>7.7454000000000001</v>
      </c>
      <c r="V2310">
        <v>7.1496000000000004</v>
      </c>
      <c r="W2310">
        <v>7.1496000000000004</v>
      </c>
      <c r="X2310" s="1" t="s">
        <v>53</v>
      </c>
      <c r="Y2310" s="1" t="s">
        <v>49</v>
      </c>
      <c r="Z2310" s="1" t="s">
        <v>3761</v>
      </c>
      <c r="AA2310" s="1" t="s">
        <v>55</v>
      </c>
      <c r="AB2310" s="1" t="s">
        <v>56</v>
      </c>
      <c r="AC2310" s="1" t="s">
        <v>57</v>
      </c>
      <c r="AD2310" s="1" t="s">
        <v>58</v>
      </c>
      <c r="AE2310" s="1" t="s">
        <v>59</v>
      </c>
      <c r="AF2310" s="1" t="s">
        <v>56</v>
      </c>
      <c r="AG2310" s="1" t="s">
        <v>3745</v>
      </c>
      <c r="AH2310">
        <v>506</v>
      </c>
      <c r="AI2310" s="1" t="s">
        <v>56</v>
      </c>
      <c r="AJ2310" s="1" t="s">
        <v>56</v>
      </c>
      <c r="AK2310" s="1" t="s">
        <v>61</v>
      </c>
      <c r="AL2310">
        <v>1</v>
      </c>
      <c r="AM2310" s="1" t="s">
        <v>4791</v>
      </c>
      <c r="AN2310" s="2">
        <v>46113</v>
      </c>
      <c r="AO2310" s="3">
        <v>46113</v>
      </c>
    </row>
    <row r="2311" spans="1:41">
      <c r="A2311" s="1" t="s">
        <v>4792</v>
      </c>
      <c r="B2311" s="1" t="s">
        <v>3733</v>
      </c>
      <c r="E2311" s="1" t="s">
        <v>3734</v>
      </c>
      <c r="F2311">
        <v>46137.833333333336</v>
      </c>
      <c r="G2311">
        <v>46138.833333333336</v>
      </c>
      <c r="H2311">
        <v>46112.833333333336</v>
      </c>
      <c r="I2311">
        <v>46142.833333333336</v>
      </c>
      <c r="J2311" s="1" t="s">
        <v>3760</v>
      </c>
      <c r="K2311" s="1" t="s">
        <v>76</v>
      </c>
      <c r="L2311" s="1" t="s">
        <v>3761</v>
      </c>
      <c r="M2311" s="1" t="s">
        <v>3766</v>
      </c>
      <c r="N2311" s="1" t="s">
        <v>3738</v>
      </c>
      <c r="O2311" s="1" t="s">
        <v>49</v>
      </c>
      <c r="P2311">
        <v>310.762</v>
      </c>
      <c r="Q2311" s="1" t="s">
        <v>3763</v>
      </c>
      <c r="R2311">
        <v>2.5999961385240151E-2</v>
      </c>
      <c r="S2311" s="1" t="s">
        <v>51</v>
      </c>
      <c r="T2311" s="1" t="s">
        <v>52</v>
      </c>
      <c r="U2311">
        <v>8.0798000000000005</v>
      </c>
      <c r="V2311">
        <v>7.4583000000000004</v>
      </c>
      <c r="W2311">
        <v>7.4583000000000004</v>
      </c>
      <c r="X2311" s="1" t="s">
        <v>53</v>
      </c>
      <c r="Y2311" s="1" t="s">
        <v>49</v>
      </c>
      <c r="Z2311" s="1" t="s">
        <v>3761</v>
      </c>
      <c r="AA2311" s="1" t="s">
        <v>3741</v>
      </c>
      <c r="AB2311" s="1" t="s">
        <v>3742</v>
      </c>
      <c r="AC2311" s="1" t="s">
        <v>67</v>
      </c>
      <c r="AD2311" s="1" t="s">
        <v>3743</v>
      </c>
      <c r="AE2311" s="1" t="s">
        <v>3744</v>
      </c>
      <c r="AF2311" s="1" t="s">
        <v>70</v>
      </c>
      <c r="AG2311" s="1" t="s">
        <v>3745</v>
      </c>
      <c r="AH2311">
        <v>507</v>
      </c>
      <c r="AI2311" s="1" t="s">
        <v>70</v>
      </c>
      <c r="AJ2311" s="1" t="s">
        <v>71</v>
      </c>
      <c r="AK2311" s="1" t="s">
        <v>72</v>
      </c>
      <c r="AL2311">
        <v>1</v>
      </c>
      <c r="AM2311" s="1" t="s">
        <v>4793</v>
      </c>
      <c r="AN2311" s="2">
        <v>46113</v>
      </c>
      <c r="AO2311" s="3">
        <v>46113</v>
      </c>
    </row>
    <row r="2312" spans="1:41">
      <c r="A2312" s="1" t="s">
        <v>4794</v>
      </c>
      <c r="B2312" s="1" t="s">
        <v>3733</v>
      </c>
      <c r="E2312" s="1" t="s">
        <v>3734</v>
      </c>
      <c r="F2312">
        <v>46137.833333333336</v>
      </c>
      <c r="G2312">
        <v>46138.833333333336</v>
      </c>
      <c r="H2312">
        <v>46112.833333333336</v>
      </c>
      <c r="I2312">
        <v>46142.833333333336</v>
      </c>
      <c r="J2312" s="1" t="s">
        <v>3769</v>
      </c>
      <c r="K2312" s="1" t="s">
        <v>87</v>
      </c>
      <c r="L2312" s="1" t="s">
        <v>3770</v>
      </c>
      <c r="M2312" s="1" t="s">
        <v>3771</v>
      </c>
      <c r="N2312" s="1" t="s">
        <v>3738</v>
      </c>
      <c r="O2312" s="1" t="s">
        <v>49</v>
      </c>
      <c r="P2312">
        <v>408.83499999999998</v>
      </c>
      <c r="Q2312" s="1" t="s">
        <v>3739</v>
      </c>
      <c r="R2312">
        <v>8.2600070933261591E-2</v>
      </c>
      <c r="S2312" s="1" t="s">
        <v>3740</v>
      </c>
      <c r="T2312" s="1" t="s">
        <v>52</v>
      </c>
      <c r="U2312">
        <v>33.769799999999996</v>
      </c>
      <c r="V2312">
        <v>27.833500000000001</v>
      </c>
      <c r="W2312">
        <v>27.833500000000001</v>
      </c>
      <c r="X2312" s="1" t="s">
        <v>53</v>
      </c>
      <c r="Y2312" s="1" t="s">
        <v>49</v>
      </c>
      <c r="Z2312" s="1" t="s">
        <v>3770</v>
      </c>
      <c r="AA2312" s="1" t="s">
        <v>3741</v>
      </c>
      <c r="AB2312" s="1" t="s">
        <v>3742</v>
      </c>
      <c r="AC2312" s="1" t="s">
        <v>67</v>
      </c>
      <c r="AD2312" s="1" t="s">
        <v>3743</v>
      </c>
      <c r="AE2312" s="1" t="s">
        <v>3744</v>
      </c>
      <c r="AF2312" s="1" t="s">
        <v>70</v>
      </c>
      <c r="AG2312" s="1" t="s">
        <v>3745</v>
      </c>
      <c r="AH2312">
        <v>508</v>
      </c>
      <c r="AI2312" s="1" t="s">
        <v>70</v>
      </c>
      <c r="AJ2312" s="1" t="s">
        <v>71</v>
      </c>
      <c r="AK2312" s="1" t="s">
        <v>72</v>
      </c>
      <c r="AL2312">
        <v>1</v>
      </c>
      <c r="AM2312" s="1" t="s">
        <v>4795</v>
      </c>
      <c r="AN2312" s="2">
        <v>46113</v>
      </c>
      <c r="AO2312" s="3">
        <v>46113</v>
      </c>
    </row>
    <row r="2313" spans="1:41">
      <c r="A2313" s="1" t="s">
        <v>4796</v>
      </c>
      <c r="B2313" s="1" t="s">
        <v>3733</v>
      </c>
      <c r="E2313" s="1" t="s">
        <v>3734</v>
      </c>
      <c r="F2313">
        <v>46137.833333333336</v>
      </c>
      <c r="G2313">
        <v>46138.833333333336</v>
      </c>
      <c r="H2313">
        <v>46112.833333333336</v>
      </c>
      <c r="I2313">
        <v>46142.833333333336</v>
      </c>
      <c r="J2313" s="1" t="s">
        <v>3769</v>
      </c>
      <c r="K2313" s="1" t="s">
        <v>87</v>
      </c>
      <c r="L2313" s="1" t="s">
        <v>3770</v>
      </c>
      <c r="M2313" s="1" t="s">
        <v>3774</v>
      </c>
      <c r="N2313" s="1" t="s">
        <v>3738</v>
      </c>
      <c r="O2313" s="1" t="s">
        <v>49</v>
      </c>
      <c r="P2313">
        <v>397.57150000000001</v>
      </c>
      <c r="Q2313" s="1" t="s">
        <v>3739</v>
      </c>
      <c r="R2313">
        <v>8.2599985159902051E-2</v>
      </c>
      <c r="S2313" s="1" t="s">
        <v>3740</v>
      </c>
      <c r="T2313" s="1" t="s">
        <v>52</v>
      </c>
      <c r="U2313">
        <v>32.839399999999998</v>
      </c>
      <c r="V2313">
        <v>27.066700000000001</v>
      </c>
      <c r="W2313">
        <v>27.066700000000001</v>
      </c>
      <c r="X2313" s="1" t="s">
        <v>53</v>
      </c>
      <c r="Y2313" s="1" t="s">
        <v>49</v>
      </c>
      <c r="Z2313" s="1" t="s">
        <v>3770</v>
      </c>
      <c r="AA2313" s="1" t="s">
        <v>3741</v>
      </c>
      <c r="AB2313" s="1" t="s">
        <v>3742</v>
      </c>
      <c r="AC2313" s="1" t="s">
        <v>67</v>
      </c>
      <c r="AD2313" s="1" t="s">
        <v>3743</v>
      </c>
      <c r="AE2313" s="1" t="s">
        <v>3744</v>
      </c>
      <c r="AF2313" s="1" t="s">
        <v>70</v>
      </c>
      <c r="AG2313" s="1" t="s">
        <v>3745</v>
      </c>
      <c r="AH2313">
        <v>509</v>
      </c>
      <c r="AI2313" s="1" t="s">
        <v>70</v>
      </c>
      <c r="AJ2313" s="1" t="s">
        <v>71</v>
      </c>
      <c r="AK2313" s="1" t="s">
        <v>72</v>
      </c>
      <c r="AL2313">
        <v>1</v>
      </c>
      <c r="AM2313" s="1" t="s">
        <v>4797</v>
      </c>
      <c r="AN2313" s="2">
        <v>46113</v>
      </c>
      <c r="AO2313" s="3">
        <v>46113</v>
      </c>
    </row>
    <row r="2314" spans="1:41">
      <c r="A2314" s="1" t="s">
        <v>4798</v>
      </c>
      <c r="B2314" s="1" t="s">
        <v>3733</v>
      </c>
      <c r="E2314" s="1" t="s">
        <v>3734</v>
      </c>
      <c r="F2314">
        <v>46137.833333333336</v>
      </c>
      <c r="G2314">
        <v>46138.833333333336</v>
      </c>
      <c r="H2314">
        <v>46112.833333333336</v>
      </c>
      <c r="I2314">
        <v>46142.833333333336</v>
      </c>
      <c r="J2314" s="1" t="s">
        <v>3777</v>
      </c>
      <c r="K2314" s="1" t="s">
        <v>107</v>
      </c>
      <c r="L2314" s="1" t="s">
        <v>3778</v>
      </c>
      <c r="M2314" s="1" t="s">
        <v>3779</v>
      </c>
      <c r="N2314" s="1" t="s">
        <v>3738</v>
      </c>
      <c r="O2314" s="1" t="s">
        <v>49</v>
      </c>
      <c r="P2314">
        <v>275.51429999999999</v>
      </c>
      <c r="Q2314" s="1" t="s">
        <v>3780</v>
      </c>
      <c r="R2314">
        <v>0.50000018147878356</v>
      </c>
      <c r="S2314" s="1" t="s">
        <v>51</v>
      </c>
      <c r="T2314" s="1" t="s">
        <v>52</v>
      </c>
      <c r="U2314">
        <v>137.75720000000001</v>
      </c>
      <c r="V2314">
        <v>126.7366</v>
      </c>
      <c r="W2314">
        <v>126.7366</v>
      </c>
      <c r="X2314" s="1" t="s">
        <v>53</v>
      </c>
      <c r="Y2314" s="1" t="s">
        <v>49</v>
      </c>
      <c r="Z2314" s="1" t="s">
        <v>3778</v>
      </c>
      <c r="AA2314" s="1" t="s">
        <v>3781</v>
      </c>
      <c r="AB2314" s="1" t="s">
        <v>3742</v>
      </c>
      <c r="AC2314" s="1" t="s">
        <v>67</v>
      </c>
      <c r="AD2314" s="1" t="s">
        <v>3743</v>
      </c>
      <c r="AE2314" s="1" t="s">
        <v>3744</v>
      </c>
      <c r="AF2314" s="1" t="s">
        <v>70</v>
      </c>
      <c r="AG2314" s="1" t="s">
        <v>3745</v>
      </c>
      <c r="AH2314">
        <v>510</v>
      </c>
      <c r="AI2314" s="1" t="s">
        <v>113</v>
      </c>
      <c r="AJ2314" s="1" t="s">
        <v>114</v>
      </c>
      <c r="AK2314" s="1" t="s">
        <v>115</v>
      </c>
      <c r="AL2314">
        <v>1</v>
      </c>
      <c r="AM2314" s="1" t="s">
        <v>4799</v>
      </c>
      <c r="AN2314" s="2">
        <v>46113</v>
      </c>
      <c r="AO2314" s="3">
        <v>46113</v>
      </c>
    </row>
    <row r="2315" spans="1:41">
      <c r="A2315" s="1" t="s">
        <v>4800</v>
      </c>
      <c r="B2315" s="1" t="s">
        <v>3733</v>
      </c>
      <c r="E2315" s="1" t="s">
        <v>3734</v>
      </c>
      <c r="F2315">
        <v>46137.833333333336</v>
      </c>
      <c r="G2315">
        <v>46138.833333333336</v>
      </c>
      <c r="H2315">
        <v>46112.833333333336</v>
      </c>
      <c r="I2315">
        <v>46142.833333333336</v>
      </c>
      <c r="J2315" s="1" t="s">
        <v>3777</v>
      </c>
      <c r="K2315" s="1" t="s">
        <v>107</v>
      </c>
      <c r="L2315" s="1" t="s">
        <v>3778</v>
      </c>
      <c r="M2315" s="1" t="s">
        <v>3784</v>
      </c>
      <c r="N2315" s="1" t="s">
        <v>3738</v>
      </c>
      <c r="O2315" s="1" t="s">
        <v>49</v>
      </c>
      <c r="P2315">
        <v>325.0729</v>
      </c>
      <c r="Q2315" s="1" t="s">
        <v>3780</v>
      </c>
      <c r="R2315">
        <v>0.50000015381165275</v>
      </c>
      <c r="S2315" s="1" t="s">
        <v>51</v>
      </c>
      <c r="T2315" s="1" t="s">
        <v>52</v>
      </c>
      <c r="U2315">
        <v>162.53649999999999</v>
      </c>
      <c r="V2315">
        <v>149.5335</v>
      </c>
      <c r="W2315">
        <v>149.5335</v>
      </c>
      <c r="X2315" s="1" t="s">
        <v>53</v>
      </c>
      <c r="Y2315" s="1" t="s">
        <v>49</v>
      </c>
      <c r="Z2315" s="1" t="s">
        <v>3778</v>
      </c>
      <c r="AA2315" s="1" t="s">
        <v>3781</v>
      </c>
      <c r="AB2315" s="1" t="s">
        <v>3742</v>
      </c>
      <c r="AC2315" s="1" t="s">
        <v>67</v>
      </c>
      <c r="AD2315" s="1" t="s">
        <v>3743</v>
      </c>
      <c r="AE2315" s="1" t="s">
        <v>3744</v>
      </c>
      <c r="AF2315" s="1" t="s">
        <v>70</v>
      </c>
      <c r="AG2315" s="1" t="s">
        <v>3745</v>
      </c>
      <c r="AH2315">
        <v>511</v>
      </c>
      <c r="AI2315" s="1" t="s">
        <v>113</v>
      </c>
      <c r="AJ2315" s="1" t="s">
        <v>114</v>
      </c>
      <c r="AK2315" s="1" t="s">
        <v>115</v>
      </c>
      <c r="AL2315">
        <v>1</v>
      </c>
      <c r="AM2315" s="1" t="s">
        <v>4801</v>
      </c>
      <c r="AN2315" s="2">
        <v>46113</v>
      </c>
      <c r="AO2315" s="3">
        <v>46113</v>
      </c>
    </row>
    <row r="2316" spans="1:41">
      <c r="A2316" s="1" t="s">
        <v>4802</v>
      </c>
      <c r="B2316" s="1" t="s">
        <v>3733</v>
      </c>
      <c r="E2316" s="1" t="s">
        <v>3787</v>
      </c>
      <c r="F2316">
        <v>46137.833333333336</v>
      </c>
      <c r="G2316">
        <v>46138.833333333336</v>
      </c>
      <c r="H2316">
        <v>46112.833333333336</v>
      </c>
      <c r="I2316">
        <v>46142.833333333336</v>
      </c>
      <c r="J2316" s="1" t="s">
        <v>3735</v>
      </c>
      <c r="K2316" s="1" t="s">
        <v>45</v>
      </c>
      <c r="L2316" s="1" t="s">
        <v>3736</v>
      </c>
      <c r="M2316" s="1" t="s">
        <v>3788</v>
      </c>
      <c r="N2316" s="1" t="s">
        <v>3738</v>
      </c>
      <c r="O2316" s="1" t="s">
        <v>49</v>
      </c>
      <c r="P2316">
        <v>705.18340000000001</v>
      </c>
      <c r="Q2316" s="1" t="s">
        <v>3739</v>
      </c>
      <c r="R2316">
        <v>3.161106741877362E-2</v>
      </c>
      <c r="S2316" s="1" t="s">
        <v>3740</v>
      </c>
      <c r="T2316" s="1" t="s">
        <v>52</v>
      </c>
      <c r="U2316">
        <v>22.291599999999999</v>
      </c>
      <c r="V2316">
        <v>18.087900000000001</v>
      </c>
      <c r="W2316">
        <v>18.087900000000001</v>
      </c>
      <c r="X2316" s="1" t="s">
        <v>53</v>
      </c>
      <c r="Y2316" s="1" t="s">
        <v>49</v>
      </c>
      <c r="Z2316" s="1" t="s">
        <v>3736</v>
      </c>
      <c r="AA2316" s="1" t="s">
        <v>3789</v>
      </c>
      <c r="AB2316" s="1" t="s">
        <v>3790</v>
      </c>
      <c r="AC2316" s="1" t="s">
        <v>125</v>
      </c>
      <c r="AD2316" s="1" t="s">
        <v>3791</v>
      </c>
      <c r="AE2316" s="1" t="s">
        <v>3792</v>
      </c>
      <c r="AF2316" s="1" t="s">
        <v>70</v>
      </c>
      <c r="AG2316" s="1" t="s">
        <v>3745</v>
      </c>
      <c r="AH2316">
        <v>512</v>
      </c>
      <c r="AI2316" s="1" t="s">
        <v>70</v>
      </c>
      <c r="AJ2316" s="1" t="s">
        <v>71</v>
      </c>
      <c r="AK2316" s="1" t="s">
        <v>72</v>
      </c>
      <c r="AL2316">
        <v>1</v>
      </c>
      <c r="AM2316" s="1" t="s">
        <v>4803</v>
      </c>
      <c r="AN2316" s="2">
        <v>46113</v>
      </c>
      <c r="AO2316" s="3">
        <v>46113</v>
      </c>
    </row>
    <row r="2317" spans="1:41">
      <c r="A2317" s="1" t="s">
        <v>4804</v>
      </c>
      <c r="B2317" s="1" t="s">
        <v>3733</v>
      </c>
      <c r="E2317" s="1" t="s">
        <v>3787</v>
      </c>
      <c r="F2317">
        <v>46137.833333333336</v>
      </c>
      <c r="G2317">
        <v>46138.833333333336</v>
      </c>
      <c r="H2317">
        <v>46112.833333333336</v>
      </c>
      <c r="I2317">
        <v>46142.833333333336</v>
      </c>
      <c r="J2317" s="1" t="s">
        <v>3735</v>
      </c>
      <c r="K2317" s="1" t="s">
        <v>45</v>
      </c>
      <c r="L2317" s="1" t="s">
        <v>3736</v>
      </c>
      <c r="M2317" s="1" t="s">
        <v>3795</v>
      </c>
      <c r="N2317" s="1" t="s">
        <v>3738</v>
      </c>
      <c r="O2317" s="1" t="s">
        <v>49</v>
      </c>
      <c r="P2317">
        <v>630.84180000000003</v>
      </c>
      <c r="Q2317" s="1" t="s">
        <v>3739</v>
      </c>
      <c r="R2317">
        <v>3.161093637105214E-2</v>
      </c>
      <c r="S2317" s="1" t="s">
        <v>3740</v>
      </c>
      <c r="T2317" s="1" t="s">
        <v>52</v>
      </c>
      <c r="U2317">
        <v>19.941500000000001</v>
      </c>
      <c r="V2317">
        <v>16.181100000000001</v>
      </c>
      <c r="W2317">
        <v>16.181100000000001</v>
      </c>
      <c r="X2317" s="1" t="s">
        <v>53</v>
      </c>
      <c r="Y2317" s="1" t="s">
        <v>49</v>
      </c>
      <c r="Z2317" s="1" t="s">
        <v>3736</v>
      </c>
      <c r="AA2317" s="1" t="s">
        <v>3789</v>
      </c>
      <c r="AB2317" s="1" t="s">
        <v>3790</v>
      </c>
      <c r="AC2317" s="1" t="s">
        <v>125</v>
      </c>
      <c r="AD2317" s="1" t="s">
        <v>3791</v>
      </c>
      <c r="AE2317" s="1" t="s">
        <v>3792</v>
      </c>
      <c r="AF2317" s="1" t="s">
        <v>70</v>
      </c>
      <c r="AG2317" s="1" t="s">
        <v>3745</v>
      </c>
      <c r="AH2317">
        <v>513</v>
      </c>
      <c r="AI2317" s="1" t="s">
        <v>70</v>
      </c>
      <c r="AJ2317" s="1" t="s">
        <v>71</v>
      </c>
      <c r="AK2317" s="1" t="s">
        <v>72</v>
      </c>
      <c r="AL2317">
        <v>1</v>
      </c>
      <c r="AM2317" s="1" t="s">
        <v>4805</v>
      </c>
      <c r="AN2317" s="2">
        <v>46113</v>
      </c>
      <c r="AO2317" s="3">
        <v>46113</v>
      </c>
    </row>
    <row r="2318" spans="1:41">
      <c r="A2318" s="1" t="s">
        <v>4806</v>
      </c>
      <c r="B2318" s="1" t="s">
        <v>3733</v>
      </c>
      <c r="E2318" s="1" t="s">
        <v>3787</v>
      </c>
      <c r="F2318">
        <v>46137.833333333336</v>
      </c>
      <c r="G2318">
        <v>46138.833333333336</v>
      </c>
      <c r="H2318">
        <v>46112.833333333336</v>
      </c>
      <c r="I2318">
        <v>46142.833333333336</v>
      </c>
      <c r="J2318" s="1" t="s">
        <v>3751</v>
      </c>
      <c r="K2318" s="1" t="s">
        <v>124</v>
      </c>
      <c r="L2318" s="1" t="s">
        <v>3752</v>
      </c>
      <c r="M2318" s="1" t="s">
        <v>3798</v>
      </c>
      <c r="N2318" s="1" t="s">
        <v>3738</v>
      </c>
      <c r="O2318" s="1" t="s">
        <v>49</v>
      </c>
      <c r="P2318">
        <v>5.6048</v>
      </c>
      <c r="Q2318" s="1" t="s">
        <v>3754</v>
      </c>
      <c r="R2318">
        <v>6.2499643163003133</v>
      </c>
      <c r="S2318" s="1" t="s">
        <v>51</v>
      </c>
      <c r="T2318" s="1" t="s">
        <v>52</v>
      </c>
      <c r="U2318">
        <v>35.029800000000002</v>
      </c>
      <c r="V2318">
        <v>33.278300000000002</v>
      </c>
      <c r="W2318">
        <v>33.278300000000002</v>
      </c>
      <c r="X2318" s="1" t="s">
        <v>53</v>
      </c>
      <c r="Y2318" s="1" t="s">
        <v>49</v>
      </c>
      <c r="Z2318" s="1" t="s">
        <v>3752</v>
      </c>
      <c r="AA2318" s="1" t="s">
        <v>3789</v>
      </c>
      <c r="AB2318" s="1" t="s">
        <v>3790</v>
      </c>
      <c r="AC2318" s="1" t="s">
        <v>125</v>
      </c>
      <c r="AD2318" s="1" t="s">
        <v>3791</v>
      </c>
      <c r="AE2318" s="1" t="s">
        <v>3792</v>
      </c>
      <c r="AF2318" s="1" t="s">
        <v>70</v>
      </c>
      <c r="AG2318" s="1" t="s">
        <v>3745</v>
      </c>
      <c r="AH2318">
        <v>514</v>
      </c>
      <c r="AI2318" s="1" t="s">
        <v>70</v>
      </c>
      <c r="AJ2318" s="1" t="s">
        <v>71</v>
      </c>
      <c r="AK2318" s="1" t="s">
        <v>72</v>
      </c>
      <c r="AL2318">
        <v>1</v>
      </c>
      <c r="AM2318" s="1" t="s">
        <v>4807</v>
      </c>
      <c r="AN2318" s="2">
        <v>46113</v>
      </c>
      <c r="AO2318" s="3">
        <v>46113</v>
      </c>
    </row>
    <row r="2319" spans="1:41">
      <c r="A2319" s="1" t="s">
        <v>4808</v>
      </c>
      <c r="B2319" s="1" t="s">
        <v>3733</v>
      </c>
      <c r="E2319" s="1" t="s">
        <v>3787</v>
      </c>
      <c r="F2319">
        <v>46137.833333333336</v>
      </c>
      <c r="G2319">
        <v>46138.833333333336</v>
      </c>
      <c r="H2319">
        <v>46112.833333333336</v>
      </c>
      <c r="I2319">
        <v>46142.833333333336</v>
      </c>
      <c r="J2319" s="1" t="s">
        <v>3751</v>
      </c>
      <c r="K2319" s="1" t="s">
        <v>124</v>
      </c>
      <c r="L2319" s="1" t="s">
        <v>3752</v>
      </c>
      <c r="M2319" s="1" t="s">
        <v>3801</v>
      </c>
      <c r="N2319" s="1" t="s">
        <v>3738</v>
      </c>
      <c r="O2319" s="1" t="s">
        <v>49</v>
      </c>
      <c r="P2319">
        <v>5.8403</v>
      </c>
      <c r="Q2319" s="1" t="s">
        <v>3754</v>
      </c>
      <c r="R2319">
        <v>6.2499700357858332</v>
      </c>
      <c r="S2319" s="1" t="s">
        <v>51</v>
      </c>
      <c r="T2319" s="1" t="s">
        <v>52</v>
      </c>
      <c r="U2319">
        <v>36.5017</v>
      </c>
      <c r="V2319">
        <v>34.676600000000001</v>
      </c>
      <c r="W2319">
        <v>34.676600000000001</v>
      </c>
      <c r="X2319" s="1" t="s">
        <v>53</v>
      </c>
      <c r="Y2319" s="1" t="s">
        <v>49</v>
      </c>
      <c r="Z2319" s="1" t="s">
        <v>3752</v>
      </c>
      <c r="AA2319" s="1" t="s">
        <v>3789</v>
      </c>
      <c r="AB2319" s="1" t="s">
        <v>3790</v>
      </c>
      <c r="AC2319" s="1" t="s">
        <v>125</v>
      </c>
      <c r="AD2319" s="1" t="s">
        <v>3791</v>
      </c>
      <c r="AE2319" s="1" t="s">
        <v>3792</v>
      </c>
      <c r="AF2319" s="1" t="s">
        <v>70</v>
      </c>
      <c r="AG2319" s="1" t="s">
        <v>3745</v>
      </c>
      <c r="AH2319">
        <v>515</v>
      </c>
      <c r="AI2319" s="1" t="s">
        <v>70</v>
      </c>
      <c r="AJ2319" s="1" t="s">
        <v>71</v>
      </c>
      <c r="AK2319" s="1" t="s">
        <v>72</v>
      </c>
      <c r="AL2319">
        <v>1</v>
      </c>
      <c r="AM2319" s="1" t="s">
        <v>4809</v>
      </c>
      <c r="AN2319" s="2">
        <v>46113</v>
      </c>
      <c r="AO2319" s="3">
        <v>46113</v>
      </c>
    </row>
    <row r="2320" spans="1:41">
      <c r="A2320" s="1" t="s">
        <v>4810</v>
      </c>
      <c r="B2320" s="1" t="s">
        <v>3733</v>
      </c>
      <c r="E2320" s="1" t="s">
        <v>3787</v>
      </c>
      <c r="F2320">
        <v>46137.833333333336</v>
      </c>
      <c r="G2320">
        <v>46138.833333333336</v>
      </c>
      <c r="H2320">
        <v>46112.833333333336</v>
      </c>
      <c r="I2320">
        <v>46142.833333333336</v>
      </c>
      <c r="J2320" s="1" t="s">
        <v>3760</v>
      </c>
      <c r="K2320" s="1" t="s">
        <v>76</v>
      </c>
      <c r="L2320" s="1" t="s">
        <v>3761</v>
      </c>
      <c r="M2320" s="1" t="s">
        <v>3804</v>
      </c>
      <c r="N2320" s="1" t="s">
        <v>3738</v>
      </c>
      <c r="O2320" s="1" t="s">
        <v>49</v>
      </c>
      <c r="P2320">
        <v>138.25129999999999</v>
      </c>
      <c r="Q2320" s="1" t="s">
        <v>3763</v>
      </c>
      <c r="R2320">
        <v>2.5999755517669636E-2</v>
      </c>
      <c r="S2320" s="1" t="s">
        <v>51</v>
      </c>
      <c r="T2320" s="1" t="s">
        <v>52</v>
      </c>
      <c r="U2320">
        <v>3.5945</v>
      </c>
      <c r="V2320">
        <v>3.3180000000000001</v>
      </c>
      <c r="W2320">
        <v>3.3180000000000001</v>
      </c>
      <c r="X2320" s="1" t="s">
        <v>53</v>
      </c>
      <c r="Y2320" s="1" t="s">
        <v>49</v>
      </c>
      <c r="Z2320" s="1" t="s">
        <v>3761</v>
      </c>
      <c r="AA2320" s="1" t="s">
        <v>3789</v>
      </c>
      <c r="AB2320" s="1" t="s">
        <v>3790</v>
      </c>
      <c r="AC2320" s="1" t="s">
        <v>125</v>
      </c>
      <c r="AD2320" s="1" t="s">
        <v>3791</v>
      </c>
      <c r="AE2320" s="1" t="s">
        <v>3792</v>
      </c>
      <c r="AF2320" s="1" t="s">
        <v>70</v>
      </c>
      <c r="AG2320" s="1" t="s">
        <v>3745</v>
      </c>
      <c r="AH2320">
        <v>516</v>
      </c>
      <c r="AI2320" s="1" t="s">
        <v>70</v>
      </c>
      <c r="AJ2320" s="1" t="s">
        <v>71</v>
      </c>
      <c r="AK2320" s="1" t="s">
        <v>72</v>
      </c>
      <c r="AL2320">
        <v>1</v>
      </c>
      <c r="AM2320" s="1" t="s">
        <v>4811</v>
      </c>
      <c r="AN2320" s="2">
        <v>46113</v>
      </c>
      <c r="AO2320" s="3">
        <v>46113</v>
      </c>
    </row>
    <row r="2321" spans="1:41">
      <c r="A2321" s="1" t="s">
        <v>4812</v>
      </c>
      <c r="B2321" s="1" t="s">
        <v>3733</v>
      </c>
      <c r="E2321" s="1" t="s">
        <v>3787</v>
      </c>
      <c r="F2321">
        <v>46137.833333333336</v>
      </c>
      <c r="G2321">
        <v>46138.833333333336</v>
      </c>
      <c r="H2321">
        <v>46112.833333333336</v>
      </c>
      <c r="I2321">
        <v>46142.833333333336</v>
      </c>
      <c r="J2321" s="1" t="s">
        <v>3760</v>
      </c>
      <c r="K2321" s="1" t="s">
        <v>76</v>
      </c>
      <c r="L2321" s="1" t="s">
        <v>3761</v>
      </c>
      <c r="M2321" s="1" t="s">
        <v>3807</v>
      </c>
      <c r="N2321" s="1" t="s">
        <v>3738</v>
      </c>
      <c r="O2321" s="1" t="s">
        <v>49</v>
      </c>
      <c r="P2321">
        <v>146.197</v>
      </c>
      <c r="Q2321" s="1" t="s">
        <v>3763</v>
      </c>
      <c r="R2321">
        <v>2.5999849518115969E-2</v>
      </c>
      <c r="S2321" s="1" t="s">
        <v>51</v>
      </c>
      <c r="T2321" s="1" t="s">
        <v>52</v>
      </c>
      <c r="U2321">
        <v>3.8010999999999999</v>
      </c>
      <c r="V2321">
        <v>3.5087000000000002</v>
      </c>
      <c r="W2321">
        <v>3.5087000000000002</v>
      </c>
      <c r="X2321" s="1" t="s">
        <v>53</v>
      </c>
      <c r="Y2321" s="1" t="s">
        <v>49</v>
      </c>
      <c r="Z2321" s="1" t="s">
        <v>3761</v>
      </c>
      <c r="AA2321" s="1" t="s">
        <v>55</v>
      </c>
      <c r="AB2321" s="1" t="s">
        <v>56</v>
      </c>
      <c r="AC2321" s="1" t="s">
        <v>57</v>
      </c>
      <c r="AD2321" s="1" t="s">
        <v>58</v>
      </c>
      <c r="AE2321" s="1" t="s">
        <v>59</v>
      </c>
      <c r="AF2321" s="1" t="s">
        <v>56</v>
      </c>
      <c r="AG2321" s="1" t="s">
        <v>3745</v>
      </c>
      <c r="AH2321">
        <v>517</v>
      </c>
      <c r="AI2321" s="1" t="s">
        <v>56</v>
      </c>
      <c r="AJ2321" s="1" t="s">
        <v>56</v>
      </c>
      <c r="AK2321" s="1" t="s">
        <v>61</v>
      </c>
      <c r="AL2321">
        <v>1</v>
      </c>
      <c r="AM2321" s="1" t="s">
        <v>4813</v>
      </c>
      <c r="AN2321" s="2">
        <v>46113</v>
      </c>
      <c r="AO2321" s="3">
        <v>46113</v>
      </c>
    </row>
    <row r="2322" spans="1:41">
      <c r="A2322" s="1" t="s">
        <v>4814</v>
      </c>
      <c r="B2322" s="1" t="s">
        <v>3733</v>
      </c>
      <c r="E2322" s="1" t="s">
        <v>3787</v>
      </c>
      <c r="F2322">
        <v>46137.833333333336</v>
      </c>
      <c r="G2322">
        <v>46138.833333333336</v>
      </c>
      <c r="H2322">
        <v>46112.833333333336</v>
      </c>
      <c r="I2322">
        <v>46142.833333333336</v>
      </c>
      <c r="J2322" s="1" t="s">
        <v>3769</v>
      </c>
      <c r="K2322" s="1" t="s">
        <v>87</v>
      </c>
      <c r="L2322" s="1" t="s">
        <v>3770</v>
      </c>
      <c r="M2322" s="1" t="s">
        <v>3810</v>
      </c>
      <c r="N2322" s="1" t="s">
        <v>3738</v>
      </c>
      <c r="O2322" s="1" t="s">
        <v>49</v>
      </c>
      <c r="P2322">
        <v>172.2139</v>
      </c>
      <c r="Q2322" s="1" t="s">
        <v>3739</v>
      </c>
      <c r="R2322">
        <v>8.2600185002488183E-2</v>
      </c>
      <c r="S2322" s="1" t="s">
        <v>3740</v>
      </c>
      <c r="T2322" s="1" t="s">
        <v>52</v>
      </c>
      <c r="U2322">
        <v>14.2249</v>
      </c>
      <c r="V2322">
        <v>11.724299999999999</v>
      </c>
      <c r="W2322">
        <v>11.724299999999999</v>
      </c>
      <c r="X2322" s="1" t="s">
        <v>53</v>
      </c>
      <c r="Y2322" s="1" t="s">
        <v>49</v>
      </c>
      <c r="Z2322" s="1" t="s">
        <v>3770</v>
      </c>
      <c r="AA2322" s="1" t="s">
        <v>3789</v>
      </c>
      <c r="AB2322" s="1" t="s">
        <v>3790</v>
      </c>
      <c r="AC2322" s="1" t="s">
        <v>125</v>
      </c>
      <c r="AD2322" s="1" t="s">
        <v>3791</v>
      </c>
      <c r="AE2322" s="1" t="s">
        <v>3792</v>
      </c>
      <c r="AF2322" s="1" t="s">
        <v>70</v>
      </c>
      <c r="AG2322" s="1" t="s">
        <v>3745</v>
      </c>
      <c r="AH2322">
        <v>518</v>
      </c>
      <c r="AI2322" s="1" t="s">
        <v>70</v>
      </c>
      <c r="AJ2322" s="1" t="s">
        <v>71</v>
      </c>
      <c r="AK2322" s="1" t="s">
        <v>72</v>
      </c>
      <c r="AL2322">
        <v>1</v>
      </c>
      <c r="AM2322" s="1" t="s">
        <v>4815</v>
      </c>
      <c r="AN2322" s="2">
        <v>46113</v>
      </c>
      <c r="AO2322" s="3">
        <v>46113</v>
      </c>
    </row>
    <row r="2323" spans="1:41">
      <c r="A2323" s="1" t="s">
        <v>4816</v>
      </c>
      <c r="B2323" s="1" t="s">
        <v>3733</v>
      </c>
      <c r="E2323" s="1" t="s">
        <v>3787</v>
      </c>
      <c r="F2323">
        <v>46137.833333333336</v>
      </c>
      <c r="G2323">
        <v>46138.833333333336</v>
      </c>
      <c r="H2323">
        <v>46112.833333333336</v>
      </c>
      <c r="I2323">
        <v>46142.833333333336</v>
      </c>
      <c r="J2323" s="1" t="s">
        <v>3769</v>
      </c>
      <c r="K2323" s="1" t="s">
        <v>87</v>
      </c>
      <c r="L2323" s="1" t="s">
        <v>3770</v>
      </c>
      <c r="M2323" s="1" t="s">
        <v>3813</v>
      </c>
      <c r="N2323" s="1" t="s">
        <v>3738</v>
      </c>
      <c r="O2323" s="1" t="s">
        <v>49</v>
      </c>
      <c r="P2323">
        <v>183.2518</v>
      </c>
      <c r="Q2323" s="1" t="s">
        <v>3739</v>
      </c>
      <c r="R2323">
        <v>8.2600007203203457E-2</v>
      </c>
      <c r="S2323" s="1" t="s">
        <v>3740</v>
      </c>
      <c r="T2323" s="1" t="s">
        <v>52</v>
      </c>
      <c r="U2323">
        <v>15.1366</v>
      </c>
      <c r="V2323">
        <v>12.4757</v>
      </c>
      <c r="W2323">
        <v>12.4757</v>
      </c>
      <c r="X2323" s="1" t="s">
        <v>53</v>
      </c>
      <c r="Y2323" s="1" t="s">
        <v>49</v>
      </c>
      <c r="Z2323" s="1" t="s">
        <v>3770</v>
      </c>
      <c r="AA2323" s="1" t="s">
        <v>3789</v>
      </c>
      <c r="AB2323" s="1" t="s">
        <v>3790</v>
      </c>
      <c r="AC2323" s="1" t="s">
        <v>125</v>
      </c>
      <c r="AD2323" s="1" t="s">
        <v>3791</v>
      </c>
      <c r="AE2323" s="1" t="s">
        <v>3792</v>
      </c>
      <c r="AF2323" s="1" t="s">
        <v>70</v>
      </c>
      <c r="AG2323" s="1" t="s">
        <v>3745</v>
      </c>
      <c r="AH2323">
        <v>519</v>
      </c>
      <c r="AI2323" s="1" t="s">
        <v>70</v>
      </c>
      <c r="AJ2323" s="1" t="s">
        <v>71</v>
      </c>
      <c r="AK2323" s="1" t="s">
        <v>72</v>
      </c>
      <c r="AL2323">
        <v>1</v>
      </c>
      <c r="AM2323" s="1" t="s">
        <v>4817</v>
      </c>
      <c r="AN2323" s="2">
        <v>46113</v>
      </c>
      <c r="AO2323" s="3">
        <v>46113</v>
      </c>
    </row>
    <row r="2324" spans="1:41">
      <c r="A2324" s="1" t="s">
        <v>4818</v>
      </c>
      <c r="B2324" s="1" t="s">
        <v>3733</v>
      </c>
      <c r="E2324" s="1" t="s">
        <v>3787</v>
      </c>
      <c r="F2324">
        <v>46137.833333333336</v>
      </c>
      <c r="G2324">
        <v>46138.833333333336</v>
      </c>
      <c r="H2324">
        <v>46112.833333333336</v>
      </c>
      <c r="I2324">
        <v>46142.833333333336</v>
      </c>
      <c r="J2324" s="1" t="s">
        <v>3777</v>
      </c>
      <c r="K2324" s="1" t="s">
        <v>107</v>
      </c>
      <c r="L2324" s="1" t="s">
        <v>3778</v>
      </c>
      <c r="M2324" s="1" t="s">
        <v>3816</v>
      </c>
      <c r="N2324" s="1" t="s">
        <v>3738</v>
      </c>
      <c r="O2324" s="1" t="s">
        <v>49</v>
      </c>
      <c r="P2324">
        <v>132.74610000000001</v>
      </c>
      <c r="Q2324" s="1" t="s">
        <v>3780</v>
      </c>
      <c r="R2324">
        <v>0.49999962334110004</v>
      </c>
      <c r="S2324" s="1" t="s">
        <v>51</v>
      </c>
      <c r="T2324" s="1" t="s">
        <v>52</v>
      </c>
      <c r="U2324">
        <v>66.373000000000005</v>
      </c>
      <c r="V2324">
        <v>61.063200000000002</v>
      </c>
      <c r="W2324">
        <v>61.063200000000002</v>
      </c>
      <c r="X2324" s="1" t="s">
        <v>53</v>
      </c>
      <c r="Y2324" s="1" t="s">
        <v>49</v>
      </c>
      <c r="Z2324" s="1" t="s">
        <v>3778</v>
      </c>
      <c r="AA2324" s="1" t="s">
        <v>3817</v>
      </c>
      <c r="AB2324" s="1" t="s">
        <v>3790</v>
      </c>
      <c r="AC2324" s="1" t="s">
        <v>125</v>
      </c>
      <c r="AD2324" s="1" t="s">
        <v>3791</v>
      </c>
      <c r="AE2324" s="1" t="s">
        <v>3792</v>
      </c>
      <c r="AF2324" s="1" t="s">
        <v>70</v>
      </c>
      <c r="AG2324" s="1" t="s">
        <v>3745</v>
      </c>
      <c r="AH2324">
        <v>520</v>
      </c>
      <c r="AI2324" s="1" t="s">
        <v>113</v>
      </c>
      <c r="AJ2324" s="1" t="s">
        <v>114</v>
      </c>
      <c r="AK2324" s="1" t="s">
        <v>115</v>
      </c>
      <c r="AL2324">
        <v>1</v>
      </c>
      <c r="AM2324" s="1" t="s">
        <v>4819</v>
      </c>
      <c r="AN2324" s="2">
        <v>46113</v>
      </c>
      <c r="AO2324" s="3">
        <v>46113</v>
      </c>
    </row>
    <row r="2325" spans="1:41">
      <c r="A2325" s="1" t="s">
        <v>4820</v>
      </c>
      <c r="B2325" s="1" t="s">
        <v>3733</v>
      </c>
      <c r="E2325" s="1" t="s">
        <v>3787</v>
      </c>
      <c r="F2325">
        <v>46137.833333333336</v>
      </c>
      <c r="G2325">
        <v>46138.833333333336</v>
      </c>
      <c r="H2325">
        <v>46112.833333333336</v>
      </c>
      <c r="I2325">
        <v>46142.833333333336</v>
      </c>
      <c r="J2325" s="1" t="s">
        <v>3777</v>
      </c>
      <c r="K2325" s="1" t="s">
        <v>107</v>
      </c>
      <c r="L2325" s="1" t="s">
        <v>3778</v>
      </c>
      <c r="M2325" s="1" t="s">
        <v>3820</v>
      </c>
      <c r="N2325" s="1" t="s">
        <v>3738</v>
      </c>
      <c r="O2325" s="1" t="s">
        <v>49</v>
      </c>
      <c r="P2325">
        <v>144.98419999999999</v>
      </c>
      <c r="Q2325" s="1" t="s">
        <v>3780</v>
      </c>
      <c r="R2325">
        <v>0.5</v>
      </c>
      <c r="S2325" s="1" t="s">
        <v>51</v>
      </c>
      <c r="T2325" s="1" t="s">
        <v>52</v>
      </c>
      <c r="U2325">
        <v>72.492099999999994</v>
      </c>
      <c r="V2325">
        <v>66.692700000000002</v>
      </c>
      <c r="W2325">
        <v>66.692700000000002</v>
      </c>
      <c r="X2325" s="1" t="s">
        <v>53</v>
      </c>
      <c r="Y2325" s="1" t="s">
        <v>49</v>
      </c>
      <c r="Z2325" s="1" t="s">
        <v>3778</v>
      </c>
      <c r="AA2325" s="1" t="s">
        <v>3817</v>
      </c>
      <c r="AB2325" s="1" t="s">
        <v>3790</v>
      </c>
      <c r="AC2325" s="1" t="s">
        <v>125</v>
      </c>
      <c r="AD2325" s="1" t="s">
        <v>3791</v>
      </c>
      <c r="AE2325" s="1" t="s">
        <v>3792</v>
      </c>
      <c r="AF2325" s="1" t="s">
        <v>70</v>
      </c>
      <c r="AG2325" s="1" t="s">
        <v>3745</v>
      </c>
      <c r="AH2325">
        <v>521</v>
      </c>
      <c r="AI2325" s="1" t="s">
        <v>113</v>
      </c>
      <c r="AJ2325" s="1" t="s">
        <v>114</v>
      </c>
      <c r="AK2325" s="1" t="s">
        <v>115</v>
      </c>
      <c r="AL2325">
        <v>1</v>
      </c>
      <c r="AM2325" s="1" t="s">
        <v>4821</v>
      </c>
      <c r="AN2325" s="2">
        <v>46113</v>
      </c>
      <c r="AO2325" s="3">
        <v>46113</v>
      </c>
    </row>
    <row r="2326" spans="1:41">
      <c r="A2326" s="1" t="s">
        <v>4822</v>
      </c>
      <c r="B2326" s="1" t="s">
        <v>3733</v>
      </c>
      <c r="E2326" s="1" t="s">
        <v>3734</v>
      </c>
      <c r="F2326">
        <v>46138.833333333336</v>
      </c>
      <c r="G2326">
        <v>46139.833333333336</v>
      </c>
      <c r="H2326">
        <v>46112.833333333336</v>
      </c>
      <c r="I2326">
        <v>46142.833333333336</v>
      </c>
      <c r="J2326" s="1" t="s">
        <v>3735</v>
      </c>
      <c r="K2326" s="1" t="s">
        <v>45</v>
      </c>
      <c r="L2326" s="1" t="s">
        <v>3736</v>
      </c>
      <c r="M2326" s="1" t="s">
        <v>3737</v>
      </c>
      <c r="N2326" s="1" t="s">
        <v>3738</v>
      </c>
      <c r="O2326" s="1" t="s">
        <v>49</v>
      </c>
      <c r="P2326">
        <v>1545.8338000000001</v>
      </c>
      <c r="Q2326" s="1" t="s">
        <v>3739</v>
      </c>
      <c r="R2326">
        <v>3.1611030888314129E-2</v>
      </c>
      <c r="S2326" s="1" t="s">
        <v>3740</v>
      </c>
      <c r="T2326" s="1" t="s">
        <v>52</v>
      </c>
      <c r="U2326">
        <v>48.865400000000001</v>
      </c>
      <c r="V2326">
        <v>39.650700000000001</v>
      </c>
      <c r="W2326">
        <v>39.650700000000001</v>
      </c>
      <c r="X2326" s="1" t="s">
        <v>53</v>
      </c>
      <c r="Y2326" s="1" t="s">
        <v>49</v>
      </c>
      <c r="Z2326" s="1" t="s">
        <v>3736</v>
      </c>
      <c r="AA2326" s="1" t="s">
        <v>3741</v>
      </c>
      <c r="AB2326" s="1" t="s">
        <v>3742</v>
      </c>
      <c r="AC2326" s="1" t="s">
        <v>67</v>
      </c>
      <c r="AD2326" s="1" t="s">
        <v>3743</v>
      </c>
      <c r="AE2326" s="1" t="s">
        <v>3744</v>
      </c>
      <c r="AF2326" s="1" t="s">
        <v>70</v>
      </c>
      <c r="AG2326" s="1" t="s">
        <v>3745</v>
      </c>
      <c r="AH2326">
        <v>522</v>
      </c>
      <c r="AI2326" s="1" t="s">
        <v>70</v>
      </c>
      <c r="AJ2326" s="1" t="s">
        <v>71</v>
      </c>
      <c r="AK2326" s="1" t="s">
        <v>72</v>
      </c>
      <c r="AL2326">
        <v>1</v>
      </c>
      <c r="AM2326" s="1" t="s">
        <v>4823</v>
      </c>
      <c r="AN2326" s="2">
        <v>46113</v>
      </c>
      <c r="AO2326" s="3">
        <v>46113</v>
      </c>
    </row>
    <row r="2327" spans="1:41">
      <c r="A2327" s="1" t="s">
        <v>4824</v>
      </c>
      <c r="B2327" s="1" t="s">
        <v>3733</v>
      </c>
      <c r="E2327" s="1" t="s">
        <v>3734</v>
      </c>
      <c r="F2327">
        <v>46138.833333333336</v>
      </c>
      <c r="G2327">
        <v>46139.833333333336</v>
      </c>
      <c r="H2327">
        <v>46112.833333333336</v>
      </c>
      <c r="I2327">
        <v>46142.833333333336</v>
      </c>
      <c r="J2327" s="1" t="s">
        <v>3735</v>
      </c>
      <c r="K2327" s="1" t="s">
        <v>45</v>
      </c>
      <c r="L2327" s="1" t="s">
        <v>3736</v>
      </c>
      <c r="M2327" s="1" t="s">
        <v>3748</v>
      </c>
      <c r="N2327" s="1" t="s">
        <v>3738</v>
      </c>
      <c r="O2327" s="1" t="s">
        <v>49</v>
      </c>
      <c r="P2327">
        <v>1353.4303</v>
      </c>
      <c r="Q2327" s="1" t="s">
        <v>3739</v>
      </c>
      <c r="R2327">
        <v>3.1611010925350201E-2</v>
      </c>
      <c r="S2327" s="1" t="s">
        <v>3740</v>
      </c>
      <c r="T2327" s="1" t="s">
        <v>52</v>
      </c>
      <c r="U2327">
        <v>42.783299999999997</v>
      </c>
      <c r="V2327">
        <v>34.715499999999999</v>
      </c>
      <c r="W2327">
        <v>34.715499999999999</v>
      </c>
      <c r="X2327" s="1" t="s">
        <v>53</v>
      </c>
      <c r="Y2327" s="1" t="s">
        <v>49</v>
      </c>
      <c r="Z2327" s="1" t="s">
        <v>3736</v>
      </c>
      <c r="AA2327" s="1" t="s">
        <v>3741</v>
      </c>
      <c r="AB2327" s="1" t="s">
        <v>3742</v>
      </c>
      <c r="AC2327" s="1" t="s">
        <v>67</v>
      </c>
      <c r="AD2327" s="1" t="s">
        <v>3743</v>
      </c>
      <c r="AE2327" s="1" t="s">
        <v>3744</v>
      </c>
      <c r="AF2327" s="1" t="s">
        <v>70</v>
      </c>
      <c r="AG2327" s="1" t="s">
        <v>3745</v>
      </c>
      <c r="AH2327">
        <v>523</v>
      </c>
      <c r="AI2327" s="1" t="s">
        <v>70</v>
      </c>
      <c r="AJ2327" s="1" t="s">
        <v>71</v>
      </c>
      <c r="AK2327" s="1" t="s">
        <v>72</v>
      </c>
      <c r="AL2327">
        <v>1</v>
      </c>
      <c r="AM2327" s="1" t="s">
        <v>4825</v>
      </c>
      <c r="AN2327" s="2">
        <v>46113</v>
      </c>
      <c r="AO2327" s="3">
        <v>46113</v>
      </c>
    </row>
    <row r="2328" spans="1:41">
      <c r="A2328" s="1" t="s">
        <v>4826</v>
      </c>
      <c r="B2328" s="1" t="s">
        <v>3733</v>
      </c>
      <c r="E2328" s="1" t="s">
        <v>3734</v>
      </c>
      <c r="F2328">
        <v>46138.833333333336</v>
      </c>
      <c r="G2328">
        <v>46139.833333333336</v>
      </c>
      <c r="H2328">
        <v>46112.833333333336</v>
      </c>
      <c r="I2328">
        <v>46142.833333333336</v>
      </c>
      <c r="J2328" s="1" t="s">
        <v>3751</v>
      </c>
      <c r="K2328" s="1" t="s">
        <v>124</v>
      </c>
      <c r="L2328" s="1" t="s">
        <v>3752</v>
      </c>
      <c r="M2328" s="1" t="s">
        <v>3753</v>
      </c>
      <c r="N2328" s="1" t="s">
        <v>3738</v>
      </c>
      <c r="O2328" s="1" t="s">
        <v>49</v>
      </c>
      <c r="P2328">
        <v>11.718</v>
      </c>
      <c r="Q2328" s="1" t="s">
        <v>3754</v>
      </c>
      <c r="R2328">
        <v>6.2499829322409965</v>
      </c>
      <c r="S2328" s="1" t="s">
        <v>51</v>
      </c>
      <c r="T2328" s="1" t="s">
        <v>52</v>
      </c>
      <c r="U2328">
        <v>73.237300000000005</v>
      </c>
      <c r="V2328">
        <v>69.575400000000002</v>
      </c>
      <c r="W2328">
        <v>69.575400000000002</v>
      </c>
      <c r="X2328" s="1" t="s">
        <v>53</v>
      </c>
      <c r="Y2328" s="1" t="s">
        <v>49</v>
      </c>
      <c r="Z2328" s="1" t="s">
        <v>3752</v>
      </c>
      <c r="AA2328" s="1" t="s">
        <v>3741</v>
      </c>
      <c r="AB2328" s="1" t="s">
        <v>3742</v>
      </c>
      <c r="AC2328" s="1" t="s">
        <v>67</v>
      </c>
      <c r="AD2328" s="1" t="s">
        <v>3743</v>
      </c>
      <c r="AE2328" s="1" t="s">
        <v>3744</v>
      </c>
      <c r="AF2328" s="1" t="s">
        <v>70</v>
      </c>
      <c r="AG2328" s="1" t="s">
        <v>3745</v>
      </c>
      <c r="AH2328">
        <v>524</v>
      </c>
      <c r="AI2328" s="1" t="s">
        <v>70</v>
      </c>
      <c r="AJ2328" s="1" t="s">
        <v>71</v>
      </c>
      <c r="AK2328" s="1" t="s">
        <v>72</v>
      </c>
      <c r="AL2328">
        <v>1</v>
      </c>
      <c r="AM2328" s="1" t="s">
        <v>4827</v>
      </c>
      <c r="AN2328" s="2">
        <v>46113</v>
      </c>
      <c r="AO2328" s="3">
        <v>46113</v>
      </c>
    </row>
    <row r="2329" spans="1:41">
      <c r="A2329" s="1" t="s">
        <v>4828</v>
      </c>
      <c r="B2329" s="1" t="s">
        <v>3733</v>
      </c>
      <c r="E2329" s="1" t="s">
        <v>3734</v>
      </c>
      <c r="F2329">
        <v>46138.833333333336</v>
      </c>
      <c r="G2329">
        <v>46139.833333333336</v>
      </c>
      <c r="H2329">
        <v>46112.833333333336</v>
      </c>
      <c r="I2329">
        <v>46142.833333333336</v>
      </c>
      <c r="J2329" s="1" t="s">
        <v>3751</v>
      </c>
      <c r="K2329" s="1" t="s">
        <v>124</v>
      </c>
      <c r="L2329" s="1" t="s">
        <v>3752</v>
      </c>
      <c r="M2329" s="1" t="s">
        <v>3757</v>
      </c>
      <c r="N2329" s="1" t="s">
        <v>3738</v>
      </c>
      <c r="O2329" s="1" t="s">
        <v>49</v>
      </c>
      <c r="P2329">
        <v>10.8988</v>
      </c>
      <c r="Q2329" s="1" t="s">
        <v>3754</v>
      </c>
      <c r="R2329">
        <v>6.2500183506441074</v>
      </c>
      <c r="S2329" s="1" t="s">
        <v>51</v>
      </c>
      <c r="T2329" s="1" t="s">
        <v>52</v>
      </c>
      <c r="U2329">
        <v>68.117699999999999</v>
      </c>
      <c r="V2329">
        <v>64.711799999999997</v>
      </c>
      <c r="W2329">
        <v>64.711799999999997</v>
      </c>
      <c r="X2329" s="1" t="s">
        <v>53</v>
      </c>
      <c r="Y2329" s="1" t="s">
        <v>49</v>
      </c>
      <c r="Z2329" s="1" t="s">
        <v>3752</v>
      </c>
      <c r="AA2329" s="1" t="s">
        <v>3741</v>
      </c>
      <c r="AB2329" s="1" t="s">
        <v>3742</v>
      </c>
      <c r="AC2329" s="1" t="s">
        <v>67</v>
      </c>
      <c r="AD2329" s="1" t="s">
        <v>3743</v>
      </c>
      <c r="AE2329" s="1" t="s">
        <v>3744</v>
      </c>
      <c r="AF2329" s="1" t="s">
        <v>70</v>
      </c>
      <c r="AG2329" s="1" t="s">
        <v>3745</v>
      </c>
      <c r="AH2329">
        <v>525</v>
      </c>
      <c r="AI2329" s="1" t="s">
        <v>70</v>
      </c>
      <c r="AJ2329" s="1" t="s">
        <v>71</v>
      </c>
      <c r="AK2329" s="1" t="s">
        <v>72</v>
      </c>
      <c r="AL2329">
        <v>1</v>
      </c>
      <c r="AM2329" s="1" t="s">
        <v>4829</v>
      </c>
      <c r="AN2329" s="2">
        <v>46113</v>
      </c>
      <c r="AO2329" s="3">
        <v>46113</v>
      </c>
    </row>
    <row r="2330" spans="1:41">
      <c r="A2330" s="1" t="s">
        <v>4830</v>
      </c>
      <c r="B2330" s="1" t="s">
        <v>3733</v>
      </c>
      <c r="E2330" s="1" t="s">
        <v>3734</v>
      </c>
      <c r="F2330">
        <v>46138.833333333336</v>
      </c>
      <c r="G2330">
        <v>46139.833333333336</v>
      </c>
      <c r="H2330">
        <v>46112.833333333336</v>
      </c>
      <c r="I2330">
        <v>46142.833333333336</v>
      </c>
      <c r="J2330" s="1" t="s">
        <v>3760</v>
      </c>
      <c r="K2330" s="1" t="s">
        <v>76</v>
      </c>
      <c r="L2330" s="1" t="s">
        <v>3761</v>
      </c>
      <c r="M2330" s="1" t="s">
        <v>3762</v>
      </c>
      <c r="N2330" s="1" t="s">
        <v>3738</v>
      </c>
      <c r="O2330" s="1" t="s">
        <v>49</v>
      </c>
      <c r="P2330">
        <v>297.57310000000001</v>
      </c>
      <c r="Q2330" s="1" t="s">
        <v>3763</v>
      </c>
      <c r="R2330">
        <v>2.5999997983688714E-2</v>
      </c>
      <c r="S2330" s="1" t="s">
        <v>51</v>
      </c>
      <c r="T2330" s="1" t="s">
        <v>52</v>
      </c>
      <c r="U2330">
        <v>7.7369000000000003</v>
      </c>
      <c r="V2330">
        <v>7.1417999999999999</v>
      </c>
      <c r="W2330">
        <v>7.1417999999999999</v>
      </c>
      <c r="X2330" s="1" t="s">
        <v>53</v>
      </c>
      <c r="Y2330" s="1" t="s">
        <v>49</v>
      </c>
      <c r="Z2330" s="1" t="s">
        <v>3761</v>
      </c>
      <c r="AA2330" s="1" t="s">
        <v>3741</v>
      </c>
      <c r="AB2330" s="1" t="s">
        <v>3742</v>
      </c>
      <c r="AC2330" s="1" t="s">
        <v>67</v>
      </c>
      <c r="AD2330" s="1" t="s">
        <v>3743</v>
      </c>
      <c r="AE2330" s="1" t="s">
        <v>3744</v>
      </c>
      <c r="AF2330" s="1" t="s">
        <v>70</v>
      </c>
      <c r="AG2330" s="1" t="s">
        <v>3745</v>
      </c>
      <c r="AH2330">
        <v>526</v>
      </c>
      <c r="AI2330" s="1" t="s">
        <v>70</v>
      </c>
      <c r="AJ2330" s="1" t="s">
        <v>71</v>
      </c>
      <c r="AK2330" s="1" t="s">
        <v>72</v>
      </c>
      <c r="AL2330">
        <v>1</v>
      </c>
      <c r="AM2330" s="1" t="s">
        <v>4831</v>
      </c>
      <c r="AN2330" s="2">
        <v>46113</v>
      </c>
      <c r="AO2330" s="3">
        <v>46113</v>
      </c>
    </row>
    <row r="2331" spans="1:41">
      <c r="A2331" s="1" t="s">
        <v>4832</v>
      </c>
      <c r="B2331" s="1" t="s">
        <v>3733</v>
      </c>
      <c r="E2331" s="1" t="s">
        <v>3734</v>
      </c>
      <c r="F2331">
        <v>46138.833333333336</v>
      </c>
      <c r="G2331">
        <v>46139.833333333336</v>
      </c>
      <c r="H2331">
        <v>46112.833333333336</v>
      </c>
      <c r="I2331">
        <v>46142.833333333336</v>
      </c>
      <c r="J2331" s="1" t="s">
        <v>3760</v>
      </c>
      <c r="K2331" s="1" t="s">
        <v>76</v>
      </c>
      <c r="L2331" s="1" t="s">
        <v>3761</v>
      </c>
      <c r="M2331" s="1" t="s">
        <v>3766</v>
      </c>
      <c r="N2331" s="1" t="s">
        <v>3738</v>
      </c>
      <c r="O2331" s="1" t="s">
        <v>49</v>
      </c>
      <c r="P2331">
        <v>302.13099999999997</v>
      </c>
      <c r="Q2331" s="1" t="s">
        <v>3763</v>
      </c>
      <c r="R2331">
        <v>2.5999980141064642E-2</v>
      </c>
      <c r="S2331" s="1" t="s">
        <v>51</v>
      </c>
      <c r="T2331" s="1" t="s">
        <v>52</v>
      </c>
      <c r="U2331">
        <v>7.8554000000000004</v>
      </c>
      <c r="V2331">
        <v>7.2511000000000001</v>
      </c>
      <c r="W2331">
        <v>7.2511000000000001</v>
      </c>
      <c r="X2331" s="1" t="s">
        <v>53</v>
      </c>
      <c r="Y2331" s="1" t="s">
        <v>49</v>
      </c>
      <c r="Z2331" s="1" t="s">
        <v>3761</v>
      </c>
      <c r="AA2331" s="1" t="s">
        <v>55</v>
      </c>
      <c r="AB2331" s="1" t="s">
        <v>56</v>
      </c>
      <c r="AC2331" s="1" t="s">
        <v>57</v>
      </c>
      <c r="AD2331" s="1" t="s">
        <v>58</v>
      </c>
      <c r="AE2331" s="1" t="s">
        <v>59</v>
      </c>
      <c r="AF2331" s="1" t="s">
        <v>56</v>
      </c>
      <c r="AG2331" s="1" t="s">
        <v>3745</v>
      </c>
      <c r="AH2331">
        <v>527</v>
      </c>
      <c r="AI2331" s="1" t="s">
        <v>56</v>
      </c>
      <c r="AJ2331" s="1" t="s">
        <v>56</v>
      </c>
      <c r="AK2331" s="1" t="s">
        <v>61</v>
      </c>
      <c r="AL2331">
        <v>1</v>
      </c>
      <c r="AM2331" s="1" t="s">
        <v>4833</v>
      </c>
      <c r="AN2331" s="2">
        <v>46113</v>
      </c>
      <c r="AO2331" s="3">
        <v>46113</v>
      </c>
    </row>
    <row r="2332" spans="1:41">
      <c r="A2332" s="1" t="s">
        <v>4834</v>
      </c>
      <c r="B2332" s="1" t="s">
        <v>3733</v>
      </c>
      <c r="E2332" s="1" t="s">
        <v>3734</v>
      </c>
      <c r="F2332">
        <v>46138.833333333336</v>
      </c>
      <c r="G2332">
        <v>46139.833333333336</v>
      </c>
      <c r="H2332">
        <v>46112.833333333336</v>
      </c>
      <c r="I2332">
        <v>46142.833333333336</v>
      </c>
      <c r="J2332" s="1" t="s">
        <v>3769</v>
      </c>
      <c r="K2332" s="1" t="s">
        <v>87</v>
      </c>
      <c r="L2332" s="1" t="s">
        <v>3770</v>
      </c>
      <c r="M2332" s="1" t="s">
        <v>3771</v>
      </c>
      <c r="N2332" s="1" t="s">
        <v>3738</v>
      </c>
      <c r="O2332" s="1" t="s">
        <v>49</v>
      </c>
      <c r="P2332">
        <v>439.45260000000002</v>
      </c>
      <c r="Q2332" s="1" t="s">
        <v>3739</v>
      </c>
      <c r="R2332">
        <v>8.2600034679508105E-2</v>
      </c>
      <c r="S2332" s="1" t="s">
        <v>3740</v>
      </c>
      <c r="T2332" s="1" t="s">
        <v>52</v>
      </c>
      <c r="U2332">
        <v>36.2988</v>
      </c>
      <c r="V2332">
        <v>29.917899999999999</v>
      </c>
      <c r="W2332">
        <v>29.917899999999999</v>
      </c>
      <c r="X2332" s="1" t="s">
        <v>53</v>
      </c>
      <c r="Y2332" s="1" t="s">
        <v>49</v>
      </c>
      <c r="Z2332" s="1" t="s">
        <v>3770</v>
      </c>
      <c r="AA2332" s="1" t="s">
        <v>3741</v>
      </c>
      <c r="AB2332" s="1" t="s">
        <v>3742</v>
      </c>
      <c r="AC2332" s="1" t="s">
        <v>67</v>
      </c>
      <c r="AD2332" s="1" t="s">
        <v>3743</v>
      </c>
      <c r="AE2332" s="1" t="s">
        <v>3744</v>
      </c>
      <c r="AF2332" s="1" t="s">
        <v>70</v>
      </c>
      <c r="AG2332" s="1" t="s">
        <v>3745</v>
      </c>
      <c r="AH2332">
        <v>528</v>
      </c>
      <c r="AI2332" s="1" t="s">
        <v>70</v>
      </c>
      <c r="AJ2332" s="1" t="s">
        <v>71</v>
      </c>
      <c r="AK2332" s="1" t="s">
        <v>72</v>
      </c>
      <c r="AL2332">
        <v>1</v>
      </c>
      <c r="AM2332" s="1" t="s">
        <v>4835</v>
      </c>
      <c r="AN2332" s="2">
        <v>46113</v>
      </c>
      <c r="AO2332" s="3">
        <v>46113</v>
      </c>
    </row>
    <row r="2333" spans="1:41">
      <c r="A2333" s="1" t="s">
        <v>4836</v>
      </c>
      <c r="B2333" s="1" t="s">
        <v>3733</v>
      </c>
      <c r="E2333" s="1" t="s">
        <v>3734</v>
      </c>
      <c r="F2333">
        <v>46138.833333333336</v>
      </c>
      <c r="G2333">
        <v>46139.833333333336</v>
      </c>
      <c r="H2333">
        <v>46112.833333333336</v>
      </c>
      <c r="I2333">
        <v>46142.833333333336</v>
      </c>
      <c r="J2333" s="1" t="s">
        <v>3769</v>
      </c>
      <c r="K2333" s="1" t="s">
        <v>87</v>
      </c>
      <c r="L2333" s="1" t="s">
        <v>3770</v>
      </c>
      <c r="M2333" s="1" t="s">
        <v>3774</v>
      </c>
      <c r="N2333" s="1" t="s">
        <v>3738</v>
      </c>
      <c r="O2333" s="1" t="s">
        <v>49</v>
      </c>
      <c r="P2333">
        <v>415.43180000000001</v>
      </c>
      <c r="Q2333" s="1" t="s">
        <v>3739</v>
      </c>
      <c r="R2333">
        <v>8.2600080205704043E-2</v>
      </c>
      <c r="S2333" s="1" t="s">
        <v>3740</v>
      </c>
      <c r="T2333" s="1" t="s">
        <v>52</v>
      </c>
      <c r="U2333">
        <v>34.314700000000002</v>
      </c>
      <c r="V2333">
        <v>28.282599999999999</v>
      </c>
      <c r="W2333">
        <v>28.282599999999999</v>
      </c>
      <c r="X2333" s="1" t="s">
        <v>53</v>
      </c>
      <c r="Y2333" s="1" t="s">
        <v>49</v>
      </c>
      <c r="Z2333" s="1" t="s">
        <v>3770</v>
      </c>
      <c r="AA2333" s="1" t="s">
        <v>3741</v>
      </c>
      <c r="AB2333" s="1" t="s">
        <v>3742</v>
      </c>
      <c r="AC2333" s="1" t="s">
        <v>67</v>
      </c>
      <c r="AD2333" s="1" t="s">
        <v>3743</v>
      </c>
      <c r="AE2333" s="1" t="s">
        <v>3744</v>
      </c>
      <c r="AF2333" s="1" t="s">
        <v>70</v>
      </c>
      <c r="AG2333" s="1" t="s">
        <v>3745</v>
      </c>
      <c r="AH2333">
        <v>529</v>
      </c>
      <c r="AI2333" s="1" t="s">
        <v>70</v>
      </c>
      <c r="AJ2333" s="1" t="s">
        <v>71</v>
      </c>
      <c r="AK2333" s="1" t="s">
        <v>72</v>
      </c>
      <c r="AL2333">
        <v>1</v>
      </c>
      <c r="AM2333" s="1" t="s">
        <v>4837</v>
      </c>
      <c r="AN2333" s="2">
        <v>46113</v>
      </c>
      <c r="AO2333" s="3">
        <v>46113</v>
      </c>
    </row>
    <row r="2334" spans="1:41">
      <c r="A2334" s="1" t="s">
        <v>4838</v>
      </c>
      <c r="B2334" s="1" t="s">
        <v>3733</v>
      </c>
      <c r="E2334" s="1" t="s">
        <v>3734</v>
      </c>
      <c r="F2334">
        <v>46138.833333333336</v>
      </c>
      <c r="G2334">
        <v>46139.833333333336</v>
      </c>
      <c r="H2334">
        <v>46112.833333333336</v>
      </c>
      <c r="I2334">
        <v>46142.833333333336</v>
      </c>
      <c r="J2334" s="1" t="s">
        <v>3777</v>
      </c>
      <c r="K2334" s="1" t="s">
        <v>107</v>
      </c>
      <c r="L2334" s="1" t="s">
        <v>3778</v>
      </c>
      <c r="M2334" s="1" t="s">
        <v>3779</v>
      </c>
      <c r="N2334" s="1" t="s">
        <v>3738</v>
      </c>
      <c r="O2334" s="1" t="s">
        <v>49</v>
      </c>
      <c r="P2334">
        <v>300.28379999999999</v>
      </c>
      <c r="Q2334" s="1" t="s">
        <v>3780</v>
      </c>
      <c r="R2334">
        <v>0.5</v>
      </c>
      <c r="S2334" s="1" t="s">
        <v>51</v>
      </c>
      <c r="T2334" s="1" t="s">
        <v>52</v>
      </c>
      <c r="U2334">
        <v>150.14189999999999</v>
      </c>
      <c r="V2334">
        <v>138.13050000000001</v>
      </c>
      <c r="W2334">
        <v>138.13050000000001</v>
      </c>
      <c r="X2334" s="1" t="s">
        <v>53</v>
      </c>
      <c r="Y2334" s="1" t="s">
        <v>49</v>
      </c>
      <c r="Z2334" s="1" t="s">
        <v>3778</v>
      </c>
      <c r="AA2334" s="1" t="s">
        <v>3781</v>
      </c>
      <c r="AB2334" s="1" t="s">
        <v>3742</v>
      </c>
      <c r="AC2334" s="1" t="s">
        <v>67</v>
      </c>
      <c r="AD2334" s="1" t="s">
        <v>3743</v>
      </c>
      <c r="AE2334" s="1" t="s">
        <v>3744</v>
      </c>
      <c r="AF2334" s="1" t="s">
        <v>70</v>
      </c>
      <c r="AG2334" s="1" t="s">
        <v>3745</v>
      </c>
      <c r="AH2334">
        <v>530</v>
      </c>
      <c r="AI2334" s="1" t="s">
        <v>113</v>
      </c>
      <c r="AJ2334" s="1" t="s">
        <v>114</v>
      </c>
      <c r="AK2334" s="1" t="s">
        <v>115</v>
      </c>
      <c r="AL2334">
        <v>1</v>
      </c>
      <c r="AM2334" s="1" t="s">
        <v>4839</v>
      </c>
      <c r="AN2334" s="2">
        <v>46113</v>
      </c>
      <c r="AO2334" s="3">
        <v>46113</v>
      </c>
    </row>
    <row r="2335" spans="1:41">
      <c r="A2335" s="1" t="s">
        <v>4840</v>
      </c>
      <c r="B2335" s="1" t="s">
        <v>3733</v>
      </c>
      <c r="E2335" s="1" t="s">
        <v>3734</v>
      </c>
      <c r="F2335">
        <v>46138.833333333336</v>
      </c>
      <c r="G2335">
        <v>46139.833333333336</v>
      </c>
      <c r="H2335">
        <v>46112.833333333336</v>
      </c>
      <c r="I2335">
        <v>46142.833333333336</v>
      </c>
      <c r="J2335" s="1" t="s">
        <v>3777</v>
      </c>
      <c r="K2335" s="1" t="s">
        <v>107</v>
      </c>
      <c r="L2335" s="1" t="s">
        <v>3778</v>
      </c>
      <c r="M2335" s="1" t="s">
        <v>3784</v>
      </c>
      <c r="N2335" s="1" t="s">
        <v>3738</v>
      </c>
      <c r="O2335" s="1" t="s">
        <v>49</v>
      </c>
      <c r="P2335">
        <v>287.387</v>
      </c>
      <c r="Q2335" s="1" t="s">
        <v>3780</v>
      </c>
      <c r="R2335">
        <v>0.5</v>
      </c>
      <c r="S2335" s="1" t="s">
        <v>51</v>
      </c>
      <c r="T2335" s="1" t="s">
        <v>52</v>
      </c>
      <c r="U2335">
        <v>143.6935</v>
      </c>
      <c r="V2335">
        <v>132.19800000000001</v>
      </c>
      <c r="W2335">
        <v>132.19800000000001</v>
      </c>
      <c r="X2335" s="1" t="s">
        <v>53</v>
      </c>
      <c r="Y2335" s="1" t="s">
        <v>49</v>
      </c>
      <c r="Z2335" s="1" t="s">
        <v>3778</v>
      </c>
      <c r="AA2335" s="1" t="s">
        <v>3781</v>
      </c>
      <c r="AB2335" s="1" t="s">
        <v>3742</v>
      </c>
      <c r="AC2335" s="1" t="s">
        <v>67</v>
      </c>
      <c r="AD2335" s="1" t="s">
        <v>3743</v>
      </c>
      <c r="AE2335" s="1" t="s">
        <v>3744</v>
      </c>
      <c r="AF2335" s="1" t="s">
        <v>70</v>
      </c>
      <c r="AG2335" s="1" t="s">
        <v>3745</v>
      </c>
      <c r="AH2335">
        <v>531</v>
      </c>
      <c r="AI2335" s="1" t="s">
        <v>113</v>
      </c>
      <c r="AJ2335" s="1" t="s">
        <v>114</v>
      </c>
      <c r="AK2335" s="1" t="s">
        <v>115</v>
      </c>
      <c r="AL2335">
        <v>1</v>
      </c>
      <c r="AM2335" s="1" t="s">
        <v>4841</v>
      </c>
      <c r="AN2335" s="2">
        <v>46113</v>
      </c>
      <c r="AO2335" s="3">
        <v>46113</v>
      </c>
    </row>
    <row r="2336" spans="1:41">
      <c r="A2336" s="1" t="s">
        <v>4842</v>
      </c>
      <c r="B2336" s="1" t="s">
        <v>3733</v>
      </c>
      <c r="E2336" s="1" t="s">
        <v>3787</v>
      </c>
      <c r="F2336">
        <v>46138.833333333336</v>
      </c>
      <c r="G2336">
        <v>46139.833333333336</v>
      </c>
      <c r="H2336">
        <v>46112.833333333336</v>
      </c>
      <c r="I2336">
        <v>46142.833333333336</v>
      </c>
      <c r="J2336" s="1" t="s">
        <v>3735</v>
      </c>
      <c r="K2336" s="1" t="s">
        <v>45</v>
      </c>
      <c r="L2336" s="1" t="s">
        <v>3736</v>
      </c>
      <c r="M2336" s="1" t="s">
        <v>3788</v>
      </c>
      <c r="N2336" s="1" t="s">
        <v>3738</v>
      </c>
      <c r="O2336" s="1" t="s">
        <v>49</v>
      </c>
      <c r="P2336">
        <v>625.34550000000002</v>
      </c>
      <c r="Q2336" s="1" t="s">
        <v>3739</v>
      </c>
      <c r="R2336">
        <v>3.1611005436194876E-2</v>
      </c>
      <c r="S2336" s="1" t="s">
        <v>3740</v>
      </c>
      <c r="T2336" s="1" t="s">
        <v>52</v>
      </c>
      <c r="U2336">
        <v>19.767800000000001</v>
      </c>
      <c r="V2336">
        <v>16.040099999999999</v>
      </c>
      <c r="W2336">
        <v>16.040099999999999</v>
      </c>
      <c r="X2336" s="1" t="s">
        <v>53</v>
      </c>
      <c r="Y2336" s="1" t="s">
        <v>49</v>
      </c>
      <c r="Z2336" s="1" t="s">
        <v>3736</v>
      </c>
      <c r="AA2336" s="1" t="s">
        <v>3789</v>
      </c>
      <c r="AB2336" s="1" t="s">
        <v>3790</v>
      </c>
      <c r="AC2336" s="1" t="s">
        <v>125</v>
      </c>
      <c r="AD2336" s="1" t="s">
        <v>3791</v>
      </c>
      <c r="AE2336" s="1" t="s">
        <v>3792</v>
      </c>
      <c r="AF2336" s="1" t="s">
        <v>70</v>
      </c>
      <c r="AG2336" s="1" t="s">
        <v>3745</v>
      </c>
      <c r="AH2336">
        <v>532</v>
      </c>
      <c r="AI2336" s="1" t="s">
        <v>70</v>
      </c>
      <c r="AJ2336" s="1" t="s">
        <v>71</v>
      </c>
      <c r="AK2336" s="1" t="s">
        <v>72</v>
      </c>
      <c r="AL2336">
        <v>1</v>
      </c>
      <c r="AM2336" s="1" t="s">
        <v>4843</v>
      </c>
      <c r="AN2336" s="2">
        <v>46113</v>
      </c>
      <c r="AO2336" s="3">
        <v>46113</v>
      </c>
    </row>
    <row r="2337" spans="1:41">
      <c r="A2337" s="1" t="s">
        <v>4844</v>
      </c>
      <c r="B2337" s="1" t="s">
        <v>3733</v>
      </c>
      <c r="E2337" s="1" t="s">
        <v>3787</v>
      </c>
      <c r="F2337">
        <v>46138.833333333336</v>
      </c>
      <c r="G2337">
        <v>46139.833333333336</v>
      </c>
      <c r="H2337">
        <v>46112.833333333336</v>
      </c>
      <c r="I2337">
        <v>46142.833333333336</v>
      </c>
      <c r="J2337" s="1" t="s">
        <v>3735</v>
      </c>
      <c r="K2337" s="1" t="s">
        <v>45</v>
      </c>
      <c r="L2337" s="1" t="s">
        <v>3736</v>
      </c>
      <c r="M2337" s="1" t="s">
        <v>3795</v>
      </c>
      <c r="N2337" s="1" t="s">
        <v>3738</v>
      </c>
      <c r="O2337" s="1" t="s">
        <v>49</v>
      </c>
      <c r="P2337">
        <v>684.64449999999999</v>
      </c>
      <c r="Q2337" s="1" t="s">
        <v>3739</v>
      </c>
      <c r="R2337">
        <v>3.1611003958988936E-2</v>
      </c>
      <c r="S2337" s="1" t="s">
        <v>3740</v>
      </c>
      <c r="T2337" s="1" t="s">
        <v>52</v>
      </c>
      <c r="U2337">
        <v>21.642299999999999</v>
      </c>
      <c r="V2337">
        <v>17.561199999999999</v>
      </c>
      <c r="W2337">
        <v>17.561199999999999</v>
      </c>
      <c r="X2337" s="1" t="s">
        <v>53</v>
      </c>
      <c r="Y2337" s="1" t="s">
        <v>49</v>
      </c>
      <c r="Z2337" s="1" t="s">
        <v>3736</v>
      </c>
      <c r="AA2337" s="1" t="s">
        <v>55</v>
      </c>
      <c r="AB2337" s="1" t="s">
        <v>56</v>
      </c>
      <c r="AC2337" s="1" t="s">
        <v>57</v>
      </c>
      <c r="AD2337" s="1" t="s">
        <v>58</v>
      </c>
      <c r="AE2337" s="1" t="s">
        <v>59</v>
      </c>
      <c r="AF2337" s="1" t="s">
        <v>56</v>
      </c>
      <c r="AG2337" s="1" t="s">
        <v>3745</v>
      </c>
      <c r="AH2337">
        <v>533</v>
      </c>
      <c r="AI2337" s="1" t="s">
        <v>56</v>
      </c>
      <c r="AJ2337" s="1" t="s">
        <v>56</v>
      </c>
      <c r="AK2337" s="1" t="s">
        <v>61</v>
      </c>
      <c r="AL2337">
        <v>1</v>
      </c>
      <c r="AM2337" s="1" t="s">
        <v>4845</v>
      </c>
      <c r="AN2337" s="2">
        <v>46113</v>
      </c>
      <c r="AO2337" s="3">
        <v>46113</v>
      </c>
    </row>
    <row r="2338" spans="1:41">
      <c r="A2338" s="1" t="s">
        <v>4846</v>
      </c>
      <c r="B2338" s="1" t="s">
        <v>3733</v>
      </c>
      <c r="E2338" s="1" t="s">
        <v>3787</v>
      </c>
      <c r="F2338">
        <v>46138.833333333336</v>
      </c>
      <c r="G2338">
        <v>46139.833333333336</v>
      </c>
      <c r="H2338">
        <v>46112.833333333336</v>
      </c>
      <c r="I2338">
        <v>46142.833333333336</v>
      </c>
      <c r="J2338" s="1" t="s">
        <v>3751</v>
      </c>
      <c r="K2338" s="1" t="s">
        <v>124</v>
      </c>
      <c r="L2338" s="1" t="s">
        <v>3752</v>
      </c>
      <c r="M2338" s="1" t="s">
        <v>3798</v>
      </c>
      <c r="N2338" s="1" t="s">
        <v>3738</v>
      </c>
      <c r="O2338" s="1" t="s">
        <v>49</v>
      </c>
      <c r="P2338">
        <v>5.2911000000000001</v>
      </c>
      <c r="Q2338" s="1" t="s">
        <v>3754</v>
      </c>
      <c r="R2338">
        <v>6.2500236245771204</v>
      </c>
      <c r="S2338" s="1" t="s">
        <v>51</v>
      </c>
      <c r="T2338" s="1" t="s">
        <v>52</v>
      </c>
      <c r="U2338">
        <v>33.069499999999998</v>
      </c>
      <c r="V2338">
        <v>31.416</v>
      </c>
      <c r="W2338">
        <v>31.416</v>
      </c>
      <c r="X2338" s="1" t="s">
        <v>53</v>
      </c>
      <c r="Y2338" s="1" t="s">
        <v>49</v>
      </c>
      <c r="Z2338" s="1" t="s">
        <v>3752</v>
      </c>
      <c r="AA2338" s="1" t="s">
        <v>3789</v>
      </c>
      <c r="AB2338" s="1" t="s">
        <v>3790</v>
      </c>
      <c r="AC2338" s="1" t="s">
        <v>125</v>
      </c>
      <c r="AD2338" s="1" t="s">
        <v>3791</v>
      </c>
      <c r="AE2338" s="1" t="s">
        <v>3792</v>
      </c>
      <c r="AF2338" s="1" t="s">
        <v>70</v>
      </c>
      <c r="AG2338" s="1" t="s">
        <v>3745</v>
      </c>
      <c r="AH2338">
        <v>534</v>
      </c>
      <c r="AI2338" s="1" t="s">
        <v>70</v>
      </c>
      <c r="AJ2338" s="1" t="s">
        <v>71</v>
      </c>
      <c r="AK2338" s="1" t="s">
        <v>72</v>
      </c>
      <c r="AL2338">
        <v>1</v>
      </c>
      <c r="AM2338" s="1" t="s">
        <v>4847</v>
      </c>
      <c r="AN2338" s="2">
        <v>46113</v>
      </c>
      <c r="AO2338" s="3">
        <v>46113</v>
      </c>
    </row>
    <row r="2339" spans="1:41">
      <c r="A2339" s="1" t="s">
        <v>4848</v>
      </c>
      <c r="B2339" s="1" t="s">
        <v>3733</v>
      </c>
      <c r="E2339" s="1" t="s">
        <v>3787</v>
      </c>
      <c r="F2339">
        <v>46138.833333333336</v>
      </c>
      <c r="G2339">
        <v>46139.833333333336</v>
      </c>
      <c r="H2339">
        <v>46112.833333333336</v>
      </c>
      <c r="I2339">
        <v>46142.833333333336</v>
      </c>
      <c r="J2339" s="1" t="s">
        <v>3751</v>
      </c>
      <c r="K2339" s="1" t="s">
        <v>124</v>
      </c>
      <c r="L2339" s="1" t="s">
        <v>3752</v>
      </c>
      <c r="M2339" s="1" t="s">
        <v>3801</v>
      </c>
      <c r="N2339" s="1" t="s">
        <v>3738</v>
      </c>
      <c r="O2339" s="1" t="s">
        <v>49</v>
      </c>
      <c r="P2339">
        <v>5.4020000000000001</v>
      </c>
      <c r="Q2339" s="1" t="s">
        <v>3754</v>
      </c>
      <c r="R2339">
        <v>6.249962976675306</v>
      </c>
      <c r="S2339" s="1" t="s">
        <v>51</v>
      </c>
      <c r="T2339" s="1" t="s">
        <v>52</v>
      </c>
      <c r="U2339">
        <v>33.762300000000003</v>
      </c>
      <c r="V2339">
        <v>32.074199999999998</v>
      </c>
      <c r="W2339">
        <v>32.074199999999998</v>
      </c>
      <c r="X2339" s="1" t="s">
        <v>53</v>
      </c>
      <c r="Y2339" s="1" t="s">
        <v>49</v>
      </c>
      <c r="Z2339" s="1" t="s">
        <v>3752</v>
      </c>
      <c r="AA2339" s="1" t="s">
        <v>3789</v>
      </c>
      <c r="AB2339" s="1" t="s">
        <v>3790</v>
      </c>
      <c r="AC2339" s="1" t="s">
        <v>125</v>
      </c>
      <c r="AD2339" s="1" t="s">
        <v>3791</v>
      </c>
      <c r="AE2339" s="1" t="s">
        <v>3792</v>
      </c>
      <c r="AF2339" s="1" t="s">
        <v>70</v>
      </c>
      <c r="AG2339" s="1" t="s">
        <v>3745</v>
      </c>
      <c r="AH2339">
        <v>535</v>
      </c>
      <c r="AI2339" s="1" t="s">
        <v>70</v>
      </c>
      <c r="AJ2339" s="1" t="s">
        <v>71</v>
      </c>
      <c r="AK2339" s="1" t="s">
        <v>72</v>
      </c>
      <c r="AL2339">
        <v>1</v>
      </c>
      <c r="AM2339" s="1" t="s">
        <v>4849</v>
      </c>
      <c r="AN2339" s="2">
        <v>46113</v>
      </c>
      <c r="AO2339" s="3">
        <v>46113</v>
      </c>
    </row>
    <row r="2340" spans="1:41">
      <c r="A2340" s="1" t="s">
        <v>4850</v>
      </c>
      <c r="B2340" s="1" t="s">
        <v>3733</v>
      </c>
      <c r="E2340" s="1" t="s">
        <v>3787</v>
      </c>
      <c r="F2340">
        <v>46138.833333333336</v>
      </c>
      <c r="G2340">
        <v>46139.833333333336</v>
      </c>
      <c r="H2340">
        <v>46112.833333333336</v>
      </c>
      <c r="I2340">
        <v>46142.833333333336</v>
      </c>
      <c r="J2340" s="1" t="s">
        <v>3760</v>
      </c>
      <c r="K2340" s="1" t="s">
        <v>76</v>
      </c>
      <c r="L2340" s="1" t="s">
        <v>3761</v>
      </c>
      <c r="M2340" s="1" t="s">
        <v>3804</v>
      </c>
      <c r="N2340" s="1" t="s">
        <v>3738</v>
      </c>
      <c r="O2340" s="1" t="s">
        <v>49</v>
      </c>
      <c r="P2340">
        <v>133.35480000000001</v>
      </c>
      <c r="Q2340" s="1" t="s">
        <v>3763</v>
      </c>
      <c r="R2340">
        <v>2.5999814029941181E-2</v>
      </c>
      <c r="S2340" s="1" t="s">
        <v>51</v>
      </c>
      <c r="T2340" s="1" t="s">
        <v>52</v>
      </c>
      <c r="U2340">
        <v>3.4672000000000001</v>
      </c>
      <c r="V2340">
        <v>3.2004999999999999</v>
      </c>
      <c r="W2340">
        <v>3.2004999999999999</v>
      </c>
      <c r="X2340" s="1" t="s">
        <v>53</v>
      </c>
      <c r="Y2340" s="1" t="s">
        <v>49</v>
      </c>
      <c r="Z2340" s="1" t="s">
        <v>3761</v>
      </c>
      <c r="AA2340" s="1" t="s">
        <v>3789</v>
      </c>
      <c r="AB2340" s="1" t="s">
        <v>3790</v>
      </c>
      <c r="AC2340" s="1" t="s">
        <v>125</v>
      </c>
      <c r="AD2340" s="1" t="s">
        <v>3791</v>
      </c>
      <c r="AE2340" s="1" t="s">
        <v>3792</v>
      </c>
      <c r="AF2340" s="1" t="s">
        <v>70</v>
      </c>
      <c r="AG2340" s="1" t="s">
        <v>3745</v>
      </c>
      <c r="AH2340">
        <v>536</v>
      </c>
      <c r="AI2340" s="1" t="s">
        <v>70</v>
      </c>
      <c r="AJ2340" s="1" t="s">
        <v>71</v>
      </c>
      <c r="AK2340" s="1" t="s">
        <v>72</v>
      </c>
      <c r="AL2340">
        <v>1</v>
      </c>
      <c r="AM2340" s="1" t="s">
        <v>4851</v>
      </c>
      <c r="AN2340" s="2">
        <v>46113</v>
      </c>
      <c r="AO2340" s="3">
        <v>46113</v>
      </c>
    </row>
    <row r="2341" spans="1:41">
      <c r="A2341" s="1" t="s">
        <v>4852</v>
      </c>
      <c r="B2341" s="1" t="s">
        <v>3733</v>
      </c>
      <c r="E2341" s="1" t="s">
        <v>3787</v>
      </c>
      <c r="F2341">
        <v>46138.833333333336</v>
      </c>
      <c r="G2341">
        <v>46139.833333333336</v>
      </c>
      <c r="H2341">
        <v>46112.833333333336</v>
      </c>
      <c r="I2341">
        <v>46142.833333333336</v>
      </c>
      <c r="J2341" s="1" t="s">
        <v>3760</v>
      </c>
      <c r="K2341" s="1" t="s">
        <v>76</v>
      </c>
      <c r="L2341" s="1" t="s">
        <v>3761</v>
      </c>
      <c r="M2341" s="1" t="s">
        <v>3807</v>
      </c>
      <c r="N2341" s="1" t="s">
        <v>3738</v>
      </c>
      <c r="O2341" s="1" t="s">
        <v>49</v>
      </c>
      <c r="P2341">
        <v>145.70769999999999</v>
      </c>
      <c r="Q2341" s="1" t="s">
        <v>3763</v>
      </c>
      <c r="R2341">
        <v>2.5999998627388943E-2</v>
      </c>
      <c r="S2341" s="1" t="s">
        <v>51</v>
      </c>
      <c r="T2341" s="1" t="s">
        <v>52</v>
      </c>
      <c r="U2341">
        <v>3.7884000000000002</v>
      </c>
      <c r="V2341">
        <v>3.4969999999999999</v>
      </c>
      <c r="W2341">
        <v>3.4969999999999999</v>
      </c>
      <c r="X2341" s="1" t="s">
        <v>53</v>
      </c>
      <c r="Y2341" s="1" t="s">
        <v>49</v>
      </c>
      <c r="Z2341" s="1" t="s">
        <v>3761</v>
      </c>
      <c r="AA2341" s="1" t="s">
        <v>3789</v>
      </c>
      <c r="AB2341" s="1" t="s">
        <v>3790</v>
      </c>
      <c r="AC2341" s="1" t="s">
        <v>125</v>
      </c>
      <c r="AD2341" s="1" t="s">
        <v>3791</v>
      </c>
      <c r="AE2341" s="1" t="s">
        <v>3792</v>
      </c>
      <c r="AF2341" s="1" t="s">
        <v>70</v>
      </c>
      <c r="AG2341" s="1" t="s">
        <v>3745</v>
      </c>
      <c r="AH2341">
        <v>537</v>
      </c>
      <c r="AI2341" s="1" t="s">
        <v>70</v>
      </c>
      <c r="AJ2341" s="1" t="s">
        <v>71</v>
      </c>
      <c r="AK2341" s="1" t="s">
        <v>72</v>
      </c>
      <c r="AL2341">
        <v>1</v>
      </c>
      <c r="AM2341" s="1" t="s">
        <v>4853</v>
      </c>
      <c r="AN2341" s="2">
        <v>46113</v>
      </c>
      <c r="AO2341" s="3">
        <v>46113</v>
      </c>
    </row>
    <row r="2342" spans="1:41">
      <c r="A2342" s="1" t="s">
        <v>4854</v>
      </c>
      <c r="B2342" s="1" t="s">
        <v>3733</v>
      </c>
      <c r="E2342" s="1" t="s">
        <v>3787</v>
      </c>
      <c r="F2342">
        <v>46138.833333333336</v>
      </c>
      <c r="G2342">
        <v>46139.833333333336</v>
      </c>
      <c r="H2342">
        <v>46112.833333333336</v>
      </c>
      <c r="I2342">
        <v>46142.833333333336</v>
      </c>
      <c r="J2342" s="1" t="s">
        <v>3769</v>
      </c>
      <c r="K2342" s="1" t="s">
        <v>87</v>
      </c>
      <c r="L2342" s="1" t="s">
        <v>3770</v>
      </c>
      <c r="M2342" s="1" t="s">
        <v>3810</v>
      </c>
      <c r="N2342" s="1" t="s">
        <v>3738</v>
      </c>
      <c r="O2342" s="1" t="s">
        <v>49</v>
      </c>
      <c r="P2342">
        <v>194.755</v>
      </c>
      <c r="Q2342" s="1" t="s">
        <v>3739</v>
      </c>
      <c r="R2342">
        <v>8.2600189982285452E-2</v>
      </c>
      <c r="S2342" s="1" t="s">
        <v>3740</v>
      </c>
      <c r="T2342" s="1" t="s">
        <v>52</v>
      </c>
      <c r="U2342">
        <v>16.0868</v>
      </c>
      <c r="V2342">
        <v>13.259</v>
      </c>
      <c r="W2342">
        <v>13.259</v>
      </c>
      <c r="X2342" s="1" t="s">
        <v>53</v>
      </c>
      <c r="Y2342" s="1" t="s">
        <v>49</v>
      </c>
      <c r="Z2342" s="1" t="s">
        <v>3770</v>
      </c>
      <c r="AA2342" s="1" t="s">
        <v>3789</v>
      </c>
      <c r="AB2342" s="1" t="s">
        <v>3790</v>
      </c>
      <c r="AC2342" s="1" t="s">
        <v>125</v>
      </c>
      <c r="AD2342" s="1" t="s">
        <v>3791</v>
      </c>
      <c r="AE2342" s="1" t="s">
        <v>3792</v>
      </c>
      <c r="AF2342" s="1" t="s">
        <v>70</v>
      </c>
      <c r="AG2342" s="1" t="s">
        <v>3745</v>
      </c>
      <c r="AH2342">
        <v>538</v>
      </c>
      <c r="AI2342" s="1" t="s">
        <v>70</v>
      </c>
      <c r="AJ2342" s="1" t="s">
        <v>71</v>
      </c>
      <c r="AK2342" s="1" t="s">
        <v>72</v>
      </c>
      <c r="AL2342">
        <v>1</v>
      </c>
      <c r="AM2342" s="1" t="s">
        <v>4855</v>
      </c>
      <c r="AN2342" s="2">
        <v>46113</v>
      </c>
      <c r="AO2342" s="3">
        <v>46113</v>
      </c>
    </row>
    <row r="2343" spans="1:41">
      <c r="A2343" s="1" t="s">
        <v>4856</v>
      </c>
      <c r="B2343" s="1" t="s">
        <v>3733</v>
      </c>
      <c r="E2343" s="1" t="s">
        <v>3787</v>
      </c>
      <c r="F2343">
        <v>46138.833333333336</v>
      </c>
      <c r="G2343">
        <v>46139.833333333336</v>
      </c>
      <c r="H2343">
        <v>46112.833333333336</v>
      </c>
      <c r="I2343">
        <v>46142.833333333336</v>
      </c>
      <c r="J2343" s="1" t="s">
        <v>3769</v>
      </c>
      <c r="K2343" s="1" t="s">
        <v>87</v>
      </c>
      <c r="L2343" s="1" t="s">
        <v>3770</v>
      </c>
      <c r="M2343" s="1" t="s">
        <v>3813</v>
      </c>
      <c r="N2343" s="1" t="s">
        <v>3738</v>
      </c>
      <c r="O2343" s="1" t="s">
        <v>49</v>
      </c>
      <c r="P2343">
        <v>193.38470000000001</v>
      </c>
      <c r="Q2343" s="1" t="s">
        <v>3739</v>
      </c>
      <c r="R2343">
        <v>8.2600122967328854E-2</v>
      </c>
      <c r="S2343" s="1" t="s">
        <v>3740</v>
      </c>
      <c r="T2343" s="1" t="s">
        <v>52</v>
      </c>
      <c r="U2343">
        <v>15.973599999999999</v>
      </c>
      <c r="V2343">
        <v>13.165699999999999</v>
      </c>
      <c r="W2343">
        <v>13.165699999999999</v>
      </c>
      <c r="X2343" s="1" t="s">
        <v>53</v>
      </c>
      <c r="Y2343" s="1" t="s">
        <v>49</v>
      </c>
      <c r="Z2343" s="1" t="s">
        <v>3770</v>
      </c>
      <c r="AA2343" s="1" t="s">
        <v>3789</v>
      </c>
      <c r="AB2343" s="1" t="s">
        <v>3790</v>
      </c>
      <c r="AC2343" s="1" t="s">
        <v>125</v>
      </c>
      <c r="AD2343" s="1" t="s">
        <v>3791</v>
      </c>
      <c r="AE2343" s="1" t="s">
        <v>3792</v>
      </c>
      <c r="AF2343" s="1" t="s">
        <v>70</v>
      </c>
      <c r="AG2343" s="1" t="s">
        <v>3745</v>
      </c>
      <c r="AH2343">
        <v>539</v>
      </c>
      <c r="AI2343" s="1" t="s">
        <v>70</v>
      </c>
      <c r="AJ2343" s="1" t="s">
        <v>71</v>
      </c>
      <c r="AK2343" s="1" t="s">
        <v>72</v>
      </c>
      <c r="AL2343">
        <v>1</v>
      </c>
      <c r="AM2343" s="1" t="s">
        <v>4857</v>
      </c>
      <c r="AN2343" s="2">
        <v>46113</v>
      </c>
      <c r="AO2343" s="3">
        <v>46113</v>
      </c>
    </row>
    <row r="2344" spans="1:41">
      <c r="A2344" s="1" t="s">
        <v>4858</v>
      </c>
      <c r="B2344" s="1" t="s">
        <v>3733</v>
      </c>
      <c r="E2344" s="1" t="s">
        <v>3787</v>
      </c>
      <c r="F2344">
        <v>46138.833333333336</v>
      </c>
      <c r="G2344">
        <v>46139.833333333336</v>
      </c>
      <c r="H2344">
        <v>46112.833333333336</v>
      </c>
      <c r="I2344">
        <v>46142.833333333336</v>
      </c>
      <c r="J2344" s="1" t="s">
        <v>3777</v>
      </c>
      <c r="K2344" s="1" t="s">
        <v>107</v>
      </c>
      <c r="L2344" s="1" t="s">
        <v>3778</v>
      </c>
      <c r="M2344" s="1" t="s">
        <v>3816</v>
      </c>
      <c r="N2344" s="1" t="s">
        <v>3738</v>
      </c>
      <c r="O2344" s="1" t="s">
        <v>49</v>
      </c>
      <c r="P2344">
        <v>128.14859999999999</v>
      </c>
      <c r="Q2344" s="1" t="s">
        <v>3780</v>
      </c>
      <c r="R2344">
        <v>0.5</v>
      </c>
      <c r="S2344" s="1" t="s">
        <v>51</v>
      </c>
      <c r="T2344" s="1" t="s">
        <v>52</v>
      </c>
      <c r="U2344">
        <v>64.074299999999994</v>
      </c>
      <c r="V2344">
        <v>58.948399999999999</v>
      </c>
      <c r="W2344">
        <v>58.948399999999999</v>
      </c>
      <c r="X2344" s="1" t="s">
        <v>53</v>
      </c>
      <c r="Y2344" s="1" t="s">
        <v>49</v>
      </c>
      <c r="Z2344" s="1" t="s">
        <v>3778</v>
      </c>
      <c r="AA2344" s="1" t="s">
        <v>55</v>
      </c>
      <c r="AB2344" s="1" t="s">
        <v>56</v>
      </c>
      <c r="AC2344" s="1" t="s">
        <v>57</v>
      </c>
      <c r="AD2344" s="1" t="s">
        <v>58</v>
      </c>
      <c r="AE2344" s="1" t="s">
        <v>59</v>
      </c>
      <c r="AF2344" s="1" t="s">
        <v>56</v>
      </c>
      <c r="AG2344" s="1" t="s">
        <v>3745</v>
      </c>
      <c r="AH2344">
        <v>540</v>
      </c>
      <c r="AI2344" s="1" t="s">
        <v>56</v>
      </c>
      <c r="AJ2344" s="1" t="s">
        <v>56</v>
      </c>
      <c r="AK2344" s="1" t="s">
        <v>61</v>
      </c>
      <c r="AL2344">
        <v>1</v>
      </c>
      <c r="AM2344" s="1" t="s">
        <v>4859</v>
      </c>
      <c r="AN2344" s="2">
        <v>46113</v>
      </c>
      <c r="AO2344" s="3">
        <v>46113</v>
      </c>
    </row>
    <row r="2345" spans="1:41">
      <c r="A2345" s="1" t="s">
        <v>4860</v>
      </c>
      <c r="B2345" s="1" t="s">
        <v>3733</v>
      </c>
      <c r="E2345" s="1" t="s">
        <v>3787</v>
      </c>
      <c r="F2345">
        <v>46138.833333333336</v>
      </c>
      <c r="G2345">
        <v>46139.833333333336</v>
      </c>
      <c r="H2345">
        <v>46112.833333333336</v>
      </c>
      <c r="I2345">
        <v>46142.833333333336</v>
      </c>
      <c r="J2345" s="1" t="s">
        <v>3777</v>
      </c>
      <c r="K2345" s="1" t="s">
        <v>107</v>
      </c>
      <c r="L2345" s="1" t="s">
        <v>3778</v>
      </c>
      <c r="M2345" s="1" t="s">
        <v>3820</v>
      </c>
      <c r="N2345" s="1" t="s">
        <v>3738</v>
      </c>
      <c r="O2345" s="1" t="s">
        <v>49</v>
      </c>
      <c r="P2345">
        <v>142.47280000000001</v>
      </c>
      <c r="Q2345" s="1" t="s">
        <v>3780</v>
      </c>
      <c r="R2345">
        <v>0.5</v>
      </c>
      <c r="S2345" s="1" t="s">
        <v>51</v>
      </c>
      <c r="T2345" s="1" t="s">
        <v>52</v>
      </c>
      <c r="U2345">
        <v>71.236400000000003</v>
      </c>
      <c r="V2345">
        <v>65.537499999999994</v>
      </c>
      <c r="W2345">
        <v>65.537499999999994</v>
      </c>
      <c r="X2345" s="1" t="s">
        <v>53</v>
      </c>
      <c r="Y2345" s="1" t="s">
        <v>49</v>
      </c>
      <c r="Z2345" s="1" t="s">
        <v>3778</v>
      </c>
      <c r="AA2345" s="1" t="s">
        <v>3817</v>
      </c>
      <c r="AB2345" s="1" t="s">
        <v>3790</v>
      </c>
      <c r="AC2345" s="1" t="s">
        <v>125</v>
      </c>
      <c r="AD2345" s="1" t="s">
        <v>3791</v>
      </c>
      <c r="AE2345" s="1" t="s">
        <v>3792</v>
      </c>
      <c r="AF2345" s="1" t="s">
        <v>70</v>
      </c>
      <c r="AG2345" s="1" t="s">
        <v>3745</v>
      </c>
      <c r="AH2345">
        <v>541</v>
      </c>
      <c r="AI2345" s="1" t="s">
        <v>113</v>
      </c>
      <c r="AJ2345" s="1" t="s">
        <v>114</v>
      </c>
      <c r="AK2345" s="1" t="s">
        <v>115</v>
      </c>
      <c r="AL2345">
        <v>1</v>
      </c>
      <c r="AM2345" s="1" t="s">
        <v>4861</v>
      </c>
      <c r="AN2345" s="2">
        <v>46113</v>
      </c>
      <c r="AO2345" s="3">
        <v>46113</v>
      </c>
    </row>
    <row r="2346" spans="1:41">
      <c r="A2346" s="1" t="s">
        <v>4862</v>
      </c>
      <c r="B2346" s="1" t="s">
        <v>3733</v>
      </c>
      <c r="E2346" s="1" t="s">
        <v>3734</v>
      </c>
      <c r="F2346">
        <v>46139.833333333336</v>
      </c>
      <c r="G2346">
        <v>46140.833333333336</v>
      </c>
      <c r="H2346">
        <v>46112.833333333336</v>
      </c>
      <c r="I2346">
        <v>46142.833333333336</v>
      </c>
      <c r="J2346" s="1" t="s">
        <v>3735</v>
      </c>
      <c r="K2346" s="1" t="s">
        <v>45</v>
      </c>
      <c r="L2346" s="1" t="s">
        <v>3736</v>
      </c>
      <c r="M2346" s="1" t="s">
        <v>3737</v>
      </c>
      <c r="N2346" s="1" t="s">
        <v>3738</v>
      </c>
      <c r="O2346" s="1" t="s">
        <v>49</v>
      </c>
      <c r="P2346">
        <v>1627.2414000000001</v>
      </c>
      <c r="Q2346" s="1" t="s">
        <v>3739</v>
      </c>
      <c r="R2346">
        <v>3.1610982857245402E-2</v>
      </c>
      <c r="S2346" s="1" t="s">
        <v>3740</v>
      </c>
      <c r="T2346" s="1" t="s">
        <v>52</v>
      </c>
      <c r="U2346">
        <v>51.438699999999997</v>
      </c>
      <c r="V2346">
        <v>41.738799999999998</v>
      </c>
      <c r="W2346">
        <v>41.738799999999998</v>
      </c>
      <c r="X2346" s="1" t="s">
        <v>53</v>
      </c>
      <c r="Y2346" s="1" t="s">
        <v>49</v>
      </c>
      <c r="Z2346" s="1" t="s">
        <v>3736</v>
      </c>
      <c r="AA2346" s="1" t="s">
        <v>3741</v>
      </c>
      <c r="AB2346" s="1" t="s">
        <v>3742</v>
      </c>
      <c r="AC2346" s="1" t="s">
        <v>67</v>
      </c>
      <c r="AD2346" s="1" t="s">
        <v>3743</v>
      </c>
      <c r="AE2346" s="1" t="s">
        <v>3744</v>
      </c>
      <c r="AF2346" s="1" t="s">
        <v>70</v>
      </c>
      <c r="AG2346" s="1" t="s">
        <v>3745</v>
      </c>
      <c r="AH2346">
        <v>542</v>
      </c>
      <c r="AI2346" s="1" t="s">
        <v>70</v>
      </c>
      <c r="AJ2346" s="1" t="s">
        <v>71</v>
      </c>
      <c r="AK2346" s="1" t="s">
        <v>72</v>
      </c>
      <c r="AL2346">
        <v>1</v>
      </c>
      <c r="AM2346" s="1" t="s">
        <v>4863</v>
      </c>
      <c r="AN2346" s="2">
        <v>46113</v>
      </c>
      <c r="AO2346" s="3">
        <v>46113</v>
      </c>
    </row>
    <row r="2347" spans="1:41">
      <c r="A2347" s="1" t="s">
        <v>4864</v>
      </c>
      <c r="B2347" s="1" t="s">
        <v>3733</v>
      </c>
      <c r="E2347" s="1" t="s">
        <v>3734</v>
      </c>
      <c r="F2347">
        <v>46139.833333333336</v>
      </c>
      <c r="G2347">
        <v>46140.833333333336</v>
      </c>
      <c r="H2347">
        <v>46112.833333333336</v>
      </c>
      <c r="I2347">
        <v>46142.833333333336</v>
      </c>
      <c r="J2347" s="1" t="s">
        <v>3735</v>
      </c>
      <c r="K2347" s="1" t="s">
        <v>45</v>
      </c>
      <c r="L2347" s="1" t="s">
        <v>3736</v>
      </c>
      <c r="M2347" s="1" t="s">
        <v>3748</v>
      </c>
      <c r="N2347" s="1" t="s">
        <v>3738</v>
      </c>
      <c r="O2347" s="1" t="s">
        <v>49</v>
      </c>
      <c r="P2347">
        <v>1551.5243</v>
      </c>
      <c r="Q2347" s="1" t="s">
        <v>3739</v>
      </c>
      <c r="R2347">
        <v>3.1610977668864094E-2</v>
      </c>
      <c r="S2347" s="1" t="s">
        <v>3740</v>
      </c>
      <c r="T2347" s="1" t="s">
        <v>52</v>
      </c>
      <c r="U2347">
        <v>49.045200000000001</v>
      </c>
      <c r="V2347">
        <v>39.796599999999998</v>
      </c>
      <c r="W2347">
        <v>39.796599999999998</v>
      </c>
      <c r="X2347" s="1" t="s">
        <v>53</v>
      </c>
      <c r="Y2347" s="1" t="s">
        <v>49</v>
      </c>
      <c r="Z2347" s="1" t="s">
        <v>3736</v>
      </c>
      <c r="AA2347" s="1" t="s">
        <v>3741</v>
      </c>
      <c r="AB2347" s="1" t="s">
        <v>3742</v>
      </c>
      <c r="AC2347" s="1" t="s">
        <v>67</v>
      </c>
      <c r="AD2347" s="1" t="s">
        <v>3743</v>
      </c>
      <c r="AE2347" s="1" t="s">
        <v>3744</v>
      </c>
      <c r="AF2347" s="1" t="s">
        <v>70</v>
      </c>
      <c r="AG2347" s="1" t="s">
        <v>3745</v>
      </c>
      <c r="AH2347">
        <v>543</v>
      </c>
      <c r="AI2347" s="1" t="s">
        <v>70</v>
      </c>
      <c r="AJ2347" s="1" t="s">
        <v>71</v>
      </c>
      <c r="AK2347" s="1" t="s">
        <v>72</v>
      </c>
      <c r="AL2347">
        <v>1</v>
      </c>
      <c r="AM2347" s="1" t="s">
        <v>4865</v>
      </c>
      <c r="AN2347" s="2">
        <v>46113</v>
      </c>
      <c r="AO2347" s="3">
        <v>46113</v>
      </c>
    </row>
    <row r="2348" spans="1:41">
      <c r="A2348" s="1" t="s">
        <v>4866</v>
      </c>
      <c r="B2348" s="1" t="s">
        <v>3733</v>
      </c>
      <c r="E2348" s="1" t="s">
        <v>3734</v>
      </c>
      <c r="F2348">
        <v>46139.833333333336</v>
      </c>
      <c r="G2348">
        <v>46140.833333333336</v>
      </c>
      <c r="H2348">
        <v>46112.833333333336</v>
      </c>
      <c r="I2348">
        <v>46142.833333333336</v>
      </c>
      <c r="J2348" s="1" t="s">
        <v>3751</v>
      </c>
      <c r="K2348" s="1" t="s">
        <v>124</v>
      </c>
      <c r="L2348" s="1" t="s">
        <v>3752</v>
      </c>
      <c r="M2348" s="1" t="s">
        <v>3753</v>
      </c>
      <c r="N2348" s="1" t="s">
        <v>3738</v>
      </c>
      <c r="O2348" s="1" t="s">
        <v>49</v>
      </c>
      <c r="P2348">
        <v>11.635899999999999</v>
      </c>
      <c r="Q2348" s="1" t="s">
        <v>3754</v>
      </c>
      <c r="R2348">
        <v>6.2500193367079468</v>
      </c>
      <c r="S2348" s="1" t="s">
        <v>51</v>
      </c>
      <c r="T2348" s="1" t="s">
        <v>52</v>
      </c>
      <c r="U2348">
        <v>72.724599999999995</v>
      </c>
      <c r="V2348">
        <v>69.088399999999993</v>
      </c>
      <c r="W2348">
        <v>69.088399999999993</v>
      </c>
      <c r="X2348" s="1" t="s">
        <v>53</v>
      </c>
      <c r="Y2348" s="1" t="s">
        <v>49</v>
      </c>
      <c r="Z2348" s="1" t="s">
        <v>3752</v>
      </c>
      <c r="AA2348" s="1" t="s">
        <v>3741</v>
      </c>
      <c r="AB2348" s="1" t="s">
        <v>3742</v>
      </c>
      <c r="AC2348" s="1" t="s">
        <v>67</v>
      </c>
      <c r="AD2348" s="1" t="s">
        <v>3743</v>
      </c>
      <c r="AE2348" s="1" t="s">
        <v>3744</v>
      </c>
      <c r="AF2348" s="1" t="s">
        <v>70</v>
      </c>
      <c r="AG2348" s="1" t="s">
        <v>3745</v>
      </c>
      <c r="AH2348">
        <v>544</v>
      </c>
      <c r="AI2348" s="1" t="s">
        <v>70</v>
      </c>
      <c r="AJ2348" s="1" t="s">
        <v>71</v>
      </c>
      <c r="AK2348" s="1" t="s">
        <v>72</v>
      </c>
      <c r="AL2348">
        <v>1</v>
      </c>
      <c r="AM2348" s="1" t="s">
        <v>4867</v>
      </c>
      <c r="AN2348" s="2">
        <v>46113</v>
      </c>
      <c r="AO2348" s="3">
        <v>46113</v>
      </c>
    </row>
    <row r="2349" spans="1:41">
      <c r="A2349" s="1" t="s">
        <v>4868</v>
      </c>
      <c r="B2349" s="1" t="s">
        <v>3733</v>
      </c>
      <c r="E2349" s="1" t="s">
        <v>3734</v>
      </c>
      <c r="F2349">
        <v>46139.833333333336</v>
      </c>
      <c r="G2349">
        <v>46140.833333333336</v>
      </c>
      <c r="H2349">
        <v>46112.833333333336</v>
      </c>
      <c r="I2349">
        <v>46142.833333333336</v>
      </c>
      <c r="J2349" s="1" t="s">
        <v>3751</v>
      </c>
      <c r="K2349" s="1" t="s">
        <v>124</v>
      </c>
      <c r="L2349" s="1" t="s">
        <v>3752</v>
      </c>
      <c r="M2349" s="1" t="s">
        <v>3757</v>
      </c>
      <c r="N2349" s="1" t="s">
        <v>3738</v>
      </c>
      <c r="O2349" s="1" t="s">
        <v>49</v>
      </c>
      <c r="P2349">
        <v>12.225300000000001</v>
      </c>
      <c r="Q2349" s="1" t="s">
        <v>3754</v>
      </c>
      <c r="R2349">
        <v>6.2500061348187774</v>
      </c>
      <c r="S2349" s="1" t="s">
        <v>51</v>
      </c>
      <c r="T2349" s="1" t="s">
        <v>52</v>
      </c>
      <c r="U2349">
        <v>76.408199999999994</v>
      </c>
      <c r="V2349">
        <v>72.587800000000001</v>
      </c>
      <c r="W2349">
        <v>72.587800000000001</v>
      </c>
      <c r="X2349" s="1" t="s">
        <v>53</v>
      </c>
      <c r="Y2349" s="1" t="s">
        <v>49</v>
      </c>
      <c r="Z2349" s="1" t="s">
        <v>3752</v>
      </c>
      <c r="AA2349" s="1" t="s">
        <v>55</v>
      </c>
      <c r="AB2349" s="1" t="s">
        <v>56</v>
      </c>
      <c r="AC2349" s="1" t="s">
        <v>57</v>
      </c>
      <c r="AD2349" s="1" t="s">
        <v>58</v>
      </c>
      <c r="AE2349" s="1" t="s">
        <v>59</v>
      </c>
      <c r="AF2349" s="1" t="s">
        <v>56</v>
      </c>
      <c r="AG2349" s="1" t="s">
        <v>3745</v>
      </c>
      <c r="AH2349">
        <v>545</v>
      </c>
      <c r="AI2349" s="1" t="s">
        <v>56</v>
      </c>
      <c r="AJ2349" s="1" t="s">
        <v>56</v>
      </c>
      <c r="AK2349" s="1" t="s">
        <v>61</v>
      </c>
      <c r="AL2349">
        <v>1</v>
      </c>
      <c r="AM2349" s="1" t="s">
        <v>4869</v>
      </c>
      <c r="AN2349" s="2">
        <v>46113</v>
      </c>
      <c r="AO2349" s="3">
        <v>46113</v>
      </c>
    </row>
    <row r="2350" spans="1:41">
      <c r="A2350" s="1" t="s">
        <v>4870</v>
      </c>
      <c r="B2350" s="1" t="s">
        <v>3733</v>
      </c>
      <c r="E2350" s="1" t="s">
        <v>3734</v>
      </c>
      <c r="F2350">
        <v>46139.833333333336</v>
      </c>
      <c r="G2350">
        <v>46140.833333333336</v>
      </c>
      <c r="H2350">
        <v>46112.833333333336</v>
      </c>
      <c r="I2350">
        <v>46142.833333333336</v>
      </c>
      <c r="J2350" s="1" t="s">
        <v>3760</v>
      </c>
      <c r="K2350" s="1" t="s">
        <v>76</v>
      </c>
      <c r="L2350" s="1" t="s">
        <v>3761</v>
      </c>
      <c r="M2350" s="1" t="s">
        <v>3762</v>
      </c>
      <c r="N2350" s="1" t="s">
        <v>3738</v>
      </c>
      <c r="O2350" s="1" t="s">
        <v>49</v>
      </c>
      <c r="P2350">
        <v>307.50839999999999</v>
      </c>
      <c r="Q2350" s="1" t="s">
        <v>3763</v>
      </c>
      <c r="R2350">
        <v>2.5999940164236165E-2</v>
      </c>
      <c r="S2350" s="1" t="s">
        <v>51</v>
      </c>
      <c r="T2350" s="1" t="s">
        <v>52</v>
      </c>
      <c r="U2350">
        <v>7.9951999999999996</v>
      </c>
      <c r="V2350">
        <v>7.3802000000000003</v>
      </c>
      <c r="W2350">
        <v>7.3802000000000003</v>
      </c>
      <c r="X2350" s="1" t="s">
        <v>53</v>
      </c>
      <c r="Y2350" s="1" t="s">
        <v>49</v>
      </c>
      <c r="Z2350" s="1" t="s">
        <v>3761</v>
      </c>
      <c r="AA2350" s="1" t="s">
        <v>3741</v>
      </c>
      <c r="AB2350" s="1" t="s">
        <v>3742</v>
      </c>
      <c r="AC2350" s="1" t="s">
        <v>67</v>
      </c>
      <c r="AD2350" s="1" t="s">
        <v>3743</v>
      </c>
      <c r="AE2350" s="1" t="s">
        <v>3744</v>
      </c>
      <c r="AF2350" s="1" t="s">
        <v>70</v>
      </c>
      <c r="AG2350" s="1" t="s">
        <v>3745</v>
      </c>
      <c r="AH2350">
        <v>546</v>
      </c>
      <c r="AI2350" s="1" t="s">
        <v>70</v>
      </c>
      <c r="AJ2350" s="1" t="s">
        <v>71</v>
      </c>
      <c r="AK2350" s="1" t="s">
        <v>72</v>
      </c>
      <c r="AL2350">
        <v>1</v>
      </c>
      <c r="AM2350" s="1" t="s">
        <v>4871</v>
      </c>
      <c r="AN2350" s="2">
        <v>46113</v>
      </c>
      <c r="AO2350" s="3">
        <v>46113</v>
      </c>
    </row>
    <row r="2351" spans="1:41">
      <c r="A2351" s="1" t="s">
        <v>4872</v>
      </c>
      <c r="B2351" s="1" t="s">
        <v>3733</v>
      </c>
      <c r="E2351" s="1" t="s">
        <v>3734</v>
      </c>
      <c r="F2351">
        <v>46139.833333333336</v>
      </c>
      <c r="G2351">
        <v>46140.833333333336</v>
      </c>
      <c r="H2351">
        <v>46112.833333333336</v>
      </c>
      <c r="I2351">
        <v>46142.833333333336</v>
      </c>
      <c r="J2351" s="1" t="s">
        <v>3760</v>
      </c>
      <c r="K2351" s="1" t="s">
        <v>76</v>
      </c>
      <c r="L2351" s="1" t="s">
        <v>3761</v>
      </c>
      <c r="M2351" s="1" t="s">
        <v>3766</v>
      </c>
      <c r="N2351" s="1" t="s">
        <v>3738</v>
      </c>
      <c r="O2351" s="1" t="s">
        <v>49</v>
      </c>
      <c r="P2351">
        <v>327.43810000000002</v>
      </c>
      <c r="Q2351" s="1" t="s">
        <v>3763</v>
      </c>
      <c r="R2351">
        <v>2.6000028707716054E-2</v>
      </c>
      <c r="S2351" s="1" t="s">
        <v>51</v>
      </c>
      <c r="T2351" s="1" t="s">
        <v>52</v>
      </c>
      <c r="U2351">
        <v>8.5134000000000007</v>
      </c>
      <c r="V2351">
        <v>7.8585000000000003</v>
      </c>
      <c r="W2351">
        <v>7.8585000000000003</v>
      </c>
      <c r="X2351" s="1" t="s">
        <v>53</v>
      </c>
      <c r="Y2351" s="1" t="s">
        <v>49</v>
      </c>
      <c r="Z2351" s="1" t="s">
        <v>3761</v>
      </c>
      <c r="AA2351" s="1" t="s">
        <v>3741</v>
      </c>
      <c r="AB2351" s="1" t="s">
        <v>3742</v>
      </c>
      <c r="AC2351" s="1" t="s">
        <v>67</v>
      </c>
      <c r="AD2351" s="1" t="s">
        <v>3743</v>
      </c>
      <c r="AE2351" s="1" t="s">
        <v>3744</v>
      </c>
      <c r="AF2351" s="1" t="s">
        <v>70</v>
      </c>
      <c r="AG2351" s="1" t="s">
        <v>3745</v>
      </c>
      <c r="AH2351">
        <v>547</v>
      </c>
      <c r="AI2351" s="1" t="s">
        <v>70</v>
      </c>
      <c r="AJ2351" s="1" t="s">
        <v>71</v>
      </c>
      <c r="AK2351" s="1" t="s">
        <v>72</v>
      </c>
      <c r="AL2351">
        <v>1</v>
      </c>
      <c r="AM2351" s="1" t="s">
        <v>4873</v>
      </c>
      <c r="AN2351" s="2">
        <v>46113</v>
      </c>
      <c r="AO2351" s="3">
        <v>46113</v>
      </c>
    </row>
    <row r="2352" spans="1:41">
      <c r="A2352" s="1" t="s">
        <v>4874</v>
      </c>
      <c r="B2352" s="1" t="s">
        <v>3733</v>
      </c>
      <c r="E2352" s="1" t="s">
        <v>3734</v>
      </c>
      <c r="F2352">
        <v>46139.833333333336</v>
      </c>
      <c r="G2352">
        <v>46140.833333333336</v>
      </c>
      <c r="H2352">
        <v>46112.833333333336</v>
      </c>
      <c r="I2352">
        <v>46142.833333333336</v>
      </c>
      <c r="J2352" s="1" t="s">
        <v>3769</v>
      </c>
      <c r="K2352" s="1" t="s">
        <v>87</v>
      </c>
      <c r="L2352" s="1" t="s">
        <v>3770</v>
      </c>
      <c r="M2352" s="1" t="s">
        <v>3771</v>
      </c>
      <c r="N2352" s="1" t="s">
        <v>3738</v>
      </c>
      <c r="O2352" s="1" t="s">
        <v>49</v>
      </c>
      <c r="P2352">
        <v>415.1456</v>
      </c>
      <c r="Q2352" s="1" t="s">
        <v>3739</v>
      </c>
      <c r="R2352">
        <v>8.2599936022446113E-2</v>
      </c>
      <c r="S2352" s="1" t="s">
        <v>3740</v>
      </c>
      <c r="T2352" s="1" t="s">
        <v>52</v>
      </c>
      <c r="U2352">
        <v>34.290999999999997</v>
      </c>
      <c r="V2352">
        <v>28.263100000000001</v>
      </c>
      <c r="W2352">
        <v>28.263100000000001</v>
      </c>
      <c r="X2352" s="1" t="s">
        <v>53</v>
      </c>
      <c r="Y2352" s="1" t="s">
        <v>49</v>
      </c>
      <c r="Z2352" s="1" t="s">
        <v>3770</v>
      </c>
      <c r="AA2352" s="1" t="s">
        <v>3741</v>
      </c>
      <c r="AB2352" s="1" t="s">
        <v>3742</v>
      </c>
      <c r="AC2352" s="1" t="s">
        <v>67</v>
      </c>
      <c r="AD2352" s="1" t="s">
        <v>3743</v>
      </c>
      <c r="AE2352" s="1" t="s">
        <v>3744</v>
      </c>
      <c r="AF2352" s="1" t="s">
        <v>70</v>
      </c>
      <c r="AG2352" s="1" t="s">
        <v>3745</v>
      </c>
      <c r="AH2352">
        <v>548</v>
      </c>
      <c r="AI2352" s="1" t="s">
        <v>70</v>
      </c>
      <c r="AJ2352" s="1" t="s">
        <v>71</v>
      </c>
      <c r="AK2352" s="1" t="s">
        <v>72</v>
      </c>
      <c r="AL2352">
        <v>1</v>
      </c>
      <c r="AM2352" s="1" t="s">
        <v>4875</v>
      </c>
      <c r="AN2352" s="2">
        <v>46113</v>
      </c>
      <c r="AO2352" s="3">
        <v>46113</v>
      </c>
    </row>
    <row r="2353" spans="1:41">
      <c r="A2353" s="1" t="s">
        <v>4876</v>
      </c>
      <c r="B2353" s="1" t="s">
        <v>3733</v>
      </c>
      <c r="E2353" s="1" t="s">
        <v>3734</v>
      </c>
      <c r="F2353">
        <v>46139.833333333336</v>
      </c>
      <c r="G2353">
        <v>46140.833333333336</v>
      </c>
      <c r="H2353">
        <v>46112.833333333336</v>
      </c>
      <c r="I2353">
        <v>46142.833333333336</v>
      </c>
      <c r="J2353" s="1" t="s">
        <v>3769</v>
      </c>
      <c r="K2353" s="1" t="s">
        <v>87</v>
      </c>
      <c r="L2353" s="1" t="s">
        <v>3770</v>
      </c>
      <c r="M2353" s="1" t="s">
        <v>3774</v>
      </c>
      <c r="N2353" s="1" t="s">
        <v>3738</v>
      </c>
      <c r="O2353" s="1" t="s">
        <v>49</v>
      </c>
      <c r="P2353">
        <v>381.7697</v>
      </c>
      <c r="Q2353" s="1" t="s">
        <v>3739</v>
      </c>
      <c r="R2353">
        <v>8.2600059669481377E-2</v>
      </c>
      <c r="S2353" s="1" t="s">
        <v>3740</v>
      </c>
      <c r="T2353" s="1" t="s">
        <v>52</v>
      </c>
      <c r="U2353">
        <v>31.534199999999998</v>
      </c>
      <c r="V2353">
        <v>25.9909</v>
      </c>
      <c r="W2353">
        <v>25.9909</v>
      </c>
      <c r="X2353" s="1" t="s">
        <v>53</v>
      </c>
      <c r="Y2353" s="1" t="s">
        <v>49</v>
      </c>
      <c r="Z2353" s="1" t="s">
        <v>3770</v>
      </c>
      <c r="AA2353" s="1" t="s">
        <v>3741</v>
      </c>
      <c r="AB2353" s="1" t="s">
        <v>3742</v>
      </c>
      <c r="AC2353" s="1" t="s">
        <v>67</v>
      </c>
      <c r="AD2353" s="1" t="s">
        <v>3743</v>
      </c>
      <c r="AE2353" s="1" t="s">
        <v>3744</v>
      </c>
      <c r="AF2353" s="1" t="s">
        <v>70</v>
      </c>
      <c r="AG2353" s="1" t="s">
        <v>3745</v>
      </c>
      <c r="AH2353">
        <v>549</v>
      </c>
      <c r="AI2353" s="1" t="s">
        <v>70</v>
      </c>
      <c r="AJ2353" s="1" t="s">
        <v>71</v>
      </c>
      <c r="AK2353" s="1" t="s">
        <v>72</v>
      </c>
      <c r="AL2353">
        <v>1</v>
      </c>
      <c r="AM2353" s="1" t="s">
        <v>4877</v>
      </c>
      <c r="AN2353" s="2">
        <v>46113</v>
      </c>
      <c r="AO2353" s="3">
        <v>46113</v>
      </c>
    </row>
    <row r="2354" spans="1:41">
      <c r="A2354" s="1" t="s">
        <v>4878</v>
      </c>
      <c r="B2354" s="1" t="s">
        <v>3733</v>
      </c>
      <c r="E2354" s="1" t="s">
        <v>3734</v>
      </c>
      <c r="F2354">
        <v>46139.833333333336</v>
      </c>
      <c r="G2354">
        <v>46140.833333333336</v>
      </c>
      <c r="H2354">
        <v>46112.833333333336</v>
      </c>
      <c r="I2354">
        <v>46142.833333333336</v>
      </c>
      <c r="J2354" s="1" t="s">
        <v>3777</v>
      </c>
      <c r="K2354" s="1" t="s">
        <v>107</v>
      </c>
      <c r="L2354" s="1" t="s">
        <v>3778</v>
      </c>
      <c r="M2354" s="1" t="s">
        <v>3779</v>
      </c>
      <c r="N2354" s="1" t="s">
        <v>3738</v>
      </c>
      <c r="O2354" s="1" t="s">
        <v>49</v>
      </c>
      <c r="P2354">
        <v>281.98110000000003</v>
      </c>
      <c r="Q2354" s="1" t="s">
        <v>3780</v>
      </c>
      <c r="R2354">
        <v>0.50000017731684854</v>
      </c>
      <c r="S2354" s="1" t="s">
        <v>51</v>
      </c>
      <c r="T2354" s="1" t="s">
        <v>52</v>
      </c>
      <c r="U2354">
        <v>140.9906</v>
      </c>
      <c r="V2354">
        <v>129.71129999999999</v>
      </c>
      <c r="W2354">
        <v>129.71129999999999</v>
      </c>
      <c r="X2354" s="1" t="s">
        <v>53</v>
      </c>
      <c r="Y2354" s="1" t="s">
        <v>49</v>
      </c>
      <c r="Z2354" s="1" t="s">
        <v>3778</v>
      </c>
      <c r="AA2354" s="1" t="s">
        <v>3781</v>
      </c>
      <c r="AB2354" s="1" t="s">
        <v>3742</v>
      </c>
      <c r="AC2354" s="1" t="s">
        <v>67</v>
      </c>
      <c r="AD2354" s="1" t="s">
        <v>3743</v>
      </c>
      <c r="AE2354" s="1" t="s">
        <v>3744</v>
      </c>
      <c r="AF2354" s="1" t="s">
        <v>70</v>
      </c>
      <c r="AG2354" s="1" t="s">
        <v>3745</v>
      </c>
      <c r="AH2354">
        <v>550</v>
      </c>
      <c r="AI2354" s="1" t="s">
        <v>113</v>
      </c>
      <c r="AJ2354" s="1" t="s">
        <v>114</v>
      </c>
      <c r="AK2354" s="1" t="s">
        <v>115</v>
      </c>
      <c r="AL2354">
        <v>1</v>
      </c>
      <c r="AM2354" s="1" t="s">
        <v>4879</v>
      </c>
      <c r="AN2354" s="2">
        <v>46113</v>
      </c>
      <c r="AO2354" s="3">
        <v>46113</v>
      </c>
    </row>
    <row r="2355" spans="1:41">
      <c r="A2355" s="1" t="s">
        <v>4880</v>
      </c>
      <c r="B2355" s="1" t="s">
        <v>3733</v>
      </c>
      <c r="E2355" s="1" t="s">
        <v>3734</v>
      </c>
      <c r="F2355">
        <v>46139.833333333336</v>
      </c>
      <c r="G2355">
        <v>46140.833333333336</v>
      </c>
      <c r="H2355">
        <v>46112.833333333336</v>
      </c>
      <c r="I2355">
        <v>46142.833333333336</v>
      </c>
      <c r="J2355" s="1" t="s">
        <v>3777</v>
      </c>
      <c r="K2355" s="1" t="s">
        <v>107</v>
      </c>
      <c r="L2355" s="1" t="s">
        <v>3778</v>
      </c>
      <c r="M2355" s="1" t="s">
        <v>3784</v>
      </c>
      <c r="N2355" s="1" t="s">
        <v>3738</v>
      </c>
      <c r="O2355" s="1" t="s">
        <v>49</v>
      </c>
      <c r="P2355">
        <v>315.464</v>
      </c>
      <c r="Q2355" s="1" t="s">
        <v>3780</v>
      </c>
      <c r="R2355">
        <v>0.5</v>
      </c>
      <c r="S2355" s="1" t="s">
        <v>51</v>
      </c>
      <c r="T2355" s="1" t="s">
        <v>52</v>
      </c>
      <c r="U2355">
        <v>157.732</v>
      </c>
      <c r="V2355">
        <v>145.11349999999999</v>
      </c>
      <c r="W2355">
        <v>145.11349999999999</v>
      </c>
      <c r="X2355" s="1" t="s">
        <v>53</v>
      </c>
      <c r="Y2355" s="1" t="s">
        <v>49</v>
      </c>
      <c r="Z2355" s="1" t="s">
        <v>3778</v>
      </c>
      <c r="AA2355" s="1" t="s">
        <v>3781</v>
      </c>
      <c r="AB2355" s="1" t="s">
        <v>3742</v>
      </c>
      <c r="AC2355" s="1" t="s">
        <v>67</v>
      </c>
      <c r="AD2355" s="1" t="s">
        <v>3743</v>
      </c>
      <c r="AE2355" s="1" t="s">
        <v>3744</v>
      </c>
      <c r="AF2355" s="1" t="s">
        <v>70</v>
      </c>
      <c r="AG2355" s="1" t="s">
        <v>3745</v>
      </c>
      <c r="AH2355">
        <v>551</v>
      </c>
      <c r="AI2355" s="1" t="s">
        <v>113</v>
      </c>
      <c r="AJ2355" s="1" t="s">
        <v>114</v>
      </c>
      <c r="AK2355" s="1" t="s">
        <v>115</v>
      </c>
      <c r="AL2355">
        <v>1</v>
      </c>
      <c r="AM2355" s="1" t="s">
        <v>4881</v>
      </c>
      <c r="AN2355" s="2">
        <v>46113</v>
      </c>
      <c r="AO2355" s="3">
        <v>46113</v>
      </c>
    </row>
    <row r="2356" spans="1:41">
      <c r="A2356" s="1" t="s">
        <v>4882</v>
      </c>
      <c r="B2356" s="1" t="s">
        <v>3733</v>
      </c>
      <c r="E2356" s="1" t="s">
        <v>3787</v>
      </c>
      <c r="F2356">
        <v>46139.833333333336</v>
      </c>
      <c r="G2356">
        <v>46140.833333333336</v>
      </c>
      <c r="H2356">
        <v>46112.833333333336</v>
      </c>
      <c r="I2356">
        <v>46142.833333333336</v>
      </c>
      <c r="J2356" s="1" t="s">
        <v>3735</v>
      </c>
      <c r="K2356" s="1" t="s">
        <v>45</v>
      </c>
      <c r="L2356" s="1" t="s">
        <v>3736</v>
      </c>
      <c r="M2356" s="1" t="s">
        <v>3788</v>
      </c>
      <c r="N2356" s="1" t="s">
        <v>3738</v>
      </c>
      <c r="O2356" s="1" t="s">
        <v>49</v>
      </c>
      <c r="P2356">
        <v>622.67020000000002</v>
      </c>
      <c r="Q2356" s="1" t="s">
        <v>3739</v>
      </c>
      <c r="R2356">
        <v>3.1610955526697758E-2</v>
      </c>
      <c r="S2356" s="1" t="s">
        <v>3740</v>
      </c>
      <c r="T2356" s="1" t="s">
        <v>52</v>
      </c>
      <c r="U2356">
        <v>19.683199999999999</v>
      </c>
      <c r="V2356">
        <v>15.971500000000001</v>
      </c>
      <c r="W2356">
        <v>15.971500000000001</v>
      </c>
      <c r="X2356" s="1" t="s">
        <v>53</v>
      </c>
      <c r="Y2356" s="1" t="s">
        <v>49</v>
      </c>
      <c r="Z2356" s="1" t="s">
        <v>3736</v>
      </c>
      <c r="AA2356" s="1" t="s">
        <v>55</v>
      </c>
      <c r="AB2356" s="1" t="s">
        <v>56</v>
      </c>
      <c r="AC2356" s="1" t="s">
        <v>57</v>
      </c>
      <c r="AD2356" s="1" t="s">
        <v>58</v>
      </c>
      <c r="AE2356" s="1" t="s">
        <v>59</v>
      </c>
      <c r="AF2356" s="1" t="s">
        <v>56</v>
      </c>
      <c r="AG2356" s="1" t="s">
        <v>3745</v>
      </c>
      <c r="AH2356">
        <v>552</v>
      </c>
      <c r="AI2356" s="1" t="s">
        <v>56</v>
      </c>
      <c r="AJ2356" s="1" t="s">
        <v>56</v>
      </c>
      <c r="AK2356" s="1" t="s">
        <v>61</v>
      </c>
      <c r="AL2356">
        <v>1</v>
      </c>
      <c r="AM2356" s="1" t="s">
        <v>4883</v>
      </c>
      <c r="AN2356" s="2">
        <v>46113</v>
      </c>
      <c r="AO2356" s="3">
        <v>46113</v>
      </c>
    </row>
    <row r="2357" spans="1:41">
      <c r="A2357" s="1" t="s">
        <v>4884</v>
      </c>
      <c r="B2357" s="1" t="s">
        <v>3733</v>
      </c>
      <c r="E2357" s="1" t="s">
        <v>3787</v>
      </c>
      <c r="F2357">
        <v>46139.833333333336</v>
      </c>
      <c r="G2357">
        <v>46140.833333333336</v>
      </c>
      <c r="H2357">
        <v>46112.833333333336</v>
      </c>
      <c r="I2357">
        <v>46142.833333333336</v>
      </c>
      <c r="J2357" s="1" t="s">
        <v>3735</v>
      </c>
      <c r="K2357" s="1" t="s">
        <v>45</v>
      </c>
      <c r="L2357" s="1" t="s">
        <v>3736</v>
      </c>
      <c r="M2357" s="1" t="s">
        <v>3795</v>
      </c>
      <c r="N2357" s="1" t="s">
        <v>3738</v>
      </c>
      <c r="O2357" s="1" t="s">
        <v>49</v>
      </c>
      <c r="P2357">
        <v>735.60699999999997</v>
      </c>
      <c r="Q2357" s="1" t="s">
        <v>3739</v>
      </c>
      <c r="R2357">
        <v>3.1611036871590399E-2</v>
      </c>
      <c r="S2357" s="1" t="s">
        <v>3740</v>
      </c>
      <c r="T2357" s="1" t="s">
        <v>52</v>
      </c>
      <c r="U2357">
        <v>23.253299999999999</v>
      </c>
      <c r="V2357">
        <v>18.868300000000001</v>
      </c>
      <c r="W2357">
        <v>18.868300000000001</v>
      </c>
      <c r="X2357" s="1" t="s">
        <v>53</v>
      </c>
      <c r="Y2357" s="1" t="s">
        <v>49</v>
      </c>
      <c r="Z2357" s="1" t="s">
        <v>3736</v>
      </c>
      <c r="AA2357" s="1" t="s">
        <v>3789</v>
      </c>
      <c r="AB2357" s="1" t="s">
        <v>3790</v>
      </c>
      <c r="AC2357" s="1" t="s">
        <v>125</v>
      </c>
      <c r="AD2357" s="1" t="s">
        <v>3791</v>
      </c>
      <c r="AE2357" s="1" t="s">
        <v>3792</v>
      </c>
      <c r="AF2357" s="1" t="s">
        <v>70</v>
      </c>
      <c r="AG2357" s="1" t="s">
        <v>3745</v>
      </c>
      <c r="AH2357">
        <v>553</v>
      </c>
      <c r="AI2357" s="1" t="s">
        <v>70</v>
      </c>
      <c r="AJ2357" s="1" t="s">
        <v>71</v>
      </c>
      <c r="AK2357" s="1" t="s">
        <v>72</v>
      </c>
      <c r="AL2357">
        <v>1</v>
      </c>
      <c r="AM2357" s="1" t="s">
        <v>4885</v>
      </c>
      <c r="AN2357" s="2">
        <v>46113</v>
      </c>
      <c r="AO2357" s="3">
        <v>46113</v>
      </c>
    </row>
    <row r="2358" spans="1:41">
      <c r="A2358" s="1" t="s">
        <v>4886</v>
      </c>
      <c r="B2358" s="1" t="s">
        <v>3733</v>
      </c>
      <c r="E2358" s="1" t="s">
        <v>3787</v>
      </c>
      <c r="F2358">
        <v>46139.833333333336</v>
      </c>
      <c r="G2358">
        <v>46140.833333333336</v>
      </c>
      <c r="H2358">
        <v>46112.833333333336</v>
      </c>
      <c r="I2358">
        <v>46142.833333333336</v>
      </c>
      <c r="J2358" s="1" t="s">
        <v>3751</v>
      </c>
      <c r="K2358" s="1" t="s">
        <v>124</v>
      </c>
      <c r="L2358" s="1" t="s">
        <v>3752</v>
      </c>
      <c r="M2358" s="1" t="s">
        <v>3798</v>
      </c>
      <c r="N2358" s="1" t="s">
        <v>3738</v>
      </c>
      <c r="O2358" s="1" t="s">
        <v>49</v>
      </c>
      <c r="P2358">
        <v>5.7983000000000002</v>
      </c>
      <c r="Q2358" s="1" t="s">
        <v>3754</v>
      </c>
      <c r="R2358">
        <v>6.2499525723056752</v>
      </c>
      <c r="S2358" s="1" t="s">
        <v>51</v>
      </c>
      <c r="T2358" s="1" t="s">
        <v>52</v>
      </c>
      <c r="U2358">
        <v>36.239100000000001</v>
      </c>
      <c r="V2358">
        <v>34.427100000000003</v>
      </c>
      <c r="W2358">
        <v>34.427100000000003</v>
      </c>
      <c r="X2358" s="1" t="s">
        <v>53</v>
      </c>
      <c r="Y2358" s="1" t="s">
        <v>49</v>
      </c>
      <c r="Z2358" s="1" t="s">
        <v>3752</v>
      </c>
      <c r="AA2358" s="1" t="s">
        <v>3789</v>
      </c>
      <c r="AB2358" s="1" t="s">
        <v>3790</v>
      </c>
      <c r="AC2358" s="1" t="s">
        <v>125</v>
      </c>
      <c r="AD2358" s="1" t="s">
        <v>3791</v>
      </c>
      <c r="AE2358" s="1" t="s">
        <v>3792</v>
      </c>
      <c r="AF2358" s="1" t="s">
        <v>70</v>
      </c>
      <c r="AG2358" s="1" t="s">
        <v>3745</v>
      </c>
      <c r="AH2358">
        <v>554</v>
      </c>
      <c r="AI2358" s="1" t="s">
        <v>70</v>
      </c>
      <c r="AJ2358" s="1" t="s">
        <v>71</v>
      </c>
      <c r="AK2358" s="1" t="s">
        <v>72</v>
      </c>
      <c r="AL2358">
        <v>1</v>
      </c>
      <c r="AM2358" s="1" t="s">
        <v>4887</v>
      </c>
      <c r="AN2358" s="2">
        <v>46113</v>
      </c>
      <c r="AO2358" s="3">
        <v>46113</v>
      </c>
    </row>
    <row r="2359" spans="1:41">
      <c r="A2359" s="1" t="s">
        <v>4888</v>
      </c>
      <c r="B2359" s="1" t="s">
        <v>3733</v>
      </c>
      <c r="E2359" s="1" t="s">
        <v>3787</v>
      </c>
      <c r="F2359">
        <v>46139.833333333336</v>
      </c>
      <c r="G2359">
        <v>46140.833333333336</v>
      </c>
      <c r="H2359">
        <v>46112.833333333336</v>
      </c>
      <c r="I2359">
        <v>46142.833333333336</v>
      </c>
      <c r="J2359" s="1" t="s">
        <v>3751</v>
      </c>
      <c r="K2359" s="1" t="s">
        <v>124</v>
      </c>
      <c r="L2359" s="1" t="s">
        <v>3752</v>
      </c>
      <c r="M2359" s="1" t="s">
        <v>3801</v>
      </c>
      <c r="N2359" s="1" t="s">
        <v>3738</v>
      </c>
      <c r="O2359" s="1" t="s">
        <v>49</v>
      </c>
      <c r="P2359">
        <v>4.8747999999999996</v>
      </c>
      <c r="Q2359" s="1" t="s">
        <v>3754</v>
      </c>
      <c r="R2359">
        <v>6.2500410273241975</v>
      </c>
      <c r="S2359" s="1" t="s">
        <v>51</v>
      </c>
      <c r="T2359" s="1" t="s">
        <v>52</v>
      </c>
      <c r="U2359">
        <v>30.467700000000001</v>
      </c>
      <c r="V2359">
        <v>28.944299999999998</v>
      </c>
      <c r="W2359">
        <v>28.944299999999998</v>
      </c>
      <c r="X2359" s="1" t="s">
        <v>53</v>
      </c>
      <c r="Y2359" s="1" t="s">
        <v>49</v>
      </c>
      <c r="Z2359" s="1" t="s">
        <v>3752</v>
      </c>
      <c r="AA2359" s="1" t="s">
        <v>3789</v>
      </c>
      <c r="AB2359" s="1" t="s">
        <v>3790</v>
      </c>
      <c r="AC2359" s="1" t="s">
        <v>125</v>
      </c>
      <c r="AD2359" s="1" t="s">
        <v>3791</v>
      </c>
      <c r="AE2359" s="1" t="s">
        <v>3792</v>
      </c>
      <c r="AF2359" s="1" t="s">
        <v>70</v>
      </c>
      <c r="AG2359" s="1" t="s">
        <v>3745</v>
      </c>
      <c r="AH2359">
        <v>555</v>
      </c>
      <c r="AI2359" s="1" t="s">
        <v>70</v>
      </c>
      <c r="AJ2359" s="1" t="s">
        <v>71</v>
      </c>
      <c r="AK2359" s="1" t="s">
        <v>72</v>
      </c>
      <c r="AL2359">
        <v>1</v>
      </c>
      <c r="AM2359" s="1" t="s">
        <v>4889</v>
      </c>
      <c r="AN2359" s="2">
        <v>46113</v>
      </c>
      <c r="AO2359" s="3">
        <v>46113</v>
      </c>
    </row>
    <row r="2360" spans="1:41">
      <c r="A2360" s="1" t="s">
        <v>4890</v>
      </c>
      <c r="B2360" s="1" t="s">
        <v>3733</v>
      </c>
      <c r="E2360" s="1" t="s">
        <v>3787</v>
      </c>
      <c r="F2360">
        <v>46139.833333333336</v>
      </c>
      <c r="G2360">
        <v>46140.833333333336</v>
      </c>
      <c r="H2360">
        <v>46112.833333333336</v>
      </c>
      <c r="I2360">
        <v>46142.833333333336</v>
      </c>
      <c r="J2360" s="1" t="s">
        <v>3760</v>
      </c>
      <c r="K2360" s="1" t="s">
        <v>76</v>
      </c>
      <c r="L2360" s="1" t="s">
        <v>3761</v>
      </c>
      <c r="M2360" s="1" t="s">
        <v>3804</v>
      </c>
      <c r="N2360" s="1" t="s">
        <v>3738</v>
      </c>
      <c r="O2360" s="1" t="s">
        <v>49</v>
      </c>
      <c r="P2360">
        <v>132.8048</v>
      </c>
      <c r="Q2360" s="1" t="s">
        <v>3763</v>
      </c>
      <c r="R2360">
        <v>2.5999813259761695E-2</v>
      </c>
      <c r="S2360" s="1" t="s">
        <v>51</v>
      </c>
      <c r="T2360" s="1" t="s">
        <v>52</v>
      </c>
      <c r="U2360">
        <v>3.4529000000000001</v>
      </c>
      <c r="V2360">
        <v>3.1873</v>
      </c>
      <c r="W2360">
        <v>3.1873</v>
      </c>
      <c r="X2360" s="1" t="s">
        <v>53</v>
      </c>
      <c r="Y2360" s="1" t="s">
        <v>49</v>
      </c>
      <c r="Z2360" s="1" t="s">
        <v>3761</v>
      </c>
      <c r="AA2360" s="1" t="s">
        <v>3789</v>
      </c>
      <c r="AB2360" s="1" t="s">
        <v>3790</v>
      </c>
      <c r="AC2360" s="1" t="s">
        <v>125</v>
      </c>
      <c r="AD2360" s="1" t="s">
        <v>3791</v>
      </c>
      <c r="AE2360" s="1" t="s">
        <v>3792</v>
      </c>
      <c r="AF2360" s="1" t="s">
        <v>70</v>
      </c>
      <c r="AG2360" s="1" t="s">
        <v>3745</v>
      </c>
      <c r="AH2360">
        <v>556</v>
      </c>
      <c r="AI2360" s="1" t="s">
        <v>70</v>
      </c>
      <c r="AJ2360" s="1" t="s">
        <v>71</v>
      </c>
      <c r="AK2360" s="1" t="s">
        <v>72</v>
      </c>
      <c r="AL2360">
        <v>1</v>
      </c>
      <c r="AM2360" s="1" t="s">
        <v>4891</v>
      </c>
      <c r="AN2360" s="2">
        <v>46113</v>
      </c>
      <c r="AO2360" s="3">
        <v>46113</v>
      </c>
    </row>
    <row r="2361" spans="1:41">
      <c r="A2361" s="1" t="s">
        <v>4892</v>
      </c>
      <c r="B2361" s="1" t="s">
        <v>3733</v>
      </c>
      <c r="E2361" s="1" t="s">
        <v>3787</v>
      </c>
      <c r="F2361">
        <v>46139.833333333336</v>
      </c>
      <c r="G2361">
        <v>46140.833333333336</v>
      </c>
      <c r="H2361">
        <v>46112.833333333336</v>
      </c>
      <c r="I2361">
        <v>46142.833333333336</v>
      </c>
      <c r="J2361" s="1" t="s">
        <v>3760</v>
      </c>
      <c r="K2361" s="1" t="s">
        <v>76</v>
      </c>
      <c r="L2361" s="1" t="s">
        <v>3761</v>
      </c>
      <c r="M2361" s="1" t="s">
        <v>3807</v>
      </c>
      <c r="N2361" s="1" t="s">
        <v>3738</v>
      </c>
      <c r="O2361" s="1" t="s">
        <v>49</v>
      </c>
      <c r="P2361">
        <v>130.2551</v>
      </c>
      <c r="Q2361" s="1" t="s">
        <v>3763</v>
      </c>
      <c r="R2361">
        <v>2.5999749721891889E-2</v>
      </c>
      <c r="S2361" s="1" t="s">
        <v>51</v>
      </c>
      <c r="T2361" s="1" t="s">
        <v>52</v>
      </c>
      <c r="U2361">
        <v>3.3866000000000001</v>
      </c>
      <c r="V2361">
        <v>3.1261000000000001</v>
      </c>
      <c r="W2361">
        <v>3.1261000000000001</v>
      </c>
      <c r="X2361" s="1" t="s">
        <v>53</v>
      </c>
      <c r="Y2361" s="1" t="s">
        <v>49</v>
      </c>
      <c r="Z2361" s="1" t="s">
        <v>3761</v>
      </c>
      <c r="AA2361" s="1" t="s">
        <v>3789</v>
      </c>
      <c r="AB2361" s="1" t="s">
        <v>3790</v>
      </c>
      <c r="AC2361" s="1" t="s">
        <v>125</v>
      </c>
      <c r="AD2361" s="1" t="s">
        <v>3791</v>
      </c>
      <c r="AE2361" s="1" t="s">
        <v>3792</v>
      </c>
      <c r="AF2361" s="1" t="s">
        <v>70</v>
      </c>
      <c r="AG2361" s="1" t="s">
        <v>3745</v>
      </c>
      <c r="AH2361">
        <v>557</v>
      </c>
      <c r="AI2361" s="1" t="s">
        <v>70</v>
      </c>
      <c r="AJ2361" s="1" t="s">
        <v>71</v>
      </c>
      <c r="AK2361" s="1" t="s">
        <v>72</v>
      </c>
      <c r="AL2361">
        <v>1</v>
      </c>
      <c r="AM2361" s="1" t="s">
        <v>4893</v>
      </c>
      <c r="AN2361" s="2">
        <v>46113</v>
      </c>
      <c r="AO2361" s="3">
        <v>46113</v>
      </c>
    </row>
    <row r="2362" spans="1:41">
      <c r="A2362" s="1" t="s">
        <v>4894</v>
      </c>
      <c r="B2362" s="1" t="s">
        <v>3733</v>
      </c>
      <c r="E2362" s="1" t="s">
        <v>3787</v>
      </c>
      <c r="F2362">
        <v>46139.833333333336</v>
      </c>
      <c r="G2362">
        <v>46140.833333333336</v>
      </c>
      <c r="H2362">
        <v>46112.833333333336</v>
      </c>
      <c r="I2362">
        <v>46142.833333333336</v>
      </c>
      <c r="J2362" s="1" t="s">
        <v>3769</v>
      </c>
      <c r="K2362" s="1" t="s">
        <v>87</v>
      </c>
      <c r="L2362" s="1" t="s">
        <v>3770</v>
      </c>
      <c r="M2362" s="1" t="s">
        <v>3810</v>
      </c>
      <c r="N2362" s="1" t="s">
        <v>3738</v>
      </c>
      <c r="O2362" s="1" t="s">
        <v>49</v>
      </c>
      <c r="P2362">
        <v>190.4366</v>
      </c>
      <c r="Q2362" s="1" t="s">
        <v>3739</v>
      </c>
      <c r="R2362">
        <v>8.2600193450208637E-2</v>
      </c>
      <c r="S2362" s="1" t="s">
        <v>3740</v>
      </c>
      <c r="T2362" s="1" t="s">
        <v>52</v>
      </c>
      <c r="U2362">
        <v>15.7301</v>
      </c>
      <c r="V2362">
        <v>12.9649</v>
      </c>
      <c r="W2362">
        <v>12.9649</v>
      </c>
      <c r="X2362" s="1" t="s">
        <v>53</v>
      </c>
      <c r="Y2362" s="1" t="s">
        <v>49</v>
      </c>
      <c r="Z2362" s="1" t="s">
        <v>3770</v>
      </c>
      <c r="AA2362" s="1" t="s">
        <v>3789</v>
      </c>
      <c r="AB2362" s="1" t="s">
        <v>3790</v>
      </c>
      <c r="AC2362" s="1" t="s">
        <v>125</v>
      </c>
      <c r="AD2362" s="1" t="s">
        <v>3791</v>
      </c>
      <c r="AE2362" s="1" t="s">
        <v>3792</v>
      </c>
      <c r="AF2362" s="1" t="s">
        <v>70</v>
      </c>
      <c r="AG2362" s="1" t="s">
        <v>3745</v>
      </c>
      <c r="AH2362">
        <v>558</v>
      </c>
      <c r="AI2362" s="1" t="s">
        <v>70</v>
      </c>
      <c r="AJ2362" s="1" t="s">
        <v>71</v>
      </c>
      <c r="AK2362" s="1" t="s">
        <v>72</v>
      </c>
      <c r="AL2362">
        <v>1</v>
      </c>
      <c r="AM2362" s="1" t="s">
        <v>4895</v>
      </c>
      <c r="AN2362" s="2">
        <v>46113</v>
      </c>
      <c r="AO2362" s="3">
        <v>46113</v>
      </c>
    </row>
    <row r="2363" spans="1:41">
      <c r="A2363" s="1" t="s">
        <v>4896</v>
      </c>
      <c r="B2363" s="1" t="s">
        <v>3733</v>
      </c>
      <c r="E2363" s="1" t="s">
        <v>3787</v>
      </c>
      <c r="F2363">
        <v>46139.833333333336</v>
      </c>
      <c r="G2363">
        <v>46140.833333333336</v>
      </c>
      <c r="H2363">
        <v>46112.833333333336</v>
      </c>
      <c r="I2363">
        <v>46142.833333333336</v>
      </c>
      <c r="J2363" s="1" t="s">
        <v>3769</v>
      </c>
      <c r="K2363" s="1" t="s">
        <v>87</v>
      </c>
      <c r="L2363" s="1" t="s">
        <v>3770</v>
      </c>
      <c r="M2363" s="1" t="s">
        <v>3813</v>
      </c>
      <c r="N2363" s="1" t="s">
        <v>3738</v>
      </c>
      <c r="O2363" s="1" t="s">
        <v>49</v>
      </c>
      <c r="P2363">
        <v>189.87950000000001</v>
      </c>
      <c r="Q2363" s="1" t="s">
        <v>3739</v>
      </c>
      <c r="R2363">
        <v>8.259975405454513E-2</v>
      </c>
      <c r="S2363" s="1" t="s">
        <v>3740</v>
      </c>
      <c r="T2363" s="1" t="s">
        <v>52</v>
      </c>
      <c r="U2363">
        <v>15.683999999999999</v>
      </c>
      <c r="V2363">
        <v>12.927</v>
      </c>
      <c r="W2363">
        <v>12.927</v>
      </c>
      <c r="X2363" s="1" t="s">
        <v>53</v>
      </c>
      <c r="Y2363" s="1" t="s">
        <v>49</v>
      </c>
      <c r="Z2363" s="1" t="s">
        <v>3770</v>
      </c>
      <c r="AA2363" s="1" t="s">
        <v>3789</v>
      </c>
      <c r="AB2363" s="1" t="s">
        <v>3790</v>
      </c>
      <c r="AC2363" s="1" t="s">
        <v>125</v>
      </c>
      <c r="AD2363" s="1" t="s">
        <v>3791</v>
      </c>
      <c r="AE2363" s="1" t="s">
        <v>3792</v>
      </c>
      <c r="AF2363" s="1" t="s">
        <v>70</v>
      </c>
      <c r="AG2363" s="1" t="s">
        <v>3745</v>
      </c>
      <c r="AH2363">
        <v>559</v>
      </c>
      <c r="AI2363" s="1" t="s">
        <v>70</v>
      </c>
      <c r="AJ2363" s="1" t="s">
        <v>71</v>
      </c>
      <c r="AK2363" s="1" t="s">
        <v>72</v>
      </c>
      <c r="AL2363">
        <v>1</v>
      </c>
      <c r="AM2363" s="1" t="s">
        <v>4897</v>
      </c>
      <c r="AN2363" s="2">
        <v>46113</v>
      </c>
      <c r="AO2363" s="3">
        <v>46113</v>
      </c>
    </row>
    <row r="2364" spans="1:41">
      <c r="A2364" s="1" t="s">
        <v>4898</v>
      </c>
      <c r="B2364" s="1" t="s">
        <v>3733</v>
      </c>
      <c r="E2364" s="1" t="s">
        <v>3787</v>
      </c>
      <c r="F2364">
        <v>46139.833333333336</v>
      </c>
      <c r="G2364">
        <v>46140.833333333336</v>
      </c>
      <c r="H2364">
        <v>46112.833333333336</v>
      </c>
      <c r="I2364">
        <v>46142.833333333336</v>
      </c>
      <c r="J2364" s="1" t="s">
        <v>3777</v>
      </c>
      <c r="K2364" s="1" t="s">
        <v>107</v>
      </c>
      <c r="L2364" s="1" t="s">
        <v>3778</v>
      </c>
      <c r="M2364" s="1" t="s">
        <v>3816</v>
      </c>
      <c r="N2364" s="1" t="s">
        <v>3738</v>
      </c>
      <c r="O2364" s="1" t="s">
        <v>49</v>
      </c>
      <c r="P2364">
        <v>134.54169999999999</v>
      </c>
      <c r="Q2364" s="1" t="s">
        <v>3780</v>
      </c>
      <c r="R2364">
        <v>0.50000037163199218</v>
      </c>
      <c r="S2364" s="1" t="s">
        <v>51</v>
      </c>
      <c r="T2364" s="1" t="s">
        <v>52</v>
      </c>
      <c r="U2364">
        <v>67.270899999999997</v>
      </c>
      <c r="V2364">
        <v>61.889200000000002</v>
      </c>
      <c r="W2364">
        <v>61.889200000000002</v>
      </c>
      <c r="X2364" s="1" t="s">
        <v>53</v>
      </c>
      <c r="Y2364" s="1" t="s">
        <v>49</v>
      </c>
      <c r="Z2364" s="1" t="s">
        <v>3778</v>
      </c>
      <c r="AA2364" s="1" t="s">
        <v>3817</v>
      </c>
      <c r="AB2364" s="1" t="s">
        <v>3790</v>
      </c>
      <c r="AC2364" s="1" t="s">
        <v>125</v>
      </c>
      <c r="AD2364" s="1" t="s">
        <v>3791</v>
      </c>
      <c r="AE2364" s="1" t="s">
        <v>3792</v>
      </c>
      <c r="AF2364" s="1" t="s">
        <v>70</v>
      </c>
      <c r="AG2364" s="1" t="s">
        <v>3745</v>
      </c>
      <c r="AH2364">
        <v>560</v>
      </c>
      <c r="AI2364" s="1" t="s">
        <v>113</v>
      </c>
      <c r="AJ2364" s="1" t="s">
        <v>114</v>
      </c>
      <c r="AK2364" s="1" t="s">
        <v>115</v>
      </c>
      <c r="AL2364">
        <v>1</v>
      </c>
      <c r="AM2364" s="1" t="s">
        <v>4899</v>
      </c>
      <c r="AN2364" s="2">
        <v>46113</v>
      </c>
      <c r="AO2364" s="3">
        <v>46113</v>
      </c>
    </row>
    <row r="2365" spans="1:41">
      <c r="A2365" s="1" t="s">
        <v>4900</v>
      </c>
      <c r="B2365" s="1" t="s">
        <v>3733</v>
      </c>
      <c r="E2365" s="1" t="s">
        <v>3787</v>
      </c>
      <c r="F2365">
        <v>46139.833333333336</v>
      </c>
      <c r="G2365">
        <v>46140.833333333336</v>
      </c>
      <c r="H2365">
        <v>46112.833333333336</v>
      </c>
      <c r="I2365">
        <v>46142.833333333336</v>
      </c>
      <c r="J2365" s="1" t="s">
        <v>3777</v>
      </c>
      <c r="K2365" s="1" t="s">
        <v>107</v>
      </c>
      <c r="L2365" s="1" t="s">
        <v>3778</v>
      </c>
      <c r="M2365" s="1" t="s">
        <v>3820</v>
      </c>
      <c r="N2365" s="1" t="s">
        <v>3738</v>
      </c>
      <c r="O2365" s="1" t="s">
        <v>49</v>
      </c>
      <c r="P2365">
        <v>125.3164</v>
      </c>
      <c r="Q2365" s="1" t="s">
        <v>3780</v>
      </c>
      <c r="R2365">
        <v>0.5</v>
      </c>
      <c r="S2365" s="1" t="s">
        <v>51</v>
      </c>
      <c r="T2365" s="1" t="s">
        <v>52</v>
      </c>
      <c r="U2365">
        <v>62.658200000000001</v>
      </c>
      <c r="V2365">
        <v>57.645499999999998</v>
      </c>
      <c r="W2365">
        <v>57.645499999999998</v>
      </c>
      <c r="X2365" s="1" t="s">
        <v>53</v>
      </c>
      <c r="Y2365" s="1" t="s">
        <v>49</v>
      </c>
      <c r="Z2365" s="1" t="s">
        <v>3778</v>
      </c>
      <c r="AA2365" s="1" t="s">
        <v>3817</v>
      </c>
      <c r="AB2365" s="1" t="s">
        <v>3790</v>
      </c>
      <c r="AC2365" s="1" t="s">
        <v>125</v>
      </c>
      <c r="AD2365" s="1" t="s">
        <v>3791</v>
      </c>
      <c r="AE2365" s="1" t="s">
        <v>3792</v>
      </c>
      <c r="AF2365" s="1" t="s">
        <v>70</v>
      </c>
      <c r="AG2365" s="1" t="s">
        <v>3745</v>
      </c>
      <c r="AH2365">
        <v>561</v>
      </c>
      <c r="AI2365" s="1" t="s">
        <v>113</v>
      </c>
      <c r="AJ2365" s="1" t="s">
        <v>114</v>
      </c>
      <c r="AK2365" s="1" t="s">
        <v>115</v>
      </c>
      <c r="AL2365">
        <v>1</v>
      </c>
      <c r="AM2365" s="1" t="s">
        <v>4901</v>
      </c>
      <c r="AN2365" s="2">
        <v>46113</v>
      </c>
      <c r="AO2365" s="3">
        <v>46113</v>
      </c>
    </row>
    <row r="2366" spans="1:41">
      <c r="A2366" s="1" t="s">
        <v>4902</v>
      </c>
      <c r="B2366" s="1" t="s">
        <v>3733</v>
      </c>
      <c r="E2366" s="1" t="s">
        <v>3734</v>
      </c>
      <c r="F2366">
        <v>46140.833333333336</v>
      </c>
      <c r="G2366">
        <v>46141.833333333336</v>
      </c>
      <c r="H2366">
        <v>46112.833333333336</v>
      </c>
      <c r="I2366">
        <v>46142.833333333336</v>
      </c>
      <c r="J2366" s="1" t="s">
        <v>3735</v>
      </c>
      <c r="K2366" s="1" t="s">
        <v>45</v>
      </c>
      <c r="L2366" s="1" t="s">
        <v>3736</v>
      </c>
      <c r="M2366" s="1" t="s">
        <v>3737</v>
      </c>
      <c r="N2366" s="1" t="s">
        <v>3738</v>
      </c>
      <c r="O2366" s="1" t="s">
        <v>49</v>
      </c>
      <c r="P2366">
        <v>1355.5165999999999</v>
      </c>
      <c r="Q2366" s="1" t="s">
        <v>3739</v>
      </c>
      <c r="R2366">
        <v>3.1610974000613495E-2</v>
      </c>
      <c r="S2366" s="1" t="s">
        <v>3740</v>
      </c>
      <c r="T2366" s="1" t="s">
        <v>52</v>
      </c>
      <c r="U2366">
        <v>42.849200000000003</v>
      </c>
      <c r="V2366">
        <v>34.768999999999998</v>
      </c>
      <c r="W2366">
        <v>34.768999999999998</v>
      </c>
      <c r="X2366" s="1" t="s">
        <v>53</v>
      </c>
      <c r="Y2366" s="1" t="s">
        <v>49</v>
      </c>
      <c r="Z2366" s="1" t="s">
        <v>3736</v>
      </c>
      <c r="AA2366" s="1" t="s">
        <v>3741</v>
      </c>
      <c r="AB2366" s="1" t="s">
        <v>3742</v>
      </c>
      <c r="AC2366" s="1" t="s">
        <v>67</v>
      </c>
      <c r="AD2366" s="1" t="s">
        <v>3743</v>
      </c>
      <c r="AE2366" s="1" t="s">
        <v>3744</v>
      </c>
      <c r="AF2366" s="1" t="s">
        <v>70</v>
      </c>
      <c r="AG2366" s="1" t="s">
        <v>3745</v>
      </c>
      <c r="AH2366">
        <v>562</v>
      </c>
      <c r="AI2366" s="1" t="s">
        <v>70</v>
      </c>
      <c r="AJ2366" s="1" t="s">
        <v>71</v>
      </c>
      <c r="AK2366" s="1" t="s">
        <v>72</v>
      </c>
      <c r="AL2366">
        <v>1</v>
      </c>
      <c r="AM2366" s="1" t="s">
        <v>4903</v>
      </c>
      <c r="AN2366" s="2">
        <v>46113</v>
      </c>
      <c r="AO2366" s="3">
        <v>46113</v>
      </c>
    </row>
    <row r="2367" spans="1:41">
      <c r="A2367" s="1" t="s">
        <v>4904</v>
      </c>
      <c r="B2367" s="1" t="s">
        <v>3733</v>
      </c>
      <c r="E2367" s="1" t="s">
        <v>3734</v>
      </c>
      <c r="F2367">
        <v>46140.833333333336</v>
      </c>
      <c r="G2367">
        <v>46141.833333333336</v>
      </c>
      <c r="H2367">
        <v>46112.833333333336</v>
      </c>
      <c r="I2367">
        <v>46142.833333333336</v>
      </c>
      <c r="J2367" s="1" t="s">
        <v>3735</v>
      </c>
      <c r="K2367" s="1" t="s">
        <v>45</v>
      </c>
      <c r="L2367" s="1" t="s">
        <v>3736</v>
      </c>
      <c r="M2367" s="1" t="s">
        <v>3748</v>
      </c>
      <c r="N2367" s="1" t="s">
        <v>3738</v>
      </c>
      <c r="O2367" s="1" t="s">
        <v>49</v>
      </c>
      <c r="P2367">
        <v>1549.0585000000001</v>
      </c>
      <c r="Q2367" s="1" t="s">
        <v>3739</v>
      </c>
      <c r="R2367">
        <v>3.1611007589448688E-2</v>
      </c>
      <c r="S2367" s="1" t="s">
        <v>3740</v>
      </c>
      <c r="T2367" s="1" t="s">
        <v>52</v>
      </c>
      <c r="U2367">
        <v>48.967300000000002</v>
      </c>
      <c r="V2367">
        <v>39.733400000000003</v>
      </c>
      <c r="W2367">
        <v>39.733400000000003</v>
      </c>
      <c r="X2367" s="1" t="s">
        <v>53</v>
      </c>
      <c r="Y2367" s="1" t="s">
        <v>49</v>
      </c>
      <c r="Z2367" s="1" t="s">
        <v>3736</v>
      </c>
      <c r="AA2367" s="1" t="s">
        <v>55</v>
      </c>
      <c r="AB2367" s="1" t="s">
        <v>56</v>
      </c>
      <c r="AC2367" s="1" t="s">
        <v>57</v>
      </c>
      <c r="AD2367" s="1" t="s">
        <v>58</v>
      </c>
      <c r="AE2367" s="1" t="s">
        <v>59</v>
      </c>
      <c r="AF2367" s="1" t="s">
        <v>56</v>
      </c>
      <c r="AG2367" s="1" t="s">
        <v>3745</v>
      </c>
      <c r="AH2367">
        <v>563</v>
      </c>
      <c r="AI2367" s="1" t="s">
        <v>56</v>
      </c>
      <c r="AJ2367" s="1" t="s">
        <v>56</v>
      </c>
      <c r="AK2367" s="1" t="s">
        <v>61</v>
      </c>
      <c r="AL2367">
        <v>1</v>
      </c>
      <c r="AM2367" s="1" t="s">
        <v>4905</v>
      </c>
      <c r="AN2367" s="2">
        <v>46113</v>
      </c>
      <c r="AO2367" s="3">
        <v>46113</v>
      </c>
    </row>
    <row r="2368" spans="1:41">
      <c r="A2368" s="1" t="s">
        <v>4906</v>
      </c>
      <c r="B2368" s="1" t="s">
        <v>3733</v>
      </c>
      <c r="E2368" s="1" t="s">
        <v>3734</v>
      </c>
      <c r="F2368">
        <v>46140.833333333336</v>
      </c>
      <c r="G2368">
        <v>46141.833333333336</v>
      </c>
      <c r="H2368">
        <v>46112.833333333336</v>
      </c>
      <c r="I2368">
        <v>46142.833333333336</v>
      </c>
      <c r="J2368" s="1" t="s">
        <v>3751</v>
      </c>
      <c r="K2368" s="1" t="s">
        <v>124</v>
      </c>
      <c r="L2368" s="1" t="s">
        <v>3752</v>
      </c>
      <c r="M2368" s="1" t="s">
        <v>3753</v>
      </c>
      <c r="N2368" s="1" t="s">
        <v>3738</v>
      </c>
      <c r="O2368" s="1" t="s">
        <v>49</v>
      </c>
      <c r="P2368">
        <v>11.2088</v>
      </c>
      <c r="Q2368" s="1" t="s">
        <v>3754</v>
      </c>
      <c r="R2368">
        <v>6.2499821568767393</v>
      </c>
      <c r="S2368" s="1" t="s">
        <v>51</v>
      </c>
      <c r="T2368" s="1" t="s">
        <v>52</v>
      </c>
      <c r="U2368">
        <v>70.0548</v>
      </c>
      <c r="V2368">
        <v>66.552099999999996</v>
      </c>
      <c r="W2368">
        <v>66.552099999999996</v>
      </c>
      <c r="X2368" s="1" t="s">
        <v>53</v>
      </c>
      <c r="Y2368" s="1" t="s">
        <v>49</v>
      </c>
      <c r="Z2368" s="1" t="s">
        <v>3752</v>
      </c>
      <c r="AA2368" s="1" t="s">
        <v>3741</v>
      </c>
      <c r="AB2368" s="1" t="s">
        <v>3742</v>
      </c>
      <c r="AC2368" s="1" t="s">
        <v>67</v>
      </c>
      <c r="AD2368" s="1" t="s">
        <v>3743</v>
      </c>
      <c r="AE2368" s="1" t="s">
        <v>3744</v>
      </c>
      <c r="AF2368" s="1" t="s">
        <v>70</v>
      </c>
      <c r="AG2368" s="1" t="s">
        <v>3745</v>
      </c>
      <c r="AH2368">
        <v>564</v>
      </c>
      <c r="AI2368" s="1" t="s">
        <v>70</v>
      </c>
      <c r="AJ2368" s="1" t="s">
        <v>71</v>
      </c>
      <c r="AK2368" s="1" t="s">
        <v>72</v>
      </c>
      <c r="AL2368">
        <v>1</v>
      </c>
      <c r="AM2368" s="1" t="s">
        <v>4907</v>
      </c>
      <c r="AN2368" s="2">
        <v>46113</v>
      </c>
      <c r="AO2368" s="3">
        <v>46113</v>
      </c>
    </row>
    <row r="2369" spans="1:41">
      <c r="A2369" s="1" t="s">
        <v>4908</v>
      </c>
      <c r="B2369" s="1" t="s">
        <v>3733</v>
      </c>
      <c r="E2369" s="1" t="s">
        <v>3734</v>
      </c>
      <c r="F2369">
        <v>46140.833333333336</v>
      </c>
      <c r="G2369">
        <v>46141.833333333336</v>
      </c>
      <c r="H2369">
        <v>46112.833333333336</v>
      </c>
      <c r="I2369">
        <v>46142.833333333336</v>
      </c>
      <c r="J2369" s="1" t="s">
        <v>3751</v>
      </c>
      <c r="K2369" s="1" t="s">
        <v>124</v>
      </c>
      <c r="L2369" s="1" t="s">
        <v>3752</v>
      </c>
      <c r="M2369" s="1" t="s">
        <v>3757</v>
      </c>
      <c r="N2369" s="1" t="s">
        <v>3738</v>
      </c>
      <c r="O2369" s="1" t="s">
        <v>49</v>
      </c>
      <c r="P2369">
        <v>12.694100000000001</v>
      </c>
      <c r="Q2369" s="1" t="s">
        <v>3754</v>
      </c>
      <c r="R2369">
        <v>6.2499743975547695</v>
      </c>
      <c r="S2369" s="1" t="s">
        <v>51</v>
      </c>
      <c r="T2369" s="1" t="s">
        <v>52</v>
      </c>
      <c r="U2369">
        <v>79.337800000000001</v>
      </c>
      <c r="V2369">
        <v>75.370900000000006</v>
      </c>
      <c r="W2369">
        <v>75.370900000000006</v>
      </c>
      <c r="X2369" s="1" t="s">
        <v>53</v>
      </c>
      <c r="Y2369" s="1" t="s">
        <v>49</v>
      </c>
      <c r="Z2369" s="1" t="s">
        <v>3752</v>
      </c>
      <c r="AA2369" s="1" t="s">
        <v>3741</v>
      </c>
      <c r="AB2369" s="1" t="s">
        <v>3742</v>
      </c>
      <c r="AC2369" s="1" t="s">
        <v>67</v>
      </c>
      <c r="AD2369" s="1" t="s">
        <v>3743</v>
      </c>
      <c r="AE2369" s="1" t="s">
        <v>3744</v>
      </c>
      <c r="AF2369" s="1" t="s">
        <v>70</v>
      </c>
      <c r="AG2369" s="1" t="s">
        <v>3745</v>
      </c>
      <c r="AH2369">
        <v>565</v>
      </c>
      <c r="AI2369" s="1" t="s">
        <v>70</v>
      </c>
      <c r="AJ2369" s="1" t="s">
        <v>71</v>
      </c>
      <c r="AK2369" s="1" t="s">
        <v>72</v>
      </c>
      <c r="AL2369">
        <v>1</v>
      </c>
      <c r="AM2369" s="1" t="s">
        <v>4909</v>
      </c>
      <c r="AN2369" s="2">
        <v>46113</v>
      </c>
      <c r="AO2369" s="3">
        <v>46113</v>
      </c>
    </row>
    <row r="2370" spans="1:41">
      <c r="A2370" s="1" t="s">
        <v>4910</v>
      </c>
      <c r="B2370" s="1" t="s">
        <v>3733</v>
      </c>
      <c r="E2370" s="1" t="s">
        <v>3734</v>
      </c>
      <c r="F2370">
        <v>46140.833333333336</v>
      </c>
      <c r="G2370">
        <v>46141.833333333336</v>
      </c>
      <c r="H2370">
        <v>46112.833333333336</v>
      </c>
      <c r="I2370">
        <v>46142.833333333336</v>
      </c>
      <c r="J2370" s="1" t="s">
        <v>3760</v>
      </c>
      <c r="K2370" s="1" t="s">
        <v>76</v>
      </c>
      <c r="L2370" s="1" t="s">
        <v>3761</v>
      </c>
      <c r="M2370" s="1" t="s">
        <v>3762</v>
      </c>
      <c r="N2370" s="1" t="s">
        <v>3738</v>
      </c>
      <c r="O2370" s="1" t="s">
        <v>49</v>
      </c>
      <c r="P2370">
        <v>291.39749999999998</v>
      </c>
      <c r="Q2370" s="1" t="s">
        <v>3763</v>
      </c>
      <c r="R2370">
        <v>2.599987988915485E-2</v>
      </c>
      <c r="S2370" s="1" t="s">
        <v>51</v>
      </c>
      <c r="T2370" s="1" t="s">
        <v>52</v>
      </c>
      <c r="U2370">
        <v>7.5762999999999998</v>
      </c>
      <c r="V2370">
        <v>6.9935</v>
      </c>
      <c r="W2370">
        <v>6.9935</v>
      </c>
      <c r="X2370" s="1" t="s">
        <v>53</v>
      </c>
      <c r="Y2370" s="1" t="s">
        <v>49</v>
      </c>
      <c r="Z2370" s="1" t="s">
        <v>3761</v>
      </c>
      <c r="AA2370" s="1" t="s">
        <v>3741</v>
      </c>
      <c r="AB2370" s="1" t="s">
        <v>3742</v>
      </c>
      <c r="AC2370" s="1" t="s">
        <v>67</v>
      </c>
      <c r="AD2370" s="1" t="s">
        <v>3743</v>
      </c>
      <c r="AE2370" s="1" t="s">
        <v>3744</v>
      </c>
      <c r="AF2370" s="1" t="s">
        <v>70</v>
      </c>
      <c r="AG2370" s="1" t="s">
        <v>3745</v>
      </c>
      <c r="AH2370">
        <v>566</v>
      </c>
      <c r="AI2370" s="1" t="s">
        <v>70</v>
      </c>
      <c r="AJ2370" s="1" t="s">
        <v>71</v>
      </c>
      <c r="AK2370" s="1" t="s">
        <v>72</v>
      </c>
      <c r="AL2370">
        <v>1</v>
      </c>
      <c r="AM2370" s="1" t="s">
        <v>4911</v>
      </c>
      <c r="AN2370" s="2">
        <v>46113</v>
      </c>
      <c r="AO2370" s="3">
        <v>46113</v>
      </c>
    </row>
    <row r="2371" spans="1:41">
      <c r="A2371" s="1" t="s">
        <v>4912</v>
      </c>
      <c r="B2371" s="1" t="s">
        <v>3733</v>
      </c>
      <c r="E2371" s="1" t="s">
        <v>3734</v>
      </c>
      <c r="F2371">
        <v>46140.833333333336</v>
      </c>
      <c r="G2371">
        <v>46141.833333333336</v>
      </c>
      <c r="H2371">
        <v>46112.833333333336</v>
      </c>
      <c r="I2371">
        <v>46142.833333333336</v>
      </c>
      <c r="J2371" s="1" t="s">
        <v>3760</v>
      </c>
      <c r="K2371" s="1" t="s">
        <v>76</v>
      </c>
      <c r="L2371" s="1" t="s">
        <v>3761</v>
      </c>
      <c r="M2371" s="1" t="s">
        <v>3766</v>
      </c>
      <c r="N2371" s="1" t="s">
        <v>3738</v>
      </c>
      <c r="O2371" s="1" t="s">
        <v>49</v>
      </c>
      <c r="P2371">
        <v>288.53339999999997</v>
      </c>
      <c r="Q2371" s="1" t="s">
        <v>3763</v>
      </c>
      <c r="R2371">
        <v>2.60001095193832E-2</v>
      </c>
      <c r="S2371" s="1" t="s">
        <v>51</v>
      </c>
      <c r="T2371" s="1" t="s">
        <v>52</v>
      </c>
      <c r="U2371">
        <v>7.5019</v>
      </c>
      <c r="V2371">
        <v>6.9248000000000003</v>
      </c>
      <c r="W2371">
        <v>6.9248000000000003</v>
      </c>
      <c r="X2371" s="1" t="s">
        <v>53</v>
      </c>
      <c r="Y2371" s="1" t="s">
        <v>49</v>
      </c>
      <c r="Z2371" s="1" t="s">
        <v>3761</v>
      </c>
      <c r="AA2371" s="1" t="s">
        <v>3741</v>
      </c>
      <c r="AB2371" s="1" t="s">
        <v>3742</v>
      </c>
      <c r="AC2371" s="1" t="s">
        <v>67</v>
      </c>
      <c r="AD2371" s="1" t="s">
        <v>3743</v>
      </c>
      <c r="AE2371" s="1" t="s">
        <v>3744</v>
      </c>
      <c r="AF2371" s="1" t="s">
        <v>70</v>
      </c>
      <c r="AG2371" s="1" t="s">
        <v>3745</v>
      </c>
      <c r="AH2371">
        <v>567</v>
      </c>
      <c r="AI2371" s="1" t="s">
        <v>70</v>
      </c>
      <c r="AJ2371" s="1" t="s">
        <v>71</v>
      </c>
      <c r="AK2371" s="1" t="s">
        <v>72</v>
      </c>
      <c r="AL2371">
        <v>1</v>
      </c>
      <c r="AM2371" s="1" t="s">
        <v>4913</v>
      </c>
      <c r="AN2371" s="2">
        <v>46113</v>
      </c>
      <c r="AO2371" s="3">
        <v>46113</v>
      </c>
    </row>
    <row r="2372" spans="1:41">
      <c r="A2372" s="1" t="s">
        <v>4914</v>
      </c>
      <c r="B2372" s="1" t="s">
        <v>3733</v>
      </c>
      <c r="E2372" s="1" t="s">
        <v>3734</v>
      </c>
      <c r="F2372">
        <v>46140.833333333336</v>
      </c>
      <c r="G2372">
        <v>46141.833333333336</v>
      </c>
      <c r="H2372">
        <v>46112.833333333336</v>
      </c>
      <c r="I2372">
        <v>46142.833333333336</v>
      </c>
      <c r="J2372" s="1" t="s">
        <v>3769</v>
      </c>
      <c r="K2372" s="1" t="s">
        <v>87</v>
      </c>
      <c r="L2372" s="1" t="s">
        <v>3770</v>
      </c>
      <c r="M2372" s="1" t="s">
        <v>3771</v>
      </c>
      <c r="N2372" s="1" t="s">
        <v>3738</v>
      </c>
      <c r="O2372" s="1" t="s">
        <v>49</v>
      </c>
      <c r="P2372">
        <v>400.7901</v>
      </c>
      <c r="Q2372" s="1" t="s">
        <v>3739</v>
      </c>
      <c r="R2372">
        <v>8.2600094164002547E-2</v>
      </c>
      <c r="S2372" s="1" t="s">
        <v>3740</v>
      </c>
      <c r="T2372" s="1" t="s">
        <v>52</v>
      </c>
      <c r="U2372">
        <v>33.1053</v>
      </c>
      <c r="V2372">
        <v>27.285799999999998</v>
      </c>
      <c r="W2372">
        <v>27.285799999999998</v>
      </c>
      <c r="X2372" s="1" t="s">
        <v>53</v>
      </c>
      <c r="Y2372" s="1" t="s">
        <v>49</v>
      </c>
      <c r="Z2372" s="1" t="s">
        <v>3770</v>
      </c>
      <c r="AA2372" s="1" t="s">
        <v>3741</v>
      </c>
      <c r="AB2372" s="1" t="s">
        <v>3742</v>
      </c>
      <c r="AC2372" s="1" t="s">
        <v>67</v>
      </c>
      <c r="AD2372" s="1" t="s">
        <v>3743</v>
      </c>
      <c r="AE2372" s="1" t="s">
        <v>3744</v>
      </c>
      <c r="AF2372" s="1" t="s">
        <v>70</v>
      </c>
      <c r="AG2372" s="1" t="s">
        <v>3745</v>
      </c>
      <c r="AH2372">
        <v>568</v>
      </c>
      <c r="AI2372" s="1" t="s">
        <v>70</v>
      </c>
      <c r="AJ2372" s="1" t="s">
        <v>71</v>
      </c>
      <c r="AK2372" s="1" t="s">
        <v>72</v>
      </c>
      <c r="AL2372">
        <v>1</v>
      </c>
      <c r="AM2372" s="1" t="s">
        <v>4915</v>
      </c>
      <c r="AN2372" s="2">
        <v>46113</v>
      </c>
      <c r="AO2372" s="3">
        <v>46113</v>
      </c>
    </row>
    <row r="2373" spans="1:41">
      <c r="A2373" s="1" t="s">
        <v>4916</v>
      </c>
      <c r="B2373" s="1" t="s">
        <v>3733</v>
      </c>
      <c r="E2373" s="1" t="s">
        <v>3734</v>
      </c>
      <c r="F2373">
        <v>46140.833333333336</v>
      </c>
      <c r="G2373">
        <v>46141.833333333336</v>
      </c>
      <c r="H2373">
        <v>46112.833333333336</v>
      </c>
      <c r="I2373">
        <v>46142.833333333336</v>
      </c>
      <c r="J2373" s="1" t="s">
        <v>3769</v>
      </c>
      <c r="K2373" s="1" t="s">
        <v>87</v>
      </c>
      <c r="L2373" s="1" t="s">
        <v>3770</v>
      </c>
      <c r="M2373" s="1" t="s">
        <v>3774</v>
      </c>
      <c r="N2373" s="1" t="s">
        <v>3738</v>
      </c>
      <c r="O2373" s="1" t="s">
        <v>49</v>
      </c>
      <c r="P2373">
        <v>433.44839999999999</v>
      </c>
      <c r="Q2373" s="1" t="s">
        <v>3739</v>
      </c>
      <c r="R2373">
        <v>8.2599912700104555E-2</v>
      </c>
      <c r="S2373" s="1" t="s">
        <v>3740</v>
      </c>
      <c r="T2373" s="1" t="s">
        <v>52</v>
      </c>
      <c r="U2373">
        <v>35.802799999999998</v>
      </c>
      <c r="V2373">
        <v>29.5092</v>
      </c>
      <c r="W2373">
        <v>29.5092</v>
      </c>
      <c r="X2373" s="1" t="s">
        <v>53</v>
      </c>
      <c r="Y2373" s="1" t="s">
        <v>49</v>
      </c>
      <c r="Z2373" s="1" t="s">
        <v>3770</v>
      </c>
      <c r="AA2373" s="1" t="s">
        <v>3741</v>
      </c>
      <c r="AB2373" s="1" t="s">
        <v>3742</v>
      </c>
      <c r="AC2373" s="1" t="s">
        <v>67</v>
      </c>
      <c r="AD2373" s="1" t="s">
        <v>3743</v>
      </c>
      <c r="AE2373" s="1" t="s">
        <v>3744</v>
      </c>
      <c r="AF2373" s="1" t="s">
        <v>70</v>
      </c>
      <c r="AG2373" s="1" t="s">
        <v>3745</v>
      </c>
      <c r="AH2373">
        <v>569</v>
      </c>
      <c r="AI2373" s="1" t="s">
        <v>70</v>
      </c>
      <c r="AJ2373" s="1" t="s">
        <v>71</v>
      </c>
      <c r="AK2373" s="1" t="s">
        <v>72</v>
      </c>
      <c r="AL2373">
        <v>1</v>
      </c>
      <c r="AM2373" s="1" t="s">
        <v>4917</v>
      </c>
      <c r="AN2373" s="2">
        <v>46113</v>
      </c>
      <c r="AO2373" s="3">
        <v>46113</v>
      </c>
    </row>
    <row r="2374" spans="1:41">
      <c r="A2374" s="1" t="s">
        <v>4918</v>
      </c>
      <c r="B2374" s="1" t="s">
        <v>3733</v>
      </c>
      <c r="E2374" s="1" t="s">
        <v>3734</v>
      </c>
      <c r="F2374">
        <v>46140.833333333336</v>
      </c>
      <c r="G2374">
        <v>46141.833333333336</v>
      </c>
      <c r="H2374">
        <v>46112.833333333336</v>
      </c>
      <c r="I2374">
        <v>46142.833333333336</v>
      </c>
      <c r="J2374" s="1" t="s">
        <v>3777</v>
      </c>
      <c r="K2374" s="1" t="s">
        <v>107</v>
      </c>
      <c r="L2374" s="1" t="s">
        <v>3778</v>
      </c>
      <c r="M2374" s="1" t="s">
        <v>3779</v>
      </c>
      <c r="N2374" s="1" t="s">
        <v>3738</v>
      </c>
      <c r="O2374" s="1" t="s">
        <v>49</v>
      </c>
      <c r="P2374">
        <v>271.1447</v>
      </c>
      <c r="Q2374" s="1" t="s">
        <v>3780</v>
      </c>
      <c r="R2374">
        <v>0.49999981559661694</v>
      </c>
      <c r="S2374" s="1" t="s">
        <v>51</v>
      </c>
      <c r="T2374" s="1" t="s">
        <v>52</v>
      </c>
      <c r="U2374">
        <v>135.57230000000001</v>
      </c>
      <c r="V2374">
        <v>124.7266</v>
      </c>
      <c r="W2374">
        <v>124.7266</v>
      </c>
      <c r="X2374" s="1" t="s">
        <v>53</v>
      </c>
      <c r="Y2374" s="1" t="s">
        <v>49</v>
      </c>
      <c r="Z2374" s="1" t="s">
        <v>3778</v>
      </c>
      <c r="AA2374" s="1" t="s">
        <v>3781</v>
      </c>
      <c r="AB2374" s="1" t="s">
        <v>3742</v>
      </c>
      <c r="AC2374" s="1" t="s">
        <v>67</v>
      </c>
      <c r="AD2374" s="1" t="s">
        <v>3743</v>
      </c>
      <c r="AE2374" s="1" t="s">
        <v>3744</v>
      </c>
      <c r="AF2374" s="1" t="s">
        <v>70</v>
      </c>
      <c r="AG2374" s="1" t="s">
        <v>3745</v>
      </c>
      <c r="AH2374">
        <v>570</v>
      </c>
      <c r="AI2374" s="1" t="s">
        <v>113</v>
      </c>
      <c r="AJ2374" s="1" t="s">
        <v>114</v>
      </c>
      <c r="AK2374" s="1" t="s">
        <v>115</v>
      </c>
      <c r="AL2374">
        <v>1</v>
      </c>
      <c r="AM2374" s="1" t="s">
        <v>4919</v>
      </c>
      <c r="AN2374" s="2">
        <v>46113</v>
      </c>
      <c r="AO2374" s="3">
        <v>46113</v>
      </c>
    </row>
    <row r="2375" spans="1:41">
      <c r="A2375" s="1" t="s">
        <v>4920</v>
      </c>
      <c r="B2375" s="1" t="s">
        <v>3733</v>
      </c>
      <c r="E2375" s="1" t="s">
        <v>3734</v>
      </c>
      <c r="F2375">
        <v>46140.833333333336</v>
      </c>
      <c r="G2375">
        <v>46141.833333333336</v>
      </c>
      <c r="H2375">
        <v>46112.833333333336</v>
      </c>
      <c r="I2375">
        <v>46142.833333333336</v>
      </c>
      <c r="J2375" s="1" t="s">
        <v>3777</v>
      </c>
      <c r="K2375" s="1" t="s">
        <v>107</v>
      </c>
      <c r="L2375" s="1" t="s">
        <v>3778</v>
      </c>
      <c r="M2375" s="1" t="s">
        <v>3784</v>
      </c>
      <c r="N2375" s="1" t="s">
        <v>3738</v>
      </c>
      <c r="O2375" s="1" t="s">
        <v>49</v>
      </c>
      <c r="P2375">
        <v>308.96469999999999</v>
      </c>
      <c r="Q2375" s="1" t="s">
        <v>3780</v>
      </c>
      <c r="R2375">
        <v>0.49999983816921484</v>
      </c>
      <c r="S2375" s="1" t="s">
        <v>51</v>
      </c>
      <c r="T2375" s="1" t="s">
        <v>52</v>
      </c>
      <c r="U2375">
        <v>154.48230000000001</v>
      </c>
      <c r="V2375">
        <v>142.12370000000001</v>
      </c>
      <c r="W2375">
        <v>142.12370000000001</v>
      </c>
      <c r="X2375" s="1" t="s">
        <v>53</v>
      </c>
      <c r="Y2375" s="1" t="s">
        <v>49</v>
      </c>
      <c r="Z2375" s="1" t="s">
        <v>3778</v>
      </c>
      <c r="AA2375" s="1" t="s">
        <v>3781</v>
      </c>
      <c r="AB2375" s="1" t="s">
        <v>3742</v>
      </c>
      <c r="AC2375" s="1" t="s">
        <v>67</v>
      </c>
      <c r="AD2375" s="1" t="s">
        <v>3743</v>
      </c>
      <c r="AE2375" s="1" t="s">
        <v>3744</v>
      </c>
      <c r="AF2375" s="1" t="s">
        <v>70</v>
      </c>
      <c r="AG2375" s="1" t="s">
        <v>3745</v>
      </c>
      <c r="AH2375">
        <v>571</v>
      </c>
      <c r="AI2375" s="1" t="s">
        <v>113</v>
      </c>
      <c r="AJ2375" s="1" t="s">
        <v>114</v>
      </c>
      <c r="AK2375" s="1" t="s">
        <v>115</v>
      </c>
      <c r="AL2375">
        <v>1</v>
      </c>
      <c r="AM2375" s="1" t="s">
        <v>4921</v>
      </c>
      <c r="AN2375" s="2">
        <v>46113</v>
      </c>
      <c r="AO2375" s="3">
        <v>46113</v>
      </c>
    </row>
    <row r="2376" spans="1:41">
      <c r="A2376" s="1" t="s">
        <v>4922</v>
      </c>
      <c r="B2376" s="1" t="s">
        <v>3733</v>
      </c>
      <c r="E2376" s="1" t="s">
        <v>3787</v>
      </c>
      <c r="F2376">
        <v>46140.833333333336</v>
      </c>
      <c r="G2376">
        <v>46141.833333333336</v>
      </c>
      <c r="H2376">
        <v>46112.833333333336</v>
      </c>
      <c r="I2376">
        <v>46142.833333333336</v>
      </c>
      <c r="J2376" s="1" t="s">
        <v>3735</v>
      </c>
      <c r="K2376" s="1" t="s">
        <v>45</v>
      </c>
      <c r="L2376" s="1" t="s">
        <v>3736</v>
      </c>
      <c r="M2376" s="1" t="s">
        <v>3788</v>
      </c>
      <c r="N2376" s="1" t="s">
        <v>3738</v>
      </c>
      <c r="O2376" s="1" t="s">
        <v>49</v>
      </c>
      <c r="P2376">
        <v>658.89469999999994</v>
      </c>
      <c r="Q2376" s="1" t="s">
        <v>3739</v>
      </c>
      <c r="R2376">
        <v>3.1610969097186553E-2</v>
      </c>
      <c r="S2376" s="1" t="s">
        <v>3740</v>
      </c>
      <c r="T2376" s="1" t="s">
        <v>52</v>
      </c>
      <c r="U2376">
        <v>20.828299999999999</v>
      </c>
      <c r="V2376">
        <v>16.900700000000001</v>
      </c>
      <c r="W2376">
        <v>16.900700000000001</v>
      </c>
      <c r="X2376" s="1" t="s">
        <v>53</v>
      </c>
      <c r="Y2376" s="1" t="s">
        <v>49</v>
      </c>
      <c r="Z2376" s="1" t="s">
        <v>3736</v>
      </c>
      <c r="AA2376" s="1" t="s">
        <v>3789</v>
      </c>
      <c r="AB2376" s="1" t="s">
        <v>3790</v>
      </c>
      <c r="AC2376" s="1" t="s">
        <v>125</v>
      </c>
      <c r="AD2376" s="1" t="s">
        <v>3791</v>
      </c>
      <c r="AE2376" s="1" t="s">
        <v>3792</v>
      </c>
      <c r="AF2376" s="1" t="s">
        <v>70</v>
      </c>
      <c r="AG2376" s="1" t="s">
        <v>3745</v>
      </c>
      <c r="AH2376">
        <v>572</v>
      </c>
      <c r="AI2376" s="1" t="s">
        <v>70</v>
      </c>
      <c r="AJ2376" s="1" t="s">
        <v>71</v>
      </c>
      <c r="AK2376" s="1" t="s">
        <v>72</v>
      </c>
      <c r="AL2376">
        <v>1</v>
      </c>
      <c r="AM2376" s="1" t="s">
        <v>4923</v>
      </c>
      <c r="AN2376" s="2">
        <v>46113</v>
      </c>
      <c r="AO2376" s="3">
        <v>46113</v>
      </c>
    </row>
    <row r="2377" spans="1:41">
      <c r="A2377" s="1" t="s">
        <v>4924</v>
      </c>
      <c r="B2377" s="1" t="s">
        <v>3733</v>
      </c>
      <c r="E2377" s="1" t="s">
        <v>3787</v>
      </c>
      <c r="F2377">
        <v>46140.833333333336</v>
      </c>
      <c r="G2377">
        <v>46141.833333333336</v>
      </c>
      <c r="H2377">
        <v>46112.833333333336</v>
      </c>
      <c r="I2377">
        <v>46142.833333333336</v>
      </c>
      <c r="J2377" s="1" t="s">
        <v>3735</v>
      </c>
      <c r="K2377" s="1" t="s">
        <v>45</v>
      </c>
      <c r="L2377" s="1" t="s">
        <v>3736</v>
      </c>
      <c r="M2377" s="1" t="s">
        <v>3795</v>
      </c>
      <c r="N2377" s="1" t="s">
        <v>3738</v>
      </c>
      <c r="O2377" s="1" t="s">
        <v>49</v>
      </c>
      <c r="P2377">
        <v>620.94650000000001</v>
      </c>
      <c r="Q2377" s="1" t="s">
        <v>3739</v>
      </c>
      <c r="R2377">
        <v>3.1610935885780823E-2</v>
      </c>
      <c r="S2377" s="1" t="s">
        <v>3740</v>
      </c>
      <c r="T2377" s="1" t="s">
        <v>52</v>
      </c>
      <c r="U2377">
        <v>19.628699999999998</v>
      </c>
      <c r="V2377">
        <v>15.927300000000001</v>
      </c>
      <c r="W2377">
        <v>15.927300000000001</v>
      </c>
      <c r="X2377" s="1" t="s">
        <v>53</v>
      </c>
      <c r="Y2377" s="1" t="s">
        <v>49</v>
      </c>
      <c r="Z2377" s="1" t="s">
        <v>3736</v>
      </c>
      <c r="AA2377" s="1" t="s">
        <v>3789</v>
      </c>
      <c r="AB2377" s="1" t="s">
        <v>3790</v>
      </c>
      <c r="AC2377" s="1" t="s">
        <v>125</v>
      </c>
      <c r="AD2377" s="1" t="s">
        <v>3791</v>
      </c>
      <c r="AE2377" s="1" t="s">
        <v>3792</v>
      </c>
      <c r="AF2377" s="1" t="s">
        <v>70</v>
      </c>
      <c r="AG2377" s="1" t="s">
        <v>3745</v>
      </c>
      <c r="AH2377">
        <v>573</v>
      </c>
      <c r="AI2377" s="1" t="s">
        <v>70</v>
      </c>
      <c r="AJ2377" s="1" t="s">
        <v>71</v>
      </c>
      <c r="AK2377" s="1" t="s">
        <v>72</v>
      </c>
      <c r="AL2377">
        <v>1</v>
      </c>
      <c r="AM2377" s="1" t="s">
        <v>4925</v>
      </c>
      <c r="AN2377" s="2">
        <v>46113</v>
      </c>
      <c r="AO2377" s="3">
        <v>46113</v>
      </c>
    </row>
    <row r="2378" spans="1:41">
      <c r="A2378" s="1" t="s">
        <v>4926</v>
      </c>
      <c r="B2378" s="1" t="s">
        <v>3733</v>
      </c>
      <c r="E2378" s="1" t="s">
        <v>3787</v>
      </c>
      <c r="F2378">
        <v>46140.833333333336</v>
      </c>
      <c r="G2378">
        <v>46141.833333333336</v>
      </c>
      <c r="H2378">
        <v>46112.833333333336</v>
      </c>
      <c r="I2378">
        <v>46142.833333333336</v>
      </c>
      <c r="J2378" s="1" t="s">
        <v>3751</v>
      </c>
      <c r="K2378" s="1" t="s">
        <v>124</v>
      </c>
      <c r="L2378" s="1" t="s">
        <v>3752</v>
      </c>
      <c r="M2378" s="1" t="s">
        <v>3798</v>
      </c>
      <c r="N2378" s="1" t="s">
        <v>3738</v>
      </c>
      <c r="O2378" s="1" t="s">
        <v>49</v>
      </c>
      <c r="P2378">
        <v>5.7961</v>
      </c>
      <c r="Q2378" s="1" t="s">
        <v>3754</v>
      </c>
      <c r="R2378">
        <v>6.2500129397353392</v>
      </c>
      <c r="S2378" s="1" t="s">
        <v>51</v>
      </c>
      <c r="T2378" s="1" t="s">
        <v>52</v>
      </c>
      <c r="U2378">
        <v>36.225700000000003</v>
      </c>
      <c r="V2378">
        <v>34.414400000000001</v>
      </c>
      <c r="W2378">
        <v>34.414400000000001</v>
      </c>
      <c r="X2378" s="1" t="s">
        <v>53</v>
      </c>
      <c r="Y2378" s="1" t="s">
        <v>49</v>
      </c>
      <c r="Z2378" s="1" t="s">
        <v>3752</v>
      </c>
      <c r="AA2378" s="1" t="s">
        <v>3789</v>
      </c>
      <c r="AB2378" s="1" t="s">
        <v>3790</v>
      </c>
      <c r="AC2378" s="1" t="s">
        <v>125</v>
      </c>
      <c r="AD2378" s="1" t="s">
        <v>3791</v>
      </c>
      <c r="AE2378" s="1" t="s">
        <v>3792</v>
      </c>
      <c r="AF2378" s="1" t="s">
        <v>70</v>
      </c>
      <c r="AG2378" s="1" t="s">
        <v>3745</v>
      </c>
      <c r="AH2378">
        <v>574</v>
      </c>
      <c r="AI2378" s="1" t="s">
        <v>70</v>
      </c>
      <c r="AJ2378" s="1" t="s">
        <v>71</v>
      </c>
      <c r="AK2378" s="1" t="s">
        <v>72</v>
      </c>
      <c r="AL2378">
        <v>1</v>
      </c>
      <c r="AM2378" s="1" t="s">
        <v>4927</v>
      </c>
      <c r="AN2378" s="2">
        <v>46113</v>
      </c>
      <c r="AO2378" s="3">
        <v>46113</v>
      </c>
    </row>
    <row r="2379" spans="1:41">
      <c r="A2379" s="1" t="s">
        <v>4928</v>
      </c>
      <c r="B2379" s="1" t="s">
        <v>3733</v>
      </c>
      <c r="E2379" s="1" t="s">
        <v>3787</v>
      </c>
      <c r="F2379">
        <v>46140.833333333336</v>
      </c>
      <c r="G2379">
        <v>46141.833333333336</v>
      </c>
      <c r="H2379">
        <v>46112.833333333336</v>
      </c>
      <c r="I2379">
        <v>46142.833333333336</v>
      </c>
      <c r="J2379" s="1" t="s">
        <v>3751</v>
      </c>
      <c r="K2379" s="1" t="s">
        <v>124</v>
      </c>
      <c r="L2379" s="1" t="s">
        <v>3752</v>
      </c>
      <c r="M2379" s="1" t="s">
        <v>3801</v>
      </c>
      <c r="N2379" s="1" t="s">
        <v>3738</v>
      </c>
      <c r="O2379" s="1" t="s">
        <v>49</v>
      </c>
      <c r="P2379">
        <v>5.0613000000000001</v>
      </c>
      <c r="Q2379" s="1" t="s">
        <v>3754</v>
      </c>
      <c r="R2379">
        <v>6.2500345760970504</v>
      </c>
      <c r="S2379" s="1" t="s">
        <v>51</v>
      </c>
      <c r="T2379" s="1" t="s">
        <v>52</v>
      </c>
      <c r="U2379">
        <v>31.633299999999998</v>
      </c>
      <c r="V2379">
        <v>30.051600000000001</v>
      </c>
      <c r="W2379">
        <v>30.051600000000001</v>
      </c>
      <c r="X2379" s="1" t="s">
        <v>53</v>
      </c>
      <c r="Y2379" s="1" t="s">
        <v>49</v>
      </c>
      <c r="Z2379" s="1" t="s">
        <v>3752</v>
      </c>
      <c r="AA2379" s="1" t="s">
        <v>3789</v>
      </c>
      <c r="AB2379" s="1" t="s">
        <v>3790</v>
      </c>
      <c r="AC2379" s="1" t="s">
        <v>125</v>
      </c>
      <c r="AD2379" s="1" t="s">
        <v>3791</v>
      </c>
      <c r="AE2379" s="1" t="s">
        <v>3792</v>
      </c>
      <c r="AF2379" s="1" t="s">
        <v>70</v>
      </c>
      <c r="AG2379" s="1" t="s">
        <v>3745</v>
      </c>
      <c r="AH2379">
        <v>575</v>
      </c>
      <c r="AI2379" s="1" t="s">
        <v>70</v>
      </c>
      <c r="AJ2379" s="1" t="s">
        <v>71</v>
      </c>
      <c r="AK2379" s="1" t="s">
        <v>72</v>
      </c>
      <c r="AL2379">
        <v>1</v>
      </c>
      <c r="AM2379" s="1" t="s">
        <v>4929</v>
      </c>
      <c r="AN2379" s="2">
        <v>46113</v>
      </c>
      <c r="AO2379" s="3">
        <v>46113</v>
      </c>
    </row>
    <row r="2380" spans="1:41">
      <c r="A2380" s="1" t="s">
        <v>4930</v>
      </c>
      <c r="B2380" s="1" t="s">
        <v>3733</v>
      </c>
      <c r="E2380" s="1" t="s">
        <v>3787</v>
      </c>
      <c r="F2380">
        <v>46140.833333333336</v>
      </c>
      <c r="G2380">
        <v>46141.833333333336</v>
      </c>
      <c r="H2380">
        <v>46112.833333333336</v>
      </c>
      <c r="I2380">
        <v>46142.833333333336</v>
      </c>
      <c r="J2380" s="1" t="s">
        <v>3760</v>
      </c>
      <c r="K2380" s="1" t="s">
        <v>76</v>
      </c>
      <c r="L2380" s="1" t="s">
        <v>3761</v>
      </c>
      <c r="M2380" s="1" t="s">
        <v>3804</v>
      </c>
      <c r="N2380" s="1" t="s">
        <v>3738</v>
      </c>
      <c r="O2380" s="1" t="s">
        <v>49</v>
      </c>
      <c r="P2380">
        <v>142.79</v>
      </c>
      <c r="Q2380" s="1" t="s">
        <v>3763</v>
      </c>
      <c r="R2380">
        <v>2.5999719868338118E-2</v>
      </c>
      <c r="S2380" s="1" t="s">
        <v>51</v>
      </c>
      <c r="T2380" s="1" t="s">
        <v>52</v>
      </c>
      <c r="U2380">
        <v>3.7124999999999999</v>
      </c>
      <c r="V2380">
        <v>3.427</v>
      </c>
      <c r="W2380">
        <v>3.427</v>
      </c>
      <c r="X2380" s="1" t="s">
        <v>53</v>
      </c>
      <c r="Y2380" s="1" t="s">
        <v>49</v>
      </c>
      <c r="Z2380" s="1" t="s">
        <v>3761</v>
      </c>
      <c r="AA2380" s="1" t="s">
        <v>3789</v>
      </c>
      <c r="AB2380" s="1" t="s">
        <v>3790</v>
      </c>
      <c r="AC2380" s="1" t="s">
        <v>125</v>
      </c>
      <c r="AD2380" s="1" t="s">
        <v>3791</v>
      </c>
      <c r="AE2380" s="1" t="s">
        <v>3792</v>
      </c>
      <c r="AF2380" s="1" t="s">
        <v>70</v>
      </c>
      <c r="AG2380" s="1" t="s">
        <v>3745</v>
      </c>
      <c r="AH2380">
        <v>576</v>
      </c>
      <c r="AI2380" s="1" t="s">
        <v>70</v>
      </c>
      <c r="AJ2380" s="1" t="s">
        <v>71</v>
      </c>
      <c r="AK2380" s="1" t="s">
        <v>72</v>
      </c>
      <c r="AL2380">
        <v>1</v>
      </c>
      <c r="AM2380" s="1" t="s">
        <v>4931</v>
      </c>
      <c r="AN2380" s="2">
        <v>46113</v>
      </c>
      <c r="AO2380" s="3">
        <v>46113</v>
      </c>
    </row>
    <row r="2381" spans="1:41">
      <c r="A2381" s="1" t="s">
        <v>4932</v>
      </c>
      <c r="B2381" s="1" t="s">
        <v>3733</v>
      </c>
      <c r="E2381" s="1" t="s">
        <v>3787</v>
      </c>
      <c r="F2381">
        <v>46140.833333333336</v>
      </c>
      <c r="G2381">
        <v>46141.833333333336</v>
      </c>
      <c r="H2381">
        <v>46112.833333333336</v>
      </c>
      <c r="I2381">
        <v>46142.833333333336</v>
      </c>
      <c r="J2381" s="1" t="s">
        <v>3760</v>
      </c>
      <c r="K2381" s="1" t="s">
        <v>76</v>
      </c>
      <c r="L2381" s="1" t="s">
        <v>3761</v>
      </c>
      <c r="M2381" s="1" t="s">
        <v>3807</v>
      </c>
      <c r="N2381" s="1" t="s">
        <v>3738</v>
      </c>
      <c r="O2381" s="1" t="s">
        <v>49</v>
      </c>
      <c r="P2381">
        <v>130.21889999999999</v>
      </c>
      <c r="Q2381" s="1" t="s">
        <v>3763</v>
      </c>
      <c r="R2381">
        <v>2.6000066042640508E-2</v>
      </c>
      <c r="S2381" s="1" t="s">
        <v>51</v>
      </c>
      <c r="T2381" s="1" t="s">
        <v>52</v>
      </c>
      <c r="U2381">
        <v>3.3856999999999999</v>
      </c>
      <c r="V2381">
        <v>3.1253000000000002</v>
      </c>
      <c r="W2381">
        <v>3.1253000000000002</v>
      </c>
      <c r="X2381" s="1" t="s">
        <v>53</v>
      </c>
      <c r="Y2381" s="1" t="s">
        <v>49</v>
      </c>
      <c r="Z2381" s="1" t="s">
        <v>3761</v>
      </c>
      <c r="AA2381" s="1" t="s">
        <v>3789</v>
      </c>
      <c r="AB2381" s="1" t="s">
        <v>3790</v>
      </c>
      <c r="AC2381" s="1" t="s">
        <v>125</v>
      </c>
      <c r="AD2381" s="1" t="s">
        <v>3791</v>
      </c>
      <c r="AE2381" s="1" t="s">
        <v>3792</v>
      </c>
      <c r="AF2381" s="1" t="s">
        <v>70</v>
      </c>
      <c r="AG2381" s="1" t="s">
        <v>3745</v>
      </c>
      <c r="AH2381">
        <v>577</v>
      </c>
      <c r="AI2381" s="1" t="s">
        <v>70</v>
      </c>
      <c r="AJ2381" s="1" t="s">
        <v>71</v>
      </c>
      <c r="AK2381" s="1" t="s">
        <v>72</v>
      </c>
      <c r="AL2381">
        <v>1</v>
      </c>
      <c r="AM2381" s="1" t="s">
        <v>4933</v>
      </c>
      <c r="AN2381" s="2">
        <v>46113</v>
      </c>
      <c r="AO2381" s="3">
        <v>46113</v>
      </c>
    </row>
    <row r="2382" spans="1:41">
      <c r="A2382" s="1" t="s">
        <v>4934</v>
      </c>
      <c r="B2382" s="1" t="s">
        <v>3733</v>
      </c>
      <c r="E2382" s="1" t="s">
        <v>3787</v>
      </c>
      <c r="F2382">
        <v>46140.833333333336</v>
      </c>
      <c r="G2382">
        <v>46141.833333333336</v>
      </c>
      <c r="H2382">
        <v>46112.833333333336</v>
      </c>
      <c r="I2382">
        <v>46142.833333333336</v>
      </c>
      <c r="J2382" s="1" t="s">
        <v>3769</v>
      </c>
      <c r="K2382" s="1" t="s">
        <v>87</v>
      </c>
      <c r="L2382" s="1" t="s">
        <v>3770</v>
      </c>
      <c r="M2382" s="1" t="s">
        <v>3810</v>
      </c>
      <c r="N2382" s="1" t="s">
        <v>3738</v>
      </c>
      <c r="O2382" s="1" t="s">
        <v>49</v>
      </c>
      <c r="P2382">
        <v>190.11189999999999</v>
      </c>
      <c r="Q2382" s="1" t="s">
        <v>3739</v>
      </c>
      <c r="R2382">
        <v>8.2599774133023759E-2</v>
      </c>
      <c r="S2382" s="1" t="s">
        <v>3740</v>
      </c>
      <c r="T2382" s="1" t="s">
        <v>52</v>
      </c>
      <c r="U2382">
        <v>15.703200000000001</v>
      </c>
      <c r="V2382">
        <v>12.9428</v>
      </c>
      <c r="W2382">
        <v>12.9428</v>
      </c>
      <c r="X2382" s="1" t="s">
        <v>53</v>
      </c>
      <c r="Y2382" s="1" t="s">
        <v>49</v>
      </c>
      <c r="Z2382" s="1" t="s">
        <v>3770</v>
      </c>
      <c r="AA2382" s="1" t="s">
        <v>3789</v>
      </c>
      <c r="AB2382" s="1" t="s">
        <v>3790</v>
      </c>
      <c r="AC2382" s="1" t="s">
        <v>125</v>
      </c>
      <c r="AD2382" s="1" t="s">
        <v>3791</v>
      </c>
      <c r="AE2382" s="1" t="s">
        <v>3792</v>
      </c>
      <c r="AF2382" s="1" t="s">
        <v>70</v>
      </c>
      <c r="AG2382" s="1" t="s">
        <v>3745</v>
      </c>
      <c r="AH2382">
        <v>578</v>
      </c>
      <c r="AI2382" s="1" t="s">
        <v>70</v>
      </c>
      <c r="AJ2382" s="1" t="s">
        <v>71</v>
      </c>
      <c r="AK2382" s="1" t="s">
        <v>72</v>
      </c>
      <c r="AL2382">
        <v>1</v>
      </c>
      <c r="AM2382" s="1" t="s">
        <v>4935</v>
      </c>
      <c r="AN2382" s="2">
        <v>46113</v>
      </c>
      <c r="AO2382" s="3">
        <v>46113</v>
      </c>
    </row>
    <row r="2383" spans="1:41">
      <c r="A2383" s="1" t="s">
        <v>4936</v>
      </c>
      <c r="B2383" s="1" t="s">
        <v>3733</v>
      </c>
      <c r="E2383" s="1" t="s">
        <v>3787</v>
      </c>
      <c r="F2383">
        <v>46140.833333333336</v>
      </c>
      <c r="G2383">
        <v>46141.833333333336</v>
      </c>
      <c r="H2383">
        <v>46112.833333333336</v>
      </c>
      <c r="I2383">
        <v>46142.833333333336</v>
      </c>
      <c r="J2383" s="1" t="s">
        <v>3769</v>
      </c>
      <c r="K2383" s="1" t="s">
        <v>87</v>
      </c>
      <c r="L2383" s="1" t="s">
        <v>3770</v>
      </c>
      <c r="M2383" s="1" t="s">
        <v>3813</v>
      </c>
      <c r="N2383" s="1" t="s">
        <v>3738</v>
      </c>
      <c r="O2383" s="1" t="s">
        <v>49</v>
      </c>
      <c r="P2383">
        <v>184.97049999999999</v>
      </c>
      <c r="Q2383" s="1" t="s">
        <v>3739</v>
      </c>
      <c r="R2383">
        <v>8.2600198410016742E-2</v>
      </c>
      <c r="S2383" s="1" t="s">
        <v>3740</v>
      </c>
      <c r="T2383" s="1" t="s">
        <v>52</v>
      </c>
      <c r="U2383">
        <v>15.278600000000001</v>
      </c>
      <c r="V2383">
        <v>12.5928</v>
      </c>
      <c r="W2383">
        <v>12.5928</v>
      </c>
      <c r="X2383" s="1" t="s">
        <v>53</v>
      </c>
      <c r="Y2383" s="1" t="s">
        <v>49</v>
      </c>
      <c r="Z2383" s="1" t="s">
        <v>3770</v>
      </c>
      <c r="AA2383" s="1" t="s">
        <v>3789</v>
      </c>
      <c r="AB2383" s="1" t="s">
        <v>3790</v>
      </c>
      <c r="AC2383" s="1" t="s">
        <v>125</v>
      </c>
      <c r="AD2383" s="1" t="s">
        <v>3791</v>
      </c>
      <c r="AE2383" s="1" t="s">
        <v>3792</v>
      </c>
      <c r="AF2383" s="1" t="s">
        <v>70</v>
      </c>
      <c r="AG2383" s="1" t="s">
        <v>3745</v>
      </c>
      <c r="AH2383">
        <v>579</v>
      </c>
      <c r="AI2383" s="1" t="s">
        <v>70</v>
      </c>
      <c r="AJ2383" s="1" t="s">
        <v>71</v>
      </c>
      <c r="AK2383" s="1" t="s">
        <v>72</v>
      </c>
      <c r="AL2383">
        <v>1</v>
      </c>
      <c r="AM2383" s="1" t="s">
        <v>4937</v>
      </c>
      <c r="AN2383" s="2">
        <v>46113</v>
      </c>
      <c r="AO2383" s="3">
        <v>46113</v>
      </c>
    </row>
    <row r="2384" spans="1:41">
      <c r="A2384" s="1" t="s">
        <v>4938</v>
      </c>
      <c r="B2384" s="1" t="s">
        <v>3733</v>
      </c>
      <c r="E2384" s="1" t="s">
        <v>3787</v>
      </c>
      <c r="F2384">
        <v>46140.833333333336</v>
      </c>
      <c r="G2384">
        <v>46141.833333333336</v>
      </c>
      <c r="H2384">
        <v>46112.833333333336</v>
      </c>
      <c r="I2384">
        <v>46142.833333333336</v>
      </c>
      <c r="J2384" s="1" t="s">
        <v>3777</v>
      </c>
      <c r="K2384" s="1" t="s">
        <v>107</v>
      </c>
      <c r="L2384" s="1" t="s">
        <v>3778</v>
      </c>
      <c r="M2384" s="1" t="s">
        <v>3816</v>
      </c>
      <c r="N2384" s="1" t="s">
        <v>3738</v>
      </c>
      <c r="O2384" s="1" t="s">
        <v>49</v>
      </c>
      <c r="P2384">
        <v>130.8631</v>
      </c>
      <c r="Q2384" s="1" t="s">
        <v>3780</v>
      </c>
      <c r="R2384">
        <v>0.49999961792132386</v>
      </c>
      <c r="S2384" s="1" t="s">
        <v>51</v>
      </c>
      <c r="T2384" s="1" t="s">
        <v>52</v>
      </c>
      <c r="U2384">
        <v>65.4315</v>
      </c>
      <c r="V2384">
        <v>60.197000000000003</v>
      </c>
      <c r="W2384">
        <v>60.197000000000003</v>
      </c>
      <c r="X2384" s="1" t="s">
        <v>53</v>
      </c>
      <c r="Y2384" s="1" t="s">
        <v>49</v>
      </c>
      <c r="Z2384" s="1" t="s">
        <v>3778</v>
      </c>
      <c r="AA2384" s="1" t="s">
        <v>3817</v>
      </c>
      <c r="AB2384" s="1" t="s">
        <v>3790</v>
      </c>
      <c r="AC2384" s="1" t="s">
        <v>125</v>
      </c>
      <c r="AD2384" s="1" t="s">
        <v>3791</v>
      </c>
      <c r="AE2384" s="1" t="s">
        <v>3792</v>
      </c>
      <c r="AF2384" s="1" t="s">
        <v>70</v>
      </c>
      <c r="AG2384" s="1" t="s">
        <v>3745</v>
      </c>
      <c r="AH2384">
        <v>580</v>
      </c>
      <c r="AI2384" s="1" t="s">
        <v>113</v>
      </c>
      <c r="AJ2384" s="1" t="s">
        <v>114</v>
      </c>
      <c r="AK2384" s="1" t="s">
        <v>115</v>
      </c>
      <c r="AL2384">
        <v>1</v>
      </c>
      <c r="AM2384" s="1" t="s">
        <v>4939</v>
      </c>
      <c r="AN2384" s="2">
        <v>46113</v>
      </c>
      <c r="AO2384" s="3">
        <v>46113</v>
      </c>
    </row>
    <row r="2385" spans="1:41">
      <c r="A2385" s="1" t="s">
        <v>4940</v>
      </c>
      <c r="B2385" s="1" t="s">
        <v>3733</v>
      </c>
      <c r="E2385" s="1" t="s">
        <v>3787</v>
      </c>
      <c r="F2385">
        <v>46140.833333333336</v>
      </c>
      <c r="G2385">
        <v>46141.833333333336</v>
      </c>
      <c r="H2385">
        <v>46112.833333333336</v>
      </c>
      <c r="I2385">
        <v>46142.833333333336</v>
      </c>
      <c r="J2385" s="1" t="s">
        <v>3777</v>
      </c>
      <c r="K2385" s="1" t="s">
        <v>107</v>
      </c>
      <c r="L2385" s="1" t="s">
        <v>3778</v>
      </c>
      <c r="M2385" s="1" t="s">
        <v>3820</v>
      </c>
      <c r="N2385" s="1" t="s">
        <v>3738</v>
      </c>
      <c r="O2385" s="1" t="s">
        <v>49</v>
      </c>
      <c r="P2385">
        <v>138.38120000000001</v>
      </c>
      <c r="Q2385" s="1" t="s">
        <v>3780</v>
      </c>
      <c r="R2385">
        <v>0.5</v>
      </c>
      <c r="S2385" s="1" t="s">
        <v>51</v>
      </c>
      <c r="T2385" s="1" t="s">
        <v>52</v>
      </c>
      <c r="U2385">
        <v>69.190600000000003</v>
      </c>
      <c r="V2385">
        <v>63.6554</v>
      </c>
      <c r="W2385">
        <v>63.6554</v>
      </c>
      <c r="X2385" s="1" t="s">
        <v>53</v>
      </c>
      <c r="Y2385" s="1" t="s">
        <v>49</v>
      </c>
      <c r="Z2385" s="1" t="s">
        <v>3778</v>
      </c>
      <c r="AA2385" s="1" t="s">
        <v>3817</v>
      </c>
      <c r="AB2385" s="1" t="s">
        <v>3790</v>
      </c>
      <c r="AC2385" s="1" t="s">
        <v>125</v>
      </c>
      <c r="AD2385" s="1" t="s">
        <v>3791</v>
      </c>
      <c r="AE2385" s="1" t="s">
        <v>3792</v>
      </c>
      <c r="AF2385" s="1" t="s">
        <v>70</v>
      </c>
      <c r="AG2385" s="1" t="s">
        <v>3745</v>
      </c>
      <c r="AH2385">
        <v>581</v>
      </c>
      <c r="AI2385" s="1" t="s">
        <v>113</v>
      </c>
      <c r="AJ2385" s="1" t="s">
        <v>114</v>
      </c>
      <c r="AK2385" s="1" t="s">
        <v>115</v>
      </c>
      <c r="AL2385">
        <v>1</v>
      </c>
      <c r="AM2385" s="1" t="s">
        <v>4941</v>
      </c>
      <c r="AN2385" s="2">
        <v>46113</v>
      </c>
      <c r="AO2385" s="3">
        <v>46113</v>
      </c>
    </row>
    <row r="2386" spans="1:41">
      <c r="A2386" s="1" t="s">
        <v>4942</v>
      </c>
      <c r="B2386" s="1" t="s">
        <v>3733</v>
      </c>
      <c r="E2386" s="1" t="s">
        <v>3734</v>
      </c>
      <c r="F2386">
        <v>46141.833333333336</v>
      </c>
      <c r="G2386">
        <v>46142.833333333336</v>
      </c>
      <c r="H2386">
        <v>46112.833333333336</v>
      </c>
      <c r="I2386">
        <v>46142.833333333336</v>
      </c>
      <c r="J2386" s="1" t="s">
        <v>3735</v>
      </c>
      <c r="K2386" s="1" t="s">
        <v>45</v>
      </c>
      <c r="L2386" s="1" t="s">
        <v>3736</v>
      </c>
      <c r="M2386" s="1" t="s">
        <v>3737</v>
      </c>
      <c r="N2386" s="1" t="s">
        <v>3738</v>
      </c>
      <c r="O2386" s="1" t="s">
        <v>49</v>
      </c>
      <c r="P2386">
        <v>1643.4733000000001</v>
      </c>
      <c r="Q2386" s="1" t="s">
        <v>3739</v>
      </c>
      <c r="R2386">
        <v>3.1610979016209149E-2</v>
      </c>
      <c r="S2386" s="1" t="s">
        <v>3740</v>
      </c>
      <c r="T2386" s="1" t="s">
        <v>52</v>
      </c>
      <c r="U2386">
        <v>51.951799999999999</v>
      </c>
      <c r="V2386">
        <v>42.155099999999997</v>
      </c>
      <c r="W2386">
        <v>42.155099999999997</v>
      </c>
      <c r="X2386" s="1" t="s">
        <v>53</v>
      </c>
      <c r="Y2386" s="1" t="s">
        <v>49</v>
      </c>
      <c r="Z2386" s="1" t="s">
        <v>3736</v>
      </c>
      <c r="AA2386" s="1" t="s">
        <v>3741</v>
      </c>
      <c r="AB2386" s="1" t="s">
        <v>3742</v>
      </c>
      <c r="AC2386" s="1" t="s">
        <v>67</v>
      </c>
      <c r="AD2386" s="1" t="s">
        <v>3743</v>
      </c>
      <c r="AE2386" s="1" t="s">
        <v>3744</v>
      </c>
      <c r="AF2386" s="1" t="s">
        <v>70</v>
      </c>
      <c r="AG2386" s="1" t="s">
        <v>3745</v>
      </c>
      <c r="AH2386">
        <v>582</v>
      </c>
      <c r="AI2386" s="1" t="s">
        <v>70</v>
      </c>
      <c r="AJ2386" s="1" t="s">
        <v>71</v>
      </c>
      <c r="AK2386" s="1" t="s">
        <v>72</v>
      </c>
      <c r="AL2386">
        <v>1</v>
      </c>
      <c r="AM2386" s="1" t="s">
        <v>4943</v>
      </c>
      <c r="AN2386" s="2">
        <v>46113</v>
      </c>
      <c r="AO2386" s="3">
        <v>46113</v>
      </c>
    </row>
    <row r="2387" spans="1:41">
      <c r="A2387" s="1" t="s">
        <v>4944</v>
      </c>
      <c r="B2387" s="1" t="s">
        <v>3733</v>
      </c>
      <c r="E2387" s="1" t="s">
        <v>3734</v>
      </c>
      <c r="F2387">
        <v>46141.833333333336</v>
      </c>
      <c r="G2387">
        <v>46142.833333333336</v>
      </c>
      <c r="H2387">
        <v>46112.833333333336</v>
      </c>
      <c r="I2387">
        <v>46142.833333333336</v>
      </c>
      <c r="J2387" s="1" t="s">
        <v>3735</v>
      </c>
      <c r="K2387" s="1" t="s">
        <v>45</v>
      </c>
      <c r="L2387" s="1" t="s">
        <v>3736</v>
      </c>
      <c r="M2387" s="1" t="s">
        <v>3748</v>
      </c>
      <c r="N2387" s="1" t="s">
        <v>3738</v>
      </c>
      <c r="O2387" s="1" t="s">
        <v>49</v>
      </c>
      <c r="P2387">
        <v>1593.5679</v>
      </c>
      <c r="Q2387" s="1" t="s">
        <v>3739</v>
      </c>
      <c r="R2387">
        <v>3.161101575903983E-2</v>
      </c>
      <c r="S2387" s="1" t="s">
        <v>3740</v>
      </c>
      <c r="T2387" s="1" t="s">
        <v>52</v>
      </c>
      <c r="U2387">
        <v>50.374299999999998</v>
      </c>
      <c r="V2387">
        <v>40.875</v>
      </c>
      <c r="W2387">
        <v>40.875</v>
      </c>
      <c r="X2387" s="1" t="s">
        <v>53</v>
      </c>
      <c r="Y2387" s="1" t="s">
        <v>49</v>
      </c>
      <c r="Z2387" s="1" t="s">
        <v>3736</v>
      </c>
      <c r="AA2387" s="1" t="s">
        <v>3741</v>
      </c>
      <c r="AB2387" s="1" t="s">
        <v>3742</v>
      </c>
      <c r="AC2387" s="1" t="s">
        <v>67</v>
      </c>
      <c r="AD2387" s="1" t="s">
        <v>3743</v>
      </c>
      <c r="AE2387" s="1" t="s">
        <v>3744</v>
      </c>
      <c r="AF2387" s="1" t="s">
        <v>70</v>
      </c>
      <c r="AG2387" s="1" t="s">
        <v>3745</v>
      </c>
      <c r="AH2387">
        <v>583</v>
      </c>
      <c r="AI2387" s="1" t="s">
        <v>70</v>
      </c>
      <c r="AJ2387" s="1" t="s">
        <v>71</v>
      </c>
      <c r="AK2387" s="1" t="s">
        <v>72</v>
      </c>
      <c r="AL2387">
        <v>1</v>
      </c>
      <c r="AM2387" s="1" t="s">
        <v>4945</v>
      </c>
      <c r="AN2387" s="2">
        <v>46113</v>
      </c>
      <c r="AO2387" s="3">
        <v>46113</v>
      </c>
    </row>
    <row r="2388" spans="1:41">
      <c r="A2388" s="1" t="s">
        <v>4946</v>
      </c>
      <c r="B2388" s="1" t="s">
        <v>3733</v>
      </c>
      <c r="E2388" s="1" t="s">
        <v>3734</v>
      </c>
      <c r="F2388">
        <v>46141.833333333336</v>
      </c>
      <c r="G2388">
        <v>46142.833333333336</v>
      </c>
      <c r="H2388">
        <v>46112.833333333336</v>
      </c>
      <c r="I2388">
        <v>46142.833333333336</v>
      </c>
      <c r="J2388" s="1" t="s">
        <v>3751</v>
      </c>
      <c r="K2388" s="1" t="s">
        <v>124</v>
      </c>
      <c r="L2388" s="1" t="s">
        <v>3752</v>
      </c>
      <c r="M2388" s="1" t="s">
        <v>3753</v>
      </c>
      <c r="N2388" s="1" t="s">
        <v>3738</v>
      </c>
      <c r="O2388" s="1" t="s">
        <v>49</v>
      </c>
      <c r="P2388">
        <v>12.908799999999999</v>
      </c>
      <c r="Q2388" s="1" t="s">
        <v>3754</v>
      </c>
      <c r="R2388">
        <v>6.2500154933068908</v>
      </c>
      <c r="S2388" s="1" t="s">
        <v>51</v>
      </c>
      <c r="T2388" s="1" t="s">
        <v>52</v>
      </c>
      <c r="U2388">
        <v>80.680199999999999</v>
      </c>
      <c r="V2388">
        <v>76.646199999999993</v>
      </c>
      <c r="W2388">
        <v>76.646199999999993</v>
      </c>
      <c r="X2388" s="1" t="s">
        <v>53</v>
      </c>
      <c r="Y2388" s="1" t="s">
        <v>49</v>
      </c>
      <c r="Z2388" s="1" t="s">
        <v>3752</v>
      </c>
      <c r="AA2388" s="1" t="s">
        <v>3741</v>
      </c>
      <c r="AB2388" s="1" t="s">
        <v>3742</v>
      </c>
      <c r="AC2388" s="1" t="s">
        <v>67</v>
      </c>
      <c r="AD2388" s="1" t="s">
        <v>3743</v>
      </c>
      <c r="AE2388" s="1" t="s">
        <v>3744</v>
      </c>
      <c r="AF2388" s="1" t="s">
        <v>70</v>
      </c>
      <c r="AG2388" s="1" t="s">
        <v>3745</v>
      </c>
      <c r="AH2388">
        <v>584</v>
      </c>
      <c r="AI2388" s="1" t="s">
        <v>70</v>
      </c>
      <c r="AJ2388" s="1" t="s">
        <v>71</v>
      </c>
      <c r="AK2388" s="1" t="s">
        <v>72</v>
      </c>
      <c r="AL2388">
        <v>1</v>
      </c>
      <c r="AM2388" s="1" t="s">
        <v>4947</v>
      </c>
      <c r="AN2388" s="2">
        <v>46113</v>
      </c>
      <c r="AO2388" s="3">
        <v>46113</v>
      </c>
    </row>
    <row r="2389" spans="1:41">
      <c r="A2389" s="1" t="s">
        <v>4948</v>
      </c>
      <c r="B2389" s="1" t="s">
        <v>3733</v>
      </c>
      <c r="E2389" s="1" t="s">
        <v>3734</v>
      </c>
      <c r="F2389">
        <v>46141.833333333336</v>
      </c>
      <c r="G2389">
        <v>46142.833333333336</v>
      </c>
      <c r="H2389">
        <v>46112.833333333336</v>
      </c>
      <c r="I2389">
        <v>46142.833333333336</v>
      </c>
      <c r="J2389" s="1" t="s">
        <v>3751</v>
      </c>
      <c r="K2389" s="1" t="s">
        <v>124</v>
      </c>
      <c r="L2389" s="1" t="s">
        <v>3752</v>
      </c>
      <c r="M2389" s="1" t="s">
        <v>3757</v>
      </c>
      <c r="N2389" s="1" t="s">
        <v>3738</v>
      </c>
      <c r="O2389" s="1" t="s">
        <v>49</v>
      </c>
      <c r="P2389">
        <v>12.755699999999999</v>
      </c>
      <c r="Q2389" s="1" t="s">
        <v>3754</v>
      </c>
      <c r="R2389">
        <v>6.2499823608269249</v>
      </c>
      <c r="S2389" s="1" t="s">
        <v>51</v>
      </c>
      <c r="T2389" s="1" t="s">
        <v>52</v>
      </c>
      <c r="U2389">
        <v>79.722899999999996</v>
      </c>
      <c r="V2389">
        <v>75.736800000000002</v>
      </c>
      <c r="W2389">
        <v>75.736800000000002</v>
      </c>
      <c r="X2389" s="1" t="s">
        <v>53</v>
      </c>
      <c r="Y2389" s="1" t="s">
        <v>49</v>
      </c>
      <c r="Z2389" s="1" t="s">
        <v>3752</v>
      </c>
      <c r="AA2389" s="1" t="s">
        <v>55</v>
      </c>
      <c r="AB2389" s="1" t="s">
        <v>56</v>
      </c>
      <c r="AC2389" s="1" t="s">
        <v>57</v>
      </c>
      <c r="AD2389" s="1" t="s">
        <v>58</v>
      </c>
      <c r="AE2389" s="1" t="s">
        <v>59</v>
      </c>
      <c r="AF2389" s="1" t="s">
        <v>56</v>
      </c>
      <c r="AG2389" s="1" t="s">
        <v>3745</v>
      </c>
      <c r="AH2389">
        <v>585</v>
      </c>
      <c r="AI2389" s="1" t="s">
        <v>56</v>
      </c>
      <c r="AJ2389" s="1" t="s">
        <v>56</v>
      </c>
      <c r="AK2389" s="1" t="s">
        <v>61</v>
      </c>
      <c r="AL2389">
        <v>1</v>
      </c>
      <c r="AM2389" s="1" t="s">
        <v>4949</v>
      </c>
      <c r="AN2389" s="2">
        <v>46113</v>
      </c>
      <c r="AO2389" s="3">
        <v>46113</v>
      </c>
    </row>
    <row r="2390" spans="1:41">
      <c r="A2390" s="1" t="s">
        <v>4950</v>
      </c>
      <c r="B2390" s="1" t="s">
        <v>3733</v>
      </c>
      <c r="E2390" s="1" t="s">
        <v>3734</v>
      </c>
      <c r="F2390">
        <v>46141.833333333336</v>
      </c>
      <c r="G2390">
        <v>46142.833333333336</v>
      </c>
      <c r="H2390">
        <v>46112.833333333336</v>
      </c>
      <c r="I2390">
        <v>46142.833333333336</v>
      </c>
      <c r="J2390" s="1" t="s">
        <v>3760</v>
      </c>
      <c r="K2390" s="1" t="s">
        <v>76</v>
      </c>
      <c r="L2390" s="1" t="s">
        <v>3761</v>
      </c>
      <c r="M2390" s="1" t="s">
        <v>3762</v>
      </c>
      <c r="N2390" s="1" t="s">
        <v>3738</v>
      </c>
      <c r="O2390" s="1" t="s">
        <v>49</v>
      </c>
      <c r="P2390">
        <v>323.51609999999999</v>
      </c>
      <c r="Q2390" s="1" t="s">
        <v>3763</v>
      </c>
      <c r="R2390">
        <v>2.5999942506725323E-2</v>
      </c>
      <c r="S2390" s="1" t="s">
        <v>51</v>
      </c>
      <c r="T2390" s="1" t="s">
        <v>52</v>
      </c>
      <c r="U2390">
        <v>8.4114000000000004</v>
      </c>
      <c r="V2390">
        <v>7.7644000000000002</v>
      </c>
      <c r="W2390">
        <v>7.7644000000000002</v>
      </c>
      <c r="X2390" s="1" t="s">
        <v>53</v>
      </c>
      <c r="Y2390" s="1" t="s">
        <v>49</v>
      </c>
      <c r="Z2390" s="1" t="s">
        <v>3761</v>
      </c>
      <c r="AA2390" s="1" t="s">
        <v>3741</v>
      </c>
      <c r="AB2390" s="1" t="s">
        <v>3742</v>
      </c>
      <c r="AC2390" s="1" t="s">
        <v>67</v>
      </c>
      <c r="AD2390" s="1" t="s">
        <v>3743</v>
      </c>
      <c r="AE2390" s="1" t="s">
        <v>3744</v>
      </c>
      <c r="AF2390" s="1" t="s">
        <v>70</v>
      </c>
      <c r="AG2390" s="1" t="s">
        <v>3745</v>
      </c>
      <c r="AH2390">
        <v>586</v>
      </c>
      <c r="AI2390" s="1" t="s">
        <v>70</v>
      </c>
      <c r="AJ2390" s="1" t="s">
        <v>71</v>
      </c>
      <c r="AK2390" s="1" t="s">
        <v>72</v>
      </c>
      <c r="AL2390">
        <v>1</v>
      </c>
      <c r="AM2390" s="1" t="s">
        <v>4951</v>
      </c>
      <c r="AN2390" s="2">
        <v>46113</v>
      </c>
      <c r="AO2390" s="3">
        <v>46113</v>
      </c>
    </row>
    <row r="2391" spans="1:41">
      <c r="A2391" s="1" t="s">
        <v>4952</v>
      </c>
      <c r="B2391" s="1" t="s">
        <v>3733</v>
      </c>
      <c r="E2391" s="1" t="s">
        <v>3734</v>
      </c>
      <c r="F2391">
        <v>46141.833333333336</v>
      </c>
      <c r="G2391">
        <v>46142.833333333336</v>
      </c>
      <c r="H2391">
        <v>46112.833333333336</v>
      </c>
      <c r="I2391">
        <v>46142.833333333336</v>
      </c>
      <c r="J2391" s="1" t="s">
        <v>3760</v>
      </c>
      <c r="K2391" s="1" t="s">
        <v>76</v>
      </c>
      <c r="L2391" s="1" t="s">
        <v>3761</v>
      </c>
      <c r="M2391" s="1" t="s">
        <v>3766</v>
      </c>
      <c r="N2391" s="1" t="s">
        <v>3738</v>
      </c>
      <c r="O2391" s="1" t="s">
        <v>49</v>
      </c>
      <c r="P2391">
        <v>297.70929999999998</v>
      </c>
      <c r="Q2391" s="1" t="s">
        <v>3763</v>
      </c>
      <c r="R2391">
        <v>2.5999859594577665E-2</v>
      </c>
      <c r="S2391" s="1" t="s">
        <v>51</v>
      </c>
      <c r="T2391" s="1" t="s">
        <v>52</v>
      </c>
      <c r="U2391">
        <v>7.7404000000000002</v>
      </c>
      <c r="V2391">
        <v>7.1449999999999996</v>
      </c>
      <c r="W2391">
        <v>7.1449999999999996</v>
      </c>
      <c r="X2391" s="1" t="s">
        <v>53</v>
      </c>
      <c r="Y2391" s="1" t="s">
        <v>49</v>
      </c>
      <c r="Z2391" s="1" t="s">
        <v>3761</v>
      </c>
      <c r="AA2391" s="1" t="s">
        <v>3741</v>
      </c>
      <c r="AB2391" s="1" t="s">
        <v>3742</v>
      </c>
      <c r="AC2391" s="1" t="s">
        <v>67</v>
      </c>
      <c r="AD2391" s="1" t="s">
        <v>3743</v>
      </c>
      <c r="AE2391" s="1" t="s">
        <v>3744</v>
      </c>
      <c r="AF2391" s="1" t="s">
        <v>70</v>
      </c>
      <c r="AG2391" s="1" t="s">
        <v>3745</v>
      </c>
      <c r="AH2391">
        <v>587</v>
      </c>
      <c r="AI2391" s="1" t="s">
        <v>70</v>
      </c>
      <c r="AJ2391" s="1" t="s">
        <v>71</v>
      </c>
      <c r="AK2391" s="1" t="s">
        <v>72</v>
      </c>
      <c r="AL2391">
        <v>1</v>
      </c>
      <c r="AM2391" s="1" t="s">
        <v>4953</v>
      </c>
      <c r="AN2391" s="2">
        <v>46113</v>
      </c>
      <c r="AO2391" s="3">
        <v>46113</v>
      </c>
    </row>
    <row r="2392" spans="1:41">
      <c r="A2392" s="1" t="s">
        <v>4954</v>
      </c>
      <c r="B2392" s="1" t="s">
        <v>3733</v>
      </c>
      <c r="E2392" s="1" t="s">
        <v>3734</v>
      </c>
      <c r="F2392">
        <v>46141.833333333336</v>
      </c>
      <c r="G2392">
        <v>46142.833333333336</v>
      </c>
      <c r="H2392">
        <v>46112.833333333336</v>
      </c>
      <c r="I2392">
        <v>46142.833333333336</v>
      </c>
      <c r="J2392" s="1" t="s">
        <v>3769</v>
      </c>
      <c r="K2392" s="1" t="s">
        <v>87</v>
      </c>
      <c r="L2392" s="1" t="s">
        <v>3770</v>
      </c>
      <c r="M2392" s="1" t="s">
        <v>3771</v>
      </c>
      <c r="N2392" s="1" t="s">
        <v>3738</v>
      </c>
      <c r="O2392" s="1" t="s">
        <v>49</v>
      </c>
      <c r="P2392">
        <v>433.1823</v>
      </c>
      <c r="Q2392" s="1" t="s">
        <v>3739</v>
      </c>
      <c r="R2392">
        <v>8.2600097003040066E-2</v>
      </c>
      <c r="S2392" s="1" t="s">
        <v>3740</v>
      </c>
      <c r="T2392" s="1" t="s">
        <v>52</v>
      </c>
      <c r="U2392">
        <v>35.780900000000003</v>
      </c>
      <c r="V2392">
        <v>29.491099999999999</v>
      </c>
      <c r="W2392">
        <v>29.491099999999999</v>
      </c>
      <c r="X2392" s="1" t="s">
        <v>53</v>
      </c>
      <c r="Y2392" s="1" t="s">
        <v>49</v>
      </c>
      <c r="Z2392" s="1" t="s">
        <v>3770</v>
      </c>
      <c r="AA2392" s="1" t="s">
        <v>3741</v>
      </c>
      <c r="AB2392" s="1" t="s">
        <v>3742</v>
      </c>
      <c r="AC2392" s="1" t="s">
        <v>67</v>
      </c>
      <c r="AD2392" s="1" t="s">
        <v>3743</v>
      </c>
      <c r="AE2392" s="1" t="s">
        <v>3744</v>
      </c>
      <c r="AF2392" s="1" t="s">
        <v>70</v>
      </c>
      <c r="AG2392" s="1" t="s">
        <v>3745</v>
      </c>
      <c r="AH2392">
        <v>588</v>
      </c>
      <c r="AI2392" s="1" t="s">
        <v>70</v>
      </c>
      <c r="AJ2392" s="1" t="s">
        <v>71</v>
      </c>
      <c r="AK2392" s="1" t="s">
        <v>72</v>
      </c>
      <c r="AL2392">
        <v>1</v>
      </c>
      <c r="AM2392" s="1" t="s">
        <v>4955</v>
      </c>
      <c r="AN2392" s="2">
        <v>46113</v>
      </c>
      <c r="AO2392" s="3">
        <v>46113</v>
      </c>
    </row>
    <row r="2393" spans="1:41">
      <c r="A2393" s="1" t="s">
        <v>4956</v>
      </c>
      <c r="B2393" s="1" t="s">
        <v>3733</v>
      </c>
      <c r="E2393" s="1" t="s">
        <v>3734</v>
      </c>
      <c r="F2393">
        <v>46141.833333333336</v>
      </c>
      <c r="G2393">
        <v>46142.833333333336</v>
      </c>
      <c r="H2393">
        <v>46112.833333333336</v>
      </c>
      <c r="I2393">
        <v>46142.833333333336</v>
      </c>
      <c r="J2393" s="1" t="s">
        <v>3769</v>
      </c>
      <c r="K2393" s="1" t="s">
        <v>87</v>
      </c>
      <c r="L2393" s="1" t="s">
        <v>3770</v>
      </c>
      <c r="M2393" s="1" t="s">
        <v>3774</v>
      </c>
      <c r="N2393" s="1" t="s">
        <v>3738</v>
      </c>
      <c r="O2393" s="1" t="s">
        <v>49</v>
      </c>
      <c r="P2393">
        <v>410.10539999999997</v>
      </c>
      <c r="Q2393" s="1" t="s">
        <v>3739</v>
      </c>
      <c r="R2393">
        <v>8.2599985272078832E-2</v>
      </c>
      <c r="S2393" s="1" t="s">
        <v>3740</v>
      </c>
      <c r="T2393" s="1" t="s">
        <v>52</v>
      </c>
      <c r="U2393">
        <v>33.874699999999997</v>
      </c>
      <c r="V2393">
        <v>27.92</v>
      </c>
      <c r="W2393">
        <v>27.92</v>
      </c>
      <c r="X2393" s="1" t="s">
        <v>53</v>
      </c>
      <c r="Y2393" s="1" t="s">
        <v>49</v>
      </c>
      <c r="Z2393" s="1" t="s">
        <v>3770</v>
      </c>
      <c r="AA2393" s="1" t="s">
        <v>3741</v>
      </c>
      <c r="AB2393" s="1" t="s">
        <v>3742</v>
      </c>
      <c r="AC2393" s="1" t="s">
        <v>67</v>
      </c>
      <c r="AD2393" s="1" t="s">
        <v>3743</v>
      </c>
      <c r="AE2393" s="1" t="s">
        <v>3744</v>
      </c>
      <c r="AF2393" s="1" t="s">
        <v>70</v>
      </c>
      <c r="AG2393" s="1" t="s">
        <v>3745</v>
      </c>
      <c r="AH2393">
        <v>589</v>
      </c>
      <c r="AI2393" s="1" t="s">
        <v>70</v>
      </c>
      <c r="AJ2393" s="1" t="s">
        <v>71</v>
      </c>
      <c r="AK2393" s="1" t="s">
        <v>72</v>
      </c>
      <c r="AL2393">
        <v>1</v>
      </c>
      <c r="AM2393" s="1" t="s">
        <v>4957</v>
      </c>
      <c r="AN2393" s="2">
        <v>46113</v>
      </c>
      <c r="AO2393" s="3">
        <v>46113</v>
      </c>
    </row>
    <row r="2394" spans="1:41">
      <c r="A2394" s="1" t="s">
        <v>4958</v>
      </c>
      <c r="B2394" s="1" t="s">
        <v>3733</v>
      </c>
      <c r="E2394" s="1" t="s">
        <v>3734</v>
      </c>
      <c r="F2394">
        <v>46141.833333333336</v>
      </c>
      <c r="G2394">
        <v>46142.833333333336</v>
      </c>
      <c r="H2394">
        <v>46112.833333333336</v>
      </c>
      <c r="I2394">
        <v>46142.833333333336</v>
      </c>
      <c r="J2394" s="1" t="s">
        <v>3777</v>
      </c>
      <c r="K2394" s="1" t="s">
        <v>107</v>
      </c>
      <c r="L2394" s="1" t="s">
        <v>3778</v>
      </c>
      <c r="M2394" s="1" t="s">
        <v>3779</v>
      </c>
      <c r="N2394" s="1" t="s">
        <v>3738</v>
      </c>
      <c r="O2394" s="1" t="s">
        <v>49</v>
      </c>
      <c r="P2394">
        <v>306.74689999999998</v>
      </c>
      <c r="Q2394" s="1" t="s">
        <v>3780</v>
      </c>
      <c r="R2394">
        <v>0.50000016300083239</v>
      </c>
      <c r="S2394" s="1" t="s">
        <v>51</v>
      </c>
      <c r="T2394" s="1" t="s">
        <v>52</v>
      </c>
      <c r="U2394">
        <v>153.37350000000001</v>
      </c>
      <c r="V2394">
        <v>141.1036</v>
      </c>
      <c r="W2394">
        <v>141.1036</v>
      </c>
      <c r="X2394" s="1" t="s">
        <v>53</v>
      </c>
      <c r="Y2394" s="1" t="s">
        <v>49</v>
      </c>
      <c r="Z2394" s="1" t="s">
        <v>3778</v>
      </c>
      <c r="AA2394" s="1" t="s">
        <v>3781</v>
      </c>
      <c r="AB2394" s="1" t="s">
        <v>3742</v>
      </c>
      <c r="AC2394" s="1" t="s">
        <v>67</v>
      </c>
      <c r="AD2394" s="1" t="s">
        <v>3743</v>
      </c>
      <c r="AE2394" s="1" t="s">
        <v>3744</v>
      </c>
      <c r="AF2394" s="1" t="s">
        <v>70</v>
      </c>
      <c r="AG2394" s="1" t="s">
        <v>3745</v>
      </c>
      <c r="AH2394">
        <v>590</v>
      </c>
      <c r="AI2394" s="1" t="s">
        <v>113</v>
      </c>
      <c r="AJ2394" s="1" t="s">
        <v>114</v>
      </c>
      <c r="AK2394" s="1" t="s">
        <v>115</v>
      </c>
      <c r="AL2394">
        <v>1</v>
      </c>
      <c r="AM2394" s="1" t="s">
        <v>4959</v>
      </c>
      <c r="AN2394" s="2">
        <v>46113</v>
      </c>
      <c r="AO2394" s="3">
        <v>46113</v>
      </c>
    </row>
    <row r="2395" spans="1:41">
      <c r="A2395" s="1" t="s">
        <v>4960</v>
      </c>
      <c r="B2395" s="1" t="s">
        <v>3733</v>
      </c>
      <c r="E2395" s="1" t="s">
        <v>3734</v>
      </c>
      <c r="F2395">
        <v>46141.833333333336</v>
      </c>
      <c r="G2395">
        <v>46142.833333333336</v>
      </c>
      <c r="H2395">
        <v>46112.833333333336</v>
      </c>
      <c r="I2395">
        <v>46142.833333333336</v>
      </c>
      <c r="J2395" s="1" t="s">
        <v>3777</v>
      </c>
      <c r="K2395" s="1" t="s">
        <v>107</v>
      </c>
      <c r="L2395" s="1" t="s">
        <v>3778</v>
      </c>
      <c r="M2395" s="1" t="s">
        <v>3784</v>
      </c>
      <c r="N2395" s="1" t="s">
        <v>3738</v>
      </c>
      <c r="O2395" s="1" t="s">
        <v>49</v>
      </c>
      <c r="P2395">
        <v>283.64569999999998</v>
      </c>
      <c r="Q2395" s="1" t="s">
        <v>3780</v>
      </c>
      <c r="R2395">
        <v>0.49999982372375112</v>
      </c>
      <c r="S2395" s="1" t="s">
        <v>51</v>
      </c>
      <c r="T2395" s="1" t="s">
        <v>52</v>
      </c>
      <c r="U2395">
        <v>141.8228</v>
      </c>
      <c r="V2395">
        <v>130.477</v>
      </c>
      <c r="W2395">
        <v>130.477</v>
      </c>
      <c r="X2395" s="1" t="s">
        <v>53</v>
      </c>
      <c r="Y2395" s="1" t="s">
        <v>49</v>
      </c>
      <c r="Z2395" s="1" t="s">
        <v>3778</v>
      </c>
      <c r="AA2395" s="1" t="s">
        <v>3781</v>
      </c>
      <c r="AB2395" s="1" t="s">
        <v>3742</v>
      </c>
      <c r="AC2395" s="1" t="s">
        <v>67</v>
      </c>
      <c r="AD2395" s="1" t="s">
        <v>3743</v>
      </c>
      <c r="AE2395" s="1" t="s">
        <v>3744</v>
      </c>
      <c r="AF2395" s="1" t="s">
        <v>70</v>
      </c>
      <c r="AG2395" s="1" t="s">
        <v>3745</v>
      </c>
      <c r="AH2395">
        <v>591</v>
      </c>
      <c r="AI2395" s="1" t="s">
        <v>113</v>
      </c>
      <c r="AJ2395" s="1" t="s">
        <v>114</v>
      </c>
      <c r="AK2395" s="1" t="s">
        <v>115</v>
      </c>
      <c r="AL2395">
        <v>1</v>
      </c>
      <c r="AM2395" s="1" t="s">
        <v>4961</v>
      </c>
      <c r="AN2395" s="2">
        <v>46113</v>
      </c>
      <c r="AO2395" s="3">
        <v>46113</v>
      </c>
    </row>
    <row r="2396" spans="1:41">
      <c r="A2396" s="1" t="s">
        <v>4962</v>
      </c>
      <c r="B2396" s="1" t="s">
        <v>3733</v>
      </c>
      <c r="E2396" s="1" t="s">
        <v>3787</v>
      </c>
      <c r="F2396">
        <v>46141.833333333336</v>
      </c>
      <c r="G2396">
        <v>46142.833333333336</v>
      </c>
      <c r="H2396">
        <v>46112.833333333336</v>
      </c>
      <c r="I2396">
        <v>46142.833333333336</v>
      </c>
      <c r="J2396" s="1" t="s">
        <v>3735</v>
      </c>
      <c r="K2396" s="1" t="s">
        <v>45</v>
      </c>
      <c r="L2396" s="1" t="s">
        <v>3736</v>
      </c>
      <c r="M2396" s="1" t="s">
        <v>3788</v>
      </c>
      <c r="N2396" s="1" t="s">
        <v>3738</v>
      </c>
      <c r="O2396" s="1" t="s">
        <v>49</v>
      </c>
      <c r="P2396">
        <v>628.12109999999996</v>
      </c>
      <c r="Q2396" s="1" t="s">
        <v>3739</v>
      </c>
      <c r="R2396">
        <v>3.1610942539583534E-2</v>
      </c>
      <c r="S2396" s="1" t="s">
        <v>3740</v>
      </c>
      <c r="T2396" s="1" t="s">
        <v>52</v>
      </c>
      <c r="U2396">
        <v>19.855499999999999</v>
      </c>
      <c r="V2396">
        <v>16.1114</v>
      </c>
      <c r="W2396">
        <v>16.1114</v>
      </c>
      <c r="X2396" s="1" t="s">
        <v>53</v>
      </c>
      <c r="Y2396" s="1" t="s">
        <v>49</v>
      </c>
      <c r="Z2396" s="1" t="s">
        <v>3736</v>
      </c>
      <c r="AA2396" s="1" t="s">
        <v>3789</v>
      </c>
      <c r="AB2396" s="1" t="s">
        <v>3790</v>
      </c>
      <c r="AC2396" s="1" t="s">
        <v>125</v>
      </c>
      <c r="AD2396" s="1" t="s">
        <v>3791</v>
      </c>
      <c r="AE2396" s="1" t="s">
        <v>3792</v>
      </c>
      <c r="AF2396" s="1" t="s">
        <v>70</v>
      </c>
      <c r="AG2396" s="1" t="s">
        <v>3745</v>
      </c>
      <c r="AH2396">
        <v>592</v>
      </c>
      <c r="AI2396" s="1" t="s">
        <v>70</v>
      </c>
      <c r="AJ2396" s="1" t="s">
        <v>71</v>
      </c>
      <c r="AK2396" s="1" t="s">
        <v>72</v>
      </c>
      <c r="AL2396">
        <v>1</v>
      </c>
      <c r="AM2396" s="1" t="s">
        <v>4963</v>
      </c>
      <c r="AN2396" s="2">
        <v>46113</v>
      </c>
      <c r="AO2396" s="3">
        <v>46113</v>
      </c>
    </row>
    <row r="2397" spans="1:41">
      <c r="A2397" s="1" t="s">
        <v>4964</v>
      </c>
      <c r="B2397" s="1" t="s">
        <v>3733</v>
      </c>
      <c r="E2397" s="1" t="s">
        <v>3787</v>
      </c>
      <c r="F2397">
        <v>46141.833333333336</v>
      </c>
      <c r="G2397">
        <v>46142.833333333336</v>
      </c>
      <c r="H2397">
        <v>46112.833333333336</v>
      </c>
      <c r="I2397">
        <v>46142.833333333336</v>
      </c>
      <c r="J2397" s="1" t="s">
        <v>3735</v>
      </c>
      <c r="K2397" s="1" t="s">
        <v>45</v>
      </c>
      <c r="L2397" s="1" t="s">
        <v>3736</v>
      </c>
      <c r="M2397" s="1" t="s">
        <v>3795</v>
      </c>
      <c r="N2397" s="1" t="s">
        <v>3738</v>
      </c>
      <c r="O2397" s="1" t="s">
        <v>49</v>
      </c>
      <c r="P2397">
        <v>730.3143</v>
      </c>
      <c r="Q2397" s="1" t="s">
        <v>3739</v>
      </c>
      <c r="R2397">
        <v>3.1611047462715716E-2</v>
      </c>
      <c r="S2397" s="1" t="s">
        <v>3740</v>
      </c>
      <c r="T2397" s="1" t="s">
        <v>52</v>
      </c>
      <c r="U2397">
        <v>23.085999999999999</v>
      </c>
      <c r="V2397">
        <v>18.732600000000001</v>
      </c>
      <c r="W2397">
        <v>18.732600000000001</v>
      </c>
      <c r="X2397" s="1" t="s">
        <v>53</v>
      </c>
      <c r="Y2397" s="1" t="s">
        <v>49</v>
      </c>
      <c r="Z2397" s="1" t="s">
        <v>3736</v>
      </c>
      <c r="AA2397" s="1" t="s">
        <v>3789</v>
      </c>
      <c r="AB2397" s="1" t="s">
        <v>3790</v>
      </c>
      <c r="AC2397" s="1" t="s">
        <v>125</v>
      </c>
      <c r="AD2397" s="1" t="s">
        <v>3791</v>
      </c>
      <c r="AE2397" s="1" t="s">
        <v>3792</v>
      </c>
      <c r="AF2397" s="1" t="s">
        <v>70</v>
      </c>
      <c r="AG2397" s="1" t="s">
        <v>3745</v>
      </c>
      <c r="AH2397">
        <v>593</v>
      </c>
      <c r="AI2397" s="1" t="s">
        <v>70</v>
      </c>
      <c r="AJ2397" s="1" t="s">
        <v>71</v>
      </c>
      <c r="AK2397" s="1" t="s">
        <v>72</v>
      </c>
      <c r="AL2397">
        <v>1</v>
      </c>
      <c r="AM2397" s="1" t="s">
        <v>4965</v>
      </c>
      <c r="AN2397" s="2">
        <v>46113</v>
      </c>
      <c r="AO2397" s="3">
        <v>46113</v>
      </c>
    </row>
    <row r="2398" spans="1:41">
      <c r="A2398" s="1" t="s">
        <v>4966</v>
      </c>
      <c r="B2398" s="1" t="s">
        <v>3733</v>
      </c>
      <c r="E2398" s="1" t="s">
        <v>3787</v>
      </c>
      <c r="F2398">
        <v>46141.833333333336</v>
      </c>
      <c r="G2398">
        <v>46142.833333333336</v>
      </c>
      <c r="H2398">
        <v>46112.833333333336</v>
      </c>
      <c r="I2398">
        <v>46142.833333333336</v>
      </c>
      <c r="J2398" s="1" t="s">
        <v>3751</v>
      </c>
      <c r="K2398" s="1" t="s">
        <v>124</v>
      </c>
      <c r="L2398" s="1" t="s">
        <v>3752</v>
      </c>
      <c r="M2398" s="1" t="s">
        <v>3798</v>
      </c>
      <c r="N2398" s="1" t="s">
        <v>3738</v>
      </c>
      <c r="O2398" s="1" t="s">
        <v>49</v>
      </c>
      <c r="P2398">
        <v>5.4455999999999998</v>
      </c>
      <c r="Q2398" s="1" t="s">
        <v>3754</v>
      </c>
      <c r="R2398">
        <v>6.2500183634493895</v>
      </c>
      <c r="S2398" s="1" t="s">
        <v>51</v>
      </c>
      <c r="T2398" s="1" t="s">
        <v>52</v>
      </c>
      <c r="U2398">
        <v>34.0351</v>
      </c>
      <c r="V2398">
        <v>32.333300000000001</v>
      </c>
      <c r="W2398">
        <v>32.333300000000001</v>
      </c>
      <c r="X2398" s="1" t="s">
        <v>53</v>
      </c>
      <c r="Y2398" s="1" t="s">
        <v>49</v>
      </c>
      <c r="Z2398" s="1" t="s">
        <v>3752</v>
      </c>
      <c r="AA2398" s="1" t="s">
        <v>3789</v>
      </c>
      <c r="AB2398" s="1" t="s">
        <v>3790</v>
      </c>
      <c r="AC2398" s="1" t="s">
        <v>125</v>
      </c>
      <c r="AD2398" s="1" t="s">
        <v>3791</v>
      </c>
      <c r="AE2398" s="1" t="s">
        <v>3792</v>
      </c>
      <c r="AF2398" s="1" t="s">
        <v>70</v>
      </c>
      <c r="AG2398" s="1" t="s">
        <v>3745</v>
      </c>
      <c r="AH2398">
        <v>594</v>
      </c>
      <c r="AI2398" s="1" t="s">
        <v>70</v>
      </c>
      <c r="AJ2398" s="1" t="s">
        <v>71</v>
      </c>
      <c r="AK2398" s="1" t="s">
        <v>72</v>
      </c>
      <c r="AL2398">
        <v>1</v>
      </c>
      <c r="AM2398" s="1" t="s">
        <v>4967</v>
      </c>
      <c r="AN2398" s="2">
        <v>46113</v>
      </c>
      <c r="AO2398" s="3">
        <v>46113</v>
      </c>
    </row>
    <row r="2399" spans="1:41">
      <c r="A2399" s="1" t="s">
        <v>4968</v>
      </c>
      <c r="B2399" s="1" t="s">
        <v>3733</v>
      </c>
      <c r="E2399" s="1" t="s">
        <v>3787</v>
      </c>
      <c r="F2399">
        <v>46141.833333333336</v>
      </c>
      <c r="G2399">
        <v>46142.833333333336</v>
      </c>
      <c r="H2399">
        <v>46112.833333333336</v>
      </c>
      <c r="I2399">
        <v>46142.833333333336</v>
      </c>
      <c r="J2399" s="1" t="s">
        <v>3751</v>
      </c>
      <c r="K2399" s="1" t="s">
        <v>124</v>
      </c>
      <c r="L2399" s="1" t="s">
        <v>3752</v>
      </c>
      <c r="M2399" s="1" t="s">
        <v>3801</v>
      </c>
      <c r="N2399" s="1" t="s">
        <v>3738</v>
      </c>
      <c r="O2399" s="1" t="s">
        <v>49</v>
      </c>
      <c r="P2399">
        <v>5.0096999999999996</v>
      </c>
      <c r="Q2399" s="1" t="s">
        <v>3754</v>
      </c>
      <c r="R2399">
        <v>6.2499550871309664</v>
      </c>
      <c r="S2399" s="1" t="s">
        <v>51</v>
      </c>
      <c r="T2399" s="1" t="s">
        <v>52</v>
      </c>
      <c r="U2399">
        <v>31.310400000000001</v>
      </c>
      <c r="V2399">
        <v>29.744900000000001</v>
      </c>
      <c r="W2399">
        <v>29.744900000000001</v>
      </c>
      <c r="X2399" s="1" t="s">
        <v>53</v>
      </c>
      <c r="Y2399" s="1" t="s">
        <v>49</v>
      </c>
      <c r="Z2399" s="1" t="s">
        <v>3752</v>
      </c>
      <c r="AA2399" s="1" t="s">
        <v>3789</v>
      </c>
      <c r="AB2399" s="1" t="s">
        <v>3790</v>
      </c>
      <c r="AC2399" s="1" t="s">
        <v>125</v>
      </c>
      <c r="AD2399" s="1" t="s">
        <v>3791</v>
      </c>
      <c r="AE2399" s="1" t="s">
        <v>3792</v>
      </c>
      <c r="AF2399" s="1" t="s">
        <v>70</v>
      </c>
      <c r="AG2399" s="1" t="s">
        <v>3745</v>
      </c>
      <c r="AH2399">
        <v>595</v>
      </c>
      <c r="AI2399" s="1" t="s">
        <v>70</v>
      </c>
      <c r="AJ2399" s="1" t="s">
        <v>71</v>
      </c>
      <c r="AK2399" s="1" t="s">
        <v>72</v>
      </c>
      <c r="AL2399">
        <v>1</v>
      </c>
      <c r="AM2399" s="1" t="s">
        <v>4969</v>
      </c>
      <c r="AN2399" s="2">
        <v>46113</v>
      </c>
      <c r="AO2399" s="3">
        <v>46113</v>
      </c>
    </row>
    <row r="2400" spans="1:41">
      <c r="A2400" s="1" t="s">
        <v>4970</v>
      </c>
      <c r="B2400" s="1" t="s">
        <v>3733</v>
      </c>
      <c r="E2400" s="1" t="s">
        <v>3787</v>
      </c>
      <c r="F2400">
        <v>46141.833333333336</v>
      </c>
      <c r="G2400">
        <v>46142.833333333336</v>
      </c>
      <c r="H2400">
        <v>46112.833333333336</v>
      </c>
      <c r="I2400">
        <v>46142.833333333336</v>
      </c>
      <c r="J2400" s="1" t="s">
        <v>3760</v>
      </c>
      <c r="K2400" s="1" t="s">
        <v>76</v>
      </c>
      <c r="L2400" s="1" t="s">
        <v>3761</v>
      </c>
      <c r="M2400" s="1" t="s">
        <v>3804</v>
      </c>
      <c r="N2400" s="1" t="s">
        <v>3738</v>
      </c>
      <c r="O2400" s="1" t="s">
        <v>49</v>
      </c>
      <c r="P2400">
        <v>152.643</v>
      </c>
      <c r="Q2400" s="1" t="s">
        <v>3763</v>
      </c>
      <c r="R2400">
        <v>2.5999882077789353E-2</v>
      </c>
      <c r="S2400" s="1" t="s">
        <v>51</v>
      </c>
      <c r="T2400" s="1" t="s">
        <v>52</v>
      </c>
      <c r="U2400">
        <v>3.9687000000000001</v>
      </c>
      <c r="V2400">
        <v>3.6634000000000002</v>
      </c>
      <c r="W2400">
        <v>3.6634000000000002</v>
      </c>
      <c r="X2400" s="1" t="s">
        <v>53</v>
      </c>
      <c r="Y2400" s="1" t="s">
        <v>49</v>
      </c>
      <c r="Z2400" s="1" t="s">
        <v>3761</v>
      </c>
      <c r="AA2400" s="1" t="s">
        <v>3789</v>
      </c>
      <c r="AB2400" s="1" t="s">
        <v>3790</v>
      </c>
      <c r="AC2400" s="1" t="s">
        <v>125</v>
      </c>
      <c r="AD2400" s="1" t="s">
        <v>3791</v>
      </c>
      <c r="AE2400" s="1" t="s">
        <v>3792</v>
      </c>
      <c r="AF2400" s="1" t="s">
        <v>70</v>
      </c>
      <c r="AG2400" s="1" t="s">
        <v>3745</v>
      </c>
      <c r="AH2400">
        <v>596</v>
      </c>
      <c r="AI2400" s="1" t="s">
        <v>70</v>
      </c>
      <c r="AJ2400" s="1" t="s">
        <v>71</v>
      </c>
      <c r="AK2400" s="1" t="s">
        <v>72</v>
      </c>
      <c r="AL2400">
        <v>1</v>
      </c>
      <c r="AM2400" s="1" t="s">
        <v>4971</v>
      </c>
      <c r="AN2400" s="2">
        <v>46113</v>
      </c>
      <c r="AO2400" s="3">
        <v>46113</v>
      </c>
    </row>
    <row r="2401" spans="1:41">
      <c r="A2401" s="1" t="s">
        <v>4972</v>
      </c>
      <c r="B2401" s="1" t="s">
        <v>3733</v>
      </c>
      <c r="E2401" s="1" t="s">
        <v>3787</v>
      </c>
      <c r="F2401">
        <v>46141.833333333336</v>
      </c>
      <c r="G2401">
        <v>46142.833333333336</v>
      </c>
      <c r="H2401">
        <v>46112.833333333336</v>
      </c>
      <c r="I2401">
        <v>46142.833333333336</v>
      </c>
      <c r="J2401" s="1" t="s">
        <v>3760</v>
      </c>
      <c r="K2401" s="1" t="s">
        <v>76</v>
      </c>
      <c r="L2401" s="1" t="s">
        <v>3761</v>
      </c>
      <c r="M2401" s="1" t="s">
        <v>3807</v>
      </c>
      <c r="N2401" s="1" t="s">
        <v>3738</v>
      </c>
      <c r="O2401" s="1" t="s">
        <v>49</v>
      </c>
      <c r="P2401">
        <v>138.4992</v>
      </c>
      <c r="Q2401" s="1" t="s">
        <v>3763</v>
      </c>
      <c r="R2401">
        <v>2.6000150181372889E-2</v>
      </c>
      <c r="S2401" s="1" t="s">
        <v>51</v>
      </c>
      <c r="T2401" s="1" t="s">
        <v>52</v>
      </c>
      <c r="U2401">
        <v>3.601</v>
      </c>
      <c r="V2401">
        <v>3.3239999999999998</v>
      </c>
      <c r="W2401">
        <v>3.3239999999999998</v>
      </c>
      <c r="X2401" s="1" t="s">
        <v>53</v>
      </c>
      <c r="Y2401" s="1" t="s">
        <v>49</v>
      </c>
      <c r="Z2401" s="1" t="s">
        <v>3761</v>
      </c>
      <c r="AA2401" s="1" t="s">
        <v>3789</v>
      </c>
      <c r="AB2401" s="1" t="s">
        <v>3790</v>
      </c>
      <c r="AC2401" s="1" t="s">
        <v>125</v>
      </c>
      <c r="AD2401" s="1" t="s">
        <v>3791</v>
      </c>
      <c r="AE2401" s="1" t="s">
        <v>3792</v>
      </c>
      <c r="AF2401" s="1" t="s">
        <v>70</v>
      </c>
      <c r="AG2401" s="1" t="s">
        <v>3745</v>
      </c>
      <c r="AH2401">
        <v>597</v>
      </c>
      <c r="AI2401" s="1" t="s">
        <v>70</v>
      </c>
      <c r="AJ2401" s="1" t="s">
        <v>71</v>
      </c>
      <c r="AK2401" s="1" t="s">
        <v>72</v>
      </c>
      <c r="AL2401">
        <v>1</v>
      </c>
      <c r="AM2401" s="1" t="s">
        <v>4973</v>
      </c>
      <c r="AN2401" s="2">
        <v>46113</v>
      </c>
      <c r="AO2401" s="3">
        <v>46113</v>
      </c>
    </row>
    <row r="2402" spans="1:41">
      <c r="A2402" s="1" t="s">
        <v>4974</v>
      </c>
      <c r="B2402" s="1" t="s">
        <v>3733</v>
      </c>
      <c r="E2402" s="1" t="s">
        <v>3787</v>
      </c>
      <c r="F2402">
        <v>46141.833333333336</v>
      </c>
      <c r="G2402">
        <v>46142.833333333336</v>
      </c>
      <c r="H2402">
        <v>46112.833333333336</v>
      </c>
      <c r="I2402">
        <v>46142.833333333336</v>
      </c>
      <c r="J2402" s="1" t="s">
        <v>3769</v>
      </c>
      <c r="K2402" s="1" t="s">
        <v>87</v>
      </c>
      <c r="L2402" s="1" t="s">
        <v>3770</v>
      </c>
      <c r="M2402" s="1" t="s">
        <v>3810</v>
      </c>
      <c r="N2402" s="1" t="s">
        <v>3738</v>
      </c>
      <c r="O2402" s="1" t="s">
        <v>49</v>
      </c>
      <c r="P2402">
        <v>189.8998</v>
      </c>
      <c r="Q2402" s="1" t="s">
        <v>3739</v>
      </c>
      <c r="R2402">
        <v>8.2599876355846619E-2</v>
      </c>
      <c r="S2402" s="1" t="s">
        <v>3740</v>
      </c>
      <c r="T2402" s="1" t="s">
        <v>52</v>
      </c>
      <c r="U2402">
        <v>15.685700000000001</v>
      </c>
      <c r="V2402">
        <v>12.9284</v>
      </c>
      <c r="W2402">
        <v>12.9284</v>
      </c>
      <c r="X2402" s="1" t="s">
        <v>53</v>
      </c>
      <c r="Y2402" s="1" t="s">
        <v>49</v>
      </c>
      <c r="Z2402" s="1" t="s">
        <v>3770</v>
      </c>
      <c r="AA2402" s="1" t="s">
        <v>3789</v>
      </c>
      <c r="AB2402" s="1" t="s">
        <v>3790</v>
      </c>
      <c r="AC2402" s="1" t="s">
        <v>125</v>
      </c>
      <c r="AD2402" s="1" t="s">
        <v>3791</v>
      </c>
      <c r="AE2402" s="1" t="s">
        <v>3792</v>
      </c>
      <c r="AF2402" s="1" t="s">
        <v>70</v>
      </c>
      <c r="AG2402" s="1" t="s">
        <v>3745</v>
      </c>
      <c r="AH2402">
        <v>598</v>
      </c>
      <c r="AI2402" s="1" t="s">
        <v>70</v>
      </c>
      <c r="AJ2402" s="1" t="s">
        <v>71</v>
      </c>
      <c r="AK2402" s="1" t="s">
        <v>72</v>
      </c>
      <c r="AL2402">
        <v>1</v>
      </c>
      <c r="AM2402" s="1" t="s">
        <v>4975</v>
      </c>
      <c r="AN2402" s="2">
        <v>46113</v>
      </c>
      <c r="AO2402" s="3">
        <v>46113</v>
      </c>
    </row>
    <row r="2403" spans="1:41">
      <c r="A2403" s="1" t="s">
        <v>4976</v>
      </c>
      <c r="B2403" s="1" t="s">
        <v>3733</v>
      </c>
      <c r="E2403" s="1" t="s">
        <v>3787</v>
      </c>
      <c r="F2403">
        <v>46141.833333333336</v>
      </c>
      <c r="G2403">
        <v>46142.833333333336</v>
      </c>
      <c r="H2403">
        <v>46112.833333333336</v>
      </c>
      <c r="I2403">
        <v>46142.833333333336</v>
      </c>
      <c r="J2403" s="1" t="s">
        <v>3769</v>
      </c>
      <c r="K2403" s="1" t="s">
        <v>87</v>
      </c>
      <c r="L2403" s="1" t="s">
        <v>3770</v>
      </c>
      <c r="M2403" s="1" t="s">
        <v>3813</v>
      </c>
      <c r="N2403" s="1" t="s">
        <v>3738</v>
      </c>
      <c r="O2403" s="1" t="s">
        <v>49</v>
      </c>
      <c r="P2403">
        <v>207.73689999999999</v>
      </c>
      <c r="Q2403" s="1" t="s">
        <v>3739</v>
      </c>
      <c r="R2403">
        <v>8.2600154329827785E-2</v>
      </c>
      <c r="S2403" s="1" t="s">
        <v>3740</v>
      </c>
      <c r="T2403" s="1" t="s">
        <v>52</v>
      </c>
      <c r="U2403">
        <v>17.159099999999999</v>
      </c>
      <c r="V2403">
        <v>14.1427</v>
      </c>
      <c r="W2403">
        <v>14.1427</v>
      </c>
      <c r="X2403" s="1" t="s">
        <v>53</v>
      </c>
      <c r="Y2403" s="1" t="s">
        <v>49</v>
      </c>
      <c r="Z2403" s="1" t="s">
        <v>3770</v>
      </c>
      <c r="AA2403" s="1" t="s">
        <v>3789</v>
      </c>
      <c r="AB2403" s="1" t="s">
        <v>3790</v>
      </c>
      <c r="AC2403" s="1" t="s">
        <v>125</v>
      </c>
      <c r="AD2403" s="1" t="s">
        <v>3791</v>
      </c>
      <c r="AE2403" s="1" t="s">
        <v>3792</v>
      </c>
      <c r="AF2403" s="1" t="s">
        <v>70</v>
      </c>
      <c r="AG2403" s="1" t="s">
        <v>3745</v>
      </c>
      <c r="AH2403">
        <v>599</v>
      </c>
      <c r="AI2403" s="1" t="s">
        <v>70</v>
      </c>
      <c r="AJ2403" s="1" t="s">
        <v>71</v>
      </c>
      <c r="AK2403" s="1" t="s">
        <v>72</v>
      </c>
      <c r="AL2403">
        <v>1</v>
      </c>
      <c r="AM2403" s="1" t="s">
        <v>4977</v>
      </c>
      <c r="AN2403" s="2">
        <v>46113</v>
      </c>
      <c r="AO2403" s="3">
        <v>46113</v>
      </c>
    </row>
    <row r="2404" spans="1:41">
      <c r="A2404" s="1" t="s">
        <v>4978</v>
      </c>
      <c r="B2404" s="1" t="s">
        <v>3733</v>
      </c>
      <c r="E2404" s="1" t="s">
        <v>3787</v>
      </c>
      <c r="F2404">
        <v>46141.833333333336</v>
      </c>
      <c r="G2404">
        <v>46142.833333333336</v>
      </c>
      <c r="H2404">
        <v>46112.833333333336</v>
      </c>
      <c r="I2404">
        <v>46142.833333333336</v>
      </c>
      <c r="J2404" s="1" t="s">
        <v>3777</v>
      </c>
      <c r="K2404" s="1" t="s">
        <v>107</v>
      </c>
      <c r="L2404" s="1" t="s">
        <v>3778</v>
      </c>
      <c r="M2404" s="1" t="s">
        <v>3816</v>
      </c>
      <c r="N2404" s="1" t="s">
        <v>3738</v>
      </c>
      <c r="O2404" s="1" t="s">
        <v>49</v>
      </c>
      <c r="P2404">
        <v>125.4191</v>
      </c>
      <c r="Q2404" s="1" t="s">
        <v>3780</v>
      </c>
      <c r="R2404">
        <v>0.50000039866336154</v>
      </c>
      <c r="S2404" s="1" t="s">
        <v>51</v>
      </c>
      <c r="T2404" s="1" t="s">
        <v>52</v>
      </c>
      <c r="U2404">
        <v>62.709600000000002</v>
      </c>
      <c r="V2404">
        <v>57.692799999999998</v>
      </c>
      <c r="W2404">
        <v>57.692799999999998</v>
      </c>
      <c r="X2404" s="1" t="s">
        <v>53</v>
      </c>
      <c r="Y2404" s="1" t="s">
        <v>49</v>
      </c>
      <c r="Z2404" s="1" t="s">
        <v>3778</v>
      </c>
      <c r="AA2404" s="1" t="s">
        <v>3817</v>
      </c>
      <c r="AB2404" s="1" t="s">
        <v>3790</v>
      </c>
      <c r="AC2404" s="1" t="s">
        <v>125</v>
      </c>
      <c r="AD2404" s="1" t="s">
        <v>3791</v>
      </c>
      <c r="AE2404" s="1" t="s">
        <v>3792</v>
      </c>
      <c r="AF2404" s="1" t="s">
        <v>70</v>
      </c>
      <c r="AG2404" s="1" t="s">
        <v>3745</v>
      </c>
      <c r="AH2404">
        <v>600</v>
      </c>
      <c r="AI2404" s="1" t="s">
        <v>113</v>
      </c>
      <c r="AJ2404" s="1" t="s">
        <v>114</v>
      </c>
      <c r="AK2404" s="1" t="s">
        <v>115</v>
      </c>
      <c r="AL2404">
        <v>1</v>
      </c>
      <c r="AM2404" s="1" t="s">
        <v>4979</v>
      </c>
      <c r="AN2404" s="2">
        <v>46113</v>
      </c>
      <c r="AO2404" s="3">
        <v>46113</v>
      </c>
    </row>
    <row r="2405" spans="1:41">
      <c r="A2405" s="1" t="s">
        <v>4980</v>
      </c>
      <c r="B2405" s="1" t="s">
        <v>3733</v>
      </c>
      <c r="E2405" s="1" t="s">
        <v>3787</v>
      </c>
      <c r="F2405">
        <v>46141.833333333336</v>
      </c>
      <c r="G2405">
        <v>46142.833333333336</v>
      </c>
      <c r="H2405">
        <v>46112.833333333336</v>
      </c>
      <c r="I2405">
        <v>46142.833333333336</v>
      </c>
      <c r="J2405" s="1" t="s">
        <v>3777</v>
      </c>
      <c r="K2405" s="1" t="s">
        <v>107</v>
      </c>
      <c r="L2405" s="1" t="s">
        <v>3778</v>
      </c>
      <c r="M2405" s="1" t="s">
        <v>3820</v>
      </c>
      <c r="N2405" s="1" t="s">
        <v>3738</v>
      </c>
      <c r="O2405" s="1" t="s">
        <v>49</v>
      </c>
      <c r="P2405">
        <v>146.262</v>
      </c>
      <c r="Q2405" s="1" t="s">
        <v>3780</v>
      </c>
      <c r="R2405">
        <v>0.5</v>
      </c>
      <c r="S2405" s="1" t="s">
        <v>51</v>
      </c>
      <c r="T2405" s="1" t="s">
        <v>52</v>
      </c>
      <c r="U2405">
        <v>73.131</v>
      </c>
      <c r="V2405">
        <v>67.280500000000004</v>
      </c>
      <c r="W2405">
        <v>67.280500000000004</v>
      </c>
      <c r="X2405" s="1" t="s">
        <v>53</v>
      </c>
      <c r="Y2405" s="1" t="s">
        <v>49</v>
      </c>
      <c r="Z2405" s="1" t="s">
        <v>3778</v>
      </c>
      <c r="AA2405" s="1" t="s">
        <v>3817</v>
      </c>
      <c r="AB2405" s="1" t="s">
        <v>3790</v>
      </c>
      <c r="AC2405" s="1" t="s">
        <v>125</v>
      </c>
      <c r="AD2405" s="1" t="s">
        <v>3791</v>
      </c>
      <c r="AE2405" s="1" t="s">
        <v>3792</v>
      </c>
      <c r="AF2405" s="1" t="s">
        <v>70</v>
      </c>
      <c r="AG2405" s="1" t="s">
        <v>3745</v>
      </c>
      <c r="AH2405">
        <v>601</v>
      </c>
      <c r="AI2405" s="1" t="s">
        <v>113</v>
      </c>
      <c r="AJ2405" s="1" t="s">
        <v>114</v>
      </c>
      <c r="AK2405" s="1" t="s">
        <v>115</v>
      </c>
      <c r="AL2405">
        <v>1</v>
      </c>
      <c r="AM2405" s="1" t="s">
        <v>4981</v>
      </c>
      <c r="AN2405" s="2">
        <v>46113</v>
      </c>
      <c r="AO2405" s="3">
        <v>46113</v>
      </c>
    </row>
    <row r="2406" spans="1:41">
      <c r="A2406" s="1" t="s">
        <v>4982</v>
      </c>
      <c r="B2406" s="1" t="s">
        <v>3733</v>
      </c>
      <c r="E2406" s="1" t="s">
        <v>3734</v>
      </c>
      <c r="F2406">
        <v>46142.833333333336</v>
      </c>
      <c r="G2406">
        <v>46143.833333333336</v>
      </c>
      <c r="H2406">
        <v>46142.833333333336</v>
      </c>
      <c r="I2406">
        <v>46173.833333333336</v>
      </c>
      <c r="J2406" s="1" t="s">
        <v>3735</v>
      </c>
      <c r="K2406" s="1" t="s">
        <v>45</v>
      </c>
      <c r="L2406" s="1" t="s">
        <v>3736</v>
      </c>
      <c r="M2406" s="1" t="s">
        <v>3737</v>
      </c>
      <c r="N2406" s="1" t="s">
        <v>3738</v>
      </c>
      <c r="O2406" s="1" t="s">
        <v>49</v>
      </c>
      <c r="P2406">
        <v>1517.2021</v>
      </c>
      <c r="Q2406" s="1" t="s">
        <v>3739</v>
      </c>
      <c r="R2406">
        <v>3.1611016093373454E-2</v>
      </c>
      <c r="S2406" s="1" t="s">
        <v>3740</v>
      </c>
      <c r="T2406" s="1" t="s">
        <v>52</v>
      </c>
      <c r="U2406">
        <v>47.960299999999997</v>
      </c>
      <c r="V2406">
        <v>38.9163</v>
      </c>
      <c r="W2406">
        <v>38.9163</v>
      </c>
      <c r="X2406" s="1" t="s">
        <v>53</v>
      </c>
      <c r="Y2406" s="1" t="s">
        <v>49</v>
      </c>
      <c r="Z2406" s="1" t="s">
        <v>3736</v>
      </c>
      <c r="AA2406" s="1" t="s">
        <v>3741</v>
      </c>
      <c r="AB2406" s="1" t="s">
        <v>3742</v>
      </c>
      <c r="AC2406" s="1" t="s">
        <v>67</v>
      </c>
      <c r="AD2406" s="1" t="s">
        <v>3743</v>
      </c>
      <c r="AE2406" s="1" t="s">
        <v>3744</v>
      </c>
      <c r="AF2406" s="1" t="s">
        <v>70</v>
      </c>
      <c r="AG2406" s="1" t="s">
        <v>3745</v>
      </c>
      <c r="AH2406">
        <v>602</v>
      </c>
      <c r="AI2406" s="1" t="s">
        <v>70</v>
      </c>
      <c r="AJ2406" s="1" t="s">
        <v>71</v>
      </c>
      <c r="AK2406" s="1" t="s">
        <v>72</v>
      </c>
      <c r="AL2406">
        <v>1</v>
      </c>
      <c r="AM2406" s="1" t="s">
        <v>4983</v>
      </c>
      <c r="AN2406" s="2">
        <v>46113</v>
      </c>
      <c r="AO2406" s="3">
        <v>46113</v>
      </c>
    </row>
    <row r="2407" spans="1:41">
      <c r="A2407" s="1" t="s">
        <v>4984</v>
      </c>
      <c r="B2407" s="1" t="s">
        <v>3733</v>
      </c>
      <c r="E2407" s="1" t="s">
        <v>3734</v>
      </c>
      <c r="F2407">
        <v>46142.833333333336</v>
      </c>
      <c r="G2407">
        <v>46143.833333333336</v>
      </c>
      <c r="H2407">
        <v>46142.833333333336</v>
      </c>
      <c r="I2407">
        <v>46173.833333333336</v>
      </c>
      <c r="J2407" s="1" t="s">
        <v>3735</v>
      </c>
      <c r="K2407" s="1" t="s">
        <v>45</v>
      </c>
      <c r="L2407" s="1" t="s">
        <v>3736</v>
      </c>
      <c r="M2407" s="1" t="s">
        <v>3748</v>
      </c>
      <c r="N2407" s="1" t="s">
        <v>3738</v>
      </c>
      <c r="O2407" s="1" t="s">
        <v>49</v>
      </c>
      <c r="P2407">
        <v>1385.5162</v>
      </c>
      <c r="Q2407" s="1" t="s">
        <v>3739</v>
      </c>
      <c r="R2407">
        <v>3.1611034212375141E-2</v>
      </c>
      <c r="S2407" s="1" t="s">
        <v>3740</v>
      </c>
      <c r="T2407" s="1" t="s">
        <v>52</v>
      </c>
      <c r="U2407">
        <v>43.797600000000003</v>
      </c>
      <c r="V2407">
        <v>35.538499999999999</v>
      </c>
      <c r="W2407">
        <v>35.538499999999999</v>
      </c>
      <c r="X2407" s="1" t="s">
        <v>53</v>
      </c>
      <c r="Y2407" s="1" t="s">
        <v>49</v>
      </c>
      <c r="Z2407" s="1" t="s">
        <v>3736</v>
      </c>
      <c r="AA2407" s="1" t="s">
        <v>3741</v>
      </c>
      <c r="AB2407" s="1" t="s">
        <v>3742</v>
      </c>
      <c r="AC2407" s="1" t="s">
        <v>67</v>
      </c>
      <c r="AD2407" s="1" t="s">
        <v>3743</v>
      </c>
      <c r="AE2407" s="1" t="s">
        <v>3744</v>
      </c>
      <c r="AF2407" s="1" t="s">
        <v>70</v>
      </c>
      <c r="AG2407" s="1" t="s">
        <v>3745</v>
      </c>
      <c r="AH2407">
        <v>603</v>
      </c>
      <c r="AI2407" s="1" t="s">
        <v>70</v>
      </c>
      <c r="AJ2407" s="1" t="s">
        <v>71</v>
      </c>
      <c r="AK2407" s="1" t="s">
        <v>72</v>
      </c>
      <c r="AL2407">
        <v>1</v>
      </c>
      <c r="AM2407" s="1" t="s">
        <v>4985</v>
      </c>
      <c r="AN2407" s="2">
        <v>46113</v>
      </c>
      <c r="AO2407" s="3">
        <v>46113</v>
      </c>
    </row>
    <row r="2408" spans="1:41">
      <c r="A2408" s="1" t="s">
        <v>4986</v>
      </c>
      <c r="B2408" s="1" t="s">
        <v>3733</v>
      </c>
      <c r="E2408" s="1" t="s">
        <v>3734</v>
      </c>
      <c r="F2408">
        <v>46142.833333333336</v>
      </c>
      <c r="G2408">
        <v>46143.833333333336</v>
      </c>
      <c r="H2408">
        <v>46142.833333333336</v>
      </c>
      <c r="I2408">
        <v>46173.833333333336</v>
      </c>
      <c r="J2408" s="1" t="s">
        <v>3751</v>
      </c>
      <c r="K2408" s="1" t="s">
        <v>124</v>
      </c>
      <c r="L2408" s="1" t="s">
        <v>3752</v>
      </c>
      <c r="M2408" s="1" t="s">
        <v>3753</v>
      </c>
      <c r="N2408" s="1" t="s">
        <v>3738</v>
      </c>
      <c r="O2408" s="1" t="s">
        <v>49</v>
      </c>
      <c r="P2408">
        <v>12.911099999999999</v>
      </c>
      <c r="Q2408" s="1" t="s">
        <v>3754</v>
      </c>
      <c r="R2408">
        <v>6.2500174268652557</v>
      </c>
      <c r="S2408" s="1" t="s">
        <v>51</v>
      </c>
      <c r="T2408" s="1" t="s">
        <v>52</v>
      </c>
      <c r="U2408">
        <v>80.694599999999994</v>
      </c>
      <c r="V2408">
        <v>76.659899999999993</v>
      </c>
      <c r="W2408">
        <v>76.659899999999993</v>
      </c>
      <c r="X2408" s="1" t="s">
        <v>53</v>
      </c>
      <c r="Y2408" s="1" t="s">
        <v>49</v>
      </c>
      <c r="Z2408" s="1" t="s">
        <v>3752</v>
      </c>
      <c r="AA2408" s="1" t="s">
        <v>3741</v>
      </c>
      <c r="AB2408" s="1" t="s">
        <v>3742</v>
      </c>
      <c r="AC2408" s="1" t="s">
        <v>67</v>
      </c>
      <c r="AD2408" s="1" t="s">
        <v>3743</v>
      </c>
      <c r="AE2408" s="1" t="s">
        <v>3744</v>
      </c>
      <c r="AF2408" s="1" t="s">
        <v>70</v>
      </c>
      <c r="AG2408" s="1" t="s">
        <v>3745</v>
      </c>
      <c r="AH2408">
        <v>604</v>
      </c>
      <c r="AI2408" s="1" t="s">
        <v>70</v>
      </c>
      <c r="AJ2408" s="1" t="s">
        <v>71</v>
      </c>
      <c r="AK2408" s="1" t="s">
        <v>72</v>
      </c>
      <c r="AL2408">
        <v>1</v>
      </c>
      <c r="AM2408" s="1" t="s">
        <v>4987</v>
      </c>
      <c r="AN2408" s="2">
        <v>46113</v>
      </c>
      <c r="AO2408" s="3">
        <v>46113</v>
      </c>
    </row>
    <row r="2409" spans="1:41">
      <c r="A2409" s="1" t="s">
        <v>4988</v>
      </c>
      <c r="B2409" s="1" t="s">
        <v>3733</v>
      </c>
      <c r="E2409" s="1" t="s">
        <v>3734</v>
      </c>
      <c r="F2409">
        <v>46142.833333333336</v>
      </c>
      <c r="G2409">
        <v>46143.833333333336</v>
      </c>
      <c r="H2409">
        <v>46142.833333333336</v>
      </c>
      <c r="I2409">
        <v>46173.833333333336</v>
      </c>
      <c r="J2409" s="1" t="s">
        <v>3751</v>
      </c>
      <c r="K2409" s="1" t="s">
        <v>124</v>
      </c>
      <c r="L2409" s="1" t="s">
        <v>3752</v>
      </c>
      <c r="M2409" s="1" t="s">
        <v>3757</v>
      </c>
      <c r="N2409" s="1" t="s">
        <v>3738</v>
      </c>
      <c r="O2409" s="1" t="s">
        <v>49</v>
      </c>
      <c r="P2409">
        <v>12.637</v>
      </c>
      <c r="Q2409" s="1" t="s">
        <v>3754</v>
      </c>
      <c r="R2409">
        <v>6.2500197831763868</v>
      </c>
      <c r="S2409" s="1" t="s">
        <v>51</v>
      </c>
      <c r="T2409" s="1" t="s">
        <v>52</v>
      </c>
      <c r="U2409">
        <v>78.981499999999997</v>
      </c>
      <c r="V2409">
        <v>75.032399999999996</v>
      </c>
      <c r="W2409">
        <v>75.032399999999996</v>
      </c>
      <c r="X2409" s="1" t="s">
        <v>53</v>
      </c>
      <c r="Y2409" s="1" t="s">
        <v>49</v>
      </c>
      <c r="Z2409" s="1" t="s">
        <v>3752</v>
      </c>
      <c r="AA2409" s="1" t="s">
        <v>3741</v>
      </c>
      <c r="AB2409" s="1" t="s">
        <v>3742</v>
      </c>
      <c r="AC2409" s="1" t="s">
        <v>67</v>
      </c>
      <c r="AD2409" s="1" t="s">
        <v>3743</v>
      </c>
      <c r="AE2409" s="1" t="s">
        <v>3744</v>
      </c>
      <c r="AF2409" s="1" t="s">
        <v>70</v>
      </c>
      <c r="AG2409" s="1" t="s">
        <v>3745</v>
      </c>
      <c r="AH2409">
        <v>605</v>
      </c>
      <c r="AI2409" s="1" t="s">
        <v>70</v>
      </c>
      <c r="AJ2409" s="1" t="s">
        <v>71</v>
      </c>
      <c r="AK2409" s="1" t="s">
        <v>72</v>
      </c>
      <c r="AL2409">
        <v>1</v>
      </c>
      <c r="AM2409" s="1" t="s">
        <v>4989</v>
      </c>
      <c r="AN2409" s="2">
        <v>46113</v>
      </c>
      <c r="AO2409" s="3">
        <v>46113</v>
      </c>
    </row>
    <row r="2410" spans="1:41">
      <c r="A2410" s="1" t="s">
        <v>4990</v>
      </c>
      <c r="B2410" s="1" t="s">
        <v>3733</v>
      </c>
      <c r="E2410" s="1" t="s">
        <v>3734</v>
      </c>
      <c r="F2410">
        <v>46142.833333333336</v>
      </c>
      <c r="G2410">
        <v>46143.833333333336</v>
      </c>
      <c r="H2410">
        <v>46142.833333333336</v>
      </c>
      <c r="I2410">
        <v>46173.833333333336</v>
      </c>
      <c r="J2410" s="1" t="s">
        <v>3760</v>
      </c>
      <c r="K2410" s="1" t="s">
        <v>76</v>
      </c>
      <c r="L2410" s="1" t="s">
        <v>3761</v>
      </c>
      <c r="M2410" s="1" t="s">
        <v>3762</v>
      </c>
      <c r="N2410" s="1" t="s">
        <v>3738</v>
      </c>
      <c r="O2410" s="1" t="s">
        <v>49</v>
      </c>
      <c r="P2410">
        <v>314.49860000000001</v>
      </c>
      <c r="Q2410" s="1" t="s">
        <v>3763</v>
      </c>
      <c r="R2410">
        <v>2.6000115739783898E-2</v>
      </c>
      <c r="S2410" s="1" t="s">
        <v>51</v>
      </c>
      <c r="T2410" s="1" t="s">
        <v>52</v>
      </c>
      <c r="U2410">
        <v>8.1769999999999996</v>
      </c>
      <c r="V2410">
        <v>7.548</v>
      </c>
      <c r="W2410">
        <v>7.548</v>
      </c>
      <c r="X2410" s="1" t="s">
        <v>53</v>
      </c>
      <c r="Y2410" s="1" t="s">
        <v>49</v>
      </c>
      <c r="Z2410" s="1" t="s">
        <v>3761</v>
      </c>
      <c r="AA2410" s="1" t="s">
        <v>3741</v>
      </c>
      <c r="AB2410" s="1" t="s">
        <v>3742</v>
      </c>
      <c r="AC2410" s="1" t="s">
        <v>67</v>
      </c>
      <c r="AD2410" s="1" t="s">
        <v>3743</v>
      </c>
      <c r="AE2410" s="1" t="s">
        <v>3744</v>
      </c>
      <c r="AF2410" s="1" t="s">
        <v>70</v>
      </c>
      <c r="AG2410" s="1" t="s">
        <v>3745</v>
      </c>
      <c r="AH2410">
        <v>606</v>
      </c>
      <c r="AI2410" s="1" t="s">
        <v>70</v>
      </c>
      <c r="AJ2410" s="1" t="s">
        <v>71</v>
      </c>
      <c r="AK2410" s="1" t="s">
        <v>72</v>
      </c>
      <c r="AL2410">
        <v>1</v>
      </c>
      <c r="AM2410" s="1" t="s">
        <v>4991</v>
      </c>
      <c r="AN2410" s="2">
        <v>46113</v>
      </c>
      <c r="AO2410" s="3">
        <v>46113</v>
      </c>
    </row>
    <row r="2411" spans="1:41">
      <c r="A2411" s="1" t="s">
        <v>4992</v>
      </c>
      <c r="B2411" s="1" t="s">
        <v>3733</v>
      </c>
      <c r="E2411" s="1" t="s">
        <v>3734</v>
      </c>
      <c r="F2411">
        <v>46142.833333333336</v>
      </c>
      <c r="G2411">
        <v>46143.833333333336</v>
      </c>
      <c r="H2411">
        <v>46142.833333333336</v>
      </c>
      <c r="I2411">
        <v>46173.833333333336</v>
      </c>
      <c r="J2411" s="1" t="s">
        <v>3760</v>
      </c>
      <c r="K2411" s="1" t="s">
        <v>76</v>
      </c>
      <c r="L2411" s="1" t="s">
        <v>3761</v>
      </c>
      <c r="M2411" s="1" t="s">
        <v>3766</v>
      </c>
      <c r="N2411" s="1" t="s">
        <v>3738</v>
      </c>
      <c r="O2411" s="1" t="s">
        <v>49</v>
      </c>
      <c r="P2411">
        <v>316.35230000000001</v>
      </c>
      <c r="Q2411" s="1" t="s">
        <v>3763</v>
      </c>
      <c r="R2411">
        <v>2.6000127073518987E-2</v>
      </c>
      <c r="S2411" s="1" t="s">
        <v>51</v>
      </c>
      <c r="T2411" s="1" t="s">
        <v>52</v>
      </c>
      <c r="U2411">
        <v>8.2251999999999992</v>
      </c>
      <c r="V2411">
        <v>7.5925000000000002</v>
      </c>
      <c r="W2411">
        <v>7.5925000000000002</v>
      </c>
      <c r="X2411" s="1" t="s">
        <v>53</v>
      </c>
      <c r="Y2411" s="1" t="s">
        <v>49</v>
      </c>
      <c r="Z2411" s="1" t="s">
        <v>3761</v>
      </c>
      <c r="AA2411" s="1" t="s">
        <v>3741</v>
      </c>
      <c r="AB2411" s="1" t="s">
        <v>3742</v>
      </c>
      <c r="AC2411" s="1" t="s">
        <v>67</v>
      </c>
      <c r="AD2411" s="1" t="s">
        <v>3743</v>
      </c>
      <c r="AE2411" s="1" t="s">
        <v>3744</v>
      </c>
      <c r="AF2411" s="1" t="s">
        <v>70</v>
      </c>
      <c r="AG2411" s="1" t="s">
        <v>3745</v>
      </c>
      <c r="AH2411">
        <v>607</v>
      </c>
      <c r="AI2411" s="1" t="s">
        <v>70</v>
      </c>
      <c r="AJ2411" s="1" t="s">
        <v>71</v>
      </c>
      <c r="AK2411" s="1" t="s">
        <v>72</v>
      </c>
      <c r="AL2411">
        <v>1</v>
      </c>
      <c r="AM2411" s="1" t="s">
        <v>4993</v>
      </c>
      <c r="AN2411" s="2">
        <v>46113</v>
      </c>
      <c r="AO2411" s="3">
        <v>46113</v>
      </c>
    </row>
    <row r="2412" spans="1:41">
      <c r="A2412" s="1" t="s">
        <v>4994</v>
      </c>
      <c r="B2412" s="1" t="s">
        <v>3733</v>
      </c>
      <c r="E2412" s="1" t="s">
        <v>3734</v>
      </c>
      <c r="F2412">
        <v>46142.833333333336</v>
      </c>
      <c r="G2412">
        <v>46143.833333333336</v>
      </c>
      <c r="H2412">
        <v>46142.833333333336</v>
      </c>
      <c r="I2412">
        <v>46173.833333333336</v>
      </c>
      <c r="J2412" s="1" t="s">
        <v>3769</v>
      </c>
      <c r="K2412" s="1" t="s">
        <v>87</v>
      </c>
      <c r="L2412" s="1" t="s">
        <v>3770</v>
      </c>
      <c r="M2412" s="1" t="s">
        <v>3771</v>
      </c>
      <c r="N2412" s="1" t="s">
        <v>3738</v>
      </c>
      <c r="O2412" s="1" t="s">
        <v>49</v>
      </c>
      <c r="P2412">
        <v>453.1069</v>
      </c>
      <c r="Q2412" s="1" t="s">
        <v>3739</v>
      </c>
      <c r="R2412">
        <v>8.2599933922877802E-2</v>
      </c>
      <c r="S2412" s="1" t="s">
        <v>3740</v>
      </c>
      <c r="T2412" s="1" t="s">
        <v>52</v>
      </c>
      <c r="U2412">
        <v>37.426600000000001</v>
      </c>
      <c r="V2412">
        <v>30.8475</v>
      </c>
      <c r="W2412">
        <v>30.8475</v>
      </c>
      <c r="X2412" s="1" t="s">
        <v>53</v>
      </c>
      <c r="Y2412" s="1" t="s">
        <v>49</v>
      </c>
      <c r="Z2412" s="1" t="s">
        <v>3770</v>
      </c>
      <c r="AA2412" s="1" t="s">
        <v>3741</v>
      </c>
      <c r="AB2412" s="1" t="s">
        <v>3742</v>
      </c>
      <c r="AC2412" s="1" t="s">
        <v>67</v>
      </c>
      <c r="AD2412" s="1" t="s">
        <v>3743</v>
      </c>
      <c r="AE2412" s="1" t="s">
        <v>3744</v>
      </c>
      <c r="AF2412" s="1" t="s">
        <v>70</v>
      </c>
      <c r="AG2412" s="1" t="s">
        <v>3745</v>
      </c>
      <c r="AH2412">
        <v>608</v>
      </c>
      <c r="AI2412" s="1" t="s">
        <v>70</v>
      </c>
      <c r="AJ2412" s="1" t="s">
        <v>71</v>
      </c>
      <c r="AK2412" s="1" t="s">
        <v>72</v>
      </c>
      <c r="AL2412">
        <v>1</v>
      </c>
      <c r="AM2412" s="1" t="s">
        <v>4995</v>
      </c>
      <c r="AN2412" s="2">
        <v>46113</v>
      </c>
      <c r="AO2412" s="3">
        <v>46113</v>
      </c>
    </row>
    <row r="2413" spans="1:41">
      <c r="A2413" s="1" t="s">
        <v>4996</v>
      </c>
      <c r="B2413" s="1" t="s">
        <v>3733</v>
      </c>
      <c r="E2413" s="1" t="s">
        <v>3734</v>
      </c>
      <c r="F2413">
        <v>46142.833333333336</v>
      </c>
      <c r="G2413">
        <v>46143.833333333336</v>
      </c>
      <c r="H2413">
        <v>46142.833333333336</v>
      </c>
      <c r="I2413">
        <v>46173.833333333336</v>
      </c>
      <c r="J2413" s="1" t="s">
        <v>3769</v>
      </c>
      <c r="K2413" s="1" t="s">
        <v>87</v>
      </c>
      <c r="L2413" s="1" t="s">
        <v>3770</v>
      </c>
      <c r="M2413" s="1" t="s">
        <v>3774</v>
      </c>
      <c r="N2413" s="1" t="s">
        <v>3738</v>
      </c>
      <c r="O2413" s="1" t="s">
        <v>49</v>
      </c>
      <c r="P2413">
        <v>400.99889999999999</v>
      </c>
      <c r="Q2413" s="1" t="s">
        <v>3739</v>
      </c>
      <c r="R2413">
        <v>8.2599977206920014E-2</v>
      </c>
      <c r="S2413" s="1" t="s">
        <v>3740</v>
      </c>
      <c r="T2413" s="1" t="s">
        <v>52</v>
      </c>
      <c r="U2413">
        <v>33.122500000000002</v>
      </c>
      <c r="V2413">
        <v>27.3</v>
      </c>
      <c r="W2413">
        <v>27.3</v>
      </c>
      <c r="X2413" s="1" t="s">
        <v>53</v>
      </c>
      <c r="Y2413" s="1" t="s">
        <v>49</v>
      </c>
      <c r="Z2413" s="1" t="s">
        <v>3770</v>
      </c>
      <c r="AA2413" s="1" t="s">
        <v>3741</v>
      </c>
      <c r="AB2413" s="1" t="s">
        <v>3742</v>
      </c>
      <c r="AC2413" s="1" t="s">
        <v>67</v>
      </c>
      <c r="AD2413" s="1" t="s">
        <v>3743</v>
      </c>
      <c r="AE2413" s="1" t="s">
        <v>3744</v>
      </c>
      <c r="AF2413" s="1" t="s">
        <v>70</v>
      </c>
      <c r="AG2413" s="1" t="s">
        <v>3745</v>
      </c>
      <c r="AH2413">
        <v>609</v>
      </c>
      <c r="AI2413" s="1" t="s">
        <v>70</v>
      </c>
      <c r="AJ2413" s="1" t="s">
        <v>71</v>
      </c>
      <c r="AK2413" s="1" t="s">
        <v>72</v>
      </c>
      <c r="AL2413">
        <v>1</v>
      </c>
      <c r="AM2413" s="1" t="s">
        <v>4997</v>
      </c>
      <c r="AN2413" s="2">
        <v>46113</v>
      </c>
      <c r="AO2413" s="3">
        <v>46113</v>
      </c>
    </row>
    <row r="2414" spans="1:41">
      <c r="A2414" s="1" t="s">
        <v>4998</v>
      </c>
      <c r="B2414" s="1" t="s">
        <v>3733</v>
      </c>
      <c r="E2414" s="1" t="s">
        <v>3734</v>
      </c>
      <c r="F2414">
        <v>46142.833333333336</v>
      </c>
      <c r="G2414">
        <v>46143.833333333336</v>
      </c>
      <c r="H2414">
        <v>46142.833333333336</v>
      </c>
      <c r="I2414">
        <v>46173.833333333336</v>
      </c>
      <c r="J2414" s="1" t="s">
        <v>3777</v>
      </c>
      <c r="K2414" s="1" t="s">
        <v>107</v>
      </c>
      <c r="L2414" s="1" t="s">
        <v>3778</v>
      </c>
      <c r="M2414" s="1" t="s">
        <v>3779</v>
      </c>
      <c r="N2414" s="1" t="s">
        <v>3738</v>
      </c>
      <c r="O2414" s="1" t="s">
        <v>49</v>
      </c>
      <c r="P2414">
        <v>276.40629999999999</v>
      </c>
      <c r="Q2414" s="1" t="s">
        <v>3780</v>
      </c>
      <c r="R2414">
        <v>0.4999998191068728</v>
      </c>
      <c r="S2414" s="1" t="s">
        <v>51</v>
      </c>
      <c r="T2414" s="1" t="s">
        <v>52</v>
      </c>
      <c r="U2414">
        <v>138.20310000000001</v>
      </c>
      <c r="V2414">
        <v>127.1469</v>
      </c>
      <c r="W2414">
        <v>127.1469</v>
      </c>
      <c r="X2414" s="1" t="s">
        <v>53</v>
      </c>
      <c r="Y2414" s="1" t="s">
        <v>49</v>
      </c>
      <c r="Z2414" s="1" t="s">
        <v>3778</v>
      </c>
      <c r="AA2414" s="1" t="s">
        <v>3781</v>
      </c>
      <c r="AB2414" s="1" t="s">
        <v>3742</v>
      </c>
      <c r="AC2414" s="1" t="s">
        <v>67</v>
      </c>
      <c r="AD2414" s="1" t="s">
        <v>3743</v>
      </c>
      <c r="AE2414" s="1" t="s">
        <v>3744</v>
      </c>
      <c r="AF2414" s="1" t="s">
        <v>70</v>
      </c>
      <c r="AG2414" s="1" t="s">
        <v>3745</v>
      </c>
      <c r="AH2414">
        <v>610</v>
      </c>
      <c r="AI2414" s="1" t="s">
        <v>113</v>
      </c>
      <c r="AJ2414" s="1" t="s">
        <v>114</v>
      </c>
      <c r="AK2414" s="1" t="s">
        <v>115</v>
      </c>
      <c r="AL2414">
        <v>1</v>
      </c>
      <c r="AM2414" s="1" t="s">
        <v>4999</v>
      </c>
      <c r="AN2414" s="2">
        <v>46113</v>
      </c>
      <c r="AO2414" s="3">
        <v>46113</v>
      </c>
    </row>
    <row r="2415" spans="1:41">
      <c r="A2415" s="1" t="s">
        <v>5000</v>
      </c>
      <c r="B2415" s="1" t="s">
        <v>3733</v>
      </c>
      <c r="E2415" s="1" t="s">
        <v>3734</v>
      </c>
      <c r="F2415">
        <v>46142.833333333336</v>
      </c>
      <c r="G2415">
        <v>46143.833333333336</v>
      </c>
      <c r="H2415">
        <v>46142.833333333336</v>
      </c>
      <c r="I2415">
        <v>46173.833333333336</v>
      </c>
      <c r="J2415" s="1" t="s">
        <v>3777</v>
      </c>
      <c r="K2415" s="1" t="s">
        <v>107</v>
      </c>
      <c r="L2415" s="1" t="s">
        <v>3778</v>
      </c>
      <c r="M2415" s="1" t="s">
        <v>3784</v>
      </c>
      <c r="N2415" s="1" t="s">
        <v>3738</v>
      </c>
      <c r="O2415" s="1" t="s">
        <v>49</v>
      </c>
      <c r="P2415">
        <v>315.74680000000001</v>
      </c>
      <c r="Q2415" s="1" t="s">
        <v>3780</v>
      </c>
      <c r="R2415">
        <v>0.5</v>
      </c>
      <c r="S2415" s="1" t="s">
        <v>51</v>
      </c>
      <c r="T2415" s="1" t="s">
        <v>52</v>
      </c>
      <c r="U2415">
        <v>157.8734</v>
      </c>
      <c r="V2415">
        <v>145.24359999999999</v>
      </c>
      <c r="W2415">
        <v>145.24359999999999</v>
      </c>
      <c r="X2415" s="1" t="s">
        <v>53</v>
      </c>
      <c r="Y2415" s="1" t="s">
        <v>49</v>
      </c>
      <c r="Z2415" s="1" t="s">
        <v>3778</v>
      </c>
      <c r="AA2415" s="1" t="s">
        <v>3781</v>
      </c>
      <c r="AB2415" s="1" t="s">
        <v>3742</v>
      </c>
      <c r="AC2415" s="1" t="s">
        <v>67</v>
      </c>
      <c r="AD2415" s="1" t="s">
        <v>3743</v>
      </c>
      <c r="AE2415" s="1" t="s">
        <v>3744</v>
      </c>
      <c r="AF2415" s="1" t="s">
        <v>70</v>
      </c>
      <c r="AG2415" s="1" t="s">
        <v>3745</v>
      </c>
      <c r="AH2415">
        <v>611</v>
      </c>
      <c r="AI2415" s="1" t="s">
        <v>113</v>
      </c>
      <c r="AJ2415" s="1" t="s">
        <v>114</v>
      </c>
      <c r="AK2415" s="1" t="s">
        <v>115</v>
      </c>
      <c r="AL2415">
        <v>1</v>
      </c>
      <c r="AM2415" s="1" t="s">
        <v>5001</v>
      </c>
      <c r="AN2415" s="2">
        <v>46113</v>
      </c>
      <c r="AO2415" s="3">
        <v>46113</v>
      </c>
    </row>
    <row r="2416" spans="1:41">
      <c r="A2416" s="1" t="s">
        <v>5002</v>
      </c>
      <c r="B2416" s="1" t="s">
        <v>3733</v>
      </c>
      <c r="E2416" s="1" t="s">
        <v>3787</v>
      </c>
      <c r="F2416">
        <v>46142.833333333336</v>
      </c>
      <c r="G2416">
        <v>46143.833333333336</v>
      </c>
      <c r="H2416">
        <v>46142.833333333336</v>
      </c>
      <c r="I2416">
        <v>46173.833333333336</v>
      </c>
      <c r="J2416" s="1" t="s">
        <v>3735</v>
      </c>
      <c r="K2416" s="1" t="s">
        <v>45</v>
      </c>
      <c r="L2416" s="1" t="s">
        <v>3736</v>
      </c>
      <c r="M2416" s="1" t="s">
        <v>3788</v>
      </c>
      <c r="N2416" s="1" t="s">
        <v>3738</v>
      </c>
      <c r="O2416" s="1" t="s">
        <v>49</v>
      </c>
      <c r="P2416">
        <v>643.52650000000006</v>
      </c>
      <c r="Q2416" s="1" t="s">
        <v>3739</v>
      </c>
      <c r="R2416">
        <v>3.1610974839419978E-2</v>
      </c>
      <c r="S2416" s="1" t="s">
        <v>3740</v>
      </c>
      <c r="T2416" s="1" t="s">
        <v>52</v>
      </c>
      <c r="U2416">
        <v>20.342500000000001</v>
      </c>
      <c r="V2416">
        <v>16.506399999999999</v>
      </c>
      <c r="W2416">
        <v>16.506399999999999</v>
      </c>
      <c r="X2416" s="1" t="s">
        <v>53</v>
      </c>
      <c r="Y2416" s="1" t="s">
        <v>49</v>
      </c>
      <c r="Z2416" s="1" t="s">
        <v>3736</v>
      </c>
      <c r="AA2416" s="1" t="s">
        <v>3789</v>
      </c>
      <c r="AB2416" s="1" t="s">
        <v>3790</v>
      </c>
      <c r="AC2416" s="1" t="s">
        <v>125</v>
      </c>
      <c r="AD2416" s="1" t="s">
        <v>3791</v>
      </c>
      <c r="AE2416" s="1" t="s">
        <v>3792</v>
      </c>
      <c r="AF2416" s="1" t="s">
        <v>70</v>
      </c>
      <c r="AG2416" s="1" t="s">
        <v>3745</v>
      </c>
      <c r="AH2416">
        <v>612</v>
      </c>
      <c r="AI2416" s="1" t="s">
        <v>70</v>
      </c>
      <c r="AJ2416" s="1" t="s">
        <v>71</v>
      </c>
      <c r="AK2416" s="1" t="s">
        <v>72</v>
      </c>
      <c r="AL2416">
        <v>1</v>
      </c>
      <c r="AM2416" s="1" t="s">
        <v>5003</v>
      </c>
      <c r="AN2416" s="2">
        <v>46113</v>
      </c>
      <c r="AO2416" s="3">
        <v>46113</v>
      </c>
    </row>
    <row r="2417" spans="1:41">
      <c r="A2417" s="1" t="s">
        <v>5004</v>
      </c>
      <c r="B2417" s="1" t="s">
        <v>3733</v>
      </c>
      <c r="E2417" s="1" t="s">
        <v>3787</v>
      </c>
      <c r="F2417">
        <v>46142.833333333336</v>
      </c>
      <c r="G2417">
        <v>46143.833333333336</v>
      </c>
      <c r="H2417">
        <v>46142.833333333336</v>
      </c>
      <c r="I2417">
        <v>46173.833333333336</v>
      </c>
      <c r="J2417" s="1" t="s">
        <v>3735</v>
      </c>
      <c r="K2417" s="1" t="s">
        <v>45</v>
      </c>
      <c r="L2417" s="1" t="s">
        <v>3736</v>
      </c>
      <c r="M2417" s="1" t="s">
        <v>3795</v>
      </c>
      <c r="N2417" s="1" t="s">
        <v>3738</v>
      </c>
      <c r="O2417" s="1" t="s">
        <v>49</v>
      </c>
      <c r="P2417">
        <v>638.673</v>
      </c>
      <c r="Q2417" s="1" t="s">
        <v>3739</v>
      </c>
      <c r="R2417">
        <v>3.1611012208125289E-2</v>
      </c>
      <c r="S2417" s="1" t="s">
        <v>3740</v>
      </c>
      <c r="T2417" s="1" t="s">
        <v>52</v>
      </c>
      <c r="U2417">
        <v>20.1891</v>
      </c>
      <c r="V2417">
        <v>16.382000000000001</v>
      </c>
      <c r="W2417">
        <v>16.382000000000001</v>
      </c>
      <c r="X2417" s="1" t="s">
        <v>53</v>
      </c>
      <c r="Y2417" s="1" t="s">
        <v>49</v>
      </c>
      <c r="Z2417" s="1" t="s">
        <v>3736</v>
      </c>
      <c r="AA2417" s="1" t="s">
        <v>3789</v>
      </c>
      <c r="AB2417" s="1" t="s">
        <v>3790</v>
      </c>
      <c r="AC2417" s="1" t="s">
        <v>125</v>
      </c>
      <c r="AD2417" s="1" t="s">
        <v>3791</v>
      </c>
      <c r="AE2417" s="1" t="s">
        <v>3792</v>
      </c>
      <c r="AF2417" s="1" t="s">
        <v>70</v>
      </c>
      <c r="AG2417" s="1" t="s">
        <v>3745</v>
      </c>
      <c r="AH2417">
        <v>613</v>
      </c>
      <c r="AI2417" s="1" t="s">
        <v>70</v>
      </c>
      <c r="AJ2417" s="1" t="s">
        <v>71</v>
      </c>
      <c r="AK2417" s="1" t="s">
        <v>72</v>
      </c>
      <c r="AL2417">
        <v>1</v>
      </c>
      <c r="AM2417" s="1" t="s">
        <v>5005</v>
      </c>
      <c r="AN2417" s="2">
        <v>46113</v>
      </c>
      <c r="AO2417" s="3">
        <v>46113</v>
      </c>
    </row>
    <row r="2418" spans="1:41">
      <c r="A2418" s="1" t="s">
        <v>5006</v>
      </c>
      <c r="B2418" s="1" t="s">
        <v>3733</v>
      </c>
      <c r="E2418" s="1" t="s">
        <v>3787</v>
      </c>
      <c r="F2418">
        <v>46142.833333333336</v>
      </c>
      <c r="G2418">
        <v>46143.833333333336</v>
      </c>
      <c r="H2418">
        <v>46142.833333333336</v>
      </c>
      <c r="I2418">
        <v>46173.833333333336</v>
      </c>
      <c r="J2418" s="1" t="s">
        <v>3751</v>
      </c>
      <c r="K2418" s="1" t="s">
        <v>124</v>
      </c>
      <c r="L2418" s="1" t="s">
        <v>3752</v>
      </c>
      <c r="M2418" s="1" t="s">
        <v>3798</v>
      </c>
      <c r="N2418" s="1" t="s">
        <v>3738</v>
      </c>
      <c r="O2418" s="1" t="s">
        <v>49</v>
      </c>
      <c r="P2418">
        <v>5.6024000000000003</v>
      </c>
      <c r="Q2418" s="1" t="s">
        <v>3754</v>
      </c>
      <c r="R2418">
        <v>6.2499643010138506</v>
      </c>
      <c r="S2418" s="1" t="s">
        <v>51</v>
      </c>
      <c r="T2418" s="1" t="s">
        <v>52</v>
      </c>
      <c r="U2418">
        <v>35.014800000000001</v>
      </c>
      <c r="V2418">
        <v>33.264099999999999</v>
      </c>
      <c r="W2418">
        <v>33.264099999999999</v>
      </c>
      <c r="X2418" s="1" t="s">
        <v>53</v>
      </c>
      <c r="Y2418" s="1" t="s">
        <v>49</v>
      </c>
      <c r="Z2418" s="1" t="s">
        <v>3752</v>
      </c>
      <c r="AA2418" s="1" t="s">
        <v>3789</v>
      </c>
      <c r="AB2418" s="1" t="s">
        <v>3790</v>
      </c>
      <c r="AC2418" s="1" t="s">
        <v>125</v>
      </c>
      <c r="AD2418" s="1" t="s">
        <v>3791</v>
      </c>
      <c r="AE2418" s="1" t="s">
        <v>3792</v>
      </c>
      <c r="AF2418" s="1" t="s">
        <v>70</v>
      </c>
      <c r="AG2418" s="1" t="s">
        <v>3745</v>
      </c>
      <c r="AH2418">
        <v>614</v>
      </c>
      <c r="AI2418" s="1" t="s">
        <v>70</v>
      </c>
      <c r="AJ2418" s="1" t="s">
        <v>71</v>
      </c>
      <c r="AK2418" s="1" t="s">
        <v>72</v>
      </c>
      <c r="AL2418">
        <v>1</v>
      </c>
      <c r="AM2418" s="1" t="s">
        <v>5007</v>
      </c>
      <c r="AN2418" s="2">
        <v>46113</v>
      </c>
      <c r="AO2418" s="3">
        <v>46113</v>
      </c>
    </row>
    <row r="2419" spans="1:41">
      <c r="A2419" s="1" t="s">
        <v>5008</v>
      </c>
      <c r="B2419" s="1" t="s">
        <v>3733</v>
      </c>
      <c r="E2419" s="1" t="s">
        <v>3787</v>
      </c>
      <c r="F2419">
        <v>46142.833333333336</v>
      </c>
      <c r="G2419">
        <v>46143.833333333336</v>
      </c>
      <c r="H2419">
        <v>46142.833333333336</v>
      </c>
      <c r="I2419">
        <v>46173.833333333336</v>
      </c>
      <c r="J2419" s="1" t="s">
        <v>3751</v>
      </c>
      <c r="K2419" s="1" t="s">
        <v>124</v>
      </c>
      <c r="L2419" s="1" t="s">
        <v>3752</v>
      </c>
      <c r="M2419" s="1" t="s">
        <v>3801</v>
      </c>
      <c r="N2419" s="1" t="s">
        <v>3738</v>
      </c>
      <c r="O2419" s="1" t="s">
        <v>49</v>
      </c>
      <c r="P2419">
        <v>5.6032000000000002</v>
      </c>
      <c r="Q2419" s="1" t="s">
        <v>3754</v>
      </c>
      <c r="R2419">
        <v>6.25</v>
      </c>
      <c r="S2419" s="1" t="s">
        <v>51</v>
      </c>
      <c r="T2419" s="1" t="s">
        <v>52</v>
      </c>
      <c r="U2419">
        <v>35.020000000000003</v>
      </c>
      <c r="V2419">
        <v>33.268999999999998</v>
      </c>
      <c r="W2419">
        <v>33.268999999999998</v>
      </c>
      <c r="X2419" s="1" t="s">
        <v>53</v>
      </c>
      <c r="Y2419" s="1" t="s">
        <v>49</v>
      </c>
      <c r="Z2419" s="1" t="s">
        <v>3752</v>
      </c>
      <c r="AA2419" s="1" t="s">
        <v>3789</v>
      </c>
      <c r="AB2419" s="1" t="s">
        <v>3790</v>
      </c>
      <c r="AC2419" s="1" t="s">
        <v>125</v>
      </c>
      <c r="AD2419" s="1" t="s">
        <v>3791</v>
      </c>
      <c r="AE2419" s="1" t="s">
        <v>3792</v>
      </c>
      <c r="AF2419" s="1" t="s">
        <v>70</v>
      </c>
      <c r="AG2419" s="1" t="s">
        <v>3745</v>
      </c>
      <c r="AH2419">
        <v>615</v>
      </c>
      <c r="AI2419" s="1" t="s">
        <v>70</v>
      </c>
      <c r="AJ2419" s="1" t="s">
        <v>71</v>
      </c>
      <c r="AK2419" s="1" t="s">
        <v>72</v>
      </c>
      <c r="AL2419">
        <v>1</v>
      </c>
      <c r="AM2419" s="1" t="s">
        <v>5009</v>
      </c>
      <c r="AN2419" s="2">
        <v>46113</v>
      </c>
      <c r="AO2419" s="3">
        <v>46113</v>
      </c>
    </row>
    <row r="2420" spans="1:41">
      <c r="A2420" s="1" t="s">
        <v>5010</v>
      </c>
      <c r="B2420" s="1" t="s">
        <v>3733</v>
      </c>
      <c r="E2420" s="1" t="s">
        <v>3787</v>
      </c>
      <c r="F2420">
        <v>46142.833333333336</v>
      </c>
      <c r="G2420">
        <v>46143.833333333336</v>
      </c>
      <c r="H2420">
        <v>46142.833333333336</v>
      </c>
      <c r="I2420">
        <v>46173.833333333336</v>
      </c>
      <c r="J2420" s="1" t="s">
        <v>3760</v>
      </c>
      <c r="K2420" s="1" t="s">
        <v>76</v>
      </c>
      <c r="L2420" s="1" t="s">
        <v>3761</v>
      </c>
      <c r="M2420" s="1" t="s">
        <v>3804</v>
      </c>
      <c r="N2420" s="1" t="s">
        <v>3738</v>
      </c>
      <c r="O2420" s="1" t="s">
        <v>49</v>
      </c>
      <c r="P2420">
        <v>144.0669</v>
      </c>
      <c r="Q2420" s="1" t="s">
        <v>3763</v>
      </c>
      <c r="R2420">
        <v>2.5999726515945024E-2</v>
      </c>
      <c r="S2420" s="1" t="s">
        <v>51</v>
      </c>
      <c r="T2420" s="1" t="s">
        <v>52</v>
      </c>
      <c r="U2420">
        <v>3.7456999999999998</v>
      </c>
      <c r="V2420">
        <v>3.4575999999999998</v>
      </c>
      <c r="W2420">
        <v>3.4575999999999998</v>
      </c>
      <c r="X2420" s="1" t="s">
        <v>53</v>
      </c>
      <c r="Y2420" s="1" t="s">
        <v>49</v>
      </c>
      <c r="Z2420" s="1" t="s">
        <v>3761</v>
      </c>
      <c r="AA2420" s="1" t="s">
        <v>3789</v>
      </c>
      <c r="AB2420" s="1" t="s">
        <v>3790</v>
      </c>
      <c r="AC2420" s="1" t="s">
        <v>125</v>
      </c>
      <c r="AD2420" s="1" t="s">
        <v>3791</v>
      </c>
      <c r="AE2420" s="1" t="s">
        <v>3792</v>
      </c>
      <c r="AF2420" s="1" t="s">
        <v>70</v>
      </c>
      <c r="AG2420" s="1" t="s">
        <v>3745</v>
      </c>
      <c r="AH2420">
        <v>616</v>
      </c>
      <c r="AI2420" s="1" t="s">
        <v>70</v>
      </c>
      <c r="AJ2420" s="1" t="s">
        <v>71</v>
      </c>
      <c r="AK2420" s="1" t="s">
        <v>72</v>
      </c>
      <c r="AL2420">
        <v>1</v>
      </c>
      <c r="AM2420" s="1" t="s">
        <v>5011</v>
      </c>
      <c r="AN2420" s="2">
        <v>46113</v>
      </c>
      <c r="AO2420" s="3">
        <v>46113</v>
      </c>
    </row>
    <row r="2421" spans="1:41">
      <c r="A2421" s="1" t="s">
        <v>5012</v>
      </c>
      <c r="B2421" s="1" t="s">
        <v>3733</v>
      </c>
      <c r="E2421" s="1" t="s">
        <v>3787</v>
      </c>
      <c r="F2421">
        <v>46142.833333333336</v>
      </c>
      <c r="G2421">
        <v>46143.833333333336</v>
      </c>
      <c r="H2421">
        <v>46142.833333333336</v>
      </c>
      <c r="I2421">
        <v>46173.833333333336</v>
      </c>
      <c r="J2421" s="1" t="s">
        <v>3760</v>
      </c>
      <c r="K2421" s="1" t="s">
        <v>76</v>
      </c>
      <c r="L2421" s="1" t="s">
        <v>3761</v>
      </c>
      <c r="M2421" s="1" t="s">
        <v>3807</v>
      </c>
      <c r="N2421" s="1" t="s">
        <v>3738</v>
      </c>
      <c r="O2421" s="1" t="s">
        <v>49</v>
      </c>
      <c r="P2421">
        <v>150.1062</v>
      </c>
      <c r="Q2421" s="1" t="s">
        <v>3763</v>
      </c>
      <c r="R2421">
        <v>2.6000258483660235E-2</v>
      </c>
      <c r="S2421" s="1" t="s">
        <v>51</v>
      </c>
      <c r="T2421" s="1" t="s">
        <v>52</v>
      </c>
      <c r="U2421">
        <v>3.9028</v>
      </c>
      <c r="V2421">
        <v>3.6025</v>
      </c>
      <c r="W2421">
        <v>3.6025</v>
      </c>
      <c r="X2421" s="1" t="s">
        <v>53</v>
      </c>
      <c r="Y2421" s="1" t="s">
        <v>49</v>
      </c>
      <c r="Z2421" s="1" t="s">
        <v>3761</v>
      </c>
      <c r="AA2421" s="1" t="s">
        <v>3789</v>
      </c>
      <c r="AB2421" s="1" t="s">
        <v>3790</v>
      </c>
      <c r="AC2421" s="1" t="s">
        <v>125</v>
      </c>
      <c r="AD2421" s="1" t="s">
        <v>3791</v>
      </c>
      <c r="AE2421" s="1" t="s">
        <v>3792</v>
      </c>
      <c r="AF2421" s="1" t="s">
        <v>70</v>
      </c>
      <c r="AG2421" s="1" t="s">
        <v>3745</v>
      </c>
      <c r="AH2421">
        <v>617</v>
      </c>
      <c r="AI2421" s="1" t="s">
        <v>70</v>
      </c>
      <c r="AJ2421" s="1" t="s">
        <v>71</v>
      </c>
      <c r="AK2421" s="1" t="s">
        <v>72</v>
      </c>
      <c r="AL2421">
        <v>1</v>
      </c>
      <c r="AM2421" s="1" t="s">
        <v>5013</v>
      </c>
      <c r="AN2421" s="2">
        <v>46113</v>
      </c>
      <c r="AO2421" s="3">
        <v>46113</v>
      </c>
    </row>
    <row r="2422" spans="1:41">
      <c r="A2422" s="1" t="s">
        <v>5014</v>
      </c>
      <c r="B2422" s="1" t="s">
        <v>3733</v>
      </c>
      <c r="E2422" s="1" t="s">
        <v>3787</v>
      </c>
      <c r="F2422">
        <v>46142.833333333336</v>
      </c>
      <c r="G2422">
        <v>46143.833333333336</v>
      </c>
      <c r="H2422">
        <v>46142.833333333336</v>
      </c>
      <c r="I2422">
        <v>46173.833333333336</v>
      </c>
      <c r="J2422" s="1" t="s">
        <v>3769</v>
      </c>
      <c r="K2422" s="1" t="s">
        <v>87</v>
      </c>
      <c r="L2422" s="1" t="s">
        <v>3770</v>
      </c>
      <c r="M2422" s="1" t="s">
        <v>3810</v>
      </c>
      <c r="N2422" s="1" t="s">
        <v>3738</v>
      </c>
      <c r="O2422" s="1" t="s">
        <v>49</v>
      </c>
      <c r="P2422">
        <v>202.31049999999999</v>
      </c>
      <c r="Q2422" s="1" t="s">
        <v>3739</v>
      </c>
      <c r="R2422">
        <v>8.2599766200963376E-2</v>
      </c>
      <c r="S2422" s="1" t="s">
        <v>3740</v>
      </c>
      <c r="T2422" s="1" t="s">
        <v>52</v>
      </c>
      <c r="U2422">
        <v>16.710799999999999</v>
      </c>
      <c r="V2422">
        <v>13.773300000000001</v>
      </c>
      <c r="W2422">
        <v>13.773300000000001</v>
      </c>
      <c r="X2422" s="1" t="s">
        <v>53</v>
      </c>
      <c r="Y2422" s="1" t="s">
        <v>49</v>
      </c>
      <c r="Z2422" s="1" t="s">
        <v>3770</v>
      </c>
      <c r="AA2422" s="1" t="s">
        <v>3789</v>
      </c>
      <c r="AB2422" s="1" t="s">
        <v>3790</v>
      </c>
      <c r="AC2422" s="1" t="s">
        <v>125</v>
      </c>
      <c r="AD2422" s="1" t="s">
        <v>3791</v>
      </c>
      <c r="AE2422" s="1" t="s">
        <v>3792</v>
      </c>
      <c r="AF2422" s="1" t="s">
        <v>70</v>
      </c>
      <c r="AG2422" s="1" t="s">
        <v>3745</v>
      </c>
      <c r="AH2422">
        <v>618</v>
      </c>
      <c r="AI2422" s="1" t="s">
        <v>70</v>
      </c>
      <c r="AJ2422" s="1" t="s">
        <v>71</v>
      </c>
      <c r="AK2422" s="1" t="s">
        <v>72</v>
      </c>
      <c r="AL2422">
        <v>1</v>
      </c>
      <c r="AM2422" s="1" t="s">
        <v>5015</v>
      </c>
      <c r="AN2422" s="2">
        <v>46113</v>
      </c>
      <c r="AO2422" s="3">
        <v>46113</v>
      </c>
    </row>
    <row r="2423" spans="1:41">
      <c r="A2423" s="1" t="s">
        <v>5016</v>
      </c>
      <c r="B2423" s="1" t="s">
        <v>3733</v>
      </c>
      <c r="E2423" s="1" t="s">
        <v>3787</v>
      </c>
      <c r="F2423">
        <v>46142.833333333336</v>
      </c>
      <c r="G2423">
        <v>46143.833333333336</v>
      </c>
      <c r="H2423">
        <v>46142.833333333336</v>
      </c>
      <c r="I2423">
        <v>46173.833333333336</v>
      </c>
      <c r="J2423" s="1" t="s">
        <v>3769</v>
      </c>
      <c r="K2423" s="1" t="s">
        <v>87</v>
      </c>
      <c r="L2423" s="1" t="s">
        <v>3770</v>
      </c>
      <c r="M2423" s="1" t="s">
        <v>3813</v>
      </c>
      <c r="N2423" s="1" t="s">
        <v>3738</v>
      </c>
      <c r="O2423" s="1" t="s">
        <v>49</v>
      </c>
      <c r="P2423">
        <v>175.298</v>
      </c>
      <c r="Q2423" s="1" t="s">
        <v>3739</v>
      </c>
      <c r="R2423">
        <v>8.2599915572339686E-2</v>
      </c>
      <c r="S2423" s="1" t="s">
        <v>3740</v>
      </c>
      <c r="T2423" s="1" t="s">
        <v>52</v>
      </c>
      <c r="U2423">
        <v>14.4796</v>
      </c>
      <c r="V2423">
        <v>11.9343</v>
      </c>
      <c r="W2423">
        <v>11.9343</v>
      </c>
      <c r="X2423" s="1" t="s">
        <v>53</v>
      </c>
      <c r="Y2423" s="1" t="s">
        <v>49</v>
      </c>
      <c r="Z2423" s="1" t="s">
        <v>3770</v>
      </c>
      <c r="AA2423" s="1" t="s">
        <v>3789</v>
      </c>
      <c r="AB2423" s="1" t="s">
        <v>3790</v>
      </c>
      <c r="AC2423" s="1" t="s">
        <v>125</v>
      </c>
      <c r="AD2423" s="1" t="s">
        <v>3791</v>
      </c>
      <c r="AE2423" s="1" t="s">
        <v>3792</v>
      </c>
      <c r="AF2423" s="1" t="s">
        <v>70</v>
      </c>
      <c r="AG2423" s="1" t="s">
        <v>3745</v>
      </c>
      <c r="AH2423">
        <v>619</v>
      </c>
      <c r="AI2423" s="1" t="s">
        <v>70</v>
      </c>
      <c r="AJ2423" s="1" t="s">
        <v>71</v>
      </c>
      <c r="AK2423" s="1" t="s">
        <v>72</v>
      </c>
      <c r="AL2423">
        <v>1</v>
      </c>
      <c r="AM2423" s="1" t="s">
        <v>5017</v>
      </c>
      <c r="AN2423" s="2">
        <v>46113</v>
      </c>
      <c r="AO2423" s="3">
        <v>46113</v>
      </c>
    </row>
    <row r="2424" spans="1:41">
      <c r="A2424" s="1" t="s">
        <v>5018</v>
      </c>
      <c r="B2424" s="1" t="s">
        <v>3733</v>
      </c>
      <c r="E2424" s="1" t="s">
        <v>3787</v>
      </c>
      <c r="F2424">
        <v>46142.833333333336</v>
      </c>
      <c r="G2424">
        <v>46143.833333333336</v>
      </c>
      <c r="H2424">
        <v>46142.833333333336</v>
      </c>
      <c r="I2424">
        <v>46173.833333333336</v>
      </c>
      <c r="J2424" s="1" t="s">
        <v>3777</v>
      </c>
      <c r="K2424" s="1" t="s">
        <v>107</v>
      </c>
      <c r="L2424" s="1" t="s">
        <v>3778</v>
      </c>
      <c r="M2424" s="1" t="s">
        <v>3816</v>
      </c>
      <c r="N2424" s="1" t="s">
        <v>3738</v>
      </c>
      <c r="O2424" s="1" t="s">
        <v>49</v>
      </c>
      <c r="P2424">
        <v>122.3702</v>
      </c>
      <c r="Q2424" s="1" t="s">
        <v>3780</v>
      </c>
      <c r="R2424">
        <v>0.5</v>
      </c>
      <c r="S2424" s="1" t="s">
        <v>51</v>
      </c>
      <c r="T2424" s="1" t="s">
        <v>52</v>
      </c>
      <c r="U2424">
        <v>61.185099999999998</v>
      </c>
      <c r="V2424">
        <v>56.290300000000002</v>
      </c>
      <c r="W2424">
        <v>56.290300000000002</v>
      </c>
      <c r="X2424" s="1" t="s">
        <v>53</v>
      </c>
      <c r="Y2424" s="1" t="s">
        <v>49</v>
      </c>
      <c r="Z2424" s="1" t="s">
        <v>3778</v>
      </c>
      <c r="AA2424" s="1" t="s">
        <v>3817</v>
      </c>
      <c r="AB2424" s="1" t="s">
        <v>3790</v>
      </c>
      <c r="AC2424" s="1" t="s">
        <v>125</v>
      </c>
      <c r="AD2424" s="1" t="s">
        <v>3791</v>
      </c>
      <c r="AE2424" s="1" t="s">
        <v>3792</v>
      </c>
      <c r="AF2424" s="1" t="s">
        <v>70</v>
      </c>
      <c r="AG2424" s="1" t="s">
        <v>3745</v>
      </c>
      <c r="AH2424">
        <v>620</v>
      </c>
      <c r="AI2424" s="1" t="s">
        <v>113</v>
      </c>
      <c r="AJ2424" s="1" t="s">
        <v>114</v>
      </c>
      <c r="AK2424" s="1" t="s">
        <v>115</v>
      </c>
      <c r="AL2424">
        <v>1</v>
      </c>
      <c r="AM2424" s="1" t="s">
        <v>5019</v>
      </c>
      <c r="AN2424" s="2">
        <v>46113</v>
      </c>
      <c r="AO2424" s="3">
        <v>46113</v>
      </c>
    </row>
    <row r="2425" spans="1:41">
      <c r="A2425" s="1" t="s">
        <v>5020</v>
      </c>
      <c r="B2425" s="1" t="s">
        <v>3733</v>
      </c>
      <c r="E2425" s="1" t="s">
        <v>3787</v>
      </c>
      <c r="F2425">
        <v>46142.833333333336</v>
      </c>
      <c r="G2425">
        <v>46143.833333333336</v>
      </c>
      <c r="H2425">
        <v>46142.833333333336</v>
      </c>
      <c r="I2425">
        <v>46173.833333333336</v>
      </c>
      <c r="J2425" s="1" t="s">
        <v>3777</v>
      </c>
      <c r="K2425" s="1" t="s">
        <v>107</v>
      </c>
      <c r="L2425" s="1" t="s">
        <v>3778</v>
      </c>
      <c r="M2425" s="1" t="s">
        <v>3820</v>
      </c>
      <c r="N2425" s="1" t="s">
        <v>3738</v>
      </c>
      <c r="O2425" s="1" t="s">
        <v>49</v>
      </c>
      <c r="P2425">
        <v>121.9054</v>
      </c>
      <c r="Q2425" s="1" t="s">
        <v>3780</v>
      </c>
      <c r="R2425">
        <v>0.5</v>
      </c>
      <c r="S2425" s="1" t="s">
        <v>51</v>
      </c>
      <c r="T2425" s="1" t="s">
        <v>52</v>
      </c>
      <c r="U2425">
        <v>60.9527</v>
      </c>
      <c r="V2425">
        <v>56.076500000000003</v>
      </c>
      <c r="W2425">
        <v>56.076500000000003</v>
      </c>
      <c r="X2425" s="1" t="s">
        <v>53</v>
      </c>
      <c r="Y2425" s="1" t="s">
        <v>49</v>
      </c>
      <c r="Z2425" s="1" t="s">
        <v>3778</v>
      </c>
      <c r="AA2425" s="1" t="s">
        <v>3817</v>
      </c>
      <c r="AB2425" s="1" t="s">
        <v>3790</v>
      </c>
      <c r="AC2425" s="1" t="s">
        <v>125</v>
      </c>
      <c r="AD2425" s="1" t="s">
        <v>3791</v>
      </c>
      <c r="AE2425" s="1" t="s">
        <v>3792</v>
      </c>
      <c r="AF2425" s="1" t="s">
        <v>70</v>
      </c>
      <c r="AG2425" s="1" t="s">
        <v>3745</v>
      </c>
      <c r="AH2425">
        <v>621</v>
      </c>
      <c r="AI2425" s="1" t="s">
        <v>113</v>
      </c>
      <c r="AJ2425" s="1" t="s">
        <v>114</v>
      </c>
      <c r="AK2425" s="1" t="s">
        <v>115</v>
      </c>
      <c r="AL2425">
        <v>1</v>
      </c>
      <c r="AM2425" s="1" t="s">
        <v>5021</v>
      </c>
      <c r="AN2425" s="2">
        <v>46113</v>
      </c>
      <c r="AO2425" s="3">
        <v>46113</v>
      </c>
    </row>
    <row r="2426" spans="1:41">
      <c r="A2426" s="1" t="s">
        <v>5022</v>
      </c>
      <c r="B2426" s="1" t="s">
        <v>3733</v>
      </c>
      <c r="E2426" s="1" t="s">
        <v>3734</v>
      </c>
      <c r="F2426">
        <v>46143.833333333336</v>
      </c>
      <c r="G2426">
        <v>46144.833333333336</v>
      </c>
      <c r="H2426">
        <v>46142.833333333336</v>
      </c>
      <c r="I2426">
        <v>46173.833333333336</v>
      </c>
      <c r="J2426" s="1" t="s">
        <v>3735</v>
      </c>
      <c r="K2426" s="1" t="s">
        <v>45</v>
      </c>
      <c r="L2426" s="1" t="s">
        <v>3736</v>
      </c>
      <c r="M2426" s="1" t="s">
        <v>3737</v>
      </c>
      <c r="N2426" s="1" t="s">
        <v>3738</v>
      </c>
      <c r="O2426" s="1" t="s">
        <v>49</v>
      </c>
      <c r="P2426">
        <v>1473.9132</v>
      </c>
      <c r="Q2426" s="1" t="s">
        <v>3739</v>
      </c>
      <c r="R2426">
        <v>3.1611020241897554E-2</v>
      </c>
      <c r="S2426" s="1" t="s">
        <v>3740</v>
      </c>
      <c r="T2426" s="1" t="s">
        <v>52</v>
      </c>
      <c r="U2426">
        <v>46.591900000000003</v>
      </c>
      <c r="V2426">
        <v>37.805799999999998</v>
      </c>
      <c r="W2426">
        <v>37.805799999999998</v>
      </c>
      <c r="X2426" s="1" t="s">
        <v>53</v>
      </c>
      <c r="Y2426" s="1" t="s">
        <v>49</v>
      </c>
      <c r="Z2426" s="1" t="s">
        <v>3736</v>
      </c>
      <c r="AA2426" s="1" t="s">
        <v>3741</v>
      </c>
      <c r="AB2426" s="1" t="s">
        <v>3742</v>
      </c>
      <c r="AC2426" s="1" t="s">
        <v>67</v>
      </c>
      <c r="AD2426" s="1" t="s">
        <v>3743</v>
      </c>
      <c r="AE2426" s="1" t="s">
        <v>3744</v>
      </c>
      <c r="AF2426" s="1" t="s">
        <v>70</v>
      </c>
      <c r="AG2426" s="1" t="s">
        <v>3745</v>
      </c>
      <c r="AH2426">
        <v>622</v>
      </c>
      <c r="AI2426" s="1" t="s">
        <v>70</v>
      </c>
      <c r="AJ2426" s="1" t="s">
        <v>71</v>
      </c>
      <c r="AK2426" s="1" t="s">
        <v>72</v>
      </c>
      <c r="AL2426">
        <v>1</v>
      </c>
      <c r="AM2426" s="1" t="s">
        <v>5023</v>
      </c>
      <c r="AN2426" s="2">
        <v>46143</v>
      </c>
      <c r="AO2426" s="3">
        <v>46143</v>
      </c>
    </row>
    <row r="2427" spans="1:41">
      <c r="A2427" s="1" t="s">
        <v>5024</v>
      </c>
      <c r="B2427" s="1" t="s">
        <v>3733</v>
      </c>
      <c r="E2427" s="1" t="s">
        <v>3734</v>
      </c>
      <c r="F2427">
        <v>46143.833333333336</v>
      </c>
      <c r="G2427">
        <v>46144.833333333336</v>
      </c>
      <c r="H2427">
        <v>46142.833333333336</v>
      </c>
      <c r="I2427">
        <v>46173.833333333336</v>
      </c>
      <c r="J2427" s="1" t="s">
        <v>3735</v>
      </c>
      <c r="K2427" s="1" t="s">
        <v>45</v>
      </c>
      <c r="L2427" s="1" t="s">
        <v>3736</v>
      </c>
      <c r="M2427" s="1" t="s">
        <v>3748</v>
      </c>
      <c r="N2427" s="1" t="s">
        <v>3738</v>
      </c>
      <c r="O2427" s="1" t="s">
        <v>49</v>
      </c>
      <c r="P2427">
        <v>1646.473</v>
      </c>
      <c r="Q2427" s="1" t="s">
        <v>3739</v>
      </c>
      <c r="R2427">
        <v>3.1611025507250951E-2</v>
      </c>
      <c r="S2427" s="1" t="s">
        <v>3740</v>
      </c>
      <c r="T2427" s="1" t="s">
        <v>52</v>
      </c>
      <c r="U2427">
        <v>52.046700000000001</v>
      </c>
      <c r="V2427">
        <v>42.232100000000003</v>
      </c>
      <c r="W2427">
        <v>42.232100000000003</v>
      </c>
      <c r="X2427" s="1" t="s">
        <v>53</v>
      </c>
      <c r="Y2427" s="1" t="s">
        <v>49</v>
      </c>
      <c r="Z2427" s="1" t="s">
        <v>3736</v>
      </c>
      <c r="AA2427" s="1" t="s">
        <v>3741</v>
      </c>
      <c r="AB2427" s="1" t="s">
        <v>3742</v>
      </c>
      <c r="AC2427" s="1" t="s">
        <v>67</v>
      </c>
      <c r="AD2427" s="1" t="s">
        <v>3743</v>
      </c>
      <c r="AE2427" s="1" t="s">
        <v>3744</v>
      </c>
      <c r="AF2427" s="1" t="s">
        <v>70</v>
      </c>
      <c r="AG2427" s="1" t="s">
        <v>3745</v>
      </c>
      <c r="AH2427">
        <v>623</v>
      </c>
      <c r="AI2427" s="1" t="s">
        <v>70</v>
      </c>
      <c r="AJ2427" s="1" t="s">
        <v>71</v>
      </c>
      <c r="AK2427" s="1" t="s">
        <v>72</v>
      </c>
      <c r="AL2427">
        <v>1</v>
      </c>
      <c r="AM2427" s="1" t="s">
        <v>5025</v>
      </c>
      <c r="AN2427" s="2">
        <v>46143</v>
      </c>
      <c r="AO2427" s="3">
        <v>46143</v>
      </c>
    </row>
    <row r="2428" spans="1:41">
      <c r="A2428" s="1" t="s">
        <v>5026</v>
      </c>
      <c r="B2428" s="1" t="s">
        <v>3733</v>
      </c>
      <c r="E2428" s="1" t="s">
        <v>3734</v>
      </c>
      <c r="F2428">
        <v>46143.833333333336</v>
      </c>
      <c r="G2428">
        <v>46144.833333333336</v>
      </c>
      <c r="H2428">
        <v>46142.833333333336</v>
      </c>
      <c r="I2428">
        <v>46173.833333333336</v>
      </c>
      <c r="J2428" s="1" t="s">
        <v>3751</v>
      </c>
      <c r="K2428" s="1" t="s">
        <v>124</v>
      </c>
      <c r="L2428" s="1" t="s">
        <v>3752</v>
      </c>
      <c r="M2428" s="1" t="s">
        <v>3753</v>
      </c>
      <c r="N2428" s="1" t="s">
        <v>3738</v>
      </c>
      <c r="O2428" s="1" t="s">
        <v>49</v>
      </c>
      <c r="P2428">
        <v>10.9587</v>
      </c>
      <c r="Q2428" s="1" t="s">
        <v>3754</v>
      </c>
      <c r="R2428">
        <v>6.2500114064624457</v>
      </c>
      <c r="S2428" s="1" t="s">
        <v>51</v>
      </c>
      <c r="T2428" s="1" t="s">
        <v>52</v>
      </c>
      <c r="U2428">
        <v>68.492000000000004</v>
      </c>
      <c r="V2428">
        <v>65.067400000000006</v>
      </c>
      <c r="W2428">
        <v>65.067400000000006</v>
      </c>
      <c r="X2428" s="1" t="s">
        <v>53</v>
      </c>
      <c r="Y2428" s="1" t="s">
        <v>49</v>
      </c>
      <c r="Z2428" s="1" t="s">
        <v>3752</v>
      </c>
      <c r="AA2428" s="1" t="s">
        <v>3741</v>
      </c>
      <c r="AB2428" s="1" t="s">
        <v>3742</v>
      </c>
      <c r="AC2428" s="1" t="s">
        <v>67</v>
      </c>
      <c r="AD2428" s="1" t="s">
        <v>3743</v>
      </c>
      <c r="AE2428" s="1" t="s">
        <v>3744</v>
      </c>
      <c r="AF2428" s="1" t="s">
        <v>70</v>
      </c>
      <c r="AG2428" s="1" t="s">
        <v>3745</v>
      </c>
      <c r="AH2428">
        <v>624</v>
      </c>
      <c r="AI2428" s="1" t="s">
        <v>70</v>
      </c>
      <c r="AJ2428" s="1" t="s">
        <v>71</v>
      </c>
      <c r="AK2428" s="1" t="s">
        <v>72</v>
      </c>
      <c r="AL2428">
        <v>1</v>
      </c>
      <c r="AM2428" s="1" t="s">
        <v>5027</v>
      </c>
      <c r="AN2428" s="2">
        <v>46143</v>
      </c>
      <c r="AO2428" s="3">
        <v>46143</v>
      </c>
    </row>
    <row r="2429" spans="1:41">
      <c r="A2429" s="1" t="s">
        <v>5028</v>
      </c>
      <c r="B2429" s="1" t="s">
        <v>3733</v>
      </c>
      <c r="E2429" s="1" t="s">
        <v>3734</v>
      </c>
      <c r="F2429">
        <v>46143.833333333336</v>
      </c>
      <c r="G2429">
        <v>46144.833333333336</v>
      </c>
      <c r="H2429">
        <v>46142.833333333336</v>
      </c>
      <c r="I2429">
        <v>46173.833333333336</v>
      </c>
      <c r="J2429" s="1" t="s">
        <v>3751</v>
      </c>
      <c r="K2429" s="1" t="s">
        <v>124</v>
      </c>
      <c r="L2429" s="1" t="s">
        <v>3752</v>
      </c>
      <c r="M2429" s="1" t="s">
        <v>3757</v>
      </c>
      <c r="N2429" s="1" t="s">
        <v>3738</v>
      </c>
      <c r="O2429" s="1" t="s">
        <v>49</v>
      </c>
      <c r="P2429">
        <v>13.1655</v>
      </c>
      <c r="Q2429" s="1" t="s">
        <v>3754</v>
      </c>
      <c r="R2429">
        <v>6.2500018989024344</v>
      </c>
      <c r="S2429" s="1" t="s">
        <v>51</v>
      </c>
      <c r="T2429" s="1" t="s">
        <v>52</v>
      </c>
      <c r="U2429">
        <v>82.284400000000005</v>
      </c>
      <c r="V2429">
        <v>78.170199999999994</v>
      </c>
      <c r="W2429">
        <v>78.170199999999994</v>
      </c>
      <c r="X2429" s="1" t="s">
        <v>53</v>
      </c>
      <c r="Y2429" s="1" t="s">
        <v>49</v>
      </c>
      <c r="Z2429" s="1" t="s">
        <v>3752</v>
      </c>
      <c r="AA2429" s="1" t="s">
        <v>3741</v>
      </c>
      <c r="AB2429" s="1" t="s">
        <v>3742</v>
      </c>
      <c r="AC2429" s="1" t="s">
        <v>67</v>
      </c>
      <c r="AD2429" s="1" t="s">
        <v>3743</v>
      </c>
      <c r="AE2429" s="1" t="s">
        <v>3744</v>
      </c>
      <c r="AF2429" s="1" t="s">
        <v>70</v>
      </c>
      <c r="AG2429" s="1" t="s">
        <v>3745</v>
      </c>
      <c r="AH2429">
        <v>625</v>
      </c>
      <c r="AI2429" s="1" t="s">
        <v>70</v>
      </c>
      <c r="AJ2429" s="1" t="s">
        <v>71</v>
      </c>
      <c r="AK2429" s="1" t="s">
        <v>72</v>
      </c>
      <c r="AL2429">
        <v>1</v>
      </c>
      <c r="AM2429" s="1" t="s">
        <v>5029</v>
      </c>
      <c r="AN2429" s="2">
        <v>46143</v>
      </c>
      <c r="AO2429" s="3">
        <v>46143</v>
      </c>
    </row>
    <row r="2430" spans="1:41">
      <c r="A2430" s="1" t="s">
        <v>5030</v>
      </c>
      <c r="B2430" s="1" t="s">
        <v>3733</v>
      </c>
      <c r="E2430" s="1" t="s">
        <v>3734</v>
      </c>
      <c r="F2430">
        <v>46143.833333333336</v>
      </c>
      <c r="G2430">
        <v>46144.833333333336</v>
      </c>
      <c r="H2430">
        <v>46142.833333333336</v>
      </c>
      <c r="I2430">
        <v>46173.833333333336</v>
      </c>
      <c r="J2430" s="1" t="s">
        <v>3760</v>
      </c>
      <c r="K2430" s="1" t="s">
        <v>76</v>
      </c>
      <c r="L2430" s="1" t="s">
        <v>3761</v>
      </c>
      <c r="M2430" s="1" t="s">
        <v>3762</v>
      </c>
      <c r="N2430" s="1" t="s">
        <v>3738</v>
      </c>
      <c r="O2430" s="1" t="s">
        <v>49</v>
      </c>
      <c r="P2430">
        <v>319.35629999999998</v>
      </c>
      <c r="Q2430" s="1" t="s">
        <v>3763</v>
      </c>
      <c r="R2430">
        <v>2.6000113353016677E-2</v>
      </c>
      <c r="S2430" s="1" t="s">
        <v>51</v>
      </c>
      <c r="T2430" s="1" t="s">
        <v>52</v>
      </c>
      <c r="U2430">
        <v>8.3033000000000001</v>
      </c>
      <c r="V2430">
        <v>7.6646000000000001</v>
      </c>
      <c r="W2430">
        <v>7.6646000000000001</v>
      </c>
      <c r="X2430" s="1" t="s">
        <v>53</v>
      </c>
      <c r="Y2430" s="1" t="s">
        <v>49</v>
      </c>
      <c r="Z2430" s="1" t="s">
        <v>3761</v>
      </c>
      <c r="AA2430" s="1" t="s">
        <v>3741</v>
      </c>
      <c r="AB2430" s="1" t="s">
        <v>3742</v>
      </c>
      <c r="AC2430" s="1" t="s">
        <v>67</v>
      </c>
      <c r="AD2430" s="1" t="s">
        <v>3743</v>
      </c>
      <c r="AE2430" s="1" t="s">
        <v>3744</v>
      </c>
      <c r="AF2430" s="1" t="s">
        <v>70</v>
      </c>
      <c r="AG2430" s="1" t="s">
        <v>3745</v>
      </c>
      <c r="AH2430">
        <v>626</v>
      </c>
      <c r="AI2430" s="1" t="s">
        <v>70</v>
      </c>
      <c r="AJ2430" s="1" t="s">
        <v>71</v>
      </c>
      <c r="AK2430" s="1" t="s">
        <v>72</v>
      </c>
      <c r="AL2430">
        <v>1</v>
      </c>
      <c r="AM2430" s="1" t="s">
        <v>5031</v>
      </c>
      <c r="AN2430" s="2">
        <v>46143</v>
      </c>
      <c r="AO2430" s="3">
        <v>46143</v>
      </c>
    </row>
    <row r="2431" spans="1:41">
      <c r="A2431" s="1" t="s">
        <v>5032</v>
      </c>
      <c r="B2431" s="1" t="s">
        <v>3733</v>
      </c>
      <c r="E2431" s="1" t="s">
        <v>3734</v>
      </c>
      <c r="F2431">
        <v>46143.833333333336</v>
      </c>
      <c r="G2431">
        <v>46144.833333333336</v>
      </c>
      <c r="H2431">
        <v>46142.833333333336</v>
      </c>
      <c r="I2431">
        <v>46173.833333333336</v>
      </c>
      <c r="J2431" s="1" t="s">
        <v>3760</v>
      </c>
      <c r="K2431" s="1" t="s">
        <v>76</v>
      </c>
      <c r="L2431" s="1" t="s">
        <v>3761</v>
      </c>
      <c r="M2431" s="1" t="s">
        <v>3766</v>
      </c>
      <c r="N2431" s="1" t="s">
        <v>3738</v>
      </c>
      <c r="O2431" s="1" t="s">
        <v>49</v>
      </c>
      <c r="P2431">
        <v>317.28289999999998</v>
      </c>
      <c r="Q2431" s="1" t="s">
        <v>3763</v>
      </c>
      <c r="R2431">
        <v>2.6000140568558847E-2</v>
      </c>
      <c r="S2431" s="1" t="s">
        <v>51</v>
      </c>
      <c r="T2431" s="1" t="s">
        <v>52</v>
      </c>
      <c r="U2431">
        <v>8.2493999999999996</v>
      </c>
      <c r="V2431">
        <v>7.6147999999999998</v>
      </c>
      <c r="W2431">
        <v>7.6147999999999998</v>
      </c>
      <c r="X2431" s="1" t="s">
        <v>53</v>
      </c>
      <c r="Y2431" s="1" t="s">
        <v>49</v>
      </c>
      <c r="Z2431" s="1" t="s">
        <v>3761</v>
      </c>
      <c r="AA2431" s="1" t="s">
        <v>3741</v>
      </c>
      <c r="AB2431" s="1" t="s">
        <v>3742</v>
      </c>
      <c r="AC2431" s="1" t="s">
        <v>67</v>
      </c>
      <c r="AD2431" s="1" t="s">
        <v>3743</v>
      </c>
      <c r="AE2431" s="1" t="s">
        <v>3744</v>
      </c>
      <c r="AF2431" s="1" t="s">
        <v>70</v>
      </c>
      <c r="AG2431" s="1" t="s">
        <v>3745</v>
      </c>
      <c r="AH2431">
        <v>627</v>
      </c>
      <c r="AI2431" s="1" t="s">
        <v>70</v>
      </c>
      <c r="AJ2431" s="1" t="s">
        <v>71</v>
      </c>
      <c r="AK2431" s="1" t="s">
        <v>72</v>
      </c>
      <c r="AL2431">
        <v>1</v>
      </c>
      <c r="AM2431" s="1" t="s">
        <v>5033</v>
      </c>
      <c r="AN2431" s="2">
        <v>46143</v>
      </c>
      <c r="AO2431" s="3">
        <v>46143</v>
      </c>
    </row>
    <row r="2432" spans="1:41">
      <c r="A2432" s="1" t="s">
        <v>5034</v>
      </c>
      <c r="B2432" s="1" t="s">
        <v>3733</v>
      </c>
      <c r="E2432" s="1" t="s">
        <v>3734</v>
      </c>
      <c r="F2432">
        <v>46143.833333333336</v>
      </c>
      <c r="G2432">
        <v>46144.833333333336</v>
      </c>
      <c r="H2432">
        <v>46142.833333333336</v>
      </c>
      <c r="I2432">
        <v>46173.833333333336</v>
      </c>
      <c r="J2432" s="1" t="s">
        <v>3769</v>
      </c>
      <c r="K2432" s="1" t="s">
        <v>87</v>
      </c>
      <c r="L2432" s="1" t="s">
        <v>3770</v>
      </c>
      <c r="M2432" s="1" t="s">
        <v>3771</v>
      </c>
      <c r="N2432" s="1" t="s">
        <v>3738</v>
      </c>
      <c r="O2432" s="1" t="s">
        <v>49</v>
      </c>
      <c r="P2432">
        <v>412.00880000000001</v>
      </c>
      <c r="Q2432" s="1" t="s">
        <v>3739</v>
      </c>
      <c r="R2432">
        <v>8.2599934758675067E-2</v>
      </c>
      <c r="S2432" s="1" t="s">
        <v>3740</v>
      </c>
      <c r="T2432" s="1" t="s">
        <v>52</v>
      </c>
      <c r="U2432">
        <v>34.0319</v>
      </c>
      <c r="V2432">
        <v>28.049600000000002</v>
      </c>
      <c r="W2432">
        <v>28.049600000000002</v>
      </c>
      <c r="X2432" s="1" t="s">
        <v>53</v>
      </c>
      <c r="Y2432" s="1" t="s">
        <v>49</v>
      </c>
      <c r="Z2432" s="1" t="s">
        <v>3770</v>
      </c>
      <c r="AA2432" s="1" t="s">
        <v>55</v>
      </c>
      <c r="AB2432" s="1" t="s">
        <v>56</v>
      </c>
      <c r="AC2432" s="1" t="s">
        <v>57</v>
      </c>
      <c r="AD2432" s="1" t="s">
        <v>58</v>
      </c>
      <c r="AE2432" s="1" t="s">
        <v>59</v>
      </c>
      <c r="AF2432" s="1" t="s">
        <v>56</v>
      </c>
      <c r="AG2432" s="1" t="s">
        <v>3745</v>
      </c>
      <c r="AH2432">
        <v>628</v>
      </c>
      <c r="AI2432" s="1" t="s">
        <v>56</v>
      </c>
      <c r="AJ2432" s="1" t="s">
        <v>56</v>
      </c>
      <c r="AK2432" s="1" t="s">
        <v>61</v>
      </c>
      <c r="AL2432">
        <v>1</v>
      </c>
      <c r="AM2432" s="1" t="s">
        <v>5035</v>
      </c>
      <c r="AN2432" s="2">
        <v>46143</v>
      </c>
      <c r="AO2432" s="3">
        <v>46143</v>
      </c>
    </row>
    <row r="2433" spans="1:41">
      <c r="A2433" s="1" t="s">
        <v>5036</v>
      </c>
      <c r="B2433" s="1" t="s">
        <v>3733</v>
      </c>
      <c r="E2433" s="1" t="s">
        <v>3734</v>
      </c>
      <c r="F2433">
        <v>46143.833333333336</v>
      </c>
      <c r="G2433">
        <v>46144.833333333336</v>
      </c>
      <c r="H2433">
        <v>46142.833333333336</v>
      </c>
      <c r="I2433">
        <v>46173.833333333336</v>
      </c>
      <c r="J2433" s="1" t="s">
        <v>3769</v>
      </c>
      <c r="K2433" s="1" t="s">
        <v>87</v>
      </c>
      <c r="L2433" s="1" t="s">
        <v>3770</v>
      </c>
      <c r="M2433" s="1" t="s">
        <v>3774</v>
      </c>
      <c r="N2433" s="1" t="s">
        <v>3738</v>
      </c>
      <c r="O2433" s="1" t="s">
        <v>49</v>
      </c>
      <c r="P2433">
        <v>439.7679</v>
      </c>
      <c r="Q2433" s="1" t="s">
        <v>3739</v>
      </c>
      <c r="R2433">
        <v>8.2599935102130012E-2</v>
      </c>
      <c r="S2433" s="1" t="s">
        <v>3740</v>
      </c>
      <c r="T2433" s="1" t="s">
        <v>52</v>
      </c>
      <c r="U2433">
        <v>36.324800000000003</v>
      </c>
      <c r="V2433">
        <v>29.939399999999999</v>
      </c>
      <c r="W2433">
        <v>29.939399999999999</v>
      </c>
      <c r="X2433" s="1" t="s">
        <v>53</v>
      </c>
      <c r="Y2433" s="1" t="s">
        <v>49</v>
      </c>
      <c r="Z2433" s="1" t="s">
        <v>3770</v>
      </c>
      <c r="AA2433" s="1" t="s">
        <v>3741</v>
      </c>
      <c r="AB2433" s="1" t="s">
        <v>3742</v>
      </c>
      <c r="AC2433" s="1" t="s">
        <v>67</v>
      </c>
      <c r="AD2433" s="1" t="s">
        <v>3743</v>
      </c>
      <c r="AE2433" s="1" t="s">
        <v>3744</v>
      </c>
      <c r="AF2433" s="1" t="s">
        <v>70</v>
      </c>
      <c r="AG2433" s="1" t="s">
        <v>3745</v>
      </c>
      <c r="AH2433">
        <v>629</v>
      </c>
      <c r="AI2433" s="1" t="s">
        <v>70</v>
      </c>
      <c r="AJ2433" s="1" t="s">
        <v>71</v>
      </c>
      <c r="AK2433" s="1" t="s">
        <v>72</v>
      </c>
      <c r="AL2433">
        <v>1</v>
      </c>
      <c r="AM2433" s="1" t="s">
        <v>5037</v>
      </c>
      <c r="AN2433" s="2">
        <v>46143</v>
      </c>
      <c r="AO2433" s="3">
        <v>46143</v>
      </c>
    </row>
    <row r="2434" spans="1:41">
      <c r="A2434" s="1" t="s">
        <v>5038</v>
      </c>
      <c r="B2434" s="1" t="s">
        <v>3733</v>
      </c>
      <c r="E2434" s="1" t="s">
        <v>3734</v>
      </c>
      <c r="F2434">
        <v>46143.833333333336</v>
      </c>
      <c r="G2434">
        <v>46144.833333333336</v>
      </c>
      <c r="H2434">
        <v>46142.833333333336</v>
      </c>
      <c r="I2434">
        <v>46173.833333333336</v>
      </c>
      <c r="J2434" s="1" t="s">
        <v>3777</v>
      </c>
      <c r="K2434" s="1" t="s">
        <v>107</v>
      </c>
      <c r="L2434" s="1" t="s">
        <v>3778</v>
      </c>
      <c r="M2434" s="1" t="s">
        <v>3779</v>
      </c>
      <c r="N2434" s="1" t="s">
        <v>3738</v>
      </c>
      <c r="O2434" s="1" t="s">
        <v>49</v>
      </c>
      <c r="P2434">
        <v>288.77379999999999</v>
      </c>
      <c r="Q2434" s="1" t="s">
        <v>3780</v>
      </c>
      <c r="R2434">
        <v>0.5</v>
      </c>
      <c r="S2434" s="1" t="s">
        <v>51</v>
      </c>
      <c r="T2434" s="1" t="s">
        <v>52</v>
      </c>
      <c r="U2434">
        <v>144.3869</v>
      </c>
      <c r="V2434">
        <v>132.83600000000001</v>
      </c>
      <c r="W2434">
        <v>132.83600000000001</v>
      </c>
      <c r="X2434" s="1" t="s">
        <v>53</v>
      </c>
      <c r="Y2434" s="1" t="s">
        <v>49</v>
      </c>
      <c r="Z2434" s="1" t="s">
        <v>3778</v>
      </c>
      <c r="AA2434" s="1" t="s">
        <v>3781</v>
      </c>
      <c r="AB2434" s="1" t="s">
        <v>3742</v>
      </c>
      <c r="AC2434" s="1" t="s">
        <v>67</v>
      </c>
      <c r="AD2434" s="1" t="s">
        <v>3743</v>
      </c>
      <c r="AE2434" s="1" t="s">
        <v>3744</v>
      </c>
      <c r="AF2434" s="1" t="s">
        <v>70</v>
      </c>
      <c r="AG2434" s="1" t="s">
        <v>3745</v>
      </c>
      <c r="AH2434">
        <v>630</v>
      </c>
      <c r="AI2434" s="1" t="s">
        <v>113</v>
      </c>
      <c r="AJ2434" s="1" t="s">
        <v>114</v>
      </c>
      <c r="AK2434" s="1" t="s">
        <v>115</v>
      </c>
      <c r="AL2434">
        <v>1</v>
      </c>
      <c r="AM2434" s="1" t="s">
        <v>5039</v>
      </c>
      <c r="AN2434" s="2">
        <v>46143</v>
      </c>
      <c r="AO2434" s="3">
        <v>46143</v>
      </c>
    </row>
    <row r="2435" spans="1:41">
      <c r="A2435" s="1" t="s">
        <v>5040</v>
      </c>
      <c r="B2435" s="1" t="s">
        <v>3733</v>
      </c>
      <c r="E2435" s="1" t="s">
        <v>3734</v>
      </c>
      <c r="F2435">
        <v>46143.833333333336</v>
      </c>
      <c r="G2435">
        <v>46144.833333333336</v>
      </c>
      <c r="H2435">
        <v>46142.833333333336</v>
      </c>
      <c r="I2435">
        <v>46173.833333333336</v>
      </c>
      <c r="J2435" s="1" t="s">
        <v>3777</v>
      </c>
      <c r="K2435" s="1" t="s">
        <v>107</v>
      </c>
      <c r="L2435" s="1" t="s">
        <v>3778</v>
      </c>
      <c r="M2435" s="1" t="s">
        <v>3784</v>
      </c>
      <c r="N2435" s="1" t="s">
        <v>3738</v>
      </c>
      <c r="O2435" s="1" t="s">
        <v>49</v>
      </c>
      <c r="P2435">
        <v>314.54809999999998</v>
      </c>
      <c r="Q2435" s="1" t="s">
        <v>3780</v>
      </c>
      <c r="R2435">
        <v>0.49999984104179934</v>
      </c>
      <c r="S2435" s="1" t="s">
        <v>51</v>
      </c>
      <c r="T2435" s="1" t="s">
        <v>52</v>
      </c>
      <c r="U2435">
        <v>157.274</v>
      </c>
      <c r="V2435">
        <v>144.69210000000001</v>
      </c>
      <c r="W2435">
        <v>144.69210000000001</v>
      </c>
      <c r="X2435" s="1" t="s">
        <v>53</v>
      </c>
      <c r="Y2435" s="1" t="s">
        <v>49</v>
      </c>
      <c r="Z2435" s="1" t="s">
        <v>3778</v>
      </c>
      <c r="AA2435" s="1" t="s">
        <v>3781</v>
      </c>
      <c r="AB2435" s="1" t="s">
        <v>3742</v>
      </c>
      <c r="AC2435" s="1" t="s">
        <v>67</v>
      </c>
      <c r="AD2435" s="1" t="s">
        <v>3743</v>
      </c>
      <c r="AE2435" s="1" t="s">
        <v>3744</v>
      </c>
      <c r="AF2435" s="1" t="s">
        <v>70</v>
      </c>
      <c r="AG2435" s="1" t="s">
        <v>3745</v>
      </c>
      <c r="AH2435">
        <v>631</v>
      </c>
      <c r="AI2435" s="1" t="s">
        <v>113</v>
      </c>
      <c r="AJ2435" s="1" t="s">
        <v>114</v>
      </c>
      <c r="AK2435" s="1" t="s">
        <v>115</v>
      </c>
      <c r="AL2435">
        <v>1</v>
      </c>
      <c r="AM2435" s="1" t="s">
        <v>5041</v>
      </c>
      <c r="AN2435" s="2">
        <v>46143</v>
      </c>
      <c r="AO2435" s="3">
        <v>46143</v>
      </c>
    </row>
    <row r="2436" spans="1:41">
      <c r="A2436" s="1" t="s">
        <v>5042</v>
      </c>
      <c r="B2436" s="1" t="s">
        <v>3733</v>
      </c>
      <c r="E2436" s="1" t="s">
        <v>3787</v>
      </c>
      <c r="F2436">
        <v>46143.833333333336</v>
      </c>
      <c r="G2436">
        <v>46144.833333333336</v>
      </c>
      <c r="H2436">
        <v>46142.833333333336</v>
      </c>
      <c r="I2436">
        <v>46173.833333333336</v>
      </c>
      <c r="J2436" s="1" t="s">
        <v>3735</v>
      </c>
      <c r="K2436" s="1" t="s">
        <v>45</v>
      </c>
      <c r="L2436" s="1" t="s">
        <v>3736</v>
      </c>
      <c r="M2436" s="1" t="s">
        <v>3788</v>
      </c>
      <c r="N2436" s="1" t="s">
        <v>3738</v>
      </c>
      <c r="O2436" s="1" t="s">
        <v>49</v>
      </c>
      <c r="P2436">
        <v>678.40610000000004</v>
      </c>
      <c r="Q2436" s="1" t="s">
        <v>3739</v>
      </c>
      <c r="R2436">
        <v>3.1611007035461505E-2</v>
      </c>
      <c r="S2436" s="1" t="s">
        <v>3740</v>
      </c>
      <c r="T2436" s="1" t="s">
        <v>52</v>
      </c>
      <c r="U2436">
        <v>21.4451</v>
      </c>
      <c r="V2436">
        <v>17.4011</v>
      </c>
      <c r="W2436">
        <v>17.4011</v>
      </c>
      <c r="X2436" s="1" t="s">
        <v>53</v>
      </c>
      <c r="Y2436" s="1" t="s">
        <v>49</v>
      </c>
      <c r="Z2436" s="1" t="s">
        <v>3736</v>
      </c>
      <c r="AA2436" s="1" t="s">
        <v>3789</v>
      </c>
      <c r="AB2436" s="1" t="s">
        <v>3790</v>
      </c>
      <c r="AC2436" s="1" t="s">
        <v>125</v>
      </c>
      <c r="AD2436" s="1" t="s">
        <v>3791</v>
      </c>
      <c r="AE2436" s="1" t="s">
        <v>3792</v>
      </c>
      <c r="AF2436" s="1" t="s">
        <v>70</v>
      </c>
      <c r="AG2436" s="1" t="s">
        <v>3745</v>
      </c>
      <c r="AH2436">
        <v>632</v>
      </c>
      <c r="AI2436" s="1" t="s">
        <v>70</v>
      </c>
      <c r="AJ2436" s="1" t="s">
        <v>71</v>
      </c>
      <c r="AK2436" s="1" t="s">
        <v>72</v>
      </c>
      <c r="AL2436">
        <v>1</v>
      </c>
      <c r="AM2436" s="1" t="s">
        <v>5043</v>
      </c>
      <c r="AN2436" s="2">
        <v>46143</v>
      </c>
      <c r="AO2436" s="3">
        <v>46143</v>
      </c>
    </row>
    <row r="2437" spans="1:41">
      <c r="A2437" s="1" t="s">
        <v>5044</v>
      </c>
      <c r="B2437" s="1" t="s">
        <v>3733</v>
      </c>
      <c r="E2437" s="1" t="s">
        <v>3787</v>
      </c>
      <c r="F2437">
        <v>46143.833333333336</v>
      </c>
      <c r="G2437">
        <v>46144.833333333336</v>
      </c>
      <c r="H2437">
        <v>46142.833333333336</v>
      </c>
      <c r="I2437">
        <v>46173.833333333336</v>
      </c>
      <c r="J2437" s="1" t="s">
        <v>3735</v>
      </c>
      <c r="K2437" s="1" t="s">
        <v>45</v>
      </c>
      <c r="L2437" s="1" t="s">
        <v>3736</v>
      </c>
      <c r="M2437" s="1" t="s">
        <v>3795</v>
      </c>
      <c r="N2437" s="1" t="s">
        <v>3738</v>
      </c>
      <c r="O2437" s="1" t="s">
        <v>49</v>
      </c>
      <c r="P2437">
        <v>713.73419999999999</v>
      </c>
      <c r="Q2437" s="1" t="s">
        <v>3739</v>
      </c>
      <c r="R2437">
        <v>3.1611067537467029E-2</v>
      </c>
      <c r="S2437" s="1" t="s">
        <v>3740</v>
      </c>
      <c r="T2437" s="1" t="s">
        <v>52</v>
      </c>
      <c r="U2437">
        <v>22.561900000000001</v>
      </c>
      <c r="V2437">
        <v>18.307300000000001</v>
      </c>
      <c r="W2437">
        <v>18.307300000000001</v>
      </c>
      <c r="X2437" s="1" t="s">
        <v>53</v>
      </c>
      <c r="Y2437" s="1" t="s">
        <v>49</v>
      </c>
      <c r="Z2437" s="1" t="s">
        <v>3736</v>
      </c>
      <c r="AA2437" s="1" t="s">
        <v>3789</v>
      </c>
      <c r="AB2437" s="1" t="s">
        <v>3790</v>
      </c>
      <c r="AC2437" s="1" t="s">
        <v>125</v>
      </c>
      <c r="AD2437" s="1" t="s">
        <v>3791</v>
      </c>
      <c r="AE2437" s="1" t="s">
        <v>3792</v>
      </c>
      <c r="AF2437" s="1" t="s">
        <v>70</v>
      </c>
      <c r="AG2437" s="1" t="s">
        <v>3745</v>
      </c>
      <c r="AH2437">
        <v>633</v>
      </c>
      <c r="AI2437" s="1" t="s">
        <v>70</v>
      </c>
      <c r="AJ2437" s="1" t="s">
        <v>71</v>
      </c>
      <c r="AK2437" s="1" t="s">
        <v>72</v>
      </c>
      <c r="AL2437">
        <v>1</v>
      </c>
      <c r="AM2437" s="1" t="s">
        <v>5045</v>
      </c>
      <c r="AN2437" s="2">
        <v>46143</v>
      </c>
      <c r="AO2437" s="3">
        <v>46143</v>
      </c>
    </row>
    <row r="2438" spans="1:41">
      <c r="A2438" s="1" t="s">
        <v>5046</v>
      </c>
      <c r="B2438" s="1" t="s">
        <v>3733</v>
      </c>
      <c r="E2438" s="1" t="s">
        <v>3787</v>
      </c>
      <c r="F2438">
        <v>46143.833333333336</v>
      </c>
      <c r="G2438">
        <v>46144.833333333336</v>
      </c>
      <c r="H2438">
        <v>46142.833333333336</v>
      </c>
      <c r="I2438">
        <v>46173.833333333336</v>
      </c>
      <c r="J2438" s="1" t="s">
        <v>3751</v>
      </c>
      <c r="K2438" s="1" t="s">
        <v>124</v>
      </c>
      <c r="L2438" s="1" t="s">
        <v>3752</v>
      </c>
      <c r="M2438" s="1" t="s">
        <v>3798</v>
      </c>
      <c r="N2438" s="1" t="s">
        <v>3738</v>
      </c>
      <c r="O2438" s="1" t="s">
        <v>49</v>
      </c>
      <c r="P2438">
        <v>5.3476999999999997</v>
      </c>
      <c r="Q2438" s="1" t="s">
        <v>3754</v>
      </c>
      <c r="R2438">
        <v>6.2500514239766627</v>
      </c>
      <c r="S2438" s="1" t="s">
        <v>51</v>
      </c>
      <c r="T2438" s="1" t="s">
        <v>52</v>
      </c>
      <c r="U2438">
        <v>33.423400000000001</v>
      </c>
      <c r="V2438">
        <v>31.752199999999998</v>
      </c>
      <c r="W2438">
        <v>31.752199999999998</v>
      </c>
      <c r="X2438" s="1" t="s">
        <v>53</v>
      </c>
      <c r="Y2438" s="1" t="s">
        <v>49</v>
      </c>
      <c r="Z2438" s="1" t="s">
        <v>3752</v>
      </c>
      <c r="AA2438" s="1" t="s">
        <v>3789</v>
      </c>
      <c r="AB2438" s="1" t="s">
        <v>3790</v>
      </c>
      <c r="AC2438" s="1" t="s">
        <v>125</v>
      </c>
      <c r="AD2438" s="1" t="s">
        <v>3791</v>
      </c>
      <c r="AE2438" s="1" t="s">
        <v>3792</v>
      </c>
      <c r="AF2438" s="1" t="s">
        <v>70</v>
      </c>
      <c r="AG2438" s="1" t="s">
        <v>3745</v>
      </c>
      <c r="AH2438">
        <v>634</v>
      </c>
      <c r="AI2438" s="1" t="s">
        <v>70</v>
      </c>
      <c r="AJ2438" s="1" t="s">
        <v>71</v>
      </c>
      <c r="AK2438" s="1" t="s">
        <v>72</v>
      </c>
      <c r="AL2438">
        <v>1</v>
      </c>
      <c r="AM2438" s="1" t="s">
        <v>5047</v>
      </c>
      <c r="AN2438" s="2">
        <v>46143</v>
      </c>
      <c r="AO2438" s="3">
        <v>46143</v>
      </c>
    </row>
    <row r="2439" spans="1:41">
      <c r="A2439" s="1" t="s">
        <v>5048</v>
      </c>
      <c r="B2439" s="1" t="s">
        <v>3733</v>
      </c>
      <c r="E2439" s="1" t="s">
        <v>3787</v>
      </c>
      <c r="F2439">
        <v>46143.833333333336</v>
      </c>
      <c r="G2439">
        <v>46144.833333333336</v>
      </c>
      <c r="H2439">
        <v>46142.833333333336</v>
      </c>
      <c r="I2439">
        <v>46173.833333333336</v>
      </c>
      <c r="J2439" s="1" t="s">
        <v>3751</v>
      </c>
      <c r="K2439" s="1" t="s">
        <v>124</v>
      </c>
      <c r="L2439" s="1" t="s">
        <v>3752</v>
      </c>
      <c r="M2439" s="1" t="s">
        <v>3801</v>
      </c>
      <c r="N2439" s="1" t="s">
        <v>3738</v>
      </c>
      <c r="O2439" s="1" t="s">
        <v>49</v>
      </c>
      <c r="P2439">
        <v>4.9058000000000002</v>
      </c>
      <c r="Q2439" s="1" t="s">
        <v>3754</v>
      </c>
      <c r="R2439">
        <v>6.2500101920176121</v>
      </c>
      <c r="S2439" s="1" t="s">
        <v>51</v>
      </c>
      <c r="T2439" s="1" t="s">
        <v>52</v>
      </c>
      <c r="U2439">
        <v>30.661300000000001</v>
      </c>
      <c r="V2439">
        <v>29.1282</v>
      </c>
      <c r="W2439">
        <v>29.1282</v>
      </c>
      <c r="X2439" s="1" t="s">
        <v>53</v>
      </c>
      <c r="Y2439" s="1" t="s">
        <v>49</v>
      </c>
      <c r="Z2439" s="1" t="s">
        <v>3752</v>
      </c>
      <c r="AA2439" s="1" t="s">
        <v>3789</v>
      </c>
      <c r="AB2439" s="1" t="s">
        <v>3790</v>
      </c>
      <c r="AC2439" s="1" t="s">
        <v>125</v>
      </c>
      <c r="AD2439" s="1" t="s">
        <v>3791</v>
      </c>
      <c r="AE2439" s="1" t="s">
        <v>3792</v>
      </c>
      <c r="AF2439" s="1" t="s">
        <v>70</v>
      </c>
      <c r="AG2439" s="1" t="s">
        <v>3745</v>
      </c>
      <c r="AH2439">
        <v>635</v>
      </c>
      <c r="AI2439" s="1" t="s">
        <v>70</v>
      </c>
      <c r="AJ2439" s="1" t="s">
        <v>71</v>
      </c>
      <c r="AK2439" s="1" t="s">
        <v>72</v>
      </c>
      <c r="AL2439">
        <v>1</v>
      </c>
      <c r="AM2439" s="1" t="s">
        <v>5049</v>
      </c>
      <c r="AN2439" s="2">
        <v>46143</v>
      </c>
      <c r="AO2439" s="3">
        <v>46143</v>
      </c>
    </row>
    <row r="2440" spans="1:41">
      <c r="A2440" s="1" t="s">
        <v>5050</v>
      </c>
      <c r="B2440" s="1" t="s">
        <v>3733</v>
      </c>
      <c r="E2440" s="1" t="s">
        <v>3787</v>
      </c>
      <c r="F2440">
        <v>46143.833333333336</v>
      </c>
      <c r="G2440">
        <v>46144.833333333336</v>
      </c>
      <c r="H2440">
        <v>46142.833333333336</v>
      </c>
      <c r="I2440">
        <v>46173.833333333336</v>
      </c>
      <c r="J2440" s="1" t="s">
        <v>3760</v>
      </c>
      <c r="K2440" s="1" t="s">
        <v>76</v>
      </c>
      <c r="L2440" s="1" t="s">
        <v>3761</v>
      </c>
      <c r="M2440" s="1" t="s">
        <v>3804</v>
      </c>
      <c r="N2440" s="1" t="s">
        <v>3738</v>
      </c>
      <c r="O2440" s="1" t="s">
        <v>49</v>
      </c>
      <c r="P2440">
        <v>144.5386</v>
      </c>
      <c r="Q2440" s="1" t="s">
        <v>3763</v>
      </c>
      <c r="R2440">
        <v>2.5999975093158507E-2</v>
      </c>
      <c r="S2440" s="1" t="s">
        <v>51</v>
      </c>
      <c r="T2440" s="1" t="s">
        <v>52</v>
      </c>
      <c r="U2440">
        <v>3.758</v>
      </c>
      <c r="V2440">
        <v>3.4689000000000001</v>
      </c>
      <c r="W2440">
        <v>3.4689000000000001</v>
      </c>
      <c r="X2440" s="1" t="s">
        <v>53</v>
      </c>
      <c r="Y2440" s="1" t="s">
        <v>49</v>
      </c>
      <c r="Z2440" s="1" t="s">
        <v>3761</v>
      </c>
      <c r="AA2440" s="1" t="s">
        <v>3789</v>
      </c>
      <c r="AB2440" s="1" t="s">
        <v>3790</v>
      </c>
      <c r="AC2440" s="1" t="s">
        <v>125</v>
      </c>
      <c r="AD2440" s="1" t="s">
        <v>3791</v>
      </c>
      <c r="AE2440" s="1" t="s">
        <v>3792</v>
      </c>
      <c r="AF2440" s="1" t="s">
        <v>70</v>
      </c>
      <c r="AG2440" s="1" t="s">
        <v>3745</v>
      </c>
      <c r="AH2440">
        <v>636</v>
      </c>
      <c r="AI2440" s="1" t="s">
        <v>70</v>
      </c>
      <c r="AJ2440" s="1" t="s">
        <v>71</v>
      </c>
      <c r="AK2440" s="1" t="s">
        <v>72</v>
      </c>
      <c r="AL2440">
        <v>1</v>
      </c>
      <c r="AM2440" s="1" t="s">
        <v>5051</v>
      </c>
      <c r="AN2440" s="2">
        <v>46143</v>
      </c>
      <c r="AO2440" s="3">
        <v>46143</v>
      </c>
    </row>
    <row r="2441" spans="1:41">
      <c r="A2441" s="1" t="s">
        <v>5052</v>
      </c>
      <c r="B2441" s="1" t="s">
        <v>3733</v>
      </c>
      <c r="E2441" s="1" t="s">
        <v>3787</v>
      </c>
      <c r="F2441">
        <v>46143.833333333336</v>
      </c>
      <c r="G2441">
        <v>46144.833333333336</v>
      </c>
      <c r="H2441">
        <v>46142.833333333336</v>
      </c>
      <c r="I2441">
        <v>46173.833333333336</v>
      </c>
      <c r="J2441" s="1" t="s">
        <v>3760</v>
      </c>
      <c r="K2441" s="1" t="s">
        <v>76</v>
      </c>
      <c r="L2441" s="1" t="s">
        <v>3761</v>
      </c>
      <c r="M2441" s="1" t="s">
        <v>3807</v>
      </c>
      <c r="N2441" s="1" t="s">
        <v>3738</v>
      </c>
      <c r="O2441" s="1" t="s">
        <v>49</v>
      </c>
      <c r="P2441">
        <v>150.77289999999999</v>
      </c>
      <c r="Q2441" s="1" t="s">
        <v>3763</v>
      </c>
      <c r="R2441">
        <v>2.6000030509461584E-2</v>
      </c>
      <c r="S2441" s="1" t="s">
        <v>51</v>
      </c>
      <c r="T2441" s="1" t="s">
        <v>52</v>
      </c>
      <c r="U2441">
        <v>3.9201000000000001</v>
      </c>
      <c r="V2441">
        <v>3.6185</v>
      </c>
      <c r="W2441">
        <v>3.6185</v>
      </c>
      <c r="X2441" s="1" t="s">
        <v>53</v>
      </c>
      <c r="Y2441" s="1" t="s">
        <v>49</v>
      </c>
      <c r="Z2441" s="1" t="s">
        <v>3761</v>
      </c>
      <c r="AA2441" s="1" t="s">
        <v>3789</v>
      </c>
      <c r="AB2441" s="1" t="s">
        <v>3790</v>
      </c>
      <c r="AC2441" s="1" t="s">
        <v>125</v>
      </c>
      <c r="AD2441" s="1" t="s">
        <v>3791</v>
      </c>
      <c r="AE2441" s="1" t="s">
        <v>3792</v>
      </c>
      <c r="AF2441" s="1" t="s">
        <v>70</v>
      </c>
      <c r="AG2441" s="1" t="s">
        <v>3745</v>
      </c>
      <c r="AH2441">
        <v>637</v>
      </c>
      <c r="AI2441" s="1" t="s">
        <v>70</v>
      </c>
      <c r="AJ2441" s="1" t="s">
        <v>71</v>
      </c>
      <c r="AK2441" s="1" t="s">
        <v>72</v>
      </c>
      <c r="AL2441">
        <v>1</v>
      </c>
      <c r="AM2441" s="1" t="s">
        <v>5053</v>
      </c>
      <c r="AN2441" s="2">
        <v>46143</v>
      </c>
      <c r="AO2441" s="3">
        <v>46143</v>
      </c>
    </row>
    <row r="2442" spans="1:41">
      <c r="A2442" s="1" t="s">
        <v>5054</v>
      </c>
      <c r="B2442" s="1" t="s">
        <v>3733</v>
      </c>
      <c r="E2442" s="1" t="s">
        <v>3787</v>
      </c>
      <c r="F2442">
        <v>46143.833333333336</v>
      </c>
      <c r="G2442">
        <v>46144.833333333336</v>
      </c>
      <c r="H2442">
        <v>46142.833333333336</v>
      </c>
      <c r="I2442">
        <v>46173.833333333336</v>
      </c>
      <c r="J2442" s="1" t="s">
        <v>3769</v>
      </c>
      <c r="K2442" s="1" t="s">
        <v>87</v>
      </c>
      <c r="L2442" s="1" t="s">
        <v>3770</v>
      </c>
      <c r="M2442" s="1" t="s">
        <v>3810</v>
      </c>
      <c r="N2442" s="1" t="s">
        <v>3738</v>
      </c>
      <c r="O2442" s="1" t="s">
        <v>49</v>
      </c>
      <c r="P2442">
        <v>189.6096</v>
      </c>
      <c r="Q2442" s="1" t="s">
        <v>3739</v>
      </c>
      <c r="R2442">
        <v>8.2600248088704364E-2</v>
      </c>
      <c r="S2442" s="1" t="s">
        <v>3740</v>
      </c>
      <c r="T2442" s="1" t="s">
        <v>52</v>
      </c>
      <c r="U2442">
        <v>15.661799999999999</v>
      </c>
      <c r="V2442">
        <v>12.9086</v>
      </c>
      <c r="W2442">
        <v>12.9086</v>
      </c>
      <c r="X2442" s="1" t="s">
        <v>53</v>
      </c>
      <c r="Y2442" s="1" t="s">
        <v>49</v>
      </c>
      <c r="Z2442" s="1" t="s">
        <v>3770</v>
      </c>
      <c r="AA2442" s="1" t="s">
        <v>3789</v>
      </c>
      <c r="AB2442" s="1" t="s">
        <v>3790</v>
      </c>
      <c r="AC2442" s="1" t="s">
        <v>125</v>
      </c>
      <c r="AD2442" s="1" t="s">
        <v>3791</v>
      </c>
      <c r="AE2442" s="1" t="s">
        <v>3792</v>
      </c>
      <c r="AF2442" s="1" t="s">
        <v>70</v>
      </c>
      <c r="AG2442" s="1" t="s">
        <v>3745</v>
      </c>
      <c r="AH2442">
        <v>638</v>
      </c>
      <c r="AI2442" s="1" t="s">
        <v>70</v>
      </c>
      <c r="AJ2442" s="1" t="s">
        <v>71</v>
      </c>
      <c r="AK2442" s="1" t="s">
        <v>72</v>
      </c>
      <c r="AL2442">
        <v>1</v>
      </c>
      <c r="AM2442" s="1" t="s">
        <v>5055</v>
      </c>
      <c r="AN2442" s="2">
        <v>46143</v>
      </c>
      <c r="AO2442" s="3">
        <v>46143</v>
      </c>
    </row>
    <row r="2443" spans="1:41">
      <c r="A2443" s="1" t="s">
        <v>5056</v>
      </c>
      <c r="B2443" s="1" t="s">
        <v>3733</v>
      </c>
      <c r="E2443" s="1" t="s">
        <v>3787</v>
      </c>
      <c r="F2443">
        <v>46143.833333333336</v>
      </c>
      <c r="G2443">
        <v>46144.833333333336</v>
      </c>
      <c r="H2443">
        <v>46142.833333333336</v>
      </c>
      <c r="I2443">
        <v>46173.833333333336</v>
      </c>
      <c r="J2443" s="1" t="s">
        <v>3769</v>
      </c>
      <c r="K2443" s="1" t="s">
        <v>87</v>
      </c>
      <c r="L2443" s="1" t="s">
        <v>3770</v>
      </c>
      <c r="M2443" s="1" t="s">
        <v>3813</v>
      </c>
      <c r="N2443" s="1" t="s">
        <v>3738</v>
      </c>
      <c r="O2443" s="1" t="s">
        <v>49</v>
      </c>
      <c r="P2443">
        <v>171.96340000000001</v>
      </c>
      <c r="Q2443" s="1" t="s">
        <v>3739</v>
      </c>
      <c r="R2443">
        <v>8.2600134679821413E-2</v>
      </c>
      <c r="S2443" s="1" t="s">
        <v>3740</v>
      </c>
      <c r="T2443" s="1" t="s">
        <v>52</v>
      </c>
      <c r="U2443">
        <v>14.2042</v>
      </c>
      <c r="V2443">
        <v>11.7073</v>
      </c>
      <c r="W2443">
        <v>11.7073</v>
      </c>
      <c r="X2443" s="1" t="s">
        <v>53</v>
      </c>
      <c r="Y2443" s="1" t="s">
        <v>49</v>
      </c>
      <c r="Z2443" s="1" t="s">
        <v>3770</v>
      </c>
      <c r="AA2443" s="1" t="s">
        <v>3789</v>
      </c>
      <c r="AB2443" s="1" t="s">
        <v>3790</v>
      </c>
      <c r="AC2443" s="1" t="s">
        <v>125</v>
      </c>
      <c r="AD2443" s="1" t="s">
        <v>3791</v>
      </c>
      <c r="AE2443" s="1" t="s">
        <v>3792</v>
      </c>
      <c r="AF2443" s="1" t="s">
        <v>70</v>
      </c>
      <c r="AG2443" s="1" t="s">
        <v>3745</v>
      </c>
      <c r="AH2443">
        <v>639</v>
      </c>
      <c r="AI2443" s="1" t="s">
        <v>70</v>
      </c>
      <c r="AJ2443" s="1" t="s">
        <v>71</v>
      </c>
      <c r="AK2443" s="1" t="s">
        <v>72</v>
      </c>
      <c r="AL2443">
        <v>1</v>
      </c>
      <c r="AM2443" s="1" t="s">
        <v>5057</v>
      </c>
      <c r="AN2443" s="2">
        <v>46143</v>
      </c>
      <c r="AO2443" s="3">
        <v>46143</v>
      </c>
    </row>
    <row r="2444" spans="1:41">
      <c r="A2444" s="1" t="s">
        <v>5058</v>
      </c>
      <c r="B2444" s="1" t="s">
        <v>3733</v>
      </c>
      <c r="E2444" s="1" t="s">
        <v>3787</v>
      </c>
      <c r="F2444">
        <v>46143.833333333336</v>
      </c>
      <c r="G2444">
        <v>46144.833333333336</v>
      </c>
      <c r="H2444">
        <v>46142.833333333336</v>
      </c>
      <c r="I2444">
        <v>46173.833333333336</v>
      </c>
      <c r="J2444" s="1" t="s">
        <v>3777</v>
      </c>
      <c r="K2444" s="1" t="s">
        <v>107</v>
      </c>
      <c r="L2444" s="1" t="s">
        <v>3778</v>
      </c>
      <c r="M2444" s="1" t="s">
        <v>3816</v>
      </c>
      <c r="N2444" s="1" t="s">
        <v>3738</v>
      </c>
      <c r="O2444" s="1" t="s">
        <v>49</v>
      </c>
      <c r="P2444">
        <v>132.24709999999999</v>
      </c>
      <c r="Q2444" s="1" t="s">
        <v>3780</v>
      </c>
      <c r="R2444">
        <v>0.49999962191987579</v>
      </c>
      <c r="S2444" s="1" t="s">
        <v>51</v>
      </c>
      <c r="T2444" s="1" t="s">
        <v>52</v>
      </c>
      <c r="U2444">
        <v>66.123500000000007</v>
      </c>
      <c r="V2444">
        <v>60.8337</v>
      </c>
      <c r="W2444">
        <v>60.8337</v>
      </c>
      <c r="X2444" s="1" t="s">
        <v>53</v>
      </c>
      <c r="Y2444" s="1" t="s">
        <v>49</v>
      </c>
      <c r="Z2444" s="1" t="s">
        <v>3778</v>
      </c>
      <c r="AA2444" s="1" t="s">
        <v>3817</v>
      </c>
      <c r="AB2444" s="1" t="s">
        <v>3790</v>
      </c>
      <c r="AC2444" s="1" t="s">
        <v>125</v>
      </c>
      <c r="AD2444" s="1" t="s">
        <v>3791</v>
      </c>
      <c r="AE2444" s="1" t="s">
        <v>3792</v>
      </c>
      <c r="AF2444" s="1" t="s">
        <v>70</v>
      </c>
      <c r="AG2444" s="1" t="s">
        <v>3745</v>
      </c>
      <c r="AH2444">
        <v>640</v>
      </c>
      <c r="AI2444" s="1" t="s">
        <v>113</v>
      </c>
      <c r="AJ2444" s="1" t="s">
        <v>114</v>
      </c>
      <c r="AK2444" s="1" t="s">
        <v>115</v>
      </c>
      <c r="AL2444">
        <v>1</v>
      </c>
      <c r="AM2444" s="1" t="s">
        <v>5059</v>
      </c>
      <c r="AN2444" s="2">
        <v>46143</v>
      </c>
      <c r="AO2444" s="3">
        <v>46143</v>
      </c>
    </row>
    <row r="2445" spans="1:41">
      <c r="A2445" s="1" t="s">
        <v>5060</v>
      </c>
      <c r="B2445" s="1" t="s">
        <v>3733</v>
      </c>
      <c r="E2445" s="1" t="s">
        <v>3787</v>
      </c>
      <c r="F2445">
        <v>46143.833333333336</v>
      </c>
      <c r="G2445">
        <v>46144.833333333336</v>
      </c>
      <c r="H2445">
        <v>46142.833333333336</v>
      </c>
      <c r="I2445">
        <v>46173.833333333336</v>
      </c>
      <c r="J2445" s="1" t="s">
        <v>3777</v>
      </c>
      <c r="K2445" s="1" t="s">
        <v>107</v>
      </c>
      <c r="L2445" s="1" t="s">
        <v>3778</v>
      </c>
      <c r="M2445" s="1" t="s">
        <v>3820</v>
      </c>
      <c r="N2445" s="1" t="s">
        <v>3738</v>
      </c>
      <c r="O2445" s="1" t="s">
        <v>49</v>
      </c>
      <c r="P2445">
        <v>143.8458</v>
      </c>
      <c r="Q2445" s="1" t="s">
        <v>3780</v>
      </c>
      <c r="R2445">
        <v>0.5</v>
      </c>
      <c r="S2445" s="1" t="s">
        <v>51</v>
      </c>
      <c r="T2445" s="1" t="s">
        <v>52</v>
      </c>
      <c r="U2445">
        <v>71.922899999999998</v>
      </c>
      <c r="V2445">
        <v>66.1691</v>
      </c>
      <c r="W2445">
        <v>66.1691</v>
      </c>
      <c r="X2445" s="1" t="s">
        <v>53</v>
      </c>
      <c r="Y2445" s="1" t="s">
        <v>49</v>
      </c>
      <c r="Z2445" s="1" t="s">
        <v>3778</v>
      </c>
      <c r="AA2445" s="1" t="s">
        <v>3817</v>
      </c>
      <c r="AB2445" s="1" t="s">
        <v>3790</v>
      </c>
      <c r="AC2445" s="1" t="s">
        <v>125</v>
      </c>
      <c r="AD2445" s="1" t="s">
        <v>3791</v>
      </c>
      <c r="AE2445" s="1" t="s">
        <v>3792</v>
      </c>
      <c r="AF2445" s="1" t="s">
        <v>70</v>
      </c>
      <c r="AG2445" s="1" t="s">
        <v>3745</v>
      </c>
      <c r="AH2445">
        <v>641</v>
      </c>
      <c r="AI2445" s="1" t="s">
        <v>113</v>
      </c>
      <c r="AJ2445" s="1" t="s">
        <v>114</v>
      </c>
      <c r="AK2445" s="1" t="s">
        <v>115</v>
      </c>
      <c r="AL2445">
        <v>1</v>
      </c>
      <c r="AM2445" s="1" t="s">
        <v>5061</v>
      </c>
      <c r="AN2445" s="2">
        <v>46143</v>
      </c>
      <c r="AO2445" s="3">
        <v>46143</v>
      </c>
    </row>
    <row r="2446" spans="1:41">
      <c r="A2446" s="1" t="s">
        <v>5062</v>
      </c>
      <c r="B2446" s="1" t="s">
        <v>3733</v>
      </c>
      <c r="E2446" s="1" t="s">
        <v>3734</v>
      </c>
      <c r="F2446">
        <v>46144.833333333336</v>
      </c>
      <c r="G2446">
        <v>46145.833333333336</v>
      </c>
      <c r="H2446">
        <v>46142.833333333336</v>
      </c>
      <c r="I2446">
        <v>46173.833333333336</v>
      </c>
      <c r="J2446" s="1" t="s">
        <v>3735</v>
      </c>
      <c r="K2446" s="1" t="s">
        <v>45</v>
      </c>
      <c r="L2446" s="1" t="s">
        <v>3736</v>
      </c>
      <c r="M2446" s="1" t="s">
        <v>3737</v>
      </c>
      <c r="N2446" s="1" t="s">
        <v>3738</v>
      </c>
      <c r="O2446" s="1" t="s">
        <v>49</v>
      </c>
      <c r="P2446">
        <v>1476.7387000000001</v>
      </c>
      <c r="Q2446" s="1" t="s">
        <v>3739</v>
      </c>
      <c r="R2446">
        <v>3.1611008772235744E-2</v>
      </c>
      <c r="S2446" s="1" t="s">
        <v>3740</v>
      </c>
      <c r="T2446" s="1" t="s">
        <v>52</v>
      </c>
      <c r="U2446">
        <v>46.681199999999997</v>
      </c>
      <c r="V2446">
        <v>37.878399999999999</v>
      </c>
      <c r="W2446">
        <v>37.878399999999999</v>
      </c>
      <c r="X2446" s="1" t="s">
        <v>53</v>
      </c>
      <c r="Y2446" s="1" t="s">
        <v>49</v>
      </c>
      <c r="Z2446" s="1" t="s">
        <v>3736</v>
      </c>
      <c r="AA2446" s="1" t="s">
        <v>3741</v>
      </c>
      <c r="AB2446" s="1" t="s">
        <v>3742</v>
      </c>
      <c r="AC2446" s="1" t="s">
        <v>67</v>
      </c>
      <c r="AD2446" s="1" t="s">
        <v>3743</v>
      </c>
      <c r="AE2446" s="1" t="s">
        <v>3744</v>
      </c>
      <c r="AF2446" s="1" t="s">
        <v>70</v>
      </c>
      <c r="AG2446" s="1" t="s">
        <v>3745</v>
      </c>
      <c r="AH2446">
        <v>642</v>
      </c>
      <c r="AI2446" s="1" t="s">
        <v>70</v>
      </c>
      <c r="AJ2446" s="1" t="s">
        <v>71</v>
      </c>
      <c r="AK2446" s="1" t="s">
        <v>72</v>
      </c>
      <c r="AL2446">
        <v>1</v>
      </c>
      <c r="AM2446" s="1" t="s">
        <v>5063</v>
      </c>
      <c r="AN2446" s="2">
        <v>46143</v>
      </c>
      <c r="AO2446" s="3">
        <v>46143</v>
      </c>
    </row>
    <row r="2447" spans="1:41">
      <c r="A2447" s="1" t="s">
        <v>5064</v>
      </c>
      <c r="B2447" s="1" t="s">
        <v>3733</v>
      </c>
      <c r="E2447" s="1" t="s">
        <v>3734</v>
      </c>
      <c r="F2447">
        <v>46144.833333333336</v>
      </c>
      <c r="G2447">
        <v>46145.833333333336</v>
      </c>
      <c r="H2447">
        <v>46142.833333333336</v>
      </c>
      <c r="I2447">
        <v>46173.833333333336</v>
      </c>
      <c r="J2447" s="1" t="s">
        <v>3735</v>
      </c>
      <c r="K2447" s="1" t="s">
        <v>45</v>
      </c>
      <c r="L2447" s="1" t="s">
        <v>3736</v>
      </c>
      <c r="M2447" s="1" t="s">
        <v>3748</v>
      </c>
      <c r="N2447" s="1" t="s">
        <v>3738</v>
      </c>
      <c r="O2447" s="1" t="s">
        <v>49</v>
      </c>
      <c r="P2447">
        <v>1366.364</v>
      </c>
      <c r="Q2447" s="1" t="s">
        <v>3739</v>
      </c>
      <c r="R2447">
        <v>3.1610976284503982E-2</v>
      </c>
      <c r="S2447" s="1" t="s">
        <v>3740</v>
      </c>
      <c r="T2447" s="1" t="s">
        <v>52</v>
      </c>
      <c r="U2447">
        <v>43.192100000000003</v>
      </c>
      <c r="V2447">
        <v>35.0473</v>
      </c>
      <c r="W2447">
        <v>35.0473</v>
      </c>
      <c r="X2447" s="1" t="s">
        <v>53</v>
      </c>
      <c r="Y2447" s="1" t="s">
        <v>49</v>
      </c>
      <c r="Z2447" s="1" t="s">
        <v>3736</v>
      </c>
      <c r="AA2447" s="1" t="s">
        <v>3741</v>
      </c>
      <c r="AB2447" s="1" t="s">
        <v>3742</v>
      </c>
      <c r="AC2447" s="1" t="s">
        <v>67</v>
      </c>
      <c r="AD2447" s="1" t="s">
        <v>3743</v>
      </c>
      <c r="AE2447" s="1" t="s">
        <v>3744</v>
      </c>
      <c r="AF2447" s="1" t="s">
        <v>70</v>
      </c>
      <c r="AG2447" s="1" t="s">
        <v>3745</v>
      </c>
      <c r="AH2447">
        <v>643</v>
      </c>
      <c r="AI2447" s="1" t="s">
        <v>70</v>
      </c>
      <c r="AJ2447" s="1" t="s">
        <v>71</v>
      </c>
      <c r="AK2447" s="1" t="s">
        <v>72</v>
      </c>
      <c r="AL2447">
        <v>1</v>
      </c>
      <c r="AM2447" s="1" t="s">
        <v>5065</v>
      </c>
      <c r="AN2447" s="2">
        <v>46143</v>
      </c>
      <c r="AO2447" s="3">
        <v>46143</v>
      </c>
    </row>
    <row r="2448" spans="1:41">
      <c r="A2448" s="1" t="s">
        <v>5066</v>
      </c>
      <c r="B2448" s="1" t="s">
        <v>3733</v>
      </c>
      <c r="E2448" s="1" t="s">
        <v>3734</v>
      </c>
      <c r="F2448">
        <v>46144.833333333336</v>
      </c>
      <c r="G2448">
        <v>46145.833333333336</v>
      </c>
      <c r="H2448">
        <v>46142.833333333336</v>
      </c>
      <c r="I2448">
        <v>46173.833333333336</v>
      </c>
      <c r="J2448" s="1" t="s">
        <v>3751</v>
      </c>
      <c r="K2448" s="1" t="s">
        <v>124</v>
      </c>
      <c r="L2448" s="1" t="s">
        <v>3752</v>
      </c>
      <c r="M2448" s="1" t="s">
        <v>3753</v>
      </c>
      <c r="N2448" s="1" t="s">
        <v>3738</v>
      </c>
      <c r="O2448" s="1" t="s">
        <v>49</v>
      </c>
      <c r="P2448">
        <v>11.141400000000001</v>
      </c>
      <c r="Q2448" s="1" t="s">
        <v>3754</v>
      </c>
      <c r="R2448">
        <v>6.2499865367009528</v>
      </c>
      <c r="S2448" s="1" t="s">
        <v>51</v>
      </c>
      <c r="T2448" s="1" t="s">
        <v>52</v>
      </c>
      <c r="U2448">
        <v>69.633600000000001</v>
      </c>
      <c r="V2448">
        <v>66.151899999999998</v>
      </c>
      <c r="W2448">
        <v>66.151899999999998</v>
      </c>
      <c r="X2448" s="1" t="s">
        <v>53</v>
      </c>
      <c r="Y2448" s="1" t="s">
        <v>49</v>
      </c>
      <c r="Z2448" s="1" t="s">
        <v>3752</v>
      </c>
      <c r="AA2448" s="1" t="s">
        <v>3741</v>
      </c>
      <c r="AB2448" s="1" t="s">
        <v>3742</v>
      </c>
      <c r="AC2448" s="1" t="s">
        <v>67</v>
      </c>
      <c r="AD2448" s="1" t="s">
        <v>3743</v>
      </c>
      <c r="AE2448" s="1" t="s">
        <v>3744</v>
      </c>
      <c r="AF2448" s="1" t="s">
        <v>70</v>
      </c>
      <c r="AG2448" s="1" t="s">
        <v>3745</v>
      </c>
      <c r="AH2448">
        <v>644</v>
      </c>
      <c r="AI2448" s="1" t="s">
        <v>70</v>
      </c>
      <c r="AJ2448" s="1" t="s">
        <v>71</v>
      </c>
      <c r="AK2448" s="1" t="s">
        <v>72</v>
      </c>
      <c r="AL2448">
        <v>1</v>
      </c>
      <c r="AM2448" s="1" t="s">
        <v>5067</v>
      </c>
      <c r="AN2448" s="2">
        <v>46143</v>
      </c>
      <c r="AO2448" s="3">
        <v>46143</v>
      </c>
    </row>
    <row r="2449" spans="1:41">
      <c r="A2449" s="1" t="s">
        <v>5068</v>
      </c>
      <c r="B2449" s="1" t="s">
        <v>3733</v>
      </c>
      <c r="E2449" s="1" t="s">
        <v>3734</v>
      </c>
      <c r="F2449">
        <v>46144.833333333336</v>
      </c>
      <c r="G2449">
        <v>46145.833333333336</v>
      </c>
      <c r="H2449">
        <v>46142.833333333336</v>
      </c>
      <c r="I2449">
        <v>46173.833333333336</v>
      </c>
      <c r="J2449" s="1" t="s">
        <v>3751</v>
      </c>
      <c r="K2449" s="1" t="s">
        <v>124</v>
      </c>
      <c r="L2449" s="1" t="s">
        <v>3752</v>
      </c>
      <c r="M2449" s="1" t="s">
        <v>3757</v>
      </c>
      <c r="N2449" s="1" t="s">
        <v>3738</v>
      </c>
      <c r="O2449" s="1" t="s">
        <v>49</v>
      </c>
      <c r="P2449">
        <v>11.8841</v>
      </c>
      <c r="Q2449" s="1" t="s">
        <v>3754</v>
      </c>
      <c r="R2449">
        <v>6.2499894817445156</v>
      </c>
      <c r="S2449" s="1" t="s">
        <v>51</v>
      </c>
      <c r="T2449" s="1" t="s">
        <v>52</v>
      </c>
      <c r="U2449">
        <v>74.275499999999994</v>
      </c>
      <c r="V2449">
        <v>70.561700000000002</v>
      </c>
      <c r="W2449">
        <v>70.561700000000002</v>
      </c>
      <c r="X2449" s="1" t="s">
        <v>53</v>
      </c>
      <c r="Y2449" s="1" t="s">
        <v>49</v>
      </c>
      <c r="Z2449" s="1" t="s">
        <v>3752</v>
      </c>
      <c r="AA2449" s="1" t="s">
        <v>3741</v>
      </c>
      <c r="AB2449" s="1" t="s">
        <v>3742</v>
      </c>
      <c r="AC2449" s="1" t="s">
        <v>67</v>
      </c>
      <c r="AD2449" s="1" t="s">
        <v>3743</v>
      </c>
      <c r="AE2449" s="1" t="s">
        <v>3744</v>
      </c>
      <c r="AF2449" s="1" t="s">
        <v>70</v>
      </c>
      <c r="AG2449" s="1" t="s">
        <v>3745</v>
      </c>
      <c r="AH2449">
        <v>645</v>
      </c>
      <c r="AI2449" s="1" t="s">
        <v>70</v>
      </c>
      <c r="AJ2449" s="1" t="s">
        <v>71</v>
      </c>
      <c r="AK2449" s="1" t="s">
        <v>72</v>
      </c>
      <c r="AL2449">
        <v>1</v>
      </c>
      <c r="AM2449" s="1" t="s">
        <v>5069</v>
      </c>
      <c r="AN2449" s="2">
        <v>46143</v>
      </c>
      <c r="AO2449" s="3">
        <v>46143</v>
      </c>
    </row>
    <row r="2450" spans="1:41">
      <c r="A2450" s="1" t="s">
        <v>5070</v>
      </c>
      <c r="B2450" s="1" t="s">
        <v>3733</v>
      </c>
      <c r="E2450" s="1" t="s">
        <v>3734</v>
      </c>
      <c r="F2450">
        <v>46144.833333333336</v>
      </c>
      <c r="G2450">
        <v>46145.833333333336</v>
      </c>
      <c r="H2450">
        <v>46142.833333333336</v>
      </c>
      <c r="I2450">
        <v>46173.833333333336</v>
      </c>
      <c r="J2450" s="1" t="s">
        <v>3760</v>
      </c>
      <c r="K2450" s="1" t="s">
        <v>76</v>
      </c>
      <c r="L2450" s="1" t="s">
        <v>3761</v>
      </c>
      <c r="M2450" s="1" t="s">
        <v>3762</v>
      </c>
      <c r="N2450" s="1" t="s">
        <v>3738</v>
      </c>
      <c r="O2450" s="1" t="s">
        <v>49</v>
      </c>
      <c r="P2450">
        <v>295.24299999999999</v>
      </c>
      <c r="Q2450" s="1" t="s">
        <v>3763</v>
      </c>
      <c r="R2450">
        <v>2.59999390332709E-2</v>
      </c>
      <c r="S2450" s="1" t="s">
        <v>51</v>
      </c>
      <c r="T2450" s="1" t="s">
        <v>52</v>
      </c>
      <c r="U2450">
        <v>7.6763000000000003</v>
      </c>
      <c r="V2450">
        <v>7.0857999999999999</v>
      </c>
      <c r="W2450">
        <v>7.0857999999999999</v>
      </c>
      <c r="X2450" s="1" t="s">
        <v>53</v>
      </c>
      <c r="Y2450" s="1" t="s">
        <v>49</v>
      </c>
      <c r="Z2450" s="1" t="s">
        <v>3761</v>
      </c>
      <c r="AA2450" s="1" t="s">
        <v>3741</v>
      </c>
      <c r="AB2450" s="1" t="s">
        <v>3742</v>
      </c>
      <c r="AC2450" s="1" t="s">
        <v>67</v>
      </c>
      <c r="AD2450" s="1" t="s">
        <v>3743</v>
      </c>
      <c r="AE2450" s="1" t="s">
        <v>3744</v>
      </c>
      <c r="AF2450" s="1" t="s">
        <v>70</v>
      </c>
      <c r="AG2450" s="1" t="s">
        <v>3745</v>
      </c>
      <c r="AH2450">
        <v>646</v>
      </c>
      <c r="AI2450" s="1" t="s">
        <v>70</v>
      </c>
      <c r="AJ2450" s="1" t="s">
        <v>71</v>
      </c>
      <c r="AK2450" s="1" t="s">
        <v>72</v>
      </c>
      <c r="AL2450">
        <v>1</v>
      </c>
      <c r="AM2450" s="1" t="s">
        <v>5071</v>
      </c>
      <c r="AN2450" s="2">
        <v>46143</v>
      </c>
      <c r="AO2450" s="3">
        <v>46143</v>
      </c>
    </row>
    <row r="2451" spans="1:41">
      <c r="A2451" s="1" t="s">
        <v>5072</v>
      </c>
      <c r="B2451" s="1" t="s">
        <v>3733</v>
      </c>
      <c r="E2451" s="1" t="s">
        <v>3734</v>
      </c>
      <c r="F2451">
        <v>46144.833333333336</v>
      </c>
      <c r="G2451">
        <v>46145.833333333336</v>
      </c>
      <c r="H2451">
        <v>46142.833333333336</v>
      </c>
      <c r="I2451">
        <v>46173.833333333336</v>
      </c>
      <c r="J2451" s="1" t="s">
        <v>3760</v>
      </c>
      <c r="K2451" s="1" t="s">
        <v>76</v>
      </c>
      <c r="L2451" s="1" t="s">
        <v>3761</v>
      </c>
      <c r="M2451" s="1" t="s">
        <v>3766</v>
      </c>
      <c r="N2451" s="1" t="s">
        <v>3738</v>
      </c>
      <c r="O2451" s="1" t="s">
        <v>49</v>
      </c>
      <c r="P2451">
        <v>348.02190000000002</v>
      </c>
      <c r="Q2451" s="1" t="s">
        <v>3763</v>
      </c>
      <c r="R2451">
        <v>2.600008792550124E-2</v>
      </c>
      <c r="S2451" s="1" t="s">
        <v>51</v>
      </c>
      <c r="T2451" s="1" t="s">
        <v>52</v>
      </c>
      <c r="U2451">
        <v>9.0486000000000004</v>
      </c>
      <c r="V2451">
        <v>8.3524999999999991</v>
      </c>
      <c r="W2451">
        <v>8.3524999999999991</v>
      </c>
      <c r="X2451" s="1" t="s">
        <v>53</v>
      </c>
      <c r="Y2451" s="1" t="s">
        <v>49</v>
      </c>
      <c r="Z2451" s="1" t="s">
        <v>3761</v>
      </c>
      <c r="AA2451" s="1" t="s">
        <v>3741</v>
      </c>
      <c r="AB2451" s="1" t="s">
        <v>3742</v>
      </c>
      <c r="AC2451" s="1" t="s">
        <v>67</v>
      </c>
      <c r="AD2451" s="1" t="s">
        <v>3743</v>
      </c>
      <c r="AE2451" s="1" t="s">
        <v>3744</v>
      </c>
      <c r="AF2451" s="1" t="s">
        <v>70</v>
      </c>
      <c r="AG2451" s="1" t="s">
        <v>3745</v>
      </c>
      <c r="AH2451">
        <v>647</v>
      </c>
      <c r="AI2451" s="1" t="s">
        <v>70</v>
      </c>
      <c r="AJ2451" s="1" t="s">
        <v>71</v>
      </c>
      <c r="AK2451" s="1" t="s">
        <v>72</v>
      </c>
      <c r="AL2451">
        <v>1</v>
      </c>
      <c r="AM2451" s="1" t="s">
        <v>5073</v>
      </c>
      <c r="AN2451" s="2">
        <v>46143</v>
      </c>
      <c r="AO2451" s="3">
        <v>46143</v>
      </c>
    </row>
    <row r="2452" spans="1:41">
      <c r="A2452" s="1" t="s">
        <v>5074</v>
      </c>
      <c r="B2452" s="1" t="s">
        <v>3733</v>
      </c>
      <c r="E2452" s="1" t="s">
        <v>3734</v>
      </c>
      <c r="F2452">
        <v>46144.833333333336</v>
      </c>
      <c r="G2452">
        <v>46145.833333333336</v>
      </c>
      <c r="H2452">
        <v>46142.833333333336</v>
      </c>
      <c r="I2452">
        <v>46173.833333333336</v>
      </c>
      <c r="J2452" s="1" t="s">
        <v>3769</v>
      </c>
      <c r="K2452" s="1" t="s">
        <v>87</v>
      </c>
      <c r="L2452" s="1" t="s">
        <v>3770</v>
      </c>
      <c r="M2452" s="1" t="s">
        <v>3771</v>
      </c>
      <c r="N2452" s="1" t="s">
        <v>3738</v>
      </c>
      <c r="O2452" s="1" t="s">
        <v>49</v>
      </c>
      <c r="P2452">
        <v>389.36579999999998</v>
      </c>
      <c r="Q2452" s="1" t="s">
        <v>3739</v>
      </c>
      <c r="R2452">
        <v>8.2599961270352976E-2</v>
      </c>
      <c r="S2452" s="1" t="s">
        <v>3740</v>
      </c>
      <c r="T2452" s="1" t="s">
        <v>52</v>
      </c>
      <c r="U2452">
        <v>32.1616</v>
      </c>
      <c r="V2452">
        <v>26.508099999999999</v>
      </c>
      <c r="W2452">
        <v>26.508099999999999</v>
      </c>
      <c r="X2452" s="1" t="s">
        <v>53</v>
      </c>
      <c r="Y2452" s="1" t="s">
        <v>49</v>
      </c>
      <c r="Z2452" s="1" t="s">
        <v>3770</v>
      </c>
      <c r="AA2452" s="1" t="s">
        <v>3741</v>
      </c>
      <c r="AB2452" s="1" t="s">
        <v>3742</v>
      </c>
      <c r="AC2452" s="1" t="s">
        <v>67</v>
      </c>
      <c r="AD2452" s="1" t="s">
        <v>3743</v>
      </c>
      <c r="AE2452" s="1" t="s">
        <v>3744</v>
      </c>
      <c r="AF2452" s="1" t="s">
        <v>70</v>
      </c>
      <c r="AG2452" s="1" t="s">
        <v>3745</v>
      </c>
      <c r="AH2452">
        <v>648</v>
      </c>
      <c r="AI2452" s="1" t="s">
        <v>70</v>
      </c>
      <c r="AJ2452" s="1" t="s">
        <v>71</v>
      </c>
      <c r="AK2452" s="1" t="s">
        <v>72</v>
      </c>
      <c r="AL2452">
        <v>1</v>
      </c>
      <c r="AM2452" s="1" t="s">
        <v>5075</v>
      </c>
      <c r="AN2452" s="2">
        <v>46143</v>
      </c>
      <c r="AO2452" s="3">
        <v>46143</v>
      </c>
    </row>
    <row r="2453" spans="1:41">
      <c r="A2453" s="1" t="s">
        <v>5076</v>
      </c>
      <c r="B2453" s="1" t="s">
        <v>3733</v>
      </c>
      <c r="E2453" s="1" t="s">
        <v>3734</v>
      </c>
      <c r="F2453">
        <v>46144.833333333336</v>
      </c>
      <c r="G2453">
        <v>46145.833333333336</v>
      </c>
      <c r="H2453">
        <v>46142.833333333336</v>
      </c>
      <c r="I2453">
        <v>46173.833333333336</v>
      </c>
      <c r="J2453" s="1" t="s">
        <v>3769</v>
      </c>
      <c r="K2453" s="1" t="s">
        <v>87</v>
      </c>
      <c r="L2453" s="1" t="s">
        <v>3770</v>
      </c>
      <c r="M2453" s="1" t="s">
        <v>3774</v>
      </c>
      <c r="N2453" s="1" t="s">
        <v>3738</v>
      </c>
      <c r="O2453" s="1" t="s">
        <v>49</v>
      </c>
      <c r="P2453">
        <v>415.87439999999998</v>
      </c>
      <c r="Q2453" s="1" t="s">
        <v>3739</v>
      </c>
      <c r="R2453">
        <v>8.2599938827684516E-2</v>
      </c>
      <c r="S2453" s="1" t="s">
        <v>3740</v>
      </c>
      <c r="T2453" s="1" t="s">
        <v>52</v>
      </c>
      <c r="U2453">
        <v>34.351199999999999</v>
      </c>
      <c r="V2453">
        <v>28.3127</v>
      </c>
      <c r="W2453">
        <v>28.3127</v>
      </c>
      <c r="X2453" s="1" t="s">
        <v>53</v>
      </c>
      <c r="Y2453" s="1" t="s">
        <v>49</v>
      </c>
      <c r="Z2453" s="1" t="s">
        <v>3770</v>
      </c>
      <c r="AA2453" s="1" t="s">
        <v>3741</v>
      </c>
      <c r="AB2453" s="1" t="s">
        <v>3742</v>
      </c>
      <c r="AC2453" s="1" t="s">
        <v>67</v>
      </c>
      <c r="AD2453" s="1" t="s">
        <v>3743</v>
      </c>
      <c r="AE2453" s="1" t="s">
        <v>3744</v>
      </c>
      <c r="AF2453" s="1" t="s">
        <v>70</v>
      </c>
      <c r="AG2453" s="1" t="s">
        <v>3745</v>
      </c>
      <c r="AH2453">
        <v>649</v>
      </c>
      <c r="AI2453" s="1" t="s">
        <v>70</v>
      </c>
      <c r="AJ2453" s="1" t="s">
        <v>71</v>
      </c>
      <c r="AK2453" s="1" t="s">
        <v>72</v>
      </c>
      <c r="AL2453">
        <v>1</v>
      </c>
      <c r="AM2453" s="1" t="s">
        <v>5077</v>
      </c>
      <c r="AN2453" s="2">
        <v>46143</v>
      </c>
      <c r="AO2453" s="3">
        <v>46143</v>
      </c>
    </row>
    <row r="2454" spans="1:41">
      <c r="A2454" s="1" t="s">
        <v>5078</v>
      </c>
      <c r="B2454" s="1" t="s">
        <v>3733</v>
      </c>
      <c r="E2454" s="1" t="s">
        <v>3734</v>
      </c>
      <c r="F2454">
        <v>46144.833333333336</v>
      </c>
      <c r="G2454">
        <v>46145.833333333336</v>
      </c>
      <c r="H2454">
        <v>46142.833333333336</v>
      </c>
      <c r="I2454">
        <v>46173.833333333336</v>
      </c>
      <c r="J2454" s="1" t="s">
        <v>3777</v>
      </c>
      <c r="K2454" s="1" t="s">
        <v>107</v>
      </c>
      <c r="L2454" s="1" t="s">
        <v>3778</v>
      </c>
      <c r="M2454" s="1" t="s">
        <v>3779</v>
      </c>
      <c r="N2454" s="1" t="s">
        <v>3738</v>
      </c>
      <c r="O2454" s="1" t="s">
        <v>49</v>
      </c>
      <c r="P2454">
        <v>305.41890000000001</v>
      </c>
      <c r="Q2454" s="1" t="s">
        <v>3780</v>
      </c>
      <c r="R2454">
        <v>0.50000016370958056</v>
      </c>
      <c r="S2454" s="1" t="s">
        <v>51</v>
      </c>
      <c r="T2454" s="1" t="s">
        <v>52</v>
      </c>
      <c r="U2454">
        <v>152.70949999999999</v>
      </c>
      <c r="V2454">
        <v>140.49270000000001</v>
      </c>
      <c r="W2454">
        <v>140.49270000000001</v>
      </c>
      <c r="X2454" s="1" t="s">
        <v>53</v>
      </c>
      <c r="Y2454" s="1" t="s">
        <v>49</v>
      </c>
      <c r="Z2454" s="1" t="s">
        <v>3778</v>
      </c>
      <c r="AA2454" s="1" t="s">
        <v>3781</v>
      </c>
      <c r="AB2454" s="1" t="s">
        <v>3742</v>
      </c>
      <c r="AC2454" s="1" t="s">
        <v>67</v>
      </c>
      <c r="AD2454" s="1" t="s">
        <v>3743</v>
      </c>
      <c r="AE2454" s="1" t="s">
        <v>3744</v>
      </c>
      <c r="AF2454" s="1" t="s">
        <v>70</v>
      </c>
      <c r="AG2454" s="1" t="s">
        <v>3745</v>
      </c>
      <c r="AH2454">
        <v>650</v>
      </c>
      <c r="AI2454" s="1" t="s">
        <v>113</v>
      </c>
      <c r="AJ2454" s="1" t="s">
        <v>114</v>
      </c>
      <c r="AK2454" s="1" t="s">
        <v>115</v>
      </c>
      <c r="AL2454">
        <v>1</v>
      </c>
      <c r="AM2454" s="1" t="s">
        <v>5079</v>
      </c>
      <c r="AN2454" s="2">
        <v>46143</v>
      </c>
      <c r="AO2454" s="3">
        <v>46143</v>
      </c>
    </row>
    <row r="2455" spans="1:41">
      <c r="A2455" s="1" t="s">
        <v>5080</v>
      </c>
      <c r="B2455" s="1" t="s">
        <v>3733</v>
      </c>
      <c r="E2455" s="1" t="s">
        <v>3734</v>
      </c>
      <c r="F2455">
        <v>46144.833333333336</v>
      </c>
      <c r="G2455">
        <v>46145.833333333336</v>
      </c>
      <c r="H2455">
        <v>46142.833333333336</v>
      </c>
      <c r="I2455">
        <v>46173.833333333336</v>
      </c>
      <c r="J2455" s="1" t="s">
        <v>3777</v>
      </c>
      <c r="K2455" s="1" t="s">
        <v>107</v>
      </c>
      <c r="L2455" s="1" t="s">
        <v>3778</v>
      </c>
      <c r="M2455" s="1" t="s">
        <v>3784</v>
      </c>
      <c r="N2455" s="1" t="s">
        <v>3738</v>
      </c>
      <c r="O2455" s="1" t="s">
        <v>49</v>
      </c>
      <c r="P2455">
        <v>282.11590000000001</v>
      </c>
      <c r="Q2455" s="1" t="s">
        <v>3780</v>
      </c>
      <c r="R2455">
        <v>0.50000017723212342</v>
      </c>
      <c r="S2455" s="1" t="s">
        <v>51</v>
      </c>
      <c r="T2455" s="1" t="s">
        <v>52</v>
      </c>
      <c r="U2455">
        <v>141.05799999999999</v>
      </c>
      <c r="V2455">
        <v>129.77330000000001</v>
      </c>
      <c r="W2455">
        <v>129.77330000000001</v>
      </c>
      <c r="X2455" s="1" t="s">
        <v>53</v>
      </c>
      <c r="Y2455" s="1" t="s">
        <v>49</v>
      </c>
      <c r="Z2455" s="1" t="s">
        <v>3778</v>
      </c>
      <c r="AA2455" s="1" t="s">
        <v>3781</v>
      </c>
      <c r="AB2455" s="1" t="s">
        <v>3742</v>
      </c>
      <c r="AC2455" s="1" t="s">
        <v>67</v>
      </c>
      <c r="AD2455" s="1" t="s">
        <v>3743</v>
      </c>
      <c r="AE2455" s="1" t="s">
        <v>3744</v>
      </c>
      <c r="AF2455" s="1" t="s">
        <v>70</v>
      </c>
      <c r="AG2455" s="1" t="s">
        <v>3745</v>
      </c>
      <c r="AH2455">
        <v>651</v>
      </c>
      <c r="AI2455" s="1" t="s">
        <v>113</v>
      </c>
      <c r="AJ2455" s="1" t="s">
        <v>114</v>
      </c>
      <c r="AK2455" s="1" t="s">
        <v>115</v>
      </c>
      <c r="AL2455">
        <v>1</v>
      </c>
      <c r="AM2455" s="1" t="s">
        <v>5081</v>
      </c>
      <c r="AN2455" s="2">
        <v>46143</v>
      </c>
      <c r="AO2455" s="3">
        <v>46143</v>
      </c>
    </row>
    <row r="2456" spans="1:41">
      <c r="A2456" s="1" t="s">
        <v>5082</v>
      </c>
      <c r="B2456" s="1" t="s">
        <v>3733</v>
      </c>
      <c r="E2456" s="1" t="s">
        <v>3787</v>
      </c>
      <c r="F2456">
        <v>46144.833333333336</v>
      </c>
      <c r="G2456">
        <v>46145.833333333336</v>
      </c>
      <c r="H2456">
        <v>46142.833333333336</v>
      </c>
      <c r="I2456">
        <v>46173.833333333336</v>
      </c>
      <c r="J2456" s="1" t="s">
        <v>3735</v>
      </c>
      <c r="K2456" s="1" t="s">
        <v>45</v>
      </c>
      <c r="L2456" s="1" t="s">
        <v>3736</v>
      </c>
      <c r="M2456" s="1" t="s">
        <v>3788</v>
      </c>
      <c r="N2456" s="1" t="s">
        <v>3738</v>
      </c>
      <c r="O2456" s="1" t="s">
        <v>49</v>
      </c>
      <c r="P2456">
        <v>641.26110000000006</v>
      </c>
      <c r="Q2456" s="1" t="s">
        <v>3739</v>
      </c>
      <c r="R2456">
        <v>3.1610992776577286E-2</v>
      </c>
      <c r="S2456" s="1" t="s">
        <v>3740</v>
      </c>
      <c r="T2456" s="1" t="s">
        <v>52</v>
      </c>
      <c r="U2456">
        <v>20.270900000000001</v>
      </c>
      <c r="V2456">
        <v>16.4483</v>
      </c>
      <c r="W2456">
        <v>16.4483</v>
      </c>
      <c r="X2456" s="1" t="s">
        <v>53</v>
      </c>
      <c r="Y2456" s="1" t="s">
        <v>49</v>
      </c>
      <c r="Z2456" s="1" t="s">
        <v>3736</v>
      </c>
      <c r="AA2456" s="1" t="s">
        <v>3789</v>
      </c>
      <c r="AB2456" s="1" t="s">
        <v>3790</v>
      </c>
      <c r="AC2456" s="1" t="s">
        <v>125</v>
      </c>
      <c r="AD2456" s="1" t="s">
        <v>3791</v>
      </c>
      <c r="AE2456" s="1" t="s">
        <v>3792</v>
      </c>
      <c r="AF2456" s="1" t="s">
        <v>70</v>
      </c>
      <c r="AG2456" s="1" t="s">
        <v>3745</v>
      </c>
      <c r="AH2456">
        <v>652</v>
      </c>
      <c r="AI2456" s="1" t="s">
        <v>70</v>
      </c>
      <c r="AJ2456" s="1" t="s">
        <v>71</v>
      </c>
      <c r="AK2456" s="1" t="s">
        <v>72</v>
      </c>
      <c r="AL2456">
        <v>1</v>
      </c>
      <c r="AM2456" s="1" t="s">
        <v>5083</v>
      </c>
      <c r="AN2456" s="2">
        <v>46143</v>
      </c>
      <c r="AO2456" s="3">
        <v>46143</v>
      </c>
    </row>
    <row r="2457" spans="1:41">
      <c r="A2457" s="1" t="s">
        <v>5084</v>
      </c>
      <c r="B2457" s="1" t="s">
        <v>3733</v>
      </c>
      <c r="E2457" s="1" t="s">
        <v>3787</v>
      </c>
      <c r="F2457">
        <v>46144.833333333336</v>
      </c>
      <c r="G2457">
        <v>46145.833333333336</v>
      </c>
      <c r="H2457">
        <v>46142.833333333336</v>
      </c>
      <c r="I2457">
        <v>46173.833333333336</v>
      </c>
      <c r="J2457" s="1" t="s">
        <v>3735</v>
      </c>
      <c r="K2457" s="1" t="s">
        <v>45</v>
      </c>
      <c r="L2457" s="1" t="s">
        <v>3736</v>
      </c>
      <c r="M2457" s="1" t="s">
        <v>3795</v>
      </c>
      <c r="N2457" s="1" t="s">
        <v>3738</v>
      </c>
      <c r="O2457" s="1" t="s">
        <v>49</v>
      </c>
      <c r="P2457">
        <v>729.96690000000001</v>
      </c>
      <c r="Q2457" s="1" t="s">
        <v>3739</v>
      </c>
      <c r="R2457">
        <v>3.1611022362794804E-2</v>
      </c>
      <c r="S2457" s="1" t="s">
        <v>3740</v>
      </c>
      <c r="T2457" s="1" t="s">
        <v>52</v>
      </c>
      <c r="U2457">
        <v>23.074999999999999</v>
      </c>
      <c r="V2457">
        <v>18.723700000000001</v>
      </c>
      <c r="W2457">
        <v>18.723700000000001</v>
      </c>
      <c r="X2457" s="1" t="s">
        <v>53</v>
      </c>
      <c r="Y2457" s="1" t="s">
        <v>49</v>
      </c>
      <c r="Z2457" s="1" t="s">
        <v>3736</v>
      </c>
      <c r="AA2457" s="1" t="s">
        <v>3789</v>
      </c>
      <c r="AB2457" s="1" t="s">
        <v>3790</v>
      </c>
      <c r="AC2457" s="1" t="s">
        <v>125</v>
      </c>
      <c r="AD2457" s="1" t="s">
        <v>3791</v>
      </c>
      <c r="AE2457" s="1" t="s">
        <v>3792</v>
      </c>
      <c r="AF2457" s="1" t="s">
        <v>70</v>
      </c>
      <c r="AG2457" s="1" t="s">
        <v>3745</v>
      </c>
      <c r="AH2457">
        <v>653</v>
      </c>
      <c r="AI2457" s="1" t="s">
        <v>70</v>
      </c>
      <c r="AJ2457" s="1" t="s">
        <v>71</v>
      </c>
      <c r="AK2457" s="1" t="s">
        <v>72</v>
      </c>
      <c r="AL2457">
        <v>1</v>
      </c>
      <c r="AM2457" s="1" t="s">
        <v>5085</v>
      </c>
      <c r="AN2457" s="2">
        <v>46143</v>
      </c>
      <c r="AO2457" s="3">
        <v>46143</v>
      </c>
    </row>
    <row r="2458" spans="1:41">
      <c r="A2458" s="1" t="s">
        <v>5086</v>
      </c>
      <c r="B2458" s="1" t="s">
        <v>3733</v>
      </c>
      <c r="E2458" s="1" t="s">
        <v>3787</v>
      </c>
      <c r="F2458">
        <v>46144.833333333336</v>
      </c>
      <c r="G2458">
        <v>46145.833333333336</v>
      </c>
      <c r="H2458">
        <v>46142.833333333336</v>
      </c>
      <c r="I2458">
        <v>46173.833333333336</v>
      </c>
      <c r="J2458" s="1" t="s">
        <v>3751</v>
      </c>
      <c r="K2458" s="1" t="s">
        <v>124</v>
      </c>
      <c r="L2458" s="1" t="s">
        <v>3752</v>
      </c>
      <c r="M2458" s="1" t="s">
        <v>3798</v>
      </c>
      <c r="N2458" s="1" t="s">
        <v>3738</v>
      </c>
      <c r="O2458" s="1" t="s">
        <v>49</v>
      </c>
      <c r="P2458">
        <v>5.6357999999999997</v>
      </c>
      <c r="Q2458" s="1" t="s">
        <v>3754</v>
      </c>
      <c r="R2458">
        <v>6.2500443592746366</v>
      </c>
      <c r="S2458" s="1" t="s">
        <v>51</v>
      </c>
      <c r="T2458" s="1" t="s">
        <v>52</v>
      </c>
      <c r="U2458">
        <v>35.223999999999997</v>
      </c>
      <c r="V2458">
        <v>33.462800000000001</v>
      </c>
      <c r="W2458">
        <v>33.462800000000001</v>
      </c>
      <c r="X2458" s="1" t="s">
        <v>53</v>
      </c>
      <c r="Y2458" s="1" t="s">
        <v>49</v>
      </c>
      <c r="Z2458" s="1" t="s">
        <v>3752</v>
      </c>
      <c r="AA2458" s="1" t="s">
        <v>3789</v>
      </c>
      <c r="AB2458" s="1" t="s">
        <v>3790</v>
      </c>
      <c r="AC2458" s="1" t="s">
        <v>125</v>
      </c>
      <c r="AD2458" s="1" t="s">
        <v>3791</v>
      </c>
      <c r="AE2458" s="1" t="s">
        <v>3792</v>
      </c>
      <c r="AF2458" s="1" t="s">
        <v>70</v>
      </c>
      <c r="AG2458" s="1" t="s">
        <v>3745</v>
      </c>
      <c r="AH2458">
        <v>654</v>
      </c>
      <c r="AI2458" s="1" t="s">
        <v>70</v>
      </c>
      <c r="AJ2458" s="1" t="s">
        <v>71</v>
      </c>
      <c r="AK2458" s="1" t="s">
        <v>72</v>
      </c>
      <c r="AL2458">
        <v>1</v>
      </c>
      <c r="AM2458" s="1" t="s">
        <v>5087</v>
      </c>
      <c r="AN2458" s="2">
        <v>46143</v>
      </c>
      <c r="AO2458" s="3">
        <v>46143</v>
      </c>
    </row>
    <row r="2459" spans="1:41">
      <c r="A2459" s="1" t="s">
        <v>5088</v>
      </c>
      <c r="B2459" s="1" t="s">
        <v>3733</v>
      </c>
      <c r="E2459" s="1" t="s">
        <v>3787</v>
      </c>
      <c r="F2459">
        <v>46144.833333333336</v>
      </c>
      <c r="G2459">
        <v>46145.833333333336</v>
      </c>
      <c r="H2459">
        <v>46142.833333333336</v>
      </c>
      <c r="I2459">
        <v>46173.833333333336</v>
      </c>
      <c r="J2459" s="1" t="s">
        <v>3751</v>
      </c>
      <c r="K2459" s="1" t="s">
        <v>124</v>
      </c>
      <c r="L2459" s="1" t="s">
        <v>3752</v>
      </c>
      <c r="M2459" s="1" t="s">
        <v>3801</v>
      </c>
      <c r="N2459" s="1" t="s">
        <v>3738</v>
      </c>
      <c r="O2459" s="1" t="s">
        <v>49</v>
      </c>
      <c r="P2459">
        <v>4.9832999999999998</v>
      </c>
      <c r="Q2459" s="1" t="s">
        <v>3754</v>
      </c>
      <c r="R2459">
        <v>6.2499949832440347</v>
      </c>
      <c r="S2459" s="1" t="s">
        <v>51</v>
      </c>
      <c r="T2459" s="1" t="s">
        <v>52</v>
      </c>
      <c r="U2459">
        <v>31.145600000000002</v>
      </c>
      <c r="V2459">
        <v>29.5883</v>
      </c>
      <c r="W2459">
        <v>29.5883</v>
      </c>
      <c r="X2459" s="1" t="s">
        <v>53</v>
      </c>
      <c r="Y2459" s="1" t="s">
        <v>49</v>
      </c>
      <c r="Z2459" s="1" t="s">
        <v>3752</v>
      </c>
      <c r="AA2459" s="1" t="s">
        <v>3789</v>
      </c>
      <c r="AB2459" s="1" t="s">
        <v>3790</v>
      </c>
      <c r="AC2459" s="1" t="s">
        <v>125</v>
      </c>
      <c r="AD2459" s="1" t="s">
        <v>3791</v>
      </c>
      <c r="AE2459" s="1" t="s">
        <v>3792</v>
      </c>
      <c r="AF2459" s="1" t="s">
        <v>70</v>
      </c>
      <c r="AG2459" s="1" t="s">
        <v>3745</v>
      </c>
      <c r="AH2459">
        <v>655</v>
      </c>
      <c r="AI2459" s="1" t="s">
        <v>70</v>
      </c>
      <c r="AJ2459" s="1" t="s">
        <v>71</v>
      </c>
      <c r="AK2459" s="1" t="s">
        <v>72</v>
      </c>
      <c r="AL2459">
        <v>1</v>
      </c>
      <c r="AM2459" s="1" t="s">
        <v>5089</v>
      </c>
      <c r="AN2459" s="2">
        <v>46143</v>
      </c>
      <c r="AO2459" s="3">
        <v>46143</v>
      </c>
    </row>
    <row r="2460" spans="1:41">
      <c r="A2460" s="1" t="s">
        <v>5090</v>
      </c>
      <c r="B2460" s="1" t="s">
        <v>3733</v>
      </c>
      <c r="E2460" s="1" t="s">
        <v>3787</v>
      </c>
      <c r="F2460">
        <v>46144.833333333336</v>
      </c>
      <c r="G2460">
        <v>46145.833333333336</v>
      </c>
      <c r="H2460">
        <v>46142.833333333336</v>
      </c>
      <c r="I2460">
        <v>46173.833333333336</v>
      </c>
      <c r="J2460" s="1" t="s">
        <v>3760</v>
      </c>
      <c r="K2460" s="1" t="s">
        <v>76</v>
      </c>
      <c r="L2460" s="1" t="s">
        <v>3761</v>
      </c>
      <c r="M2460" s="1" t="s">
        <v>3804</v>
      </c>
      <c r="N2460" s="1" t="s">
        <v>3738</v>
      </c>
      <c r="O2460" s="1" t="s">
        <v>49</v>
      </c>
      <c r="P2460">
        <v>140.05279999999999</v>
      </c>
      <c r="Q2460" s="1" t="s">
        <v>3763</v>
      </c>
      <c r="R2460">
        <v>2.6000194212468443E-2</v>
      </c>
      <c r="S2460" s="1" t="s">
        <v>51</v>
      </c>
      <c r="T2460" s="1" t="s">
        <v>52</v>
      </c>
      <c r="U2460">
        <v>3.6414</v>
      </c>
      <c r="V2460">
        <v>3.3613</v>
      </c>
      <c r="W2460">
        <v>3.3613</v>
      </c>
      <c r="X2460" s="1" t="s">
        <v>53</v>
      </c>
      <c r="Y2460" s="1" t="s">
        <v>49</v>
      </c>
      <c r="Z2460" s="1" t="s">
        <v>3761</v>
      </c>
      <c r="AA2460" s="1" t="s">
        <v>3789</v>
      </c>
      <c r="AB2460" s="1" t="s">
        <v>3790</v>
      </c>
      <c r="AC2460" s="1" t="s">
        <v>125</v>
      </c>
      <c r="AD2460" s="1" t="s">
        <v>3791</v>
      </c>
      <c r="AE2460" s="1" t="s">
        <v>3792</v>
      </c>
      <c r="AF2460" s="1" t="s">
        <v>70</v>
      </c>
      <c r="AG2460" s="1" t="s">
        <v>3745</v>
      </c>
      <c r="AH2460">
        <v>656</v>
      </c>
      <c r="AI2460" s="1" t="s">
        <v>70</v>
      </c>
      <c r="AJ2460" s="1" t="s">
        <v>71</v>
      </c>
      <c r="AK2460" s="1" t="s">
        <v>72</v>
      </c>
      <c r="AL2460">
        <v>1</v>
      </c>
      <c r="AM2460" s="1" t="s">
        <v>5091</v>
      </c>
      <c r="AN2460" s="2">
        <v>46143</v>
      </c>
      <c r="AO2460" s="3">
        <v>46143</v>
      </c>
    </row>
    <row r="2461" spans="1:41">
      <c r="A2461" s="1" t="s">
        <v>5092</v>
      </c>
      <c r="B2461" s="1" t="s">
        <v>3733</v>
      </c>
      <c r="E2461" s="1" t="s">
        <v>3787</v>
      </c>
      <c r="F2461">
        <v>46144.833333333336</v>
      </c>
      <c r="G2461">
        <v>46145.833333333336</v>
      </c>
      <c r="H2461">
        <v>46142.833333333336</v>
      </c>
      <c r="I2461">
        <v>46173.833333333336</v>
      </c>
      <c r="J2461" s="1" t="s">
        <v>3760</v>
      </c>
      <c r="K2461" s="1" t="s">
        <v>76</v>
      </c>
      <c r="L2461" s="1" t="s">
        <v>3761</v>
      </c>
      <c r="M2461" s="1" t="s">
        <v>3807</v>
      </c>
      <c r="N2461" s="1" t="s">
        <v>3738</v>
      </c>
      <c r="O2461" s="1" t="s">
        <v>49</v>
      </c>
      <c r="P2461">
        <v>140.6617</v>
      </c>
      <c r="Q2461" s="1" t="s">
        <v>3763</v>
      </c>
      <c r="R2461">
        <v>2.5999970141125837E-2</v>
      </c>
      <c r="S2461" s="1" t="s">
        <v>51</v>
      </c>
      <c r="T2461" s="1" t="s">
        <v>52</v>
      </c>
      <c r="U2461">
        <v>3.6572</v>
      </c>
      <c r="V2461">
        <v>3.3759000000000001</v>
      </c>
      <c r="W2461">
        <v>3.3759000000000001</v>
      </c>
      <c r="X2461" s="1" t="s">
        <v>53</v>
      </c>
      <c r="Y2461" s="1" t="s">
        <v>49</v>
      </c>
      <c r="Z2461" s="1" t="s">
        <v>3761</v>
      </c>
      <c r="AA2461" s="1" t="s">
        <v>3789</v>
      </c>
      <c r="AB2461" s="1" t="s">
        <v>3790</v>
      </c>
      <c r="AC2461" s="1" t="s">
        <v>125</v>
      </c>
      <c r="AD2461" s="1" t="s">
        <v>3791</v>
      </c>
      <c r="AE2461" s="1" t="s">
        <v>3792</v>
      </c>
      <c r="AF2461" s="1" t="s">
        <v>70</v>
      </c>
      <c r="AG2461" s="1" t="s">
        <v>3745</v>
      </c>
      <c r="AH2461">
        <v>657</v>
      </c>
      <c r="AI2461" s="1" t="s">
        <v>70</v>
      </c>
      <c r="AJ2461" s="1" t="s">
        <v>71</v>
      </c>
      <c r="AK2461" s="1" t="s">
        <v>72</v>
      </c>
      <c r="AL2461">
        <v>1</v>
      </c>
      <c r="AM2461" s="1" t="s">
        <v>5093</v>
      </c>
      <c r="AN2461" s="2">
        <v>46143</v>
      </c>
      <c r="AO2461" s="3">
        <v>46143</v>
      </c>
    </row>
    <row r="2462" spans="1:41">
      <c r="A2462" s="1" t="s">
        <v>5094</v>
      </c>
      <c r="B2462" s="1" t="s">
        <v>3733</v>
      </c>
      <c r="E2462" s="1" t="s">
        <v>3787</v>
      </c>
      <c r="F2462">
        <v>46144.833333333336</v>
      </c>
      <c r="G2462">
        <v>46145.833333333336</v>
      </c>
      <c r="H2462">
        <v>46142.833333333336</v>
      </c>
      <c r="I2462">
        <v>46173.833333333336</v>
      </c>
      <c r="J2462" s="1" t="s">
        <v>3769</v>
      </c>
      <c r="K2462" s="1" t="s">
        <v>87</v>
      </c>
      <c r="L2462" s="1" t="s">
        <v>3770</v>
      </c>
      <c r="M2462" s="1" t="s">
        <v>3810</v>
      </c>
      <c r="N2462" s="1" t="s">
        <v>3738</v>
      </c>
      <c r="O2462" s="1" t="s">
        <v>49</v>
      </c>
      <c r="P2462">
        <v>189.441</v>
      </c>
      <c r="Q2462" s="1" t="s">
        <v>3739</v>
      </c>
      <c r="R2462">
        <v>8.259985958688984E-2</v>
      </c>
      <c r="S2462" s="1" t="s">
        <v>3740</v>
      </c>
      <c r="T2462" s="1" t="s">
        <v>52</v>
      </c>
      <c r="U2462">
        <v>15.6478</v>
      </c>
      <c r="V2462">
        <v>12.8971</v>
      </c>
      <c r="W2462">
        <v>12.8971</v>
      </c>
      <c r="X2462" s="1" t="s">
        <v>53</v>
      </c>
      <c r="Y2462" s="1" t="s">
        <v>49</v>
      </c>
      <c r="Z2462" s="1" t="s">
        <v>3770</v>
      </c>
      <c r="AA2462" s="1" t="s">
        <v>3789</v>
      </c>
      <c r="AB2462" s="1" t="s">
        <v>3790</v>
      </c>
      <c r="AC2462" s="1" t="s">
        <v>125</v>
      </c>
      <c r="AD2462" s="1" t="s">
        <v>3791</v>
      </c>
      <c r="AE2462" s="1" t="s">
        <v>3792</v>
      </c>
      <c r="AF2462" s="1" t="s">
        <v>70</v>
      </c>
      <c r="AG2462" s="1" t="s">
        <v>3745</v>
      </c>
      <c r="AH2462">
        <v>658</v>
      </c>
      <c r="AI2462" s="1" t="s">
        <v>70</v>
      </c>
      <c r="AJ2462" s="1" t="s">
        <v>71</v>
      </c>
      <c r="AK2462" s="1" t="s">
        <v>72</v>
      </c>
      <c r="AL2462">
        <v>1</v>
      </c>
      <c r="AM2462" s="1" t="s">
        <v>5095</v>
      </c>
      <c r="AN2462" s="2">
        <v>46143</v>
      </c>
      <c r="AO2462" s="3">
        <v>46143</v>
      </c>
    </row>
    <row r="2463" spans="1:41">
      <c r="A2463" s="1" t="s">
        <v>5096</v>
      </c>
      <c r="B2463" s="1" t="s">
        <v>3733</v>
      </c>
      <c r="E2463" s="1" t="s">
        <v>3787</v>
      </c>
      <c r="F2463">
        <v>46144.833333333336</v>
      </c>
      <c r="G2463">
        <v>46145.833333333336</v>
      </c>
      <c r="H2463">
        <v>46142.833333333336</v>
      </c>
      <c r="I2463">
        <v>46173.833333333336</v>
      </c>
      <c r="J2463" s="1" t="s">
        <v>3769</v>
      </c>
      <c r="K2463" s="1" t="s">
        <v>87</v>
      </c>
      <c r="L2463" s="1" t="s">
        <v>3770</v>
      </c>
      <c r="M2463" s="1" t="s">
        <v>3813</v>
      </c>
      <c r="N2463" s="1" t="s">
        <v>3738</v>
      </c>
      <c r="O2463" s="1" t="s">
        <v>49</v>
      </c>
      <c r="P2463">
        <v>184.41409999999999</v>
      </c>
      <c r="Q2463" s="1" t="s">
        <v>3739</v>
      </c>
      <c r="R2463">
        <v>8.2599974730782511E-2</v>
      </c>
      <c r="S2463" s="1" t="s">
        <v>3740</v>
      </c>
      <c r="T2463" s="1" t="s">
        <v>52</v>
      </c>
      <c r="U2463">
        <v>15.2326</v>
      </c>
      <c r="V2463">
        <v>12.5549</v>
      </c>
      <c r="W2463">
        <v>12.5549</v>
      </c>
      <c r="X2463" s="1" t="s">
        <v>53</v>
      </c>
      <c r="Y2463" s="1" t="s">
        <v>49</v>
      </c>
      <c r="Z2463" s="1" t="s">
        <v>3770</v>
      </c>
      <c r="AA2463" s="1" t="s">
        <v>3789</v>
      </c>
      <c r="AB2463" s="1" t="s">
        <v>3790</v>
      </c>
      <c r="AC2463" s="1" t="s">
        <v>125</v>
      </c>
      <c r="AD2463" s="1" t="s">
        <v>3791</v>
      </c>
      <c r="AE2463" s="1" t="s">
        <v>3792</v>
      </c>
      <c r="AF2463" s="1" t="s">
        <v>70</v>
      </c>
      <c r="AG2463" s="1" t="s">
        <v>3745</v>
      </c>
      <c r="AH2463">
        <v>659</v>
      </c>
      <c r="AI2463" s="1" t="s">
        <v>70</v>
      </c>
      <c r="AJ2463" s="1" t="s">
        <v>71</v>
      </c>
      <c r="AK2463" s="1" t="s">
        <v>72</v>
      </c>
      <c r="AL2463">
        <v>1</v>
      </c>
      <c r="AM2463" s="1" t="s">
        <v>5097</v>
      </c>
      <c r="AN2463" s="2">
        <v>46143</v>
      </c>
      <c r="AO2463" s="3">
        <v>46143</v>
      </c>
    </row>
    <row r="2464" spans="1:41">
      <c r="A2464" s="1" t="s">
        <v>5098</v>
      </c>
      <c r="B2464" s="1" t="s">
        <v>3733</v>
      </c>
      <c r="E2464" s="1" t="s">
        <v>3787</v>
      </c>
      <c r="F2464">
        <v>46144.833333333336</v>
      </c>
      <c r="G2464">
        <v>46145.833333333336</v>
      </c>
      <c r="H2464">
        <v>46142.833333333336</v>
      </c>
      <c r="I2464">
        <v>46173.833333333336</v>
      </c>
      <c r="J2464" s="1" t="s">
        <v>3777</v>
      </c>
      <c r="K2464" s="1" t="s">
        <v>107</v>
      </c>
      <c r="L2464" s="1" t="s">
        <v>3778</v>
      </c>
      <c r="M2464" s="1" t="s">
        <v>3816</v>
      </c>
      <c r="N2464" s="1" t="s">
        <v>3738</v>
      </c>
      <c r="O2464" s="1" t="s">
        <v>49</v>
      </c>
      <c r="P2464">
        <v>142.24299999999999</v>
      </c>
      <c r="Q2464" s="1" t="s">
        <v>3780</v>
      </c>
      <c r="R2464">
        <v>0.5</v>
      </c>
      <c r="S2464" s="1" t="s">
        <v>51</v>
      </c>
      <c r="T2464" s="1" t="s">
        <v>52</v>
      </c>
      <c r="U2464">
        <v>71.121499999999997</v>
      </c>
      <c r="V2464">
        <v>65.431799999999996</v>
      </c>
      <c r="W2464">
        <v>65.431799999999996</v>
      </c>
      <c r="X2464" s="1" t="s">
        <v>53</v>
      </c>
      <c r="Y2464" s="1" t="s">
        <v>49</v>
      </c>
      <c r="Z2464" s="1" t="s">
        <v>3778</v>
      </c>
      <c r="AA2464" s="1" t="s">
        <v>3817</v>
      </c>
      <c r="AB2464" s="1" t="s">
        <v>3790</v>
      </c>
      <c r="AC2464" s="1" t="s">
        <v>125</v>
      </c>
      <c r="AD2464" s="1" t="s">
        <v>3791</v>
      </c>
      <c r="AE2464" s="1" t="s">
        <v>3792</v>
      </c>
      <c r="AF2464" s="1" t="s">
        <v>70</v>
      </c>
      <c r="AG2464" s="1" t="s">
        <v>3745</v>
      </c>
      <c r="AH2464">
        <v>660</v>
      </c>
      <c r="AI2464" s="1" t="s">
        <v>113</v>
      </c>
      <c r="AJ2464" s="1" t="s">
        <v>114</v>
      </c>
      <c r="AK2464" s="1" t="s">
        <v>115</v>
      </c>
      <c r="AL2464">
        <v>1</v>
      </c>
      <c r="AM2464" s="1" t="s">
        <v>5099</v>
      </c>
      <c r="AN2464" s="2">
        <v>46143</v>
      </c>
      <c r="AO2464" s="3">
        <v>46143</v>
      </c>
    </row>
    <row r="2465" spans="1:41">
      <c r="A2465" s="1" t="s">
        <v>5100</v>
      </c>
      <c r="B2465" s="1" t="s">
        <v>3733</v>
      </c>
      <c r="E2465" s="1" t="s">
        <v>3787</v>
      </c>
      <c r="F2465">
        <v>46144.833333333336</v>
      </c>
      <c r="G2465">
        <v>46145.833333333336</v>
      </c>
      <c r="H2465">
        <v>46142.833333333336</v>
      </c>
      <c r="I2465">
        <v>46173.833333333336</v>
      </c>
      <c r="J2465" s="1" t="s">
        <v>3777</v>
      </c>
      <c r="K2465" s="1" t="s">
        <v>107</v>
      </c>
      <c r="L2465" s="1" t="s">
        <v>3778</v>
      </c>
      <c r="M2465" s="1" t="s">
        <v>3820</v>
      </c>
      <c r="N2465" s="1" t="s">
        <v>3738</v>
      </c>
      <c r="O2465" s="1" t="s">
        <v>49</v>
      </c>
      <c r="P2465">
        <v>136.76830000000001</v>
      </c>
      <c r="Q2465" s="1" t="s">
        <v>3780</v>
      </c>
      <c r="R2465">
        <v>0.49999963441820955</v>
      </c>
      <c r="S2465" s="1" t="s">
        <v>51</v>
      </c>
      <c r="T2465" s="1" t="s">
        <v>52</v>
      </c>
      <c r="U2465">
        <v>68.384100000000004</v>
      </c>
      <c r="V2465">
        <v>62.913400000000003</v>
      </c>
      <c r="W2465">
        <v>62.913400000000003</v>
      </c>
      <c r="X2465" s="1" t="s">
        <v>53</v>
      </c>
      <c r="Y2465" s="1" t="s">
        <v>49</v>
      </c>
      <c r="Z2465" s="1" t="s">
        <v>3778</v>
      </c>
      <c r="AA2465" s="1" t="s">
        <v>3817</v>
      </c>
      <c r="AB2465" s="1" t="s">
        <v>3790</v>
      </c>
      <c r="AC2465" s="1" t="s">
        <v>125</v>
      </c>
      <c r="AD2465" s="1" t="s">
        <v>3791</v>
      </c>
      <c r="AE2465" s="1" t="s">
        <v>3792</v>
      </c>
      <c r="AF2465" s="1" t="s">
        <v>70</v>
      </c>
      <c r="AG2465" s="1" t="s">
        <v>3745</v>
      </c>
      <c r="AH2465">
        <v>661</v>
      </c>
      <c r="AI2465" s="1" t="s">
        <v>113</v>
      </c>
      <c r="AJ2465" s="1" t="s">
        <v>114</v>
      </c>
      <c r="AK2465" s="1" t="s">
        <v>115</v>
      </c>
      <c r="AL2465">
        <v>1</v>
      </c>
      <c r="AM2465" s="1" t="s">
        <v>5101</v>
      </c>
      <c r="AN2465" s="2">
        <v>46143</v>
      </c>
      <c r="AO2465" s="3">
        <v>46143</v>
      </c>
    </row>
    <row r="2466" spans="1:41">
      <c r="A2466" s="1" t="s">
        <v>5102</v>
      </c>
      <c r="B2466" s="1" t="s">
        <v>3733</v>
      </c>
      <c r="E2466" s="1" t="s">
        <v>3734</v>
      </c>
      <c r="F2466">
        <v>46145.833333333336</v>
      </c>
      <c r="G2466">
        <v>46146.833333333336</v>
      </c>
      <c r="H2466">
        <v>46142.833333333336</v>
      </c>
      <c r="I2466">
        <v>46173.833333333336</v>
      </c>
      <c r="J2466" s="1" t="s">
        <v>3735</v>
      </c>
      <c r="K2466" s="1" t="s">
        <v>45</v>
      </c>
      <c r="L2466" s="1" t="s">
        <v>3736</v>
      </c>
      <c r="M2466" s="1" t="s">
        <v>3737</v>
      </c>
      <c r="N2466" s="1" t="s">
        <v>3738</v>
      </c>
      <c r="O2466" s="1" t="s">
        <v>49</v>
      </c>
      <c r="P2466">
        <v>1395.0269000000001</v>
      </c>
      <c r="Q2466" s="1" t="s">
        <v>3739</v>
      </c>
      <c r="R2466">
        <v>3.1611003343376388E-2</v>
      </c>
      <c r="S2466" s="1" t="s">
        <v>3740</v>
      </c>
      <c r="T2466" s="1" t="s">
        <v>52</v>
      </c>
      <c r="U2466">
        <v>44.098199999999999</v>
      </c>
      <c r="V2466">
        <v>35.782499999999999</v>
      </c>
      <c r="W2466">
        <v>35.782499999999999</v>
      </c>
      <c r="X2466" s="1" t="s">
        <v>53</v>
      </c>
      <c r="Y2466" s="1" t="s">
        <v>49</v>
      </c>
      <c r="Z2466" s="1" t="s">
        <v>3736</v>
      </c>
      <c r="AA2466" s="1" t="s">
        <v>3741</v>
      </c>
      <c r="AB2466" s="1" t="s">
        <v>3742</v>
      </c>
      <c r="AC2466" s="1" t="s">
        <v>67</v>
      </c>
      <c r="AD2466" s="1" t="s">
        <v>3743</v>
      </c>
      <c r="AE2466" s="1" t="s">
        <v>3744</v>
      </c>
      <c r="AF2466" s="1" t="s">
        <v>70</v>
      </c>
      <c r="AG2466" s="1" t="s">
        <v>3745</v>
      </c>
      <c r="AH2466">
        <v>662</v>
      </c>
      <c r="AI2466" s="1" t="s">
        <v>70</v>
      </c>
      <c r="AJ2466" s="1" t="s">
        <v>71</v>
      </c>
      <c r="AK2466" s="1" t="s">
        <v>72</v>
      </c>
      <c r="AL2466">
        <v>1</v>
      </c>
      <c r="AM2466" s="1" t="s">
        <v>5103</v>
      </c>
      <c r="AN2466" s="2">
        <v>46143</v>
      </c>
      <c r="AO2466" s="3">
        <v>46143</v>
      </c>
    </row>
    <row r="2467" spans="1:41">
      <c r="A2467" s="1" t="s">
        <v>5104</v>
      </c>
      <c r="B2467" s="1" t="s">
        <v>3733</v>
      </c>
      <c r="E2467" s="1" t="s">
        <v>3734</v>
      </c>
      <c r="F2467">
        <v>46145.833333333336</v>
      </c>
      <c r="G2467">
        <v>46146.833333333336</v>
      </c>
      <c r="H2467">
        <v>46142.833333333336</v>
      </c>
      <c r="I2467">
        <v>46173.833333333336</v>
      </c>
      <c r="J2467" s="1" t="s">
        <v>3735</v>
      </c>
      <c r="K2467" s="1" t="s">
        <v>45</v>
      </c>
      <c r="L2467" s="1" t="s">
        <v>3736</v>
      </c>
      <c r="M2467" s="1" t="s">
        <v>3748</v>
      </c>
      <c r="N2467" s="1" t="s">
        <v>3738</v>
      </c>
      <c r="O2467" s="1" t="s">
        <v>49</v>
      </c>
      <c r="P2467">
        <v>1403.66</v>
      </c>
      <c r="Q2467" s="1" t="s">
        <v>3739</v>
      </c>
      <c r="R2467">
        <v>3.1611002664462907E-2</v>
      </c>
      <c r="S2467" s="1" t="s">
        <v>3740</v>
      </c>
      <c r="T2467" s="1" t="s">
        <v>52</v>
      </c>
      <c r="U2467">
        <v>44.371099999999998</v>
      </c>
      <c r="V2467">
        <v>36.003900000000002</v>
      </c>
      <c r="W2467">
        <v>36.003900000000002</v>
      </c>
      <c r="X2467" s="1" t="s">
        <v>53</v>
      </c>
      <c r="Y2467" s="1" t="s">
        <v>49</v>
      </c>
      <c r="Z2467" s="1" t="s">
        <v>3736</v>
      </c>
      <c r="AA2467" s="1" t="s">
        <v>3741</v>
      </c>
      <c r="AB2467" s="1" t="s">
        <v>3742</v>
      </c>
      <c r="AC2467" s="1" t="s">
        <v>67</v>
      </c>
      <c r="AD2467" s="1" t="s">
        <v>3743</v>
      </c>
      <c r="AE2467" s="1" t="s">
        <v>3744</v>
      </c>
      <c r="AF2467" s="1" t="s">
        <v>70</v>
      </c>
      <c r="AG2467" s="1" t="s">
        <v>3745</v>
      </c>
      <c r="AH2467">
        <v>663</v>
      </c>
      <c r="AI2467" s="1" t="s">
        <v>70</v>
      </c>
      <c r="AJ2467" s="1" t="s">
        <v>71</v>
      </c>
      <c r="AK2467" s="1" t="s">
        <v>72</v>
      </c>
      <c r="AL2467">
        <v>1</v>
      </c>
      <c r="AM2467" s="1" t="s">
        <v>5105</v>
      </c>
      <c r="AN2467" s="2">
        <v>46143</v>
      </c>
      <c r="AO2467" s="3">
        <v>46143</v>
      </c>
    </row>
    <row r="2468" spans="1:41">
      <c r="A2468" s="1" t="s">
        <v>5106</v>
      </c>
      <c r="B2468" s="1" t="s">
        <v>3733</v>
      </c>
      <c r="E2468" s="1" t="s">
        <v>3734</v>
      </c>
      <c r="F2468">
        <v>46145.833333333336</v>
      </c>
      <c r="G2468">
        <v>46146.833333333336</v>
      </c>
      <c r="H2468">
        <v>46142.833333333336</v>
      </c>
      <c r="I2468">
        <v>46173.833333333336</v>
      </c>
      <c r="J2468" s="1" t="s">
        <v>3751</v>
      </c>
      <c r="K2468" s="1" t="s">
        <v>124</v>
      </c>
      <c r="L2468" s="1" t="s">
        <v>3752</v>
      </c>
      <c r="M2468" s="1" t="s">
        <v>3753</v>
      </c>
      <c r="N2468" s="1" t="s">
        <v>3738</v>
      </c>
      <c r="O2468" s="1" t="s">
        <v>49</v>
      </c>
      <c r="P2468">
        <v>11.807</v>
      </c>
      <c r="Q2468" s="1" t="s">
        <v>3754</v>
      </c>
      <c r="R2468">
        <v>6.2499957652240195</v>
      </c>
      <c r="S2468" s="1" t="s">
        <v>51</v>
      </c>
      <c r="T2468" s="1" t="s">
        <v>52</v>
      </c>
      <c r="U2468">
        <v>73.793700000000001</v>
      </c>
      <c r="V2468">
        <v>70.103999999999999</v>
      </c>
      <c r="W2468">
        <v>70.103999999999999</v>
      </c>
      <c r="X2468" s="1" t="s">
        <v>53</v>
      </c>
      <c r="Y2468" s="1" t="s">
        <v>49</v>
      </c>
      <c r="Z2468" s="1" t="s">
        <v>3752</v>
      </c>
      <c r="AA2468" s="1" t="s">
        <v>3741</v>
      </c>
      <c r="AB2468" s="1" t="s">
        <v>3742</v>
      </c>
      <c r="AC2468" s="1" t="s">
        <v>67</v>
      </c>
      <c r="AD2468" s="1" t="s">
        <v>3743</v>
      </c>
      <c r="AE2468" s="1" t="s">
        <v>3744</v>
      </c>
      <c r="AF2468" s="1" t="s">
        <v>70</v>
      </c>
      <c r="AG2468" s="1" t="s">
        <v>3745</v>
      </c>
      <c r="AH2468">
        <v>664</v>
      </c>
      <c r="AI2468" s="1" t="s">
        <v>70</v>
      </c>
      <c r="AJ2468" s="1" t="s">
        <v>71</v>
      </c>
      <c r="AK2468" s="1" t="s">
        <v>72</v>
      </c>
      <c r="AL2468">
        <v>1</v>
      </c>
      <c r="AM2468" s="1" t="s">
        <v>5107</v>
      </c>
      <c r="AN2468" s="2">
        <v>46143</v>
      </c>
      <c r="AO2468" s="3">
        <v>46143</v>
      </c>
    </row>
    <row r="2469" spans="1:41">
      <c r="A2469" s="1" t="s">
        <v>5108</v>
      </c>
      <c r="B2469" s="1" t="s">
        <v>3733</v>
      </c>
      <c r="E2469" s="1" t="s">
        <v>3734</v>
      </c>
      <c r="F2469">
        <v>46145.833333333336</v>
      </c>
      <c r="G2469">
        <v>46146.833333333336</v>
      </c>
      <c r="H2469">
        <v>46142.833333333336</v>
      </c>
      <c r="I2469">
        <v>46173.833333333336</v>
      </c>
      <c r="J2469" s="1" t="s">
        <v>3751</v>
      </c>
      <c r="K2469" s="1" t="s">
        <v>124</v>
      </c>
      <c r="L2469" s="1" t="s">
        <v>3752</v>
      </c>
      <c r="M2469" s="1" t="s">
        <v>3757</v>
      </c>
      <c r="N2469" s="1" t="s">
        <v>3738</v>
      </c>
      <c r="O2469" s="1" t="s">
        <v>49</v>
      </c>
      <c r="P2469">
        <v>12.6447</v>
      </c>
      <c r="Q2469" s="1" t="s">
        <v>3754</v>
      </c>
      <c r="R2469">
        <v>6.2500098855647028</v>
      </c>
      <c r="S2469" s="1" t="s">
        <v>51</v>
      </c>
      <c r="T2469" s="1" t="s">
        <v>52</v>
      </c>
      <c r="U2469">
        <v>79.029499999999999</v>
      </c>
      <c r="V2469">
        <v>75.078000000000003</v>
      </c>
      <c r="W2469">
        <v>75.078000000000003</v>
      </c>
      <c r="X2469" s="1" t="s">
        <v>53</v>
      </c>
      <c r="Y2469" s="1" t="s">
        <v>49</v>
      </c>
      <c r="Z2469" s="1" t="s">
        <v>3752</v>
      </c>
      <c r="AA2469" s="1" t="s">
        <v>3741</v>
      </c>
      <c r="AB2469" s="1" t="s">
        <v>3742</v>
      </c>
      <c r="AC2469" s="1" t="s">
        <v>67</v>
      </c>
      <c r="AD2469" s="1" t="s">
        <v>3743</v>
      </c>
      <c r="AE2469" s="1" t="s">
        <v>3744</v>
      </c>
      <c r="AF2469" s="1" t="s">
        <v>70</v>
      </c>
      <c r="AG2469" s="1" t="s">
        <v>3745</v>
      </c>
      <c r="AH2469">
        <v>665</v>
      </c>
      <c r="AI2469" s="1" t="s">
        <v>70</v>
      </c>
      <c r="AJ2469" s="1" t="s">
        <v>71</v>
      </c>
      <c r="AK2469" s="1" t="s">
        <v>72</v>
      </c>
      <c r="AL2469">
        <v>1</v>
      </c>
      <c r="AM2469" s="1" t="s">
        <v>5109</v>
      </c>
      <c r="AN2469" s="2">
        <v>46143</v>
      </c>
      <c r="AO2469" s="3">
        <v>46143</v>
      </c>
    </row>
    <row r="2470" spans="1:41">
      <c r="A2470" s="1" t="s">
        <v>5110</v>
      </c>
      <c r="B2470" s="1" t="s">
        <v>3733</v>
      </c>
      <c r="E2470" s="1" t="s">
        <v>3734</v>
      </c>
      <c r="F2470">
        <v>46145.833333333336</v>
      </c>
      <c r="G2470">
        <v>46146.833333333336</v>
      </c>
      <c r="H2470">
        <v>46142.833333333336</v>
      </c>
      <c r="I2470">
        <v>46173.833333333336</v>
      </c>
      <c r="J2470" s="1" t="s">
        <v>3760</v>
      </c>
      <c r="K2470" s="1" t="s">
        <v>76</v>
      </c>
      <c r="L2470" s="1" t="s">
        <v>3761</v>
      </c>
      <c r="M2470" s="1" t="s">
        <v>3762</v>
      </c>
      <c r="N2470" s="1" t="s">
        <v>3738</v>
      </c>
      <c r="O2470" s="1" t="s">
        <v>49</v>
      </c>
      <c r="P2470">
        <v>328.09300000000002</v>
      </c>
      <c r="Q2470" s="1" t="s">
        <v>3763</v>
      </c>
      <c r="R2470">
        <v>2.5999945137506742E-2</v>
      </c>
      <c r="S2470" s="1" t="s">
        <v>51</v>
      </c>
      <c r="T2470" s="1" t="s">
        <v>52</v>
      </c>
      <c r="U2470">
        <v>8.5304000000000002</v>
      </c>
      <c r="V2470">
        <v>7.8742000000000001</v>
      </c>
      <c r="W2470">
        <v>7.8742000000000001</v>
      </c>
      <c r="X2470" s="1" t="s">
        <v>53</v>
      </c>
      <c r="Y2470" s="1" t="s">
        <v>49</v>
      </c>
      <c r="Z2470" s="1" t="s">
        <v>3761</v>
      </c>
      <c r="AA2470" s="1" t="s">
        <v>3741</v>
      </c>
      <c r="AB2470" s="1" t="s">
        <v>3742</v>
      </c>
      <c r="AC2470" s="1" t="s">
        <v>67</v>
      </c>
      <c r="AD2470" s="1" t="s">
        <v>3743</v>
      </c>
      <c r="AE2470" s="1" t="s">
        <v>3744</v>
      </c>
      <c r="AF2470" s="1" t="s">
        <v>70</v>
      </c>
      <c r="AG2470" s="1" t="s">
        <v>3745</v>
      </c>
      <c r="AH2470">
        <v>666</v>
      </c>
      <c r="AI2470" s="1" t="s">
        <v>70</v>
      </c>
      <c r="AJ2470" s="1" t="s">
        <v>71</v>
      </c>
      <c r="AK2470" s="1" t="s">
        <v>72</v>
      </c>
      <c r="AL2470">
        <v>1</v>
      </c>
      <c r="AM2470" s="1" t="s">
        <v>5111</v>
      </c>
      <c r="AN2470" s="2">
        <v>46143</v>
      </c>
      <c r="AO2470" s="3">
        <v>46143</v>
      </c>
    </row>
    <row r="2471" spans="1:41">
      <c r="A2471" s="1" t="s">
        <v>5112</v>
      </c>
      <c r="B2471" s="1" t="s">
        <v>3733</v>
      </c>
      <c r="E2471" s="1" t="s">
        <v>3734</v>
      </c>
      <c r="F2471">
        <v>46145.833333333336</v>
      </c>
      <c r="G2471">
        <v>46146.833333333336</v>
      </c>
      <c r="H2471">
        <v>46142.833333333336</v>
      </c>
      <c r="I2471">
        <v>46173.833333333336</v>
      </c>
      <c r="J2471" s="1" t="s">
        <v>3760</v>
      </c>
      <c r="K2471" s="1" t="s">
        <v>76</v>
      </c>
      <c r="L2471" s="1" t="s">
        <v>3761</v>
      </c>
      <c r="M2471" s="1" t="s">
        <v>3766</v>
      </c>
      <c r="N2471" s="1" t="s">
        <v>3738</v>
      </c>
      <c r="O2471" s="1" t="s">
        <v>49</v>
      </c>
      <c r="P2471">
        <v>296.4205</v>
      </c>
      <c r="Q2471" s="1" t="s">
        <v>3763</v>
      </c>
      <c r="R2471">
        <v>2.5999888671667446E-2</v>
      </c>
      <c r="S2471" s="1" t="s">
        <v>51</v>
      </c>
      <c r="T2471" s="1" t="s">
        <v>52</v>
      </c>
      <c r="U2471">
        <v>7.7069000000000001</v>
      </c>
      <c r="V2471">
        <v>7.1140999999999996</v>
      </c>
      <c r="W2471">
        <v>7.1140999999999996</v>
      </c>
      <c r="X2471" s="1" t="s">
        <v>53</v>
      </c>
      <c r="Y2471" s="1" t="s">
        <v>49</v>
      </c>
      <c r="Z2471" s="1" t="s">
        <v>3761</v>
      </c>
      <c r="AA2471" s="1" t="s">
        <v>3741</v>
      </c>
      <c r="AB2471" s="1" t="s">
        <v>3742</v>
      </c>
      <c r="AC2471" s="1" t="s">
        <v>67</v>
      </c>
      <c r="AD2471" s="1" t="s">
        <v>3743</v>
      </c>
      <c r="AE2471" s="1" t="s">
        <v>3744</v>
      </c>
      <c r="AF2471" s="1" t="s">
        <v>70</v>
      </c>
      <c r="AG2471" s="1" t="s">
        <v>3745</v>
      </c>
      <c r="AH2471">
        <v>667</v>
      </c>
      <c r="AI2471" s="1" t="s">
        <v>70</v>
      </c>
      <c r="AJ2471" s="1" t="s">
        <v>71</v>
      </c>
      <c r="AK2471" s="1" t="s">
        <v>72</v>
      </c>
      <c r="AL2471">
        <v>1</v>
      </c>
      <c r="AM2471" s="1" t="s">
        <v>5113</v>
      </c>
      <c r="AN2471" s="2">
        <v>46143</v>
      </c>
      <c r="AO2471" s="3">
        <v>46143</v>
      </c>
    </row>
    <row r="2472" spans="1:41">
      <c r="A2472" s="1" t="s">
        <v>5114</v>
      </c>
      <c r="B2472" s="1" t="s">
        <v>3733</v>
      </c>
      <c r="E2472" s="1" t="s">
        <v>3734</v>
      </c>
      <c r="F2472">
        <v>46145.833333333336</v>
      </c>
      <c r="G2472">
        <v>46146.833333333336</v>
      </c>
      <c r="H2472">
        <v>46142.833333333336</v>
      </c>
      <c r="I2472">
        <v>46173.833333333336</v>
      </c>
      <c r="J2472" s="1" t="s">
        <v>3769</v>
      </c>
      <c r="K2472" s="1" t="s">
        <v>87</v>
      </c>
      <c r="L2472" s="1" t="s">
        <v>3770</v>
      </c>
      <c r="M2472" s="1" t="s">
        <v>3771</v>
      </c>
      <c r="N2472" s="1" t="s">
        <v>3738</v>
      </c>
      <c r="O2472" s="1" t="s">
        <v>49</v>
      </c>
      <c r="P2472">
        <v>430.29509999999999</v>
      </c>
      <c r="Q2472" s="1" t="s">
        <v>3739</v>
      </c>
      <c r="R2472">
        <v>8.2600057495425816E-2</v>
      </c>
      <c r="S2472" s="1" t="s">
        <v>3740</v>
      </c>
      <c r="T2472" s="1" t="s">
        <v>52</v>
      </c>
      <c r="U2472">
        <v>35.542400000000001</v>
      </c>
      <c r="V2472">
        <v>29.294499999999999</v>
      </c>
      <c r="W2472">
        <v>29.294499999999999</v>
      </c>
      <c r="X2472" s="1" t="s">
        <v>53</v>
      </c>
      <c r="Y2472" s="1" t="s">
        <v>49</v>
      </c>
      <c r="Z2472" s="1" t="s">
        <v>3770</v>
      </c>
      <c r="AA2472" s="1" t="s">
        <v>3741</v>
      </c>
      <c r="AB2472" s="1" t="s">
        <v>3742</v>
      </c>
      <c r="AC2472" s="1" t="s">
        <v>67</v>
      </c>
      <c r="AD2472" s="1" t="s">
        <v>3743</v>
      </c>
      <c r="AE2472" s="1" t="s">
        <v>3744</v>
      </c>
      <c r="AF2472" s="1" t="s">
        <v>70</v>
      </c>
      <c r="AG2472" s="1" t="s">
        <v>3745</v>
      </c>
      <c r="AH2472">
        <v>668</v>
      </c>
      <c r="AI2472" s="1" t="s">
        <v>70</v>
      </c>
      <c r="AJ2472" s="1" t="s">
        <v>71</v>
      </c>
      <c r="AK2472" s="1" t="s">
        <v>72</v>
      </c>
      <c r="AL2472">
        <v>1</v>
      </c>
      <c r="AM2472" s="1" t="s">
        <v>5115</v>
      </c>
      <c r="AN2472" s="2">
        <v>46143</v>
      </c>
      <c r="AO2472" s="3">
        <v>46143</v>
      </c>
    </row>
    <row r="2473" spans="1:41">
      <c r="A2473" s="1" t="s">
        <v>5116</v>
      </c>
      <c r="B2473" s="1" t="s">
        <v>3733</v>
      </c>
      <c r="E2473" s="1" t="s">
        <v>3734</v>
      </c>
      <c r="F2473">
        <v>46145.833333333336</v>
      </c>
      <c r="G2473">
        <v>46146.833333333336</v>
      </c>
      <c r="H2473">
        <v>46142.833333333336</v>
      </c>
      <c r="I2473">
        <v>46173.833333333336</v>
      </c>
      <c r="J2473" s="1" t="s">
        <v>3769</v>
      </c>
      <c r="K2473" s="1" t="s">
        <v>87</v>
      </c>
      <c r="L2473" s="1" t="s">
        <v>3770</v>
      </c>
      <c r="M2473" s="1" t="s">
        <v>3774</v>
      </c>
      <c r="N2473" s="1" t="s">
        <v>3738</v>
      </c>
      <c r="O2473" s="1" t="s">
        <v>49</v>
      </c>
      <c r="P2473">
        <v>416.52600000000001</v>
      </c>
      <c r="Q2473" s="1" t="s">
        <v>3739</v>
      </c>
      <c r="R2473">
        <v>8.2599885721419547E-2</v>
      </c>
      <c r="S2473" s="1" t="s">
        <v>3740</v>
      </c>
      <c r="T2473" s="1" t="s">
        <v>52</v>
      </c>
      <c r="U2473">
        <v>34.405000000000001</v>
      </c>
      <c r="V2473">
        <v>28.357099999999999</v>
      </c>
      <c r="W2473">
        <v>28.357099999999999</v>
      </c>
      <c r="X2473" s="1" t="s">
        <v>53</v>
      </c>
      <c r="Y2473" s="1" t="s">
        <v>49</v>
      </c>
      <c r="Z2473" s="1" t="s">
        <v>3770</v>
      </c>
      <c r="AA2473" s="1" t="s">
        <v>3741</v>
      </c>
      <c r="AB2473" s="1" t="s">
        <v>3742</v>
      </c>
      <c r="AC2473" s="1" t="s">
        <v>67</v>
      </c>
      <c r="AD2473" s="1" t="s">
        <v>3743</v>
      </c>
      <c r="AE2473" s="1" t="s">
        <v>3744</v>
      </c>
      <c r="AF2473" s="1" t="s">
        <v>70</v>
      </c>
      <c r="AG2473" s="1" t="s">
        <v>3745</v>
      </c>
      <c r="AH2473">
        <v>669</v>
      </c>
      <c r="AI2473" s="1" t="s">
        <v>70</v>
      </c>
      <c r="AJ2473" s="1" t="s">
        <v>71</v>
      </c>
      <c r="AK2473" s="1" t="s">
        <v>72</v>
      </c>
      <c r="AL2473">
        <v>1</v>
      </c>
      <c r="AM2473" s="1" t="s">
        <v>5117</v>
      </c>
      <c r="AN2473" s="2">
        <v>46143</v>
      </c>
      <c r="AO2473" s="3">
        <v>46143</v>
      </c>
    </row>
    <row r="2474" spans="1:41">
      <c r="A2474" s="1" t="s">
        <v>5118</v>
      </c>
      <c r="B2474" s="1" t="s">
        <v>3733</v>
      </c>
      <c r="E2474" s="1" t="s">
        <v>3734</v>
      </c>
      <c r="F2474">
        <v>46145.833333333336</v>
      </c>
      <c r="G2474">
        <v>46146.833333333336</v>
      </c>
      <c r="H2474">
        <v>46142.833333333336</v>
      </c>
      <c r="I2474">
        <v>46173.833333333336</v>
      </c>
      <c r="J2474" s="1" t="s">
        <v>3777</v>
      </c>
      <c r="K2474" s="1" t="s">
        <v>107</v>
      </c>
      <c r="L2474" s="1" t="s">
        <v>3778</v>
      </c>
      <c r="M2474" s="1" t="s">
        <v>3779</v>
      </c>
      <c r="N2474" s="1" t="s">
        <v>3738</v>
      </c>
      <c r="O2474" s="1" t="s">
        <v>49</v>
      </c>
      <c r="P2474">
        <v>302.61009999999999</v>
      </c>
      <c r="Q2474" s="1" t="s">
        <v>3780</v>
      </c>
      <c r="R2474">
        <v>0.49999983477088178</v>
      </c>
      <c r="S2474" s="1" t="s">
        <v>51</v>
      </c>
      <c r="T2474" s="1" t="s">
        <v>52</v>
      </c>
      <c r="U2474">
        <v>151.30500000000001</v>
      </c>
      <c r="V2474">
        <v>139.20060000000001</v>
      </c>
      <c r="W2474">
        <v>139.20060000000001</v>
      </c>
      <c r="X2474" s="1" t="s">
        <v>53</v>
      </c>
      <c r="Y2474" s="1" t="s">
        <v>49</v>
      </c>
      <c r="Z2474" s="1" t="s">
        <v>3778</v>
      </c>
      <c r="AA2474" s="1" t="s">
        <v>55</v>
      </c>
      <c r="AB2474" s="1" t="s">
        <v>56</v>
      </c>
      <c r="AC2474" s="1" t="s">
        <v>57</v>
      </c>
      <c r="AD2474" s="1" t="s">
        <v>58</v>
      </c>
      <c r="AE2474" s="1" t="s">
        <v>59</v>
      </c>
      <c r="AF2474" s="1" t="s">
        <v>56</v>
      </c>
      <c r="AG2474" s="1" t="s">
        <v>3745</v>
      </c>
      <c r="AH2474">
        <v>670</v>
      </c>
      <c r="AI2474" s="1" t="s">
        <v>56</v>
      </c>
      <c r="AJ2474" s="1" t="s">
        <v>56</v>
      </c>
      <c r="AK2474" s="1" t="s">
        <v>61</v>
      </c>
      <c r="AL2474">
        <v>1</v>
      </c>
      <c r="AM2474" s="1" t="s">
        <v>5119</v>
      </c>
      <c r="AN2474" s="2">
        <v>46143</v>
      </c>
      <c r="AO2474" s="3">
        <v>46143</v>
      </c>
    </row>
    <row r="2475" spans="1:41">
      <c r="A2475" s="1" t="s">
        <v>5120</v>
      </c>
      <c r="B2475" s="1" t="s">
        <v>3733</v>
      </c>
      <c r="E2475" s="1" t="s">
        <v>3734</v>
      </c>
      <c r="F2475">
        <v>46145.833333333336</v>
      </c>
      <c r="G2475">
        <v>46146.833333333336</v>
      </c>
      <c r="H2475">
        <v>46142.833333333336</v>
      </c>
      <c r="I2475">
        <v>46173.833333333336</v>
      </c>
      <c r="J2475" s="1" t="s">
        <v>3777</v>
      </c>
      <c r="K2475" s="1" t="s">
        <v>107</v>
      </c>
      <c r="L2475" s="1" t="s">
        <v>3778</v>
      </c>
      <c r="M2475" s="1" t="s">
        <v>3784</v>
      </c>
      <c r="N2475" s="1" t="s">
        <v>3738</v>
      </c>
      <c r="O2475" s="1" t="s">
        <v>49</v>
      </c>
      <c r="P2475">
        <v>322.9622</v>
      </c>
      <c r="Q2475" s="1" t="s">
        <v>3780</v>
      </c>
      <c r="R2475">
        <v>0.5</v>
      </c>
      <c r="S2475" s="1" t="s">
        <v>51</v>
      </c>
      <c r="T2475" s="1" t="s">
        <v>52</v>
      </c>
      <c r="U2475">
        <v>161.4811</v>
      </c>
      <c r="V2475">
        <v>148.5626</v>
      </c>
      <c r="W2475">
        <v>148.5626</v>
      </c>
      <c r="X2475" s="1" t="s">
        <v>53</v>
      </c>
      <c r="Y2475" s="1" t="s">
        <v>49</v>
      </c>
      <c r="Z2475" s="1" t="s">
        <v>3778</v>
      </c>
      <c r="AA2475" s="1" t="s">
        <v>3781</v>
      </c>
      <c r="AB2475" s="1" t="s">
        <v>3742</v>
      </c>
      <c r="AC2475" s="1" t="s">
        <v>67</v>
      </c>
      <c r="AD2475" s="1" t="s">
        <v>3743</v>
      </c>
      <c r="AE2475" s="1" t="s">
        <v>3744</v>
      </c>
      <c r="AF2475" s="1" t="s">
        <v>70</v>
      </c>
      <c r="AG2475" s="1" t="s">
        <v>3745</v>
      </c>
      <c r="AH2475">
        <v>671</v>
      </c>
      <c r="AI2475" s="1" t="s">
        <v>113</v>
      </c>
      <c r="AJ2475" s="1" t="s">
        <v>114</v>
      </c>
      <c r="AK2475" s="1" t="s">
        <v>115</v>
      </c>
      <c r="AL2475">
        <v>1</v>
      </c>
      <c r="AM2475" s="1" t="s">
        <v>5121</v>
      </c>
      <c r="AN2475" s="2">
        <v>46143</v>
      </c>
      <c r="AO2475" s="3">
        <v>46143</v>
      </c>
    </row>
    <row r="2476" spans="1:41">
      <c r="A2476" s="1" t="s">
        <v>5122</v>
      </c>
      <c r="B2476" s="1" t="s">
        <v>3733</v>
      </c>
      <c r="E2476" s="1" t="s">
        <v>3787</v>
      </c>
      <c r="F2476">
        <v>46145.833333333336</v>
      </c>
      <c r="G2476">
        <v>46146.833333333336</v>
      </c>
      <c r="H2476">
        <v>46142.833333333336</v>
      </c>
      <c r="I2476">
        <v>46173.833333333336</v>
      </c>
      <c r="J2476" s="1" t="s">
        <v>3735</v>
      </c>
      <c r="K2476" s="1" t="s">
        <v>45</v>
      </c>
      <c r="L2476" s="1" t="s">
        <v>3736</v>
      </c>
      <c r="M2476" s="1" t="s">
        <v>3788</v>
      </c>
      <c r="N2476" s="1" t="s">
        <v>3738</v>
      </c>
      <c r="O2476" s="1" t="s">
        <v>49</v>
      </c>
      <c r="P2476">
        <v>686.99639999999999</v>
      </c>
      <c r="Q2476" s="1" t="s">
        <v>3739</v>
      </c>
      <c r="R2476">
        <v>3.1610937116992172E-2</v>
      </c>
      <c r="S2476" s="1" t="s">
        <v>3740</v>
      </c>
      <c r="T2476" s="1" t="s">
        <v>52</v>
      </c>
      <c r="U2476">
        <v>21.7166</v>
      </c>
      <c r="V2476">
        <v>17.621500000000001</v>
      </c>
      <c r="W2476">
        <v>17.621500000000001</v>
      </c>
      <c r="X2476" s="1" t="s">
        <v>53</v>
      </c>
      <c r="Y2476" s="1" t="s">
        <v>49</v>
      </c>
      <c r="Z2476" s="1" t="s">
        <v>3736</v>
      </c>
      <c r="AA2476" s="1" t="s">
        <v>3789</v>
      </c>
      <c r="AB2476" s="1" t="s">
        <v>3790</v>
      </c>
      <c r="AC2476" s="1" t="s">
        <v>125</v>
      </c>
      <c r="AD2476" s="1" t="s">
        <v>3791</v>
      </c>
      <c r="AE2476" s="1" t="s">
        <v>3792</v>
      </c>
      <c r="AF2476" s="1" t="s">
        <v>70</v>
      </c>
      <c r="AG2476" s="1" t="s">
        <v>3745</v>
      </c>
      <c r="AH2476">
        <v>672</v>
      </c>
      <c r="AI2476" s="1" t="s">
        <v>70</v>
      </c>
      <c r="AJ2476" s="1" t="s">
        <v>71</v>
      </c>
      <c r="AK2476" s="1" t="s">
        <v>72</v>
      </c>
      <c r="AL2476">
        <v>1</v>
      </c>
      <c r="AM2476" s="1" t="s">
        <v>5123</v>
      </c>
      <c r="AN2476" s="2">
        <v>46143</v>
      </c>
      <c r="AO2476" s="3">
        <v>46143</v>
      </c>
    </row>
    <row r="2477" spans="1:41">
      <c r="A2477" s="1" t="s">
        <v>5124</v>
      </c>
      <c r="B2477" s="1" t="s">
        <v>3733</v>
      </c>
      <c r="E2477" s="1" t="s">
        <v>3787</v>
      </c>
      <c r="F2477">
        <v>46145.833333333336</v>
      </c>
      <c r="G2477">
        <v>46146.833333333336</v>
      </c>
      <c r="H2477">
        <v>46142.833333333336</v>
      </c>
      <c r="I2477">
        <v>46173.833333333336</v>
      </c>
      <c r="J2477" s="1" t="s">
        <v>3735</v>
      </c>
      <c r="K2477" s="1" t="s">
        <v>45</v>
      </c>
      <c r="L2477" s="1" t="s">
        <v>3736</v>
      </c>
      <c r="M2477" s="1" t="s">
        <v>3795</v>
      </c>
      <c r="N2477" s="1" t="s">
        <v>3738</v>
      </c>
      <c r="O2477" s="1" t="s">
        <v>49</v>
      </c>
      <c r="P2477">
        <v>662.87040000000002</v>
      </c>
      <c r="Q2477" s="1" t="s">
        <v>3739</v>
      </c>
      <c r="R2477">
        <v>3.1611005710920265E-2</v>
      </c>
      <c r="S2477" s="1" t="s">
        <v>3740</v>
      </c>
      <c r="T2477" s="1" t="s">
        <v>52</v>
      </c>
      <c r="U2477">
        <v>20.954000000000001</v>
      </c>
      <c r="V2477">
        <v>17.002600000000001</v>
      </c>
      <c r="W2477">
        <v>17.002600000000001</v>
      </c>
      <c r="X2477" s="1" t="s">
        <v>53</v>
      </c>
      <c r="Y2477" s="1" t="s">
        <v>49</v>
      </c>
      <c r="Z2477" s="1" t="s">
        <v>3736</v>
      </c>
      <c r="AA2477" s="1" t="s">
        <v>55</v>
      </c>
      <c r="AB2477" s="1" t="s">
        <v>56</v>
      </c>
      <c r="AC2477" s="1" t="s">
        <v>57</v>
      </c>
      <c r="AD2477" s="1" t="s">
        <v>58</v>
      </c>
      <c r="AE2477" s="1" t="s">
        <v>59</v>
      </c>
      <c r="AF2477" s="1" t="s">
        <v>56</v>
      </c>
      <c r="AG2477" s="1" t="s">
        <v>3745</v>
      </c>
      <c r="AH2477">
        <v>673</v>
      </c>
      <c r="AI2477" s="1" t="s">
        <v>56</v>
      </c>
      <c r="AJ2477" s="1" t="s">
        <v>56</v>
      </c>
      <c r="AK2477" s="1" t="s">
        <v>61</v>
      </c>
      <c r="AL2477">
        <v>1</v>
      </c>
      <c r="AM2477" s="1" t="s">
        <v>5125</v>
      </c>
      <c r="AN2477" s="2">
        <v>46143</v>
      </c>
      <c r="AO2477" s="3">
        <v>46143</v>
      </c>
    </row>
    <row r="2478" spans="1:41">
      <c r="A2478" s="1" t="s">
        <v>5126</v>
      </c>
      <c r="B2478" s="1" t="s">
        <v>3733</v>
      </c>
      <c r="E2478" s="1" t="s">
        <v>3787</v>
      </c>
      <c r="F2478">
        <v>46145.833333333336</v>
      </c>
      <c r="G2478">
        <v>46146.833333333336</v>
      </c>
      <c r="H2478">
        <v>46142.833333333336</v>
      </c>
      <c r="I2478">
        <v>46173.833333333336</v>
      </c>
      <c r="J2478" s="1" t="s">
        <v>3751</v>
      </c>
      <c r="K2478" s="1" t="s">
        <v>124</v>
      </c>
      <c r="L2478" s="1" t="s">
        <v>3752</v>
      </c>
      <c r="M2478" s="1" t="s">
        <v>3798</v>
      </c>
      <c r="N2478" s="1" t="s">
        <v>3738</v>
      </c>
      <c r="O2478" s="1" t="s">
        <v>49</v>
      </c>
      <c r="P2478">
        <v>5.5080999999999998</v>
      </c>
      <c r="Q2478" s="1" t="s">
        <v>3754</v>
      </c>
      <c r="R2478">
        <v>6.2500136163105244</v>
      </c>
      <c r="S2478" s="1" t="s">
        <v>51</v>
      </c>
      <c r="T2478" s="1" t="s">
        <v>52</v>
      </c>
      <c r="U2478">
        <v>34.425699999999999</v>
      </c>
      <c r="V2478">
        <v>32.7044</v>
      </c>
      <c r="W2478">
        <v>32.7044</v>
      </c>
      <c r="X2478" s="1" t="s">
        <v>53</v>
      </c>
      <c r="Y2478" s="1" t="s">
        <v>49</v>
      </c>
      <c r="Z2478" s="1" t="s">
        <v>3752</v>
      </c>
      <c r="AA2478" s="1" t="s">
        <v>3789</v>
      </c>
      <c r="AB2478" s="1" t="s">
        <v>3790</v>
      </c>
      <c r="AC2478" s="1" t="s">
        <v>125</v>
      </c>
      <c r="AD2478" s="1" t="s">
        <v>3791</v>
      </c>
      <c r="AE2478" s="1" t="s">
        <v>3792</v>
      </c>
      <c r="AF2478" s="1" t="s">
        <v>70</v>
      </c>
      <c r="AG2478" s="1" t="s">
        <v>3745</v>
      </c>
      <c r="AH2478">
        <v>674</v>
      </c>
      <c r="AI2478" s="1" t="s">
        <v>70</v>
      </c>
      <c r="AJ2478" s="1" t="s">
        <v>71</v>
      </c>
      <c r="AK2478" s="1" t="s">
        <v>72</v>
      </c>
      <c r="AL2478">
        <v>1</v>
      </c>
      <c r="AM2478" s="1" t="s">
        <v>5127</v>
      </c>
      <c r="AN2478" s="2">
        <v>46143</v>
      </c>
      <c r="AO2478" s="3">
        <v>46143</v>
      </c>
    </row>
    <row r="2479" spans="1:41">
      <c r="A2479" s="1" t="s">
        <v>5128</v>
      </c>
      <c r="B2479" s="1" t="s">
        <v>3733</v>
      </c>
      <c r="E2479" s="1" t="s">
        <v>3787</v>
      </c>
      <c r="F2479">
        <v>46145.833333333336</v>
      </c>
      <c r="G2479">
        <v>46146.833333333336</v>
      </c>
      <c r="H2479">
        <v>46142.833333333336</v>
      </c>
      <c r="I2479">
        <v>46173.833333333336</v>
      </c>
      <c r="J2479" s="1" t="s">
        <v>3751</v>
      </c>
      <c r="K2479" s="1" t="s">
        <v>124</v>
      </c>
      <c r="L2479" s="1" t="s">
        <v>3752</v>
      </c>
      <c r="M2479" s="1" t="s">
        <v>3801</v>
      </c>
      <c r="N2479" s="1" t="s">
        <v>3738</v>
      </c>
      <c r="O2479" s="1" t="s">
        <v>49</v>
      </c>
      <c r="P2479">
        <v>5.4511000000000003</v>
      </c>
      <c r="Q2479" s="1" t="s">
        <v>3754</v>
      </c>
      <c r="R2479">
        <v>6.2500412760727198</v>
      </c>
      <c r="S2479" s="1" t="s">
        <v>51</v>
      </c>
      <c r="T2479" s="1" t="s">
        <v>52</v>
      </c>
      <c r="U2479">
        <v>34.069600000000001</v>
      </c>
      <c r="V2479">
        <v>32.366100000000003</v>
      </c>
      <c r="W2479">
        <v>32.366100000000003</v>
      </c>
      <c r="X2479" s="1" t="s">
        <v>53</v>
      </c>
      <c r="Y2479" s="1" t="s">
        <v>49</v>
      </c>
      <c r="Z2479" s="1" t="s">
        <v>3752</v>
      </c>
      <c r="AA2479" s="1" t="s">
        <v>3789</v>
      </c>
      <c r="AB2479" s="1" t="s">
        <v>3790</v>
      </c>
      <c r="AC2479" s="1" t="s">
        <v>125</v>
      </c>
      <c r="AD2479" s="1" t="s">
        <v>3791</v>
      </c>
      <c r="AE2479" s="1" t="s">
        <v>3792</v>
      </c>
      <c r="AF2479" s="1" t="s">
        <v>70</v>
      </c>
      <c r="AG2479" s="1" t="s">
        <v>3745</v>
      </c>
      <c r="AH2479">
        <v>675</v>
      </c>
      <c r="AI2479" s="1" t="s">
        <v>70</v>
      </c>
      <c r="AJ2479" s="1" t="s">
        <v>71</v>
      </c>
      <c r="AK2479" s="1" t="s">
        <v>72</v>
      </c>
      <c r="AL2479">
        <v>1</v>
      </c>
      <c r="AM2479" s="1" t="s">
        <v>5129</v>
      </c>
      <c r="AN2479" s="2">
        <v>46143</v>
      </c>
      <c r="AO2479" s="3">
        <v>46143</v>
      </c>
    </row>
    <row r="2480" spans="1:41">
      <c r="A2480" s="1" t="s">
        <v>5130</v>
      </c>
      <c r="B2480" s="1" t="s">
        <v>3733</v>
      </c>
      <c r="E2480" s="1" t="s">
        <v>3787</v>
      </c>
      <c r="F2480">
        <v>46145.833333333336</v>
      </c>
      <c r="G2480">
        <v>46146.833333333336</v>
      </c>
      <c r="H2480">
        <v>46142.833333333336</v>
      </c>
      <c r="I2480">
        <v>46173.833333333336</v>
      </c>
      <c r="J2480" s="1" t="s">
        <v>3760</v>
      </c>
      <c r="K2480" s="1" t="s">
        <v>76</v>
      </c>
      <c r="L2480" s="1" t="s">
        <v>3761</v>
      </c>
      <c r="M2480" s="1" t="s">
        <v>3804</v>
      </c>
      <c r="N2480" s="1" t="s">
        <v>3738</v>
      </c>
      <c r="O2480" s="1" t="s">
        <v>49</v>
      </c>
      <c r="P2480">
        <v>145.6574</v>
      </c>
      <c r="Q2480" s="1" t="s">
        <v>3763</v>
      </c>
      <c r="R2480">
        <v>2.6000052177232329E-2</v>
      </c>
      <c r="S2480" s="1" t="s">
        <v>51</v>
      </c>
      <c r="T2480" s="1" t="s">
        <v>52</v>
      </c>
      <c r="U2480">
        <v>3.7871000000000001</v>
      </c>
      <c r="V2480">
        <v>3.4958</v>
      </c>
      <c r="W2480">
        <v>3.4958</v>
      </c>
      <c r="X2480" s="1" t="s">
        <v>53</v>
      </c>
      <c r="Y2480" s="1" t="s">
        <v>49</v>
      </c>
      <c r="Z2480" s="1" t="s">
        <v>3761</v>
      </c>
      <c r="AA2480" s="1" t="s">
        <v>3789</v>
      </c>
      <c r="AB2480" s="1" t="s">
        <v>3790</v>
      </c>
      <c r="AC2480" s="1" t="s">
        <v>125</v>
      </c>
      <c r="AD2480" s="1" t="s">
        <v>3791</v>
      </c>
      <c r="AE2480" s="1" t="s">
        <v>3792</v>
      </c>
      <c r="AF2480" s="1" t="s">
        <v>70</v>
      </c>
      <c r="AG2480" s="1" t="s">
        <v>3745</v>
      </c>
      <c r="AH2480">
        <v>676</v>
      </c>
      <c r="AI2480" s="1" t="s">
        <v>70</v>
      </c>
      <c r="AJ2480" s="1" t="s">
        <v>71</v>
      </c>
      <c r="AK2480" s="1" t="s">
        <v>72</v>
      </c>
      <c r="AL2480">
        <v>1</v>
      </c>
      <c r="AM2480" s="1" t="s">
        <v>5131</v>
      </c>
      <c r="AN2480" s="2">
        <v>46143</v>
      </c>
      <c r="AO2480" s="3">
        <v>46143</v>
      </c>
    </row>
    <row r="2481" spans="1:41">
      <c r="A2481" s="1" t="s">
        <v>5132</v>
      </c>
      <c r="B2481" s="1" t="s">
        <v>3733</v>
      </c>
      <c r="E2481" s="1" t="s">
        <v>3787</v>
      </c>
      <c r="F2481">
        <v>46145.833333333336</v>
      </c>
      <c r="G2481">
        <v>46146.833333333336</v>
      </c>
      <c r="H2481">
        <v>46142.833333333336</v>
      </c>
      <c r="I2481">
        <v>46173.833333333336</v>
      </c>
      <c r="J2481" s="1" t="s">
        <v>3760</v>
      </c>
      <c r="K2481" s="1" t="s">
        <v>76</v>
      </c>
      <c r="L2481" s="1" t="s">
        <v>3761</v>
      </c>
      <c r="M2481" s="1" t="s">
        <v>3807</v>
      </c>
      <c r="N2481" s="1" t="s">
        <v>3738</v>
      </c>
      <c r="O2481" s="1" t="s">
        <v>49</v>
      </c>
      <c r="P2481">
        <v>131.00890000000001</v>
      </c>
      <c r="Q2481" s="1" t="s">
        <v>3763</v>
      </c>
      <c r="R2481">
        <v>2.5999760321627007E-2</v>
      </c>
      <c r="S2481" s="1" t="s">
        <v>51</v>
      </c>
      <c r="T2481" s="1" t="s">
        <v>52</v>
      </c>
      <c r="U2481">
        <v>3.4062000000000001</v>
      </c>
      <c r="V2481">
        <v>3.1442000000000001</v>
      </c>
      <c r="W2481">
        <v>3.1442000000000001</v>
      </c>
      <c r="X2481" s="1" t="s">
        <v>53</v>
      </c>
      <c r="Y2481" s="1" t="s">
        <v>49</v>
      </c>
      <c r="Z2481" s="1" t="s">
        <v>3761</v>
      </c>
      <c r="AA2481" s="1" t="s">
        <v>3789</v>
      </c>
      <c r="AB2481" s="1" t="s">
        <v>3790</v>
      </c>
      <c r="AC2481" s="1" t="s">
        <v>125</v>
      </c>
      <c r="AD2481" s="1" t="s">
        <v>3791</v>
      </c>
      <c r="AE2481" s="1" t="s">
        <v>3792</v>
      </c>
      <c r="AF2481" s="1" t="s">
        <v>70</v>
      </c>
      <c r="AG2481" s="1" t="s">
        <v>3745</v>
      </c>
      <c r="AH2481">
        <v>677</v>
      </c>
      <c r="AI2481" s="1" t="s">
        <v>70</v>
      </c>
      <c r="AJ2481" s="1" t="s">
        <v>71</v>
      </c>
      <c r="AK2481" s="1" t="s">
        <v>72</v>
      </c>
      <c r="AL2481">
        <v>1</v>
      </c>
      <c r="AM2481" s="1" t="s">
        <v>5133</v>
      </c>
      <c r="AN2481" s="2">
        <v>46143</v>
      </c>
      <c r="AO2481" s="3">
        <v>46143</v>
      </c>
    </row>
    <row r="2482" spans="1:41">
      <c r="A2482" s="1" t="s">
        <v>5134</v>
      </c>
      <c r="B2482" s="1" t="s">
        <v>3733</v>
      </c>
      <c r="E2482" s="1" t="s">
        <v>3787</v>
      </c>
      <c r="F2482">
        <v>46145.833333333336</v>
      </c>
      <c r="G2482">
        <v>46146.833333333336</v>
      </c>
      <c r="H2482">
        <v>46142.833333333336</v>
      </c>
      <c r="I2482">
        <v>46173.833333333336</v>
      </c>
      <c r="J2482" s="1" t="s">
        <v>3769</v>
      </c>
      <c r="K2482" s="1" t="s">
        <v>87</v>
      </c>
      <c r="L2482" s="1" t="s">
        <v>3770</v>
      </c>
      <c r="M2482" s="1" t="s">
        <v>3810</v>
      </c>
      <c r="N2482" s="1" t="s">
        <v>3738</v>
      </c>
      <c r="O2482" s="1" t="s">
        <v>49</v>
      </c>
      <c r="P2482">
        <v>194.79390000000001</v>
      </c>
      <c r="Q2482" s="1" t="s">
        <v>3739</v>
      </c>
      <c r="R2482">
        <v>8.2600122488435221E-2</v>
      </c>
      <c r="S2482" s="1" t="s">
        <v>3740</v>
      </c>
      <c r="T2482" s="1" t="s">
        <v>52</v>
      </c>
      <c r="U2482">
        <v>16.09</v>
      </c>
      <c r="V2482">
        <v>13.2615</v>
      </c>
      <c r="W2482">
        <v>13.2615</v>
      </c>
      <c r="X2482" s="1" t="s">
        <v>53</v>
      </c>
      <c r="Y2482" s="1" t="s">
        <v>49</v>
      </c>
      <c r="Z2482" s="1" t="s">
        <v>3770</v>
      </c>
      <c r="AA2482" s="1" t="s">
        <v>55</v>
      </c>
      <c r="AB2482" s="1" t="s">
        <v>56</v>
      </c>
      <c r="AC2482" s="1" t="s">
        <v>57</v>
      </c>
      <c r="AD2482" s="1" t="s">
        <v>58</v>
      </c>
      <c r="AE2482" s="1" t="s">
        <v>59</v>
      </c>
      <c r="AF2482" s="1" t="s">
        <v>56</v>
      </c>
      <c r="AG2482" s="1" t="s">
        <v>3745</v>
      </c>
      <c r="AH2482">
        <v>678</v>
      </c>
      <c r="AI2482" s="1" t="s">
        <v>56</v>
      </c>
      <c r="AJ2482" s="1" t="s">
        <v>56</v>
      </c>
      <c r="AK2482" s="1" t="s">
        <v>61</v>
      </c>
      <c r="AL2482">
        <v>1</v>
      </c>
      <c r="AM2482" s="1" t="s">
        <v>5135</v>
      </c>
      <c r="AN2482" s="2">
        <v>46143</v>
      </c>
      <c r="AO2482" s="3">
        <v>46143</v>
      </c>
    </row>
    <row r="2483" spans="1:41">
      <c r="A2483" s="1" t="s">
        <v>5136</v>
      </c>
      <c r="B2483" s="1" t="s">
        <v>3733</v>
      </c>
      <c r="E2483" s="1" t="s">
        <v>3787</v>
      </c>
      <c r="F2483">
        <v>46145.833333333336</v>
      </c>
      <c r="G2483">
        <v>46146.833333333336</v>
      </c>
      <c r="H2483">
        <v>46142.833333333336</v>
      </c>
      <c r="I2483">
        <v>46173.833333333336</v>
      </c>
      <c r="J2483" s="1" t="s">
        <v>3769</v>
      </c>
      <c r="K2483" s="1" t="s">
        <v>87</v>
      </c>
      <c r="L2483" s="1" t="s">
        <v>3770</v>
      </c>
      <c r="M2483" s="1" t="s">
        <v>3813</v>
      </c>
      <c r="N2483" s="1" t="s">
        <v>3738</v>
      </c>
      <c r="O2483" s="1" t="s">
        <v>49</v>
      </c>
      <c r="P2483">
        <v>202.37469999999999</v>
      </c>
      <c r="Q2483" s="1" t="s">
        <v>3739</v>
      </c>
      <c r="R2483">
        <v>8.2600245979364023E-2</v>
      </c>
      <c r="S2483" s="1" t="s">
        <v>3740</v>
      </c>
      <c r="T2483" s="1" t="s">
        <v>52</v>
      </c>
      <c r="U2483">
        <v>16.716200000000001</v>
      </c>
      <c r="V2483">
        <v>13.7776</v>
      </c>
      <c r="W2483">
        <v>13.7776</v>
      </c>
      <c r="X2483" s="1" t="s">
        <v>53</v>
      </c>
      <c r="Y2483" s="1" t="s">
        <v>49</v>
      </c>
      <c r="Z2483" s="1" t="s">
        <v>3770</v>
      </c>
      <c r="AA2483" s="1" t="s">
        <v>3789</v>
      </c>
      <c r="AB2483" s="1" t="s">
        <v>3790</v>
      </c>
      <c r="AC2483" s="1" t="s">
        <v>125</v>
      </c>
      <c r="AD2483" s="1" t="s">
        <v>3791</v>
      </c>
      <c r="AE2483" s="1" t="s">
        <v>3792</v>
      </c>
      <c r="AF2483" s="1" t="s">
        <v>70</v>
      </c>
      <c r="AG2483" s="1" t="s">
        <v>3745</v>
      </c>
      <c r="AH2483">
        <v>679</v>
      </c>
      <c r="AI2483" s="1" t="s">
        <v>70</v>
      </c>
      <c r="AJ2483" s="1" t="s">
        <v>71</v>
      </c>
      <c r="AK2483" s="1" t="s">
        <v>72</v>
      </c>
      <c r="AL2483">
        <v>1</v>
      </c>
      <c r="AM2483" s="1" t="s">
        <v>5137</v>
      </c>
      <c r="AN2483" s="2">
        <v>46143</v>
      </c>
      <c r="AO2483" s="3">
        <v>46143</v>
      </c>
    </row>
    <row r="2484" spans="1:41">
      <c r="A2484" s="1" t="s">
        <v>5138</v>
      </c>
      <c r="B2484" s="1" t="s">
        <v>3733</v>
      </c>
      <c r="E2484" s="1" t="s">
        <v>3787</v>
      </c>
      <c r="F2484">
        <v>46145.833333333336</v>
      </c>
      <c r="G2484">
        <v>46146.833333333336</v>
      </c>
      <c r="H2484">
        <v>46142.833333333336</v>
      </c>
      <c r="I2484">
        <v>46173.833333333336</v>
      </c>
      <c r="J2484" s="1" t="s">
        <v>3777</v>
      </c>
      <c r="K2484" s="1" t="s">
        <v>107</v>
      </c>
      <c r="L2484" s="1" t="s">
        <v>3778</v>
      </c>
      <c r="M2484" s="1" t="s">
        <v>3816</v>
      </c>
      <c r="N2484" s="1" t="s">
        <v>3738</v>
      </c>
      <c r="O2484" s="1" t="s">
        <v>49</v>
      </c>
      <c r="P2484">
        <v>144.12639999999999</v>
      </c>
      <c r="Q2484" s="1" t="s">
        <v>3780</v>
      </c>
      <c r="R2484">
        <v>0.5</v>
      </c>
      <c r="S2484" s="1" t="s">
        <v>51</v>
      </c>
      <c r="T2484" s="1" t="s">
        <v>52</v>
      </c>
      <c r="U2484">
        <v>72.063199999999995</v>
      </c>
      <c r="V2484">
        <v>66.298100000000005</v>
      </c>
      <c r="W2484">
        <v>66.298100000000005</v>
      </c>
      <c r="X2484" s="1" t="s">
        <v>53</v>
      </c>
      <c r="Y2484" s="1" t="s">
        <v>49</v>
      </c>
      <c r="Z2484" s="1" t="s">
        <v>3778</v>
      </c>
      <c r="AA2484" s="1" t="s">
        <v>3817</v>
      </c>
      <c r="AB2484" s="1" t="s">
        <v>3790</v>
      </c>
      <c r="AC2484" s="1" t="s">
        <v>125</v>
      </c>
      <c r="AD2484" s="1" t="s">
        <v>3791</v>
      </c>
      <c r="AE2484" s="1" t="s">
        <v>3792</v>
      </c>
      <c r="AF2484" s="1" t="s">
        <v>70</v>
      </c>
      <c r="AG2484" s="1" t="s">
        <v>3745</v>
      </c>
      <c r="AH2484">
        <v>680</v>
      </c>
      <c r="AI2484" s="1" t="s">
        <v>113</v>
      </c>
      <c r="AJ2484" s="1" t="s">
        <v>114</v>
      </c>
      <c r="AK2484" s="1" t="s">
        <v>115</v>
      </c>
      <c r="AL2484">
        <v>1</v>
      </c>
      <c r="AM2484" s="1" t="s">
        <v>5139</v>
      </c>
      <c r="AN2484" s="2">
        <v>46143</v>
      </c>
      <c r="AO2484" s="3">
        <v>46143</v>
      </c>
    </row>
    <row r="2485" spans="1:41">
      <c r="A2485" s="1" t="s">
        <v>5140</v>
      </c>
      <c r="B2485" s="1" t="s">
        <v>3733</v>
      </c>
      <c r="E2485" s="1" t="s">
        <v>3787</v>
      </c>
      <c r="F2485">
        <v>46145.833333333336</v>
      </c>
      <c r="G2485">
        <v>46146.833333333336</v>
      </c>
      <c r="H2485">
        <v>46142.833333333336</v>
      </c>
      <c r="I2485">
        <v>46173.833333333336</v>
      </c>
      <c r="J2485" s="1" t="s">
        <v>3777</v>
      </c>
      <c r="K2485" s="1" t="s">
        <v>107</v>
      </c>
      <c r="L2485" s="1" t="s">
        <v>3778</v>
      </c>
      <c r="M2485" s="1" t="s">
        <v>3820</v>
      </c>
      <c r="N2485" s="1" t="s">
        <v>3738</v>
      </c>
      <c r="O2485" s="1" t="s">
        <v>49</v>
      </c>
      <c r="P2485">
        <v>146.35040000000001</v>
      </c>
      <c r="Q2485" s="1" t="s">
        <v>3780</v>
      </c>
      <c r="R2485">
        <v>0.5</v>
      </c>
      <c r="S2485" s="1" t="s">
        <v>51</v>
      </c>
      <c r="T2485" s="1" t="s">
        <v>52</v>
      </c>
      <c r="U2485">
        <v>73.175200000000004</v>
      </c>
      <c r="V2485">
        <v>67.321200000000005</v>
      </c>
      <c r="W2485">
        <v>67.321200000000005</v>
      </c>
      <c r="X2485" s="1" t="s">
        <v>53</v>
      </c>
      <c r="Y2485" s="1" t="s">
        <v>49</v>
      </c>
      <c r="Z2485" s="1" t="s">
        <v>3778</v>
      </c>
      <c r="AA2485" s="1" t="s">
        <v>55</v>
      </c>
      <c r="AB2485" s="1" t="s">
        <v>56</v>
      </c>
      <c r="AC2485" s="1" t="s">
        <v>57</v>
      </c>
      <c r="AD2485" s="1" t="s">
        <v>58</v>
      </c>
      <c r="AE2485" s="1" t="s">
        <v>59</v>
      </c>
      <c r="AF2485" s="1" t="s">
        <v>56</v>
      </c>
      <c r="AG2485" s="1" t="s">
        <v>3745</v>
      </c>
      <c r="AH2485">
        <v>681</v>
      </c>
      <c r="AI2485" s="1" t="s">
        <v>56</v>
      </c>
      <c r="AJ2485" s="1" t="s">
        <v>56</v>
      </c>
      <c r="AK2485" s="1" t="s">
        <v>61</v>
      </c>
      <c r="AL2485">
        <v>1</v>
      </c>
      <c r="AM2485" s="1" t="s">
        <v>5141</v>
      </c>
      <c r="AN2485" s="2">
        <v>46143</v>
      </c>
      <c r="AO2485" s="3">
        <v>46143</v>
      </c>
    </row>
    <row r="2486" spans="1:41">
      <c r="A2486" s="1" t="s">
        <v>5142</v>
      </c>
      <c r="B2486" s="1" t="s">
        <v>3733</v>
      </c>
      <c r="E2486" s="1" t="s">
        <v>3734</v>
      </c>
      <c r="F2486">
        <v>46146.833333333336</v>
      </c>
      <c r="G2486">
        <v>46147.833333333336</v>
      </c>
      <c r="H2486">
        <v>46142.833333333336</v>
      </c>
      <c r="I2486">
        <v>46173.833333333336</v>
      </c>
      <c r="J2486" s="1" t="s">
        <v>3735</v>
      </c>
      <c r="K2486" s="1" t="s">
        <v>45</v>
      </c>
      <c r="L2486" s="1" t="s">
        <v>3736</v>
      </c>
      <c r="M2486" s="1" t="s">
        <v>3737</v>
      </c>
      <c r="N2486" s="1" t="s">
        <v>3738</v>
      </c>
      <c r="O2486" s="1" t="s">
        <v>49</v>
      </c>
      <c r="P2486">
        <v>1475.0871</v>
      </c>
      <c r="Q2486" s="1" t="s">
        <v>3739</v>
      </c>
      <c r="R2486">
        <v>3.1611014698725244E-2</v>
      </c>
      <c r="S2486" s="1" t="s">
        <v>3740</v>
      </c>
      <c r="T2486" s="1" t="s">
        <v>52</v>
      </c>
      <c r="U2486">
        <v>46.628999999999998</v>
      </c>
      <c r="V2486">
        <v>37.835999999999999</v>
      </c>
      <c r="W2486">
        <v>37.835999999999999</v>
      </c>
      <c r="X2486" s="1" t="s">
        <v>53</v>
      </c>
      <c r="Y2486" s="1" t="s">
        <v>49</v>
      </c>
      <c r="Z2486" s="1" t="s">
        <v>3736</v>
      </c>
      <c r="AA2486" s="1" t="s">
        <v>3741</v>
      </c>
      <c r="AB2486" s="1" t="s">
        <v>3742</v>
      </c>
      <c r="AC2486" s="1" t="s">
        <v>67</v>
      </c>
      <c r="AD2486" s="1" t="s">
        <v>3743</v>
      </c>
      <c r="AE2486" s="1" t="s">
        <v>3744</v>
      </c>
      <c r="AF2486" s="1" t="s">
        <v>70</v>
      </c>
      <c r="AG2486" s="1" t="s">
        <v>3745</v>
      </c>
      <c r="AH2486">
        <v>682</v>
      </c>
      <c r="AI2486" s="1" t="s">
        <v>70</v>
      </c>
      <c r="AJ2486" s="1" t="s">
        <v>71</v>
      </c>
      <c r="AK2486" s="1" t="s">
        <v>72</v>
      </c>
      <c r="AL2486">
        <v>1</v>
      </c>
      <c r="AM2486" s="1" t="s">
        <v>5143</v>
      </c>
      <c r="AN2486" s="2">
        <v>46143</v>
      </c>
      <c r="AO2486" s="3">
        <v>46143</v>
      </c>
    </row>
    <row r="2487" spans="1:41">
      <c r="A2487" s="1" t="s">
        <v>5144</v>
      </c>
      <c r="B2487" s="1" t="s">
        <v>3733</v>
      </c>
      <c r="E2487" s="1" t="s">
        <v>3734</v>
      </c>
      <c r="F2487">
        <v>46146.833333333336</v>
      </c>
      <c r="G2487">
        <v>46147.833333333336</v>
      </c>
      <c r="H2487">
        <v>46142.833333333336</v>
      </c>
      <c r="I2487">
        <v>46173.833333333336</v>
      </c>
      <c r="J2487" s="1" t="s">
        <v>3735</v>
      </c>
      <c r="K2487" s="1" t="s">
        <v>45</v>
      </c>
      <c r="L2487" s="1" t="s">
        <v>3736</v>
      </c>
      <c r="M2487" s="1" t="s">
        <v>3748</v>
      </c>
      <c r="N2487" s="1" t="s">
        <v>3738</v>
      </c>
      <c r="O2487" s="1" t="s">
        <v>49</v>
      </c>
      <c r="P2487">
        <v>1551.6270999999999</v>
      </c>
      <c r="Q2487" s="1" t="s">
        <v>3739</v>
      </c>
      <c r="R2487">
        <v>3.1611010145414453E-2</v>
      </c>
      <c r="S2487" s="1" t="s">
        <v>3740</v>
      </c>
      <c r="T2487" s="1" t="s">
        <v>52</v>
      </c>
      <c r="U2487">
        <v>49.048499999999997</v>
      </c>
      <c r="V2487">
        <v>39.799300000000002</v>
      </c>
      <c r="W2487">
        <v>39.799300000000002</v>
      </c>
      <c r="X2487" s="1" t="s">
        <v>53</v>
      </c>
      <c r="Y2487" s="1" t="s">
        <v>49</v>
      </c>
      <c r="Z2487" s="1" t="s">
        <v>3736</v>
      </c>
      <c r="AA2487" s="1" t="s">
        <v>3741</v>
      </c>
      <c r="AB2487" s="1" t="s">
        <v>3742</v>
      </c>
      <c r="AC2487" s="1" t="s">
        <v>67</v>
      </c>
      <c r="AD2487" s="1" t="s">
        <v>3743</v>
      </c>
      <c r="AE2487" s="1" t="s">
        <v>3744</v>
      </c>
      <c r="AF2487" s="1" t="s">
        <v>70</v>
      </c>
      <c r="AG2487" s="1" t="s">
        <v>3745</v>
      </c>
      <c r="AH2487">
        <v>683</v>
      </c>
      <c r="AI2487" s="1" t="s">
        <v>70</v>
      </c>
      <c r="AJ2487" s="1" t="s">
        <v>71</v>
      </c>
      <c r="AK2487" s="1" t="s">
        <v>72</v>
      </c>
      <c r="AL2487">
        <v>1</v>
      </c>
      <c r="AM2487" s="1" t="s">
        <v>5145</v>
      </c>
      <c r="AN2487" s="2">
        <v>46143</v>
      </c>
      <c r="AO2487" s="3">
        <v>46143</v>
      </c>
    </row>
    <row r="2488" spans="1:41">
      <c r="A2488" s="1" t="s">
        <v>5146</v>
      </c>
      <c r="B2488" s="1" t="s">
        <v>3733</v>
      </c>
      <c r="E2488" s="1" t="s">
        <v>3734</v>
      </c>
      <c r="F2488">
        <v>46146.833333333336</v>
      </c>
      <c r="G2488">
        <v>46147.833333333336</v>
      </c>
      <c r="H2488">
        <v>46142.833333333336</v>
      </c>
      <c r="I2488">
        <v>46173.833333333336</v>
      </c>
      <c r="J2488" s="1" t="s">
        <v>3751</v>
      </c>
      <c r="K2488" s="1" t="s">
        <v>124</v>
      </c>
      <c r="L2488" s="1" t="s">
        <v>3752</v>
      </c>
      <c r="M2488" s="1" t="s">
        <v>3753</v>
      </c>
      <c r="N2488" s="1" t="s">
        <v>3738</v>
      </c>
      <c r="O2488" s="1" t="s">
        <v>49</v>
      </c>
      <c r="P2488">
        <v>12.4596</v>
      </c>
      <c r="Q2488" s="1" t="s">
        <v>3754</v>
      </c>
      <c r="R2488">
        <v>6.2500160518796744</v>
      </c>
      <c r="S2488" s="1" t="s">
        <v>51</v>
      </c>
      <c r="T2488" s="1" t="s">
        <v>52</v>
      </c>
      <c r="U2488">
        <v>77.872699999999995</v>
      </c>
      <c r="V2488">
        <v>73.979100000000003</v>
      </c>
      <c r="W2488">
        <v>73.979100000000003</v>
      </c>
      <c r="X2488" s="1" t="s">
        <v>53</v>
      </c>
      <c r="Y2488" s="1" t="s">
        <v>49</v>
      </c>
      <c r="Z2488" s="1" t="s">
        <v>3752</v>
      </c>
      <c r="AA2488" s="1" t="s">
        <v>3741</v>
      </c>
      <c r="AB2488" s="1" t="s">
        <v>3742</v>
      </c>
      <c r="AC2488" s="1" t="s">
        <v>67</v>
      </c>
      <c r="AD2488" s="1" t="s">
        <v>3743</v>
      </c>
      <c r="AE2488" s="1" t="s">
        <v>3744</v>
      </c>
      <c r="AF2488" s="1" t="s">
        <v>70</v>
      </c>
      <c r="AG2488" s="1" t="s">
        <v>3745</v>
      </c>
      <c r="AH2488">
        <v>684</v>
      </c>
      <c r="AI2488" s="1" t="s">
        <v>70</v>
      </c>
      <c r="AJ2488" s="1" t="s">
        <v>71</v>
      </c>
      <c r="AK2488" s="1" t="s">
        <v>72</v>
      </c>
      <c r="AL2488">
        <v>1</v>
      </c>
      <c r="AM2488" s="1" t="s">
        <v>5147</v>
      </c>
      <c r="AN2488" s="2">
        <v>46143</v>
      </c>
      <c r="AO2488" s="3">
        <v>46143</v>
      </c>
    </row>
    <row r="2489" spans="1:41">
      <c r="A2489" s="1" t="s">
        <v>5148</v>
      </c>
      <c r="B2489" s="1" t="s">
        <v>3733</v>
      </c>
      <c r="E2489" s="1" t="s">
        <v>3734</v>
      </c>
      <c r="F2489">
        <v>46146.833333333336</v>
      </c>
      <c r="G2489">
        <v>46147.833333333336</v>
      </c>
      <c r="H2489">
        <v>46142.833333333336</v>
      </c>
      <c r="I2489">
        <v>46173.833333333336</v>
      </c>
      <c r="J2489" s="1" t="s">
        <v>3751</v>
      </c>
      <c r="K2489" s="1" t="s">
        <v>124</v>
      </c>
      <c r="L2489" s="1" t="s">
        <v>3752</v>
      </c>
      <c r="M2489" s="1" t="s">
        <v>3757</v>
      </c>
      <c r="N2489" s="1" t="s">
        <v>3738</v>
      </c>
      <c r="O2489" s="1" t="s">
        <v>49</v>
      </c>
      <c r="P2489">
        <v>12.689500000000001</v>
      </c>
      <c r="Q2489" s="1" t="s">
        <v>3754</v>
      </c>
      <c r="R2489">
        <v>6.250017731195082</v>
      </c>
      <c r="S2489" s="1" t="s">
        <v>51</v>
      </c>
      <c r="T2489" s="1" t="s">
        <v>52</v>
      </c>
      <c r="U2489">
        <v>79.309600000000003</v>
      </c>
      <c r="V2489">
        <v>75.344099999999997</v>
      </c>
      <c r="W2489">
        <v>75.344099999999997</v>
      </c>
      <c r="X2489" s="1" t="s">
        <v>53</v>
      </c>
      <c r="Y2489" s="1" t="s">
        <v>49</v>
      </c>
      <c r="Z2489" s="1" t="s">
        <v>3752</v>
      </c>
      <c r="AA2489" s="1" t="s">
        <v>3741</v>
      </c>
      <c r="AB2489" s="1" t="s">
        <v>3742</v>
      </c>
      <c r="AC2489" s="1" t="s">
        <v>67</v>
      </c>
      <c r="AD2489" s="1" t="s">
        <v>3743</v>
      </c>
      <c r="AE2489" s="1" t="s">
        <v>3744</v>
      </c>
      <c r="AF2489" s="1" t="s">
        <v>70</v>
      </c>
      <c r="AG2489" s="1" t="s">
        <v>3745</v>
      </c>
      <c r="AH2489">
        <v>685</v>
      </c>
      <c r="AI2489" s="1" t="s">
        <v>70</v>
      </c>
      <c r="AJ2489" s="1" t="s">
        <v>71</v>
      </c>
      <c r="AK2489" s="1" t="s">
        <v>72</v>
      </c>
      <c r="AL2489">
        <v>1</v>
      </c>
      <c r="AM2489" s="1" t="s">
        <v>5149</v>
      </c>
      <c r="AN2489" s="2">
        <v>46143</v>
      </c>
      <c r="AO2489" s="3">
        <v>46143</v>
      </c>
    </row>
    <row r="2490" spans="1:41">
      <c r="A2490" s="1" t="s">
        <v>5150</v>
      </c>
      <c r="B2490" s="1" t="s">
        <v>3733</v>
      </c>
      <c r="E2490" s="1" t="s">
        <v>3734</v>
      </c>
      <c r="F2490">
        <v>46146.833333333336</v>
      </c>
      <c r="G2490">
        <v>46147.833333333336</v>
      </c>
      <c r="H2490">
        <v>46142.833333333336</v>
      </c>
      <c r="I2490">
        <v>46173.833333333336</v>
      </c>
      <c r="J2490" s="1" t="s">
        <v>3760</v>
      </c>
      <c r="K2490" s="1" t="s">
        <v>76</v>
      </c>
      <c r="L2490" s="1" t="s">
        <v>3761</v>
      </c>
      <c r="M2490" s="1" t="s">
        <v>3762</v>
      </c>
      <c r="N2490" s="1" t="s">
        <v>3738</v>
      </c>
      <c r="O2490" s="1" t="s">
        <v>49</v>
      </c>
      <c r="P2490">
        <v>317.14159999999998</v>
      </c>
      <c r="Q2490" s="1" t="s">
        <v>3763</v>
      </c>
      <c r="R2490">
        <v>2.6000058018248003E-2</v>
      </c>
      <c r="S2490" s="1" t="s">
        <v>51</v>
      </c>
      <c r="T2490" s="1" t="s">
        <v>52</v>
      </c>
      <c r="U2490">
        <v>8.2456999999999994</v>
      </c>
      <c r="V2490">
        <v>7.6113999999999997</v>
      </c>
      <c r="W2490">
        <v>7.6113999999999997</v>
      </c>
      <c r="X2490" s="1" t="s">
        <v>53</v>
      </c>
      <c r="Y2490" s="1" t="s">
        <v>49</v>
      </c>
      <c r="Z2490" s="1" t="s">
        <v>3761</v>
      </c>
      <c r="AA2490" s="1" t="s">
        <v>3741</v>
      </c>
      <c r="AB2490" s="1" t="s">
        <v>3742</v>
      </c>
      <c r="AC2490" s="1" t="s">
        <v>67</v>
      </c>
      <c r="AD2490" s="1" t="s">
        <v>3743</v>
      </c>
      <c r="AE2490" s="1" t="s">
        <v>3744</v>
      </c>
      <c r="AF2490" s="1" t="s">
        <v>70</v>
      </c>
      <c r="AG2490" s="1" t="s">
        <v>3745</v>
      </c>
      <c r="AH2490">
        <v>686</v>
      </c>
      <c r="AI2490" s="1" t="s">
        <v>70</v>
      </c>
      <c r="AJ2490" s="1" t="s">
        <v>71</v>
      </c>
      <c r="AK2490" s="1" t="s">
        <v>72</v>
      </c>
      <c r="AL2490">
        <v>1</v>
      </c>
      <c r="AM2490" s="1" t="s">
        <v>5151</v>
      </c>
      <c r="AN2490" s="2">
        <v>46143</v>
      </c>
      <c r="AO2490" s="3">
        <v>46143</v>
      </c>
    </row>
    <row r="2491" spans="1:41">
      <c r="A2491" s="1" t="s">
        <v>5152</v>
      </c>
      <c r="B2491" s="1" t="s">
        <v>3733</v>
      </c>
      <c r="E2491" s="1" t="s">
        <v>3734</v>
      </c>
      <c r="F2491">
        <v>46146.833333333336</v>
      </c>
      <c r="G2491">
        <v>46147.833333333336</v>
      </c>
      <c r="H2491">
        <v>46142.833333333336</v>
      </c>
      <c r="I2491">
        <v>46173.833333333336</v>
      </c>
      <c r="J2491" s="1" t="s">
        <v>3760</v>
      </c>
      <c r="K2491" s="1" t="s">
        <v>76</v>
      </c>
      <c r="L2491" s="1" t="s">
        <v>3761</v>
      </c>
      <c r="M2491" s="1" t="s">
        <v>3766</v>
      </c>
      <c r="N2491" s="1" t="s">
        <v>3738</v>
      </c>
      <c r="O2491" s="1" t="s">
        <v>49</v>
      </c>
      <c r="P2491">
        <v>347.61470000000003</v>
      </c>
      <c r="Q2491" s="1" t="s">
        <v>3763</v>
      </c>
      <c r="R2491">
        <v>2.6000051206119881E-2</v>
      </c>
      <c r="S2491" s="1" t="s">
        <v>51</v>
      </c>
      <c r="T2491" s="1" t="s">
        <v>52</v>
      </c>
      <c r="U2491">
        <v>9.0380000000000003</v>
      </c>
      <c r="V2491">
        <v>8.3428000000000004</v>
      </c>
      <c r="W2491">
        <v>8.3428000000000004</v>
      </c>
      <c r="X2491" s="1" t="s">
        <v>53</v>
      </c>
      <c r="Y2491" s="1" t="s">
        <v>49</v>
      </c>
      <c r="Z2491" s="1" t="s">
        <v>3761</v>
      </c>
      <c r="AA2491" s="1" t="s">
        <v>3741</v>
      </c>
      <c r="AB2491" s="1" t="s">
        <v>3742</v>
      </c>
      <c r="AC2491" s="1" t="s">
        <v>67</v>
      </c>
      <c r="AD2491" s="1" t="s">
        <v>3743</v>
      </c>
      <c r="AE2491" s="1" t="s">
        <v>3744</v>
      </c>
      <c r="AF2491" s="1" t="s">
        <v>70</v>
      </c>
      <c r="AG2491" s="1" t="s">
        <v>3745</v>
      </c>
      <c r="AH2491">
        <v>687</v>
      </c>
      <c r="AI2491" s="1" t="s">
        <v>70</v>
      </c>
      <c r="AJ2491" s="1" t="s">
        <v>71</v>
      </c>
      <c r="AK2491" s="1" t="s">
        <v>72</v>
      </c>
      <c r="AL2491">
        <v>1</v>
      </c>
      <c r="AM2491" s="1" t="s">
        <v>5153</v>
      </c>
      <c r="AN2491" s="2">
        <v>46143</v>
      </c>
      <c r="AO2491" s="3">
        <v>46143</v>
      </c>
    </row>
    <row r="2492" spans="1:41">
      <c r="A2492" s="1" t="s">
        <v>5154</v>
      </c>
      <c r="B2492" s="1" t="s">
        <v>3733</v>
      </c>
      <c r="E2492" s="1" t="s">
        <v>3734</v>
      </c>
      <c r="F2492">
        <v>46146.833333333336</v>
      </c>
      <c r="G2492">
        <v>46147.833333333336</v>
      </c>
      <c r="H2492">
        <v>46142.833333333336</v>
      </c>
      <c r="I2492">
        <v>46173.833333333336</v>
      </c>
      <c r="J2492" s="1" t="s">
        <v>3769</v>
      </c>
      <c r="K2492" s="1" t="s">
        <v>87</v>
      </c>
      <c r="L2492" s="1" t="s">
        <v>3770</v>
      </c>
      <c r="M2492" s="1" t="s">
        <v>3771</v>
      </c>
      <c r="N2492" s="1" t="s">
        <v>3738</v>
      </c>
      <c r="O2492" s="1" t="s">
        <v>49</v>
      </c>
      <c r="P2492">
        <v>403.14069999999998</v>
      </c>
      <c r="Q2492" s="1" t="s">
        <v>3739</v>
      </c>
      <c r="R2492">
        <v>8.2599945874976155E-2</v>
      </c>
      <c r="S2492" s="1" t="s">
        <v>3740</v>
      </c>
      <c r="T2492" s="1" t="s">
        <v>52</v>
      </c>
      <c r="U2492">
        <v>33.299399999999999</v>
      </c>
      <c r="V2492">
        <v>27.445799999999998</v>
      </c>
      <c r="W2492">
        <v>27.445799999999998</v>
      </c>
      <c r="X2492" s="1" t="s">
        <v>53</v>
      </c>
      <c r="Y2492" s="1" t="s">
        <v>49</v>
      </c>
      <c r="Z2492" s="1" t="s">
        <v>3770</v>
      </c>
      <c r="AA2492" s="1" t="s">
        <v>3741</v>
      </c>
      <c r="AB2492" s="1" t="s">
        <v>3742</v>
      </c>
      <c r="AC2492" s="1" t="s">
        <v>67</v>
      </c>
      <c r="AD2492" s="1" t="s">
        <v>3743</v>
      </c>
      <c r="AE2492" s="1" t="s">
        <v>3744</v>
      </c>
      <c r="AF2492" s="1" t="s">
        <v>70</v>
      </c>
      <c r="AG2492" s="1" t="s">
        <v>3745</v>
      </c>
      <c r="AH2492">
        <v>688</v>
      </c>
      <c r="AI2492" s="1" t="s">
        <v>70</v>
      </c>
      <c r="AJ2492" s="1" t="s">
        <v>71</v>
      </c>
      <c r="AK2492" s="1" t="s">
        <v>72</v>
      </c>
      <c r="AL2492">
        <v>1</v>
      </c>
      <c r="AM2492" s="1" t="s">
        <v>5155</v>
      </c>
      <c r="AN2492" s="2">
        <v>46143</v>
      </c>
      <c r="AO2492" s="3">
        <v>46143</v>
      </c>
    </row>
    <row r="2493" spans="1:41">
      <c r="A2493" s="1" t="s">
        <v>5156</v>
      </c>
      <c r="B2493" s="1" t="s">
        <v>3733</v>
      </c>
      <c r="E2493" s="1" t="s">
        <v>3734</v>
      </c>
      <c r="F2493">
        <v>46146.833333333336</v>
      </c>
      <c r="G2493">
        <v>46147.833333333336</v>
      </c>
      <c r="H2493">
        <v>46142.833333333336</v>
      </c>
      <c r="I2493">
        <v>46173.833333333336</v>
      </c>
      <c r="J2493" s="1" t="s">
        <v>3769</v>
      </c>
      <c r="K2493" s="1" t="s">
        <v>87</v>
      </c>
      <c r="L2493" s="1" t="s">
        <v>3770</v>
      </c>
      <c r="M2493" s="1" t="s">
        <v>3774</v>
      </c>
      <c r="N2493" s="1" t="s">
        <v>3738</v>
      </c>
      <c r="O2493" s="1" t="s">
        <v>49</v>
      </c>
      <c r="P2493">
        <v>409.83089999999999</v>
      </c>
      <c r="Q2493" s="1" t="s">
        <v>3739</v>
      </c>
      <c r="R2493">
        <v>8.2599921089405406E-2</v>
      </c>
      <c r="S2493" s="1" t="s">
        <v>3740</v>
      </c>
      <c r="T2493" s="1" t="s">
        <v>52</v>
      </c>
      <c r="U2493">
        <v>33.851999999999997</v>
      </c>
      <c r="V2493">
        <v>27.901299999999999</v>
      </c>
      <c r="W2493">
        <v>27.901299999999999</v>
      </c>
      <c r="X2493" s="1" t="s">
        <v>53</v>
      </c>
      <c r="Y2493" s="1" t="s">
        <v>49</v>
      </c>
      <c r="Z2493" s="1" t="s">
        <v>3770</v>
      </c>
      <c r="AA2493" s="1" t="s">
        <v>55</v>
      </c>
      <c r="AB2493" s="1" t="s">
        <v>56</v>
      </c>
      <c r="AC2493" s="1" t="s">
        <v>57</v>
      </c>
      <c r="AD2493" s="1" t="s">
        <v>58</v>
      </c>
      <c r="AE2493" s="1" t="s">
        <v>59</v>
      </c>
      <c r="AF2493" s="1" t="s">
        <v>56</v>
      </c>
      <c r="AG2493" s="1" t="s">
        <v>3745</v>
      </c>
      <c r="AH2493">
        <v>689</v>
      </c>
      <c r="AI2493" s="1" t="s">
        <v>56</v>
      </c>
      <c r="AJ2493" s="1" t="s">
        <v>56</v>
      </c>
      <c r="AK2493" s="1" t="s">
        <v>61</v>
      </c>
      <c r="AL2493">
        <v>1</v>
      </c>
      <c r="AM2493" s="1" t="s">
        <v>5157</v>
      </c>
      <c r="AN2493" s="2">
        <v>46143</v>
      </c>
      <c r="AO2493" s="3">
        <v>46143</v>
      </c>
    </row>
    <row r="2494" spans="1:41">
      <c r="A2494" s="1" t="s">
        <v>5158</v>
      </c>
      <c r="B2494" s="1" t="s">
        <v>3733</v>
      </c>
      <c r="E2494" s="1" t="s">
        <v>3734</v>
      </c>
      <c r="F2494">
        <v>46146.833333333336</v>
      </c>
      <c r="G2494">
        <v>46147.833333333336</v>
      </c>
      <c r="H2494">
        <v>46142.833333333336</v>
      </c>
      <c r="I2494">
        <v>46173.833333333336</v>
      </c>
      <c r="J2494" s="1" t="s">
        <v>3777</v>
      </c>
      <c r="K2494" s="1" t="s">
        <v>107</v>
      </c>
      <c r="L2494" s="1" t="s">
        <v>3778</v>
      </c>
      <c r="M2494" s="1" t="s">
        <v>3779</v>
      </c>
      <c r="N2494" s="1" t="s">
        <v>3738</v>
      </c>
      <c r="O2494" s="1" t="s">
        <v>49</v>
      </c>
      <c r="P2494">
        <v>295.63940000000002</v>
      </c>
      <c r="Q2494" s="1" t="s">
        <v>3780</v>
      </c>
      <c r="R2494">
        <v>0.5</v>
      </c>
      <c r="S2494" s="1" t="s">
        <v>51</v>
      </c>
      <c r="T2494" s="1" t="s">
        <v>52</v>
      </c>
      <c r="U2494">
        <v>147.81970000000001</v>
      </c>
      <c r="V2494">
        <v>135.9941</v>
      </c>
      <c r="W2494">
        <v>135.9941</v>
      </c>
      <c r="X2494" s="1" t="s">
        <v>53</v>
      </c>
      <c r="Y2494" s="1" t="s">
        <v>49</v>
      </c>
      <c r="Z2494" s="1" t="s">
        <v>3778</v>
      </c>
      <c r="AA2494" s="1" t="s">
        <v>3781</v>
      </c>
      <c r="AB2494" s="1" t="s">
        <v>3742</v>
      </c>
      <c r="AC2494" s="1" t="s">
        <v>67</v>
      </c>
      <c r="AD2494" s="1" t="s">
        <v>3743</v>
      </c>
      <c r="AE2494" s="1" t="s">
        <v>3744</v>
      </c>
      <c r="AF2494" s="1" t="s">
        <v>70</v>
      </c>
      <c r="AG2494" s="1" t="s">
        <v>3745</v>
      </c>
      <c r="AH2494">
        <v>690</v>
      </c>
      <c r="AI2494" s="1" t="s">
        <v>113</v>
      </c>
      <c r="AJ2494" s="1" t="s">
        <v>114</v>
      </c>
      <c r="AK2494" s="1" t="s">
        <v>115</v>
      </c>
      <c r="AL2494">
        <v>1</v>
      </c>
      <c r="AM2494" s="1" t="s">
        <v>5159</v>
      </c>
      <c r="AN2494" s="2">
        <v>46143</v>
      </c>
      <c r="AO2494" s="3">
        <v>46143</v>
      </c>
    </row>
    <row r="2495" spans="1:41">
      <c r="A2495" s="1" t="s">
        <v>5160</v>
      </c>
      <c r="B2495" s="1" t="s">
        <v>3733</v>
      </c>
      <c r="E2495" s="1" t="s">
        <v>3734</v>
      </c>
      <c r="F2495">
        <v>46146.833333333336</v>
      </c>
      <c r="G2495">
        <v>46147.833333333336</v>
      </c>
      <c r="H2495">
        <v>46142.833333333336</v>
      </c>
      <c r="I2495">
        <v>46173.833333333336</v>
      </c>
      <c r="J2495" s="1" t="s">
        <v>3777</v>
      </c>
      <c r="K2495" s="1" t="s">
        <v>107</v>
      </c>
      <c r="L2495" s="1" t="s">
        <v>3778</v>
      </c>
      <c r="M2495" s="1" t="s">
        <v>3784</v>
      </c>
      <c r="N2495" s="1" t="s">
        <v>3738</v>
      </c>
      <c r="O2495" s="1" t="s">
        <v>49</v>
      </c>
      <c r="P2495">
        <v>287.57</v>
      </c>
      <c r="Q2495" s="1" t="s">
        <v>3780</v>
      </c>
      <c r="R2495">
        <v>0.5</v>
      </c>
      <c r="S2495" s="1" t="s">
        <v>51</v>
      </c>
      <c r="T2495" s="1" t="s">
        <v>52</v>
      </c>
      <c r="U2495">
        <v>143.785</v>
      </c>
      <c r="V2495">
        <v>132.28219999999999</v>
      </c>
      <c r="W2495">
        <v>132.28219999999999</v>
      </c>
      <c r="X2495" s="1" t="s">
        <v>53</v>
      </c>
      <c r="Y2495" s="1" t="s">
        <v>49</v>
      </c>
      <c r="Z2495" s="1" t="s">
        <v>3778</v>
      </c>
      <c r="AA2495" s="1" t="s">
        <v>3781</v>
      </c>
      <c r="AB2495" s="1" t="s">
        <v>3742</v>
      </c>
      <c r="AC2495" s="1" t="s">
        <v>67</v>
      </c>
      <c r="AD2495" s="1" t="s">
        <v>3743</v>
      </c>
      <c r="AE2495" s="1" t="s">
        <v>3744</v>
      </c>
      <c r="AF2495" s="1" t="s">
        <v>70</v>
      </c>
      <c r="AG2495" s="1" t="s">
        <v>3745</v>
      </c>
      <c r="AH2495">
        <v>691</v>
      </c>
      <c r="AI2495" s="1" t="s">
        <v>113</v>
      </c>
      <c r="AJ2495" s="1" t="s">
        <v>114</v>
      </c>
      <c r="AK2495" s="1" t="s">
        <v>115</v>
      </c>
      <c r="AL2495">
        <v>1</v>
      </c>
      <c r="AM2495" s="1" t="s">
        <v>5161</v>
      </c>
      <c r="AN2495" s="2">
        <v>46143</v>
      </c>
      <c r="AO2495" s="3">
        <v>46143</v>
      </c>
    </row>
    <row r="2496" spans="1:41">
      <c r="A2496" s="1" t="s">
        <v>5162</v>
      </c>
      <c r="B2496" s="1" t="s">
        <v>3733</v>
      </c>
      <c r="E2496" s="1" t="s">
        <v>3787</v>
      </c>
      <c r="F2496">
        <v>46146.833333333336</v>
      </c>
      <c r="G2496">
        <v>46147.833333333336</v>
      </c>
      <c r="H2496">
        <v>46142.833333333336</v>
      </c>
      <c r="I2496">
        <v>46173.833333333336</v>
      </c>
      <c r="J2496" s="1" t="s">
        <v>3735</v>
      </c>
      <c r="K2496" s="1" t="s">
        <v>45</v>
      </c>
      <c r="L2496" s="1" t="s">
        <v>3736</v>
      </c>
      <c r="M2496" s="1" t="s">
        <v>3788</v>
      </c>
      <c r="N2496" s="1" t="s">
        <v>3738</v>
      </c>
      <c r="O2496" s="1" t="s">
        <v>49</v>
      </c>
      <c r="P2496">
        <v>701.27359999999999</v>
      </c>
      <c r="Q2496" s="1" t="s">
        <v>3739</v>
      </c>
      <c r="R2496">
        <v>3.1611057367623707E-2</v>
      </c>
      <c r="S2496" s="1" t="s">
        <v>3740</v>
      </c>
      <c r="T2496" s="1" t="s">
        <v>52</v>
      </c>
      <c r="U2496">
        <v>22.167999999999999</v>
      </c>
      <c r="V2496">
        <v>17.9877</v>
      </c>
      <c r="W2496">
        <v>17.9877</v>
      </c>
      <c r="X2496" s="1" t="s">
        <v>53</v>
      </c>
      <c r="Y2496" s="1" t="s">
        <v>49</v>
      </c>
      <c r="Z2496" s="1" t="s">
        <v>3736</v>
      </c>
      <c r="AA2496" s="1" t="s">
        <v>3789</v>
      </c>
      <c r="AB2496" s="1" t="s">
        <v>3790</v>
      </c>
      <c r="AC2496" s="1" t="s">
        <v>125</v>
      </c>
      <c r="AD2496" s="1" t="s">
        <v>3791</v>
      </c>
      <c r="AE2496" s="1" t="s">
        <v>3792</v>
      </c>
      <c r="AF2496" s="1" t="s">
        <v>70</v>
      </c>
      <c r="AG2496" s="1" t="s">
        <v>3745</v>
      </c>
      <c r="AH2496">
        <v>692</v>
      </c>
      <c r="AI2496" s="1" t="s">
        <v>70</v>
      </c>
      <c r="AJ2496" s="1" t="s">
        <v>71</v>
      </c>
      <c r="AK2496" s="1" t="s">
        <v>72</v>
      </c>
      <c r="AL2496">
        <v>1</v>
      </c>
      <c r="AM2496" s="1" t="s">
        <v>5163</v>
      </c>
      <c r="AN2496" s="2">
        <v>46143</v>
      </c>
      <c r="AO2496" s="3">
        <v>46143</v>
      </c>
    </row>
    <row r="2497" spans="1:41">
      <c r="A2497" s="1" t="s">
        <v>5164</v>
      </c>
      <c r="B2497" s="1" t="s">
        <v>3733</v>
      </c>
      <c r="E2497" s="1" t="s">
        <v>3787</v>
      </c>
      <c r="F2497">
        <v>46146.833333333336</v>
      </c>
      <c r="G2497">
        <v>46147.833333333336</v>
      </c>
      <c r="H2497">
        <v>46142.833333333336</v>
      </c>
      <c r="I2497">
        <v>46173.833333333336</v>
      </c>
      <c r="J2497" s="1" t="s">
        <v>3735</v>
      </c>
      <c r="K2497" s="1" t="s">
        <v>45</v>
      </c>
      <c r="L2497" s="1" t="s">
        <v>3736</v>
      </c>
      <c r="M2497" s="1" t="s">
        <v>3795</v>
      </c>
      <c r="N2497" s="1" t="s">
        <v>3738</v>
      </c>
      <c r="O2497" s="1" t="s">
        <v>49</v>
      </c>
      <c r="P2497">
        <v>678.65210000000002</v>
      </c>
      <c r="Q2497" s="1" t="s">
        <v>3739</v>
      </c>
      <c r="R2497">
        <v>3.1611041946234306E-2</v>
      </c>
      <c r="S2497" s="1" t="s">
        <v>3740</v>
      </c>
      <c r="T2497" s="1" t="s">
        <v>52</v>
      </c>
      <c r="U2497">
        <v>21.4529</v>
      </c>
      <c r="V2497">
        <v>17.407399999999999</v>
      </c>
      <c r="W2497">
        <v>17.407399999999999</v>
      </c>
      <c r="X2497" s="1" t="s">
        <v>53</v>
      </c>
      <c r="Y2497" s="1" t="s">
        <v>49</v>
      </c>
      <c r="Z2497" s="1" t="s">
        <v>3736</v>
      </c>
      <c r="AA2497" s="1" t="s">
        <v>3789</v>
      </c>
      <c r="AB2497" s="1" t="s">
        <v>3790</v>
      </c>
      <c r="AC2497" s="1" t="s">
        <v>125</v>
      </c>
      <c r="AD2497" s="1" t="s">
        <v>3791</v>
      </c>
      <c r="AE2497" s="1" t="s">
        <v>3792</v>
      </c>
      <c r="AF2497" s="1" t="s">
        <v>70</v>
      </c>
      <c r="AG2497" s="1" t="s">
        <v>3745</v>
      </c>
      <c r="AH2497">
        <v>693</v>
      </c>
      <c r="AI2497" s="1" t="s">
        <v>70</v>
      </c>
      <c r="AJ2497" s="1" t="s">
        <v>71</v>
      </c>
      <c r="AK2497" s="1" t="s">
        <v>72</v>
      </c>
      <c r="AL2497">
        <v>1</v>
      </c>
      <c r="AM2497" s="1" t="s">
        <v>5165</v>
      </c>
      <c r="AN2497" s="2">
        <v>46143</v>
      </c>
      <c r="AO2497" s="3">
        <v>46143</v>
      </c>
    </row>
    <row r="2498" spans="1:41">
      <c r="A2498" s="1" t="s">
        <v>5166</v>
      </c>
      <c r="B2498" s="1" t="s">
        <v>3733</v>
      </c>
      <c r="E2498" s="1" t="s">
        <v>3787</v>
      </c>
      <c r="F2498">
        <v>46146.833333333336</v>
      </c>
      <c r="G2498">
        <v>46147.833333333336</v>
      </c>
      <c r="H2498">
        <v>46142.833333333336</v>
      </c>
      <c r="I2498">
        <v>46173.833333333336</v>
      </c>
      <c r="J2498" s="1" t="s">
        <v>3751</v>
      </c>
      <c r="K2498" s="1" t="s">
        <v>124</v>
      </c>
      <c r="L2498" s="1" t="s">
        <v>3752</v>
      </c>
      <c r="M2498" s="1" t="s">
        <v>3798</v>
      </c>
      <c r="N2498" s="1" t="s">
        <v>3738</v>
      </c>
      <c r="O2498" s="1" t="s">
        <v>49</v>
      </c>
      <c r="P2498">
        <v>5.6115000000000004</v>
      </c>
      <c r="Q2498" s="1" t="s">
        <v>3754</v>
      </c>
      <c r="R2498">
        <v>6.249986634589682</v>
      </c>
      <c r="S2498" s="1" t="s">
        <v>51</v>
      </c>
      <c r="T2498" s="1" t="s">
        <v>52</v>
      </c>
      <c r="U2498">
        <v>35.071800000000003</v>
      </c>
      <c r="V2498">
        <v>33.318199999999997</v>
      </c>
      <c r="W2498">
        <v>33.318199999999997</v>
      </c>
      <c r="X2498" s="1" t="s">
        <v>53</v>
      </c>
      <c r="Y2498" s="1" t="s">
        <v>49</v>
      </c>
      <c r="Z2498" s="1" t="s">
        <v>3752</v>
      </c>
      <c r="AA2498" s="1" t="s">
        <v>3789</v>
      </c>
      <c r="AB2498" s="1" t="s">
        <v>3790</v>
      </c>
      <c r="AC2498" s="1" t="s">
        <v>125</v>
      </c>
      <c r="AD2498" s="1" t="s">
        <v>3791</v>
      </c>
      <c r="AE2498" s="1" t="s">
        <v>3792</v>
      </c>
      <c r="AF2498" s="1" t="s">
        <v>70</v>
      </c>
      <c r="AG2498" s="1" t="s">
        <v>3745</v>
      </c>
      <c r="AH2498">
        <v>694</v>
      </c>
      <c r="AI2498" s="1" t="s">
        <v>70</v>
      </c>
      <c r="AJ2498" s="1" t="s">
        <v>71</v>
      </c>
      <c r="AK2498" s="1" t="s">
        <v>72</v>
      </c>
      <c r="AL2498">
        <v>1</v>
      </c>
      <c r="AM2498" s="1" t="s">
        <v>5167</v>
      </c>
      <c r="AN2498" s="2">
        <v>46143</v>
      </c>
      <c r="AO2498" s="3">
        <v>46143</v>
      </c>
    </row>
    <row r="2499" spans="1:41">
      <c r="A2499" s="1" t="s">
        <v>5168</v>
      </c>
      <c r="B2499" s="1" t="s">
        <v>3733</v>
      </c>
      <c r="E2499" s="1" t="s">
        <v>3787</v>
      </c>
      <c r="F2499">
        <v>46146.833333333336</v>
      </c>
      <c r="G2499">
        <v>46147.833333333336</v>
      </c>
      <c r="H2499">
        <v>46142.833333333336</v>
      </c>
      <c r="I2499">
        <v>46173.833333333336</v>
      </c>
      <c r="J2499" s="1" t="s">
        <v>3751</v>
      </c>
      <c r="K2499" s="1" t="s">
        <v>124</v>
      </c>
      <c r="L2499" s="1" t="s">
        <v>3752</v>
      </c>
      <c r="M2499" s="1" t="s">
        <v>3801</v>
      </c>
      <c r="N2499" s="1" t="s">
        <v>3738</v>
      </c>
      <c r="O2499" s="1" t="s">
        <v>49</v>
      </c>
      <c r="P2499">
        <v>4.9779999999999998</v>
      </c>
      <c r="Q2499" s="1" t="s">
        <v>3754</v>
      </c>
      <c r="R2499">
        <v>6.2500602651667334</v>
      </c>
      <c r="S2499" s="1" t="s">
        <v>51</v>
      </c>
      <c r="T2499" s="1" t="s">
        <v>52</v>
      </c>
      <c r="U2499">
        <v>31.1128</v>
      </c>
      <c r="V2499">
        <v>29.557200000000002</v>
      </c>
      <c r="W2499">
        <v>29.557200000000002</v>
      </c>
      <c r="X2499" s="1" t="s">
        <v>53</v>
      </c>
      <c r="Y2499" s="1" t="s">
        <v>49</v>
      </c>
      <c r="Z2499" s="1" t="s">
        <v>3752</v>
      </c>
      <c r="AA2499" s="1" t="s">
        <v>3789</v>
      </c>
      <c r="AB2499" s="1" t="s">
        <v>3790</v>
      </c>
      <c r="AC2499" s="1" t="s">
        <v>125</v>
      </c>
      <c r="AD2499" s="1" t="s">
        <v>3791</v>
      </c>
      <c r="AE2499" s="1" t="s">
        <v>3792</v>
      </c>
      <c r="AF2499" s="1" t="s">
        <v>70</v>
      </c>
      <c r="AG2499" s="1" t="s">
        <v>3745</v>
      </c>
      <c r="AH2499">
        <v>695</v>
      </c>
      <c r="AI2499" s="1" t="s">
        <v>70</v>
      </c>
      <c r="AJ2499" s="1" t="s">
        <v>71</v>
      </c>
      <c r="AK2499" s="1" t="s">
        <v>72</v>
      </c>
      <c r="AL2499">
        <v>1</v>
      </c>
      <c r="AM2499" s="1" t="s">
        <v>5169</v>
      </c>
      <c r="AN2499" s="2">
        <v>46143</v>
      </c>
      <c r="AO2499" s="3">
        <v>46143</v>
      </c>
    </row>
    <row r="2500" spans="1:41">
      <c r="A2500" s="1" t="s">
        <v>5170</v>
      </c>
      <c r="B2500" s="1" t="s">
        <v>3733</v>
      </c>
      <c r="E2500" s="1" t="s">
        <v>3787</v>
      </c>
      <c r="F2500">
        <v>46146.833333333336</v>
      </c>
      <c r="G2500">
        <v>46147.833333333336</v>
      </c>
      <c r="H2500">
        <v>46142.833333333336</v>
      </c>
      <c r="I2500">
        <v>46173.833333333336</v>
      </c>
      <c r="J2500" s="1" t="s">
        <v>3760</v>
      </c>
      <c r="K2500" s="1" t="s">
        <v>76</v>
      </c>
      <c r="L2500" s="1" t="s">
        <v>3761</v>
      </c>
      <c r="M2500" s="1" t="s">
        <v>3804</v>
      </c>
      <c r="N2500" s="1" t="s">
        <v>3738</v>
      </c>
      <c r="O2500" s="1" t="s">
        <v>49</v>
      </c>
      <c r="P2500">
        <v>147.71459999999999</v>
      </c>
      <c r="Q2500" s="1" t="s">
        <v>3763</v>
      </c>
      <c r="R2500">
        <v>2.6000138104154906E-2</v>
      </c>
      <c r="S2500" s="1" t="s">
        <v>51</v>
      </c>
      <c r="T2500" s="1" t="s">
        <v>52</v>
      </c>
      <c r="U2500">
        <v>3.8405999999999998</v>
      </c>
      <c r="V2500">
        <v>3.5451999999999999</v>
      </c>
      <c r="W2500">
        <v>3.5451999999999999</v>
      </c>
      <c r="X2500" s="1" t="s">
        <v>53</v>
      </c>
      <c r="Y2500" s="1" t="s">
        <v>49</v>
      </c>
      <c r="Z2500" s="1" t="s">
        <v>3761</v>
      </c>
      <c r="AA2500" s="1" t="s">
        <v>3789</v>
      </c>
      <c r="AB2500" s="1" t="s">
        <v>3790</v>
      </c>
      <c r="AC2500" s="1" t="s">
        <v>125</v>
      </c>
      <c r="AD2500" s="1" t="s">
        <v>3791</v>
      </c>
      <c r="AE2500" s="1" t="s">
        <v>3792</v>
      </c>
      <c r="AF2500" s="1" t="s">
        <v>70</v>
      </c>
      <c r="AG2500" s="1" t="s">
        <v>3745</v>
      </c>
      <c r="AH2500">
        <v>696</v>
      </c>
      <c r="AI2500" s="1" t="s">
        <v>70</v>
      </c>
      <c r="AJ2500" s="1" t="s">
        <v>71</v>
      </c>
      <c r="AK2500" s="1" t="s">
        <v>72</v>
      </c>
      <c r="AL2500">
        <v>1</v>
      </c>
      <c r="AM2500" s="1" t="s">
        <v>5171</v>
      </c>
      <c r="AN2500" s="2">
        <v>46143</v>
      </c>
      <c r="AO2500" s="3">
        <v>46143</v>
      </c>
    </row>
    <row r="2501" spans="1:41">
      <c r="A2501" s="1" t="s">
        <v>5172</v>
      </c>
      <c r="B2501" s="1" t="s">
        <v>3733</v>
      </c>
      <c r="E2501" s="1" t="s">
        <v>3787</v>
      </c>
      <c r="F2501">
        <v>46146.833333333336</v>
      </c>
      <c r="G2501">
        <v>46147.833333333336</v>
      </c>
      <c r="H2501">
        <v>46142.833333333336</v>
      </c>
      <c r="I2501">
        <v>46173.833333333336</v>
      </c>
      <c r="J2501" s="1" t="s">
        <v>3760</v>
      </c>
      <c r="K2501" s="1" t="s">
        <v>76</v>
      </c>
      <c r="L2501" s="1" t="s">
        <v>3761</v>
      </c>
      <c r="M2501" s="1" t="s">
        <v>3807</v>
      </c>
      <c r="N2501" s="1" t="s">
        <v>3738</v>
      </c>
      <c r="O2501" s="1" t="s">
        <v>49</v>
      </c>
      <c r="P2501">
        <v>143.52950000000001</v>
      </c>
      <c r="Q2501" s="1" t="s">
        <v>3763</v>
      </c>
      <c r="R2501">
        <v>2.6000229917891443E-2</v>
      </c>
      <c r="S2501" s="1" t="s">
        <v>51</v>
      </c>
      <c r="T2501" s="1" t="s">
        <v>52</v>
      </c>
      <c r="U2501">
        <v>3.7317999999999998</v>
      </c>
      <c r="V2501">
        <v>3.4447000000000001</v>
      </c>
      <c r="W2501">
        <v>3.4447000000000001</v>
      </c>
      <c r="X2501" s="1" t="s">
        <v>53</v>
      </c>
      <c r="Y2501" s="1" t="s">
        <v>49</v>
      </c>
      <c r="Z2501" s="1" t="s">
        <v>3761</v>
      </c>
      <c r="AA2501" s="1" t="s">
        <v>3789</v>
      </c>
      <c r="AB2501" s="1" t="s">
        <v>3790</v>
      </c>
      <c r="AC2501" s="1" t="s">
        <v>125</v>
      </c>
      <c r="AD2501" s="1" t="s">
        <v>3791</v>
      </c>
      <c r="AE2501" s="1" t="s">
        <v>3792</v>
      </c>
      <c r="AF2501" s="1" t="s">
        <v>70</v>
      </c>
      <c r="AG2501" s="1" t="s">
        <v>3745</v>
      </c>
      <c r="AH2501">
        <v>697</v>
      </c>
      <c r="AI2501" s="1" t="s">
        <v>70</v>
      </c>
      <c r="AJ2501" s="1" t="s">
        <v>71</v>
      </c>
      <c r="AK2501" s="1" t="s">
        <v>72</v>
      </c>
      <c r="AL2501">
        <v>1</v>
      </c>
      <c r="AM2501" s="1" t="s">
        <v>5173</v>
      </c>
      <c r="AN2501" s="2">
        <v>46143</v>
      </c>
      <c r="AO2501" s="3">
        <v>46143</v>
      </c>
    </row>
    <row r="2502" spans="1:41">
      <c r="A2502" s="1" t="s">
        <v>5174</v>
      </c>
      <c r="B2502" s="1" t="s">
        <v>3733</v>
      </c>
      <c r="E2502" s="1" t="s">
        <v>3787</v>
      </c>
      <c r="F2502">
        <v>46146.833333333336</v>
      </c>
      <c r="G2502">
        <v>46147.833333333336</v>
      </c>
      <c r="H2502">
        <v>46142.833333333336</v>
      </c>
      <c r="I2502">
        <v>46173.833333333336</v>
      </c>
      <c r="J2502" s="1" t="s">
        <v>3769</v>
      </c>
      <c r="K2502" s="1" t="s">
        <v>87</v>
      </c>
      <c r="L2502" s="1" t="s">
        <v>3770</v>
      </c>
      <c r="M2502" s="1" t="s">
        <v>3810</v>
      </c>
      <c r="N2502" s="1" t="s">
        <v>3738</v>
      </c>
      <c r="O2502" s="1" t="s">
        <v>49</v>
      </c>
      <c r="P2502">
        <v>205.40110000000001</v>
      </c>
      <c r="Q2502" s="1" t="s">
        <v>3739</v>
      </c>
      <c r="R2502">
        <v>8.259984975737715E-2</v>
      </c>
      <c r="S2502" s="1" t="s">
        <v>3740</v>
      </c>
      <c r="T2502" s="1" t="s">
        <v>52</v>
      </c>
      <c r="U2502">
        <v>16.966100000000001</v>
      </c>
      <c r="V2502">
        <v>13.983700000000001</v>
      </c>
      <c r="W2502">
        <v>13.983700000000001</v>
      </c>
      <c r="X2502" s="1" t="s">
        <v>53</v>
      </c>
      <c r="Y2502" s="1" t="s">
        <v>49</v>
      </c>
      <c r="Z2502" s="1" t="s">
        <v>3770</v>
      </c>
      <c r="AA2502" s="1" t="s">
        <v>3789</v>
      </c>
      <c r="AB2502" s="1" t="s">
        <v>3790</v>
      </c>
      <c r="AC2502" s="1" t="s">
        <v>125</v>
      </c>
      <c r="AD2502" s="1" t="s">
        <v>3791</v>
      </c>
      <c r="AE2502" s="1" t="s">
        <v>3792</v>
      </c>
      <c r="AF2502" s="1" t="s">
        <v>70</v>
      </c>
      <c r="AG2502" s="1" t="s">
        <v>3745</v>
      </c>
      <c r="AH2502">
        <v>698</v>
      </c>
      <c r="AI2502" s="1" t="s">
        <v>70</v>
      </c>
      <c r="AJ2502" s="1" t="s">
        <v>71</v>
      </c>
      <c r="AK2502" s="1" t="s">
        <v>72</v>
      </c>
      <c r="AL2502">
        <v>1</v>
      </c>
      <c r="AM2502" s="1" t="s">
        <v>5175</v>
      </c>
      <c r="AN2502" s="2">
        <v>46143</v>
      </c>
      <c r="AO2502" s="3">
        <v>46143</v>
      </c>
    </row>
    <row r="2503" spans="1:41">
      <c r="A2503" s="1" t="s">
        <v>5176</v>
      </c>
      <c r="B2503" s="1" t="s">
        <v>3733</v>
      </c>
      <c r="E2503" s="1" t="s">
        <v>3787</v>
      </c>
      <c r="F2503">
        <v>46146.833333333336</v>
      </c>
      <c r="G2503">
        <v>46147.833333333336</v>
      </c>
      <c r="H2503">
        <v>46142.833333333336</v>
      </c>
      <c r="I2503">
        <v>46173.833333333336</v>
      </c>
      <c r="J2503" s="1" t="s">
        <v>3769</v>
      </c>
      <c r="K2503" s="1" t="s">
        <v>87</v>
      </c>
      <c r="L2503" s="1" t="s">
        <v>3770</v>
      </c>
      <c r="M2503" s="1" t="s">
        <v>3813</v>
      </c>
      <c r="N2503" s="1" t="s">
        <v>3738</v>
      </c>
      <c r="O2503" s="1" t="s">
        <v>49</v>
      </c>
      <c r="P2503">
        <v>180.95570000000001</v>
      </c>
      <c r="Q2503" s="1" t="s">
        <v>3739</v>
      </c>
      <c r="R2503">
        <v>8.2599774419927094E-2</v>
      </c>
      <c r="S2503" s="1" t="s">
        <v>3740</v>
      </c>
      <c r="T2503" s="1" t="s">
        <v>52</v>
      </c>
      <c r="U2503">
        <v>14.946899999999999</v>
      </c>
      <c r="V2503">
        <v>12.3194</v>
      </c>
      <c r="W2503">
        <v>12.3194</v>
      </c>
      <c r="X2503" s="1" t="s">
        <v>53</v>
      </c>
      <c r="Y2503" s="1" t="s">
        <v>49</v>
      </c>
      <c r="Z2503" s="1" t="s">
        <v>3770</v>
      </c>
      <c r="AA2503" s="1" t="s">
        <v>3789</v>
      </c>
      <c r="AB2503" s="1" t="s">
        <v>3790</v>
      </c>
      <c r="AC2503" s="1" t="s">
        <v>125</v>
      </c>
      <c r="AD2503" s="1" t="s">
        <v>3791</v>
      </c>
      <c r="AE2503" s="1" t="s">
        <v>3792</v>
      </c>
      <c r="AF2503" s="1" t="s">
        <v>70</v>
      </c>
      <c r="AG2503" s="1" t="s">
        <v>3745</v>
      </c>
      <c r="AH2503">
        <v>699</v>
      </c>
      <c r="AI2503" s="1" t="s">
        <v>70</v>
      </c>
      <c r="AJ2503" s="1" t="s">
        <v>71</v>
      </c>
      <c r="AK2503" s="1" t="s">
        <v>72</v>
      </c>
      <c r="AL2503">
        <v>1</v>
      </c>
      <c r="AM2503" s="1" t="s">
        <v>5177</v>
      </c>
      <c r="AN2503" s="2">
        <v>46143</v>
      </c>
      <c r="AO2503" s="3">
        <v>46143</v>
      </c>
    </row>
    <row r="2504" spans="1:41">
      <c r="A2504" s="1" t="s">
        <v>5178</v>
      </c>
      <c r="B2504" s="1" t="s">
        <v>3733</v>
      </c>
      <c r="E2504" s="1" t="s">
        <v>3787</v>
      </c>
      <c r="F2504">
        <v>46146.833333333336</v>
      </c>
      <c r="G2504">
        <v>46147.833333333336</v>
      </c>
      <c r="H2504">
        <v>46142.833333333336</v>
      </c>
      <c r="I2504">
        <v>46173.833333333336</v>
      </c>
      <c r="J2504" s="1" t="s">
        <v>3777</v>
      </c>
      <c r="K2504" s="1" t="s">
        <v>107</v>
      </c>
      <c r="L2504" s="1" t="s">
        <v>3778</v>
      </c>
      <c r="M2504" s="1" t="s">
        <v>3816</v>
      </c>
      <c r="N2504" s="1" t="s">
        <v>3738</v>
      </c>
      <c r="O2504" s="1" t="s">
        <v>49</v>
      </c>
      <c r="P2504">
        <v>130.04519999999999</v>
      </c>
      <c r="Q2504" s="1" t="s">
        <v>3780</v>
      </c>
      <c r="R2504">
        <v>0.5</v>
      </c>
      <c r="S2504" s="1" t="s">
        <v>51</v>
      </c>
      <c r="T2504" s="1" t="s">
        <v>52</v>
      </c>
      <c r="U2504">
        <v>65.022599999999997</v>
      </c>
      <c r="V2504">
        <v>59.820799999999998</v>
      </c>
      <c r="W2504">
        <v>59.820799999999998</v>
      </c>
      <c r="X2504" s="1" t="s">
        <v>53</v>
      </c>
      <c r="Y2504" s="1" t="s">
        <v>49</v>
      </c>
      <c r="Z2504" s="1" t="s">
        <v>3778</v>
      </c>
      <c r="AA2504" s="1" t="s">
        <v>3817</v>
      </c>
      <c r="AB2504" s="1" t="s">
        <v>3790</v>
      </c>
      <c r="AC2504" s="1" t="s">
        <v>125</v>
      </c>
      <c r="AD2504" s="1" t="s">
        <v>3791</v>
      </c>
      <c r="AE2504" s="1" t="s">
        <v>3792</v>
      </c>
      <c r="AF2504" s="1" t="s">
        <v>70</v>
      </c>
      <c r="AG2504" s="1" t="s">
        <v>3745</v>
      </c>
      <c r="AH2504">
        <v>700</v>
      </c>
      <c r="AI2504" s="1" t="s">
        <v>113</v>
      </c>
      <c r="AJ2504" s="1" t="s">
        <v>114</v>
      </c>
      <c r="AK2504" s="1" t="s">
        <v>115</v>
      </c>
      <c r="AL2504">
        <v>1</v>
      </c>
      <c r="AM2504" s="1" t="s">
        <v>5179</v>
      </c>
      <c r="AN2504" s="2">
        <v>46143</v>
      </c>
      <c r="AO2504" s="3">
        <v>46143</v>
      </c>
    </row>
    <row r="2505" spans="1:41">
      <c r="A2505" s="1" t="s">
        <v>5180</v>
      </c>
      <c r="B2505" s="1" t="s">
        <v>3733</v>
      </c>
      <c r="E2505" s="1" t="s">
        <v>3787</v>
      </c>
      <c r="F2505">
        <v>46146.833333333336</v>
      </c>
      <c r="G2505">
        <v>46147.833333333336</v>
      </c>
      <c r="H2505">
        <v>46142.833333333336</v>
      </c>
      <c r="I2505">
        <v>46173.833333333336</v>
      </c>
      <c r="J2505" s="1" t="s">
        <v>3777</v>
      </c>
      <c r="K2505" s="1" t="s">
        <v>107</v>
      </c>
      <c r="L2505" s="1" t="s">
        <v>3778</v>
      </c>
      <c r="M2505" s="1" t="s">
        <v>3820</v>
      </c>
      <c r="N2505" s="1" t="s">
        <v>3738</v>
      </c>
      <c r="O2505" s="1" t="s">
        <v>49</v>
      </c>
      <c r="P2505">
        <v>148.3657</v>
      </c>
      <c r="Q2505" s="1" t="s">
        <v>3780</v>
      </c>
      <c r="R2505">
        <v>0.49999966299488363</v>
      </c>
      <c r="S2505" s="1" t="s">
        <v>51</v>
      </c>
      <c r="T2505" s="1" t="s">
        <v>52</v>
      </c>
      <c r="U2505">
        <v>74.1828</v>
      </c>
      <c r="V2505">
        <v>68.248199999999997</v>
      </c>
      <c r="W2505">
        <v>68.248199999999997</v>
      </c>
      <c r="X2505" s="1" t="s">
        <v>53</v>
      </c>
      <c r="Y2505" s="1" t="s">
        <v>49</v>
      </c>
      <c r="Z2505" s="1" t="s">
        <v>3778</v>
      </c>
      <c r="AA2505" s="1" t="s">
        <v>3817</v>
      </c>
      <c r="AB2505" s="1" t="s">
        <v>3790</v>
      </c>
      <c r="AC2505" s="1" t="s">
        <v>125</v>
      </c>
      <c r="AD2505" s="1" t="s">
        <v>3791</v>
      </c>
      <c r="AE2505" s="1" t="s">
        <v>3792</v>
      </c>
      <c r="AF2505" s="1" t="s">
        <v>70</v>
      </c>
      <c r="AG2505" s="1" t="s">
        <v>3745</v>
      </c>
      <c r="AH2505">
        <v>701</v>
      </c>
      <c r="AI2505" s="1" t="s">
        <v>113</v>
      </c>
      <c r="AJ2505" s="1" t="s">
        <v>114</v>
      </c>
      <c r="AK2505" s="1" t="s">
        <v>115</v>
      </c>
      <c r="AL2505">
        <v>1</v>
      </c>
      <c r="AM2505" s="1" t="s">
        <v>5181</v>
      </c>
      <c r="AN2505" s="2">
        <v>46143</v>
      </c>
      <c r="AO2505" s="3">
        <v>46143</v>
      </c>
    </row>
    <row r="2506" spans="1:41">
      <c r="A2506" s="1" t="s">
        <v>5182</v>
      </c>
      <c r="B2506" s="1" t="s">
        <v>3733</v>
      </c>
      <c r="E2506" s="1" t="s">
        <v>3734</v>
      </c>
      <c r="F2506">
        <v>46147.833333333336</v>
      </c>
      <c r="G2506">
        <v>46148.833333333336</v>
      </c>
      <c r="H2506">
        <v>46142.833333333336</v>
      </c>
      <c r="I2506">
        <v>46173.833333333336</v>
      </c>
      <c r="J2506" s="1" t="s">
        <v>3735</v>
      </c>
      <c r="K2506" s="1" t="s">
        <v>45</v>
      </c>
      <c r="L2506" s="1" t="s">
        <v>3736</v>
      </c>
      <c r="M2506" s="1" t="s">
        <v>3737</v>
      </c>
      <c r="N2506" s="1" t="s">
        <v>3738</v>
      </c>
      <c r="O2506" s="1" t="s">
        <v>49</v>
      </c>
      <c r="P2506">
        <v>1388.9139</v>
      </c>
      <c r="Q2506" s="1" t="s">
        <v>3739</v>
      </c>
      <c r="R2506">
        <v>3.1611030748558276E-2</v>
      </c>
      <c r="S2506" s="1" t="s">
        <v>3740</v>
      </c>
      <c r="T2506" s="1" t="s">
        <v>52</v>
      </c>
      <c r="U2506">
        <v>43.905000000000001</v>
      </c>
      <c r="V2506">
        <v>35.625599999999999</v>
      </c>
      <c r="W2506">
        <v>35.625599999999999</v>
      </c>
      <c r="X2506" s="1" t="s">
        <v>53</v>
      </c>
      <c r="Y2506" s="1" t="s">
        <v>49</v>
      </c>
      <c r="Z2506" s="1" t="s">
        <v>3736</v>
      </c>
      <c r="AA2506" s="1" t="s">
        <v>3741</v>
      </c>
      <c r="AB2506" s="1" t="s">
        <v>3742</v>
      </c>
      <c r="AC2506" s="1" t="s">
        <v>67</v>
      </c>
      <c r="AD2506" s="1" t="s">
        <v>3743</v>
      </c>
      <c r="AE2506" s="1" t="s">
        <v>3744</v>
      </c>
      <c r="AF2506" s="1" t="s">
        <v>70</v>
      </c>
      <c r="AG2506" s="1" t="s">
        <v>3745</v>
      </c>
      <c r="AH2506">
        <v>702</v>
      </c>
      <c r="AI2506" s="1" t="s">
        <v>70</v>
      </c>
      <c r="AJ2506" s="1" t="s">
        <v>71</v>
      </c>
      <c r="AK2506" s="1" t="s">
        <v>72</v>
      </c>
      <c r="AL2506">
        <v>1</v>
      </c>
      <c r="AM2506" s="1" t="s">
        <v>5183</v>
      </c>
      <c r="AN2506" s="2">
        <v>46143</v>
      </c>
      <c r="AO2506" s="3">
        <v>46143</v>
      </c>
    </row>
    <row r="2507" spans="1:41">
      <c r="A2507" s="1" t="s">
        <v>5184</v>
      </c>
      <c r="B2507" s="1" t="s">
        <v>3733</v>
      </c>
      <c r="E2507" s="1" t="s">
        <v>3734</v>
      </c>
      <c r="F2507">
        <v>46147.833333333336</v>
      </c>
      <c r="G2507">
        <v>46148.833333333336</v>
      </c>
      <c r="H2507">
        <v>46142.833333333336</v>
      </c>
      <c r="I2507">
        <v>46173.833333333336</v>
      </c>
      <c r="J2507" s="1" t="s">
        <v>3735</v>
      </c>
      <c r="K2507" s="1" t="s">
        <v>45</v>
      </c>
      <c r="L2507" s="1" t="s">
        <v>3736</v>
      </c>
      <c r="M2507" s="1" t="s">
        <v>3748</v>
      </c>
      <c r="N2507" s="1" t="s">
        <v>3738</v>
      </c>
      <c r="O2507" s="1" t="s">
        <v>49</v>
      </c>
      <c r="P2507">
        <v>1505.9117000000001</v>
      </c>
      <c r="Q2507" s="1" t="s">
        <v>3739</v>
      </c>
      <c r="R2507">
        <v>3.1611016768114626E-2</v>
      </c>
      <c r="S2507" s="1" t="s">
        <v>3740</v>
      </c>
      <c r="T2507" s="1" t="s">
        <v>52</v>
      </c>
      <c r="U2507">
        <v>47.603400000000001</v>
      </c>
      <c r="V2507">
        <v>38.6267</v>
      </c>
      <c r="W2507">
        <v>38.6267</v>
      </c>
      <c r="X2507" s="1" t="s">
        <v>53</v>
      </c>
      <c r="Y2507" s="1" t="s">
        <v>49</v>
      </c>
      <c r="Z2507" s="1" t="s">
        <v>3736</v>
      </c>
      <c r="AA2507" s="1" t="s">
        <v>3741</v>
      </c>
      <c r="AB2507" s="1" t="s">
        <v>3742</v>
      </c>
      <c r="AC2507" s="1" t="s">
        <v>67</v>
      </c>
      <c r="AD2507" s="1" t="s">
        <v>3743</v>
      </c>
      <c r="AE2507" s="1" t="s">
        <v>3744</v>
      </c>
      <c r="AF2507" s="1" t="s">
        <v>70</v>
      </c>
      <c r="AG2507" s="1" t="s">
        <v>3745</v>
      </c>
      <c r="AH2507">
        <v>703</v>
      </c>
      <c r="AI2507" s="1" t="s">
        <v>70</v>
      </c>
      <c r="AJ2507" s="1" t="s">
        <v>71</v>
      </c>
      <c r="AK2507" s="1" t="s">
        <v>72</v>
      </c>
      <c r="AL2507">
        <v>1</v>
      </c>
      <c r="AM2507" s="1" t="s">
        <v>5185</v>
      </c>
      <c r="AN2507" s="2">
        <v>46143</v>
      </c>
      <c r="AO2507" s="3">
        <v>46143</v>
      </c>
    </row>
    <row r="2508" spans="1:41">
      <c r="A2508" s="1" t="s">
        <v>5186</v>
      </c>
      <c r="B2508" s="1" t="s">
        <v>3733</v>
      </c>
      <c r="E2508" s="1" t="s">
        <v>3734</v>
      </c>
      <c r="F2508">
        <v>46147.833333333336</v>
      </c>
      <c r="G2508">
        <v>46148.833333333336</v>
      </c>
      <c r="H2508">
        <v>46142.833333333336</v>
      </c>
      <c r="I2508">
        <v>46173.833333333336</v>
      </c>
      <c r="J2508" s="1" t="s">
        <v>3751</v>
      </c>
      <c r="K2508" s="1" t="s">
        <v>124</v>
      </c>
      <c r="L2508" s="1" t="s">
        <v>3752</v>
      </c>
      <c r="M2508" s="1" t="s">
        <v>3753</v>
      </c>
      <c r="N2508" s="1" t="s">
        <v>3738</v>
      </c>
      <c r="O2508" s="1" t="s">
        <v>49</v>
      </c>
      <c r="P2508">
        <v>11.981999999999999</v>
      </c>
      <c r="Q2508" s="1" t="s">
        <v>3754</v>
      </c>
      <c r="R2508">
        <v>6.2500083458521116</v>
      </c>
      <c r="S2508" s="1" t="s">
        <v>51</v>
      </c>
      <c r="T2508" s="1" t="s">
        <v>52</v>
      </c>
      <c r="U2508">
        <v>74.887600000000006</v>
      </c>
      <c r="V2508">
        <v>71.143199999999993</v>
      </c>
      <c r="W2508">
        <v>71.143199999999993</v>
      </c>
      <c r="X2508" s="1" t="s">
        <v>53</v>
      </c>
      <c r="Y2508" s="1" t="s">
        <v>49</v>
      </c>
      <c r="Z2508" s="1" t="s">
        <v>3752</v>
      </c>
      <c r="AA2508" s="1" t="s">
        <v>3741</v>
      </c>
      <c r="AB2508" s="1" t="s">
        <v>3742</v>
      </c>
      <c r="AC2508" s="1" t="s">
        <v>67</v>
      </c>
      <c r="AD2508" s="1" t="s">
        <v>3743</v>
      </c>
      <c r="AE2508" s="1" t="s">
        <v>3744</v>
      </c>
      <c r="AF2508" s="1" t="s">
        <v>70</v>
      </c>
      <c r="AG2508" s="1" t="s">
        <v>3745</v>
      </c>
      <c r="AH2508">
        <v>704</v>
      </c>
      <c r="AI2508" s="1" t="s">
        <v>70</v>
      </c>
      <c r="AJ2508" s="1" t="s">
        <v>71</v>
      </c>
      <c r="AK2508" s="1" t="s">
        <v>72</v>
      </c>
      <c r="AL2508">
        <v>1</v>
      </c>
      <c r="AM2508" s="1" t="s">
        <v>5187</v>
      </c>
      <c r="AN2508" s="2">
        <v>46143</v>
      </c>
      <c r="AO2508" s="3">
        <v>46143</v>
      </c>
    </row>
    <row r="2509" spans="1:41">
      <c r="A2509" s="1" t="s">
        <v>5188</v>
      </c>
      <c r="B2509" s="1" t="s">
        <v>3733</v>
      </c>
      <c r="E2509" s="1" t="s">
        <v>3734</v>
      </c>
      <c r="F2509">
        <v>46147.833333333336</v>
      </c>
      <c r="G2509">
        <v>46148.833333333336</v>
      </c>
      <c r="H2509">
        <v>46142.833333333336</v>
      </c>
      <c r="I2509">
        <v>46173.833333333336</v>
      </c>
      <c r="J2509" s="1" t="s">
        <v>3751</v>
      </c>
      <c r="K2509" s="1" t="s">
        <v>124</v>
      </c>
      <c r="L2509" s="1" t="s">
        <v>3752</v>
      </c>
      <c r="M2509" s="1" t="s">
        <v>3757</v>
      </c>
      <c r="N2509" s="1" t="s">
        <v>3738</v>
      </c>
      <c r="O2509" s="1" t="s">
        <v>49</v>
      </c>
      <c r="P2509">
        <v>12.262600000000001</v>
      </c>
      <c r="Q2509" s="1" t="s">
        <v>3754</v>
      </c>
      <c r="R2509">
        <v>6.2499877676838516</v>
      </c>
      <c r="S2509" s="1" t="s">
        <v>51</v>
      </c>
      <c r="T2509" s="1" t="s">
        <v>52</v>
      </c>
      <c r="U2509">
        <v>76.641099999999994</v>
      </c>
      <c r="V2509">
        <v>72.808999999999997</v>
      </c>
      <c r="W2509">
        <v>72.808999999999997</v>
      </c>
      <c r="X2509" s="1" t="s">
        <v>53</v>
      </c>
      <c r="Y2509" s="1" t="s">
        <v>49</v>
      </c>
      <c r="Z2509" s="1" t="s">
        <v>3752</v>
      </c>
      <c r="AA2509" s="1" t="s">
        <v>3741</v>
      </c>
      <c r="AB2509" s="1" t="s">
        <v>3742</v>
      </c>
      <c r="AC2509" s="1" t="s">
        <v>67</v>
      </c>
      <c r="AD2509" s="1" t="s">
        <v>3743</v>
      </c>
      <c r="AE2509" s="1" t="s">
        <v>3744</v>
      </c>
      <c r="AF2509" s="1" t="s">
        <v>70</v>
      </c>
      <c r="AG2509" s="1" t="s">
        <v>3745</v>
      </c>
      <c r="AH2509">
        <v>705</v>
      </c>
      <c r="AI2509" s="1" t="s">
        <v>70</v>
      </c>
      <c r="AJ2509" s="1" t="s">
        <v>71</v>
      </c>
      <c r="AK2509" s="1" t="s">
        <v>72</v>
      </c>
      <c r="AL2509">
        <v>1</v>
      </c>
      <c r="AM2509" s="1" t="s">
        <v>5189</v>
      </c>
      <c r="AN2509" s="2">
        <v>46143</v>
      </c>
      <c r="AO2509" s="3">
        <v>46143</v>
      </c>
    </row>
    <row r="2510" spans="1:41">
      <c r="A2510" s="1" t="s">
        <v>5190</v>
      </c>
      <c r="B2510" s="1" t="s">
        <v>3733</v>
      </c>
      <c r="E2510" s="1" t="s">
        <v>3734</v>
      </c>
      <c r="F2510">
        <v>46147.833333333336</v>
      </c>
      <c r="G2510">
        <v>46148.833333333336</v>
      </c>
      <c r="H2510">
        <v>46142.833333333336</v>
      </c>
      <c r="I2510">
        <v>46173.833333333336</v>
      </c>
      <c r="J2510" s="1" t="s">
        <v>3760</v>
      </c>
      <c r="K2510" s="1" t="s">
        <v>76</v>
      </c>
      <c r="L2510" s="1" t="s">
        <v>3761</v>
      </c>
      <c r="M2510" s="1" t="s">
        <v>3762</v>
      </c>
      <c r="N2510" s="1" t="s">
        <v>3738</v>
      </c>
      <c r="O2510" s="1" t="s">
        <v>49</v>
      </c>
      <c r="P2510">
        <v>350.67250000000001</v>
      </c>
      <c r="Q2510" s="1" t="s">
        <v>3763</v>
      </c>
      <c r="R2510">
        <v>2.6000042774953838E-2</v>
      </c>
      <c r="S2510" s="1" t="s">
        <v>51</v>
      </c>
      <c r="T2510" s="1" t="s">
        <v>52</v>
      </c>
      <c r="U2510">
        <v>9.1174999999999997</v>
      </c>
      <c r="V2510">
        <v>8.4161000000000001</v>
      </c>
      <c r="W2510">
        <v>8.4161000000000001</v>
      </c>
      <c r="X2510" s="1" t="s">
        <v>53</v>
      </c>
      <c r="Y2510" s="1" t="s">
        <v>49</v>
      </c>
      <c r="Z2510" s="1" t="s">
        <v>3761</v>
      </c>
      <c r="AA2510" s="1" t="s">
        <v>55</v>
      </c>
      <c r="AB2510" s="1" t="s">
        <v>56</v>
      </c>
      <c r="AC2510" s="1" t="s">
        <v>57</v>
      </c>
      <c r="AD2510" s="1" t="s">
        <v>58</v>
      </c>
      <c r="AE2510" s="1" t="s">
        <v>59</v>
      </c>
      <c r="AF2510" s="1" t="s">
        <v>56</v>
      </c>
      <c r="AG2510" s="1" t="s">
        <v>3745</v>
      </c>
      <c r="AH2510">
        <v>706</v>
      </c>
      <c r="AI2510" s="1" t="s">
        <v>56</v>
      </c>
      <c r="AJ2510" s="1" t="s">
        <v>56</v>
      </c>
      <c r="AK2510" s="1" t="s">
        <v>61</v>
      </c>
      <c r="AL2510">
        <v>1</v>
      </c>
      <c r="AM2510" s="1" t="s">
        <v>5191</v>
      </c>
      <c r="AN2510" s="2">
        <v>46143</v>
      </c>
      <c r="AO2510" s="3">
        <v>46143</v>
      </c>
    </row>
    <row r="2511" spans="1:41">
      <c r="A2511" s="1" t="s">
        <v>5192</v>
      </c>
      <c r="B2511" s="1" t="s">
        <v>3733</v>
      </c>
      <c r="E2511" s="1" t="s">
        <v>3734</v>
      </c>
      <c r="F2511">
        <v>46147.833333333336</v>
      </c>
      <c r="G2511">
        <v>46148.833333333336</v>
      </c>
      <c r="H2511">
        <v>46142.833333333336</v>
      </c>
      <c r="I2511">
        <v>46173.833333333336</v>
      </c>
      <c r="J2511" s="1" t="s">
        <v>3760</v>
      </c>
      <c r="K2511" s="1" t="s">
        <v>76</v>
      </c>
      <c r="L2511" s="1" t="s">
        <v>3761</v>
      </c>
      <c r="M2511" s="1" t="s">
        <v>3766</v>
      </c>
      <c r="N2511" s="1" t="s">
        <v>3738</v>
      </c>
      <c r="O2511" s="1" t="s">
        <v>49</v>
      </c>
      <c r="P2511">
        <v>289.53519999999997</v>
      </c>
      <c r="Q2511" s="1" t="s">
        <v>3763</v>
      </c>
      <c r="R2511">
        <v>2.5999947502065381E-2</v>
      </c>
      <c r="S2511" s="1" t="s">
        <v>51</v>
      </c>
      <c r="T2511" s="1" t="s">
        <v>52</v>
      </c>
      <c r="U2511">
        <v>7.5278999999999998</v>
      </c>
      <c r="V2511">
        <v>6.9488000000000003</v>
      </c>
      <c r="W2511">
        <v>6.9488000000000003</v>
      </c>
      <c r="X2511" s="1" t="s">
        <v>53</v>
      </c>
      <c r="Y2511" s="1" t="s">
        <v>49</v>
      </c>
      <c r="Z2511" s="1" t="s">
        <v>3761</v>
      </c>
      <c r="AA2511" s="1" t="s">
        <v>3741</v>
      </c>
      <c r="AB2511" s="1" t="s">
        <v>3742</v>
      </c>
      <c r="AC2511" s="1" t="s">
        <v>67</v>
      </c>
      <c r="AD2511" s="1" t="s">
        <v>3743</v>
      </c>
      <c r="AE2511" s="1" t="s">
        <v>3744</v>
      </c>
      <c r="AF2511" s="1" t="s">
        <v>70</v>
      </c>
      <c r="AG2511" s="1" t="s">
        <v>3745</v>
      </c>
      <c r="AH2511">
        <v>707</v>
      </c>
      <c r="AI2511" s="1" t="s">
        <v>70</v>
      </c>
      <c r="AJ2511" s="1" t="s">
        <v>71</v>
      </c>
      <c r="AK2511" s="1" t="s">
        <v>72</v>
      </c>
      <c r="AL2511">
        <v>1</v>
      </c>
      <c r="AM2511" s="1" t="s">
        <v>5193</v>
      </c>
      <c r="AN2511" s="2">
        <v>46143</v>
      </c>
      <c r="AO2511" s="3">
        <v>46143</v>
      </c>
    </row>
    <row r="2512" spans="1:41">
      <c r="A2512" s="1" t="s">
        <v>5194</v>
      </c>
      <c r="B2512" s="1" t="s">
        <v>3733</v>
      </c>
      <c r="E2512" s="1" t="s">
        <v>3734</v>
      </c>
      <c r="F2512">
        <v>46147.833333333336</v>
      </c>
      <c r="G2512">
        <v>46148.833333333336</v>
      </c>
      <c r="H2512">
        <v>46142.833333333336</v>
      </c>
      <c r="I2512">
        <v>46173.833333333336</v>
      </c>
      <c r="J2512" s="1" t="s">
        <v>3769</v>
      </c>
      <c r="K2512" s="1" t="s">
        <v>87</v>
      </c>
      <c r="L2512" s="1" t="s">
        <v>3770</v>
      </c>
      <c r="M2512" s="1" t="s">
        <v>3771</v>
      </c>
      <c r="N2512" s="1" t="s">
        <v>3738</v>
      </c>
      <c r="O2512" s="1" t="s">
        <v>49</v>
      </c>
      <c r="P2512">
        <v>387.9058</v>
      </c>
      <c r="Q2512" s="1" t="s">
        <v>3739</v>
      </c>
      <c r="R2512">
        <v>8.259995081280043E-2</v>
      </c>
      <c r="S2512" s="1" t="s">
        <v>3740</v>
      </c>
      <c r="T2512" s="1" t="s">
        <v>52</v>
      </c>
      <c r="U2512">
        <v>32.040999999999997</v>
      </c>
      <c r="V2512">
        <v>26.4086</v>
      </c>
      <c r="W2512">
        <v>26.4086</v>
      </c>
      <c r="X2512" s="1" t="s">
        <v>53</v>
      </c>
      <c r="Y2512" s="1" t="s">
        <v>49</v>
      </c>
      <c r="Z2512" s="1" t="s">
        <v>3770</v>
      </c>
      <c r="AA2512" s="1" t="s">
        <v>3741</v>
      </c>
      <c r="AB2512" s="1" t="s">
        <v>3742</v>
      </c>
      <c r="AC2512" s="1" t="s">
        <v>67</v>
      </c>
      <c r="AD2512" s="1" t="s">
        <v>3743</v>
      </c>
      <c r="AE2512" s="1" t="s">
        <v>3744</v>
      </c>
      <c r="AF2512" s="1" t="s">
        <v>70</v>
      </c>
      <c r="AG2512" s="1" t="s">
        <v>3745</v>
      </c>
      <c r="AH2512">
        <v>708</v>
      </c>
      <c r="AI2512" s="1" t="s">
        <v>70</v>
      </c>
      <c r="AJ2512" s="1" t="s">
        <v>71</v>
      </c>
      <c r="AK2512" s="1" t="s">
        <v>72</v>
      </c>
      <c r="AL2512">
        <v>1</v>
      </c>
      <c r="AM2512" s="1" t="s">
        <v>5195</v>
      </c>
      <c r="AN2512" s="2">
        <v>46143</v>
      </c>
      <c r="AO2512" s="3">
        <v>46143</v>
      </c>
    </row>
    <row r="2513" spans="1:41">
      <c r="A2513" s="1" t="s">
        <v>5196</v>
      </c>
      <c r="B2513" s="1" t="s">
        <v>3733</v>
      </c>
      <c r="E2513" s="1" t="s">
        <v>3734</v>
      </c>
      <c r="F2513">
        <v>46147.833333333336</v>
      </c>
      <c r="G2513">
        <v>46148.833333333336</v>
      </c>
      <c r="H2513">
        <v>46142.833333333336</v>
      </c>
      <c r="I2513">
        <v>46173.833333333336</v>
      </c>
      <c r="J2513" s="1" t="s">
        <v>3769</v>
      </c>
      <c r="K2513" s="1" t="s">
        <v>87</v>
      </c>
      <c r="L2513" s="1" t="s">
        <v>3770</v>
      </c>
      <c r="M2513" s="1" t="s">
        <v>3774</v>
      </c>
      <c r="N2513" s="1" t="s">
        <v>3738</v>
      </c>
      <c r="O2513" s="1" t="s">
        <v>49</v>
      </c>
      <c r="P2513">
        <v>445.16340000000002</v>
      </c>
      <c r="Q2513" s="1" t="s">
        <v>3739</v>
      </c>
      <c r="R2513">
        <v>8.2600007098517086E-2</v>
      </c>
      <c r="S2513" s="1" t="s">
        <v>3740</v>
      </c>
      <c r="T2513" s="1" t="s">
        <v>52</v>
      </c>
      <c r="U2513">
        <v>36.770499999999998</v>
      </c>
      <c r="V2513">
        <v>30.306699999999999</v>
      </c>
      <c r="W2513">
        <v>30.306699999999999</v>
      </c>
      <c r="X2513" s="1" t="s">
        <v>53</v>
      </c>
      <c r="Y2513" s="1" t="s">
        <v>49</v>
      </c>
      <c r="Z2513" s="1" t="s">
        <v>3770</v>
      </c>
      <c r="AA2513" s="1" t="s">
        <v>3741</v>
      </c>
      <c r="AB2513" s="1" t="s">
        <v>3742</v>
      </c>
      <c r="AC2513" s="1" t="s">
        <v>67</v>
      </c>
      <c r="AD2513" s="1" t="s">
        <v>3743</v>
      </c>
      <c r="AE2513" s="1" t="s">
        <v>3744</v>
      </c>
      <c r="AF2513" s="1" t="s">
        <v>70</v>
      </c>
      <c r="AG2513" s="1" t="s">
        <v>3745</v>
      </c>
      <c r="AH2513">
        <v>709</v>
      </c>
      <c r="AI2513" s="1" t="s">
        <v>70</v>
      </c>
      <c r="AJ2513" s="1" t="s">
        <v>71</v>
      </c>
      <c r="AK2513" s="1" t="s">
        <v>72</v>
      </c>
      <c r="AL2513">
        <v>1</v>
      </c>
      <c r="AM2513" s="1" t="s">
        <v>5197</v>
      </c>
      <c r="AN2513" s="2">
        <v>46143</v>
      </c>
      <c r="AO2513" s="3">
        <v>46143</v>
      </c>
    </row>
    <row r="2514" spans="1:41">
      <c r="A2514" s="1" t="s">
        <v>5198</v>
      </c>
      <c r="B2514" s="1" t="s">
        <v>3733</v>
      </c>
      <c r="E2514" s="1" t="s">
        <v>3734</v>
      </c>
      <c r="F2514">
        <v>46147.833333333336</v>
      </c>
      <c r="G2514">
        <v>46148.833333333336</v>
      </c>
      <c r="H2514">
        <v>46142.833333333336</v>
      </c>
      <c r="I2514">
        <v>46173.833333333336</v>
      </c>
      <c r="J2514" s="1" t="s">
        <v>3777</v>
      </c>
      <c r="K2514" s="1" t="s">
        <v>107</v>
      </c>
      <c r="L2514" s="1" t="s">
        <v>3778</v>
      </c>
      <c r="M2514" s="1" t="s">
        <v>3779</v>
      </c>
      <c r="N2514" s="1" t="s">
        <v>3738</v>
      </c>
      <c r="O2514" s="1" t="s">
        <v>49</v>
      </c>
      <c r="P2514">
        <v>294.84249999999997</v>
      </c>
      <c r="Q2514" s="1" t="s">
        <v>3780</v>
      </c>
      <c r="R2514">
        <v>0.49999983041793505</v>
      </c>
      <c r="S2514" s="1" t="s">
        <v>51</v>
      </c>
      <c r="T2514" s="1" t="s">
        <v>52</v>
      </c>
      <c r="U2514">
        <v>147.4212</v>
      </c>
      <c r="V2514">
        <v>135.6275</v>
      </c>
      <c r="W2514">
        <v>135.6275</v>
      </c>
      <c r="X2514" s="1" t="s">
        <v>53</v>
      </c>
      <c r="Y2514" s="1" t="s">
        <v>49</v>
      </c>
      <c r="Z2514" s="1" t="s">
        <v>3778</v>
      </c>
      <c r="AA2514" s="1" t="s">
        <v>3781</v>
      </c>
      <c r="AB2514" s="1" t="s">
        <v>3742</v>
      </c>
      <c r="AC2514" s="1" t="s">
        <v>67</v>
      </c>
      <c r="AD2514" s="1" t="s">
        <v>3743</v>
      </c>
      <c r="AE2514" s="1" t="s">
        <v>3744</v>
      </c>
      <c r="AF2514" s="1" t="s">
        <v>70</v>
      </c>
      <c r="AG2514" s="1" t="s">
        <v>3745</v>
      </c>
      <c r="AH2514">
        <v>710</v>
      </c>
      <c r="AI2514" s="1" t="s">
        <v>113</v>
      </c>
      <c r="AJ2514" s="1" t="s">
        <v>114</v>
      </c>
      <c r="AK2514" s="1" t="s">
        <v>115</v>
      </c>
      <c r="AL2514">
        <v>1</v>
      </c>
      <c r="AM2514" s="1" t="s">
        <v>5199</v>
      </c>
      <c r="AN2514" s="2">
        <v>46143</v>
      </c>
      <c r="AO2514" s="3">
        <v>46143</v>
      </c>
    </row>
    <row r="2515" spans="1:41">
      <c r="A2515" s="1" t="s">
        <v>5200</v>
      </c>
      <c r="B2515" s="1" t="s">
        <v>3733</v>
      </c>
      <c r="E2515" s="1" t="s">
        <v>3734</v>
      </c>
      <c r="F2515">
        <v>46147.833333333336</v>
      </c>
      <c r="G2515">
        <v>46148.833333333336</v>
      </c>
      <c r="H2515">
        <v>46142.833333333336</v>
      </c>
      <c r="I2515">
        <v>46173.833333333336</v>
      </c>
      <c r="J2515" s="1" t="s">
        <v>3777</v>
      </c>
      <c r="K2515" s="1" t="s">
        <v>107</v>
      </c>
      <c r="L2515" s="1" t="s">
        <v>3778</v>
      </c>
      <c r="M2515" s="1" t="s">
        <v>3784</v>
      </c>
      <c r="N2515" s="1" t="s">
        <v>3738</v>
      </c>
      <c r="O2515" s="1" t="s">
        <v>49</v>
      </c>
      <c r="P2515">
        <v>303.62490000000003</v>
      </c>
      <c r="Q2515" s="1" t="s">
        <v>3780</v>
      </c>
      <c r="R2515">
        <v>0.50000016467687602</v>
      </c>
      <c r="S2515" s="1" t="s">
        <v>51</v>
      </c>
      <c r="T2515" s="1" t="s">
        <v>52</v>
      </c>
      <c r="U2515">
        <v>151.8125</v>
      </c>
      <c r="V2515">
        <v>139.66749999999999</v>
      </c>
      <c r="W2515">
        <v>139.66749999999999</v>
      </c>
      <c r="X2515" s="1" t="s">
        <v>53</v>
      </c>
      <c r="Y2515" s="1" t="s">
        <v>49</v>
      </c>
      <c r="Z2515" s="1" t="s">
        <v>3778</v>
      </c>
      <c r="AA2515" s="1" t="s">
        <v>3781</v>
      </c>
      <c r="AB2515" s="1" t="s">
        <v>3742</v>
      </c>
      <c r="AC2515" s="1" t="s">
        <v>67</v>
      </c>
      <c r="AD2515" s="1" t="s">
        <v>3743</v>
      </c>
      <c r="AE2515" s="1" t="s">
        <v>3744</v>
      </c>
      <c r="AF2515" s="1" t="s">
        <v>70</v>
      </c>
      <c r="AG2515" s="1" t="s">
        <v>3745</v>
      </c>
      <c r="AH2515">
        <v>711</v>
      </c>
      <c r="AI2515" s="1" t="s">
        <v>113</v>
      </c>
      <c r="AJ2515" s="1" t="s">
        <v>114</v>
      </c>
      <c r="AK2515" s="1" t="s">
        <v>115</v>
      </c>
      <c r="AL2515">
        <v>1</v>
      </c>
      <c r="AM2515" s="1" t="s">
        <v>5201</v>
      </c>
      <c r="AN2515" s="2">
        <v>46143</v>
      </c>
      <c r="AO2515" s="3">
        <v>46143</v>
      </c>
    </row>
    <row r="2516" spans="1:41">
      <c r="A2516" s="1" t="s">
        <v>5202</v>
      </c>
      <c r="B2516" s="1" t="s">
        <v>3733</v>
      </c>
      <c r="E2516" s="1" t="s">
        <v>3787</v>
      </c>
      <c r="F2516">
        <v>46147.833333333336</v>
      </c>
      <c r="G2516">
        <v>46148.833333333336</v>
      </c>
      <c r="H2516">
        <v>46142.833333333336</v>
      </c>
      <c r="I2516">
        <v>46173.833333333336</v>
      </c>
      <c r="J2516" s="1" t="s">
        <v>3735</v>
      </c>
      <c r="K2516" s="1" t="s">
        <v>45</v>
      </c>
      <c r="L2516" s="1" t="s">
        <v>3736</v>
      </c>
      <c r="M2516" s="1" t="s">
        <v>3788</v>
      </c>
      <c r="N2516" s="1" t="s">
        <v>3738</v>
      </c>
      <c r="O2516" s="1" t="s">
        <v>49</v>
      </c>
      <c r="P2516">
        <v>609.02509999999995</v>
      </c>
      <c r="Q2516" s="1" t="s">
        <v>3739</v>
      </c>
      <c r="R2516">
        <v>3.1611012419685162E-2</v>
      </c>
      <c r="S2516" s="1" t="s">
        <v>3740</v>
      </c>
      <c r="T2516" s="1" t="s">
        <v>52</v>
      </c>
      <c r="U2516">
        <v>19.251899999999999</v>
      </c>
      <c r="V2516">
        <v>15.621499999999999</v>
      </c>
      <c r="W2516">
        <v>15.621499999999999</v>
      </c>
      <c r="X2516" s="1" t="s">
        <v>53</v>
      </c>
      <c r="Y2516" s="1" t="s">
        <v>49</v>
      </c>
      <c r="Z2516" s="1" t="s">
        <v>3736</v>
      </c>
      <c r="AA2516" s="1" t="s">
        <v>3789</v>
      </c>
      <c r="AB2516" s="1" t="s">
        <v>3790</v>
      </c>
      <c r="AC2516" s="1" t="s">
        <v>125</v>
      </c>
      <c r="AD2516" s="1" t="s">
        <v>3791</v>
      </c>
      <c r="AE2516" s="1" t="s">
        <v>3792</v>
      </c>
      <c r="AF2516" s="1" t="s">
        <v>70</v>
      </c>
      <c r="AG2516" s="1" t="s">
        <v>3745</v>
      </c>
      <c r="AH2516">
        <v>712</v>
      </c>
      <c r="AI2516" s="1" t="s">
        <v>70</v>
      </c>
      <c r="AJ2516" s="1" t="s">
        <v>71</v>
      </c>
      <c r="AK2516" s="1" t="s">
        <v>72</v>
      </c>
      <c r="AL2516">
        <v>1</v>
      </c>
      <c r="AM2516" s="1" t="s">
        <v>5203</v>
      </c>
      <c r="AN2516" s="2">
        <v>46143</v>
      </c>
      <c r="AO2516" s="3">
        <v>46143</v>
      </c>
    </row>
    <row r="2517" spans="1:41">
      <c r="A2517" s="1" t="s">
        <v>5204</v>
      </c>
      <c r="B2517" s="1" t="s">
        <v>3733</v>
      </c>
      <c r="E2517" s="1" t="s">
        <v>3787</v>
      </c>
      <c r="F2517">
        <v>46147.833333333336</v>
      </c>
      <c r="G2517">
        <v>46148.833333333336</v>
      </c>
      <c r="H2517">
        <v>46142.833333333336</v>
      </c>
      <c r="I2517">
        <v>46173.833333333336</v>
      </c>
      <c r="J2517" s="1" t="s">
        <v>3735</v>
      </c>
      <c r="K2517" s="1" t="s">
        <v>45</v>
      </c>
      <c r="L2517" s="1" t="s">
        <v>3736</v>
      </c>
      <c r="M2517" s="1" t="s">
        <v>3795</v>
      </c>
      <c r="N2517" s="1" t="s">
        <v>3738</v>
      </c>
      <c r="O2517" s="1" t="s">
        <v>49</v>
      </c>
      <c r="P2517">
        <v>645.51959999999997</v>
      </c>
      <c r="Q2517" s="1" t="s">
        <v>3739</v>
      </c>
      <c r="R2517">
        <v>3.1610968900092268E-2</v>
      </c>
      <c r="S2517" s="1" t="s">
        <v>3740</v>
      </c>
      <c r="T2517" s="1" t="s">
        <v>52</v>
      </c>
      <c r="U2517">
        <v>20.4055</v>
      </c>
      <c r="V2517">
        <v>16.557600000000001</v>
      </c>
      <c r="W2517">
        <v>16.557600000000001</v>
      </c>
      <c r="X2517" s="1" t="s">
        <v>53</v>
      </c>
      <c r="Y2517" s="1" t="s">
        <v>49</v>
      </c>
      <c r="Z2517" s="1" t="s">
        <v>3736</v>
      </c>
      <c r="AA2517" s="1" t="s">
        <v>3789</v>
      </c>
      <c r="AB2517" s="1" t="s">
        <v>3790</v>
      </c>
      <c r="AC2517" s="1" t="s">
        <v>125</v>
      </c>
      <c r="AD2517" s="1" t="s">
        <v>3791</v>
      </c>
      <c r="AE2517" s="1" t="s">
        <v>3792</v>
      </c>
      <c r="AF2517" s="1" t="s">
        <v>70</v>
      </c>
      <c r="AG2517" s="1" t="s">
        <v>3745</v>
      </c>
      <c r="AH2517">
        <v>713</v>
      </c>
      <c r="AI2517" s="1" t="s">
        <v>70</v>
      </c>
      <c r="AJ2517" s="1" t="s">
        <v>71</v>
      </c>
      <c r="AK2517" s="1" t="s">
        <v>72</v>
      </c>
      <c r="AL2517">
        <v>1</v>
      </c>
      <c r="AM2517" s="1" t="s">
        <v>5205</v>
      </c>
      <c r="AN2517" s="2">
        <v>46143</v>
      </c>
      <c r="AO2517" s="3">
        <v>46143</v>
      </c>
    </row>
    <row r="2518" spans="1:41">
      <c r="A2518" s="1" t="s">
        <v>5206</v>
      </c>
      <c r="B2518" s="1" t="s">
        <v>3733</v>
      </c>
      <c r="E2518" s="1" t="s">
        <v>3787</v>
      </c>
      <c r="F2518">
        <v>46147.833333333336</v>
      </c>
      <c r="G2518">
        <v>46148.833333333336</v>
      </c>
      <c r="H2518">
        <v>46142.833333333336</v>
      </c>
      <c r="I2518">
        <v>46173.833333333336</v>
      </c>
      <c r="J2518" s="1" t="s">
        <v>3751</v>
      </c>
      <c r="K2518" s="1" t="s">
        <v>124</v>
      </c>
      <c r="L2518" s="1" t="s">
        <v>3752</v>
      </c>
      <c r="M2518" s="1" t="s">
        <v>3798</v>
      </c>
      <c r="N2518" s="1" t="s">
        <v>3738</v>
      </c>
      <c r="O2518" s="1" t="s">
        <v>49</v>
      </c>
      <c r="P2518">
        <v>5.1924000000000001</v>
      </c>
      <c r="Q2518" s="1" t="s">
        <v>3754</v>
      </c>
      <c r="R2518">
        <v>6.25</v>
      </c>
      <c r="S2518" s="1" t="s">
        <v>51</v>
      </c>
      <c r="T2518" s="1" t="s">
        <v>52</v>
      </c>
      <c r="U2518">
        <v>32.452500000000001</v>
      </c>
      <c r="V2518">
        <v>30.829899999999999</v>
      </c>
      <c r="W2518">
        <v>30.829899999999999</v>
      </c>
      <c r="X2518" s="1" t="s">
        <v>53</v>
      </c>
      <c r="Y2518" s="1" t="s">
        <v>49</v>
      </c>
      <c r="Z2518" s="1" t="s">
        <v>3752</v>
      </c>
      <c r="AA2518" s="1" t="s">
        <v>3789</v>
      </c>
      <c r="AB2518" s="1" t="s">
        <v>3790</v>
      </c>
      <c r="AC2518" s="1" t="s">
        <v>125</v>
      </c>
      <c r="AD2518" s="1" t="s">
        <v>3791</v>
      </c>
      <c r="AE2518" s="1" t="s">
        <v>3792</v>
      </c>
      <c r="AF2518" s="1" t="s">
        <v>70</v>
      </c>
      <c r="AG2518" s="1" t="s">
        <v>3745</v>
      </c>
      <c r="AH2518">
        <v>714</v>
      </c>
      <c r="AI2518" s="1" t="s">
        <v>70</v>
      </c>
      <c r="AJ2518" s="1" t="s">
        <v>71</v>
      </c>
      <c r="AK2518" s="1" t="s">
        <v>72</v>
      </c>
      <c r="AL2518">
        <v>1</v>
      </c>
      <c r="AM2518" s="1" t="s">
        <v>5207</v>
      </c>
      <c r="AN2518" s="2">
        <v>46143</v>
      </c>
      <c r="AO2518" s="3">
        <v>46143</v>
      </c>
    </row>
    <row r="2519" spans="1:41">
      <c r="A2519" s="1" t="s">
        <v>5208</v>
      </c>
      <c r="B2519" s="1" t="s">
        <v>3733</v>
      </c>
      <c r="E2519" s="1" t="s">
        <v>3787</v>
      </c>
      <c r="F2519">
        <v>46147.833333333336</v>
      </c>
      <c r="G2519">
        <v>46148.833333333336</v>
      </c>
      <c r="H2519">
        <v>46142.833333333336</v>
      </c>
      <c r="I2519">
        <v>46173.833333333336</v>
      </c>
      <c r="J2519" s="1" t="s">
        <v>3751</v>
      </c>
      <c r="K2519" s="1" t="s">
        <v>124</v>
      </c>
      <c r="L2519" s="1" t="s">
        <v>3752</v>
      </c>
      <c r="M2519" s="1" t="s">
        <v>3801</v>
      </c>
      <c r="N2519" s="1" t="s">
        <v>3738</v>
      </c>
      <c r="O2519" s="1" t="s">
        <v>49</v>
      </c>
      <c r="P2519">
        <v>5.2098000000000004</v>
      </c>
      <c r="Q2519" s="1" t="s">
        <v>3754</v>
      </c>
      <c r="R2519">
        <v>6.2500479864870044</v>
      </c>
      <c r="S2519" s="1" t="s">
        <v>51</v>
      </c>
      <c r="T2519" s="1" t="s">
        <v>52</v>
      </c>
      <c r="U2519">
        <v>32.561500000000002</v>
      </c>
      <c r="V2519">
        <v>30.933399999999999</v>
      </c>
      <c r="W2519">
        <v>30.933399999999999</v>
      </c>
      <c r="X2519" s="1" t="s">
        <v>53</v>
      </c>
      <c r="Y2519" s="1" t="s">
        <v>49</v>
      </c>
      <c r="Z2519" s="1" t="s">
        <v>3752</v>
      </c>
      <c r="AA2519" s="1" t="s">
        <v>55</v>
      </c>
      <c r="AB2519" s="1" t="s">
        <v>56</v>
      </c>
      <c r="AC2519" s="1" t="s">
        <v>57</v>
      </c>
      <c r="AD2519" s="1" t="s">
        <v>58</v>
      </c>
      <c r="AE2519" s="1" t="s">
        <v>59</v>
      </c>
      <c r="AF2519" s="1" t="s">
        <v>56</v>
      </c>
      <c r="AG2519" s="1" t="s">
        <v>3745</v>
      </c>
      <c r="AH2519">
        <v>715</v>
      </c>
      <c r="AI2519" s="1" t="s">
        <v>56</v>
      </c>
      <c r="AJ2519" s="1" t="s">
        <v>56</v>
      </c>
      <c r="AK2519" s="1" t="s">
        <v>61</v>
      </c>
      <c r="AL2519">
        <v>1</v>
      </c>
      <c r="AM2519" s="1" t="s">
        <v>5209</v>
      </c>
      <c r="AN2519" s="2">
        <v>46143</v>
      </c>
      <c r="AO2519" s="3">
        <v>46143</v>
      </c>
    </row>
    <row r="2520" spans="1:41">
      <c r="A2520" s="1" t="s">
        <v>5210</v>
      </c>
      <c r="B2520" s="1" t="s">
        <v>3733</v>
      </c>
      <c r="E2520" s="1" t="s">
        <v>3787</v>
      </c>
      <c r="F2520">
        <v>46147.833333333336</v>
      </c>
      <c r="G2520">
        <v>46148.833333333336</v>
      </c>
      <c r="H2520">
        <v>46142.833333333336</v>
      </c>
      <c r="I2520">
        <v>46173.833333333336</v>
      </c>
      <c r="J2520" s="1" t="s">
        <v>3760</v>
      </c>
      <c r="K2520" s="1" t="s">
        <v>76</v>
      </c>
      <c r="L2520" s="1" t="s">
        <v>3761</v>
      </c>
      <c r="M2520" s="1" t="s">
        <v>3804</v>
      </c>
      <c r="N2520" s="1" t="s">
        <v>3738</v>
      </c>
      <c r="O2520" s="1" t="s">
        <v>49</v>
      </c>
      <c r="P2520">
        <v>149.35210000000001</v>
      </c>
      <c r="Q2520" s="1" t="s">
        <v>3763</v>
      </c>
      <c r="R2520">
        <v>2.6000303979656129E-2</v>
      </c>
      <c r="S2520" s="1" t="s">
        <v>51</v>
      </c>
      <c r="T2520" s="1" t="s">
        <v>52</v>
      </c>
      <c r="U2520">
        <v>3.8832</v>
      </c>
      <c r="V2520">
        <v>3.5844</v>
      </c>
      <c r="W2520">
        <v>3.5844</v>
      </c>
      <c r="X2520" s="1" t="s">
        <v>53</v>
      </c>
      <c r="Y2520" s="1" t="s">
        <v>49</v>
      </c>
      <c r="Z2520" s="1" t="s">
        <v>3761</v>
      </c>
      <c r="AA2520" s="1" t="s">
        <v>3789</v>
      </c>
      <c r="AB2520" s="1" t="s">
        <v>3790</v>
      </c>
      <c r="AC2520" s="1" t="s">
        <v>125</v>
      </c>
      <c r="AD2520" s="1" t="s">
        <v>3791</v>
      </c>
      <c r="AE2520" s="1" t="s">
        <v>3792</v>
      </c>
      <c r="AF2520" s="1" t="s">
        <v>70</v>
      </c>
      <c r="AG2520" s="1" t="s">
        <v>3745</v>
      </c>
      <c r="AH2520">
        <v>716</v>
      </c>
      <c r="AI2520" s="1" t="s">
        <v>70</v>
      </c>
      <c r="AJ2520" s="1" t="s">
        <v>71</v>
      </c>
      <c r="AK2520" s="1" t="s">
        <v>72</v>
      </c>
      <c r="AL2520">
        <v>1</v>
      </c>
      <c r="AM2520" s="1" t="s">
        <v>5211</v>
      </c>
      <c r="AN2520" s="2">
        <v>46143</v>
      </c>
      <c r="AO2520" s="3">
        <v>46143</v>
      </c>
    </row>
    <row r="2521" spans="1:41">
      <c r="A2521" s="1" t="s">
        <v>5212</v>
      </c>
      <c r="B2521" s="1" t="s">
        <v>3733</v>
      </c>
      <c r="E2521" s="1" t="s">
        <v>3787</v>
      </c>
      <c r="F2521">
        <v>46147.833333333336</v>
      </c>
      <c r="G2521">
        <v>46148.833333333336</v>
      </c>
      <c r="H2521">
        <v>46142.833333333336</v>
      </c>
      <c r="I2521">
        <v>46173.833333333336</v>
      </c>
      <c r="J2521" s="1" t="s">
        <v>3760</v>
      </c>
      <c r="K2521" s="1" t="s">
        <v>76</v>
      </c>
      <c r="L2521" s="1" t="s">
        <v>3761</v>
      </c>
      <c r="M2521" s="1" t="s">
        <v>3807</v>
      </c>
      <c r="N2521" s="1" t="s">
        <v>3738</v>
      </c>
      <c r="O2521" s="1" t="s">
        <v>49</v>
      </c>
      <c r="P2521">
        <v>150.46260000000001</v>
      </c>
      <c r="Q2521" s="1" t="s">
        <v>3763</v>
      </c>
      <c r="R2521">
        <v>2.5999816565711348E-2</v>
      </c>
      <c r="S2521" s="1" t="s">
        <v>51</v>
      </c>
      <c r="T2521" s="1" t="s">
        <v>52</v>
      </c>
      <c r="U2521">
        <v>3.9119999999999999</v>
      </c>
      <c r="V2521">
        <v>3.6111</v>
      </c>
      <c r="W2521">
        <v>3.6111</v>
      </c>
      <c r="X2521" s="1" t="s">
        <v>53</v>
      </c>
      <c r="Y2521" s="1" t="s">
        <v>49</v>
      </c>
      <c r="Z2521" s="1" t="s">
        <v>3761</v>
      </c>
      <c r="AA2521" s="1" t="s">
        <v>3789</v>
      </c>
      <c r="AB2521" s="1" t="s">
        <v>3790</v>
      </c>
      <c r="AC2521" s="1" t="s">
        <v>125</v>
      </c>
      <c r="AD2521" s="1" t="s">
        <v>3791</v>
      </c>
      <c r="AE2521" s="1" t="s">
        <v>3792</v>
      </c>
      <c r="AF2521" s="1" t="s">
        <v>70</v>
      </c>
      <c r="AG2521" s="1" t="s">
        <v>3745</v>
      </c>
      <c r="AH2521">
        <v>717</v>
      </c>
      <c r="AI2521" s="1" t="s">
        <v>70</v>
      </c>
      <c r="AJ2521" s="1" t="s">
        <v>71</v>
      </c>
      <c r="AK2521" s="1" t="s">
        <v>72</v>
      </c>
      <c r="AL2521">
        <v>1</v>
      </c>
      <c r="AM2521" s="1" t="s">
        <v>5213</v>
      </c>
      <c r="AN2521" s="2">
        <v>46143</v>
      </c>
      <c r="AO2521" s="3">
        <v>46143</v>
      </c>
    </row>
    <row r="2522" spans="1:41">
      <c r="A2522" s="1" t="s">
        <v>5214</v>
      </c>
      <c r="B2522" s="1" t="s">
        <v>3733</v>
      </c>
      <c r="E2522" s="1" t="s">
        <v>3787</v>
      </c>
      <c r="F2522">
        <v>46147.833333333336</v>
      </c>
      <c r="G2522">
        <v>46148.833333333336</v>
      </c>
      <c r="H2522">
        <v>46142.833333333336</v>
      </c>
      <c r="I2522">
        <v>46173.833333333336</v>
      </c>
      <c r="J2522" s="1" t="s">
        <v>3769</v>
      </c>
      <c r="K2522" s="1" t="s">
        <v>87</v>
      </c>
      <c r="L2522" s="1" t="s">
        <v>3770</v>
      </c>
      <c r="M2522" s="1" t="s">
        <v>3810</v>
      </c>
      <c r="N2522" s="1" t="s">
        <v>3738</v>
      </c>
      <c r="O2522" s="1" t="s">
        <v>49</v>
      </c>
      <c r="P2522">
        <v>171.20060000000001</v>
      </c>
      <c r="Q2522" s="1" t="s">
        <v>3739</v>
      </c>
      <c r="R2522">
        <v>8.2600177803115182E-2</v>
      </c>
      <c r="S2522" s="1" t="s">
        <v>3740</v>
      </c>
      <c r="T2522" s="1" t="s">
        <v>52</v>
      </c>
      <c r="U2522">
        <v>14.1412</v>
      </c>
      <c r="V2522">
        <v>11.6553</v>
      </c>
      <c r="W2522">
        <v>11.6553</v>
      </c>
      <c r="X2522" s="1" t="s">
        <v>53</v>
      </c>
      <c r="Y2522" s="1" t="s">
        <v>49</v>
      </c>
      <c r="Z2522" s="1" t="s">
        <v>3770</v>
      </c>
      <c r="AA2522" s="1" t="s">
        <v>3789</v>
      </c>
      <c r="AB2522" s="1" t="s">
        <v>3790</v>
      </c>
      <c r="AC2522" s="1" t="s">
        <v>125</v>
      </c>
      <c r="AD2522" s="1" t="s">
        <v>3791</v>
      </c>
      <c r="AE2522" s="1" t="s">
        <v>3792</v>
      </c>
      <c r="AF2522" s="1" t="s">
        <v>70</v>
      </c>
      <c r="AG2522" s="1" t="s">
        <v>3745</v>
      </c>
      <c r="AH2522">
        <v>718</v>
      </c>
      <c r="AI2522" s="1" t="s">
        <v>70</v>
      </c>
      <c r="AJ2522" s="1" t="s">
        <v>71</v>
      </c>
      <c r="AK2522" s="1" t="s">
        <v>72</v>
      </c>
      <c r="AL2522">
        <v>1</v>
      </c>
      <c r="AM2522" s="1" t="s">
        <v>5215</v>
      </c>
      <c r="AN2522" s="2">
        <v>46143</v>
      </c>
      <c r="AO2522" s="3">
        <v>46143</v>
      </c>
    </row>
    <row r="2523" spans="1:41">
      <c r="A2523" s="1" t="s">
        <v>5216</v>
      </c>
      <c r="B2523" s="1" t="s">
        <v>3733</v>
      </c>
      <c r="E2523" s="1" t="s">
        <v>3787</v>
      </c>
      <c r="F2523">
        <v>46147.833333333336</v>
      </c>
      <c r="G2523">
        <v>46148.833333333336</v>
      </c>
      <c r="H2523">
        <v>46142.833333333336</v>
      </c>
      <c r="I2523">
        <v>46173.833333333336</v>
      </c>
      <c r="J2523" s="1" t="s">
        <v>3769</v>
      </c>
      <c r="K2523" s="1" t="s">
        <v>87</v>
      </c>
      <c r="L2523" s="1" t="s">
        <v>3770</v>
      </c>
      <c r="M2523" s="1" t="s">
        <v>3813</v>
      </c>
      <c r="N2523" s="1" t="s">
        <v>3738</v>
      </c>
      <c r="O2523" s="1" t="s">
        <v>49</v>
      </c>
      <c r="P2523">
        <v>182.59350000000001</v>
      </c>
      <c r="Q2523" s="1" t="s">
        <v>3739</v>
      </c>
      <c r="R2523">
        <v>8.2599873489472522E-2</v>
      </c>
      <c r="S2523" s="1" t="s">
        <v>3740</v>
      </c>
      <c r="T2523" s="1" t="s">
        <v>52</v>
      </c>
      <c r="U2523">
        <v>15.0822</v>
      </c>
      <c r="V2523">
        <v>12.430899999999999</v>
      </c>
      <c r="W2523">
        <v>12.430899999999999</v>
      </c>
      <c r="X2523" s="1" t="s">
        <v>53</v>
      </c>
      <c r="Y2523" s="1" t="s">
        <v>49</v>
      </c>
      <c r="Z2523" s="1" t="s">
        <v>3770</v>
      </c>
      <c r="AA2523" s="1" t="s">
        <v>3789</v>
      </c>
      <c r="AB2523" s="1" t="s">
        <v>3790</v>
      </c>
      <c r="AC2523" s="1" t="s">
        <v>125</v>
      </c>
      <c r="AD2523" s="1" t="s">
        <v>3791</v>
      </c>
      <c r="AE2523" s="1" t="s">
        <v>3792</v>
      </c>
      <c r="AF2523" s="1" t="s">
        <v>70</v>
      </c>
      <c r="AG2523" s="1" t="s">
        <v>3745</v>
      </c>
      <c r="AH2523">
        <v>719</v>
      </c>
      <c r="AI2523" s="1" t="s">
        <v>70</v>
      </c>
      <c r="AJ2523" s="1" t="s">
        <v>71</v>
      </c>
      <c r="AK2523" s="1" t="s">
        <v>72</v>
      </c>
      <c r="AL2523">
        <v>1</v>
      </c>
      <c r="AM2523" s="1" t="s">
        <v>5217</v>
      </c>
      <c r="AN2523" s="2">
        <v>46143</v>
      </c>
      <c r="AO2523" s="3">
        <v>46143</v>
      </c>
    </row>
    <row r="2524" spans="1:41">
      <c r="A2524" s="1" t="s">
        <v>5218</v>
      </c>
      <c r="B2524" s="1" t="s">
        <v>3733</v>
      </c>
      <c r="E2524" s="1" t="s">
        <v>3787</v>
      </c>
      <c r="F2524">
        <v>46147.833333333336</v>
      </c>
      <c r="G2524">
        <v>46148.833333333336</v>
      </c>
      <c r="H2524">
        <v>46142.833333333336</v>
      </c>
      <c r="I2524">
        <v>46173.833333333336</v>
      </c>
      <c r="J2524" s="1" t="s">
        <v>3777</v>
      </c>
      <c r="K2524" s="1" t="s">
        <v>107</v>
      </c>
      <c r="L2524" s="1" t="s">
        <v>3778</v>
      </c>
      <c r="M2524" s="1" t="s">
        <v>3816</v>
      </c>
      <c r="N2524" s="1" t="s">
        <v>3738</v>
      </c>
      <c r="O2524" s="1" t="s">
        <v>49</v>
      </c>
      <c r="P2524">
        <v>139.6568</v>
      </c>
      <c r="Q2524" s="1" t="s">
        <v>3780</v>
      </c>
      <c r="R2524">
        <v>0.5</v>
      </c>
      <c r="S2524" s="1" t="s">
        <v>51</v>
      </c>
      <c r="T2524" s="1" t="s">
        <v>52</v>
      </c>
      <c r="U2524">
        <v>69.828400000000002</v>
      </c>
      <c r="V2524">
        <v>64.242099999999994</v>
      </c>
      <c r="W2524">
        <v>64.242099999999994</v>
      </c>
      <c r="X2524" s="1" t="s">
        <v>53</v>
      </c>
      <c r="Y2524" s="1" t="s">
        <v>49</v>
      </c>
      <c r="Z2524" s="1" t="s">
        <v>3778</v>
      </c>
      <c r="AA2524" s="1" t="s">
        <v>3817</v>
      </c>
      <c r="AB2524" s="1" t="s">
        <v>3790</v>
      </c>
      <c r="AC2524" s="1" t="s">
        <v>125</v>
      </c>
      <c r="AD2524" s="1" t="s">
        <v>3791</v>
      </c>
      <c r="AE2524" s="1" t="s">
        <v>3792</v>
      </c>
      <c r="AF2524" s="1" t="s">
        <v>70</v>
      </c>
      <c r="AG2524" s="1" t="s">
        <v>3745</v>
      </c>
      <c r="AH2524">
        <v>720</v>
      </c>
      <c r="AI2524" s="1" t="s">
        <v>113</v>
      </c>
      <c r="AJ2524" s="1" t="s">
        <v>114</v>
      </c>
      <c r="AK2524" s="1" t="s">
        <v>115</v>
      </c>
      <c r="AL2524">
        <v>1</v>
      </c>
      <c r="AM2524" s="1" t="s">
        <v>5219</v>
      </c>
      <c r="AN2524" s="2">
        <v>46143</v>
      </c>
      <c r="AO2524" s="3">
        <v>46143</v>
      </c>
    </row>
    <row r="2525" spans="1:41">
      <c r="A2525" s="1" t="s">
        <v>5220</v>
      </c>
      <c r="B2525" s="1" t="s">
        <v>3733</v>
      </c>
      <c r="E2525" s="1" t="s">
        <v>3787</v>
      </c>
      <c r="F2525">
        <v>46147.833333333336</v>
      </c>
      <c r="G2525">
        <v>46148.833333333336</v>
      </c>
      <c r="H2525">
        <v>46142.833333333336</v>
      </c>
      <c r="I2525">
        <v>46173.833333333336</v>
      </c>
      <c r="J2525" s="1" t="s">
        <v>3777</v>
      </c>
      <c r="K2525" s="1" t="s">
        <v>107</v>
      </c>
      <c r="L2525" s="1" t="s">
        <v>3778</v>
      </c>
      <c r="M2525" s="1" t="s">
        <v>3820</v>
      </c>
      <c r="N2525" s="1" t="s">
        <v>3738</v>
      </c>
      <c r="O2525" s="1" t="s">
        <v>49</v>
      </c>
      <c r="P2525">
        <v>143.02590000000001</v>
      </c>
      <c r="Q2525" s="1" t="s">
        <v>3780</v>
      </c>
      <c r="R2525">
        <v>0.49999965041296712</v>
      </c>
      <c r="S2525" s="1" t="s">
        <v>51</v>
      </c>
      <c r="T2525" s="1" t="s">
        <v>52</v>
      </c>
      <c r="U2525">
        <v>71.512900000000002</v>
      </c>
      <c r="V2525">
        <v>65.791899999999998</v>
      </c>
      <c r="W2525">
        <v>65.791899999999998</v>
      </c>
      <c r="X2525" s="1" t="s">
        <v>53</v>
      </c>
      <c r="Y2525" s="1" t="s">
        <v>49</v>
      </c>
      <c r="Z2525" s="1" t="s">
        <v>3778</v>
      </c>
      <c r="AA2525" s="1" t="s">
        <v>3817</v>
      </c>
      <c r="AB2525" s="1" t="s">
        <v>3790</v>
      </c>
      <c r="AC2525" s="1" t="s">
        <v>125</v>
      </c>
      <c r="AD2525" s="1" t="s">
        <v>3791</v>
      </c>
      <c r="AE2525" s="1" t="s">
        <v>3792</v>
      </c>
      <c r="AF2525" s="1" t="s">
        <v>70</v>
      </c>
      <c r="AG2525" s="1" t="s">
        <v>3745</v>
      </c>
      <c r="AH2525">
        <v>721</v>
      </c>
      <c r="AI2525" s="1" t="s">
        <v>113</v>
      </c>
      <c r="AJ2525" s="1" t="s">
        <v>114</v>
      </c>
      <c r="AK2525" s="1" t="s">
        <v>115</v>
      </c>
      <c r="AL2525">
        <v>1</v>
      </c>
      <c r="AM2525" s="1" t="s">
        <v>5221</v>
      </c>
      <c r="AN2525" s="2">
        <v>46143</v>
      </c>
      <c r="AO2525" s="3">
        <v>46143</v>
      </c>
    </row>
    <row r="2526" spans="1:41">
      <c r="A2526" s="1" t="s">
        <v>5222</v>
      </c>
      <c r="B2526" s="1" t="s">
        <v>3733</v>
      </c>
      <c r="E2526" s="1" t="s">
        <v>3734</v>
      </c>
      <c r="F2526">
        <v>46148.833333333336</v>
      </c>
      <c r="G2526">
        <v>46149.833333333336</v>
      </c>
      <c r="H2526">
        <v>46142.833333333336</v>
      </c>
      <c r="I2526">
        <v>46173.833333333336</v>
      </c>
      <c r="J2526" s="1" t="s">
        <v>3735</v>
      </c>
      <c r="K2526" s="1" t="s">
        <v>45</v>
      </c>
      <c r="L2526" s="1" t="s">
        <v>3736</v>
      </c>
      <c r="M2526" s="1" t="s">
        <v>3737</v>
      </c>
      <c r="N2526" s="1" t="s">
        <v>3738</v>
      </c>
      <c r="O2526" s="1" t="s">
        <v>49</v>
      </c>
      <c r="P2526">
        <v>1494.4486999999999</v>
      </c>
      <c r="Q2526" s="1" t="s">
        <v>3739</v>
      </c>
      <c r="R2526">
        <v>3.1610988051981981E-2</v>
      </c>
      <c r="S2526" s="1" t="s">
        <v>3740</v>
      </c>
      <c r="T2526" s="1" t="s">
        <v>52</v>
      </c>
      <c r="U2526">
        <v>47.241</v>
      </c>
      <c r="V2526">
        <v>38.332599999999999</v>
      </c>
      <c r="W2526">
        <v>38.332599999999999</v>
      </c>
      <c r="X2526" s="1" t="s">
        <v>53</v>
      </c>
      <c r="Y2526" s="1" t="s">
        <v>49</v>
      </c>
      <c r="Z2526" s="1" t="s">
        <v>3736</v>
      </c>
      <c r="AA2526" s="1" t="s">
        <v>3741</v>
      </c>
      <c r="AB2526" s="1" t="s">
        <v>3742</v>
      </c>
      <c r="AC2526" s="1" t="s">
        <v>67</v>
      </c>
      <c r="AD2526" s="1" t="s">
        <v>3743</v>
      </c>
      <c r="AE2526" s="1" t="s">
        <v>3744</v>
      </c>
      <c r="AF2526" s="1" t="s">
        <v>70</v>
      </c>
      <c r="AG2526" s="1" t="s">
        <v>3745</v>
      </c>
      <c r="AH2526">
        <v>722</v>
      </c>
      <c r="AI2526" s="1" t="s">
        <v>70</v>
      </c>
      <c r="AJ2526" s="1" t="s">
        <v>71</v>
      </c>
      <c r="AK2526" s="1" t="s">
        <v>72</v>
      </c>
      <c r="AL2526">
        <v>1</v>
      </c>
      <c r="AM2526" s="1" t="s">
        <v>5223</v>
      </c>
      <c r="AN2526" s="2">
        <v>46143</v>
      </c>
      <c r="AO2526" s="3">
        <v>46143</v>
      </c>
    </row>
    <row r="2527" spans="1:41">
      <c r="A2527" s="1" t="s">
        <v>5224</v>
      </c>
      <c r="B2527" s="1" t="s">
        <v>3733</v>
      </c>
      <c r="E2527" s="1" t="s">
        <v>3734</v>
      </c>
      <c r="F2527">
        <v>46148.833333333336</v>
      </c>
      <c r="G2527">
        <v>46149.833333333336</v>
      </c>
      <c r="H2527">
        <v>46142.833333333336</v>
      </c>
      <c r="I2527">
        <v>46173.833333333336</v>
      </c>
      <c r="J2527" s="1" t="s">
        <v>3735</v>
      </c>
      <c r="K2527" s="1" t="s">
        <v>45</v>
      </c>
      <c r="L2527" s="1" t="s">
        <v>3736</v>
      </c>
      <c r="M2527" s="1" t="s">
        <v>3748</v>
      </c>
      <c r="N2527" s="1" t="s">
        <v>3738</v>
      </c>
      <c r="O2527" s="1" t="s">
        <v>49</v>
      </c>
      <c r="P2527">
        <v>1617.6175000000001</v>
      </c>
      <c r="Q2527" s="1" t="s">
        <v>3739</v>
      </c>
      <c r="R2527">
        <v>3.1610995800923275E-2</v>
      </c>
      <c r="S2527" s="1" t="s">
        <v>3740</v>
      </c>
      <c r="T2527" s="1" t="s">
        <v>52</v>
      </c>
      <c r="U2527">
        <v>51.134500000000003</v>
      </c>
      <c r="V2527">
        <v>41.491900000000001</v>
      </c>
      <c r="W2527">
        <v>41.491900000000001</v>
      </c>
      <c r="X2527" s="1" t="s">
        <v>53</v>
      </c>
      <c r="Y2527" s="1" t="s">
        <v>49</v>
      </c>
      <c r="Z2527" s="1" t="s">
        <v>3736</v>
      </c>
      <c r="AA2527" s="1" t="s">
        <v>3741</v>
      </c>
      <c r="AB2527" s="1" t="s">
        <v>3742</v>
      </c>
      <c r="AC2527" s="1" t="s">
        <v>67</v>
      </c>
      <c r="AD2527" s="1" t="s">
        <v>3743</v>
      </c>
      <c r="AE2527" s="1" t="s">
        <v>3744</v>
      </c>
      <c r="AF2527" s="1" t="s">
        <v>70</v>
      </c>
      <c r="AG2527" s="1" t="s">
        <v>3745</v>
      </c>
      <c r="AH2527">
        <v>723</v>
      </c>
      <c r="AI2527" s="1" t="s">
        <v>70</v>
      </c>
      <c r="AJ2527" s="1" t="s">
        <v>71</v>
      </c>
      <c r="AK2527" s="1" t="s">
        <v>72</v>
      </c>
      <c r="AL2527">
        <v>1</v>
      </c>
      <c r="AM2527" s="1" t="s">
        <v>5225</v>
      </c>
      <c r="AN2527" s="2">
        <v>46143</v>
      </c>
      <c r="AO2527" s="3">
        <v>46143</v>
      </c>
    </row>
    <row r="2528" spans="1:41">
      <c r="A2528" s="1" t="s">
        <v>5226</v>
      </c>
      <c r="B2528" s="1" t="s">
        <v>3733</v>
      </c>
      <c r="E2528" s="1" t="s">
        <v>3734</v>
      </c>
      <c r="F2528">
        <v>46148.833333333336</v>
      </c>
      <c r="G2528">
        <v>46149.833333333336</v>
      </c>
      <c r="H2528">
        <v>46142.833333333336</v>
      </c>
      <c r="I2528">
        <v>46173.833333333336</v>
      </c>
      <c r="J2528" s="1" t="s">
        <v>3751</v>
      </c>
      <c r="K2528" s="1" t="s">
        <v>124</v>
      </c>
      <c r="L2528" s="1" t="s">
        <v>3752</v>
      </c>
      <c r="M2528" s="1" t="s">
        <v>3753</v>
      </c>
      <c r="N2528" s="1" t="s">
        <v>3738</v>
      </c>
      <c r="O2528" s="1" t="s">
        <v>49</v>
      </c>
      <c r="P2528">
        <v>11.6043</v>
      </c>
      <c r="Q2528" s="1" t="s">
        <v>3754</v>
      </c>
      <c r="R2528">
        <v>6.2499763018880925</v>
      </c>
      <c r="S2528" s="1" t="s">
        <v>51</v>
      </c>
      <c r="T2528" s="1" t="s">
        <v>52</v>
      </c>
      <c r="U2528">
        <v>72.526600000000002</v>
      </c>
      <c r="V2528">
        <v>68.900300000000001</v>
      </c>
      <c r="W2528">
        <v>68.900300000000001</v>
      </c>
      <c r="X2528" s="1" t="s">
        <v>53</v>
      </c>
      <c r="Y2528" s="1" t="s">
        <v>49</v>
      </c>
      <c r="Z2528" s="1" t="s">
        <v>3752</v>
      </c>
      <c r="AA2528" s="1" t="s">
        <v>3741</v>
      </c>
      <c r="AB2528" s="1" t="s">
        <v>3742</v>
      </c>
      <c r="AC2528" s="1" t="s">
        <v>67</v>
      </c>
      <c r="AD2528" s="1" t="s">
        <v>3743</v>
      </c>
      <c r="AE2528" s="1" t="s">
        <v>3744</v>
      </c>
      <c r="AF2528" s="1" t="s">
        <v>70</v>
      </c>
      <c r="AG2528" s="1" t="s">
        <v>3745</v>
      </c>
      <c r="AH2528">
        <v>724</v>
      </c>
      <c r="AI2528" s="1" t="s">
        <v>70</v>
      </c>
      <c r="AJ2528" s="1" t="s">
        <v>71</v>
      </c>
      <c r="AK2528" s="1" t="s">
        <v>72</v>
      </c>
      <c r="AL2528">
        <v>1</v>
      </c>
      <c r="AM2528" s="1" t="s">
        <v>5227</v>
      </c>
      <c r="AN2528" s="2">
        <v>46143</v>
      </c>
      <c r="AO2528" s="3">
        <v>46143</v>
      </c>
    </row>
    <row r="2529" spans="1:41">
      <c r="A2529" s="1" t="s">
        <v>5228</v>
      </c>
      <c r="B2529" s="1" t="s">
        <v>3733</v>
      </c>
      <c r="E2529" s="1" t="s">
        <v>3734</v>
      </c>
      <c r="F2529">
        <v>46148.833333333336</v>
      </c>
      <c r="G2529">
        <v>46149.833333333336</v>
      </c>
      <c r="H2529">
        <v>46142.833333333336</v>
      </c>
      <c r="I2529">
        <v>46173.833333333336</v>
      </c>
      <c r="J2529" s="1" t="s">
        <v>3751</v>
      </c>
      <c r="K2529" s="1" t="s">
        <v>124</v>
      </c>
      <c r="L2529" s="1" t="s">
        <v>3752</v>
      </c>
      <c r="M2529" s="1" t="s">
        <v>3757</v>
      </c>
      <c r="N2529" s="1" t="s">
        <v>3738</v>
      </c>
      <c r="O2529" s="1" t="s">
        <v>49</v>
      </c>
      <c r="P2529">
        <v>11.7935</v>
      </c>
      <c r="Q2529" s="1" t="s">
        <v>3754</v>
      </c>
      <c r="R2529">
        <v>6.2499936405647176</v>
      </c>
      <c r="S2529" s="1" t="s">
        <v>51</v>
      </c>
      <c r="T2529" s="1" t="s">
        <v>52</v>
      </c>
      <c r="U2529">
        <v>73.709299999999999</v>
      </c>
      <c r="V2529">
        <v>70.023799999999994</v>
      </c>
      <c r="W2529">
        <v>70.023799999999994</v>
      </c>
      <c r="X2529" s="1" t="s">
        <v>53</v>
      </c>
      <c r="Y2529" s="1" t="s">
        <v>49</v>
      </c>
      <c r="Z2529" s="1" t="s">
        <v>3752</v>
      </c>
      <c r="AA2529" s="1" t="s">
        <v>3741</v>
      </c>
      <c r="AB2529" s="1" t="s">
        <v>3742</v>
      </c>
      <c r="AC2529" s="1" t="s">
        <v>67</v>
      </c>
      <c r="AD2529" s="1" t="s">
        <v>3743</v>
      </c>
      <c r="AE2529" s="1" t="s">
        <v>3744</v>
      </c>
      <c r="AF2529" s="1" t="s">
        <v>70</v>
      </c>
      <c r="AG2529" s="1" t="s">
        <v>3745</v>
      </c>
      <c r="AH2529">
        <v>725</v>
      </c>
      <c r="AI2529" s="1" t="s">
        <v>70</v>
      </c>
      <c r="AJ2529" s="1" t="s">
        <v>71</v>
      </c>
      <c r="AK2529" s="1" t="s">
        <v>72</v>
      </c>
      <c r="AL2529">
        <v>1</v>
      </c>
      <c r="AM2529" s="1" t="s">
        <v>5229</v>
      </c>
      <c r="AN2529" s="2">
        <v>46143</v>
      </c>
      <c r="AO2529" s="3">
        <v>46143</v>
      </c>
    </row>
    <row r="2530" spans="1:41">
      <c r="A2530" s="1" t="s">
        <v>5230</v>
      </c>
      <c r="B2530" s="1" t="s">
        <v>3733</v>
      </c>
      <c r="E2530" s="1" t="s">
        <v>3734</v>
      </c>
      <c r="F2530">
        <v>46148.833333333336</v>
      </c>
      <c r="G2530">
        <v>46149.833333333336</v>
      </c>
      <c r="H2530">
        <v>46142.833333333336</v>
      </c>
      <c r="I2530">
        <v>46173.833333333336</v>
      </c>
      <c r="J2530" s="1" t="s">
        <v>3760</v>
      </c>
      <c r="K2530" s="1" t="s">
        <v>76</v>
      </c>
      <c r="L2530" s="1" t="s">
        <v>3761</v>
      </c>
      <c r="M2530" s="1" t="s">
        <v>3762</v>
      </c>
      <c r="N2530" s="1" t="s">
        <v>3738</v>
      </c>
      <c r="O2530" s="1" t="s">
        <v>49</v>
      </c>
      <c r="P2530">
        <v>341.4468</v>
      </c>
      <c r="Q2530" s="1" t="s">
        <v>3763</v>
      </c>
      <c r="R2530">
        <v>2.5999950797605954E-2</v>
      </c>
      <c r="S2530" s="1" t="s">
        <v>51</v>
      </c>
      <c r="T2530" s="1" t="s">
        <v>52</v>
      </c>
      <c r="U2530">
        <v>8.8775999999999993</v>
      </c>
      <c r="V2530">
        <v>8.1946999999999992</v>
      </c>
      <c r="W2530">
        <v>8.1946999999999992</v>
      </c>
      <c r="X2530" s="1" t="s">
        <v>53</v>
      </c>
      <c r="Y2530" s="1" t="s">
        <v>49</v>
      </c>
      <c r="Z2530" s="1" t="s">
        <v>3761</v>
      </c>
      <c r="AA2530" s="1" t="s">
        <v>3741</v>
      </c>
      <c r="AB2530" s="1" t="s">
        <v>3742</v>
      </c>
      <c r="AC2530" s="1" t="s">
        <v>67</v>
      </c>
      <c r="AD2530" s="1" t="s">
        <v>3743</v>
      </c>
      <c r="AE2530" s="1" t="s">
        <v>3744</v>
      </c>
      <c r="AF2530" s="1" t="s">
        <v>70</v>
      </c>
      <c r="AG2530" s="1" t="s">
        <v>3745</v>
      </c>
      <c r="AH2530">
        <v>726</v>
      </c>
      <c r="AI2530" s="1" t="s">
        <v>70</v>
      </c>
      <c r="AJ2530" s="1" t="s">
        <v>71</v>
      </c>
      <c r="AK2530" s="1" t="s">
        <v>72</v>
      </c>
      <c r="AL2530">
        <v>1</v>
      </c>
      <c r="AM2530" s="1" t="s">
        <v>5231</v>
      </c>
      <c r="AN2530" s="2">
        <v>46143</v>
      </c>
      <c r="AO2530" s="3">
        <v>46143</v>
      </c>
    </row>
    <row r="2531" spans="1:41">
      <c r="A2531" s="1" t="s">
        <v>5232</v>
      </c>
      <c r="B2531" s="1" t="s">
        <v>3733</v>
      </c>
      <c r="E2531" s="1" t="s">
        <v>3734</v>
      </c>
      <c r="F2531">
        <v>46148.833333333336</v>
      </c>
      <c r="G2531">
        <v>46149.833333333336</v>
      </c>
      <c r="H2531">
        <v>46142.833333333336</v>
      </c>
      <c r="I2531">
        <v>46173.833333333336</v>
      </c>
      <c r="J2531" s="1" t="s">
        <v>3760</v>
      </c>
      <c r="K2531" s="1" t="s">
        <v>76</v>
      </c>
      <c r="L2531" s="1" t="s">
        <v>3761</v>
      </c>
      <c r="M2531" s="1" t="s">
        <v>3766</v>
      </c>
      <c r="N2531" s="1" t="s">
        <v>3738</v>
      </c>
      <c r="O2531" s="1" t="s">
        <v>49</v>
      </c>
      <c r="P2531">
        <v>334.39769999999999</v>
      </c>
      <c r="Q2531" s="1" t="s">
        <v>3763</v>
      </c>
      <c r="R2531">
        <v>2.5999879783862149E-2</v>
      </c>
      <c r="S2531" s="1" t="s">
        <v>51</v>
      </c>
      <c r="T2531" s="1" t="s">
        <v>52</v>
      </c>
      <c r="U2531">
        <v>8.6943000000000001</v>
      </c>
      <c r="V2531">
        <v>8.0254999999999992</v>
      </c>
      <c r="W2531">
        <v>8.0254999999999992</v>
      </c>
      <c r="X2531" s="1" t="s">
        <v>53</v>
      </c>
      <c r="Y2531" s="1" t="s">
        <v>49</v>
      </c>
      <c r="Z2531" s="1" t="s">
        <v>3761</v>
      </c>
      <c r="AA2531" s="1" t="s">
        <v>3741</v>
      </c>
      <c r="AB2531" s="1" t="s">
        <v>3742</v>
      </c>
      <c r="AC2531" s="1" t="s">
        <v>67</v>
      </c>
      <c r="AD2531" s="1" t="s">
        <v>3743</v>
      </c>
      <c r="AE2531" s="1" t="s">
        <v>3744</v>
      </c>
      <c r="AF2531" s="1" t="s">
        <v>70</v>
      </c>
      <c r="AG2531" s="1" t="s">
        <v>3745</v>
      </c>
      <c r="AH2531">
        <v>727</v>
      </c>
      <c r="AI2531" s="1" t="s">
        <v>70</v>
      </c>
      <c r="AJ2531" s="1" t="s">
        <v>71</v>
      </c>
      <c r="AK2531" s="1" t="s">
        <v>72</v>
      </c>
      <c r="AL2531">
        <v>1</v>
      </c>
      <c r="AM2531" s="1" t="s">
        <v>5233</v>
      </c>
      <c r="AN2531" s="2">
        <v>46143</v>
      </c>
      <c r="AO2531" s="3">
        <v>46143</v>
      </c>
    </row>
    <row r="2532" spans="1:41">
      <c r="A2532" s="1" t="s">
        <v>5234</v>
      </c>
      <c r="B2532" s="1" t="s">
        <v>3733</v>
      </c>
      <c r="E2532" s="1" t="s">
        <v>3734</v>
      </c>
      <c r="F2532">
        <v>46148.833333333336</v>
      </c>
      <c r="G2532">
        <v>46149.833333333336</v>
      </c>
      <c r="H2532">
        <v>46142.833333333336</v>
      </c>
      <c r="I2532">
        <v>46173.833333333336</v>
      </c>
      <c r="J2532" s="1" t="s">
        <v>3769</v>
      </c>
      <c r="K2532" s="1" t="s">
        <v>87</v>
      </c>
      <c r="L2532" s="1" t="s">
        <v>3770</v>
      </c>
      <c r="M2532" s="1" t="s">
        <v>3771</v>
      </c>
      <c r="N2532" s="1" t="s">
        <v>3738</v>
      </c>
      <c r="O2532" s="1" t="s">
        <v>49</v>
      </c>
      <c r="P2532">
        <v>423.01440000000002</v>
      </c>
      <c r="Q2532" s="1" t="s">
        <v>3739</v>
      </c>
      <c r="R2532">
        <v>8.2600024963689178E-2</v>
      </c>
      <c r="S2532" s="1" t="s">
        <v>3740</v>
      </c>
      <c r="T2532" s="1" t="s">
        <v>52</v>
      </c>
      <c r="U2532">
        <v>34.941000000000003</v>
      </c>
      <c r="V2532">
        <v>28.7989</v>
      </c>
      <c r="W2532">
        <v>28.7989</v>
      </c>
      <c r="X2532" s="1" t="s">
        <v>53</v>
      </c>
      <c r="Y2532" s="1" t="s">
        <v>49</v>
      </c>
      <c r="Z2532" s="1" t="s">
        <v>3770</v>
      </c>
      <c r="AA2532" s="1" t="s">
        <v>3741</v>
      </c>
      <c r="AB2532" s="1" t="s">
        <v>3742</v>
      </c>
      <c r="AC2532" s="1" t="s">
        <v>67</v>
      </c>
      <c r="AD2532" s="1" t="s">
        <v>3743</v>
      </c>
      <c r="AE2532" s="1" t="s">
        <v>3744</v>
      </c>
      <c r="AF2532" s="1" t="s">
        <v>70</v>
      </c>
      <c r="AG2532" s="1" t="s">
        <v>3745</v>
      </c>
      <c r="AH2532">
        <v>728</v>
      </c>
      <c r="AI2532" s="1" t="s">
        <v>70</v>
      </c>
      <c r="AJ2532" s="1" t="s">
        <v>71</v>
      </c>
      <c r="AK2532" s="1" t="s">
        <v>72</v>
      </c>
      <c r="AL2532">
        <v>1</v>
      </c>
      <c r="AM2532" s="1" t="s">
        <v>5235</v>
      </c>
      <c r="AN2532" s="2">
        <v>46143</v>
      </c>
      <c r="AO2532" s="3">
        <v>46143</v>
      </c>
    </row>
    <row r="2533" spans="1:41">
      <c r="A2533" s="1" t="s">
        <v>5236</v>
      </c>
      <c r="B2533" s="1" t="s">
        <v>3733</v>
      </c>
      <c r="E2533" s="1" t="s">
        <v>3734</v>
      </c>
      <c r="F2533">
        <v>46148.833333333336</v>
      </c>
      <c r="G2533">
        <v>46149.833333333336</v>
      </c>
      <c r="H2533">
        <v>46142.833333333336</v>
      </c>
      <c r="I2533">
        <v>46173.833333333336</v>
      </c>
      <c r="J2533" s="1" t="s">
        <v>3769</v>
      </c>
      <c r="K2533" s="1" t="s">
        <v>87</v>
      </c>
      <c r="L2533" s="1" t="s">
        <v>3770</v>
      </c>
      <c r="M2533" s="1" t="s">
        <v>3774</v>
      </c>
      <c r="N2533" s="1" t="s">
        <v>3738</v>
      </c>
      <c r="O2533" s="1" t="s">
        <v>49</v>
      </c>
      <c r="P2533">
        <v>435.58139999999997</v>
      </c>
      <c r="Q2533" s="1" t="s">
        <v>3739</v>
      </c>
      <c r="R2533">
        <v>8.2599945727710136E-2</v>
      </c>
      <c r="S2533" s="1" t="s">
        <v>3740</v>
      </c>
      <c r="T2533" s="1" t="s">
        <v>52</v>
      </c>
      <c r="U2533">
        <v>35.978999999999999</v>
      </c>
      <c r="V2533">
        <v>29.654399999999999</v>
      </c>
      <c r="W2533">
        <v>29.654399999999999</v>
      </c>
      <c r="X2533" s="1" t="s">
        <v>53</v>
      </c>
      <c r="Y2533" s="1" t="s">
        <v>49</v>
      </c>
      <c r="Z2533" s="1" t="s">
        <v>3770</v>
      </c>
      <c r="AA2533" s="1" t="s">
        <v>3741</v>
      </c>
      <c r="AB2533" s="1" t="s">
        <v>3742</v>
      </c>
      <c r="AC2533" s="1" t="s">
        <v>67</v>
      </c>
      <c r="AD2533" s="1" t="s">
        <v>3743</v>
      </c>
      <c r="AE2533" s="1" t="s">
        <v>3744</v>
      </c>
      <c r="AF2533" s="1" t="s">
        <v>70</v>
      </c>
      <c r="AG2533" s="1" t="s">
        <v>3745</v>
      </c>
      <c r="AH2533">
        <v>729</v>
      </c>
      <c r="AI2533" s="1" t="s">
        <v>70</v>
      </c>
      <c r="AJ2533" s="1" t="s">
        <v>71</v>
      </c>
      <c r="AK2533" s="1" t="s">
        <v>72</v>
      </c>
      <c r="AL2533">
        <v>1</v>
      </c>
      <c r="AM2533" s="1" t="s">
        <v>5237</v>
      </c>
      <c r="AN2533" s="2">
        <v>46143</v>
      </c>
      <c r="AO2533" s="3">
        <v>46143</v>
      </c>
    </row>
    <row r="2534" spans="1:41">
      <c r="A2534" s="1" t="s">
        <v>5238</v>
      </c>
      <c r="B2534" s="1" t="s">
        <v>3733</v>
      </c>
      <c r="E2534" s="1" t="s">
        <v>3734</v>
      </c>
      <c r="F2534">
        <v>46148.833333333336</v>
      </c>
      <c r="G2534">
        <v>46149.833333333336</v>
      </c>
      <c r="H2534">
        <v>46142.833333333336</v>
      </c>
      <c r="I2534">
        <v>46173.833333333336</v>
      </c>
      <c r="J2534" s="1" t="s">
        <v>3777</v>
      </c>
      <c r="K2534" s="1" t="s">
        <v>107</v>
      </c>
      <c r="L2534" s="1" t="s">
        <v>3778</v>
      </c>
      <c r="M2534" s="1" t="s">
        <v>3779</v>
      </c>
      <c r="N2534" s="1" t="s">
        <v>3738</v>
      </c>
      <c r="O2534" s="1" t="s">
        <v>49</v>
      </c>
      <c r="P2534">
        <v>323.28179999999998</v>
      </c>
      <c r="Q2534" s="1" t="s">
        <v>3780</v>
      </c>
      <c r="R2534">
        <v>0.5</v>
      </c>
      <c r="S2534" s="1" t="s">
        <v>51</v>
      </c>
      <c r="T2534" s="1" t="s">
        <v>52</v>
      </c>
      <c r="U2534">
        <v>161.64089999999999</v>
      </c>
      <c r="V2534">
        <v>148.70959999999999</v>
      </c>
      <c r="W2534">
        <v>148.70959999999999</v>
      </c>
      <c r="X2534" s="1" t="s">
        <v>53</v>
      </c>
      <c r="Y2534" s="1" t="s">
        <v>49</v>
      </c>
      <c r="Z2534" s="1" t="s">
        <v>3778</v>
      </c>
      <c r="AA2534" s="1" t="s">
        <v>3781</v>
      </c>
      <c r="AB2534" s="1" t="s">
        <v>3742</v>
      </c>
      <c r="AC2534" s="1" t="s">
        <v>67</v>
      </c>
      <c r="AD2534" s="1" t="s">
        <v>3743</v>
      </c>
      <c r="AE2534" s="1" t="s">
        <v>3744</v>
      </c>
      <c r="AF2534" s="1" t="s">
        <v>70</v>
      </c>
      <c r="AG2534" s="1" t="s">
        <v>3745</v>
      </c>
      <c r="AH2534">
        <v>730</v>
      </c>
      <c r="AI2534" s="1" t="s">
        <v>113</v>
      </c>
      <c r="AJ2534" s="1" t="s">
        <v>114</v>
      </c>
      <c r="AK2534" s="1" t="s">
        <v>115</v>
      </c>
      <c r="AL2534">
        <v>1</v>
      </c>
      <c r="AM2534" s="1" t="s">
        <v>5239</v>
      </c>
      <c r="AN2534" s="2">
        <v>46143</v>
      </c>
      <c r="AO2534" s="3">
        <v>46143</v>
      </c>
    </row>
    <row r="2535" spans="1:41">
      <c r="A2535" s="1" t="s">
        <v>5240</v>
      </c>
      <c r="B2535" s="1" t="s">
        <v>3733</v>
      </c>
      <c r="E2535" s="1" t="s">
        <v>3734</v>
      </c>
      <c r="F2535">
        <v>46148.833333333336</v>
      </c>
      <c r="G2535">
        <v>46149.833333333336</v>
      </c>
      <c r="H2535">
        <v>46142.833333333336</v>
      </c>
      <c r="I2535">
        <v>46173.833333333336</v>
      </c>
      <c r="J2535" s="1" t="s">
        <v>3777</v>
      </c>
      <c r="K2535" s="1" t="s">
        <v>107</v>
      </c>
      <c r="L2535" s="1" t="s">
        <v>3778</v>
      </c>
      <c r="M2535" s="1" t="s">
        <v>3784</v>
      </c>
      <c r="N2535" s="1" t="s">
        <v>3738</v>
      </c>
      <c r="O2535" s="1" t="s">
        <v>49</v>
      </c>
      <c r="P2535">
        <v>328.17680000000001</v>
      </c>
      <c r="Q2535" s="1" t="s">
        <v>3780</v>
      </c>
      <c r="R2535">
        <v>0.5</v>
      </c>
      <c r="S2535" s="1" t="s">
        <v>51</v>
      </c>
      <c r="T2535" s="1" t="s">
        <v>52</v>
      </c>
      <c r="U2535">
        <v>164.08840000000001</v>
      </c>
      <c r="V2535">
        <v>150.96129999999999</v>
      </c>
      <c r="W2535">
        <v>150.96129999999999</v>
      </c>
      <c r="X2535" s="1" t="s">
        <v>53</v>
      </c>
      <c r="Y2535" s="1" t="s">
        <v>49</v>
      </c>
      <c r="Z2535" s="1" t="s">
        <v>3778</v>
      </c>
      <c r="AA2535" s="1" t="s">
        <v>3781</v>
      </c>
      <c r="AB2535" s="1" t="s">
        <v>3742</v>
      </c>
      <c r="AC2535" s="1" t="s">
        <v>67</v>
      </c>
      <c r="AD2535" s="1" t="s">
        <v>3743</v>
      </c>
      <c r="AE2535" s="1" t="s">
        <v>3744</v>
      </c>
      <c r="AF2535" s="1" t="s">
        <v>70</v>
      </c>
      <c r="AG2535" s="1" t="s">
        <v>3745</v>
      </c>
      <c r="AH2535">
        <v>731</v>
      </c>
      <c r="AI2535" s="1" t="s">
        <v>113</v>
      </c>
      <c r="AJ2535" s="1" t="s">
        <v>114</v>
      </c>
      <c r="AK2535" s="1" t="s">
        <v>115</v>
      </c>
      <c r="AL2535">
        <v>1</v>
      </c>
      <c r="AM2535" s="1" t="s">
        <v>5241</v>
      </c>
      <c r="AN2535" s="2">
        <v>46143</v>
      </c>
      <c r="AO2535" s="3">
        <v>46143</v>
      </c>
    </row>
    <row r="2536" spans="1:41">
      <c r="A2536" s="1" t="s">
        <v>5242</v>
      </c>
      <c r="B2536" s="1" t="s">
        <v>3733</v>
      </c>
      <c r="E2536" s="1" t="s">
        <v>3787</v>
      </c>
      <c r="F2536">
        <v>46148.833333333336</v>
      </c>
      <c r="G2536">
        <v>46149.833333333336</v>
      </c>
      <c r="H2536">
        <v>46142.833333333336</v>
      </c>
      <c r="I2536">
        <v>46173.833333333336</v>
      </c>
      <c r="J2536" s="1" t="s">
        <v>3735</v>
      </c>
      <c r="K2536" s="1" t="s">
        <v>45</v>
      </c>
      <c r="L2536" s="1" t="s">
        <v>3736</v>
      </c>
      <c r="M2536" s="1" t="s">
        <v>3788</v>
      </c>
      <c r="N2536" s="1" t="s">
        <v>3738</v>
      </c>
      <c r="O2536" s="1" t="s">
        <v>49</v>
      </c>
      <c r="P2536">
        <v>611.70839999999998</v>
      </c>
      <c r="Q2536" s="1" t="s">
        <v>3739</v>
      </c>
      <c r="R2536">
        <v>3.1610976733358574E-2</v>
      </c>
      <c r="S2536" s="1" t="s">
        <v>3740</v>
      </c>
      <c r="T2536" s="1" t="s">
        <v>52</v>
      </c>
      <c r="U2536">
        <v>19.3367</v>
      </c>
      <c r="V2536">
        <v>15.690300000000001</v>
      </c>
      <c r="W2536">
        <v>15.690300000000001</v>
      </c>
      <c r="X2536" s="1" t="s">
        <v>53</v>
      </c>
      <c r="Y2536" s="1" t="s">
        <v>49</v>
      </c>
      <c r="Z2536" s="1" t="s">
        <v>3736</v>
      </c>
      <c r="AA2536" s="1" t="s">
        <v>3789</v>
      </c>
      <c r="AB2536" s="1" t="s">
        <v>3790</v>
      </c>
      <c r="AC2536" s="1" t="s">
        <v>125</v>
      </c>
      <c r="AD2536" s="1" t="s">
        <v>3791</v>
      </c>
      <c r="AE2536" s="1" t="s">
        <v>3792</v>
      </c>
      <c r="AF2536" s="1" t="s">
        <v>70</v>
      </c>
      <c r="AG2536" s="1" t="s">
        <v>3745</v>
      </c>
      <c r="AH2536">
        <v>732</v>
      </c>
      <c r="AI2536" s="1" t="s">
        <v>70</v>
      </c>
      <c r="AJ2536" s="1" t="s">
        <v>71</v>
      </c>
      <c r="AK2536" s="1" t="s">
        <v>72</v>
      </c>
      <c r="AL2536">
        <v>1</v>
      </c>
      <c r="AM2536" s="1" t="s">
        <v>5243</v>
      </c>
      <c r="AN2536" s="2">
        <v>46143</v>
      </c>
      <c r="AO2536" s="3">
        <v>46143</v>
      </c>
    </row>
    <row r="2537" spans="1:41">
      <c r="A2537" s="1" t="s">
        <v>5244</v>
      </c>
      <c r="B2537" s="1" t="s">
        <v>3733</v>
      </c>
      <c r="E2537" s="1" t="s">
        <v>3787</v>
      </c>
      <c r="F2537">
        <v>46148.833333333336</v>
      </c>
      <c r="G2537">
        <v>46149.833333333336</v>
      </c>
      <c r="H2537">
        <v>46142.833333333336</v>
      </c>
      <c r="I2537">
        <v>46173.833333333336</v>
      </c>
      <c r="J2537" s="1" t="s">
        <v>3735</v>
      </c>
      <c r="K2537" s="1" t="s">
        <v>45</v>
      </c>
      <c r="L2537" s="1" t="s">
        <v>3736</v>
      </c>
      <c r="M2537" s="1" t="s">
        <v>3795</v>
      </c>
      <c r="N2537" s="1" t="s">
        <v>3738</v>
      </c>
      <c r="O2537" s="1" t="s">
        <v>49</v>
      </c>
      <c r="P2537">
        <v>692.07899999999995</v>
      </c>
      <c r="Q2537" s="1" t="s">
        <v>3739</v>
      </c>
      <c r="R2537">
        <v>3.1610986607020303E-2</v>
      </c>
      <c r="S2537" s="1" t="s">
        <v>3740</v>
      </c>
      <c r="T2537" s="1" t="s">
        <v>52</v>
      </c>
      <c r="U2537">
        <v>21.877300000000002</v>
      </c>
      <c r="V2537">
        <v>17.751899999999999</v>
      </c>
      <c r="W2537">
        <v>17.751899999999999</v>
      </c>
      <c r="X2537" s="1" t="s">
        <v>53</v>
      </c>
      <c r="Y2537" s="1" t="s">
        <v>49</v>
      </c>
      <c r="Z2537" s="1" t="s">
        <v>3736</v>
      </c>
      <c r="AA2537" s="1" t="s">
        <v>3789</v>
      </c>
      <c r="AB2537" s="1" t="s">
        <v>3790</v>
      </c>
      <c r="AC2537" s="1" t="s">
        <v>125</v>
      </c>
      <c r="AD2537" s="1" t="s">
        <v>3791</v>
      </c>
      <c r="AE2537" s="1" t="s">
        <v>3792</v>
      </c>
      <c r="AF2537" s="1" t="s">
        <v>70</v>
      </c>
      <c r="AG2537" s="1" t="s">
        <v>3745</v>
      </c>
      <c r="AH2537">
        <v>733</v>
      </c>
      <c r="AI2537" s="1" t="s">
        <v>70</v>
      </c>
      <c r="AJ2537" s="1" t="s">
        <v>71</v>
      </c>
      <c r="AK2537" s="1" t="s">
        <v>72</v>
      </c>
      <c r="AL2537">
        <v>1</v>
      </c>
      <c r="AM2537" s="1" t="s">
        <v>5245</v>
      </c>
      <c r="AN2537" s="2">
        <v>46143</v>
      </c>
      <c r="AO2537" s="3">
        <v>46143</v>
      </c>
    </row>
    <row r="2538" spans="1:41">
      <c r="A2538" s="1" t="s">
        <v>5246</v>
      </c>
      <c r="B2538" s="1" t="s">
        <v>3733</v>
      </c>
      <c r="E2538" s="1" t="s">
        <v>3787</v>
      </c>
      <c r="F2538">
        <v>46148.833333333336</v>
      </c>
      <c r="G2538">
        <v>46149.833333333336</v>
      </c>
      <c r="H2538">
        <v>46142.833333333336</v>
      </c>
      <c r="I2538">
        <v>46173.833333333336</v>
      </c>
      <c r="J2538" s="1" t="s">
        <v>3751</v>
      </c>
      <c r="K2538" s="1" t="s">
        <v>124</v>
      </c>
      <c r="L2538" s="1" t="s">
        <v>3752</v>
      </c>
      <c r="M2538" s="1" t="s">
        <v>3798</v>
      </c>
      <c r="N2538" s="1" t="s">
        <v>3738</v>
      </c>
      <c r="O2538" s="1" t="s">
        <v>49</v>
      </c>
      <c r="P2538">
        <v>5.4767000000000001</v>
      </c>
      <c r="Q2538" s="1" t="s">
        <v>3754</v>
      </c>
      <c r="R2538">
        <v>6.249949787280662</v>
      </c>
      <c r="S2538" s="1" t="s">
        <v>51</v>
      </c>
      <c r="T2538" s="1" t="s">
        <v>52</v>
      </c>
      <c r="U2538">
        <v>34.229100000000003</v>
      </c>
      <c r="V2538">
        <v>32.517600000000002</v>
      </c>
      <c r="W2538">
        <v>32.517600000000002</v>
      </c>
      <c r="X2538" s="1" t="s">
        <v>53</v>
      </c>
      <c r="Y2538" s="1" t="s">
        <v>49</v>
      </c>
      <c r="Z2538" s="1" t="s">
        <v>3752</v>
      </c>
      <c r="AA2538" s="1" t="s">
        <v>3789</v>
      </c>
      <c r="AB2538" s="1" t="s">
        <v>3790</v>
      </c>
      <c r="AC2538" s="1" t="s">
        <v>125</v>
      </c>
      <c r="AD2538" s="1" t="s">
        <v>3791</v>
      </c>
      <c r="AE2538" s="1" t="s">
        <v>3792</v>
      </c>
      <c r="AF2538" s="1" t="s">
        <v>70</v>
      </c>
      <c r="AG2538" s="1" t="s">
        <v>3745</v>
      </c>
      <c r="AH2538">
        <v>734</v>
      </c>
      <c r="AI2538" s="1" t="s">
        <v>70</v>
      </c>
      <c r="AJ2538" s="1" t="s">
        <v>71</v>
      </c>
      <c r="AK2538" s="1" t="s">
        <v>72</v>
      </c>
      <c r="AL2538">
        <v>1</v>
      </c>
      <c r="AM2538" s="1" t="s">
        <v>5247</v>
      </c>
      <c r="AN2538" s="2">
        <v>46143</v>
      </c>
      <c r="AO2538" s="3">
        <v>46143</v>
      </c>
    </row>
    <row r="2539" spans="1:41">
      <c r="A2539" s="1" t="s">
        <v>5248</v>
      </c>
      <c r="B2539" s="1" t="s">
        <v>3733</v>
      </c>
      <c r="E2539" s="1" t="s">
        <v>3787</v>
      </c>
      <c r="F2539">
        <v>46148.833333333336</v>
      </c>
      <c r="G2539">
        <v>46149.833333333336</v>
      </c>
      <c r="H2539">
        <v>46142.833333333336</v>
      </c>
      <c r="I2539">
        <v>46173.833333333336</v>
      </c>
      <c r="J2539" s="1" t="s">
        <v>3751</v>
      </c>
      <c r="K2539" s="1" t="s">
        <v>124</v>
      </c>
      <c r="L2539" s="1" t="s">
        <v>3752</v>
      </c>
      <c r="M2539" s="1" t="s">
        <v>3801</v>
      </c>
      <c r="N2539" s="1" t="s">
        <v>3738</v>
      </c>
      <c r="O2539" s="1" t="s">
        <v>49</v>
      </c>
      <c r="P2539">
        <v>5.5027999999999997</v>
      </c>
      <c r="Q2539" s="1" t="s">
        <v>3754</v>
      </c>
      <c r="R2539">
        <v>6.25</v>
      </c>
      <c r="S2539" s="1" t="s">
        <v>51</v>
      </c>
      <c r="T2539" s="1" t="s">
        <v>52</v>
      </c>
      <c r="U2539">
        <v>34.392499999999998</v>
      </c>
      <c r="V2539">
        <v>32.672899999999998</v>
      </c>
      <c r="W2539">
        <v>32.672899999999998</v>
      </c>
      <c r="X2539" s="1" t="s">
        <v>53</v>
      </c>
      <c r="Y2539" s="1" t="s">
        <v>49</v>
      </c>
      <c r="Z2539" s="1" t="s">
        <v>3752</v>
      </c>
      <c r="AA2539" s="1" t="s">
        <v>3789</v>
      </c>
      <c r="AB2539" s="1" t="s">
        <v>3790</v>
      </c>
      <c r="AC2539" s="1" t="s">
        <v>125</v>
      </c>
      <c r="AD2539" s="1" t="s">
        <v>3791</v>
      </c>
      <c r="AE2539" s="1" t="s">
        <v>3792</v>
      </c>
      <c r="AF2539" s="1" t="s">
        <v>70</v>
      </c>
      <c r="AG2539" s="1" t="s">
        <v>3745</v>
      </c>
      <c r="AH2539">
        <v>735</v>
      </c>
      <c r="AI2539" s="1" t="s">
        <v>70</v>
      </c>
      <c r="AJ2539" s="1" t="s">
        <v>71</v>
      </c>
      <c r="AK2539" s="1" t="s">
        <v>72</v>
      </c>
      <c r="AL2539">
        <v>1</v>
      </c>
      <c r="AM2539" s="1" t="s">
        <v>5249</v>
      </c>
      <c r="AN2539" s="2">
        <v>46143</v>
      </c>
      <c r="AO2539" s="3">
        <v>46143</v>
      </c>
    </row>
    <row r="2540" spans="1:41">
      <c r="A2540" s="1" t="s">
        <v>5250</v>
      </c>
      <c r="B2540" s="1" t="s">
        <v>3733</v>
      </c>
      <c r="E2540" s="1" t="s">
        <v>3787</v>
      </c>
      <c r="F2540">
        <v>46148.833333333336</v>
      </c>
      <c r="G2540">
        <v>46149.833333333336</v>
      </c>
      <c r="H2540">
        <v>46142.833333333336</v>
      </c>
      <c r="I2540">
        <v>46173.833333333336</v>
      </c>
      <c r="J2540" s="1" t="s">
        <v>3760</v>
      </c>
      <c r="K2540" s="1" t="s">
        <v>76</v>
      </c>
      <c r="L2540" s="1" t="s">
        <v>3761</v>
      </c>
      <c r="M2540" s="1" t="s">
        <v>3804</v>
      </c>
      <c r="N2540" s="1" t="s">
        <v>3738</v>
      </c>
      <c r="O2540" s="1" t="s">
        <v>49</v>
      </c>
      <c r="P2540">
        <v>151.24440000000001</v>
      </c>
      <c r="Q2540" s="1" t="s">
        <v>3763</v>
      </c>
      <c r="R2540">
        <v>2.6000301498766237E-2</v>
      </c>
      <c r="S2540" s="1" t="s">
        <v>51</v>
      </c>
      <c r="T2540" s="1" t="s">
        <v>52</v>
      </c>
      <c r="U2540">
        <v>3.9323999999999999</v>
      </c>
      <c r="V2540">
        <v>3.6299000000000001</v>
      </c>
      <c r="W2540">
        <v>3.6299000000000001</v>
      </c>
      <c r="X2540" s="1" t="s">
        <v>53</v>
      </c>
      <c r="Y2540" s="1" t="s">
        <v>49</v>
      </c>
      <c r="Z2540" s="1" t="s">
        <v>3761</v>
      </c>
      <c r="AA2540" s="1" t="s">
        <v>3789</v>
      </c>
      <c r="AB2540" s="1" t="s">
        <v>3790</v>
      </c>
      <c r="AC2540" s="1" t="s">
        <v>125</v>
      </c>
      <c r="AD2540" s="1" t="s">
        <v>3791</v>
      </c>
      <c r="AE2540" s="1" t="s">
        <v>3792</v>
      </c>
      <c r="AF2540" s="1" t="s">
        <v>70</v>
      </c>
      <c r="AG2540" s="1" t="s">
        <v>3745</v>
      </c>
      <c r="AH2540">
        <v>736</v>
      </c>
      <c r="AI2540" s="1" t="s">
        <v>70</v>
      </c>
      <c r="AJ2540" s="1" t="s">
        <v>71</v>
      </c>
      <c r="AK2540" s="1" t="s">
        <v>72</v>
      </c>
      <c r="AL2540">
        <v>1</v>
      </c>
      <c r="AM2540" s="1" t="s">
        <v>5251</v>
      </c>
      <c r="AN2540" s="2">
        <v>46143</v>
      </c>
      <c r="AO2540" s="3">
        <v>46143</v>
      </c>
    </row>
    <row r="2541" spans="1:41">
      <c r="A2541" s="1" t="s">
        <v>5252</v>
      </c>
      <c r="B2541" s="1" t="s">
        <v>3733</v>
      </c>
      <c r="E2541" s="1" t="s">
        <v>3787</v>
      </c>
      <c r="F2541">
        <v>46148.833333333336</v>
      </c>
      <c r="G2541">
        <v>46149.833333333336</v>
      </c>
      <c r="H2541">
        <v>46142.833333333336</v>
      </c>
      <c r="I2541">
        <v>46173.833333333336</v>
      </c>
      <c r="J2541" s="1" t="s">
        <v>3760</v>
      </c>
      <c r="K2541" s="1" t="s">
        <v>76</v>
      </c>
      <c r="L2541" s="1" t="s">
        <v>3761</v>
      </c>
      <c r="M2541" s="1" t="s">
        <v>3807</v>
      </c>
      <c r="N2541" s="1" t="s">
        <v>3738</v>
      </c>
      <c r="O2541" s="1" t="s">
        <v>49</v>
      </c>
      <c r="P2541">
        <v>138.6576</v>
      </c>
      <c r="Q2541" s="1" t="s">
        <v>3763</v>
      </c>
      <c r="R2541">
        <v>2.600001730882404E-2</v>
      </c>
      <c r="S2541" s="1" t="s">
        <v>51</v>
      </c>
      <c r="T2541" s="1" t="s">
        <v>52</v>
      </c>
      <c r="U2541">
        <v>3.6051000000000002</v>
      </c>
      <c r="V2541">
        <v>3.3277999999999999</v>
      </c>
      <c r="W2541">
        <v>3.3277999999999999</v>
      </c>
      <c r="X2541" s="1" t="s">
        <v>53</v>
      </c>
      <c r="Y2541" s="1" t="s">
        <v>49</v>
      </c>
      <c r="Z2541" s="1" t="s">
        <v>3761</v>
      </c>
      <c r="AA2541" s="1" t="s">
        <v>55</v>
      </c>
      <c r="AB2541" s="1" t="s">
        <v>56</v>
      </c>
      <c r="AC2541" s="1" t="s">
        <v>57</v>
      </c>
      <c r="AD2541" s="1" t="s">
        <v>58</v>
      </c>
      <c r="AE2541" s="1" t="s">
        <v>59</v>
      </c>
      <c r="AF2541" s="1" t="s">
        <v>56</v>
      </c>
      <c r="AG2541" s="1" t="s">
        <v>3745</v>
      </c>
      <c r="AH2541">
        <v>737</v>
      </c>
      <c r="AI2541" s="1" t="s">
        <v>56</v>
      </c>
      <c r="AJ2541" s="1" t="s">
        <v>56</v>
      </c>
      <c r="AK2541" s="1" t="s">
        <v>61</v>
      </c>
      <c r="AL2541">
        <v>1</v>
      </c>
      <c r="AM2541" s="1" t="s">
        <v>5253</v>
      </c>
      <c r="AN2541" s="2">
        <v>46143</v>
      </c>
      <c r="AO2541" s="3">
        <v>46143</v>
      </c>
    </row>
    <row r="2542" spans="1:41">
      <c r="A2542" s="1" t="s">
        <v>5254</v>
      </c>
      <c r="B2542" s="1" t="s">
        <v>3733</v>
      </c>
      <c r="E2542" s="1" t="s">
        <v>3787</v>
      </c>
      <c r="F2542">
        <v>46148.833333333336</v>
      </c>
      <c r="G2542">
        <v>46149.833333333336</v>
      </c>
      <c r="H2542">
        <v>46142.833333333336</v>
      </c>
      <c r="I2542">
        <v>46173.833333333336</v>
      </c>
      <c r="J2542" s="1" t="s">
        <v>3769</v>
      </c>
      <c r="K2542" s="1" t="s">
        <v>87</v>
      </c>
      <c r="L2542" s="1" t="s">
        <v>3770</v>
      </c>
      <c r="M2542" s="1" t="s">
        <v>3810</v>
      </c>
      <c r="N2542" s="1" t="s">
        <v>3738</v>
      </c>
      <c r="O2542" s="1" t="s">
        <v>49</v>
      </c>
      <c r="P2542">
        <v>185.74430000000001</v>
      </c>
      <c r="Q2542" s="1" t="s">
        <v>3739</v>
      </c>
      <c r="R2542">
        <v>8.2600112089576919E-2</v>
      </c>
      <c r="S2542" s="1" t="s">
        <v>3740</v>
      </c>
      <c r="T2542" s="1" t="s">
        <v>52</v>
      </c>
      <c r="U2542">
        <v>15.342499999999999</v>
      </c>
      <c r="V2542">
        <v>12.6455</v>
      </c>
      <c r="W2542">
        <v>12.6455</v>
      </c>
      <c r="X2542" s="1" t="s">
        <v>53</v>
      </c>
      <c r="Y2542" s="1" t="s">
        <v>49</v>
      </c>
      <c r="Z2542" s="1" t="s">
        <v>3770</v>
      </c>
      <c r="AA2542" s="1" t="s">
        <v>3789</v>
      </c>
      <c r="AB2542" s="1" t="s">
        <v>3790</v>
      </c>
      <c r="AC2542" s="1" t="s">
        <v>125</v>
      </c>
      <c r="AD2542" s="1" t="s">
        <v>3791</v>
      </c>
      <c r="AE2542" s="1" t="s">
        <v>3792</v>
      </c>
      <c r="AF2542" s="1" t="s">
        <v>70</v>
      </c>
      <c r="AG2542" s="1" t="s">
        <v>3745</v>
      </c>
      <c r="AH2542">
        <v>738</v>
      </c>
      <c r="AI2542" s="1" t="s">
        <v>70</v>
      </c>
      <c r="AJ2542" s="1" t="s">
        <v>71</v>
      </c>
      <c r="AK2542" s="1" t="s">
        <v>72</v>
      </c>
      <c r="AL2542">
        <v>1</v>
      </c>
      <c r="AM2542" s="1" t="s">
        <v>5255</v>
      </c>
      <c r="AN2542" s="2">
        <v>46143</v>
      </c>
      <c r="AO2542" s="3">
        <v>46143</v>
      </c>
    </row>
    <row r="2543" spans="1:41">
      <c r="A2543" s="1" t="s">
        <v>5256</v>
      </c>
      <c r="B2543" s="1" t="s">
        <v>3733</v>
      </c>
      <c r="E2543" s="1" t="s">
        <v>3787</v>
      </c>
      <c r="F2543">
        <v>46148.833333333336</v>
      </c>
      <c r="G2543">
        <v>46149.833333333336</v>
      </c>
      <c r="H2543">
        <v>46142.833333333336</v>
      </c>
      <c r="I2543">
        <v>46173.833333333336</v>
      </c>
      <c r="J2543" s="1" t="s">
        <v>3769</v>
      </c>
      <c r="K2543" s="1" t="s">
        <v>87</v>
      </c>
      <c r="L2543" s="1" t="s">
        <v>3770</v>
      </c>
      <c r="M2543" s="1" t="s">
        <v>3813</v>
      </c>
      <c r="N2543" s="1" t="s">
        <v>3738</v>
      </c>
      <c r="O2543" s="1" t="s">
        <v>49</v>
      </c>
      <c r="P2543">
        <v>179.0829</v>
      </c>
      <c r="Q2543" s="1" t="s">
        <v>3739</v>
      </c>
      <c r="R2543">
        <v>8.2599734536351596E-2</v>
      </c>
      <c r="S2543" s="1" t="s">
        <v>3740</v>
      </c>
      <c r="T2543" s="1" t="s">
        <v>52</v>
      </c>
      <c r="U2543">
        <v>14.792199999999999</v>
      </c>
      <c r="V2543">
        <v>12.1919</v>
      </c>
      <c r="W2543">
        <v>12.1919</v>
      </c>
      <c r="X2543" s="1" t="s">
        <v>53</v>
      </c>
      <c r="Y2543" s="1" t="s">
        <v>49</v>
      </c>
      <c r="Z2543" s="1" t="s">
        <v>3770</v>
      </c>
      <c r="AA2543" s="1" t="s">
        <v>3789</v>
      </c>
      <c r="AB2543" s="1" t="s">
        <v>3790</v>
      </c>
      <c r="AC2543" s="1" t="s">
        <v>125</v>
      </c>
      <c r="AD2543" s="1" t="s">
        <v>3791</v>
      </c>
      <c r="AE2543" s="1" t="s">
        <v>3792</v>
      </c>
      <c r="AF2543" s="1" t="s">
        <v>70</v>
      </c>
      <c r="AG2543" s="1" t="s">
        <v>3745</v>
      </c>
      <c r="AH2543">
        <v>739</v>
      </c>
      <c r="AI2543" s="1" t="s">
        <v>70</v>
      </c>
      <c r="AJ2543" s="1" t="s">
        <v>71</v>
      </c>
      <c r="AK2543" s="1" t="s">
        <v>72</v>
      </c>
      <c r="AL2543">
        <v>1</v>
      </c>
      <c r="AM2543" s="1" t="s">
        <v>5257</v>
      </c>
      <c r="AN2543" s="2">
        <v>46143</v>
      </c>
      <c r="AO2543" s="3">
        <v>46143</v>
      </c>
    </row>
    <row r="2544" spans="1:41">
      <c r="A2544" s="1" t="s">
        <v>5258</v>
      </c>
      <c r="B2544" s="1" t="s">
        <v>3733</v>
      </c>
      <c r="E2544" s="1" t="s">
        <v>3787</v>
      </c>
      <c r="F2544">
        <v>46148.833333333336</v>
      </c>
      <c r="G2544">
        <v>46149.833333333336</v>
      </c>
      <c r="H2544">
        <v>46142.833333333336</v>
      </c>
      <c r="I2544">
        <v>46173.833333333336</v>
      </c>
      <c r="J2544" s="1" t="s">
        <v>3777</v>
      </c>
      <c r="K2544" s="1" t="s">
        <v>107</v>
      </c>
      <c r="L2544" s="1" t="s">
        <v>3778</v>
      </c>
      <c r="M2544" s="1" t="s">
        <v>3816</v>
      </c>
      <c r="N2544" s="1" t="s">
        <v>3738</v>
      </c>
      <c r="O2544" s="1" t="s">
        <v>49</v>
      </c>
      <c r="P2544">
        <v>147.1696</v>
      </c>
      <c r="Q2544" s="1" t="s">
        <v>3780</v>
      </c>
      <c r="R2544">
        <v>0.5</v>
      </c>
      <c r="S2544" s="1" t="s">
        <v>51</v>
      </c>
      <c r="T2544" s="1" t="s">
        <v>52</v>
      </c>
      <c r="U2544">
        <v>73.584800000000001</v>
      </c>
      <c r="V2544">
        <v>67.697999999999993</v>
      </c>
      <c r="W2544">
        <v>67.697999999999993</v>
      </c>
      <c r="X2544" s="1" t="s">
        <v>53</v>
      </c>
      <c r="Y2544" s="1" t="s">
        <v>49</v>
      </c>
      <c r="Z2544" s="1" t="s">
        <v>3778</v>
      </c>
      <c r="AA2544" s="1" t="s">
        <v>3817</v>
      </c>
      <c r="AB2544" s="1" t="s">
        <v>3790</v>
      </c>
      <c r="AC2544" s="1" t="s">
        <v>125</v>
      </c>
      <c r="AD2544" s="1" t="s">
        <v>3791</v>
      </c>
      <c r="AE2544" s="1" t="s">
        <v>3792</v>
      </c>
      <c r="AF2544" s="1" t="s">
        <v>70</v>
      </c>
      <c r="AG2544" s="1" t="s">
        <v>3745</v>
      </c>
      <c r="AH2544">
        <v>740</v>
      </c>
      <c r="AI2544" s="1" t="s">
        <v>113</v>
      </c>
      <c r="AJ2544" s="1" t="s">
        <v>114</v>
      </c>
      <c r="AK2544" s="1" t="s">
        <v>115</v>
      </c>
      <c r="AL2544">
        <v>1</v>
      </c>
      <c r="AM2544" s="1" t="s">
        <v>5259</v>
      </c>
      <c r="AN2544" s="2">
        <v>46143</v>
      </c>
      <c r="AO2544" s="3">
        <v>46143</v>
      </c>
    </row>
    <row r="2545" spans="1:41">
      <c r="A2545" s="1" t="s">
        <v>5260</v>
      </c>
      <c r="B2545" s="1" t="s">
        <v>3733</v>
      </c>
      <c r="E2545" s="1" t="s">
        <v>3787</v>
      </c>
      <c r="F2545">
        <v>46148.833333333336</v>
      </c>
      <c r="G2545">
        <v>46149.833333333336</v>
      </c>
      <c r="H2545">
        <v>46142.833333333336</v>
      </c>
      <c r="I2545">
        <v>46173.833333333336</v>
      </c>
      <c r="J2545" s="1" t="s">
        <v>3777</v>
      </c>
      <c r="K2545" s="1" t="s">
        <v>107</v>
      </c>
      <c r="L2545" s="1" t="s">
        <v>3778</v>
      </c>
      <c r="M2545" s="1" t="s">
        <v>3820</v>
      </c>
      <c r="N2545" s="1" t="s">
        <v>3738</v>
      </c>
      <c r="O2545" s="1" t="s">
        <v>49</v>
      </c>
      <c r="P2545">
        <v>129.6626</v>
      </c>
      <c r="Q2545" s="1" t="s">
        <v>3780</v>
      </c>
      <c r="R2545">
        <v>0.5</v>
      </c>
      <c r="S2545" s="1" t="s">
        <v>51</v>
      </c>
      <c r="T2545" s="1" t="s">
        <v>52</v>
      </c>
      <c r="U2545">
        <v>64.831299999999999</v>
      </c>
      <c r="V2545">
        <v>59.644799999999996</v>
      </c>
      <c r="W2545">
        <v>59.644799999999996</v>
      </c>
      <c r="X2545" s="1" t="s">
        <v>53</v>
      </c>
      <c r="Y2545" s="1" t="s">
        <v>49</v>
      </c>
      <c r="Z2545" s="1" t="s">
        <v>3778</v>
      </c>
      <c r="AA2545" s="1" t="s">
        <v>3817</v>
      </c>
      <c r="AB2545" s="1" t="s">
        <v>3790</v>
      </c>
      <c r="AC2545" s="1" t="s">
        <v>125</v>
      </c>
      <c r="AD2545" s="1" t="s">
        <v>3791</v>
      </c>
      <c r="AE2545" s="1" t="s">
        <v>3792</v>
      </c>
      <c r="AF2545" s="1" t="s">
        <v>70</v>
      </c>
      <c r="AG2545" s="1" t="s">
        <v>3745</v>
      </c>
      <c r="AH2545">
        <v>741</v>
      </c>
      <c r="AI2545" s="1" t="s">
        <v>113</v>
      </c>
      <c r="AJ2545" s="1" t="s">
        <v>114</v>
      </c>
      <c r="AK2545" s="1" t="s">
        <v>115</v>
      </c>
      <c r="AL2545">
        <v>1</v>
      </c>
      <c r="AM2545" s="1" t="s">
        <v>5261</v>
      </c>
      <c r="AN2545" s="2">
        <v>46143</v>
      </c>
      <c r="AO2545" s="3">
        <v>46143</v>
      </c>
    </row>
    <row r="2546" spans="1:41">
      <c r="A2546" s="1" t="s">
        <v>5262</v>
      </c>
      <c r="B2546" s="1" t="s">
        <v>3733</v>
      </c>
      <c r="E2546" s="1" t="s">
        <v>3734</v>
      </c>
      <c r="F2546">
        <v>46149.833333333336</v>
      </c>
      <c r="G2546">
        <v>46150.833333333336</v>
      </c>
      <c r="H2546">
        <v>46142.833333333336</v>
      </c>
      <c r="I2546">
        <v>46173.833333333336</v>
      </c>
      <c r="J2546" s="1" t="s">
        <v>3735</v>
      </c>
      <c r="K2546" s="1" t="s">
        <v>45</v>
      </c>
      <c r="L2546" s="1" t="s">
        <v>3736</v>
      </c>
      <c r="M2546" s="1" t="s">
        <v>3737</v>
      </c>
      <c r="N2546" s="1" t="s">
        <v>3738</v>
      </c>
      <c r="O2546" s="1" t="s">
        <v>49</v>
      </c>
      <c r="P2546">
        <v>1585.4831999999999</v>
      </c>
      <c r="Q2546" s="1" t="s">
        <v>3739</v>
      </c>
      <c r="R2546">
        <v>3.1610994049006635E-2</v>
      </c>
      <c r="S2546" s="1" t="s">
        <v>3740</v>
      </c>
      <c r="T2546" s="1" t="s">
        <v>52</v>
      </c>
      <c r="U2546">
        <v>50.118699999999997</v>
      </c>
      <c r="V2546">
        <v>40.667700000000004</v>
      </c>
      <c r="W2546">
        <v>40.667700000000004</v>
      </c>
      <c r="X2546" s="1" t="s">
        <v>53</v>
      </c>
      <c r="Y2546" s="1" t="s">
        <v>49</v>
      </c>
      <c r="Z2546" s="1" t="s">
        <v>3736</v>
      </c>
      <c r="AA2546" s="1" t="s">
        <v>3741</v>
      </c>
      <c r="AB2546" s="1" t="s">
        <v>3742</v>
      </c>
      <c r="AC2546" s="1" t="s">
        <v>67</v>
      </c>
      <c r="AD2546" s="1" t="s">
        <v>3743</v>
      </c>
      <c r="AE2546" s="1" t="s">
        <v>3744</v>
      </c>
      <c r="AF2546" s="1" t="s">
        <v>70</v>
      </c>
      <c r="AG2546" s="1" t="s">
        <v>3745</v>
      </c>
      <c r="AH2546">
        <v>742</v>
      </c>
      <c r="AI2546" s="1" t="s">
        <v>70</v>
      </c>
      <c r="AJ2546" s="1" t="s">
        <v>71</v>
      </c>
      <c r="AK2546" s="1" t="s">
        <v>72</v>
      </c>
      <c r="AL2546">
        <v>1</v>
      </c>
      <c r="AM2546" s="1" t="s">
        <v>5263</v>
      </c>
      <c r="AN2546" s="2">
        <v>46143</v>
      </c>
      <c r="AO2546" s="3">
        <v>46143</v>
      </c>
    </row>
    <row r="2547" spans="1:41">
      <c r="A2547" s="1" t="s">
        <v>5264</v>
      </c>
      <c r="B2547" s="1" t="s">
        <v>3733</v>
      </c>
      <c r="E2547" s="1" t="s">
        <v>3734</v>
      </c>
      <c r="F2547">
        <v>46149.833333333336</v>
      </c>
      <c r="G2547">
        <v>46150.833333333336</v>
      </c>
      <c r="H2547">
        <v>46142.833333333336</v>
      </c>
      <c r="I2547">
        <v>46173.833333333336</v>
      </c>
      <c r="J2547" s="1" t="s">
        <v>3735</v>
      </c>
      <c r="K2547" s="1" t="s">
        <v>45</v>
      </c>
      <c r="L2547" s="1" t="s">
        <v>3736</v>
      </c>
      <c r="M2547" s="1" t="s">
        <v>3748</v>
      </c>
      <c r="N2547" s="1" t="s">
        <v>3738</v>
      </c>
      <c r="O2547" s="1" t="s">
        <v>49</v>
      </c>
      <c r="P2547">
        <v>1624.0062</v>
      </c>
      <c r="Q2547" s="1" t="s">
        <v>3739</v>
      </c>
      <c r="R2547">
        <v>3.1611024637713821E-2</v>
      </c>
      <c r="S2547" s="1" t="s">
        <v>3740</v>
      </c>
      <c r="T2547" s="1" t="s">
        <v>52</v>
      </c>
      <c r="U2547">
        <v>51.336500000000001</v>
      </c>
      <c r="V2547">
        <v>41.655799999999999</v>
      </c>
      <c r="W2547">
        <v>41.655799999999999</v>
      </c>
      <c r="X2547" s="1" t="s">
        <v>53</v>
      </c>
      <c r="Y2547" s="1" t="s">
        <v>49</v>
      </c>
      <c r="Z2547" s="1" t="s">
        <v>3736</v>
      </c>
      <c r="AA2547" s="1" t="s">
        <v>3741</v>
      </c>
      <c r="AB2547" s="1" t="s">
        <v>3742</v>
      </c>
      <c r="AC2547" s="1" t="s">
        <v>67</v>
      </c>
      <c r="AD2547" s="1" t="s">
        <v>3743</v>
      </c>
      <c r="AE2547" s="1" t="s">
        <v>3744</v>
      </c>
      <c r="AF2547" s="1" t="s">
        <v>70</v>
      </c>
      <c r="AG2547" s="1" t="s">
        <v>3745</v>
      </c>
      <c r="AH2547">
        <v>743</v>
      </c>
      <c r="AI2547" s="1" t="s">
        <v>70</v>
      </c>
      <c r="AJ2547" s="1" t="s">
        <v>71</v>
      </c>
      <c r="AK2547" s="1" t="s">
        <v>72</v>
      </c>
      <c r="AL2547">
        <v>1</v>
      </c>
      <c r="AM2547" s="1" t="s">
        <v>5265</v>
      </c>
      <c r="AN2547" s="2">
        <v>46143</v>
      </c>
      <c r="AO2547" s="3">
        <v>46143</v>
      </c>
    </row>
    <row r="2548" spans="1:41">
      <c r="A2548" s="1" t="s">
        <v>5266</v>
      </c>
      <c r="B2548" s="1" t="s">
        <v>3733</v>
      </c>
      <c r="E2548" s="1" t="s">
        <v>3734</v>
      </c>
      <c r="F2548">
        <v>46149.833333333336</v>
      </c>
      <c r="G2548">
        <v>46150.833333333336</v>
      </c>
      <c r="H2548">
        <v>46142.833333333336</v>
      </c>
      <c r="I2548">
        <v>46173.833333333336</v>
      </c>
      <c r="J2548" s="1" t="s">
        <v>3751</v>
      </c>
      <c r="K2548" s="1" t="s">
        <v>124</v>
      </c>
      <c r="L2548" s="1" t="s">
        <v>3752</v>
      </c>
      <c r="M2548" s="1" t="s">
        <v>3753</v>
      </c>
      <c r="N2548" s="1" t="s">
        <v>3738</v>
      </c>
      <c r="O2548" s="1" t="s">
        <v>49</v>
      </c>
      <c r="P2548">
        <v>10.8598</v>
      </c>
      <c r="Q2548" s="1" t="s">
        <v>3754</v>
      </c>
      <c r="R2548">
        <v>6.2500230206817804</v>
      </c>
      <c r="S2548" s="1" t="s">
        <v>51</v>
      </c>
      <c r="T2548" s="1" t="s">
        <v>52</v>
      </c>
      <c r="U2548">
        <v>67.873999999999995</v>
      </c>
      <c r="V2548">
        <v>64.4803</v>
      </c>
      <c r="W2548">
        <v>64.4803</v>
      </c>
      <c r="X2548" s="1" t="s">
        <v>53</v>
      </c>
      <c r="Y2548" s="1" t="s">
        <v>49</v>
      </c>
      <c r="Z2548" s="1" t="s">
        <v>3752</v>
      </c>
      <c r="AA2548" s="1" t="s">
        <v>3741</v>
      </c>
      <c r="AB2548" s="1" t="s">
        <v>3742</v>
      </c>
      <c r="AC2548" s="1" t="s">
        <v>67</v>
      </c>
      <c r="AD2548" s="1" t="s">
        <v>3743</v>
      </c>
      <c r="AE2548" s="1" t="s">
        <v>3744</v>
      </c>
      <c r="AF2548" s="1" t="s">
        <v>70</v>
      </c>
      <c r="AG2548" s="1" t="s">
        <v>3745</v>
      </c>
      <c r="AH2548">
        <v>744</v>
      </c>
      <c r="AI2548" s="1" t="s">
        <v>70</v>
      </c>
      <c r="AJ2548" s="1" t="s">
        <v>71</v>
      </c>
      <c r="AK2548" s="1" t="s">
        <v>72</v>
      </c>
      <c r="AL2548">
        <v>1</v>
      </c>
      <c r="AM2548" s="1" t="s">
        <v>5267</v>
      </c>
      <c r="AN2548" s="2">
        <v>46143</v>
      </c>
      <c r="AO2548" s="3">
        <v>46143</v>
      </c>
    </row>
    <row r="2549" spans="1:41">
      <c r="A2549" s="1" t="s">
        <v>5268</v>
      </c>
      <c r="B2549" s="1" t="s">
        <v>3733</v>
      </c>
      <c r="E2549" s="1" t="s">
        <v>3734</v>
      </c>
      <c r="F2549">
        <v>46149.833333333336</v>
      </c>
      <c r="G2549">
        <v>46150.833333333336</v>
      </c>
      <c r="H2549">
        <v>46142.833333333336</v>
      </c>
      <c r="I2549">
        <v>46173.833333333336</v>
      </c>
      <c r="J2549" s="1" t="s">
        <v>3751</v>
      </c>
      <c r="K2549" s="1" t="s">
        <v>124</v>
      </c>
      <c r="L2549" s="1" t="s">
        <v>3752</v>
      </c>
      <c r="M2549" s="1" t="s">
        <v>3757</v>
      </c>
      <c r="N2549" s="1" t="s">
        <v>3738</v>
      </c>
      <c r="O2549" s="1" t="s">
        <v>49</v>
      </c>
      <c r="P2549">
        <v>12.0001</v>
      </c>
      <c r="Q2549" s="1" t="s">
        <v>3754</v>
      </c>
      <c r="R2549">
        <v>6.2500145832118061</v>
      </c>
      <c r="S2549" s="1" t="s">
        <v>51</v>
      </c>
      <c r="T2549" s="1" t="s">
        <v>52</v>
      </c>
      <c r="U2549">
        <v>75.000799999999998</v>
      </c>
      <c r="V2549">
        <v>71.250799999999998</v>
      </c>
      <c r="W2549">
        <v>71.250799999999998</v>
      </c>
      <c r="X2549" s="1" t="s">
        <v>53</v>
      </c>
      <c r="Y2549" s="1" t="s">
        <v>49</v>
      </c>
      <c r="Z2549" s="1" t="s">
        <v>3752</v>
      </c>
      <c r="AA2549" s="1" t="s">
        <v>3741</v>
      </c>
      <c r="AB2549" s="1" t="s">
        <v>3742</v>
      </c>
      <c r="AC2549" s="1" t="s">
        <v>67</v>
      </c>
      <c r="AD2549" s="1" t="s">
        <v>3743</v>
      </c>
      <c r="AE2549" s="1" t="s">
        <v>3744</v>
      </c>
      <c r="AF2549" s="1" t="s">
        <v>70</v>
      </c>
      <c r="AG2549" s="1" t="s">
        <v>3745</v>
      </c>
      <c r="AH2549">
        <v>745</v>
      </c>
      <c r="AI2549" s="1" t="s">
        <v>70</v>
      </c>
      <c r="AJ2549" s="1" t="s">
        <v>71</v>
      </c>
      <c r="AK2549" s="1" t="s">
        <v>72</v>
      </c>
      <c r="AL2549">
        <v>1</v>
      </c>
      <c r="AM2549" s="1" t="s">
        <v>5269</v>
      </c>
      <c r="AN2549" s="2">
        <v>46143</v>
      </c>
      <c r="AO2549" s="3">
        <v>46143</v>
      </c>
    </row>
    <row r="2550" spans="1:41">
      <c r="A2550" s="1" t="s">
        <v>5270</v>
      </c>
      <c r="B2550" s="1" t="s">
        <v>3733</v>
      </c>
      <c r="E2550" s="1" t="s">
        <v>3734</v>
      </c>
      <c r="F2550">
        <v>46149.833333333336</v>
      </c>
      <c r="G2550">
        <v>46150.833333333336</v>
      </c>
      <c r="H2550">
        <v>46142.833333333336</v>
      </c>
      <c r="I2550">
        <v>46173.833333333336</v>
      </c>
      <c r="J2550" s="1" t="s">
        <v>3760</v>
      </c>
      <c r="K2550" s="1" t="s">
        <v>76</v>
      </c>
      <c r="L2550" s="1" t="s">
        <v>3761</v>
      </c>
      <c r="M2550" s="1" t="s">
        <v>3762</v>
      </c>
      <c r="N2550" s="1" t="s">
        <v>3738</v>
      </c>
      <c r="O2550" s="1" t="s">
        <v>49</v>
      </c>
      <c r="P2550">
        <v>347.11279999999999</v>
      </c>
      <c r="Q2550" s="1" t="s">
        <v>3763</v>
      </c>
      <c r="R2550">
        <v>2.599990550622161E-2</v>
      </c>
      <c r="S2550" s="1" t="s">
        <v>51</v>
      </c>
      <c r="T2550" s="1" t="s">
        <v>52</v>
      </c>
      <c r="U2550">
        <v>9.0249000000000006</v>
      </c>
      <c r="V2550">
        <v>8.3307000000000002</v>
      </c>
      <c r="W2550">
        <v>8.3307000000000002</v>
      </c>
      <c r="X2550" s="1" t="s">
        <v>53</v>
      </c>
      <c r="Y2550" s="1" t="s">
        <v>49</v>
      </c>
      <c r="Z2550" s="1" t="s">
        <v>3761</v>
      </c>
      <c r="AA2550" s="1" t="s">
        <v>3741</v>
      </c>
      <c r="AB2550" s="1" t="s">
        <v>3742</v>
      </c>
      <c r="AC2550" s="1" t="s">
        <v>67</v>
      </c>
      <c r="AD2550" s="1" t="s">
        <v>3743</v>
      </c>
      <c r="AE2550" s="1" t="s">
        <v>3744</v>
      </c>
      <c r="AF2550" s="1" t="s">
        <v>70</v>
      </c>
      <c r="AG2550" s="1" t="s">
        <v>3745</v>
      </c>
      <c r="AH2550">
        <v>746</v>
      </c>
      <c r="AI2550" s="1" t="s">
        <v>70</v>
      </c>
      <c r="AJ2550" s="1" t="s">
        <v>71</v>
      </c>
      <c r="AK2550" s="1" t="s">
        <v>72</v>
      </c>
      <c r="AL2550">
        <v>1</v>
      </c>
      <c r="AM2550" s="1" t="s">
        <v>5271</v>
      </c>
      <c r="AN2550" s="2">
        <v>46143</v>
      </c>
      <c r="AO2550" s="3">
        <v>46143</v>
      </c>
    </row>
    <row r="2551" spans="1:41">
      <c r="A2551" s="1" t="s">
        <v>5272</v>
      </c>
      <c r="B2551" s="1" t="s">
        <v>3733</v>
      </c>
      <c r="E2551" s="1" t="s">
        <v>3734</v>
      </c>
      <c r="F2551">
        <v>46149.833333333336</v>
      </c>
      <c r="G2551">
        <v>46150.833333333336</v>
      </c>
      <c r="H2551">
        <v>46142.833333333336</v>
      </c>
      <c r="I2551">
        <v>46173.833333333336</v>
      </c>
      <c r="J2551" s="1" t="s">
        <v>3760</v>
      </c>
      <c r="K2551" s="1" t="s">
        <v>76</v>
      </c>
      <c r="L2551" s="1" t="s">
        <v>3761</v>
      </c>
      <c r="M2551" s="1" t="s">
        <v>3766</v>
      </c>
      <c r="N2551" s="1" t="s">
        <v>3738</v>
      </c>
      <c r="O2551" s="1" t="s">
        <v>49</v>
      </c>
      <c r="P2551">
        <v>321.51220000000001</v>
      </c>
      <c r="Q2551" s="1" t="s">
        <v>3763</v>
      </c>
      <c r="R2551">
        <v>2.599994650280767E-2</v>
      </c>
      <c r="S2551" s="1" t="s">
        <v>51</v>
      </c>
      <c r="T2551" s="1" t="s">
        <v>52</v>
      </c>
      <c r="U2551">
        <v>8.3592999999999993</v>
      </c>
      <c r="V2551">
        <v>7.7163000000000004</v>
      </c>
      <c r="W2551">
        <v>7.7163000000000004</v>
      </c>
      <c r="X2551" s="1" t="s">
        <v>53</v>
      </c>
      <c r="Y2551" s="1" t="s">
        <v>49</v>
      </c>
      <c r="Z2551" s="1" t="s">
        <v>3761</v>
      </c>
      <c r="AA2551" s="1" t="s">
        <v>3741</v>
      </c>
      <c r="AB2551" s="1" t="s">
        <v>3742</v>
      </c>
      <c r="AC2551" s="1" t="s">
        <v>67</v>
      </c>
      <c r="AD2551" s="1" t="s">
        <v>3743</v>
      </c>
      <c r="AE2551" s="1" t="s">
        <v>3744</v>
      </c>
      <c r="AF2551" s="1" t="s">
        <v>70</v>
      </c>
      <c r="AG2551" s="1" t="s">
        <v>3745</v>
      </c>
      <c r="AH2551">
        <v>747</v>
      </c>
      <c r="AI2551" s="1" t="s">
        <v>70</v>
      </c>
      <c r="AJ2551" s="1" t="s">
        <v>71</v>
      </c>
      <c r="AK2551" s="1" t="s">
        <v>72</v>
      </c>
      <c r="AL2551">
        <v>1</v>
      </c>
      <c r="AM2551" s="1" t="s">
        <v>5273</v>
      </c>
      <c r="AN2551" s="2">
        <v>46143</v>
      </c>
      <c r="AO2551" s="3">
        <v>46143</v>
      </c>
    </row>
    <row r="2552" spans="1:41">
      <c r="A2552" s="1" t="s">
        <v>5274</v>
      </c>
      <c r="B2552" s="1" t="s">
        <v>3733</v>
      </c>
      <c r="E2552" s="1" t="s">
        <v>3734</v>
      </c>
      <c r="F2552">
        <v>46149.833333333336</v>
      </c>
      <c r="G2552">
        <v>46150.833333333336</v>
      </c>
      <c r="H2552">
        <v>46142.833333333336</v>
      </c>
      <c r="I2552">
        <v>46173.833333333336</v>
      </c>
      <c r="J2552" s="1" t="s">
        <v>3769</v>
      </c>
      <c r="K2552" s="1" t="s">
        <v>87</v>
      </c>
      <c r="L2552" s="1" t="s">
        <v>3770</v>
      </c>
      <c r="M2552" s="1" t="s">
        <v>3771</v>
      </c>
      <c r="N2552" s="1" t="s">
        <v>3738</v>
      </c>
      <c r="O2552" s="1" t="s">
        <v>49</v>
      </c>
      <c r="P2552">
        <v>390.03680000000003</v>
      </c>
      <c r="Q2552" s="1" t="s">
        <v>3739</v>
      </c>
      <c r="R2552">
        <v>8.2599898266009775E-2</v>
      </c>
      <c r="S2552" s="1" t="s">
        <v>3740</v>
      </c>
      <c r="T2552" s="1" t="s">
        <v>52</v>
      </c>
      <c r="U2552">
        <v>32.216999999999999</v>
      </c>
      <c r="V2552">
        <v>26.553699999999999</v>
      </c>
      <c r="W2552">
        <v>26.553699999999999</v>
      </c>
      <c r="X2552" s="1" t="s">
        <v>53</v>
      </c>
      <c r="Y2552" s="1" t="s">
        <v>49</v>
      </c>
      <c r="Z2552" s="1" t="s">
        <v>3770</v>
      </c>
      <c r="AA2552" s="1" t="s">
        <v>3741</v>
      </c>
      <c r="AB2552" s="1" t="s">
        <v>3742</v>
      </c>
      <c r="AC2552" s="1" t="s">
        <v>67</v>
      </c>
      <c r="AD2552" s="1" t="s">
        <v>3743</v>
      </c>
      <c r="AE2552" s="1" t="s">
        <v>3744</v>
      </c>
      <c r="AF2552" s="1" t="s">
        <v>70</v>
      </c>
      <c r="AG2552" s="1" t="s">
        <v>3745</v>
      </c>
      <c r="AH2552">
        <v>748</v>
      </c>
      <c r="AI2552" s="1" t="s">
        <v>70</v>
      </c>
      <c r="AJ2552" s="1" t="s">
        <v>71</v>
      </c>
      <c r="AK2552" s="1" t="s">
        <v>72</v>
      </c>
      <c r="AL2552">
        <v>1</v>
      </c>
      <c r="AM2552" s="1" t="s">
        <v>5275</v>
      </c>
      <c r="AN2552" s="2">
        <v>46143</v>
      </c>
      <c r="AO2552" s="3">
        <v>46143</v>
      </c>
    </row>
    <row r="2553" spans="1:41">
      <c r="A2553" s="1" t="s">
        <v>5276</v>
      </c>
      <c r="B2553" s="1" t="s">
        <v>3733</v>
      </c>
      <c r="E2553" s="1" t="s">
        <v>3734</v>
      </c>
      <c r="F2553">
        <v>46149.833333333336</v>
      </c>
      <c r="G2553">
        <v>46150.833333333336</v>
      </c>
      <c r="H2553">
        <v>46142.833333333336</v>
      </c>
      <c r="I2553">
        <v>46173.833333333336</v>
      </c>
      <c r="J2553" s="1" t="s">
        <v>3769</v>
      </c>
      <c r="K2553" s="1" t="s">
        <v>87</v>
      </c>
      <c r="L2553" s="1" t="s">
        <v>3770</v>
      </c>
      <c r="M2553" s="1" t="s">
        <v>3774</v>
      </c>
      <c r="N2553" s="1" t="s">
        <v>3738</v>
      </c>
      <c r="O2553" s="1" t="s">
        <v>49</v>
      </c>
      <c r="P2553">
        <v>447.05959999999999</v>
      </c>
      <c r="Q2553" s="1" t="s">
        <v>3739</v>
      </c>
      <c r="R2553">
        <v>8.2599948642194457E-2</v>
      </c>
      <c r="S2553" s="1" t="s">
        <v>3740</v>
      </c>
      <c r="T2553" s="1" t="s">
        <v>52</v>
      </c>
      <c r="U2553">
        <v>36.927100000000003</v>
      </c>
      <c r="V2553">
        <v>30.4358</v>
      </c>
      <c r="W2553">
        <v>30.4358</v>
      </c>
      <c r="X2553" s="1" t="s">
        <v>53</v>
      </c>
      <c r="Y2553" s="1" t="s">
        <v>49</v>
      </c>
      <c r="Z2553" s="1" t="s">
        <v>3770</v>
      </c>
      <c r="AA2553" s="1" t="s">
        <v>3741</v>
      </c>
      <c r="AB2553" s="1" t="s">
        <v>3742</v>
      </c>
      <c r="AC2553" s="1" t="s">
        <v>67</v>
      </c>
      <c r="AD2553" s="1" t="s">
        <v>3743</v>
      </c>
      <c r="AE2553" s="1" t="s">
        <v>3744</v>
      </c>
      <c r="AF2553" s="1" t="s">
        <v>70</v>
      </c>
      <c r="AG2553" s="1" t="s">
        <v>3745</v>
      </c>
      <c r="AH2553">
        <v>749</v>
      </c>
      <c r="AI2553" s="1" t="s">
        <v>70</v>
      </c>
      <c r="AJ2553" s="1" t="s">
        <v>71</v>
      </c>
      <c r="AK2553" s="1" t="s">
        <v>72</v>
      </c>
      <c r="AL2553">
        <v>1</v>
      </c>
      <c r="AM2553" s="1" t="s">
        <v>5277</v>
      </c>
      <c r="AN2553" s="2">
        <v>46143</v>
      </c>
      <c r="AO2553" s="3">
        <v>46143</v>
      </c>
    </row>
    <row r="2554" spans="1:41">
      <c r="A2554" s="1" t="s">
        <v>5278</v>
      </c>
      <c r="B2554" s="1" t="s">
        <v>3733</v>
      </c>
      <c r="E2554" s="1" t="s">
        <v>3734</v>
      </c>
      <c r="F2554">
        <v>46149.833333333336</v>
      </c>
      <c r="G2554">
        <v>46150.833333333336</v>
      </c>
      <c r="H2554">
        <v>46142.833333333336</v>
      </c>
      <c r="I2554">
        <v>46173.833333333336</v>
      </c>
      <c r="J2554" s="1" t="s">
        <v>3777</v>
      </c>
      <c r="K2554" s="1" t="s">
        <v>107</v>
      </c>
      <c r="L2554" s="1" t="s">
        <v>3778</v>
      </c>
      <c r="M2554" s="1" t="s">
        <v>3779</v>
      </c>
      <c r="N2554" s="1" t="s">
        <v>3738</v>
      </c>
      <c r="O2554" s="1" t="s">
        <v>49</v>
      </c>
      <c r="P2554">
        <v>310.60300000000001</v>
      </c>
      <c r="Q2554" s="1" t="s">
        <v>3780</v>
      </c>
      <c r="R2554">
        <v>0.5</v>
      </c>
      <c r="S2554" s="1" t="s">
        <v>51</v>
      </c>
      <c r="T2554" s="1" t="s">
        <v>52</v>
      </c>
      <c r="U2554">
        <v>155.3015</v>
      </c>
      <c r="V2554">
        <v>142.87739999999999</v>
      </c>
      <c r="W2554">
        <v>142.87739999999999</v>
      </c>
      <c r="X2554" s="1" t="s">
        <v>53</v>
      </c>
      <c r="Y2554" s="1" t="s">
        <v>49</v>
      </c>
      <c r="Z2554" s="1" t="s">
        <v>3778</v>
      </c>
      <c r="AA2554" s="1" t="s">
        <v>3781</v>
      </c>
      <c r="AB2554" s="1" t="s">
        <v>3742</v>
      </c>
      <c r="AC2554" s="1" t="s">
        <v>67</v>
      </c>
      <c r="AD2554" s="1" t="s">
        <v>3743</v>
      </c>
      <c r="AE2554" s="1" t="s">
        <v>3744</v>
      </c>
      <c r="AF2554" s="1" t="s">
        <v>70</v>
      </c>
      <c r="AG2554" s="1" t="s">
        <v>3745</v>
      </c>
      <c r="AH2554">
        <v>750</v>
      </c>
      <c r="AI2554" s="1" t="s">
        <v>113</v>
      </c>
      <c r="AJ2554" s="1" t="s">
        <v>114</v>
      </c>
      <c r="AK2554" s="1" t="s">
        <v>115</v>
      </c>
      <c r="AL2554">
        <v>1</v>
      </c>
      <c r="AM2554" s="1" t="s">
        <v>5279</v>
      </c>
      <c r="AN2554" s="2">
        <v>46143</v>
      </c>
      <c r="AO2554" s="3">
        <v>46143</v>
      </c>
    </row>
    <row r="2555" spans="1:41">
      <c r="A2555" s="1" t="s">
        <v>5280</v>
      </c>
      <c r="B2555" s="1" t="s">
        <v>3733</v>
      </c>
      <c r="E2555" s="1" t="s">
        <v>3734</v>
      </c>
      <c r="F2555">
        <v>46149.833333333336</v>
      </c>
      <c r="G2555">
        <v>46150.833333333336</v>
      </c>
      <c r="H2555">
        <v>46142.833333333336</v>
      </c>
      <c r="I2555">
        <v>46173.833333333336</v>
      </c>
      <c r="J2555" s="1" t="s">
        <v>3777</v>
      </c>
      <c r="K2555" s="1" t="s">
        <v>107</v>
      </c>
      <c r="L2555" s="1" t="s">
        <v>3778</v>
      </c>
      <c r="M2555" s="1" t="s">
        <v>3784</v>
      </c>
      <c r="N2555" s="1" t="s">
        <v>3738</v>
      </c>
      <c r="O2555" s="1" t="s">
        <v>49</v>
      </c>
      <c r="P2555">
        <v>313.4742</v>
      </c>
      <c r="Q2555" s="1" t="s">
        <v>3780</v>
      </c>
      <c r="R2555">
        <v>0.5</v>
      </c>
      <c r="S2555" s="1" t="s">
        <v>51</v>
      </c>
      <c r="T2555" s="1" t="s">
        <v>52</v>
      </c>
      <c r="U2555">
        <v>156.7371</v>
      </c>
      <c r="V2555">
        <v>144.19810000000001</v>
      </c>
      <c r="W2555">
        <v>144.19810000000001</v>
      </c>
      <c r="X2555" s="1" t="s">
        <v>53</v>
      </c>
      <c r="Y2555" s="1" t="s">
        <v>49</v>
      </c>
      <c r="Z2555" s="1" t="s">
        <v>3778</v>
      </c>
      <c r="AA2555" s="1" t="s">
        <v>3781</v>
      </c>
      <c r="AB2555" s="1" t="s">
        <v>3742</v>
      </c>
      <c r="AC2555" s="1" t="s">
        <v>67</v>
      </c>
      <c r="AD2555" s="1" t="s">
        <v>3743</v>
      </c>
      <c r="AE2555" s="1" t="s">
        <v>3744</v>
      </c>
      <c r="AF2555" s="1" t="s">
        <v>70</v>
      </c>
      <c r="AG2555" s="1" t="s">
        <v>3745</v>
      </c>
      <c r="AH2555">
        <v>751</v>
      </c>
      <c r="AI2555" s="1" t="s">
        <v>113</v>
      </c>
      <c r="AJ2555" s="1" t="s">
        <v>114</v>
      </c>
      <c r="AK2555" s="1" t="s">
        <v>115</v>
      </c>
      <c r="AL2555">
        <v>1</v>
      </c>
      <c r="AM2555" s="1" t="s">
        <v>5281</v>
      </c>
      <c r="AN2555" s="2">
        <v>46143</v>
      </c>
      <c r="AO2555" s="3">
        <v>46143</v>
      </c>
    </row>
    <row r="2556" spans="1:41">
      <c r="A2556" s="1" t="s">
        <v>5282</v>
      </c>
      <c r="B2556" s="1" t="s">
        <v>3733</v>
      </c>
      <c r="E2556" s="1" t="s">
        <v>3787</v>
      </c>
      <c r="F2556">
        <v>46149.833333333336</v>
      </c>
      <c r="G2556">
        <v>46150.833333333336</v>
      </c>
      <c r="H2556">
        <v>46142.833333333336</v>
      </c>
      <c r="I2556">
        <v>46173.833333333336</v>
      </c>
      <c r="J2556" s="1" t="s">
        <v>3735</v>
      </c>
      <c r="K2556" s="1" t="s">
        <v>45</v>
      </c>
      <c r="L2556" s="1" t="s">
        <v>3736</v>
      </c>
      <c r="M2556" s="1" t="s">
        <v>3788</v>
      </c>
      <c r="N2556" s="1" t="s">
        <v>3738</v>
      </c>
      <c r="O2556" s="1" t="s">
        <v>49</v>
      </c>
      <c r="P2556">
        <v>703.84640000000002</v>
      </c>
      <c r="Q2556" s="1" t="s">
        <v>3739</v>
      </c>
      <c r="R2556">
        <v>3.1611016267185564E-2</v>
      </c>
      <c r="S2556" s="1" t="s">
        <v>3740</v>
      </c>
      <c r="T2556" s="1" t="s">
        <v>52</v>
      </c>
      <c r="U2556">
        <v>22.249300000000002</v>
      </c>
      <c r="V2556">
        <v>18.053599999999999</v>
      </c>
      <c r="W2556">
        <v>18.053599999999999</v>
      </c>
      <c r="X2556" s="1" t="s">
        <v>53</v>
      </c>
      <c r="Y2556" s="1" t="s">
        <v>49</v>
      </c>
      <c r="Z2556" s="1" t="s">
        <v>3736</v>
      </c>
      <c r="AA2556" s="1" t="s">
        <v>3789</v>
      </c>
      <c r="AB2556" s="1" t="s">
        <v>3790</v>
      </c>
      <c r="AC2556" s="1" t="s">
        <v>125</v>
      </c>
      <c r="AD2556" s="1" t="s">
        <v>3791</v>
      </c>
      <c r="AE2556" s="1" t="s">
        <v>3792</v>
      </c>
      <c r="AF2556" s="1" t="s">
        <v>70</v>
      </c>
      <c r="AG2556" s="1" t="s">
        <v>3745</v>
      </c>
      <c r="AH2556">
        <v>752</v>
      </c>
      <c r="AI2556" s="1" t="s">
        <v>70</v>
      </c>
      <c r="AJ2556" s="1" t="s">
        <v>71</v>
      </c>
      <c r="AK2556" s="1" t="s">
        <v>72</v>
      </c>
      <c r="AL2556">
        <v>1</v>
      </c>
      <c r="AM2556" s="1" t="s">
        <v>5283</v>
      </c>
      <c r="AN2556" s="2">
        <v>46143</v>
      </c>
      <c r="AO2556" s="3">
        <v>46143</v>
      </c>
    </row>
    <row r="2557" spans="1:41">
      <c r="A2557" s="1" t="s">
        <v>5284</v>
      </c>
      <c r="B2557" s="1" t="s">
        <v>3733</v>
      </c>
      <c r="E2557" s="1" t="s">
        <v>3787</v>
      </c>
      <c r="F2557">
        <v>46149.833333333336</v>
      </c>
      <c r="G2557">
        <v>46150.833333333336</v>
      </c>
      <c r="H2557">
        <v>46142.833333333336</v>
      </c>
      <c r="I2557">
        <v>46173.833333333336</v>
      </c>
      <c r="J2557" s="1" t="s">
        <v>3735</v>
      </c>
      <c r="K2557" s="1" t="s">
        <v>45</v>
      </c>
      <c r="L2557" s="1" t="s">
        <v>3736</v>
      </c>
      <c r="M2557" s="1" t="s">
        <v>3795</v>
      </c>
      <c r="N2557" s="1" t="s">
        <v>3738</v>
      </c>
      <c r="O2557" s="1" t="s">
        <v>49</v>
      </c>
      <c r="P2557">
        <v>608.0548</v>
      </c>
      <c r="Q2557" s="1" t="s">
        <v>3739</v>
      </c>
      <c r="R2557">
        <v>3.1610966643138089E-2</v>
      </c>
      <c r="S2557" s="1" t="s">
        <v>3740</v>
      </c>
      <c r="T2557" s="1" t="s">
        <v>52</v>
      </c>
      <c r="U2557">
        <v>19.2212</v>
      </c>
      <c r="V2557">
        <v>15.5966</v>
      </c>
      <c r="W2557">
        <v>15.5966</v>
      </c>
      <c r="X2557" s="1" t="s">
        <v>53</v>
      </c>
      <c r="Y2557" s="1" t="s">
        <v>49</v>
      </c>
      <c r="Z2557" s="1" t="s">
        <v>3736</v>
      </c>
      <c r="AA2557" s="1" t="s">
        <v>3789</v>
      </c>
      <c r="AB2557" s="1" t="s">
        <v>3790</v>
      </c>
      <c r="AC2557" s="1" t="s">
        <v>125</v>
      </c>
      <c r="AD2557" s="1" t="s">
        <v>3791</v>
      </c>
      <c r="AE2557" s="1" t="s">
        <v>3792</v>
      </c>
      <c r="AF2557" s="1" t="s">
        <v>70</v>
      </c>
      <c r="AG2557" s="1" t="s">
        <v>3745</v>
      </c>
      <c r="AH2557">
        <v>753</v>
      </c>
      <c r="AI2557" s="1" t="s">
        <v>70</v>
      </c>
      <c r="AJ2557" s="1" t="s">
        <v>71</v>
      </c>
      <c r="AK2557" s="1" t="s">
        <v>72</v>
      </c>
      <c r="AL2557">
        <v>1</v>
      </c>
      <c r="AM2557" s="1" t="s">
        <v>5285</v>
      </c>
      <c r="AN2557" s="2">
        <v>46143</v>
      </c>
      <c r="AO2557" s="3">
        <v>46143</v>
      </c>
    </row>
    <row r="2558" spans="1:41">
      <c r="A2558" s="1" t="s">
        <v>5286</v>
      </c>
      <c r="B2558" s="1" t="s">
        <v>3733</v>
      </c>
      <c r="E2558" s="1" t="s">
        <v>3787</v>
      </c>
      <c r="F2558">
        <v>46149.833333333336</v>
      </c>
      <c r="G2558">
        <v>46150.833333333336</v>
      </c>
      <c r="H2558">
        <v>46142.833333333336</v>
      </c>
      <c r="I2558">
        <v>46173.833333333336</v>
      </c>
      <c r="J2558" s="1" t="s">
        <v>3751</v>
      </c>
      <c r="K2558" s="1" t="s">
        <v>124</v>
      </c>
      <c r="L2558" s="1" t="s">
        <v>3752</v>
      </c>
      <c r="M2558" s="1" t="s">
        <v>3798</v>
      </c>
      <c r="N2558" s="1" t="s">
        <v>3738</v>
      </c>
      <c r="O2558" s="1" t="s">
        <v>49</v>
      </c>
      <c r="P2558">
        <v>5.6020000000000003</v>
      </c>
      <c r="Q2558" s="1" t="s">
        <v>3754</v>
      </c>
      <c r="R2558">
        <v>6.2500178507675832</v>
      </c>
      <c r="S2558" s="1" t="s">
        <v>51</v>
      </c>
      <c r="T2558" s="1" t="s">
        <v>52</v>
      </c>
      <c r="U2558">
        <v>35.012599999999999</v>
      </c>
      <c r="V2558">
        <v>33.262</v>
      </c>
      <c r="W2558">
        <v>33.262</v>
      </c>
      <c r="X2558" s="1" t="s">
        <v>53</v>
      </c>
      <c r="Y2558" s="1" t="s">
        <v>49</v>
      </c>
      <c r="Z2558" s="1" t="s">
        <v>3752</v>
      </c>
      <c r="AA2558" s="1" t="s">
        <v>3789</v>
      </c>
      <c r="AB2558" s="1" t="s">
        <v>3790</v>
      </c>
      <c r="AC2558" s="1" t="s">
        <v>125</v>
      </c>
      <c r="AD2558" s="1" t="s">
        <v>3791</v>
      </c>
      <c r="AE2558" s="1" t="s">
        <v>3792</v>
      </c>
      <c r="AF2558" s="1" t="s">
        <v>70</v>
      </c>
      <c r="AG2558" s="1" t="s">
        <v>3745</v>
      </c>
      <c r="AH2558">
        <v>754</v>
      </c>
      <c r="AI2558" s="1" t="s">
        <v>70</v>
      </c>
      <c r="AJ2558" s="1" t="s">
        <v>71</v>
      </c>
      <c r="AK2558" s="1" t="s">
        <v>72</v>
      </c>
      <c r="AL2558">
        <v>1</v>
      </c>
      <c r="AM2558" s="1" t="s">
        <v>5287</v>
      </c>
      <c r="AN2558" s="2">
        <v>46143</v>
      </c>
      <c r="AO2558" s="3">
        <v>46143</v>
      </c>
    </row>
    <row r="2559" spans="1:41">
      <c r="A2559" s="1" t="s">
        <v>5288</v>
      </c>
      <c r="B2559" s="1" t="s">
        <v>3733</v>
      </c>
      <c r="E2559" s="1" t="s">
        <v>3787</v>
      </c>
      <c r="F2559">
        <v>46149.833333333336</v>
      </c>
      <c r="G2559">
        <v>46150.833333333336</v>
      </c>
      <c r="H2559">
        <v>46142.833333333336</v>
      </c>
      <c r="I2559">
        <v>46173.833333333336</v>
      </c>
      <c r="J2559" s="1" t="s">
        <v>3751</v>
      </c>
      <c r="K2559" s="1" t="s">
        <v>124</v>
      </c>
      <c r="L2559" s="1" t="s">
        <v>3752</v>
      </c>
      <c r="M2559" s="1" t="s">
        <v>3801</v>
      </c>
      <c r="N2559" s="1" t="s">
        <v>3738</v>
      </c>
      <c r="O2559" s="1" t="s">
        <v>49</v>
      </c>
      <c r="P2559">
        <v>4.9539999999999997</v>
      </c>
      <c r="Q2559" s="1" t="s">
        <v>3754</v>
      </c>
      <c r="R2559">
        <v>6.2500605571255541</v>
      </c>
      <c r="S2559" s="1" t="s">
        <v>51</v>
      </c>
      <c r="T2559" s="1" t="s">
        <v>52</v>
      </c>
      <c r="U2559">
        <v>30.962800000000001</v>
      </c>
      <c r="V2559">
        <v>29.4147</v>
      </c>
      <c r="W2559">
        <v>29.4147</v>
      </c>
      <c r="X2559" s="1" t="s">
        <v>53</v>
      </c>
      <c r="Y2559" s="1" t="s">
        <v>49</v>
      </c>
      <c r="Z2559" s="1" t="s">
        <v>3752</v>
      </c>
      <c r="AA2559" s="1" t="s">
        <v>3789</v>
      </c>
      <c r="AB2559" s="1" t="s">
        <v>3790</v>
      </c>
      <c r="AC2559" s="1" t="s">
        <v>125</v>
      </c>
      <c r="AD2559" s="1" t="s">
        <v>3791</v>
      </c>
      <c r="AE2559" s="1" t="s">
        <v>3792</v>
      </c>
      <c r="AF2559" s="1" t="s">
        <v>70</v>
      </c>
      <c r="AG2559" s="1" t="s">
        <v>3745</v>
      </c>
      <c r="AH2559">
        <v>755</v>
      </c>
      <c r="AI2559" s="1" t="s">
        <v>70</v>
      </c>
      <c r="AJ2559" s="1" t="s">
        <v>71</v>
      </c>
      <c r="AK2559" s="1" t="s">
        <v>72</v>
      </c>
      <c r="AL2559">
        <v>1</v>
      </c>
      <c r="AM2559" s="1" t="s">
        <v>5289</v>
      </c>
      <c r="AN2559" s="2">
        <v>46143</v>
      </c>
      <c r="AO2559" s="3">
        <v>46143</v>
      </c>
    </row>
    <row r="2560" spans="1:41">
      <c r="A2560" s="1" t="s">
        <v>5290</v>
      </c>
      <c r="B2560" s="1" t="s">
        <v>3733</v>
      </c>
      <c r="E2560" s="1" t="s">
        <v>3787</v>
      </c>
      <c r="F2560">
        <v>46149.833333333336</v>
      </c>
      <c r="G2560">
        <v>46150.833333333336</v>
      </c>
      <c r="H2560">
        <v>46142.833333333336</v>
      </c>
      <c r="I2560">
        <v>46173.833333333336</v>
      </c>
      <c r="J2560" s="1" t="s">
        <v>3760</v>
      </c>
      <c r="K2560" s="1" t="s">
        <v>76</v>
      </c>
      <c r="L2560" s="1" t="s">
        <v>3761</v>
      </c>
      <c r="M2560" s="1" t="s">
        <v>3804</v>
      </c>
      <c r="N2560" s="1" t="s">
        <v>3738</v>
      </c>
      <c r="O2560" s="1" t="s">
        <v>49</v>
      </c>
      <c r="P2560">
        <v>130.9288</v>
      </c>
      <c r="Q2560" s="1" t="s">
        <v>3763</v>
      </c>
      <c r="R2560">
        <v>2.5999627278337541E-2</v>
      </c>
      <c r="S2560" s="1" t="s">
        <v>51</v>
      </c>
      <c r="T2560" s="1" t="s">
        <v>52</v>
      </c>
      <c r="U2560">
        <v>3.4041000000000001</v>
      </c>
      <c r="V2560">
        <v>3.1423000000000001</v>
      </c>
      <c r="W2560">
        <v>3.1423000000000001</v>
      </c>
      <c r="X2560" s="1" t="s">
        <v>53</v>
      </c>
      <c r="Y2560" s="1" t="s">
        <v>49</v>
      </c>
      <c r="Z2560" s="1" t="s">
        <v>3761</v>
      </c>
      <c r="AA2560" s="1" t="s">
        <v>3789</v>
      </c>
      <c r="AB2560" s="1" t="s">
        <v>3790</v>
      </c>
      <c r="AC2560" s="1" t="s">
        <v>125</v>
      </c>
      <c r="AD2560" s="1" t="s">
        <v>3791</v>
      </c>
      <c r="AE2560" s="1" t="s">
        <v>3792</v>
      </c>
      <c r="AF2560" s="1" t="s">
        <v>70</v>
      </c>
      <c r="AG2560" s="1" t="s">
        <v>3745</v>
      </c>
      <c r="AH2560">
        <v>756</v>
      </c>
      <c r="AI2560" s="1" t="s">
        <v>70</v>
      </c>
      <c r="AJ2560" s="1" t="s">
        <v>71</v>
      </c>
      <c r="AK2560" s="1" t="s">
        <v>72</v>
      </c>
      <c r="AL2560">
        <v>1</v>
      </c>
      <c r="AM2560" s="1" t="s">
        <v>5291</v>
      </c>
      <c r="AN2560" s="2">
        <v>46143</v>
      </c>
      <c r="AO2560" s="3">
        <v>46143</v>
      </c>
    </row>
    <row r="2561" spans="1:41">
      <c r="A2561" s="1" t="s">
        <v>5292</v>
      </c>
      <c r="B2561" s="1" t="s">
        <v>3733</v>
      </c>
      <c r="E2561" s="1" t="s">
        <v>3787</v>
      </c>
      <c r="F2561">
        <v>46149.833333333336</v>
      </c>
      <c r="G2561">
        <v>46150.833333333336</v>
      </c>
      <c r="H2561">
        <v>46142.833333333336</v>
      </c>
      <c r="I2561">
        <v>46173.833333333336</v>
      </c>
      <c r="J2561" s="1" t="s">
        <v>3760</v>
      </c>
      <c r="K2561" s="1" t="s">
        <v>76</v>
      </c>
      <c r="L2561" s="1" t="s">
        <v>3761</v>
      </c>
      <c r="M2561" s="1" t="s">
        <v>3807</v>
      </c>
      <c r="N2561" s="1" t="s">
        <v>3738</v>
      </c>
      <c r="O2561" s="1" t="s">
        <v>49</v>
      </c>
      <c r="P2561">
        <v>148.5787</v>
      </c>
      <c r="Q2561" s="1" t="s">
        <v>3763</v>
      </c>
      <c r="R2561">
        <v>2.599968905367997E-2</v>
      </c>
      <c r="S2561" s="1" t="s">
        <v>51</v>
      </c>
      <c r="T2561" s="1" t="s">
        <v>52</v>
      </c>
      <c r="U2561">
        <v>3.863</v>
      </c>
      <c r="V2561">
        <v>3.5659000000000001</v>
      </c>
      <c r="W2561">
        <v>3.5659000000000001</v>
      </c>
      <c r="X2561" s="1" t="s">
        <v>53</v>
      </c>
      <c r="Y2561" s="1" t="s">
        <v>49</v>
      </c>
      <c r="Z2561" s="1" t="s">
        <v>3761</v>
      </c>
      <c r="AA2561" s="1" t="s">
        <v>3789</v>
      </c>
      <c r="AB2561" s="1" t="s">
        <v>3790</v>
      </c>
      <c r="AC2561" s="1" t="s">
        <v>125</v>
      </c>
      <c r="AD2561" s="1" t="s">
        <v>3791</v>
      </c>
      <c r="AE2561" s="1" t="s">
        <v>3792</v>
      </c>
      <c r="AF2561" s="1" t="s">
        <v>70</v>
      </c>
      <c r="AG2561" s="1" t="s">
        <v>3745</v>
      </c>
      <c r="AH2561">
        <v>757</v>
      </c>
      <c r="AI2561" s="1" t="s">
        <v>70</v>
      </c>
      <c r="AJ2561" s="1" t="s">
        <v>71</v>
      </c>
      <c r="AK2561" s="1" t="s">
        <v>72</v>
      </c>
      <c r="AL2561">
        <v>1</v>
      </c>
      <c r="AM2561" s="1" t="s">
        <v>5293</v>
      </c>
      <c r="AN2561" s="2">
        <v>46143</v>
      </c>
      <c r="AO2561" s="3">
        <v>46143</v>
      </c>
    </row>
    <row r="2562" spans="1:41">
      <c r="A2562" s="1" t="s">
        <v>5294</v>
      </c>
      <c r="B2562" s="1" t="s">
        <v>3733</v>
      </c>
      <c r="E2562" s="1" t="s">
        <v>3787</v>
      </c>
      <c r="F2562">
        <v>46149.833333333336</v>
      </c>
      <c r="G2562">
        <v>46150.833333333336</v>
      </c>
      <c r="H2562">
        <v>46142.833333333336</v>
      </c>
      <c r="I2562">
        <v>46173.833333333336</v>
      </c>
      <c r="J2562" s="1" t="s">
        <v>3769</v>
      </c>
      <c r="K2562" s="1" t="s">
        <v>87</v>
      </c>
      <c r="L2562" s="1" t="s">
        <v>3770</v>
      </c>
      <c r="M2562" s="1" t="s">
        <v>3810</v>
      </c>
      <c r="N2562" s="1" t="s">
        <v>3738</v>
      </c>
      <c r="O2562" s="1" t="s">
        <v>49</v>
      </c>
      <c r="P2562">
        <v>191.93180000000001</v>
      </c>
      <c r="Q2562" s="1" t="s">
        <v>3739</v>
      </c>
      <c r="R2562">
        <v>8.2600173603332022E-2</v>
      </c>
      <c r="S2562" s="1" t="s">
        <v>3740</v>
      </c>
      <c r="T2562" s="1" t="s">
        <v>52</v>
      </c>
      <c r="U2562">
        <v>15.8536</v>
      </c>
      <c r="V2562">
        <v>13.066800000000001</v>
      </c>
      <c r="W2562">
        <v>13.066800000000001</v>
      </c>
      <c r="X2562" s="1" t="s">
        <v>53</v>
      </c>
      <c r="Y2562" s="1" t="s">
        <v>49</v>
      </c>
      <c r="Z2562" s="1" t="s">
        <v>3770</v>
      </c>
      <c r="AA2562" s="1" t="s">
        <v>3789</v>
      </c>
      <c r="AB2562" s="1" t="s">
        <v>3790</v>
      </c>
      <c r="AC2562" s="1" t="s">
        <v>125</v>
      </c>
      <c r="AD2562" s="1" t="s">
        <v>3791</v>
      </c>
      <c r="AE2562" s="1" t="s">
        <v>3792</v>
      </c>
      <c r="AF2562" s="1" t="s">
        <v>70</v>
      </c>
      <c r="AG2562" s="1" t="s">
        <v>3745</v>
      </c>
      <c r="AH2562">
        <v>758</v>
      </c>
      <c r="AI2562" s="1" t="s">
        <v>70</v>
      </c>
      <c r="AJ2562" s="1" t="s">
        <v>71</v>
      </c>
      <c r="AK2562" s="1" t="s">
        <v>72</v>
      </c>
      <c r="AL2562">
        <v>1</v>
      </c>
      <c r="AM2562" s="1" t="s">
        <v>5295</v>
      </c>
      <c r="AN2562" s="2">
        <v>46143</v>
      </c>
      <c r="AO2562" s="3">
        <v>46143</v>
      </c>
    </row>
    <row r="2563" spans="1:41">
      <c r="A2563" s="1" t="s">
        <v>5296</v>
      </c>
      <c r="B2563" s="1" t="s">
        <v>3733</v>
      </c>
      <c r="E2563" s="1" t="s">
        <v>3787</v>
      </c>
      <c r="F2563">
        <v>46149.833333333336</v>
      </c>
      <c r="G2563">
        <v>46150.833333333336</v>
      </c>
      <c r="H2563">
        <v>46142.833333333336</v>
      </c>
      <c r="I2563">
        <v>46173.833333333336</v>
      </c>
      <c r="J2563" s="1" t="s">
        <v>3769</v>
      </c>
      <c r="K2563" s="1" t="s">
        <v>87</v>
      </c>
      <c r="L2563" s="1" t="s">
        <v>3770</v>
      </c>
      <c r="M2563" s="1" t="s">
        <v>3813</v>
      </c>
      <c r="N2563" s="1" t="s">
        <v>3738</v>
      </c>
      <c r="O2563" s="1" t="s">
        <v>49</v>
      </c>
      <c r="P2563">
        <v>203.8227</v>
      </c>
      <c r="Q2563" s="1" t="s">
        <v>3739</v>
      </c>
      <c r="R2563">
        <v>8.2600220681994699E-2</v>
      </c>
      <c r="S2563" s="1" t="s">
        <v>3740</v>
      </c>
      <c r="T2563" s="1" t="s">
        <v>52</v>
      </c>
      <c r="U2563">
        <v>16.835799999999999</v>
      </c>
      <c r="V2563">
        <v>13.876300000000001</v>
      </c>
      <c r="W2563">
        <v>13.876300000000001</v>
      </c>
      <c r="X2563" s="1" t="s">
        <v>53</v>
      </c>
      <c r="Y2563" s="1" t="s">
        <v>49</v>
      </c>
      <c r="Z2563" s="1" t="s">
        <v>3770</v>
      </c>
      <c r="AA2563" s="1" t="s">
        <v>3789</v>
      </c>
      <c r="AB2563" s="1" t="s">
        <v>3790</v>
      </c>
      <c r="AC2563" s="1" t="s">
        <v>125</v>
      </c>
      <c r="AD2563" s="1" t="s">
        <v>3791</v>
      </c>
      <c r="AE2563" s="1" t="s">
        <v>3792</v>
      </c>
      <c r="AF2563" s="1" t="s">
        <v>70</v>
      </c>
      <c r="AG2563" s="1" t="s">
        <v>3745</v>
      </c>
      <c r="AH2563">
        <v>759</v>
      </c>
      <c r="AI2563" s="1" t="s">
        <v>70</v>
      </c>
      <c r="AJ2563" s="1" t="s">
        <v>71</v>
      </c>
      <c r="AK2563" s="1" t="s">
        <v>72</v>
      </c>
      <c r="AL2563">
        <v>1</v>
      </c>
      <c r="AM2563" s="1" t="s">
        <v>5297</v>
      </c>
      <c r="AN2563" s="2">
        <v>46143</v>
      </c>
      <c r="AO2563" s="3">
        <v>46143</v>
      </c>
    </row>
    <row r="2564" spans="1:41">
      <c r="A2564" s="1" t="s">
        <v>5298</v>
      </c>
      <c r="B2564" s="1" t="s">
        <v>3733</v>
      </c>
      <c r="E2564" s="1" t="s">
        <v>3787</v>
      </c>
      <c r="F2564">
        <v>46149.833333333336</v>
      </c>
      <c r="G2564">
        <v>46150.833333333336</v>
      </c>
      <c r="H2564">
        <v>46142.833333333336</v>
      </c>
      <c r="I2564">
        <v>46173.833333333336</v>
      </c>
      <c r="J2564" s="1" t="s">
        <v>3777</v>
      </c>
      <c r="K2564" s="1" t="s">
        <v>107</v>
      </c>
      <c r="L2564" s="1" t="s">
        <v>3778</v>
      </c>
      <c r="M2564" s="1" t="s">
        <v>3816</v>
      </c>
      <c r="N2564" s="1" t="s">
        <v>3738</v>
      </c>
      <c r="O2564" s="1" t="s">
        <v>49</v>
      </c>
      <c r="P2564">
        <v>126.6987</v>
      </c>
      <c r="Q2564" s="1" t="s">
        <v>3780</v>
      </c>
      <c r="R2564">
        <v>0.50000039463704049</v>
      </c>
      <c r="S2564" s="1" t="s">
        <v>51</v>
      </c>
      <c r="T2564" s="1" t="s">
        <v>52</v>
      </c>
      <c r="U2564">
        <v>63.349400000000003</v>
      </c>
      <c r="V2564">
        <v>58.281399999999998</v>
      </c>
      <c r="W2564">
        <v>58.281399999999998</v>
      </c>
      <c r="X2564" s="1" t="s">
        <v>53</v>
      </c>
      <c r="Y2564" s="1" t="s">
        <v>49</v>
      </c>
      <c r="Z2564" s="1" t="s">
        <v>3778</v>
      </c>
      <c r="AA2564" s="1" t="s">
        <v>3817</v>
      </c>
      <c r="AB2564" s="1" t="s">
        <v>3790</v>
      </c>
      <c r="AC2564" s="1" t="s">
        <v>125</v>
      </c>
      <c r="AD2564" s="1" t="s">
        <v>3791</v>
      </c>
      <c r="AE2564" s="1" t="s">
        <v>3792</v>
      </c>
      <c r="AF2564" s="1" t="s">
        <v>70</v>
      </c>
      <c r="AG2564" s="1" t="s">
        <v>3745</v>
      </c>
      <c r="AH2564">
        <v>760</v>
      </c>
      <c r="AI2564" s="1" t="s">
        <v>113</v>
      </c>
      <c r="AJ2564" s="1" t="s">
        <v>114</v>
      </c>
      <c r="AK2564" s="1" t="s">
        <v>115</v>
      </c>
      <c r="AL2564">
        <v>1</v>
      </c>
      <c r="AM2564" s="1" t="s">
        <v>5299</v>
      </c>
      <c r="AN2564" s="2">
        <v>46143</v>
      </c>
      <c r="AO2564" s="3">
        <v>46143</v>
      </c>
    </row>
    <row r="2565" spans="1:41">
      <c r="A2565" s="1" t="s">
        <v>5300</v>
      </c>
      <c r="B2565" s="1" t="s">
        <v>3733</v>
      </c>
      <c r="E2565" s="1" t="s">
        <v>3787</v>
      </c>
      <c r="F2565">
        <v>46149.833333333336</v>
      </c>
      <c r="G2565">
        <v>46150.833333333336</v>
      </c>
      <c r="H2565">
        <v>46142.833333333336</v>
      </c>
      <c r="I2565">
        <v>46173.833333333336</v>
      </c>
      <c r="J2565" s="1" t="s">
        <v>3777</v>
      </c>
      <c r="K2565" s="1" t="s">
        <v>107</v>
      </c>
      <c r="L2565" s="1" t="s">
        <v>3778</v>
      </c>
      <c r="M2565" s="1" t="s">
        <v>3820</v>
      </c>
      <c r="N2565" s="1" t="s">
        <v>3738</v>
      </c>
      <c r="O2565" s="1" t="s">
        <v>49</v>
      </c>
      <c r="P2565">
        <v>130.11699999999999</v>
      </c>
      <c r="Q2565" s="1" t="s">
        <v>3780</v>
      </c>
      <c r="R2565">
        <v>0.5</v>
      </c>
      <c r="S2565" s="1" t="s">
        <v>51</v>
      </c>
      <c r="T2565" s="1" t="s">
        <v>52</v>
      </c>
      <c r="U2565">
        <v>65.058499999999995</v>
      </c>
      <c r="V2565">
        <v>59.8538</v>
      </c>
      <c r="W2565">
        <v>59.8538</v>
      </c>
      <c r="X2565" s="1" t="s">
        <v>53</v>
      </c>
      <c r="Y2565" s="1" t="s">
        <v>49</v>
      </c>
      <c r="Z2565" s="1" t="s">
        <v>3778</v>
      </c>
      <c r="AA2565" s="1" t="s">
        <v>3817</v>
      </c>
      <c r="AB2565" s="1" t="s">
        <v>3790</v>
      </c>
      <c r="AC2565" s="1" t="s">
        <v>125</v>
      </c>
      <c r="AD2565" s="1" t="s">
        <v>3791</v>
      </c>
      <c r="AE2565" s="1" t="s">
        <v>3792</v>
      </c>
      <c r="AF2565" s="1" t="s">
        <v>70</v>
      </c>
      <c r="AG2565" s="1" t="s">
        <v>3745</v>
      </c>
      <c r="AH2565">
        <v>761</v>
      </c>
      <c r="AI2565" s="1" t="s">
        <v>113</v>
      </c>
      <c r="AJ2565" s="1" t="s">
        <v>114</v>
      </c>
      <c r="AK2565" s="1" t="s">
        <v>115</v>
      </c>
      <c r="AL2565">
        <v>1</v>
      </c>
      <c r="AM2565" s="1" t="s">
        <v>5301</v>
      </c>
      <c r="AN2565" s="2">
        <v>46143</v>
      </c>
      <c r="AO2565" s="3">
        <v>46143</v>
      </c>
    </row>
    <row r="2566" spans="1:41">
      <c r="A2566" s="1" t="s">
        <v>5302</v>
      </c>
      <c r="B2566" s="1" t="s">
        <v>3733</v>
      </c>
      <c r="E2566" s="1" t="s">
        <v>3734</v>
      </c>
      <c r="F2566">
        <v>46150.833333333336</v>
      </c>
      <c r="G2566">
        <v>46151.833333333336</v>
      </c>
      <c r="H2566">
        <v>46142.833333333336</v>
      </c>
      <c r="I2566">
        <v>46173.833333333336</v>
      </c>
      <c r="J2566" s="1" t="s">
        <v>3735</v>
      </c>
      <c r="K2566" s="1" t="s">
        <v>45</v>
      </c>
      <c r="L2566" s="1" t="s">
        <v>3736</v>
      </c>
      <c r="M2566" s="1" t="s">
        <v>3737</v>
      </c>
      <c r="N2566" s="1" t="s">
        <v>3738</v>
      </c>
      <c r="O2566" s="1" t="s">
        <v>49</v>
      </c>
      <c r="P2566">
        <v>1385.2953</v>
      </c>
      <c r="Q2566" s="1" t="s">
        <v>3739</v>
      </c>
      <c r="R2566">
        <v>3.1611021852163947E-2</v>
      </c>
      <c r="S2566" s="1" t="s">
        <v>3740</v>
      </c>
      <c r="T2566" s="1" t="s">
        <v>52</v>
      </c>
      <c r="U2566">
        <v>43.790599999999998</v>
      </c>
      <c r="V2566">
        <v>35.532800000000002</v>
      </c>
      <c r="W2566">
        <v>35.532800000000002</v>
      </c>
      <c r="X2566" s="1" t="s">
        <v>53</v>
      </c>
      <c r="Y2566" s="1" t="s">
        <v>49</v>
      </c>
      <c r="Z2566" s="1" t="s">
        <v>3736</v>
      </c>
      <c r="AA2566" s="1" t="s">
        <v>3741</v>
      </c>
      <c r="AB2566" s="1" t="s">
        <v>3742</v>
      </c>
      <c r="AC2566" s="1" t="s">
        <v>67</v>
      </c>
      <c r="AD2566" s="1" t="s">
        <v>3743</v>
      </c>
      <c r="AE2566" s="1" t="s">
        <v>3744</v>
      </c>
      <c r="AF2566" s="1" t="s">
        <v>70</v>
      </c>
      <c r="AG2566" s="1" t="s">
        <v>3745</v>
      </c>
      <c r="AH2566">
        <v>762</v>
      </c>
      <c r="AI2566" s="1" t="s">
        <v>70</v>
      </c>
      <c r="AJ2566" s="1" t="s">
        <v>71</v>
      </c>
      <c r="AK2566" s="1" t="s">
        <v>72</v>
      </c>
      <c r="AL2566">
        <v>1</v>
      </c>
      <c r="AM2566" s="1" t="s">
        <v>5303</v>
      </c>
      <c r="AN2566" s="2">
        <v>46143</v>
      </c>
      <c r="AO2566" s="3">
        <v>46143</v>
      </c>
    </row>
    <row r="2567" spans="1:41">
      <c r="A2567" s="1" t="s">
        <v>5304</v>
      </c>
      <c r="B2567" s="1" t="s">
        <v>3733</v>
      </c>
      <c r="E2567" s="1" t="s">
        <v>3734</v>
      </c>
      <c r="F2567">
        <v>46150.833333333336</v>
      </c>
      <c r="G2567">
        <v>46151.833333333336</v>
      </c>
      <c r="H2567">
        <v>46142.833333333336</v>
      </c>
      <c r="I2567">
        <v>46173.833333333336</v>
      </c>
      <c r="J2567" s="1" t="s">
        <v>3735</v>
      </c>
      <c r="K2567" s="1" t="s">
        <v>45</v>
      </c>
      <c r="L2567" s="1" t="s">
        <v>3736</v>
      </c>
      <c r="M2567" s="1" t="s">
        <v>3748</v>
      </c>
      <c r="N2567" s="1" t="s">
        <v>3738</v>
      </c>
      <c r="O2567" s="1" t="s">
        <v>49</v>
      </c>
      <c r="P2567">
        <v>1432.0911000000001</v>
      </c>
      <c r="Q2567" s="1" t="s">
        <v>3739</v>
      </c>
      <c r="R2567">
        <v>3.161097782117353E-2</v>
      </c>
      <c r="S2567" s="1" t="s">
        <v>3740</v>
      </c>
      <c r="T2567" s="1" t="s">
        <v>52</v>
      </c>
      <c r="U2567">
        <v>45.269799999999996</v>
      </c>
      <c r="V2567">
        <v>36.7331</v>
      </c>
      <c r="W2567">
        <v>36.7331</v>
      </c>
      <c r="X2567" s="1" t="s">
        <v>53</v>
      </c>
      <c r="Y2567" s="1" t="s">
        <v>49</v>
      </c>
      <c r="Z2567" s="1" t="s">
        <v>3736</v>
      </c>
      <c r="AA2567" s="1" t="s">
        <v>55</v>
      </c>
      <c r="AB2567" s="1" t="s">
        <v>56</v>
      </c>
      <c r="AC2567" s="1" t="s">
        <v>57</v>
      </c>
      <c r="AD2567" s="1" t="s">
        <v>58</v>
      </c>
      <c r="AE2567" s="1" t="s">
        <v>59</v>
      </c>
      <c r="AF2567" s="1" t="s">
        <v>56</v>
      </c>
      <c r="AG2567" s="1" t="s">
        <v>3745</v>
      </c>
      <c r="AH2567">
        <v>763</v>
      </c>
      <c r="AI2567" s="1" t="s">
        <v>56</v>
      </c>
      <c r="AJ2567" s="1" t="s">
        <v>56</v>
      </c>
      <c r="AK2567" s="1" t="s">
        <v>61</v>
      </c>
      <c r="AL2567">
        <v>1</v>
      </c>
      <c r="AM2567" s="1" t="s">
        <v>5305</v>
      </c>
      <c r="AN2567" s="2">
        <v>46143</v>
      </c>
      <c r="AO2567" s="3">
        <v>46143</v>
      </c>
    </row>
    <row r="2568" spans="1:41">
      <c r="A2568" s="1" t="s">
        <v>5306</v>
      </c>
      <c r="B2568" s="1" t="s">
        <v>3733</v>
      </c>
      <c r="E2568" s="1" t="s">
        <v>3734</v>
      </c>
      <c r="F2568">
        <v>46150.833333333336</v>
      </c>
      <c r="G2568">
        <v>46151.833333333336</v>
      </c>
      <c r="H2568">
        <v>46142.833333333336</v>
      </c>
      <c r="I2568">
        <v>46173.833333333336</v>
      </c>
      <c r="J2568" s="1" t="s">
        <v>3751</v>
      </c>
      <c r="K2568" s="1" t="s">
        <v>124</v>
      </c>
      <c r="L2568" s="1" t="s">
        <v>3752</v>
      </c>
      <c r="M2568" s="1" t="s">
        <v>3753</v>
      </c>
      <c r="N2568" s="1" t="s">
        <v>3738</v>
      </c>
      <c r="O2568" s="1" t="s">
        <v>49</v>
      </c>
      <c r="P2568">
        <v>12.2951</v>
      </c>
      <c r="Q2568" s="1" t="s">
        <v>3754</v>
      </c>
      <c r="R2568">
        <v>6.2499857666875416</v>
      </c>
      <c r="S2568" s="1" t="s">
        <v>51</v>
      </c>
      <c r="T2568" s="1" t="s">
        <v>52</v>
      </c>
      <c r="U2568">
        <v>76.844200000000001</v>
      </c>
      <c r="V2568">
        <v>73.001999999999995</v>
      </c>
      <c r="W2568">
        <v>73.001999999999995</v>
      </c>
      <c r="X2568" s="1" t="s">
        <v>53</v>
      </c>
      <c r="Y2568" s="1" t="s">
        <v>49</v>
      </c>
      <c r="Z2568" s="1" t="s">
        <v>3752</v>
      </c>
      <c r="AA2568" s="1" t="s">
        <v>3741</v>
      </c>
      <c r="AB2568" s="1" t="s">
        <v>3742</v>
      </c>
      <c r="AC2568" s="1" t="s">
        <v>67</v>
      </c>
      <c r="AD2568" s="1" t="s">
        <v>3743</v>
      </c>
      <c r="AE2568" s="1" t="s">
        <v>3744</v>
      </c>
      <c r="AF2568" s="1" t="s">
        <v>70</v>
      </c>
      <c r="AG2568" s="1" t="s">
        <v>3745</v>
      </c>
      <c r="AH2568">
        <v>764</v>
      </c>
      <c r="AI2568" s="1" t="s">
        <v>70</v>
      </c>
      <c r="AJ2568" s="1" t="s">
        <v>71</v>
      </c>
      <c r="AK2568" s="1" t="s">
        <v>72</v>
      </c>
      <c r="AL2568">
        <v>1</v>
      </c>
      <c r="AM2568" s="1" t="s">
        <v>5307</v>
      </c>
      <c r="AN2568" s="2">
        <v>46143</v>
      </c>
      <c r="AO2568" s="3">
        <v>46143</v>
      </c>
    </row>
    <row r="2569" spans="1:41">
      <c r="A2569" s="1" t="s">
        <v>5308</v>
      </c>
      <c r="B2569" s="1" t="s">
        <v>3733</v>
      </c>
      <c r="E2569" s="1" t="s">
        <v>3734</v>
      </c>
      <c r="F2569">
        <v>46150.833333333336</v>
      </c>
      <c r="G2569">
        <v>46151.833333333336</v>
      </c>
      <c r="H2569">
        <v>46142.833333333336</v>
      </c>
      <c r="I2569">
        <v>46173.833333333336</v>
      </c>
      <c r="J2569" s="1" t="s">
        <v>3751</v>
      </c>
      <c r="K2569" s="1" t="s">
        <v>124</v>
      </c>
      <c r="L2569" s="1" t="s">
        <v>3752</v>
      </c>
      <c r="M2569" s="1" t="s">
        <v>3757</v>
      </c>
      <c r="N2569" s="1" t="s">
        <v>3738</v>
      </c>
      <c r="O2569" s="1" t="s">
        <v>49</v>
      </c>
      <c r="P2569">
        <v>11.2958</v>
      </c>
      <c r="Q2569" s="1" t="s">
        <v>3754</v>
      </c>
      <c r="R2569">
        <v>6.2499955735760189</v>
      </c>
      <c r="S2569" s="1" t="s">
        <v>51</v>
      </c>
      <c r="T2569" s="1" t="s">
        <v>52</v>
      </c>
      <c r="U2569">
        <v>70.598699999999994</v>
      </c>
      <c r="V2569">
        <v>67.068799999999996</v>
      </c>
      <c r="W2569">
        <v>67.068799999999996</v>
      </c>
      <c r="X2569" s="1" t="s">
        <v>53</v>
      </c>
      <c r="Y2569" s="1" t="s">
        <v>49</v>
      </c>
      <c r="Z2569" s="1" t="s">
        <v>3752</v>
      </c>
      <c r="AA2569" s="1" t="s">
        <v>3741</v>
      </c>
      <c r="AB2569" s="1" t="s">
        <v>3742</v>
      </c>
      <c r="AC2569" s="1" t="s">
        <v>67</v>
      </c>
      <c r="AD2569" s="1" t="s">
        <v>3743</v>
      </c>
      <c r="AE2569" s="1" t="s">
        <v>3744</v>
      </c>
      <c r="AF2569" s="1" t="s">
        <v>70</v>
      </c>
      <c r="AG2569" s="1" t="s">
        <v>3745</v>
      </c>
      <c r="AH2569">
        <v>765</v>
      </c>
      <c r="AI2569" s="1" t="s">
        <v>70</v>
      </c>
      <c r="AJ2569" s="1" t="s">
        <v>71</v>
      </c>
      <c r="AK2569" s="1" t="s">
        <v>72</v>
      </c>
      <c r="AL2569">
        <v>1</v>
      </c>
      <c r="AM2569" s="1" t="s">
        <v>5309</v>
      </c>
      <c r="AN2569" s="2">
        <v>46143</v>
      </c>
      <c r="AO2569" s="3">
        <v>46143</v>
      </c>
    </row>
    <row r="2570" spans="1:41">
      <c r="A2570" s="1" t="s">
        <v>5310</v>
      </c>
      <c r="B2570" s="1" t="s">
        <v>3733</v>
      </c>
      <c r="E2570" s="1" t="s">
        <v>3734</v>
      </c>
      <c r="F2570">
        <v>46150.833333333336</v>
      </c>
      <c r="G2570">
        <v>46151.833333333336</v>
      </c>
      <c r="H2570">
        <v>46142.833333333336</v>
      </c>
      <c r="I2570">
        <v>46173.833333333336</v>
      </c>
      <c r="J2570" s="1" t="s">
        <v>3760</v>
      </c>
      <c r="K2570" s="1" t="s">
        <v>76</v>
      </c>
      <c r="L2570" s="1" t="s">
        <v>3761</v>
      </c>
      <c r="M2570" s="1" t="s">
        <v>3762</v>
      </c>
      <c r="N2570" s="1" t="s">
        <v>3738</v>
      </c>
      <c r="O2570" s="1" t="s">
        <v>49</v>
      </c>
      <c r="P2570">
        <v>308.38299999999998</v>
      </c>
      <c r="Q2570" s="1" t="s">
        <v>3763</v>
      </c>
      <c r="R2570">
        <v>2.6000136194277896E-2</v>
      </c>
      <c r="S2570" s="1" t="s">
        <v>51</v>
      </c>
      <c r="T2570" s="1" t="s">
        <v>52</v>
      </c>
      <c r="U2570">
        <v>8.0180000000000007</v>
      </c>
      <c r="V2570">
        <v>7.4012000000000002</v>
      </c>
      <c r="W2570">
        <v>7.4012000000000002</v>
      </c>
      <c r="X2570" s="1" t="s">
        <v>53</v>
      </c>
      <c r="Y2570" s="1" t="s">
        <v>49</v>
      </c>
      <c r="Z2570" s="1" t="s">
        <v>3761</v>
      </c>
      <c r="AA2570" s="1" t="s">
        <v>3741</v>
      </c>
      <c r="AB2570" s="1" t="s">
        <v>3742</v>
      </c>
      <c r="AC2570" s="1" t="s">
        <v>67</v>
      </c>
      <c r="AD2570" s="1" t="s">
        <v>3743</v>
      </c>
      <c r="AE2570" s="1" t="s">
        <v>3744</v>
      </c>
      <c r="AF2570" s="1" t="s">
        <v>70</v>
      </c>
      <c r="AG2570" s="1" t="s">
        <v>3745</v>
      </c>
      <c r="AH2570">
        <v>766</v>
      </c>
      <c r="AI2570" s="1" t="s">
        <v>70</v>
      </c>
      <c r="AJ2570" s="1" t="s">
        <v>71</v>
      </c>
      <c r="AK2570" s="1" t="s">
        <v>72</v>
      </c>
      <c r="AL2570">
        <v>1</v>
      </c>
      <c r="AM2570" s="1" t="s">
        <v>5311</v>
      </c>
      <c r="AN2570" s="2">
        <v>46143</v>
      </c>
      <c r="AO2570" s="3">
        <v>46143</v>
      </c>
    </row>
    <row r="2571" spans="1:41">
      <c r="A2571" s="1" t="s">
        <v>5312</v>
      </c>
      <c r="B2571" s="1" t="s">
        <v>3733</v>
      </c>
      <c r="E2571" s="1" t="s">
        <v>3734</v>
      </c>
      <c r="F2571">
        <v>46150.833333333336</v>
      </c>
      <c r="G2571">
        <v>46151.833333333336</v>
      </c>
      <c r="H2571">
        <v>46142.833333333336</v>
      </c>
      <c r="I2571">
        <v>46173.833333333336</v>
      </c>
      <c r="J2571" s="1" t="s">
        <v>3760</v>
      </c>
      <c r="K2571" s="1" t="s">
        <v>76</v>
      </c>
      <c r="L2571" s="1" t="s">
        <v>3761</v>
      </c>
      <c r="M2571" s="1" t="s">
        <v>3766</v>
      </c>
      <c r="N2571" s="1" t="s">
        <v>3738</v>
      </c>
      <c r="O2571" s="1" t="s">
        <v>49</v>
      </c>
      <c r="P2571">
        <v>333.07859999999999</v>
      </c>
      <c r="Q2571" s="1" t="s">
        <v>3763</v>
      </c>
      <c r="R2571">
        <v>2.5999869099966193E-2</v>
      </c>
      <c r="S2571" s="1" t="s">
        <v>51</v>
      </c>
      <c r="T2571" s="1" t="s">
        <v>52</v>
      </c>
      <c r="U2571">
        <v>8.66</v>
      </c>
      <c r="V2571">
        <v>7.9939</v>
      </c>
      <c r="W2571">
        <v>7.9939</v>
      </c>
      <c r="X2571" s="1" t="s">
        <v>53</v>
      </c>
      <c r="Y2571" s="1" t="s">
        <v>49</v>
      </c>
      <c r="Z2571" s="1" t="s">
        <v>3761</v>
      </c>
      <c r="AA2571" s="1" t="s">
        <v>3741</v>
      </c>
      <c r="AB2571" s="1" t="s">
        <v>3742</v>
      </c>
      <c r="AC2571" s="1" t="s">
        <v>67</v>
      </c>
      <c r="AD2571" s="1" t="s">
        <v>3743</v>
      </c>
      <c r="AE2571" s="1" t="s">
        <v>3744</v>
      </c>
      <c r="AF2571" s="1" t="s">
        <v>70</v>
      </c>
      <c r="AG2571" s="1" t="s">
        <v>3745</v>
      </c>
      <c r="AH2571">
        <v>767</v>
      </c>
      <c r="AI2571" s="1" t="s">
        <v>70</v>
      </c>
      <c r="AJ2571" s="1" t="s">
        <v>71</v>
      </c>
      <c r="AK2571" s="1" t="s">
        <v>72</v>
      </c>
      <c r="AL2571">
        <v>1</v>
      </c>
      <c r="AM2571" s="1" t="s">
        <v>5313</v>
      </c>
      <c r="AN2571" s="2">
        <v>46143</v>
      </c>
      <c r="AO2571" s="3">
        <v>46143</v>
      </c>
    </row>
    <row r="2572" spans="1:41">
      <c r="A2572" s="1" t="s">
        <v>5314</v>
      </c>
      <c r="B2572" s="1" t="s">
        <v>3733</v>
      </c>
      <c r="E2572" s="1" t="s">
        <v>3734</v>
      </c>
      <c r="F2572">
        <v>46150.833333333336</v>
      </c>
      <c r="G2572">
        <v>46151.833333333336</v>
      </c>
      <c r="H2572">
        <v>46142.833333333336</v>
      </c>
      <c r="I2572">
        <v>46173.833333333336</v>
      </c>
      <c r="J2572" s="1" t="s">
        <v>3769</v>
      </c>
      <c r="K2572" s="1" t="s">
        <v>87</v>
      </c>
      <c r="L2572" s="1" t="s">
        <v>3770</v>
      </c>
      <c r="M2572" s="1" t="s">
        <v>3771</v>
      </c>
      <c r="N2572" s="1" t="s">
        <v>3738</v>
      </c>
      <c r="O2572" s="1" t="s">
        <v>49</v>
      </c>
      <c r="P2572">
        <v>398.56529999999998</v>
      </c>
      <c r="Q2572" s="1" t="s">
        <v>3739</v>
      </c>
      <c r="R2572">
        <v>8.2600015605974728E-2</v>
      </c>
      <c r="S2572" s="1" t="s">
        <v>3740</v>
      </c>
      <c r="T2572" s="1" t="s">
        <v>52</v>
      </c>
      <c r="U2572">
        <v>32.921500000000002</v>
      </c>
      <c r="V2572">
        <v>27.1343</v>
      </c>
      <c r="W2572">
        <v>27.1343</v>
      </c>
      <c r="X2572" s="1" t="s">
        <v>53</v>
      </c>
      <c r="Y2572" s="1" t="s">
        <v>49</v>
      </c>
      <c r="Z2572" s="1" t="s">
        <v>3770</v>
      </c>
      <c r="AA2572" s="1" t="s">
        <v>55</v>
      </c>
      <c r="AB2572" s="1" t="s">
        <v>56</v>
      </c>
      <c r="AC2572" s="1" t="s">
        <v>57</v>
      </c>
      <c r="AD2572" s="1" t="s">
        <v>58</v>
      </c>
      <c r="AE2572" s="1" t="s">
        <v>59</v>
      </c>
      <c r="AF2572" s="1" t="s">
        <v>56</v>
      </c>
      <c r="AG2572" s="1" t="s">
        <v>3745</v>
      </c>
      <c r="AH2572">
        <v>768</v>
      </c>
      <c r="AI2572" s="1" t="s">
        <v>56</v>
      </c>
      <c r="AJ2572" s="1" t="s">
        <v>56</v>
      </c>
      <c r="AK2572" s="1" t="s">
        <v>61</v>
      </c>
      <c r="AL2572">
        <v>1</v>
      </c>
      <c r="AM2572" s="1" t="s">
        <v>5315</v>
      </c>
      <c r="AN2572" s="2">
        <v>46143</v>
      </c>
      <c r="AO2572" s="3">
        <v>46143</v>
      </c>
    </row>
    <row r="2573" spans="1:41">
      <c r="A2573" s="1" t="s">
        <v>5316</v>
      </c>
      <c r="B2573" s="1" t="s">
        <v>3733</v>
      </c>
      <c r="E2573" s="1" t="s">
        <v>3734</v>
      </c>
      <c r="F2573">
        <v>46150.833333333336</v>
      </c>
      <c r="G2573">
        <v>46151.833333333336</v>
      </c>
      <c r="H2573">
        <v>46142.833333333336</v>
      </c>
      <c r="I2573">
        <v>46173.833333333336</v>
      </c>
      <c r="J2573" s="1" t="s">
        <v>3769</v>
      </c>
      <c r="K2573" s="1" t="s">
        <v>87</v>
      </c>
      <c r="L2573" s="1" t="s">
        <v>3770</v>
      </c>
      <c r="M2573" s="1" t="s">
        <v>3774</v>
      </c>
      <c r="N2573" s="1" t="s">
        <v>3738</v>
      </c>
      <c r="O2573" s="1" t="s">
        <v>49</v>
      </c>
      <c r="P2573">
        <v>429.51409999999998</v>
      </c>
      <c r="Q2573" s="1" t="s">
        <v>3739</v>
      </c>
      <c r="R2573">
        <v>8.2600082279021811E-2</v>
      </c>
      <c r="S2573" s="1" t="s">
        <v>3740</v>
      </c>
      <c r="T2573" s="1" t="s">
        <v>52</v>
      </c>
      <c r="U2573">
        <v>35.477899999999998</v>
      </c>
      <c r="V2573">
        <v>29.241299999999999</v>
      </c>
      <c r="W2573">
        <v>29.241299999999999</v>
      </c>
      <c r="X2573" s="1" t="s">
        <v>53</v>
      </c>
      <c r="Y2573" s="1" t="s">
        <v>49</v>
      </c>
      <c r="Z2573" s="1" t="s">
        <v>3770</v>
      </c>
      <c r="AA2573" s="1" t="s">
        <v>3741</v>
      </c>
      <c r="AB2573" s="1" t="s">
        <v>3742</v>
      </c>
      <c r="AC2573" s="1" t="s">
        <v>67</v>
      </c>
      <c r="AD2573" s="1" t="s">
        <v>3743</v>
      </c>
      <c r="AE2573" s="1" t="s">
        <v>3744</v>
      </c>
      <c r="AF2573" s="1" t="s">
        <v>70</v>
      </c>
      <c r="AG2573" s="1" t="s">
        <v>3745</v>
      </c>
      <c r="AH2573">
        <v>769</v>
      </c>
      <c r="AI2573" s="1" t="s">
        <v>70</v>
      </c>
      <c r="AJ2573" s="1" t="s">
        <v>71</v>
      </c>
      <c r="AK2573" s="1" t="s">
        <v>72</v>
      </c>
      <c r="AL2573">
        <v>1</v>
      </c>
      <c r="AM2573" s="1" t="s">
        <v>5317</v>
      </c>
      <c r="AN2573" s="2">
        <v>46143</v>
      </c>
      <c r="AO2573" s="3">
        <v>46143</v>
      </c>
    </row>
    <row r="2574" spans="1:41">
      <c r="A2574" s="1" t="s">
        <v>5318</v>
      </c>
      <c r="B2574" s="1" t="s">
        <v>3733</v>
      </c>
      <c r="E2574" s="1" t="s">
        <v>3734</v>
      </c>
      <c r="F2574">
        <v>46150.833333333336</v>
      </c>
      <c r="G2574">
        <v>46151.833333333336</v>
      </c>
      <c r="H2574">
        <v>46142.833333333336</v>
      </c>
      <c r="I2574">
        <v>46173.833333333336</v>
      </c>
      <c r="J2574" s="1" t="s">
        <v>3777</v>
      </c>
      <c r="K2574" s="1" t="s">
        <v>107</v>
      </c>
      <c r="L2574" s="1" t="s">
        <v>3778</v>
      </c>
      <c r="M2574" s="1" t="s">
        <v>3779</v>
      </c>
      <c r="N2574" s="1" t="s">
        <v>3738</v>
      </c>
      <c r="O2574" s="1" t="s">
        <v>49</v>
      </c>
      <c r="P2574">
        <v>296.6189</v>
      </c>
      <c r="Q2574" s="1" t="s">
        <v>3780</v>
      </c>
      <c r="R2574">
        <v>0.49999983143353305</v>
      </c>
      <c r="S2574" s="1" t="s">
        <v>51</v>
      </c>
      <c r="T2574" s="1" t="s">
        <v>52</v>
      </c>
      <c r="U2574">
        <v>148.30940000000001</v>
      </c>
      <c r="V2574">
        <v>136.44470000000001</v>
      </c>
      <c r="W2574">
        <v>136.44470000000001</v>
      </c>
      <c r="X2574" s="1" t="s">
        <v>53</v>
      </c>
      <c r="Y2574" s="1" t="s">
        <v>49</v>
      </c>
      <c r="Z2574" s="1" t="s">
        <v>3778</v>
      </c>
      <c r="AA2574" s="1" t="s">
        <v>3781</v>
      </c>
      <c r="AB2574" s="1" t="s">
        <v>3742</v>
      </c>
      <c r="AC2574" s="1" t="s">
        <v>67</v>
      </c>
      <c r="AD2574" s="1" t="s">
        <v>3743</v>
      </c>
      <c r="AE2574" s="1" t="s">
        <v>3744</v>
      </c>
      <c r="AF2574" s="1" t="s">
        <v>70</v>
      </c>
      <c r="AG2574" s="1" t="s">
        <v>3745</v>
      </c>
      <c r="AH2574">
        <v>770</v>
      </c>
      <c r="AI2574" s="1" t="s">
        <v>113</v>
      </c>
      <c r="AJ2574" s="1" t="s">
        <v>114</v>
      </c>
      <c r="AK2574" s="1" t="s">
        <v>115</v>
      </c>
      <c r="AL2574">
        <v>1</v>
      </c>
      <c r="AM2574" s="1" t="s">
        <v>5319</v>
      </c>
      <c r="AN2574" s="2">
        <v>46143</v>
      </c>
      <c r="AO2574" s="3">
        <v>46143</v>
      </c>
    </row>
    <row r="2575" spans="1:41">
      <c r="A2575" s="1" t="s">
        <v>5320</v>
      </c>
      <c r="B2575" s="1" t="s">
        <v>3733</v>
      </c>
      <c r="E2575" s="1" t="s">
        <v>3734</v>
      </c>
      <c r="F2575">
        <v>46150.833333333336</v>
      </c>
      <c r="G2575">
        <v>46151.833333333336</v>
      </c>
      <c r="H2575">
        <v>46142.833333333336</v>
      </c>
      <c r="I2575">
        <v>46173.833333333336</v>
      </c>
      <c r="J2575" s="1" t="s">
        <v>3777</v>
      </c>
      <c r="K2575" s="1" t="s">
        <v>107</v>
      </c>
      <c r="L2575" s="1" t="s">
        <v>3778</v>
      </c>
      <c r="M2575" s="1" t="s">
        <v>3784</v>
      </c>
      <c r="N2575" s="1" t="s">
        <v>3738</v>
      </c>
      <c r="O2575" s="1" t="s">
        <v>49</v>
      </c>
      <c r="P2575">
        <v>298.2441</v>
      </c>
      <c r="Q2575" s="1" t="s">
        <v>3780</v>
      </c>
      <c r="R2575">
        <v>0.50000016764790989</v>
      </c>
      <c r="S2575" s="1" t="s">
        <v>51</v>
      </c>
      <c r="T2575" s="1" t="s">
        <v>52</v>
      </c>
      <c r="U2575">
        <v>149.12209999999999</v>
      </c>
      <c r="V2575">
        <v>137.19229999999999</v>
      </c>
      <c r="W2575">
        <v>137.19229999999999</v>
      </c>
      <c r="X2575" s="1" t="s">
        <v>53</v>
      </c>
      <c r="Y2575" s="1" t="s">
        <v>49</v>
      </c>
      <c r="Z2575" s="1" t="s">
        <v>3778</v>
      </c>
      <c r="AA2575" s="1" t="s">
        <v>3781</v>
      </c>
      <c r="AB2575" s="1" t="s">
        <v>3742</v>
      </c>
      <c r="AC2575" s="1" t="s">
        <v>67</v>
      </c>
      <c r="AD2575" s="1" t="s">
        <v>3743</v>
      </c>
      <c r="AE2575" s="1" t="s">
        <v>3744</v>
      </c>
      <c r="AF2575" s="1" t="s">
        <v>70</v>
      </c>
      <c r="AG2575" s="1" t="s">
        <v>3745</v>
      </c>
      <c r="AH2575">
        <v>771</v>
      </c>
      <c r="AI2575" s="1" t="s">
        <v>113</v>
      </c>
      <c r="AJ2575" s="1" t="s">
        <v>114</v>
      </c>
      <c r="AK2575" s="1" t="s">
        <v>115</v>
      </c>
      <c r="AL2575">
        <v>1</v>
      </c>
      <c r="AM2575" s="1" t="s">
        <v>5321</v>
      </c>
      <c r="AN2575" s="2">
        <v>46143</v>
      </c>
      <c r="AO2575" s="3">
        <v>46143</v>
      </c>
    </row>
    <row r="2576" spans="1:41">
      <c r="A2576" s="1" t="s">
        <v>5322</v>
      </c>
      <c r="B2576" s="1" t="s">
        <v>3733</v>
      </c>
      <c r="E2576" s="1" t="s">
        <v>3787</v>
      </c>
      <c r="F2576">
        <v>46150.833333333336</v>
      </c>
      <c r="G2576">
        <v>46151.833333333336</v>
      </c>
      <c r="H2576">
        <v>46142.833333333336</v>
      </c>
      <c r="I2576">
        <v>46173.833333333336</v>
      </c>
      <c r="J2576" s="1" t="s">
        <v>3735</v>
      </c>
      <c r="K2576" s="1" t="s">
        <v>45</v>
      </c>
      <c r="L2576" s="1" t="s">
        <v>3736</v>
      </c>
      <c r="M2576" s="1" t="s">
        <v>3788</v>
      </c>
      <c r="N2576" s="1" t="s">
        <v>3738</v>
      </c>
      <c r="O2576" s="1" t="s">
        <v>49</v>
      </c>
      <c r="P2576">
        <v>621.80010000000004</v>
      </c>
      <c r="Q2576" s="1" t="s">
        <v>3739</v>
      </c>
      <c r="R2576">
        <v>3.1610963073180592E-2</v>
      </c>
      <c r="S2576" s="1" t="s">
        <v>3740</v>
      </c>
      <c r="T2576" s="1" t="s">
        <v>52</v>
      </c>
      <c r="U2576">
        <v>19.6557</v>
      </c>
      <c r="V2576">
        <v>15.949199999999999</v>
      </c>
      <c r="W2576">
        <v>15.949199999999999</v>
      </c>
      <c r="X2576" s="1" t="s">
        <v>53</v>
      </c>
      <c r="Y2576" s="1" t="s">
        <v>49</v>
      </c>
      <c r="Z2576" s="1" t="s">
        <v>3736</v>
      </c>
      <c r="AA2576" s="1" t="s">
        <v>55</v>
      </c>
      <c r="AB2576" s="1" t="s">
        <v>56</v>
      </c>
      <c r="AC2576" s="1" t="s">
        <v>57</v>
      </c>
      <c r="AD2576" s="1" t="s">
        <v>58</v>
      </c>
      <c r="AE2576" s="1" t="s">
        <v>59</v>
      </c>
      <c r="AF2576" s="1" t="s">
        <v>56</v>
      </c>
      <c r="AG2576" s="1" t="s">
        <v>3745</v>
      </c>
      <c r="AH2576">
        <v>772</v>
      </c>
      <c r="AI2576" s="1" t="s">
        <v>56</v>
      </c>
      <c r="AJ2576" s="1" t="s">
        <v>56</v>
      </c>
      <c r="AK2576" s="1" t="s">
        <v>61</v>
      </c>
      <c r="AL2576">
        <v>1</v>
      </c>
      <c r="AM2576" s="1" t="s">
        <v>5323</v>
      </c>
      <c r="AN2576" s="2">
        <v>46143</v>
      </c>
      <c r="AO2576" s="3">
        <v>46143</v>
      </c>
    </row>
    <row r="2577" spans="1:41">
      <c r="A2577" s="1" t="s">
        <v>5324</v>
      </c>
      <c r="B2577" s="1" t="s">
        <v>3733</v>
      </c>
      <c r="E2577" s="1" t="s">
        <v>3787</v>
      </c>
      <c r="F2577">
        <v>46150.833333333336</v>
      </c>
      <c r="G2577">
        <v>46151.833333333336</v>
      </c>
      <c r="H2577">
        <v>46142.833333333336</v>
      </c>
      <c r="I2577">
        <v>46173.833333333336</v>
      </c>
      <c r="J2577" s="1" t="s">
        <v>3735</v>
      </c>
      <c r="K2577" s="1" t="s">
        <v>45</v>
      </c>
      <c r="L2577" s="1" t="s">
        <v>3736</v>
      </c>
      <c r="M2577" s="1" t="s">
        <v>3795</v>
      </c>
      <c r="N2577" s="1" t="s">
        <v>3738</v>
      </c>
      <c r="O2577" s="1" t="s">
        <v>49</v>
      </c>
      <c r="P2577">
        <v>665.0729</v>
      </c>
      <c r="Q2577" s="1" t="s">
        <v>3739</v>
      </c>
      <c r="R2577">
        <v>3.1610970767264768E-2</v>
      </c>
      <c r="S2577" s="1" t="s">
        <v>3740</v>
      </c>
      <c r="T2577" s="1" t="s">
        <v>52</v>
      </c>
      <c r="U2577">
        <v>21.023599999999998</v>
      </c>
      <c r="V2577">
        <v>17.059100000000001</v>
      </c>
      <c r="W2577">
        <v>17.059100000000001</v>
      </c>
      <c r="X2577" s="1" t="s">
        <v>53</v>
      </c>
      <c r="Y2577" s="1" t="s">
        <v>49</v>
      </c>
      <c r="Z2577" s="1" t="s">
        <v>3736</v>
      </c>
      <c r="AA2577" s="1" t="s">
        <v>3789</v>
      </c>
      <c r="AB2577" s="1" t="s">
        <v>3790</v>
      </c>
      <c r="AC2577" s="1" t="s">
        <v>125</v>
      </c>
      <c r="AD2577" s="1" t="s">
        <v>3791</v>
      </c>
      <c r="AE2577" s="1" t="s">
        <v>3792</v>
      </c>
      <c r="AF2577" s="1" t="s">
        <v>70</v>
      </c>
      <c r="AG2577" s="1" t="s">
        <v>3745</v>
      </c>
      <c r="AH2577">
        <v>773</v>
      </c>
      <c r="AI2577" s="1" t="s">
        <v>70</v>
      </c>
      <c r="AJ2577" s="1" t="s">
        <v>71</v>
      </c>
      <c r="AK2577" s="1" t="s">
        <v>72</v>
      </c>
      <c r="AL2577">
        <v>1</v>
      </c>
      <c r="AM2577" s="1" t="s">
        <v>5325</v>
      </c>
      <c r="AN2577" s="2">
        <v>46143</v>
      </c>
      <c r="AO2577" s="3">
        <v>46143</v>
      </c>
    </row>
    <row r="2578" spans="1:41">
      <c r="A2578" s="1" t="s">
        <v>5326</v>
      </c>
      <c r="B2578" s="1" t="s">
        <v>3733</v>
      </c>
      <c r="E2578" s="1" t="s">
        <v>3787</v>
      </c>
      <c r="F2578">
        <v>46150.833333333336</v>
      </c>
      <c r="G2578">
        <v>46151.833333333336</v>
      </c>
      <c r="H2578">
        <v>46142.833333333336</v>
      </c>
      <c r="I2578">
        <v>46173.833333333336</v>
      </c>
      <c r="J2578" s="1" t="s">
        <v>3751</v>
      </c>
      <c r="K2578" s="1" t="s">
        <v>124</v>
      </c>
      <c r="L2578" s="1" t="s">
        <v>3752</v>
      </c>
      <c r="M2578" s="1" t="s">
        <v>3798</v>
      </c>
      <c r="N2578" s="1" t="s">
        <v>3738</v>
      </c>
      <c r="O2578" s="1" t="s">
        <v>49</v>
      </c>
      <c r="P2578">
        <v>5.5038</v>
      </c>
      <c r="Q2578" s="1" t="s">
        <v>3754</v>
      </c>
      <c r="R2578">
        <v>6.2500090846324357</v>
      </c>
      <c r="S2578" s="1" t="s">
        <v>51</v>
      </c>
      <c r="T2578" s="1" t="s">
        <v>52</v>
      </c>
      <c r="U2578">
        <v>34.398800000000001</v>
      </c>
      <c r="V2578">
        <v>32.678899999999999</v>
      </c>
      <c r="W2578">
        <v>32.678899999999999</v>
      </c>
      <c r="X2578" s="1" t="s">
        <v>53</v>
      </c>
      <c r="Y2578" s="1" t="s">
        <v>49</v>
      </c>
      <c r="Z2578" s="1" t="s">
        <v>3752</v>
      </c>
      <c r="AA2578" s="1" t="s">
        <v>3789</v>
      </c>
      <c r="AB2578" s="1" t="s">
        <v>3790</v>
      </c>
      <c r="AC2578" s="1" t="s">
        <v>125</v>
      </c>
      <c r="AD2578" s="1" t="s">
        <v>3791</v>
      </c>
      <c r="AE2578" s="1" t="s">
        <v>3792</v>
      </c>
      <c r="AF2578" s="1" t="s">
        <v>70</v>
      </c>
      <c r="AG2578" s="1" t="s">
        <v>3745</v>
      </c>
      <c r="AH2578">
        <v>774</v>
      </c>
      <c r="AI2578" s="1" t="s">
        <v>70</v>
      </c>
      <c r="AJ2578" s="1" t="s">
        <v>71</v>
      </c>
      <c r="AK2578" s="1" t="s">
        <v>72</v>
      </c>
      <c r="AL2578">
        <v>1</v>
      </c>
      <c r="AM2578" s="1" t="s">
        <v>5327</v>
      </c>
      <c r="AN2578" s="2">
        <v>46143</v>
      </c>
      <c r="AO2578" s="3">
        <v>46143</v>
      </c>
    </row>
    <row r="2579" spans="1:41">
      <c r="A2579" s="1" t="s">
        <v>5328</v>
      </c>
      <c r="B2579" s="1" t="s">
        <v>3733</v>
      </c>
      <c r="E2579" s="1" t="s">
        <v>3787</v>
      </c>
      <c r="F2579">
        <v>46150.833333333336</v>
      </c>
      <c r="G2579">
        <v>46151.833333333336</v>
      </c>
      <c r="H2579">
        <v>46142.833333333336</v>
      </c>
      <c r="I2579">
        <v>46173.833333333336</v>
      </c>
      <c r="J2579" s="1" t="s">
        <v>3751</v>
      </c>
      <c r="K2579" s="1" t="s">
        <v>124</v>
      </c>
      <c r="L2579" s="1" t="s">
        <v>3752</v>
      </c>
      <c r="M2579" s="1" t="s">
        <v>3801</v>
      </c>
      <c r="N2579" s="1" t="s">
        <v>3738</v>
      </c>
      <c r="O2579" s="1" t="s">
        <v>49</v>
      </c>
      <c r="P2579">
        <v>5.7630999999999997</v>
      </c>
      <c r="Q2579" s="1" t="s">
        <v>3754</v>
      </c>
      <c r="R2579">
        <v>6.2499696343981537</v>
      </c>
      <c r="S2579" s="1" t="s">
        <v>51</v>
      </c>
      <c r="T2579" s="1" t="s">
        <v>52</v>
      </c>
      <c r="U2579">
        <v>36.019199999999998</v>
      </c>
      <c r="V2579">
        <v>34.218200000000003</v>
      </c>
      <c r="W2579">
        <v>34.218200000000003</v>
      </c>
      <c r="X2579" s="1" t="s">
        <v>53</v>
      </c>
      <c r="Y2579" s="1" t="s">
        <v>49</v>
      </c>
      <c r="Z2579" s="1" t="s">
        <v>3752</v>
      </c>
      <c r="AA2579" s="1" t="s">
        <v>3789</v>
      </c>
      <c r="AB2579" s="1" t="s">
        <v>3790</v>
      </c>
      <c r="AC2579" s="1" t="s">
        <v>125</v>
      </c>
      <c r="AD2579" s="1" t="s">
        <v>3791</v>
      </c>
      <c r="AE2579" s="1" t="s">
        <v>3792</v>
      </c>
      <c r="AF2579" s="1" t="s">
        <v>70</v>
      </c>
      <c r="AG2579" s="1" t="s">
        <v>3745</v>
      </c>
      <c r="AH2579">
        <v>775</v>
      </c>
      <c r="AI2579" s="1" t="s">
        <v>70</v>
      </c>
      <c r="AJ2579" s="1" t="s">
        <v>71</v>
      </c>
      <c r="AK2579" s="1" t="s">
        <v>72</v>
      </c>
      <c r="AL2579">
        <v>1</v>
      </c>
      <c r="AM2579" s="1" t="s">
        <v>5329</v>
      </c>
      <c r="AN2579" s="2">
        <v>46143</v>
      </c>
      <c r="AO2579" s="3">
        <v>46143</v>
      </c>
    </row>
    <row r="2580" spans="1:41">
      <c r="A2580" s="1" t="s">
        <v>5330</v>
      </c>
      <c r="B2580" s="1" t="s">
        <v>3733</v>
      </c>
      <c r="E2580" s="1" t="s">
        <v>3787</v>
      </c>
      <c r="F2580">
        <v>46150.833333333336</v>
      </c>
      <c r="G2580">
        <v>46151.833333333336</v>
      </c>
      <c r="H2580">
        <v>46142.833333333336</v>
      </c>
      <c r="I2580">
        <v>46173.833333333336</v>
      </c>
      <c r="J2580" s="1" t="s">
        <v>3760</v>
      </c>
      <c r="K2580" s="1" t="s">
        <v>76</v>
      </c>
      <c r="L2580" s="1" t="s">
        <v>3761</v>
      </c>
      <c r="M2580" s="1" t="s">
        <v>3804</v>
      </c>
      <c r="N2580" s="1" t="s">
        <v>3738</v>
      </c>
      <c r="O2580" s="1" t="s">
        <v>49</v>
      </c>
      <c r="P2580">
        <v>147.34989999999999</v>
      </c>
      <c r="Q2580" s="1" t="s">
        <v>3763</v>
      </c>
      <c r="R2580">
        <v>2.6000017645074751E-2</v>
      </c>
      <c r="S2580" s="1" t="s">
        <v>51</v>
      </c>
      <c r="T2580" s="1" t="s">
        <v>52</v>
      </c>
      <c r="U2580">
        <v>3.8311000000000002</v>
      </c>
      <c r="V2580">
        <v>3.5364</v>
      </c>
      <c r="W2580">
        <v>3.5364</v>
      </c>
      <c r="X2580" s="1" t="s">
        <v>53</v>
      </c>
      <c r="Y2580" s="1" t="s">
        <v>49</v>
      </c>
      <c r="Z2580" s="1" t="s">
        <v>3761</v>
      </c>
      <c r="AA2580" s="1" t="s">
        <v>3789</v>
      </c>
      <c r="AB2580" s="1" t="s">
        <v>3790</v>
      </c>
      <c r="AC2580" s="1" t="s">
        <v>125</v>
      </c>
      <c r="AD2580" s="1" t="s">
        <v>3791</v>
      </c>
      <c r="AE2580" s="1" t="s">
        <v>3792</v>
      </c>
      <c r="AF2580" s="1" t="s">
        <v>70</v>
      </c>
      <c r="AG2580" s="1" t="s">
        <v>3745</v>
      </c>
      <c r="AH2580">
        <v>776</v>
      </c>
      <c r="AI2580" s="1" t="s">
        <v>70</v>
      </c>
      <c r="AJ2580" s="1" t="s">
        <v>71</v>
      </c>
      <c r="AK2580" s="1" t="s">
        <v>72</v>
      </c>
      <c r="AL2580">
        <v>1</v>
      </c>
      <c r="AM2580" s="1" t="s">
        <v>5331</v>
      </c>
      <c r="AN2580" s="2">
        <v>46143</v>
      </c>
      <c r="AO2580" s="3">
        <v>46143</v>
      </c>
    </row>
    <row r="2581" spans="1:41">
      <c r="A2581" s="1" t="s">
        <v>5332</v>
      </c>
      <c r="B2581" s="1" t="s">
        <v>3733</v>
      </c>
      <c r="E2581" s="1" t="s">
        <v>3787</v>
      </c>
      <c r="F2581">
        <v>46150.833333333336</v>
      </c>
      <c r="G2581">
        <v>46151.833333333336</v>
      </c>
      <c r="H2581">
        <v>46142.833333333336</v>
      </c>
      <c r="I2581">
        <v>46173.833333333336</v>
      </c>
      <c r="J2581" s="1" t="s">
        <v>3760</v>
      </c>
      <c r="K2581" s="1" t="s">
        <v>76</v>
      </c>
      <c r="L2581" s="1" t="s">
        <v>3761</v>
      </c>
      <c r="M2581" s="1" t="s">
        <v>3807</v>
      </c>
      <c r="N2581" s="1" t="s">
        <v>3738</v>
      </c>
      <c r="O2581" s="1" t="s">
        <v>49</v>
      </c>
      <c r="P2581">
        <v>153.14230000000001</v>
      </c>
      <c r="Q2581" s="1" t="s">
        <v>3763</v>
      </c>
      <c r="R2581">
        <v>2.6000001305974903E-2</v>
      </c>
      <c r="S2581" s="1" t="s">
        <v>51</v>
      </c>
      <c r="T2581" s="1" t="s">
        <v>52</v>
      </c>
      <c r="U2581">
        <v>3.9817</v>
      </c>
      <c r="V2581">
        <v>3.6753999999999998</v>
      </c>
      <c r="W2581">
        <v>3.6753999999999998</v>
      </c>
      <c r="X2581" s="1" t="s">
        <v>53</v>
      </c>
      <c r="Y2581" s="1" t="s">
        <v>49</v>
      </c>
      <c r="Z2581" s="1" t="s">
        <v>3761</v>
      </c>
      <c r="AA2581" s="1" t="s">
        <v>3789</v>
      </c>
      <c r="AB2581" s="1" t="s">
        <v>3790</v>
      </c>
      <c r="AC2581" s="1" t="s">
        <v>125</v>
      </c>
      <c r="AD2581" s="1" t="s">
        <v>3791</v>
      </c>
      <c r="AE2581" s="1" t="s">
        <v>3792</v>
      </c>
      <c r="AF2581" s="1" t="s">
        <v>70</v>
      </c>
      <c r="AG2581" s="1" t="s">
        <v>3745</v>
      </c>
      <c r="AH2581">
        <v>777</v>
      </c>
      <c r="AI2581" s="1" t="s">
        <v>70</v>
      </c>
      <c r="AJ2581" s="1" t="s">
        <v>71</v>
      </c>
      <c r="AK2581" s="1" t="s">
        <v>72</v>
      </c>
      <c r="AL2581">
        <v>1</v>
      </c>
      <c r="AM2581" s="1" t="s">
        <v>5333</v>
      </c>
      <c r="AN2581" s="2">
        <v>46143</v>
      </c>
      <c r="AO2581" s="3">
        <v>46143</v>
      </c>
    </row>
    <row r="2582" spans="1:41">
      <c r="A2582" s="1" t="s">
        <v>5334</v>
      </c>
      <c r="B2582" s="1" t="s">
        <v>3733</v>
      </c>
      <c r="E2582" s="1" t="s">
        <v>3787</v>
      </c>
      <c r="F2582">
        <v>46150.833333333336</v>
      </c>
      <c r="G2582">
        <v>46151.833333333336</v>
      </c>
      <c r="H2582">
        <v>46142.833333333336</v>
      </c>
      <c r="I2582">
        <v>46173.833333333336</v>
      </c>
      <c r="J2582" s="1" t="s">
        <v>3769</v>
      </c>
      <c r="K2582" s="1" t="s">
        <v>87</v>
      </c>
      <c r="L2582" s="1" t="s">
        <v>3770</v>
      </c>
      <c r="M2582" s="1" t="s">
        <v>3810</v>
      </c>
      <c r="N2582" s="1" t="s">
        <v>3738</v>
      </c>
      <c r="O2582" s="1" t="s">
        <v>49</v>
      </c>
      <c r="P2582">
        <v>195.4589</v>
      </c>
      <c r="Q2582" s="1" t="s">
        <v>3739</v>
      </c>
      <c r="R2582">
        <v>8.2599973702911472E-2</v>
      </c>
      <c r="S2582" s="1" t="s">
        <v>3740</v>
      </c>
      <c r="T2582" s="1" t="s">
        <v>52</v>
      </c>
      <c r="U2582">
        <v>16.1449</v>
      </c>
      <c r="V2582">
        <v>13.306900000000001</v>
      </c>
      <c r="W2582">
        <v>13.306900000000001</v>
      </c>
      <c r="X2582" s="1" t="s">
        <v>53</v>
      </c>
      <c r="Y2582" s="1" t="s">
        <v>49</v>
      </c>
      <c r="Z2582" s="1" t="s">
        <v>3770</v>
      </c>
      <c r="AA2582" s="1" t="s">
        <v>3789</v>
      </c>
      <c r="AB2582" s="1" t="s">
        <v>3790</v>
      </c>
      <c r="AC2582" s="1" t="s">
        <v>125</v>
      </c>
      <c r="AD2582" s="1" t="s">
        <v>3791</v>
      </c>
      <c r="AE2582" s="1" t="s">
        <v>3792</v>
      </c>
      <c r="AF2582" s="1" t="s">
        <v>70</v>
      </c>
      <c r="AG2582" s="1" t="s">
        <v>3745</v>
      </c>
      <c r="AH2582">
        <v>778</v>
      </c>
      <c r="AI2582" s="1" t="s">
        <v>70</v>
      </c>
      <c r="AJ2582" s="1" t="s">
        <v>71</v>
      </c>
      <c r="AK2582" s="1" t="s">
        <v>72</v>
      </c>
      <c r="AL2582">
        <v>1</v>
      </c>
      <c r="AM2582" s="1" t="s">
        <v>5335</v>
      </c>
      <c r="AN2582" s="2">
        <v>46143</v>
      </c>
      <c r="AO2582" s="3">
        <v>46143</v>
      </c>
    </row>
    <row r="2583" spans="1:41">
      <c r="A2583" s="1" t="s">
        <v>5336</v>
      </c>
      <c r="B2583" s="1" t="s">
        <v>3733</v>
      </c>
      <c r="E2583" s="1" t="s">
        <v>3787</v>
      </c>
      <c r="F2583">
        <v>46150.833333333336</v>
      </c>
      <c r="G2583">
        <v>46151.833333333336</v>
      </c>
      <c r="H2583">
        <v>46142.833333333336</v>
      </c>
      <c r="I2583">
        <v>46173.833333333336</v>
      </c>
      <c r="J2583" s="1" t="s">
        <v>3769</v>
      </c>
      <c r="K2583" s="1" t="s">
        <v>87</v>
      </c>
      <c r="L2583" s="1" t="s">
        <v>3770</v>
      </c>
      <c r="M2583" s="1" t="s">
        <v>3813</v>
      </c>
      <c r="N2583" s="1" t="s">
        <v>3738</v>
      </c>
      <c r="O2583" s="1" t="s">
        <v>49</v>
      </c>
      <c r="P2583">
        <v>206.90520000000001</v>
      </c>
      <c r="Q2583" s="1" t="s">
        <v>3739</v>
      </c>
      <c r="R2583">
        <v>8.2600147313842284E-2</v>
      </c>
      <c r="S2583" s="1" t="s">
        <v>3740</v>
      </c>
      <c r="T2583" s="1" t="s">
        <v>52</v>
      </c>
      <c r="U2583">
        <v>17.090399999999999</v>
      </c>
      <c r="V2583">
        <v>14.0861</v>
      </c>
      <c r="W2583">
        <v>14.0861</v>
      </c>
      <c r="X2583" s="1" t="s">
        <v>53</v>
      </c>
      <c r="Y2583" s="1" t="s">
        <v>49</v>
      </c>
      <c r="Z2583" s="1" t="s">
        <v>3770</v>
      </c>
      <c r="AA2583" s="1" t="s">
        <v>3789</v>
      </c>
      <c r="AB2583" s="1" t="s">
        <v>3790</v>
      </c>
      <c r="AC2583" s="1" t="s">
        <v>125</v>
      </c>
      <c r="AD2583" s="1" t="s">
        <v>3791</v>
      </c>
      <c r="AE2583" s="1" t="s">
        <v>3792</v>
      </c>
      <c r="AF2583" s="1" t="s">
        <v>70</v>
      </c>
      <c r="AG2583" s="1" t="s">
        <v>3745</v>
      </c>
      <c r="AH2583">
        <v>779</v>
      </c>
      <c r="AI2583" s="1" t="s">
        <v>70</v>
      </c>
      <c r="AJ2583" s="1" t="s">
        <v>71</v>
      </c>
      <c r="AK2583" s="1" t="s">
        <v>72</v>
      </c>
      <c r="AL2583">
        <v>1</v>
      </c>
      <c r="AM2583" s="1" t="s">
        <v>5337</v>
      </c>
      <c r="AN2583" s="2">
        <v>46143</v>
      </c>
      <c r="AO2583" s="3">
        <v>46143</v>
      </c>
    </row>
    <row r="2584" spans="1:41">
      <c r="A2584" s="1" t="s">
        <v>5338</v>
      </c>
      <c r="B2584" s="1" t="s">
        <v>3733</v>
      </c>
      <c r="E2584" s="1" t="s">
        <v>3787</v>
      </c>
      <c r="F2584">
        <v>46150.833333333336</v>
      </c>
      <c r="G2584">
        <v>46151.833333333336</v>
      </c>
      <c r="H2584">
        <v>46142.833333333336</v>
      </c>
      <c r="I2584">
        <v>46173.833333333336</v>
      </c>
      <c r="J2584" s="1" t="s">
        <v>3777</v>
      </c>
      <c r="K2584" s="1" t="s">
        <v>107</v>
      </c>
      <c r="L2584" s="1" t="s">
        <v>3778</v>
      </c>
      <c r="M2584" s="1" t="s">
        <v>3816</v>
      </c>
      <c r="N2584" s="1" t="s">
        <v>3738</v>
      </c>
      <c r="O2584" s="1" t="s">
        <v>49</v>
      </c>
      <c r="P2584">
        <v>134.07380000000001</v>
      </c>
      <c r="Q2584" s="1" t="s">
        <v>3780</v>
      </c>
      <c r="R2584">
        <v>0.5</v>
      </c>
      <c r="S2584" s="1" t="s">
        <v>51</v>
      </c>
      <c r="T2584" s="1" t="s">
        <v>52</v>
      </c>
      <c r="U2584">
        <v>67.036900000000003</v>
      </c>
      <c r="V2584">
        <v>61.673900000000003</v>
      </c>
      <c r="W2584">
        <v>61.673900000000003</v>
      </c>
      <c r="X2584" s="1" t="s">
        <v>53</v>
      </c>
      <c r="Y2584" s="1" t="s">
        <v>49</v>
      </c>
      <c r="Z2584" s="1" t="s">
        <v>3778</v>
      </c>
      <c r="AA2584" s="1" t="s">
        <v>3817</v>
      </c>
      <c r="AB2584" s="1" t="s">
        <v>3790</v>
      </c>
      <c r="AC2584" s="1" t="s">
        <v>125</v>
      </c>
      <c r="AD2584" s="1" t="s">
        <v>3791</v>
      </c>
      <c r="AE2584" s="1" t="s">
        <v>3792</v>
      </c>
      <c r="AF2584" s="1" t="s">
        <v>70</v>
      </c>
      <c r="AG2584" s="1" t="s">
        <v>3745</v>
      </c>
      <c r="AH2584">
        <v>780</v>
      </c>
      <c r="AI2584" s="1" t="s">
        <v>113</v>
      </c>
      <c r="AJ2584" s="1" t="s">
        <v>114</v>
      </c>
      <c r="AK2584" s="1" t="s">
        <v>115</v>
      </c>
      <c r="AL2584">
        <v>1</v>
      </c>
      <c r="AM2584" s="1" t="s">
        <v>5339</v>
      </c>
      <c r="AN2584" s="2">
        <v>46143</v>
      </c>
      <c r="AO2584" s="3">
        <v>46143</v>
      </c>
    </row>
    <row r="2585" spans="1:41">
      <c r="A2585" s="1" t="s">
        <v>5340</v>
      </c>
      <c r="B2585" s="1" t="s">
        <v>3733</v>
      </c>
      <c r="E2585" s="1" t="s">
        <v>3787</v>
      </c>
      <c r="F2585">
        <v>46150.833333333336</v>
      </c>
      <c r="G2585">
        <v>46151.833333333336</v>
      </c>
      <c r="H2585">
        <v>46142.833333333336</v>
      </c>
      <c r="I2585">
        <v>46173.833333333336</v>
      </c>
      <c r="J2585" s="1" t="s">
        <v>3777</v>
      </c>
      <c r="K2585" s="1" t="s">
        <v>107</v>
      </c>
      <c r="L2585" s="1" t="s">
        <v>3778</v>
      </c>
      <c r="M2585" s="1" t="s">
        <v>3820</v>
      </c>
      <c r="N2585" s="1" t="s">
        <v>3738</v>
      </c>
      <c r="O2585" s="1" t="s">
        <v>49</v>
      </c>
      <c r="P2585">
        <v>143.447</v>
      </c>
      <c r="Q2585" s="1" t="s">
        <v>3780</v>
      </c>
      <c r="R2585">
        <v>0.5</v>
      </c>
      <c r="S2585" s="1" t="s">
        <v>51</v>
      </c>
      <c r="T2585" s="1" t="s">
        <v>52</v>
      </c>
      <c r="U2585">
        <v>71.723500000000001</v>
      </c>
      <c r="V2585">
        <v>65.985600000000005</v>
      </c>
      <c r="W2585">
        <v>65.985600000000005</v>
      </c>
      <c r="X2585" s="1" t="s">
        <v>53</v>
      </c>
      <c r="Y2585" s="1" t="s">
        <v>49</v>
      </c>
      <c r="Z2585" s="1" t="s">
        <v>3778</v>
      </c>
      <c r="AA2585" s="1" t="s">
        <v>3817</v>
      </c>
      <c r="AB2585" s="1" t="s">
        <v>3790</v>
      </c>
      <c r="AC2585" s="1" t="s">
        <v>125</v>
      </c>
      <c r="AD2585" s="1" t="s">
        <v>3791</v>
      </c>
      <c r="AE2585" s="1" t="s">
        <v>3792</v>
      </c>
      <c r="AF2585" s="1" t="s">
        <v>70</v>
      </c>
      <c r="AG2585" s="1" t="s">
        <v>3745</v>
      </c>
      <c r="AH2585">
        <v>781</v>
      </c>
      <c r="AI2585" s="1" t="s">
        <v>113</v>
      </c>
      <c r="AJ2585" s="1" t="s">
        <v>114</v>
      </c>
      <c r="AK2585" s="1" t="s">
        <v>115</v>
      </c>
      <c r="AL2585">
        <v>1</v>
      </c>
      <c r="AM2585" s="1" t="s">
        <v>5341</v>
      </c>
      <c r="AN2585" s="2">
        <v>46143</v>
      </c>
      <c r="AO2585" s="3">
        <v>46143</v>
      </c>
    </row>
    <row r="2586" spans="1:41">
      <c r="A2586" s="1" t="s">
        <v>5342</v>
      </c>
      <c r="B2586" s="1" t="s">
        <v>3733</v>
      </c>
      <c r="E2586" s="1" t="s">
        <v>3734</v>
      </c>
      <c r="F2586">
        <v>46151.833333333336</v>
      </c>
      <c r="G2586">
        <v>46152.833333333336</v>
      </c>
      <c r="H2586">
        <v>46142.833333333336</v>
      </c>
      <c r="I2586">
        <v>46173.833333333336</v>
      </c>
      <c r="J2586" s="1" t="s">
        <v>3735</v>
      </c>
      <c r="K2586" s="1" t="s">
        <v>45</v>
      </c>
      <c r="L2586" s="1" t="s">
        <v>3736</v>
      </c>
      <c r="M2586" s="1" t="s">
        <v>3737</v>
      </c>
      <c r="N2586" s="1" t="s">
        <v>3738</v>
      </c>
      <c r="O2586" s="1" t="s">
        <v>49</v>
      </c>
      <c r="P2586">
        <v>1490.4828</v>
      </c>
      <c r="Q2586" s="1" t="s">
        <v>3739</v>
      </c>
      <c r="R2586">
        <v>3.1611032344687234E-2</v>
      </c>
      <c r="S2586" s="1" t="s">
        <v>3740</v>
      </c>
      <c r="T2586" s="1" t="s">
        <v>52</v>
      </c>
      <c r="U2586">
        <v>47.115699999999997</v>
      </c>
      <c r="V2586">
        <v>38.230899999999998</v>
      </c>
      <c r="W2586">
        <v>38.230899999999998</v>
      </c>
      <c r="X2586" s="1" t="s">
        <v>53</v>
      </c>
      <c r="Y2586" s="1" t="s">
        <v>49</v>
      </c>
      <c r="Z2586" s="1" t="s">
        <v>3736</v>
      </c>
      <c r="AA2586" s="1" t="s">
        <v>3741</v>
      </c>
      <c r="AB2586" s="1" t="s">
        <v>3742</v>
      </c>
      <c r="AC2586" s="1" t="s">
        <v>67</v>
      </c>
      <c r="AD2586" s="1" t="s">
        <v>3743</v>
      </c>
      <c r="AE2586" s="1" t="s">
        <v>3744</v>
      </c>
      <c r="AF2586" s="1" t="s">
        <v>70</v>
      </c>
      <c r="AG2586" s="1" t="s">
        <v>3745</v>
      </c>
      <c r="AH2586">
        <v>782</v>
      </c>
      <c r="AI2586" s="1" t="s">
        <v>70</v>
      </c>
      <c r="AJ2586" s="1" t="s">
        <v>71</v>
      </c>
      <c r="AK2586" s="1" t="s">
        <v>72</v>
      </c>
      <c r="AL2586">
        <v>1</v>
      </c>
      <c r="AM2586" s="1" t="s">
        <v>5343</v>
      </c>
      <c r="AN2586" s="2">
        <v>46143</v>
      </c>
      <c r="AO2586" s="3">
        <v>46143</v>
      </c>
    </row>
    <row r="2587" spans="1:41">
      <c r="A2587" s="1" t="s">
        <v>5344</v>
      </c>
      <c r="B2587" s="1" t="s">
        <v>3733</v>
      </c>
      <c r="E2587" s="1" t="s">
        <v>3734</v>
      </c>
      <c r="F2587">
        <v>46151.833333333336</v>
      </c>
      <c r="G2587">
        <v>46152.833333333336</v>
      </c>
      <c r="H2587">
        <v>46142.833333333336</v>
      </c>
      <c r="I2587">
        <v>46173.833333333336</v>
      </c>
      <c r="J2587" s="1" t="s">
        <v>3735</v>
      </c>
      <c r="K2587" s="1" t="s">
        <v>45</v>
      </c>
      <c r="L2587" s="1" t="s">
        <v>3736</v>
      </c>
      <c r="M2587" s="1" t="s">
        <v>3748</v>
      </c>
      <c r="N2587" s="1" t="s">
        <v>3738</v>
      </c>
      <c r="O2587" s="1" t="s">
        <v>49</v>
      </c>
      <c r="P2587">
        <v>1555.3434</v>
      </c>
      <c r="Q2587" s="1" t="s">
        <v>3739</v>
      </c>
      <c r="R2587">
        <v>3.1611025578017045E-2</v>
      </c>
      <c r="S2587" s="1" t="s">
        <v>3740</v>
      </c>
      <c r="T2587" s="1" t="s">
        <v>52</v>
      </c>
      <c r="U2587">
        <v>49.165999999999997</v>
      </c>
      <c r="V2587">
        <v>39.894599999999997</v>
      </c>
      <c r="W2587">
        <v>39.894599999999997</v>
      </c>
      <c r="X2587" s="1" t="s">
        <v>53</v>
      </c>
      <c r="Y2587" s="1" t="s">
        <v>49</v>
      </c>
      <c r="Z2587" s="1" t="s">
        <v>3736</v>
      </c>
      <c r="AA2587" s="1" t="s">
        <v>3741</v>
      </c>
      <c r="AB2587" s="1" t="s">
        <v>3742</v>
      </c>
      <c r="AC2587" s="1" t="s">
        <v>67</v>
      </c>
      <c r="AD2587" s="1" t="s">
        <v>3743</v>
      </c>
      <c r="AE2587" s="1" t="s">
        <v>3744</v>
      </c>
      <c r="AF2587" s="1" t="s">
        <v>70</v>
      </c>
      <c r="AG2587" s="1" t="s">
        <v>3745</v>
      </c>
      <c r="AH2587">
        <v>783</v>
      </c>
      <c r="AI2587" s="1" t="s">
        <v>70</v>
      </c>
      <c r="AJ2587" s="1" t="s">
        <v>71</v>
      </c>
      <c r="AK2587" s="1" t="s">
        <v>72</v>
      </c>
      <c r="AL2587">
        <v>1</v>
      </c>
      <c r="AM2587" s="1" t="s">
        <v>5345</v>
      </c>
      <c r="AN2587" s="2">
        <v>46143</v>
      </c>
      <c r="AO2587" s="3">
        <v>46143</v>
      </c>
    </row>
    <row r="2588" spans="1:41">
      <c r="A2588" s="1" t="s">
        <v>5346</v>
      </c>
      <c r="B2588" s="1" t="s">
        <v>3733</v>
      </c>
      <c r="E2588" s="1" t="s">
        <v>3734</v>
      </c>
      <c r="F2588">
        <v>46151.833333333336</v>
      </c>
      <c r="G2588">
        <v>46152.833333333336</v>
      </c>
      <c r="H2588">
        <v>46142.833333333336</v>
      </c>
      <c r="I2588">
        <v>46173.833333333336</v>
      </c>
      <c r="J2588" s="1" t="s">
        <v>3751</v>
      </c>
      <c r="K2588" s="1" t="s">
        <v>124</v>
      </c>
      <c r="L2588" s="1" t="s">
        <v>3752</v>
      </c>
      <c r="M2588" s="1" t="s">
        <v>3753</v>
      </c>
      <c r="N2588" s="1" t="s">
        <v>3738</v>
      </c>
      <c r="O2588" s="1" t="s">
        <v>49</v>
      </c>
      <c r="P2588">
        <v>11.917</v>
      </c>
      <c r="Q2588" s="1" t="s">
        <v>3754</v>
      </c>
      <c r="R2588">
        <v>6.2499706301921618</v>
      </c>
      <c r="S2588" s="1" t="s">
        <v>51</v>
      </c>
      <c r="T2588" s="1" t="s">
        <v>52</v>
      </c>
      <c r="U2588">
        <v>74.480900000000005</v>
      </c>
      <c r="V2588">
        <v>70.756900000000002</v>
      </c>
      <c r="W2588">
        <v>70.756900000000002</v>
      </c>
      <c r="X2588" s="1" t="s">
        <v>53</v>
      </c>
      <c r="Y2588" s="1" t="s">
        <v>49</v>
      </c>
      <c r="Z2588" s="1" t="s">
        <v>3752</v>
      </c>
      <c r="AA2588" s="1" t="s">
        <v>3741</v>
      </c>
      <c r="AB2588" s="1" t="s">
        <v>3742</v>
      </c>
      <c r="AC2588" s="1" t="s">
        <v>67</v>
      </c>
      <c r="AD2588" s="1" t="s">
        <v>3743</v>
      </c>
      <c r="AE2588" s="1" t="s">
        <v>3744</v>
      </c>
      <c r="AF2588" s="1" t="s">
        <v>70</v>
      </c>
      <c r="AG2588" s="1" t="s">
        <v>3745</v>
      </c>
      <c r="AH2588">
        <v>784</v>
      </c>
      <c r="AI2588" s="1" t="s">
        <v>70</v>
      </c>
      <c r="AJ2588" s="1" t="s">
        <v>71</v>
      </c>
      <c r="AK2588" s="1" t="s">
        <v>72</v>
      </c>
      <c r="AL2588">
        <v>1</v>
      </c>
      <c r="AM2588" s="1" t="s">
        <v>5347</v>
      </c>
      <c r="AN2588" s="2">
        <v>46143</v>
      </c>
      <c r="AO2588" s="3">
        <v>46143</v>
      </c>
    </row>
    <row r="2589" spans="1:41">
      <c r="A2589" s="1" t="s">
        <v>5348</v>
      </c>
      <c r="B2589" s="1" t="s">
        <v>3733</v>
      </c>
      <c r="E2589" s="1" t="s">
        <v>3734</v>
      </c>
      <c r="F2589">
        <v>46151.833333333336</v>
      </c>
      <c r="G2589">
        <v>46152.833333333336</v>
      </c>
      <c r="H2589">
        <v>46142.833333333336</v>
      </c>
      <c r="I2589">
        <v>46173.833333333336</v>
      </c>
      <c r="J2589" s="1" t="s">
        <v>3751</v>
      </c>
      <c r="K2589" s="1" t="s">
        <v>124</v>
      </c>
      <c r="L2589" s="1" t="s">
        <v>3752</v>
      </c>
      <c r="M2589" s="1" t="s">
        <v>3757</v>
      </c>
      <c r="N2589" s="1" t="s">
        <v>3738</v>
      </c>
      <c r="O2589" s="1" t="s">
        <v>49</v>
      </c>
      <c r="P2589">
        <v>11.3371</v>
      </c>
      <c r="Q2589" s="1" t="s">
        <v>3754</v>
      </c>
      <c r="R2589">
        <v>6.2500022051494657</v>
      </c>
      <c r="S2589" s="1" t="s">
        <v>51</v>
      </c>
      <c r="T2589" s="1" t="s">
        <v>52</v>
      </c>
      <c r="U2589">
        <v>70.856899999999996</v>
      </c>
      <c r="V2589">
        <v>67.314099999999996</v>
      </c>
      <c r="W2589">
        <v>67.314099999999996</v>
      </c>
      <c r="X2589" s="1" t="s">
        <v>53</v>
      </c>
      <c r="Y2589" s="1" t="s">
        <v>49</v>
      </c>
      <c r="Z2589" s="1" t="s">
        <v>3752</v>
      </c>
      <c r="AA2589" s="1" t="s">
        <v>3741</v>
      </c>
      <c r="AB2589" s="1" t="s">
        <v>3742</v>
      </c>
      <c r="AC2589" s="1" t="s">
        <v>67</v>
      </c>
      <c r="AD2589" s="1" t="s">
        <v>3743</v>
      </c>
      <c r="AE2589" s="1" t="s">
        <v>3744</v>
      </c>
      <c r="AF2589" s="1" t="s">
        <v>70</v>
      </c>
      <c r="AG2589" s="1" t="s">
        <v>3745</v>
      </c>
      <c r="AH2589">
        <v>785</v>
      </c>
      <c r="AI2589" s="1" t="s">
        <v>70</v>
      </c>
      <c r="AJ2589" s="1" t="s">
        <v>71</v>
      </c>
      <c r="AK2589" s="1" t="s">
        <v>72</v>
      </c>
      <c r="AL2589">
        <v>1</v>
      </c>
      <c r="AM2589" s="1" t="s">
        <v>5349</v>
      </c>
      <c r="AN2589" s="2">
        <v>46143</v>
      </c>
      <c r="AO2589" s="3">
        <v>46143</v>
      </c>
    </row>
    <row r="2590" spans="1:41">
      <c r="A2590" s="1" t="s">
        <v>5350</v>
      </c>
      <c r="B2590" s="1" t="s">
        <v>3733</v>
      </c>
      <c r="E2590" s="1" t="s">
        <v>3734</v>
      </c>
      <c r="F2590">
        <v>46151.833333333336</v>
      </c>
      <c r="G2590">
        <v>46152.833333333336</v>
      </c>
      <c r="H2590">
        <v>46142.833333333336</v>
      </c>
      <c r="I2590">
        <v>46173.833333333336</v>
      </c>
      <c r="J2590" s="1" t="s">
        <v>3760</v>
      </c>
      <c r="K2590" s="1" t="s">
        <v>76</v>
      </c>
      <c r="L2590" s="1" t="s">
        <v>3761</v>
      </c>
      <c r="M2590" s="1" t="s">
        <v>3762</v>
      </c>
      <c r="N2590" s="1" t="s">
        <v>3738</v>
      </c>
      <c r="O2590" s="1" t="s">
        <v>49</v>
      </c>
      <c r="P2590">
        <v>327.48430000000002</v>
      </c>
      <c r="Q2590" s="1" t="s">
        <v>3763</v>
      </c>
      <c r="R2590">
        <v>2.60000250393683E-2</v>
      </c>
      <c r="S2590" s="1" t="s">
        <v>51</v>
      </c>
      <c r="T2590" s="1" t="s">
        <v>52</v>
      </c>
      <c r="U2590">
        <v>8.5145999999999997</v>
      </c>
      <c r="V2590">
        <v>7.8596000000000004</v>
      </c>
      <c r="W2590">
        <v>7.8596000000000004</v>
      </c>
      <c r="X2590" s="1" t="s">
        <v>53</v>
      </c>
      <c r="Y2590" s="1" t="s">
        <v>49</v>
      </c>
      <c r="Z2590" s="1" t="s">
        <v>3761</v>
      </c>
      <c r="AA2590" s="1" t="s">
        <v>3741</v>
      </c>
      <c r="AB2590" s="1" t="s">
        <v>3742</v>
      </c>
      <c r="AC2590" s="1" t="s">
        <v>67</v>
      </c>
      <c r="AD2590" s="1" t="s">
        <v>3743</v>
      </c>
      <c r="AE2590" s="1" t="s">
        <v>3744</v>
      </c>
      <c r="AF2590" s="1" t="s">
        <v>70</v>
      </c>
      <c r="AG2590" s="1" t="s">
        <v>3745</v>
      </c>
      <c r="AH2590">
        <v>786</v>
      </c>
      <c r="AI2590" s="1" t="s">
        <v>70</v>
      </c>
      <c r="AJ2590" s="1" t="s">
        <v>71</v>
      </c>
      <c r="AK2590" s="1" t="s">
        <v>72</v>
      </c>
      <c r="AL2590">
        <v>1</v>
      </c>
      <c r="AM2590" s="1" t="s">
        <v>5351</v>
      </c>
      <c r="AN2590" s="2">
        <v>46143</v>
      </c>
      <c r="AO2590" s="3">
        <v>46143</v>
      </c>
    </row>
    <row r="2591" spans="1:41">
      <c r="A2591" s="1" t="s">
        <v>5352</v>
      </c>
      <c r="B2591" s="1" t="s">
        <v>3733</v>
      </c>
      <c r="E2591" s="1" t="s">
        <v>3734</v>
      </c>
      <c r="F2591">
        <v>46151.833333333336</v>
      </c>
      <c r="G2591">
        <v>46152.833333333336</v>
      </c>
      <c r="H2591">
        <v>46142.833333333336</v>
      </c>
      <c r="I2591">
        <v>46173.833333333336</v>
      </c>
      <c r="J2591" s="1" t="s">
        <v>3760</v>
      </c>
      <c r="K2591" s="1" t="s">
        <v>76</v>
      </c>
      <c r="L2591" s="1" t="s">
        <v>3761</v>
      </c>
      <c r="M2591" s="1" t="s">
        <v>3766</v>
      </c>
      <c r="N2591" s="1" t="s">
        <v>3738</v>
      </c>
      <c r="O2591" s="1" t="s">
        <v>49</v>
      </c>
      <c r="P2591">
        <v>313.09289999999999</v>
      </c>
      <c r="Q2591" s="1" t="s">
        <v>3763</v>
      </c>
      <c r="R2591">
        <v>2.5999950813320905E-2</v>
      </c>
      <c r="S2591" s="1" t="s">
        <v>51</v>
      </c>
      <c r="T2591" s="1" t="s">
        <v>52</v>
      </c>
      <c r="U2591">
        <v>8.1403999999999996</v>
      </c>
      <c r="V2591">
        <v>7.5141999999999998</v>
      </c>
      <c r="W2591">
        <v>7.5141999999999998</v>
      </c>
      <c r="X2591" s="1" t="s">
        <v>53</v>
      </c>
      <c r="Y2591" s="1" t="s">
        <v>49</v>
      </c>
      <c r="Z2591" s="1" t="s">
        <v>3761</v>
      </c>
      <c r="AA2591" s="1" t="s">
        <v>3741</v>
      </c>
      <c r="AB2591" s="1" t="s">
        <v>3742</v>
      </c>
      <c r="AC2591" s="1" t="s">
        <v>67</v>
      </c>
      <c r="AD2591" s="1" t="s">
        <v>3743</v>
      </c>
      <c r="AE2591" s="1" t="s">
        <v>3744</v>
      </c>
      <c r="AF2591" s="1" t="s">
        <v>70</v>
      </c>
      <c r="AG2591" s="1" t="s">
        <v>3745</v>
      </c>
      <c r="AH2591">
        <v>787</v>
      </c>
      <c r="AI2591" s="1" t="s">
        <v>70</v>
      </c>
      <c r="AJ2591" s="1" t="s">
        <v>71</v>
      </c>
      <c r="AK2591" s="1" t="s">
        <v>72</v>
      </c>
      <c r="AL2591">
        <v>1</v>
      </c>
      <c r="AM2591" s="1" t="s">
        <v>5353</v>
      </c>
      <c r="AN2591" s="2">
        <v>46143</v>
      </c>
      <c r="AO2591" s="3">
        <v>46143</v>
      </c>
    </row>
    <row r="2592" spans="1:41">
      <c r="A2592" s="1" t="s">
        <v>5354</v>
      </c>
      <c r="B2592" s="1" t="s">
        <v>3733</v>
      </c>
      <c r="E2592" s="1" t="s">
        <v>3734</v>
      </c>
      <c r="F2592">
        <v>46151.833333333336</v>
      </c>
      <c r="G2592">
        <v>46152.833333333336</v>
      </c>
      <c r="H2592">
        <v>46142.833333333336</v>
      </c>
      <c r="I2592">
        <v>46173.833333333336</v>
      </c>
      <c r="J2592" s="1" t="s">
        <v>3769</v>
      </c>
      <c r="K2592" s="1" t="s">
        <v>87</v>
      </c>
      <c r="L2592" s="1" t="s">
        <v>3770</v>
      </c>
      <c r="M2592" s="1" t="s">
        <v>3771</v>
      </c>
      <c r="N2592" s="1" t="s">
        <v>3738</v>
      </c>
      <c r="O2592" s="1" t="s">
        <v>49</v>
      </c>
      <c r="P2592">
        <v>433.87520000000001</v>
      </c>
      <c r="Q2592" s="1" t="s">
        <v>3739</v>
      </c>
      <c r="R2592">
        <v>8.2600019544790765E-2</v>
      </c>
      <c r="S2592" s="1" t="s">
        <v>3740</v>
      </c>
      <c r="T2592" s="1" t="s">
        <v>52</v>
      </c>
      <c r="U2592">
        <v>35.838099999999997</v>
      </c>
      <c r="V2592">
        <v>29.5383</v>
      </c>
      <c r="W2592">
        <v>29.5383</v>
      </c>
      <c r="X2592" s="1" t="s">
        <v>53</v>
      </c>
      <c r="Y2592" s="1" t="s">
        <v>49</v>
      </c>
      <c r="Z2592" s="1" t="s">
        <v>3770</v>
      </c>
      <c r="AA2592" s="1" t="s">
        <v>3741</v>
      </c>
      <c r="AB2592" s="1" t="s">
        <v>3742</v>
      </c>
      <c r="AC2592" s="1" t="s">
        <v>67</v>
      </c>
      <c r="AD2592" s="1" t="s">
        <v>3743</v>
      </c>
      <c r="AE2592" s="1" t="s">
        <v>3744</v>
      </c>
      <c r="AF2592" s="1" t="s">
        <v>70</v>
      </c>
      <c r="AG2592" s="1" t="s">
        <v>3745</v>
      </c>
      <c r="AH2592">
        <v>788</v>
      </c>
      <c r="AI2592" s="1" t="s">
        <v>70</v>
      </c>
      <c r="AJ2592" s="1" t="s">
        <v>71</v>
      </c>
      <c r="AK2592" s="1" t="s">
        <v>72</v>
      </c>
      <c r="AL2592">
        <v>1</v>
      </c>
      <c r="AM2592" s="1" t="s">
        <v>5355</v>
      </c>
      <c r="AN2592" s="2">
        <v>46143</v>
      </c>
      <c r="AO2592" s="3">
        <v>46143</v>
      </c>
    </row>
    <row r="2593" spans="1:41">
      <c r="A2593" s="1" t="s">
        <v>5356</v>
      </c>
      <c r="B2593" s="1" t="s">
        <v>3733</v>
      </c>
      <c r="E2593" s="1" t="s">
        <v>3734</v>
      </c>
      <c r="F2593">
        <v>46151.833333333336</v>
      </c>
      <c r="G2593">
        <v>46152.833333333336</v>
      </c>
      <c r="H2593">
        <v>46142.833333333336</v>
      </c>
      <c r="I2593">
        <v>46173.833333333336</v>
      </c>
      <c r="J2593" s="1" t="s">
        <v>3769</v>
      </c>
      <c r="K2593" s="1" t="s">
        <v>87</v>
      </c>
      <c r="L2593" s="1" t="s">
        <v>3770</v>
      </c>
      <c r="M2593" s="1" t="s">
        <v>3774</v>
      </c>
      <c r="N2593" s="1" t="s">
        <v>3738</v>
      </c>
      <c r="O2593" s="1" t="s">
        <v>49</v>
      </c>
      <c r="P2593">
        <v>452.12189999999998</v>
      </c>
      <c r="Q2593" s="1" t="s">
        <v>3739</v>
      </c>
      <c r="R2593">
        <v>8.2600068698286899E-2</v>
      </c>
      <c r="S2593" s="1" t="s">
        <v>3740</v>
      </c>
      <c r="T2593" s="1" t="s">
        <v>52</v>
      </c>
      <c r="U2593">
        <v>37.345300000000002</v>
      </c>
      <c r="V2593">
        <v>30.7804</v>
      </c>
      <c r="W2593">
        <v>30.7804</v>
      </c>
      <c r="X2593" s="1" t="s">
        <v>53</v>
      </c>
      <c r="Y2593" s="1" t="s">
        <v>49</v>
      </c>
      <c r="Z2593" s="1" t="s">
        <v>3770</v>
      </c>
      <c r="AA2593" s="1" t="s">
        <v>3741</v>
      </c>
      <c r="AB2593" s="1" t="s">
        <v>3742</v>
      </c>
      <c r="AC2593" s="1" t="s">
        <v>67</v>
      </c>
      <c r="AD2593" s="1" t="s">
        <v>3743</v>
      </c>
      <c r="AE2593" s="1" t="s">
        <v>3744</v>
      </c>
      <c r="AF2593" s="1" t="s">
        <v>70</v>
      </c>
      <c r="AG2593" s="1" t="s">
        <v>3745</v>
      </c>
      <c r="AH2593">
        <v>789</v>
      </c>
      <c r="AI2593" s="1" t="s">
        <v>70</v>
      </c>
      <c r="AJ2593" s="1" t="s">
        <v>71</v>
      </c>
      <c r="AK2593" s="1" t="s">
        <v>72</v>
      </c>
      <c r="AL2593">
        <v>1</v>
      </c>
      <c r="AM2593" s="1" t="s">
        <v>5357</v>
      </c>
      <c r="AN2593" s="2">
        <v>46143</v>
      </c>
      <c r="AO2593" s="3">
        <v>46143</v>
      </c>
    </row>
    <row r="2594" spans="1:41">
      <c r="A2594" s="1" t="s">
        <v>5358</v>
      </c>
      <c r="B2594" s="1" t="s">
        <v>3733</v>
      </c>
      <c r="E2594" s="1" t="s">
        <v>3734</v>
      </c>
      <c r="F2594">
        <v>46151.833333333336</v>
      </c>
      <c r="G2594">
        <v>46152.833333333336</v>
      </c>
      <c r="H2594">
        <v>46142.833333333336</v>
      </c>
      <c r="I2594">
        <v>46173.833333333336</v>
      </c>
      <c r="J2594" s="1" t="s">
        <v>3777</v>
      </c>
      <c r="K2594" s="1" t="s">
        <v>107</v>
      </c>
      <c r="L2594" s="1" t="s">
        <v>3778</v>
      </c>
      <c r="M2594" s="1" t="s">
        <v>3779</v>
      </c>
      <c r="N2594" s="1" t="s">
        <v>3738</v>
      </c>
      <c r="O2594" s="1" t="s">
        <v>49</v>
      </c>
      <c r="P2594">
        <v>271.81580000000002</v>
      </c>
      <c r="Q2594" s="1" t="s">
        <v>3780</v>
      </c>
      <c r="R2594">
        <v>0.5</v>
      </c>
      <c r="S2594" s="1" t="s">
        <v>51</v>
      </c>
      <c r="T2594" s="1" t="s">
        <v>52</v>
      </c>
      <c r="U2594">
        <v>135.90790000000001</v>
      </c>
      <c r="V2594">
        <v>125.03530000000001</v>
      </c>
      <c r="W2594">
        <v>125.03530000000001</v>
      </c>
      <c r="X2594" s="1" t="s">
        <v>53</v>
      </c>
      <c r="Y2594" s="1" t="s">
        <v>49</v>
      </c>
      <c r="Z2594" s="1" t="s">
        <v>3778</v>
      </c>
      <c r="AA2594" s="1" t="s">
        <v>3781</v>
      </c>
      <c r="AB2594" s="1" t="s">
        <v>3742</v>
      </c>
      <c r="AC2594" s="1" t="s">
        <v>67</v>
      </c>
      <c r="AD2594" s="1" t="s">
        <v>3743</v>
      </c>
      <c r="AE2594" s="1" t="s">
        <v>3744</v>
      </c>
      <c r="AF2594" s="1" t="s">
        <v>70</v>
      </c>
      <c r="AG2594" s="1" t="s">
        <v>3745</v>
      </c>
      <c r="AH2594">
        <v>790</v>
      </c>
      <c r="AI2594" s="1" t="s">
        <v>113</v>
      </c>
      <c r="AJ2594" s="1" t="s">
        <v>114</v>
      </c>
      <c r="AK2594" s="1" t="s">
        <v>115</v>
      </c>
      <c r="AL2594">
        <v>1</v>
      </c>
      <c r="AM2594" s="1" t="s">
        <v>5359</v>
      </c>
      <c r="AN2594" s="2">
        <v>46143</v>
      </c>
      <c r="AO2594" s="3">
        <v>46143</v>
      </c>
    </row>
    <row r="2595" spans="1:41">
      <c r="A2595" s="1" t="s">
        <v>5360</v>
      </c>
      <c r="B2595" s="1" t="s">
        <v>3733</v>
      </c>
      <c r="E2595" s="1" t="s">
        <v>3734</v>
      </c>
      <c r="F2595">
        <v>46151.833333333336</v>
      </c>
      <c r="G2595">
        <v>46152.833333333336</v>
      </c>
      <c r="H2595">
        <v>46142.833333333336</v>
      </c>
      <c r="I2595">
        <v>46173.833333333336</v>
      </c>
      <c r="J2595" s="1" t="s">
        <v>3777</v>
      </c>
      <c r="K2595" s="1" t="s">
        <v>107</v>
      </c>
      <c r="L2595" s="1" t="s">
        <v>3778</v>
      </c>
      <c r="M2595" s="1" t="s">
        <v>3784</v>
      </c>
      <c r="N2595" s="1" t="s">
        <v>3738</v>
      </c>
      <c r="O2595" s="1" t="s">
        <v>49</v>
      </c>
      <c r="P2595">
        <v>291.08640000000003</v>
      </c>
      <c r="Q2595" s="1" t="s">
        <v>3780</v>
      </c>
      <c r="R2595">
        <v>0.5</v>
      </c>
      <c r="S2595" s="1" t="s">
        <v>51</v>
      </c>
      <c r="T2595" s="1" t="s">
        <v>52</v>
      </c>
      <c r="U2595">
        <v>145.54320000000001</v>
      </c>
      <c r="V2595">
        <v>133.8998</v>
      </c>
      <c r="W2595">
        <v>133.8998</v>
      </c>
      <c r="X2595" s="1" t="s">
        <v>53</v>
      </c>
      <c r="Y2595" s="1" t="s">
        <v>49</v>
      </c>
      <c r="Z2595" s="1" t="s">
        <v>3778</v>
      </c>
      <c r="AA2595" s="1" t="s">
        <v>3781</v>
      </c>
      <c r="AB2595" s="1" t="s">
        <v>3742</v>
      </c>
      <c r="AC2595" s="1" t="s">
        <v>67</v>
      </c>
      <c r="AD2595" s="1" t="s">
        <v>3743</v>
      </c>
      <c r="AE2595" s="1" t="s">
        <v>3744</v>
      </c>
      <c r="AF2595" s="1" t="s">
        <v>70</v>
      </c>
      <c r="AG2595" s="1" t="s">
        <v>3745</v>
      </c>
      <c r="AH2595">
        <v>791</v>
      </c>
      <c r="AI2595" s="1" t="s">
        <v>113</v>
      </c>
      <c r="AJ2595" s="1" t="s">
        <v>114</v>
      </c>
      <c r="AK2595" s="1" t="s">
        <v>115</v>
      </c>
      <c r="AL2595">
        <v>1</v>
      </c>
      <c r="AM2595" s="1" t="s">
        <v>5361</v>
      </c>
      <c r="AN2595" s="2">
        <v>46143</v>
      </c>
      <c r="AO2595" s="3">
        <v>46143</v>
      </c>
    </row>
    <row r="2596" spans="1:41">
      <c r="A2596" s="1" t="s">
        <v>5362</v>
      </c>
      <c r="B2596" s="1" t="s">
        <v>3733</v>
      </c>
      <c r="E2596" s="1" t="s">
        <v>3787</v>
      </c>
      <c r="F2596">
        <v>46151.833333333336</v>
      </c>
      <c r="G2596">
        <v>46152.833333333336</v>
      </c>
      <c r="H2596">
        <v>46142.833333333336</v>
      </c>
      <c r="I2596">
        <v>46173.833333333336</v>
      </c>
      <c r="J2596" s="1" t="s">
        <v>3735</v>
      </c>
      <c r="K2596" s="1" t="s">
        <v>45</v>
      </c>
      <c r="L2596" s="1" t="s">
        <v>3736</v>
      </c>
      <c r="M2596" s="1" t="s">
        <v>3788</v>
      </c>
      <c r="N2596" s="1" t="s">
        <v>3738</v>
      </c>
      <c r="O2596" s="1" t="s">
        <v>49</v>
      </c>
      <c r="P2596">
        <v>630.55820000000006</v>
      </c>
      <c r="Q2596" s="1" t="s">
        <v>3739</v>
      </c>
      <c r="R2596">
        <v>3.1611039234760566E-2</v>
      </c>
      <c r="S2596" s="1" t="s">
        <v>3740</v>
      </c>
      <c r="T2596" s="1" t="s">
        <v>52</v>
      </c>
      <c r="U2596">
        <v>19.932600000000001</v>
      </c>
      <c r="V2596">
        <v>16.1738</v>
      </c>
      <c r="W2596">
        <v>16.1738</v>
      </c>
      <c r="X2596" s="1" t="s">
        <v>53</v>
      </c>
      <c r="Y2596" s="1" t="s">
        <v>49</v>
      </c>
      <c r="Z2596" s="1" t="s">
        <v>3736</v>
      </c>
      <c r="AA2596" s="1" t="s">
        <v>3789</v>
      </c>
      <c r="AB2596" s="1" t="s">
        <v>3790</v>
      </c>
      <c r="AC2596" s="1" t="s">
        <v>125</v>
      </c>
      <c r="AD2596" s="1" t="s">
        <v>3791</v>
      </c>
      <c r="AE2596" s="1" t="s">
        <v>3792</v>
      </c>
      <c r="AF2596" s="1" t="s">
        <v>70</v>
      </c>
      <c r="AG2596" s="1" t="s">
        <v>3745</v>
      </c>
      <c r="AH2596">
        <v>792</v>
      </c>
      <c r="AI2596" s="1" t="s">
        <v>70</v>
      </c>
      <c r="AJ2596" s="1" t="s">
        <v>71</v>
      </c>
      <c r="AK2596" s="1" t="s">
        <v>72</v>
      </c>
      <c r="AL2596">
        <v>1</v>
      </c>
      <c r="AM2596" s="1" t="s">
        <v>5363</v>
      </c>
      <c r="AN2596" s="2">
        <v>46143</v>
      </c>
      <c r="AO2596" s="3">
        <v>46143</v>
      </c>
    </row>
    <row r="2597" spans="1:41">
      <c r="A2597" s="1" t="s">
        <v>5364</v>
      </c>
      <c r="B2597" s="1" t="s">
        <v>3733</v>
      </c>
      <c r="E2597" s="1" t="s">
        <v>3787</v>
      </c>
      <c r="F2597">
        <v>46151.833333333336</v>
      </c>
      <c r="G2597">
        <v>46152.833333333336</v>
      </c>
      <c r="H2597">
        <v>46142.833333333336</v>
      </c>
      <c r="I2597">
        <v>46173.833333333336</v>
      </c>
      <c r="J2597" s="1" t="s">
        <v>3735</v>
      </c>
      <c r="K2597" s="1" t="s">
        <v>45</v>
      </c>
      <c r="L2597" s="1" t="s">
        <v>3736</v>
      </c>
      <c r="M2597" s="1" t="s">
        <v>3795</v>
      </c>
      <c r="N2597" s="1" t="s">
        <v>3738</v>
      </c>
      <c r="O2597" s="1" t="s">
        <v>49</v>
      </c>
      <c r="P2597">
        <v>689.09939999999995</v>
      </c>
      <c r="Q2597" s="1" t="s">
        <v>3739</v>
      </c>
      <c r="R2597">
        <v>3.1610969331855462E-2</v>
      </c>
      <c r="S2597" s="1" t="s">
        <v>3740</v>
      </c>
      <c r="T2597" s="1" t="s">
        <v>52</v>
      </c>
      <c r="U2597">
        <v>21.783100000000001</v>
      </c>
      <c r="V2597">
        <v>17.6754</v>
      </c>
      <c r="W2597">
        <v>17.6754</v>
      </c>
      <c r="X2597" s="1" t="s">
        <v>53</v>
      </c>
      <c r="Y2597" s="1" t="s">
        <v>49</v>
      </c>
      <c r="Z2597" s="1" t="s">
        <v>3736</v>
      </c>
      <c r="AA2597" s="1" t="s">
        <v>3789</v>
      </c>
      <c r="AB2597" s="1" t="s">
        <v>3790</v>
      </c>
      <c r="AC2597" s="1" t="s">
        <v>125</v>
      </c>
      <c r="AD2597" s="1" t="s">
        <v>3791</v>
      </c>
      <c r="AE2597" s="1" t="s">
        <v>3792</v>
      </c>
      <c r="AF2597" s="1" t="s">
        <v>70</v>
      </c>
      <c r="AG2597" s="1" t="s">
        <v>3745</v>
      </c>
      <c r="AH2597">
        <v>793</v>
      </c>
      <c r="AI2597" s="1" t="s">
        <v>70</v>
      </c>
      <c r="AJ2597" s="1" t="s">
        <v>71</v>
      </c>
      <c r="AK2597" s="1" t="s">
        <v>72</v>
      </c>
      <c r="AL2597">
        <v>1</v>
      </c>
      <c r="AM2597" s="1" t="s">
        <v>5365</v>
      </c>
      <c r="AN2597" s="2">
        <v>46143</v>
      </c>
      <c r="AO2597" s="3">
        <v>46143</v>
      </c>
    </row>
    <row r="2598" spans="1:41">
      <c r="A2598" s="1" t="s">
        <v>5366</v>
      </c>
      <c r="B2598" s="1" t="s">
        <v>3733</v>
      </c>
      <c r="E2598" s="1" t="s">
        <v>3787</v>
      </c>
      <c r="F2598">
        <v>46151.833333333336</v>
      </c>
      <c r="G2598">
        <v>46152.833333333336</v>
      </c>
      <c r="H2598">
        <v>46142.833333333336</v>
      </c>
      <c r="I2598">
        <v>46173.833333333336</v>
      </c>
      <c r="J2598" s="1" t="s">
        <v>3751</v>
      </c>
      <c r="K2598" s="1" t="s">
        <v>124</v>
      </c>
      <c r="L2598" s="1" t="s">
        <v>3752</v>
      </c>
      <c r="M2598" s="1" t="s">
        <v>3798</v>
      </c>
      <c r="N2598" s="1" t="s">
        <v>3738</v>
      </c>
      <c r="O2598" s="1" t="s">
        <v>49</v>
      </c>
      <c r="P2598">
        <v>4.9711999999999996</v>
      </c>
      <c r="Q2598" s="1" t="s">
        <v>3754</v>
      </c>
      <c r="R2598">
        <v>6.2499597682652075</v>
      </c>
      <c r="S2598" s="1" t="s">
        <v>51</v>
      </c>
      <c r="T2598" s="1" t="s">
        <v>52</v>
      </c>
      <c r="U2598">
        <v>31.069800000000001</v>
      </c>
      <c r="V2598">
        <v>29.516300000000001</v>
      </c>
      <c r="W2598">
        <v>29.516300000000001</v>
      </c>
      <c r="X2598" s="1" t="s">
        <v>53</v>
      </c>
      <c r="Y2598" s="1" t="s">
        <v>49</v>
      </c>
      <c r="Z2598" s="1" t="s">
        <v>3752</v>
      </c>
      <c r="AA2598" s="1" t="s">
        <v>3789</v>
      </c>
      <c r="AB2598" s="1" t="s">
        <v>3790</v>
      </c>
      <c r="AC2598" s="1" t="s">
        <v>125</v>
      </c>
      <c r="AD2598" s="1" t="s">
        <v>3791</v>
      </c>
      <c r="AE2598" s="1" t="s">
        <v>3792</v>
      </c>
      <c r="AF2598" s="1" t="s">
        <v>70</v>
      </c>
      <c r="AG2598" s="1" t="s">
        <v>3745</v>
      </c>
      <c r="AH2598">
        <v>794</v>
      </c>
      <c r="AI2598" s="1" t="s">
        <v>70</v>
      </c>
      <c r="AJ2598" s="1" t="s">
        <v>71</v>
      </c>
      <c r="AK2598" s="1" t="s">
        <v>72</v>
      </c>
      <c r="AL2598">
        <v>1</v>
      </c>
      <c r="AM2598" s="1" t="s">
        <v>5367</v>
      </c>
      <c r="AN2598" s="2">
        <v>46143</v>
      </c>
      <c r="AO2598" s="3">
        <v>46143</v>
      </c>
    </row>
    <row r="2599" spans="1:41">
      <c r="A2599" s="1" t="s">
        <v>5368</v>
      </c>
      <c r="B2599" s="1" t="s">
        <v>3733</v>
      </c>
      <c r="E2599" s="1" t="s">
        <v>3787</v>
      </c>
      <c r="F2599">
        <v>46151.833333333336</v>
      </c>
      <c r="G2599">
        <v>46152.833333333336</v>
      </c>
      <c r="H2599">
        <v>46142.833333333336</v>
      </c>
      <c r="I2599">
        <v>46173.833333333336</v>
      </c>
      <c r="J2599" s="1" t="s">
        <v>3751</v>
      </c>
      <c r="K2599" s="1" t="s">
        <v>124</v>
      </c>
      <c r="L2599" s="1" t="s">
        <v>3752</v>
      </c>
      <c r="M2599" s="1" t="s">
        <v>3801</v>
      </c>
      <c r="N2599" s="1" t="s">
        <v>3738</v>
      </c>
      <c r="O2599" s="1" t="s">
        <v>49</v>
      </c>
      <c r="P2599">
        <v>5.7205000000000004</v>
      </c>
      <c r="Q2599" s="1" t="s">
        <v>3754</v>
      </c>
      <c r="R2599">
        <v>6.249995629752644</v>
      </c>
      <c r="S2599" s="1" t="s">
        <v>51</v>
      </c>
      <c r="T2599" s="1" t="s">
        <v>52</v>
      </c>
      <c r="U2599">
        <v>35.753100000000003</v>
      </c>
      <c r="V2599">
        <v>33.965400000000002</v>
      </c>
      <c r="W2599">
        <v>33.965400000000002</v>
      </c>
      <c r="X2599" s="1" t="s">
        <v>53</v>
      </c>
      <c r="Y2599" s="1" t="s">
        <v>49</v>
      </c>
      <c r="Z2599" s="1" t="s">
        <v>3752</v>
      </c>
      <c r="AA2599" s="1" t="s">
        <v>3789</v>
      </c>
      <c r="AB2599" s="1" t="s">
        <v>3790</v>
      </c>
      <c r="AC2599" s="1" t="s">
        <v>125</v>
      </c>
      <c r="AD2599" s="1" t="s">
        <v>3791</v>
      </c>
      <c r="AE2599" s="1" t="s">
        <v>3792</v>
      </c>
      <c r="AF2599" s="1" t="s">
        <v>70</v>
      </c>
      <c r="AG2599" s="1" t="s">
        <v>3745</v>
      </c>
      <c r="AH2599">
        <v>795</v>
      </c>
      <c r="AI2599" s="1" t="s">
        <v>70</v>
      </c>
      <c r="AJ2599" s="1" t="s">
        <v>71</v>
      </c>
      <c r="AK2599" s="1" t="s">
        <v>72</v>
      </c>
      <c r="AL2599">
        <v>1</v>
      </c>
      <c r="AM2599" s="1" t="s">
        <v>5369</v>
      </c>
      <c r="AN2599" s="2">
        <v>46143</v>
      </c>
      <c r="AO2599" s="3">
        <v>46143</v>
      </c>
    </row>
    <row r="2600" spans="1:41">
      <c r="A2600" s="1" t="s">
        <v>5370</v>
      </c>
      <c r="B2600" s="1" t="s">
        <v>3733</v>
      </c>
      <c r="E2600" s="1" t="s">
        <v>3787</v>
      </c>
      <c r="F2600">
        <v>46151.833333333336</v>
      </c>
      <c r="G2600">
        <v>46152.833333333336</v>
      </c>
      <c r="H2600">
        <v>46142.833333333336</v>
      </c>
      <c r="I2600">
        <v>46173.833333333336</v>
      </c>
      <c r="J2600" s="1" t="s">
        <v>3760</v>
      </c>
      <c r="K2600" s="1" t="s">
        <v>76</v>
      </c>
      <c r="L2600" s="1" t="s">
        <v>3761</v>
      </c>
      <c r="M2600" s="1" t="s">
        <v>3804</v>
      </c>
      <c r="N2600" s="1" t="s">
        <v>3738</v>
      </c>
      <c r="O2600" s="1" t="s">
        <v>49</v>
      </c>
      <c r="P2600">
        <v>148.30420000000001</v>
      </c>
      <c r="Q2600" s="1" t="s">
        <v>3763</v>
      </c>
      <c r="R2600">
        <v>2.5999937965344205E-2</v>
      </c>
      <c r="S2600" s="1" t="s">
        <v>51</v>
      </c>
      <c r="T2600" s="1" t="s">
        <v>52</v>
      </c>
      <c r="U2600">
        <v>3.8559000000000001</v>
      </c>
      <c r="V2600">
        <v>3.5592999999999999</v>
      </c>
      <c r="W2600">
        <v>3.5592999999999999</v>
      </c>
      <c r="X2600" s="1" t="s">
        <v>53</v>
      </c>
      <c r="Y2600" s="1" t="s">
        <v>49</v>
      </c>
      <c r="Z2600" s="1" t="s">
        <v>3761</v>
      </c>
      <c r="AA2600" s="1" t="s">
        <v>3789</v>
      </c>
      <c r="AB2600" s="1" t="s">
        <v>3790</v>
      </c>
      <c r="AC2600" s="1" t="s">
        <v>125</v>
      </c>
      <c r="AD2600" s="1" t="s">
        <v>3791</v>
      </c>
      <c r="AE2600" s="1" t="s">
        <v>3792</v>
      </c>
      <c r="AF2600" s="1" t="s">
        <v>70</v>
      </c>
      <c r="AG2600" s="1" t="s">
        <v>3745</v>
      </c>
      <c r="AH2600">
        <v>796</v>
      </c>
      <c r="AI2600" s="1" t="s">
        <v>70</v>
      </c>
      <c r="AJ2600" s="1" t="s">
        <v>71</v>
      </c>
      <c r="AK2600" s="1" t="s">
        <v>72</v>
      </c>
      <c r="AL2600">
        <v>1</v>
      </c>
      <c r="AM2600" s="1" t="s">
        <v>5371</v>
      </c>
      <c r="AN2600" s="2">
        <v>46143</v>
      </c>
      <c r="AO2600" s="3">
        <v>46143</v>
      </c>
    </row>
    <row r="2601" spans="1:41">
      <c r="A2601" s="1" t="s">
        <v>5372</v>
      </c>
      <c r="B2601" s="1" t="s">
        <v>3733</v>
      </c>
      <c r="E2601" s="1" t="s">
        <v>3787</v>
      </c>
      <c r="F2601">
        <v>46151.833333333336</v>
      </c>
      <c r="G2601">
        <v>46152.833333333336</v>
      </c>
      <c r="H2601">
        <v>46142.833333333336</v>
      </c>
      <c r="I2601">
        <v>46173.833333333336</v>
      </c>
      <c r="J2601" s="1" t="s">
        <v>3760</v>
      </c>
      <c r="K2601" s="1" t="s">
        <v>76</v>
      </c>
      <c r="L2601" s="1" t="s">
        <v>3761</v>
      </c>
      <c r="M2601" s="1" t="s">
        <v>3807</v>
      </c>
      <c r="N2601" s="1" t="s">
        <v>3738</v>
      </c>
      <c r="O2601" s="1" t="s">
        <v>49</v>
      </c>
      <c r="P2601">
        <v>144.94309999999999</v>
      </c>
      <c r="Q2601" s="1" t="s">
        <v>3763</v>
      </c>
      <c r="R2601">
        <v>2.5999857875262777E-2</v>
      </c>
      <c r="S2601" s="1" t="s">
        <v>51</v>
      </c>
      <c r="T2601" s="1" t="s">
        <v>52</v>
      </c>
      <c r="U2601">
        <v>3.7685</v>
      </c>
      <c r="V2601">
        <v>3.4786000000000001</v>
      </c>
      <c r="W2601">
        <v>3.4786000000000001</v>
      </c>
      <c r="X2601" s="1" t="s">
        <v>53</v>
      </c>
      <c r="Y2601" s="1" t="s">
        <v>49</v>
      </c>
      <c r="Z2601" s="1" t="s">
        <v>3761</v>
      </c>
      <c r="AA2601" s="1" t="s">
        <v>3789</v>
      </c>
      <c r="AB2601" s="1" t="s">
        <v>3790</v>
      </c>
      <c r="AC2601" s="1" t="s">
        <v>125</v>
      </c>
      <c r="AD2601" s="1" t="s">
        <v>3791</v>
      </c>
      <c r="AE2601" s="1" t="s">
        <v>3792</v>
      </c>
      <c r="AF2601" s="1" t="s">
        <v>70</v>
      </c>
      <c r="AG2601" s="1" t="s">
        <v>3745</v>
      </c>
      <c r="AH2601">
        <v>797</v>
      </c>
      <c r="AI2601" s="1" t="s">
        <v>70</v>
      </c>
      <c r="AJ2601" s="1" t="s">
        <v>71</v>
      </c>
      <c r="AK2601" s="1" t="s">
        <v>72</v>
      </c>
      <c r="AL2601">
        <v>1</v>
      </c>
      <c r="AM2601" s="1" t="s">
        <v>5373</v>
      </c>
      <c r="AN2601" s="2">
        <v>46143</v>
      </c>
      <c r="AO2601" s="3">
        <v>46143</v>
      </c>
    </row>
    <row r="2602" spans="1:41">
      <c r="A2602" s="1" t="s">
        <v>5374</v>
      </c>
      <c r="B2602" s="1" t="s">
        <v>3733</v>
      </c>
      <c r="E2602" s="1" t="s">
        <v>3787</v>
      </c>
      <c r="F2602">
        <v>46151.833333333336</v>
      </c>
      <c r="G2602">
        <v>46152.833333333336</v>
      </c>
      <c r="H2602">
        <v>46142.833333333336</v>
      </c>
      <c r="I2602">
        <v>46173.833333333336</v>
      </c>
      <c r="J2602" s="1" t="s">
        <v>3769</v>
      </c>
      <c r="K2602" s="1" t="s">
        <v>87</v>
      </c>
      <c r="L2602" s="1" t="s">
        <v>3770</v>
      </c>
      <c r="M2602" s="1" t="s">
        <v>3810</v>
      </c>
      <c r="N2602" s="1" t="s">
        <v>3738</v>
      </c>
      <c r="O2602" s="1" t="s">
        <v>49</v>
      </c>
      <c r="P2602">
        <v>185.72810000000001</v>
      </c>
      <c r="Q2602" s="1" t="s">
        <v>3739</v>
      </c>
      <c r="R2602">
        <v>8.2599778924136946E-2</v>
      </c>
      <c r="S2602" s="1" t="s">
        <v>3740</v>
      </c>
      <c r="T2602" s="1" t="s">
        <v>52</v>
      </c>
      <c r="U2602">
        <v>15.341100000000001</v>
      </c>
      <c r="V2602">
        <v>12.644399999999999</v>
      </c>
      <c r="W2602">
        <v>12.644399999999999</v>
      </c>
      <c r="X2602" s="1" t="s">
        <v>53</v>
      </c>
      <c r="Y2602" s="1" t="s">
        <v>49</v>
      </c>
      <c r="Z2602" s="1" t="s">
        <v>3770</v>
      </c>
      <c r="AA2602" s="1" t="s">
        <v>3789</v>
      </c>
      <c r="AB2602" s="1" t="s">
        <v>3790</v>
      </c>
      <c r="AC2602" s="1" t="s">
        <v>125</v>
      </c>
      <c r="AD2602" s="1" t="s">
        <v>3791</v>
      </c>
      <c r="AE2602" s="1" t="s">
        <v>3792</v>
      </c>
      <c r="AF2602" s="1" t="s">
        <v>70</v>
      </c>
      <c r="AG2602" s="1" t="s">
        <v>3745</v>
      </c>
      <c r="AH2602">
        <v>798</v>
      </c>
      <c r="AI2602" s="1" t="s">
        <v>70</v>
      </c>
      <c r="AJ2602" s="1" t="s">
        <v>71</v>
      </c>
      <c r="AK2602" s="1" t="s">
        <v>72</v>
      </c>
      <c r="AL2602">
        <v>1</v>
      </c>
      <c r="AM2602" s="1" t="s">
        <v>5375</v>
      </c>
      <c r="AN2602" s="2">
        <v>46143</v>
      </c>
      <c r="AO2602" s="3">
        <v>46143</v>
      </c>
    </row>
    <row r="2603" spans="1:41">
      <c r="A2603" s="1" t="s">
        <v>5376</v>
      </c>
      <c r="B2603" s="1" t="s">
        <v>3733</v>
      </c>
      <c r="E2603" s="1" t="s">
        <v>3787</v>
      </c>
      <c r="F2603">
        <v>46151.833333333336</v>
      </c>
      <c r="G2603">
        <v>46152.833333333336</v>
      </c>
      <c r="H2603">
        <v>46142.833333333336</v>
      </c>
      <c r="I2603">
        <v>46173.833333333336</v>
      </c>
      <c r="J2603" s="1" t="s">
        <v>3769</v>
      </c>
      <c r="K2603" s="1" t="s">
        <v>87</v>
      </c>
      <c r="L2603" s="1" t="s">
        <v>3770</v>
      </c>
      <c r="M2603" s="1" t="s">
        <v>3813</v>
      </c>
      <c r="N2603" s="1" t="s">
        <v>3738</v>
      </c>
      <c r="O2603" s="1" t="s">
        <v>49</v>
      </c>
      <c r="P2603">
        <v>190.8125</v>
      </c>
      <c r="Q2603" s="1" t="s">
        <v>3739</v>
      </c>
      <c r="R2603">
        <v>8.2599934490664925E-2</v>
      </c>
      <c r="S2603" s="1" t="s">
        <v>3740</v>
      </c>
      <c r="T2603" s="1" t="s">
        <v>52</v>
      </c>
      <c r="U2603">
        <v>15.761100000000001</v>
      </c>
      <c r="V2603">
        <v>12.990500000000001</v>
      </c>
      <c r="W2603">
        <v>12.990500000000001</v>
      </c>
      <c r="X2603" s="1" t="s">
        <v>53</v>
      </c>
      <c r="Y2603" s="1" t="s">
        <v>49</v>
      </c>
      <c r="Z2603" s="1" t="s">
        <v>3770</v>
      </c>
      <c r="AA2603" s="1" t="s">
        <v>3789</v>
      </c>
      <c r="AB2603" s="1" t="s">
        <v>3790</v>
      </c>
      <c r="AC2603" s="1" t="s">
        <v>125</v>
      </c>
      <c r="AD2603" s="1" t="s">
        <v>3791</v>
      </c>
      <c r="AE2603" s="1" t="s">
        <v>3792</v>
      </c>
      <c r="AF2603" s="1" t="s">
        <v>70</v>
      </c>
      <c r="AG2603" s="1" t="s">
        <v>3745</v>
      </c>
      <c r="AH2603">
        <v>799</v>
      </c>
      <c r="AI2603" s="1" t="s">
        <v>70</v>
      </c>
      <c r="AJ2603" s="1" t="s">
        <v>71</v>
      </c>
      <c r="AK2603" s="1" t="s">
        <v>72</v>
      </c>
      <c r="AL2603">
        <v>1</v>
      </c>
      <c r="AM2603" s="1" t="s">
        <v>5377</v>
      </c>
      <c r="AN2603" s="2">
        <v>46143</v>
      </c>
      <c r="AO2603" s="3">
        <v>46143</v>
      </c>
    </row>
    <row r="2604" spans="1:41">
      <c r="A2604" s="1" t="s">
        <v>5378</v>
      </c>
      <c r="B2604" s="1" t="s">
        <v>3733</v>
      </c>
      <c r="E2604" s="1" t="s">
        <v>3787</v>
      </c>
      <c r="F2604">
        <v>46151.833333333336</v>
      </c>
      <c r="G2604">
        <v>46152.833333333336</v>
      </c>
      <c r="H2604">
        <v>46142.833333333336</v>
      </c>
      <c r="I2604">
        <v>46173.833333333336</v>
      </c>
      <c r="J2604" s="1" t="s">
        <v>3777</v>
      </c>
      <c r="K2604" s="1" t="s">
        <v>107</v>
      </c>
      <c r="L2604" s="1" t="s">
        <v>3778</v>
      </c>
      <c r="M2604" s="1" t="s">
        <v>3816</v>
      </c>
      <c r="N2604" s="1" t="s">
        <v>3738</v>
      </c>
      <c r="O2604" s="1" t="s">
        <v>49</v>
      </c>
      <c r="P2604">
        <v>131.863</v>
      </c>
      <c r="Q2604" s="1" t="s">
        <v>3780</v>
      </c>
      <c r="R2604">
        <v>0.5</v>
      </c>
      <c r="S2604" s="1" t="s">
        <v>51</v>
      </c>
      <c r="T2604" s="1" t="s">
        <v>52</v>
      </c>
      <c r="U2604">
        <v>65.9315</v>
      </c>
      <c r="V2604">
        <v>60.656999999999996</v>
      </c>
      <c r="W2604">
        <v>60.656999999999996</v>
      </c>
      <c r="X2604" s="1" t="s">
        <v>53</v>
      </c>
      <c r="Y2604" s="1" t="s">
        <v>49</v>
      </c>
      <c r="Z2604" s="1" t="s">
        <v>3778</v>
      </c>
      <c r="AA2604" s="1" t="s">
        <v>3817</v>
      </c>
      <c r="AB2604" s="1" t="s">
        <v>3790</v>
      </c>
      <c r="AC2604" s="1" t="s">
        <v>125</v>
      </c>
      <c r="AD2604" s="1" t="s">
        <v>3791</v>
      </c>
      <c r="AE2604" s="1" t="s">
        <v>3792</v>
      </c>
      <c r="AF2604" s="1" t="s">
        <v>70</v>
      </c>
      <c r="AG2604" s="1" t="s">
        <v>3745</v>
      </c>
      <c r="AH2604">
        <v>800</v>
      </c>
      <c r="AI2604" s="1" t="s">
        <v>113</v>
      </c>
      <c r="AJ2604" s="1" t="s">
        <v>114</v>
      </c>
      <c r="AK2604" s="1" t="s">
        <v>115</v>
      </c>
      <c r="AL2604">
        <v>1</v>
      </c>
      <c r="AM2604" s="1" t="s">
        <v>5379</v>
      </c>
      <c r="AN2604" s="2">
        <v>46143</v>
      </c>
      <c r="AO2604" s="3">
        <v>46143</v>
      </c>
    </row>
    <row r="2605" spans="1:41">
      <c r="A2605" s="1" t="s">
        <v>5380</v>
      </c>
      <c r="B2605" s="1" t="s">
        <v>3733</v>
      </c>
      <c r="E2605" s="1" t="s">
        <v>3787</v>
      </c>
      <c r="F2605">
        <v>46151.833333333336</v>
      </c>
      <c r="G2605">
        <v>46152.833333333336</v>
      </c>
      <c r="H2605">
        <v>46142.833333333336</v>
      </c>
      <c r="I2605">
        <v>46173.833333333336</v>
      </c>
      <c r="J2605" s="1" t="s">
        <v>3777</v>
      </c>
      <c r="K2605" s="1" t="s">
        <v>107</v>
      </c>
      <c r="L2605" s="1" t="s">
        <v>3778</v>
      </c>
      <c r="M2605" s="1" t="s">
        <v>3820</v>
      </c>
      <c r="N2605" s="1" t="s">
        <v>3738</v>
      </c>
      <c r="O2605" s="1" t="s">
        <v>49</v>
      </c>
      <c r="P2605">
        <v>143.47569999999999</v>
      </c>
      <c r="Q2605" s="1" t="s">
        <v>3780</v>
      </c>
      <c r="R2605">
        <v>0.50000034849106856</v>
      </c>
      <c r="S2605" s="1" t="s">
        <v>51</v>
      </c>
      <c r="T2605" s="1" t="s">
        <v>52</v>
      </c>
      <c r="U2605">
        <v>71.737899999999996</v>
      </c>
      <c r="V2605">
        <v>65.998800000000003</v>
      </c>
      <c r="W2605">
        <v>65.998800000000003</v>
      </c>
      <c r="X2605" s="1" t="s">
        <v>53</v>
      </c>
      <c r="Y2605" s="1" t="s">
        <v>49</v>
      </c>
      <c r="Z2605" s="1" t="s">
        <v>3778</v>
      </c>
      <c r="AA2605" s="1" t="s">
        <v>3817</v>
      </c>
      <c r="AB2605" s="1" t="s">
        <v>3790</v>
      </c>
      <c r="AC2605" s="1" t="s">
        <v>125</v>
      </c>
      <c r="AD2605" s="1" t="s">
        <v>3791</v>
      </c>
      <c r="AE2605" s="1" t="s">
        <v>3792</v>
      </c>
      <c r="AF2605" s="1" t="s">
        <v>70</v>
      </c>
      <c r="AG2605" s="1" t="s">
        <v>3745</v>
      </c>
      <c r="AH2605">
        <v>801</v>
      </c>
      <c r="AI2605" s="1" t="s">
        <v>113</v>
      </c>
      <c r="AJ2605" s="1" t="s">
        <v>114</v>
      </c>
      <c r="AK2605" s="1" t="s">
        <v>115</v>
      </c>
      <c r="AL2605">
        <v>1</v>
      </c>
      <c r="AM2605" s="1" t="s">
        <v>5381</v>
      </c>
      <c r="AN2605" s="2">
        <v>46143</v>
      </c>
      <c r="AO2605" s="3">
        <v>46143</v>
      </c>
    </row>
    <row r="2606" spans="1:41">
      <c r="A2606" s="1" t="s">
        <v>5382</v>
      </c>
      <c r="B2606" s="1" t="s">
        <v>3733</v>
      </c>
      <c r="E2606" s="1" t="s">
        <v>3734</v>
      </c>
      <c r="F2606">
        <v>46152.833333333336</v>
      </c>
      <c r="G2606">
        <v>46153.833333333336</v>
      </c>
      <c r="H2606">
        <v>46142.833333333336</v>
      </c>
      <c r="I2606">
        <v>46173.833333333336</v>
      </c>
      <c r="J2606" s="1" t="s">
        <v>3735</v>
      </c>
      <c r="K2606" s="1" t="s">
        <v>45</v>
      </c>
      <c r="L2606" s="1" t="s">
        <v>3736</v>
      </c>
      <c r="M2606" s="1" t="s">
        <v>3737</v>
      </c>
      <c r="N2606" s="1" t="s">
        <v>3738</v>
      </c>
      <c r="O2606" s="1" t="s">
        <v>49</v>
      </c>
      <c r="P2606">
        <v>1585.2942</v>
      </c>
      <c r="Q2606" s="1" t="s">
        <v>3739</v>
      </c>
      <c r="R2606">
        <v>3.1610977949708012E-2</v>
      </c>
      <c r="S2606" s="1" t="s">
        <v>3740</v>
      </c>
      <c r="T2606" s="1" t="s">
        <v>52</v>
      </c>
      <c r="U2606">
        <v>50.112699999999997</v>
      </c>
      <c r="V2606">
        <v>40.662799999999997</v>
      </c>
      <c r="W2606">
        <v>40.662799999999997</v>
      </c>
      <c r="X2606" s="1" t="s">
        <v>53</v>
      </c>
      <c r="Y2606" s="1" t="s">
        <v>49</v>
      </c>
      <c r="Z2606" s="1" t="s">
        <v>3736</v>
      </c>
      <c r="AA2606" s="1" t="s">
        <v>3741</v>
      </c>
      <c r="AB2606" s="1" t="s">
        <v>3742</v>
      </c>
      <c r="AC2606" s="1" t="s">
        <v>67</v>
      </c>
      <c r="AD2606" s="1" t="s">
        <v>3743</v>
      </c>
      <c r="AE2606" s="1" t="s">
        <v>3744</v>
      </c>
      <c r="AF2606" s="1" t="s">
        <v>70</v>
      </c>
      <c r="AG2606" s="1" t="s">
        <v>3745</v>
      </c>
      <c r="AH2606">
        <v>802</v>
      </c>
      <c r="AI2606" s="1" t="s">
        <v>70</v>
      </c>
      <c r="AJ2606" s="1" t="s">
        <v>71</v>
      </c>
      <c r="AK2606" s="1" t="s">
        <v>72</v>
      </c>
      <c r="AL2606">
        <v>1</v>
      </c>
      <c r="AM2606" s="1" t="s">
        <v>5383</v>
      </c>
      <c r="AN2606" s="2">
        <v>46143</v>
      </c>
      <c r="AO2606" s="3">
        <v>46143</v>
      </c>
    </row>
    <row r="2607" spans="1:41">
      <c r="A2607" s="1" t="s">
        <v>5384</v>
      </c>
      <c r="B2607" s="1" t="s">
        <v>3733</v>
      </c>
      <c r="E2607" s="1" t="s">
        <v>3734</v>
      </c>
      <c r="F2607">
        <v>46152.833333333336</v>
      </c>
      <c r="G2607">
        <v>46153.833333333336</v>
      </c>
      <c r="H2607">
        <v>46142.833333333336</v>
      </c>
      <c r="I2607">
        <v>46173.833333333336</v>
      </c>
      <c r="J2607" s="1" t="s">
        <v>3735</v>
      </c>
      <c r="K2607" s="1" t="s">
        <v>45</v>
      </c>
      <c r="L2607" s="1" t="s">
        <v>3736</v>
      </c>
      <c r="M2607" s="1" t="s">
        <v>3748</v>
      </c>
      <c r="N2607" s="1" t="s">
        <v>3738</v>
      </c>
      <c r="O2607" s="1" t="s">
        <v>49</v>
      </c>
      <c r="P2607">
        <v>1586.1980000000001</v>
      </c>
      <c r="Q2607" s="1" t="s">
        <v>3739</v>
      </c>
      <c r="R2607">
        <v>3.1610996861678051E-2</v>
      </c>
      <c r="S2607" s="1" t="s">
        <v>3740</v>
      </c>
      <c r="T2607" s="1" t="s">
        <v>52</v>
      </c>
      <c r="U2607">
        <v>50.141300000000001</v>
      </c>
      <c r="V2607">
        <v>40.685899999999997</v>
      </c>
      <c r="W2607">
        <v>40.685899999999997</v>
      </c>
      <c r="X2607" s="1" t="s">
        <v>53</v>
      </c>
      <c r="Y2607" s="1" t="s">
        <v>49</v>
      </c>
      <c r="Z2607" s="1" t="s">
        <v>3736</v>
      </c>
      <c r="AA2607" s="1" t="s">
        <v>3741</v>
      </c>
      <c r="AB2607" s="1" t="s">
        <v>3742</v>
      </c>
      <c r="AC2607" s="1" t="s">
        <v>67</v>
      </c>
      <c r="AD2607" s="1" t="s">
        <v>3743</v>
      </c>
      <c r="AE2607" s="1" t="s">
        <v>3744</v>
      </c>
      <c r="AF2607" s="1" t="s">
        <v>70</v>
      </c>
      <c r="AG2607" s="1" t="s">
        <v>3745</v>
      </c>
      <c r="AH2607">
        <v>803</v>
      </c>
      <c r="AI2607" s="1" t="s">
        <v>70</v>
      </c>
      <c r="AJ2607" s="1" t="s">
        <v>71</v>
      </c>
      <c r="AK2607" s="1" t="s">
        <v>72</v>
      </c>
      <c r="AL2607">
        <v>1</v>
      </c>
      <c r="AM2607" s="1" t="s">
        <v>5385</v>
      </c>
      <c r="AN2607" s="2">
        <v>46143</v>
      </c>
      <c r="AO2607" s="3">
        <v>46143</v>
      </c>
    </row>
    <row r="2608" spans="1:41">
      <c r="A2608" s="1" t="s">
        <v>5386</v>
      </c>
      <c r="B2608" s="1" t="s">
        <v>3733</v>
      </c>
      <c r="E2608" s="1" t="s">
        <v>3734</v>
      </c>
      <c r="F2608">
        <v>46152.833333333336</v>
      </c>
      <c r="G2608">
        <v>46153.833333333336</v>
      </c>
      <c r="H2608">
        <v>46142.833333333336</v>
      </c>
      <c r="I2608">
        <v>46173.833333333336</v>
      </c>
      <c r="J2608" s="1" t="s">
        <v>3751</v>
      </c>
      <c r="K2608" s="1" t="s">
        <v>124</v>
      </c>
      <c r="L2608" s="1" t="s">
        <v>3752</v>
      </c>
      <c r="M2608" s="1" t="s">
        <v>3753</v>
      </c>
      <c r="N2608" s="1" t="s">
        <v>3738</v>
      </c>
      <c r="O2608" s="1" t="s">
        <v>49</v>
      </c>
      <c r="P2608">
        <v>11.3668</v>
      </c>
      <c r="Q2608" s="1" t="s">
        <v>3754</v>
      </c>
      <c r="R2608">
        <v>6.2499824048984758</v>
      </c>
      <c r="S2608" s="1" t="s">
        <v>51</v>
      </c>
      <c r="T2608" s="1" t="s">
        <v>52</v>
      </c>
      <c r="U2608">
        <v>71.042299999999997</v>
      </c>
      <c r="V2608">
        <v>67.490200000000002</v>
      </c>
      <c r="W2608">
        <v>67.490200000000002</v>
      </c>
      <c r="X2608" s="1" t="s">
        <v>53</v>
      </c>
      <c r="Y2608" s="1" t="s">
        <v>49</v>
      </c>
      <c r="Z2608" s="1" t="s">
        <v>3752</v>
      </c>
      <c r="AA2608" s="1" t="s">
        <v>3741</v>
      </c>
      <c r="AB2608" s="1" t="s">
        <v>3742</v>
      </c>
      <c r="AC2608" s="1" t="s">
        <v>67</v>
      </c>
      <c r="AD2608" s="1" t="s">
        <v>3743</v>
      </c>
      <c r="AE2608" s="1" t="s">
        <v>3744</v>
      </c>
      <c r="AF2608" s="1" t="s">
        <v>70</v>
      </c>
      <c r="AG2608" s="1" t="s">
        <v>3745</v>
      </c>
      <c r="AH2608">
        <v>804</v>
      </c>
      <c r="AI2608" s="1" t="s">
        <v>70</v>
      </c>
      <c r="AJ2608" s="1" t="s">
        <v>71</v>
      </c>
      <c r="AK2608" s="1" t="s">
        <v>72</v>
      </c>
      <c r="AL2608">
        <v>1</v>
      </c>
      <c r="AM2608" s="1" t="s">
        <v>5387</v>
      </c>
      <c r="AN2608" s="2">
        <v>46143</v>
      </c>
      <c r="AO2608" s="3">
        <v>46143</v>
      </c>
    </row>
    <row r="2609" spans="1:41">
      <c r="A2609" s="1" t="s">
        <v>5388</v>
      </c>
      <c r="B2609" s="1" t="s">
        <v>3733</v>
      </c>
      <c r="E2609" s="1" t="s">
        <v>3734</v>
      </c>
      <c r="F2609">
        <v>46152.833333333336</v>
      </c>
      <c r="G2609">
        <v>46153.833333333336</v>
      </c>
      <c r="H2609">
        <v>46142.833333333336</v>
      </c>
      <c r="I2609">
        <v>46173.833333333336</v>
      </c>
      <c r="J2609" s="1" t="s">
        <v>3751</v>
      </c>
      <c r="K2609" s="1" t="s">
        <v>124</v>
      </c>
      <c r="L2609" s="1" t="s">
        <v>3752</v>
      </c>
      <c r="M2609" s="1" t="s">
        <v>3757</v>
      </c>
      <c r="N2609" s="1" t="s">
        <v>3738</v>
      </c>
      <c r="O2609" s="1" t="s">
        <v>49</v>
      </c>
      <c r="P2609">
        <v>10.9869</v>
      </c>
      <c r="Q2609" s="1" t="s">
        <v>3754</v>
      </c>
      <c r="R2609">
        <v>6.2500250298082269</v>
      </c>
      <c r="S2609" s="1" t="s">
        <v>51</v>
      </c>
      <c r="T2609" s="1" t="s">
        <v>52</v>
      </c>
      <c r="U2609">
        <v>68.668400000000005</v>
      </c>
      <c r="V2609">
        <v>65.234999999999999</v>
      </c>
      <c r="W2609">
        <v>65.234999999999999</v>
      </c>
      <c r="X2609" s="1" t="s">
        <v>53</v>
      </c>
      <c r="Y2609" s="1" t="s">
        <v>49</v>
      </c>
      <c r="Z2609" s="1" t="s">
        <v>3752</v>
      </c>
      <c r="AA2609" s="1" t="s">
        <v>3741</v>
      </c>
      <c r="AB2609" s="1" t="s">
        <v>3742</v>
      </c>
      <c r="AC2609" s="1" t="s">
        <v>67</v>
      </c>
      <c r="AD2609" s="1" t="s">
        <v>3743</v>
      </c>
      <c r="AE2609" s="1" t="s">
        <v>3744</v>
      </c>
      <c r="AF2609" s="1" t="s">
        <v>70</v>
      </c>
      <c r="AG2609" s="1" t="s">
        <v>3745</v>
      </c>
      <c r="AH2609">
        <v>805</v>
      </c>
      <c r="AI2609" s="1" t="s">
        <v>70</v>
      </c>
      <c r="AJ2609" s="1" t="s">
        <v>71</v>
      </c>
      <c r="AK2609" s="1" t="s">
        <v>72</v>
      </c>
      <c r="AL2609">
        <v>1</v>
      </c>
      <c r="AM2609" s="1" t="s">
        <v>5389</v>
      </c>
      <c r="AN2609" s="2">
        <v>46143</v>
      </c>
      <c r="AO2609" s="3">
        <v>46143</v>
      </c>
    </row>
    <row r="2610" spans="1:41">
      <c r="A2610" s="1" t="s">
        <v>5390</v>
      </c>
      <c r="B2610" s="1" t="s">
        <v>3733</v>
      </c>
      <c r="E2610" s="1" t="s">
        <v>3734</v>
      </c>
      <c r="F2610">
        <v>46152.833333333336</v>
      </c>
      <c r="G2610">
        <v>46153.833333333336</v>
      </c>
      <c r="H2610">
        <v>46142.833333333336</v>
      </c>
      <c r="I2610">
        <v>46173.833333333336</v>
      </c>
      <c r="J2610" s="1" t="s">
        <v>3760</v>
      </c>
      <c r="K2610" s="1" t="s">
        <v>76</v>
      </c>
      <c r="L2610" s="1" t="s">
        <v>3761</v>
      </c>
      <c r="M2610" s="1" t="s">
        <v>3762</v>
      </c>
      <c r="N2610" s="1" t="s">
        <v>3738</v>
      </c>
      <c r="O2610" s="1" t="s">
        <v>49</v>
      </c>
      <c r="P2610">
        <v>324.74810000000002</v>
      </c>
      <c r="Q2610" s="1" t="s">
        <v>3763</v>
      </c>
      <c r="R2610">
        <v>2.5999844186925192E-2</v>
      </c>
      <c r="S2610" s="1" t="s">
        <v>51</v>
      </c>
      <c r="T2610" s="1" t="s">
        <v>52</v>
      </c>
      <c r="U2610">
        <v>8.4434000000000005</v>
      </c>
      <c r="V2610">
        <v>7.7939999999999996</v>
      </c>
      <c r="W2610">
        <v>7.7939999999999996</v>
      </c>
      <c r="X2610" s="1" t="s">
        <v>53</v>
      </c>
      <c r="Y2610" s="1" t="s">
        <v>49</v>
      </c>
      <c r="Z2610" s="1" t="s">
        <v>3761</v>
      </c>
      <c r="AA2610" s="1" t="s">
        <v>3741</v>
      </c>
      <c r="AB2610" s="1" t="s">
        <v>3742</v>
      </c>
      <c r="AC2610" s="1" t="s">
        <v>67</v>
      </c>
      <c r="AD2610" s="1" t="s">
        <v>3743</v>
      </c>
      <c r="AE2610" s="1" t="s">
        <v>3744</v>
      </c>
      <c r="AF2610" s="1" t="s">
        <v>70</v>
      </c>
      <c r="AG2610" s="1" t="s">
        <v>3745</v>
      </c>
      <c r="AH2610">
        <v>806</v>
      </c>
      <c r="AI2610" s="1" t="s">
        <v>70</v>
      </c>
      <c r="AJ2610" s="1" t="s">
        <v>71</v>
      </c>
      <c r="AK2610" s="1" t="s">
        <v>72</v>
      </c>
      <c r="AL2610">
        <v>1</v>
      </c>
      <c r="AM2610" s="1" t="s">
        <v>5391</v>
      </c>
      <c r="AN2610" s="2">
        <v>46143</v>
      </c>
      <c r="AO2610" s="3">
        <v>46143</v>
      </c>
    </row>
    <row r="2611" spans="1:41">
      <c r="A2611" s="1" t="s">
        <v>5392</v>
      </c>
      <c r="B2611" s="1" t="s">
        <v>3733</v>
      </c>
      <c r="E2611" s="1" t="s">
        <v>3734</v>
      </c>
      <c r="F2611">
        <v>46152.833333333336</v>
      </c>
      <c r="G2611">
        <v>46153.833333333336</v>
      </c>
      <c r="H2611">
        <v>46142.833333333336</v>
      </c>
      <c r="I2611">
        <v>46173.833333333336</v>
      </c>
      <c r="J2611" s="1" t="s">
        <v>3760</v>
      </c>
      <c r="K2611" s="1" t="s">
        <v>76</v>
      </c>
      <c r="L2611" s="1" t="s">
        <v>3761</v>
      </c>
      <c r="M2611" s="1" t="s">
        <v>3766</v>
      </c>
      <c r="N2611" s="1" t="s">
        <v>3738</v>
      </c>
      <c r="O2611" s="1" t="s">
        <v>49</v>
      </c>
      <c r="P2611">
        <v>325.89839999999998</v>
      </c>
      <c r="Q2611" s="1" t="s">
        <v>3763</v>
      </c>
      <c r="R2611">
        <v>2.600012764714402E-2</v>
      </c>
      <c r="S2611" s="1" t="s">
        <v>51</v>
      </c>
      <c r="T2611" s="1" t="s">
        <v>52</v>
      </c>
      <c r="U2611">
        <v>8.4733999999999998</v>
      </c>
      <c r="V2611">
        <v>7.8216000000000001</v>
      </c>
      <c r="W2611">
        <v>7.8216000000000001</v>
      </c>
      <c r="X2611" s="1" t="s">
        <v>53</v>
      </c>
      <c r="Y2611" s="1" t="s">
        <v>49</v>
      </c>
      <c r="Z2611" s="1" t="s">
        <v>3761</v>
      </c>
      <c r="AA2611" s="1" t="s">
        <v>3741</v>
      </c>
      <c r="AB2611" s="1" t="s">
        <v>3742</v>
      </c>
      <c r="AC2611" s="1" t="s">
        <v>67</v>
      </c>
      <c r="AD2611" s="1" t="s">
        <v>3743</v>
      </c>
      <c r="AE2611" s="1" t="s">
        <v>3744</v>
      </c>
      <c r="AF2611" s="1" t="s">
        <v>70</v>
      </c>
      <c r="AG2611" s="1" t="s">
        <v>3745</v>
      </c>
      <c r="AH2611">
        <v>807</v>
      </c>
      <c r="AI2611" s="1" t="s">
        <v>70</v>
      </c>
      <c r="AJ2611" s="1" t="s">
        <v>71</v>
      </c>
      <c r="AK2611" s="1" t="s">
        <v>72</v>
      </c>
      <c r="AL2611">
        <v>1</v>
      </c>
      <c r="AM2611" s="1" t="s">
        <v>5393</v>
      </c>
      <c r="AN2611" s="2">
        <v>46143</v>
      </c>
      <c r="AO2611" s="3">
        <v>46143</v>
      </c>
    </row>
    <row r="2612" spans="1:41">
      <c r="A2612" s="1" t="s">
        <v>5394</v>
      </c>
      <c r="B2612" s="1" t="s">
        <v>3733</v>
      </c>
      <c r="E2612" s="1" t="s">
        <v>3734</v>
      </c>
      <c r="F2612">
        <v>46152.833333333336</v>
      </c>
      <c r="G2612">
        <v>46153.833333333336</v>
      </c>
      <c r="H2612">
        <v>46142.833333333336</v>
      </c>
      <c r="I2612">
        <v>46173.833333333336</v>
      </c>
      <c r="J2612" s="1" t="s">
        <v>3769</v>
      </c>
      <c r="K2612" s="1" t="s">
        <v>87</v>
      </c>
      <c r="L2612" s="1" t="s">
        <v>3770</v>
      </c>
      <c r="M2612" s="1" t="s">
        <v>3771</v>
      </c>
      <c r="N2612" s="1" t="s">
        <v>3738</v>
      </c>
      <c r="O2612" s="1" t="s">
        <v>49</v>
      </c>
      <c r="P2612">
        <v>424.62740000000002</v>
      </c>
      <c r="Q2612" s="1" t="s">
        <v>3739</v>
      </c>
      <c r="R2612">
        <v>8.259994526966466E-2</v>
      </c>
      <c r="S2612" s="1" t="s">
        <v>3740</v>
      </c>
      <c r="T2612" s="1" t="s">
        <v>52</v>
      </c>
      <c r="U2612">
        <v>35.074199999999998</v>
      </c>
      <c r="V2612">
        <v>28.9086</v>
      </c>
      <c r="W2612">
        <v>28.9086</v>
      </c>
      <c r="X2612" s="1" t="s">
        <v>53</v>
      </c>
      <c r="Y2612" s="1" t="s">
        <v>49</v>
      </c>
      <c r="Z2612" s="1" t="s">
        <v>3770</v>
      </c>
      <c r="AA2612" s="1" t="s">
        <v>3741</v>
      </c>
      <c r="AB2612" s="1" t="s">
        <v>3742</v>
      </c>
      <c r="AC2612" s="1" t="s">
        <v>67</v>
      </c>
      <c r="AD2612" s="1" t="s">
        <v>3743</v>
      </c>
      <c r="AE2612" s="1" t="s">
        <v>3744</v>
      </c>
      <c r="AF2612" s="1" t="s">
        <v>70</v>
      </c>
      <c r="AG2612" s="1" t="s">
        <v>3745</v>
      </c>
      <c r="AH2612">
        <v>808</v>
      </c>
      <c r="AI2612" s="1" t="s">
        <v>70</v>
      </c>
      <c r="AJ2612" s="1" t="s">
        <v>71</v>
      </c>
      <c r="AK2612" s="1" t="s">
        <v>72</v>
      </c>
      <c r="AL2612">
        <v>1</v>
      </c>
      <c r="AM2612" s="1" t="s">
        <v>5395</v>
      </c>
      <c r="AN2612" s="2">
        <v>46143</v>
      </c>
      <c r="AO2612" s="3">
        <v>46143</v>
      </c>
    </row>
    <row r="2613" spans="1:41">
      <c r="A2613" s="1" t="s">
        <v>5396</v>
      </c>
      <c r="B2613" s="1" t="s">
        <v>3733</v>
      </c>
      <c r="E2613" s="1" t="s">
        <v>3734</v>
      </c>
      <c r="F2613">
        <v>46152.833333333336</v>
      </c>
      <c r="G2613">
        <v>46153.833333333336</v>
      </c>
      <c r="H2613">
        <v>46142.833333333336</v>
      </c>
      <c r="I2613">
        <v>46173.833333333336</v>
      </c>
      <c r="J2613" s="1" t="s">
        <v>3769</v>
      </c>
      <c r="K2613" s="1" t="s">
        <v>87</v>
      </c>
      <c r="L2613" s="1" t="s">
        <v>3770</v>
      </c>
      <c r="M2613" s="1" t="s">
        <v>3774</v>
      </c>
      <c r="N2613" s="1" t="s">
        <v>3738</v>
      </c>
      <c r="O2613" s="1" t="s">
        <v>49</v>
      </c>
      <c r="P2613">
        <v>392.79860000000002</v>
      </c>
      <c r="Q2613" s="1" t="s">
        <v>3739</v>
      </c>
      <c r="R2613">
        <v>8.2600090733520953E-2</v>
      </c>
      <c r="S2613" s="1" t="s">
        <v>3740</v>
      </c>
      <c r="T2613" s="1" t="s">
        <v>52</v>
      </c>
      <c r="U2613">
        <v>32.4452</v>
      </c>
      <c r="V2613">
        <v>26.741700000000002</v>
      </c>
      <c r="W2613">
        <v>26.741700000000002</v>
      </c>
      <c r="X2613" s="1" t="s">
        <v>53</v>
      </c>
      <c r="Y2613" s="1" t="s">
        <v>49</v>
      </c>
      <c r="Z2613" s="1" t="s">
        <v>3770</v>
      </c>
      <c r="AA2613" s="1" t="s">
        <v>3741</v>
      </c>
      <c r="AB2613" s="1" t="s">
        <v>3742</v>
      </c>
      <c r="AC2613" s="1" t="s">
        <v>67</v>
      </c>
      <c r="AD2613" s="1" t="s">
        <v>3743</v>
      </c>
      <c r="AE2613" s="1" t="s">
        <v>3744</v>
      </c>
      <c r="AF2613" s="1" t="s">
        <v>70</v>
      </c>
      <c r="AG2613" s="1" t="s">
        <v>3745</v>
      </c>
      <c r="AH2613">
        <v>809</v>
      </c>
      <c r="AI2613" s="1" t="s">
        <v>70</v>
      </c>
      <c r="AJ2613" s="1" t="s">
        <v>71</v>
      </c>
      <c r="AK2613" s="1" t="s">
        <v>72</v>
      </c>
      <c r="AL2613">
        <v>1</v>
      </c>
      <c r="AM2613" s="1" t="s">
        <v>5397</v>
      </c>
      <c r="AN2613" s="2">
        <v>46143</v>
      </c>
      <c r="AO2613" s="3">
        <v>46143</v>
      </c>
    </row>
    <row r="2614" spans="1:41">
      <c r="A2614" s="1" t="s">
        <v>5398</v>
      </c>
      <c r="B2614" s="1" t="s">
        <v>3733</v>
      </c>
      <c r="E2614" s="1" t="s">
        <v>3734</v>
      </c>
      <c r="F2614">
        <v>46152.833333333336</v>
      </c>
      <c r="G2614">
        <v>46153.833333333336</v>
      </c>
      <c r="H2614">
        <v>46142.833333333336</v>
      </c>
      <c r="I2614">
        <v>46173.833333333336</v>
      </c>
      <c r="J2614" s="1" t="s">
        <v>3777</v>
      </c>
      <c r="K2614" s="1" t="s">
        <v>107</v>
      </c>
      <c r="L2614" s="1" t="s">
        <v>3778</v>
      </c>
      <c r="M2614" s="1" t="s">
        <v>3779</v>
      </c>
      <c r="N2614" s="1" t="s">
        <v>3738</v>
      </c>
      <c r="O2614" s="1" t="s">
        <v>49</v>
      </c>
      <c r="P2614">
        <v>274.17649999999998</v>
      </c>
      <c r="Q2614" s="1" t="s">
        <v>3780</v>
      </c>
      <c r="R2614">
        <v>0.49999981763572005</v>
      </c>
      <c r="S2614" s="1" t="s">
        <v>51</v>
      </c>
      <c r="T2614" s="1" t="s">
        <v>52</v>
      </c>
      <c r="U2614">
        <v>137.0882</v>
      </c>
      <c r="V2614">
        <v>126.1212</v>
      </c>
      <c r="W2614">
        <v>126.1212</v>
      </c>
      <c r="X2614" s="1" t="s">
        <v>53</v>
      </c>
      <c r="Y2614" s="1" t="s">
        <v>49</v>
      </c>
      <c r="Z2614" s="1" t="s">
        <v>3778</v>
      </c>
      <c r="AA2614" s="1" t="s">
        <v>3781</v>
      </c>
      <c r="AB2614" s="1" t="s">
        <v>3742</v>
      </c>
      <c r="AC2614" s="1" t="s">
        <v>67</v>
      </c>
      <c r="AD2614" s="1" t="s">
        <v>3743</v>
      </c>
      <c r="AE2614" s="1" t="s">
        <v>3744</v>
      </c>
      <c r="AF2614" s="1" t="s">
        <v>70</v>
      </c>
      <c r="AG2614" s="1" t="s">
        <v>3745</v>
      </c>
      <c r="AH2614">
        <v>810</v>
      </c>
      <c r="AI2614" s="1" t="s">
        <v>113</v>
      </c>
      <c r="AJ2614" s="1" t="s">
        <v>114</v>
      </c>
      <c r="AK2614" s="1" t="s">
        <v>115</v>
      </c>
      <c r="AL2614">
        <v>1</v>
      </c>
      <c r="AM2614" s="1" t="s">
        <v>5399</v>
      </c>
      <c r="AN2614" s="2">
        <v>46143</v>
      </c>
      <c r="AO2614" s="3">
        <v>46143</v>
      </c>
    </row>
    <row r="2615" spans="1:41">
      <c r="A2615" s="1" t="s">
        <v>5400</v>
      </c>
      <c r="B2615" s="1" t="s">
        <v>3733</v>
      </c>
      <c r="E2615" s="1" t="s">
        <v>3734</v>
      </c>
      <c r="F2615">
        <v>46152.833333333336</v>
      </c>
      <c r="G2615">
        <v>46153.833333333336</v>
      </c>
      <c r="H2615">
        <v>46142.833333333336</v>
      </c>
      <c r="I2615">
        <v>46173.833333333336</v>
      </c>
      <c r="J2615" s="1" t="s">
        <v>3777</v>
      </c>
      <c r="K2615" s="1" t="s">
        <v>107</v>
      </c>
      <c r="L2615" s="1" t="s">
        <v>3778</v>
      </c>
      <c r="M2615" s="1" t="s">
        <v>3784</v>
      </c>
      <c r="N2615" s="1" t="s">
        <v>3738</v>
      </c>
      <c r="O2615" s="1" t="s">
        <v>49</v>
      </c>
      <c r="P2615">
        <v>318.84399999999999</v>
      </c>
      <c r="Q2615" s="1" t="s">
        <v>3780</v>
      </c>
      <c r="R2615">
        <v>0.5</v>
      </c>
      <c r="S2615" s="1" t="s">
        <v>51</v>
      </c>
      <c r="T2615" s="1" t="s">
        <v>52</v>
      </c>
      <c r="U2615">
        <v>159.422</v>
      </c>
      <c r="V2615">
        <v>146.66820000000001</v>
      </c>
      <c r="W2615">
        <v>146.66820000000001</v>
      </c>
      <c r="X2615" s="1" t="s">
        <v>53</v>
      </c>
      <c r="Y2615" s="1" t="s">
        <v>49</v>
      </c>
      <c r="Z2615" s="1" t="s">
        <v>3778</v>
      </c>
      <c r="AA2615" s="1" t="s">
        <v>3781</v>
      </c>
      <c r="AB2615" s="1" t="s">
        <v>3742</v>
      </c>
      <c r="AC2615" s="1" t="s">
        <v>67</v>
      </c>
      <c r="AD2615" s="1" t="s">
        <v>3743</v>
      </c>
      <c r="AE2615" s="1" t="s">
        <v>3744</v>
      </c>
      <c r="AF2615" s="1" t="s">
        <v>70</v>
      </c>
      <c r="AG2615" s="1" t="s">
        <v>3745</v>
      </c>
      <c r="AH2615">
        <v>811</v>
      </c>
      <c r="AI2615" s="1" t="s">
        <v>113</v>
      </c>
      <c r="AJ2615" s="1" t="s">
        <v>114</v>
      </c>
      <c r="AK2615" s="1" t="s">
        <v>115</v>
      </c>
      <c r="AL2615">
        <v>1</v>
      </c>
      <c r="AM2615" s="1" t="s">
        <v>5401</v>
      </c>
      <c r="AN2615" s="2">
        <v>46143</v>
      </c>
      <c r="AO2615" s="3">
        <v>46143</v>
      </c>
    </row>
    <row r="2616" spans="1:41">
      <c r="A2616" s="1" t="s">
        <v>5402</v>
      </c>
      <c r="B2616" s="1" t="s">
        <v>3733</v>
      </c>
      <c r="E2616" s="1" t="s">
        <v>3787</v>
      </c>
      <c r="F2616">
        <v>46152.833333333336</v>
      </c>
      <c r="G2616">
        <v>46153.833333333336</v>
      </c>
      <c r="H2616">
        <v>46142.833333333336</v>
      </c>
      <c r="I2616">
        <v>46173.833333333336</v>
      </c>
      <c r="J2616" s="1" t="s">
        <v>3735</v>
      </c>
      <c r="K2616" s="1" t="s">
        <v>45</v>
      </c>
      <c r="L2616" s="1" t="s">
        <v>3736</v>
      </c>
      <c r="M2616" s="1" t="s">
        <v>3788</v>
      </c>
      <c r="N2616" s="1" t="s">
        <v>3738</v>
      </c>
      <c r="O2616" s="1" t="s">
        <v>49</v>
      </c>
      <c r="P2616">
        <v>658.65300000000002</v>
      </c>
      <c r="Q2616" s="1" t="s">
        <v>3739</v>
      </c>
      <c r="R2616">
        <v>3.1611030390812762E-2</v>
      </c>
      <c r="S2616" s="1" t="s">
        <v>3740</v>
      </c>
      <c r="T2616" s="1" t="s">
        <v>52</v>
      </c>
      <c r="U2616">
        <v>20.820699999999999</v>
      </c>
      <c r="V2616">
        <v>16.894400000000001</v>
      </c>
      <c r="W2616">
        <v>16.894400000000001</v>
      </c>
      <c r="X2616" s="1" t="s">
        <v>53</v>
      </c>
      <c r="Y2616" s="1" t="s">
        <v>49</v>
      </c>
      <c r="Z2616" s="1" t="s">
        <v>3736</v>
      </c>
      <c r="AA2616" s="1" t="s">
        <v>3789</v>
      </c>
      <c r="AB2616" s="1" t="s">
        <v>3790</v>
      </c>
      <c r="AC2616" s="1" t="s">
        <v>125</v>
      </c>
      <c r="AD2616" s="1" t="s">
        <v>3791</v>
      </c>
      <c r="AE2616" s="1" t="s">
        <v>3792</v>
      </c>
      <c r="AF2616" s="1" t="s">
        <v>70</v>
      </c>
      <c r="AG2616" s="1" t="s">
        <v>3745</v>
      </c>
      <c r="AH2616">
        <v>812</v>
      </c>
      <c r="AI2616" s="1" t="s">
        <v>70</v>
      </c>
      <c r="AJ2616" s="1" t="s">
        <v>71</v>
      </c>
      <c r="AK2616" s="1" t="s">
        <v>72</v>
      </c>
      <c r="AL2616">
        <v>1</v>
      </c>
      <c r="AM2616" s="1" t="s">
        <v>5403</v>
      </c>
      <c r="AN2616" s="2">
        <v>46143</v>
      </c>
      <c r="AO2616" s="3">
        <v>46143</v>
      </c>
    </row>
    <row r="2617" spans="1:41">
      <c r="A2617" s="1" t="s">
        <v>5404</v>
      </c>
      <c r="B2617" s="1" t="s">
        <v>3733</v>
      </c>
      <c r="E2617" s="1" t="s">
        <v>3787</v>
      </c>
      <c r="F2617">
        <v>46152.833333333336</v>
      </c>
      <c r="G2617">
        <v>46153.833333333336</v>
      </c>
      <c r="H2617">
        <v>46142.833333333336</v>
      </c>
      <c r="I2617">
        <v>46173.833333333336</v>
      </c>
      <c r="J2617" s="1" t="s">
        <v>3735</v>
      </c>
      <c r="K2617" s="1" t="s">
        <v>45</v>
      </c>
      <c r="L2617" s="1" t="s">
        <v>3736</v>
      </c>
      <c r="M2617" s="1" t="s">
        <v>3795</v>
      </c>
      <c r="N2617" s="1" t="s">
        <v>3738</v>
      </c>
      <c r="O2617" s="1" t="s">
        <v>49</v>
      </c>
      <c r="P2617">
        <v>696.62220000000002</v>
      </c>
      <c r="Q2617" s="1" t="s">
        <v>3739</v>
      </c>
      <c r="R2617">
        <v>3.1610965025231752E-2</v>
      </c>
      <c r="S2617" s="1" t="s">
        <v>3740</v>
      </c>
      <c r="T2617" s="1" t="s">
        <v>52</v>
      </c>
      <c r="U2617">
        <v>22.020900000000001</v>
      </c>
      <c r="V2617">
        <v>17.868300000000001</v>
      </c>
      <c r="W2617">
        <v>17.868300000000001</v>
      </c>
      <c r="X2617" s="1" t="s">
        <v>53</v>
      </c>
      <c r="Y2617" s="1" t="s">
        <v>49</v>
      </c>
      <c r="Z2617" s="1" t="s">
        <v>3736</v>
      </c>
      <c r="AA2617" s="1" t="s">
        <v>3789</v>
      </c>
      <c r="AB2617" s="1" t="s">
        <v>3790</v>
      </c>
      <c r="AC2617" s="1" t="s">
        <v>125</v>
      </c>
      <c r="AD2617" s="1" t="s">
        <v>3791</v>
      </c>
      <c r="AE2617" s="1" t="s">
        <v>3792</v>
      </c>
      <c r="AF2617" s="1" t="s">
        <v>70</v>
      </c>
      <c r="AG2617" s="1" t="s">
        <v>3745</v>
      </c>
      <c r="AH2617">
        <v>813</v>
      </c>
      <c r="AI2617" s="1" t="s">
        <v>70</v>
      </c>
      <c r="AJ2617" s="1" t="s">
        <v>71</v>
      </c>
      <c r="AK2617" s="1" t="s">
        <v>72</v>
      </c>
      <c r="AL2617">
        <v>1</v>
      </c>
      <c r="AM2617" s="1" t="s">
        <v>5405</v>
      </c>
      <c r="AN2617" s="2">
        <v>46143</v>
      </c>
      <c r="AO2617" s="3">
        <v>46143</v>
      </c>
    </row>
    <row r="2618" spans="1:41">
      <c r="A2618" s="1" t="s">
        <v>5406</v>
      </c>
      <c r="B2618" s="1" t="s">
        <v>3733</v>
      </c>
      <c r="E2618" s="1" t="s">
        <v>3787</v>
      </c>
      <c r="F2618">
        <v>46152.833333333336</v>
      </c>
      <c r="G2618">
        <v>46153.833333333336</v>
      </c>
      <c r="H2618">
        <v>46142.833333333336</v>
      </c>
      <c r="I2618">
        <v>46173.833333333336</v>
      </c>
      <c r="J2618" s="1" t="s">
        <v>3751</v>
      </c>
      <c r="K2618" s="1" t="s">
        <v>124</v>
      </c>
      <c r="L2618" s="1" t="s">
        <v>3752</v>
      </c>
      <c r="M2618" s="1" t="s">
        <v>3798</v>
      </c>
      <c r="N2618" s="1" t="s">
        <v>3738</v>
      </c>
      <c r="O2618" s="1" t="s">
        <v>49</v>
      </c>
      <c r="P2618">
        <v>5.7423999999999999</v>
      </c>
      <c r="Q2618" s="1" t="s">
        <v>3754</v>
      </c>
      <c r="R2618">
        <v>6.25</v>
      </c>
      <c r="S2618" s="1" t="s">
        <v>51</v>
      </c>
      <c r="T2618" s="1" t="s">
        <v>52</v>
      </c>
      <c r="U2618">
        <v>35.89</v>
      </c>
      <c r="V2618">
        <v>34.095500000000001</v>
      </c>
      <c r="W2618">
        <v>34.095500000000001</v>
      </c>
      <c r="X2618" s="1" t="s">
        <v>53</v>
      </c>
      <c r="Y2618" s="1" t="s">
        <v>49</v>
      </c>
      <c r="Z2618" s="1" t="s">
        <v>3752</v>
      </c>
      <c r="AA2618" s="1" t="s">
        <v>3789</v>
      </c>
      <c r="AB2618" s="1" t="s">
        <v>3790</v>
      </c>
      <c r="AC2618" s="1" t="s">
        <v>125</v>
      </c>
      <c r="AD2618" s="1" t="s">
        <v>3791</v>
      </c>
      <c r="AE2618" s="1" t="s">
        <v>3792</v>
      </c>
      <c r="AF2618" s="1" t="s">
        <v>70</v>
      </c>
      <c r="AG2618" s="1" t="s">
        <v>3745</v>
      </c>
      <c r="AH2618">
        <v>814</v>
      </c>
      <c r="AI2618" s="1" t="s">
        <v>70</v>
      </c>
      <c r="AJ2618" s="1" t="s">
        <v>71</v>
      </c>
      <c r="AK2618" s="1" t="s">
        <v>72</v>
      </c>
      <c r="AL2618">
        <v>1</v>
      </c>
      <c r="AM2618" s="1" t="s">
        <v>5407</v>
      </c>
      <c r="AN2618" s="2">
        <v>46143</v>
      </c>
      <c r="AO2618" s="3">
        <v>46143</v>
      </c>
    </row>
    <row r="2619" spans="1:41">
      <c r="A2619" s="1" t="s">
        <v>5408</v>
      </c>
      <c r="B2619" s="1" t="s">
        <v>3733</v>
      </c>
      <c r="E2619" s="1" t="s">
        <v>3787</v>
      </c>
      <c r="F2619">
        <v>46152.833333333336</v>
      </c>
      <c r="G2619">
        <v>46153.833333333336</v>
      </c>
      <c r="H2619">
        <v>46142.833333333336</v>
      </c>
      <c r="I2619">
        <v>46173.833333333336</v>
      </c>
      <c r="J2619" s="1" t="s">
        <v>3751</v>
      </c>
      <c r="K2619" s="1" t="s">
        <v>124</v>
      </c>
      <c r="L2619" s="1" t="s">
        <v>3752</v>
      </c>
      <c r="M2619" s="1" t="s">
        <v>3801</v>
      </c>
      <c r="N2619" s="1" t="s">
        <v>3738</v>
      </c>
      <c r="O2619" s="1" t="s">
        <v>49</v>
      </c>
      <c r="P2619">
        <v>5.8354999999999997</v>
      </c>
      <c r="Q2619" s="1" t="s">
        <v>3754</v>
      </c>
      <c r="R2619">
        <v>6.2500214206152007</v>
      </c>
      <c r="S2619" s="1" t="s">
        <v>51</v>
      </c>
      <c r="T2619" s="1" t="s">
        <v>52</v>
      </c>
      <c r="U2619">
        <v>36.472000000000001</v>
      </c>
      <c r="V2619">
        <v>34.648400000000002</v>
      </c>
      <c r="W2619">
        <v>34.648400000000002</v>
      </c>
      <c r="X2619" s="1" t="s">
        <v>53</v>
      </c>
      <c r="Y2619" s="1" t="s">
        <v>49</v>
      </c>
      <c r="Z2619" s="1" t="s">
        <v>3752</v>
      </c>
      <c r="AA2619" s="1" t="s">
        <v>3789</v>
      </c>
      <c r="AB2619" s="1" t="s">
        <v>3790</v>
      </c>
      <c r="AC2619" s="1" t="s">
        <v>125</v>
      </c>
      <c r="AD2619" s="1" t="s">
        <v>3791</v>
      </c>
      <c r="AE2619" s="1" t="s">
        <v>3792</v>
      </c>
      <c r="AF2619" s="1" t="s">
        <v>70</v>
      </c>
      <c r="AG2619" s="1" t="s">
        <v>3745</v>
      </c>
      <c r="AH2619">
        <v>815</v>
      </c>
      <c r="AI2619" s="1" t="s">
        <v>70</v>
      </c>
      <c r="AJ2619" s="1" t="s">
        <v>71</v>
      </c>
      <c r="AK2619" s="1" t="s">
        <v>72</v>
      </c>
      <c r="AL2619">
        <v>1</v>
      </c>
      <c r="AM2619" s="1" t="s">
        <v>5409</v>
      </c>
      <c r="AN2619" s="2">
        <v>46143</v>
      </c>
      <c r="AO2619" s="3">
        <v>46143</v>
      </c>
    </row>
    <row r="2620" spans="1:41">
      <c r="A2620" s="1" t="s">
        <v>5410</v>
      </c>
      <c r="B2620" s="1" t="s">
        <v>3733</v>
      </c>
      <c r="E2620" s="1" t="s">
        <v>3787</v>
      </c>
      <c r="F2620">
        <v>46152.833333333336</v>
      </c>
      <c r="G2620">
        <v>46153.833333333336</v>
      </c>
      <c r="H2620">
        <v>46142.833333333336</v>
      </c>
      <c r="I2620">
        <v>46173.833333333336</v>
      </c>
      <c r="J2620" s="1" t="s">
        <v>3760</v>
      </c>
      <c r="K2620" s="1" t="s">
        <v>76</v>
      </c>
      <c r="L2620" s="1" t="s">
        <v>3761</v>
      </c>
      <c r="M2620" s="1" t="s">
        <v>3804</v>
      </c>
      <c r="N2620" s="1" t="s">
        <v>3738</v>
      </c>
      <c r="O2620" s="1" t="s">
        <v>49</v>
      </c>
      <c r="P2620">
        <v>129.6053</v>
      </c>
      <c r="Q2620" s="1" t="s">
        <v>3763</v>
      </c>
      <c r="R2620">
        <v>2.5999708345260573E-2</v>
      </c>
      <c r="S2620" s="1" t="s">
        <v>51</v>
      </c>
      <c r="T2620" s="1" t="s">
        <v>52</v>
      </c>
      <c r="U2620">
        <v>3.3696999999999999</v>
      </c>
      <c r="V2620">
        <v>3.1105</v>
      </c>
      <c r="W2620">
        <v>3.1105</v>
      </c>
      <c r="X2620" s="1" t="s">
        <v>53</v>
      </c>
      <c r="Y2620" s="1" t="s">
        <v>49</v>
      </c>
      <c r="Z2620" s="1" t="s">
        <v>3761</v>
      </c>
      <c r="AA2620" s="1" t="s">
        <v>3789</v>
      </c>
      <c r="AB2620" s="1" t="s">
        <v>3790</v>
      </c>
      <c r="AC2620" s="1" t="s">
        <v>125</v>
      </c>
      <c r="AD2620" s="1" t="s">
        <v>3791</v>
      </c>
      <c r="AE2620" s="1" t="s">
        <v>3792</v>
      </c>
      <c r="AF2620" s="1" t="s">
        <v>70</v>
      </c>
      <c r="AG2620" s="1" t="s">
        <v>3745</v>
      </c>
      <c r="AH2620">
        <v>816</v>
      </c>
      <c r="AI2620" s="1" t="s">
        <v>70</v>
      </c>
      <c r="AJ2620" s="1" t="s">
        <v>71</v>
      </c>
      <c r="AK2620" s="1" t="s">
        <v>72</v>
      </c>
      <c r="AL2620">
        <v>1</v>
      </c>
      <c r="AM2620" s="1" t="s">
        <v>5411</v>
      </c>
      <c r="AN2620" s="2">
        <v>46143</v>
      </c>
      <c r="AO2620" s="3">
        <v>46143</v>
      </c>
    </row>
    <row r="2621" spans="1:41">
      <c r="A2621" s="1" t="s">
        <v>5412</v>
      </c>
      <c r="B2621" s="1" t="s">
        <v>3733</v>
      </c>
      <c r="E2621" s="1" t="s">
        <v>3787</v>
      </c>
      <c r="F2621">
        <v>46152.833333333336</v>
      </c>
      <c r="G2621">
        <v>46153.833333333336</v>
      </c>
      <c r="H2621">
        <v>46142.833333333336</v>
      </c>
      <c r="I2621">
        <v>46173.833333333336</v>
      </c>
      <c r="J2621" s="1" t="s">
        <v>3760</v>
      </c>
      <c r="K2621" s="1" t="s">
        <v>76</v>
      </c>
      <c r="L2621" s="1" t="s">
        <v>3761</v>
      </c>
      <c r="M2621" s="1" t="s">
        <v>3807</v>
      </c>
      <c r="N2621" s="1" t="s">
        <v>3738</v>
      </c>
      <c r="O2621" s="1" t="s">
        <v>49</v>
      </c>
      <c r="P2621">
        <v>133.8974</v>
      </c>
      <c r="Q2621" s="1" t="s">
        <v>3763</v>
      </c>
      <c r="R2621">
        <v>2.5999758023680819E-2</v>
      </c>
      <c r="S2621" s="1" t="s">
        <v>51</v>
      </c>
      <c r="T2621" s="1" t="s">
        <v>52</v>
      </c>
      <c r="U2621">
        <v>3.4813000000000001</v>
      </c>
      <c r="V2621">
        <v>3.2134999999999998</v>
      </c>
      <c r="W2621">
        <v>3.2134999999999998</v>
      </c>
      <c r="X2621" s="1" t="s">
        <v>53</v>
      </c>
      <c r="Y2621" s="1" t="s">
        <v>49</v>
      </c>
      <c r="Z2621" s="1" t="s">
        <v>3761</v>
      </c>
      <c r="AA2621" s="1" t="s">
        <v>3789</v>
      </c>
      <c r="AB2621" s="1" t="s">
        <v>3790</v>
      </c>
      <c r="AC2621" s="1" t="s">
        <v>125</v>
      </c>
      <c r="AD2621" s="1" t="s">
        <v>3791</v>
      </c>
      <c r="AE2621" s="1" t="s">
        <v>3792</v>
      </c>
      <c r="AF2621" s="1" t="s">
        <v>70</v>
      </c>
      <c r="AG2621" s="1" t="s">
        <v>3745</v>
      </c>
      <c r="AH2621">
        <v>817</v>
      </c>
      <c r="AI2621" s="1" t="s">
        <v>70</v>
      </c>
      <c r="AJ2621" s="1" t="s">
        <v>71</v>
      </c>
      <c r="AK2621" s="1" t="s">
        <v>72</v>
      </c>
      <c r="AL2621">
        <v>1</v>
      </c>
      <c r="AM2621" s="1" t="s">
        <v>5413</v>
      </c>
      <c r="AN2621" s="2">
        <v>46143</v>
      </c>
      <c r="AO2621" s="3">
        <v>46143</v>
      </c>
    </row>
    <row r="2622" spans="1:41">
      <c r="A2622" s="1" t="s">
        <v>5414</v>
      </c>
      <c r="B2622" s="1" t="s">
        <v>3733</v>
      </c>
      <c r="E2622" s="1" t="s">
        <v>3787</v>
      </c>
      <c r="F2622">
        <v>46152.833333333336</v>
      </c>
      <c r="G2622">
        <v>46153.833333333336</v>
      </c>
      <c r="H2622">
        <v>46142.833333333336</v>
      </c>
      <c r="I2622">
        <v>46173.833333333336</v>
      </c>
      <c r="J2622" s="1" t="s">
        <v>3769</v>
      </c>
      <c r="K2622" s="1" t="s">
        <v>87</v>
      </c>
      <c r="L2622" s="1" t="s">
        <v>3770</v>
      </c>
      <c r="M2622" s="1" t="s">
        <v>3810</v>
      </c>
      <c r="N2622" s="1" t="s">
        <v>3738</v>
      </c>
      <c r="O2622" s="1" t="s">
        <v>49</v>
      </c>
      <c r="P2622">
        <v>184.84129999999999</v>
      </c>
      <c r="Q2622" s="1" t="s">
        <v>3739</v>
      </c>
      <c r="R2622">
        <v>8.2600046634599522E-2</v>
      </c>
      <c r="S2622" s="1" t="s">
        <v>3740</v>
      </c>
      <c r="T2622" s="1" t="s">
        <v>52</v>
      </c>
      <c r="U2622">
        <v>15.267899999999999</v>
      </c>
      <c r="V2622">
        <v>12.584</v>
      </c>
      <c r="W2622">
        <v>12.584</v>
      </c>
      <c r="X2622" s="1" t="s">
        <v>53</v>
      </c>
      <c r="Y2622" s="1" t="s">
        <v>49</v>
      </c>
      <c r="Z2622" s="1" t="s">
        <v>3770</v>
      </c>
      <c r="AA2622" s="1" t="s">
        <v>3789</v>
      </c>
      <c r="AB2622" s="1" t="s">
        <v>3790</v>
      </c>
      <c r="AC2622" s="1" t="s">
        <v>125</v>
      </c>
      <c r="AD2622" s="1" t="s">
        <v>3791</v>
      </c>
      <c r="AE2622" s="1" t="s">
        <v>3792</v>
      </c>
      <c r="AF2622" s="1" t="s">
        <v>70</v>
      </c>
      <c r="AG2622" s="1" t="s">
        <v>3745</v>
      </c>
      <c r="AH2622">
        <v>818</v>
      </c>
      <c r="AI2622" s="1" t="s">
        <v>70</v>
      </c>
      <c r="AJ2622" s="1" t="s">
        <v>71</v>
      </c>
      <c r="AK2622" s="1" t="s">
        <v>72</v>
      </c>
      <c r="AL2622">
        <v>1</v>
      </c>
      <c r="AM2622" s="1" t="s">
        <v>5415</v>
      </c>
      <c r="AN2622" s="2">
        <v>46143</v>
      </c>
      <c r="AO2622" s="3">
        <v>46143</v>
      </c>
    </row>
    <row r="2623" spans="1:41">
      <c r="A2623" s="1" t="s">
        <v>5416</v>
      </c>
      <c r="B2623" s="1" t="s">
        <v>3733</v>
      </c>
      <c r="E2623" s="1" t="s">
        <v>3787</v>
      </c>
      <c r="F2623">
        <v>46152.833333333336</v>
      </c>
      <c r="G2623">
        <v>46153.833333333336</v>
      </c>
      <c r="H2623">
        <v>46142.833333333336</v>
      </c>
      <c r="I2623">
        <v>46173.833333333336</v>
      </c>
      <c r="J2623" s="1" t="s">
        <v>3769</v>
      </c>
      <c r="K2623" s="1" t="s">
        <v>87</v>
      </c>
      <c r="L2623" s="1" t="s">
        <v>3770</v>
      </c>
      <c r="M2623" s="1" t="s">
        <v>3813</v>
      </c>
      <c r="N2623" s="1" t="s">
        <v>3738</v>
      </c>
      <c r="O2623" s="1" t="s">
        <v>49</v>
      </c>
      <c r="P2623">
        <v>177.49619999999999</v>
      </c>
      <c r="Q2623" s="1" t="s">
        <v>3739</v>
      </c>
      <c r="R2623">
        <v>8.260007819885723E-2</v>
      </c>
      <c r="S2623" s="1" t="s">
        <v>3740</v>
      </c>
      <c r="T2623" s="1" t="s">
        <v>52</v>
      </c>
      <c r="U2623">
        <v>14.661199999999999</v>
      </c>
      <c r="V2623">
        <v>12.0839</v>
      </c>
      <c r="W2623">
        <v>12.0839</v>
      </c>
      <c r="X2623" s="1" t="s">
        <v>53</v>
      </c>
      <c r="Y2623" s="1" t="s">
        <v>49</v>
      </c>
      <c r="Z2623" s="1" t="s">
        <v>3770</v>
      </c>
      <c r="AA2623" s="1" t="s">
        <v>3789</v>
      </c>
      <c r="AB2623" s="1" t="s">
        <v>3790</v>
      </c>
      <c r="AC2623" s="1" t="s">
        <v>125</v>
      </c>
      <c r="AD2623" s="1" t="s">
        <v>3791</v>
      </c>
      <c r="AE2623" s="1" t="s">
        <v>3792</v>
      </c>
      <c r="AF2623" s="1" t="s">
        <v>70</v>
      </c>
      <c r="AG2623" s="1" t="s">
        <v>3745</v>
      </c>
      <c r="AH2623">
        <v>819</v>
      </c>
      <c r="AI2623" s="1" t="s">
        <v>70</v>
      </c>
      <c r="AJ2623" s="1" t="s">
        <v>71</v>
      </c>
      <c r="AK2623" s="1" t="s">
        <v>72</v>
      </c>
      <c r="AL2623">
        <v>1</v>
      </c>
      <c r="AM2623" s="1" t="s">
        <v>5417</v>
      </c>
      <c r="AN2623" s="2">
        <v>46143</v>
      </c>
      <c r="AO2623" s="3">
        <v>46143</v>
      </c>
    </row>
    <row r="2624" spans="1:41">
      <c r="A2624" s="1" t="s">
        <v>5418</v>
      </c>
      <c r="B2624" s="1" t="s">
        <v>3733</v>
      </c>
      <c r="E2624" s="1" t="s">
        <v>3787</v>
      </c>
      <c r="F2624">
        <v>46152.833333333336</v>
      </c>
      <c r="G2624">
        <v>46153.833333333336</v>
      </c>
      <c r="H2624">
        <v>46142.833333333336</v>
      </c>
      <c r="I2624">
        <v>46173.833333333336</v>
      </c>
      <c r="J2624" s="1" t="s">
        <v>3777</v>
      </c>
      <c r="K2624" s="1" t="s">
        <v>107</v>
      </c>
      <c r="L2624" s="1" t="s">
        <v>3778</v>
      </c>
      <c r="M2624" s="1" t="s">
        <v>3816</v>
      </c>
      <c r="N2624" s="1" t="s">
        <v>3738</v>
      </c>
      <c r="O2624" s="1" t="s">
        <v>49</v>
      </c>
      <c r="P2624">
        <v>130.04810000000001</v>
      </c>
      <c r="Q2624" s="1" t="s">
        <v>3780</v>
      </c>
      <c r="R2624">
        <v>0.50000038447312956</v>
      </c>
      <c r="S2624" s="1" t="s">
        <v>51</v>
      </c>
      <c r="T2624" s="1" t="s">
        <v>52</v>
      </c>
      <c r="U2624">
        <v>65.024100000000004</v>
      </c>
      <c r="V2624">
        <v>59.822099999999999</v>
      </c>
      <c r="W2624">
        <v>59.822099999999999</v>
      </c>
      <c r="X2624" s="1" t="s">
        <v>53</v>
      </c>
      <c r="Y2624" s="1" t="s">
        <v>49</v>
      </c>
      <c r="Z2624" s="1" t="s">
        <v>3778</v>
      </c>
      <c r="AA2624" s="1" t="s">
        <v>3817</v>
      </c>
      <c r="AB2624" s="1" t="s">
        <v>3790</v>
      </c>
      <c r="AC2624" s="1" t="s">
        <v>125</v>
      </c>
      <c r="AD2624" s="1" t="s">
        <v>3791</v>
      </c>
      <c r="AE2624" s="1" t="s">
        <v>3792</v>
      </c>
      <c r="AF2624" s="1" t="s">
        <v>70</v>
      </c>
      <c r="AG2624" s="1" t="s">
        <v>3745</v>
      </c>
      <c r="AH2624">
        <v>820</v>
      </c>
      <c r="AI2624" s="1" t="s">
        <v>113</v>
      </c>
      <c r="AJ2624" s="1" t="s">
        <v>114</v>
      </c>
      <c r="AK2624" s="1" t="s">
        <v>115</v>
      </c>
      <c r="AL2624">
        <v>1</v>
      </c>
      <c r="AM2624" s="1" t="s">
        <v>5419</v>
      </c>
      <c r="AN2624" s="2">
        <v>46143</v>
      </c>
      <c r="AO2624" s="3">
        <v>46143</v>
      </c>
    </row>
    <row r="2625" spans="1:41">
      <c r="A2625" s="1" t="s">
        <v>5420</v>
      </c>
      <c r="B2625" s="1" t="s">
        <v>3733</v>
      </c>
      <c r="E2625" s="1" t="s">
        <v>3787</v>
      </c>
      <c r="F2625">
        <v>46152.833333333336</v>
      </c>
      <c r="G2625">
        <v>46153.833333333336</v>
      </c>
      <c r="H2625">
        <v>46142.833333333336</v>
      </c>
      <c r="I2625">
        <v>46173.833333333336</v>
      </c>
      <c r="J2625" s="1" t="s">
        <v>3777</v>
      </c>
      <c r="K2625" s="1" t="s">
        <v>107</v>
      </c>
      <c r="L2625" s="1" t="s">
        <v>3778</v>
      </c>
      <c r="M2625" s="1" t="s">
        <v>3820</v>
      </c>
      <c r="N2625" s="1" t="s">
        <v>3738</v>
      </c>
      <c r="O2625" s="1" t="s">
        <v>49</v>
      </c>
      <c r="P2625">
        <v>146.15649999999999</v>
      </c>
      <c r="Q2625" s="1" t="s">
        <v>3780</v>
      </c>
      <c r="R2625">
        <v>0.50000034209905142</v>
      </c>
      <c r="S2625" s="1" t="s">
        <v>51</v>
      </c>
      <c r="T2625" s="1" t="s">
        <v>52</v>
      </c>
      <c r="U2625">
        <v>73.078299999999999</v>
      </c>
      <c r="V2625">
        <v>67.231999999999999</v>
      </c>
      <c r="W2625">
        <v>67.231999999999999</v>
      </c>
      <c r="X2625" s="1" t="s">
        <v>53</v>
      </c>
      <c r="Y2625" s="1" t="s">
        <v>49</v>
      </c>
      <c r="Z2625" s="1" t="s">
        <v>3778</v>
      </c>
      <c r="AA2625" s="1" t="s">
        <v>3817</v>
      </c>
      <c r="AB2625" s="1" t="s">
        <v>3790</v>
      </c>
      <c r="AC2625" s="1" t="s">
        <v>125</v>
      </c>
      <c r="AD2625" s="1" t="s">
        <v>3791</v>
      </c>
      <c r="AE2625" s="1" t="s">
        <v>3792</v>
      </c>
      <c r="AF2625" s="1" t="s">
        <v>70</v>
      </c>
      <c r="AG2625" s="1" t="s">
        <v>3745</v>
      </c>
      <c r="AH2625">
        <v>821</v>
      </c>
      <c r="AI2625" s="1" t="s">
        <v>113</v>
      </c>
      <c r="AJ2625" s="1" t="s">
        <v>114</v>
      </c>
      <c r="AK2625" s="1" t="s">
        <v>115</v>
      </c>
      <c r="AL2625">
        <v>1</v>
      </c>
      <c r="AM2625" s="1" t="s">
        <v>5421</v>
      </c>
      <c r="AN2625" s="2">
        <v>46143</v>
      </c>
      <c r="AO2625" s="3">
        <v>46143</v>
      </c>
    </row>
    <row r="2626" spans="1:41">
      <c r="A2626" s="1" t="s">
        <v>5422</v>
      </c>
      <c r="B2626" s="1" t="s">
        <v>3733</v>
      </c>
      <c r="E2626" s="1" t="s">
        <v>3734</v>
      </c>
      <c r="F2626">
        <v>46153.833333333336</v>
      </c>
      <c r="G2626">
        <v>46154.833333333336</v>
      </c>
      <c r="H2626">
        <v>46142.833333333336</v>
      </c>
      <c r="I2626">
        <v>46173.833333333336</v>
      </c>
      <c r="J2626" s="1" t="s">
        <v>3735</v>
      </c>
      <c r="K2626" s="1" t="s">
        <v>45</v>
      </c>
      <c r="L2626" s="1" t="s">
        <v>3736</v>
      </c>
      <c r="M2626" s="1" t="s">
        <v>3737</v>
      </c>
      <c r="N2626" s="1" t="s">
        <v>3738</v>
      </c>
      <c r="O2626" s="1" t="s">
        <v>49</v>
      </c>
      <c r="P2626">
        <v>1633</v>
      </c>
      <c r="Q2626" s="1" t="s">
        <v>3739</v>
      </c>
      <c r="R2626">
        <v>3.1611022657685249E-2</v>
      </c>
      <c r="S2626" s="1" t="s">
        <v>3740</v>
      </c>
      <c r="T2626" s="1" t="s">
        <v>52</v>
      </c>
      <c r="U2626">
        <v>51.620800000000003</v>
      </c>
      <c r="V2626">
        <v>41.886499999999998</v>
      </c>
      <c r="W2626">
        <v>41.886499999999998</v>
      </c>
      <c r="X2626" s="1" t="s">
        <v>53</v>
      </c>
      <c r="Y2626" s="1" t="s">
        <v>49</v>
      </c>
      <c r="Z2626" s="1" t="s">
        <v>3736</v>
      </c>
      <c r="AA2626" s="1" t="s">
        <v>3741</v>
      </c>
      <c r="AB2626" s="1" t="s">
        <v>3742</v>
      </c>
      <c r="AC2626" s="1" t="s">
        <v>67</v>
      </c>
      <c r="AD2626" s="1" t="s">
        <v>3743</v>
      </c>
      <c r="AE2626" s="1" t="s">
        <v>3744</v>
      </c>
      <c r="AF2626" s="1" t="s">
        <v>70</v>
      </c>
      <c r="AG2626" s="1" t="s">
        <v>3745</v>
      </c>
      <c r="AH2626">
        <v>822</v>
      </c>
      <c r="AI2626" s="1" t="s">
        <v>70</v>
      </c>
      <c r="AJ2626" s="1" t="s">
        <v>71</v>
      </c>
      <c r="AK2626" s="1" t="s">
        <v>72</v>
      </c>
      <c r="AL2626">
        <v>1</v>
      </c>
      <c r="AM2626" s="1" t="s">
        <v>5423</v>
      </c>
      <c r="AN2626" s="2">
        <v>46143</v>
      </c>
      <c r="AO2626" s="3">
        <v>46143</v>
      </c>
    </row>
    <row r="2627" spans="1:41">
      <c r="A2627" s="1" t="s">
        <v>5424</v>
      </c>
      <c r="B2627" s="1" t="s">
        <v>3733</v>
      </c>
      <c r="E2627" s="1" t="s">
        <v>3734</v>
      </c>
      <c r="F2627">
        <v>46153.833333333336</v>
      </c>
      <c r="G2627">
        <v>46154.833333333336</v>
      </c>
      <c r="H2627">
        <v>46142.833333333336</v>
      </c>
      <c r="I2627">
        <v>46173.833333333336</v>
      </c>
      <c r="J2627" s="1" t="s">
        <v>3735</v>
      </c>
      <c r="K2627" s="1" t="s">
        <v>45</v>
      </c>
      <c r="L2627" s="1" t="s">
        <v>3736</v>
      </c>
      <c r="M2627" s="1" t="s">
        <v>3748</v>
      </c>
      <c r="N2627" s="1" t="s">
        <v>3738</v>
      </c>
      <c r="O2627" s="1" t="s">
        <v>49</v>
      </c>
      <c r="P2627">
        <v>1644.7741000000001</v>
      </c>
      <c r="Q2627" s="1" t="s">
        <v>3739</v>
      </c>
      <c r="R2627">
        <v>3.1611027921706697E-2</v>
      </c>
      <c r="S2627" s="1" t="s">
        <v>3740</v>
      </c>
      <c r="T2627" s="1" t="s">
        <v>52</v>
      </c>
      <c r="U2627">
        <v>51.993000000000002</v>
      </c>
      <c r="V2627">
        <v>42.188499999999998</v>
      </c>
      <c r="W2627">
        <v>42.188499999999998</v>
      </c>
      <c r="X2627" s="1" t="s">
        <v>53</v>
      </c>
      <c r="Y2627" s="1" t="s">
        <v>49</v>
      </c>
      <c r="Z2627" s="1" t="s">
        <v>3736</v>
      </c>
      <c r="AA2627" s="1" t="s">
        <v>3741</v>
      </c>
      <c r="AB2627" s="1" t="s">
        <v>3742</v>
      </c>
      <c r="AC2627" s="1" t="s">
        <v>67</v>
      </c>
      <c r="AD2627" s="1" t="s">
        <v>3743</v>
      </c>
      <c r="AE2627" s="1" t="s">
        <v>3744</v>
      </c>
      <c r="AF2627" s="1" t="s">
        <v>70</v>
      </c>
      <c r="AG2627" s="1" t="s">
        <v>3745</v>
      </c>
      <c r="AH2627">
        <v>823</v>
      </c>
      <c r="AI2627" s="1" t="s">
        <v>70</v>
      </c>
      <c r="AJ2627" s="1" t="s">
        <v>71</v>
      </c>
      <c r="AK2627" s="1" t="s">
        <v>72</v>
      </c>
      <c r="AL2627">
        <v>1</v>
      </c>
      <c r="AM2627" s="1" t="s">
        <v>5425</v>
      </c>
      <c r="AN2627" s="2">
        <v>46143</v>
      </c>
      <c r="AO2627" s="3">
        <v>46143</v>
      </c>
    </row>
    <row r="2628" spans="1:41">
      <c r="A2628" s="1" t="s">
        <v>5426</v>
      </c>
      <c r="B2628" s="1" t="s">
        <v>3733</v>
      </c>
      <c r="E2628" s="1" t="s">
        <v>3734</v>
      </c>
      <c r="F2628">
        <v>46153.833333333336</v>
      </c>
      <c r="G2628">
        <v>46154.833333333336</v>
      </c>
      <c r="H2628">
        <v>46142.833333333336</v>
      </c>
      <c r="I2628">
        <v>46173.833333333336</v>
      </c>
      <c r="J2628" s="1" t="s">
        <v>3751</v>
      </c>
      <c r="K2628" s="1" t="s">
        <v>124</v>
      </c>
      <c r="L2628" s="1" t="s">
        <v>3752</v>
      </c>
      <c r="M2628" s="1" t="s">
        <v>3753</v>
      </c>
      <c r="N2628" s="1" t="s">
        <v>3738</v>
      </c>
      <c r="O2628" s="1" t="s">
        <v>49</v>
      </c>
      <c r="P2628">
        <v>11.0143</v>
      </c>
      <c r="Q2628" s="1" t="s">
        <v>3754</v>
      </c>
      <c r="R2628">
        <v>6.2499931906703106</v>
      </c>
      <c r="S2628" s="1" t="s">
        <v>51</v>
      </c>
      <c r="T2628" s="1" t="s">
        <v>52</v>
      </c>
      <c r="U2628">
        <v>68.839299999999994</v>
      </c>
      <c r="V2628">
        <v>65.397300000000001</v>
      </c>
      <c r="W2628">
        <v>65.397300000000001</v>
      </c>
      <c r="X2628" s="1" t="s">
        <v>53</v>
      </c>
      <c r="Y2628" s="1" t="s">
        <v>49</v>
      </c>
      <c r="Z2628" s="1" t="s">
        <v>3752</v>
      </c>
      <c r="AA2628" s="1" t="s">
        <v>55</v>
      </c>
      <c r="AB2628" s="1" t="s">
        <v>56</v>
      </c>
      <c r="AC2628" s="1" t="s">
        <v>57</v>
      </c>
      <c r="AD2628" s="1" t="s">
        <v>58</v>
      </c>
      <c r="AE2628" s="1" t="s">
        <v>59</v>
      </c>
      <c r="AF2628" s="1" t="s">
        <v>56</v>
      </c>
      <c r="AG2628" s="1" t="s">
        <v>3745</v>
      </c>
      <c r="AH2628">
        <v>824</v>
      </c>
      <c r="AI2628" s="1" t="s">
        <v>56</v>
      </c>
      <c r="AJ2628" s="1" t="s">
        <v>56</v>
      </c>
      <c r="AK2628" s="1" t="s">
        <v>61</v>
      </c>
      <c r="AL2628">
        <v>1</v>
      </c>
      <c r="AM2628" s="1" t="s">
        <v>5427</v>
      </c>
      <c r="AN2628" s="2">
        <v>46143</v>
      </c>
      <c r="AO2628" s="3">
        <v>46143</v>
      </c>
    </row>
    <row r="2629" spans="1:41">
      <c r="A2629" s="1" t="s">
        <v>5428</v>
      </c>
      <c r="B2629" s="1" t="s">
        <v>3733</v>
      </c>
      <c r="E2629" s="1" t="s">
        <v>3734</v>
      </c>
      <c r="F2629">
        <v>46153.833333333336</v>
      </c>
      <c r="G2629">
        <v>46154.833333333336</v>
      </c>
      <c r="H2629">
        <v>46142.833333333336</v>
      </c>
      <c r="I2629">
        <v>46173.833333333336</v>
      </c>
      <c r="J2629" s="1" t="s">
        <v>3751</v>
      </c>
      <c r="K2629" s="1" t="s">
        <v>124</v>
      </c>
      <c r="L2629" s="1" t="s">
        <v>3752</v>
      </c>
      <c r="M2629" s="1" t="s">
        <v>3757</v>
      </c>
      <c r="N2629" s="1" t="s">
        <v>3738</v>
      </c>
      <c r="O2629" s="1" t="s">
        <v>49</v>
      </c>
      <c r="P2629">
        <v>13.167400000000001</v>
      </c>
      <c r="Q2629" s="1" t="s">
        <v>3754</v>
      </c>
      <c r="R2629">
        <v>6.2500037972568609</v>
      </c>
      <c r="S2629" s="1" t="s">
        <v>51</v>
      </c>
      <c r="T2629" s="1" t="s">
        <v>52</v>
      </c>
      <c r="U2629">
        <v>82.296300000000002</v>
      </c>
      <c r="V2629">
        <v>78.1815</v>
      </c>
      <c r="W2629">
        <v>78.1815</v>
      </c>
      <c r="X2629" s="1" t="s">
        <v>53</v>
      </c>
      <c r="Y2629" s="1" t="s">
        <v>49</v>
      </c>
      <c r="Z2629" s="1" t="s">
        <v>3752</v>
      </c>
      <c r="AA2629" s="1" t="s">
        <v>3741</v>
      </c>
      <c r="AB2629" s="1" t="s">
        <v>3742</v>
      </c>
      <c r="AC2629" s="1" t="s">
        <v>67</v>
      </c>
      <c r="AD2629" s="1" t="s">
        <v>3743</v>
      </c>
      <c r="AE2629" s="1" t="s">
        <v>3744</v>
      </c>
      <c r="AF2629" s="1" t="s">
        <v>70</v>
      </c>
      <c r="AG2629" s="1" t="s">
        <v>3745</v>
      </c>
      <c r="AH2629">
        <v>825</v>
      </c>
      <c r="AI2629" s="1" t="s">
        <v>70</v>
      </c>
      <c r="AJ2629" s="1" t="s">
        <v>71</v>
      </c>
      <c r="AK2629" s="1" t="s">
        <v>72</v>
      </c>
      <c r="AL2629">
        <v>1</v>
      </c>
      <c r="AM2629" s="1" t="s">
        <v>5429</v>
      </c>
      <c r="AN2629" s="2">
        <v>46143</v>
      </c>
      <c r="AO2629" s="3">
        <v>46143</v>
      </c>
    </row>
    <row r="2630" spans="1:41">
      <c r="A2630" s="1" t="s">
        <v>5430</v>
      </c>
      <c r="B2630" s="1" t="s">
        <v>3733</v>
      </c>
      <c r="E2630" s="1" t="s">
        <v>3734</v>
      </c>
      <c r="F2630">
        <v>46153.833333333336</v>
      </c>
      <c r="G2630">
        <v>46154.833333333336</v>
      </c>
      <c r="H2630">
        <v>46142.833333333336</v>
      </c>
      <c r="I2630">
        <v>46173.833333333336</v>
      </c>
      <c r="J2630" s="1" t="s">
        <v>3760</v>
      </c>
      <c r="K2630" s="1" t="s">
        <v>76</v>
      </c>
      <c r="L2630" s="1" t="s">
        <v>3761</v>
      </c>
      <c r="M2630" s="1" t="s">
        <v>3762</v>
      </c>
      <c r="N2630" s="1" t="s">
        <v>3738</v>
      </c>
      <c r="O2630" s="1" t="s">
        <v>49</v>
      </c>
      <c r="P2630">
        <v>296.16359999999997</v>
      </c>
      <c r="Q2630" s="1" t="s">
        <v>3763</v>
      </c>
      <c r="R2630">
        <v>2.6000156670164733E-2</v>
      </c>
      <c r="S2630" s="1" t="s">
        <v>51</v>
      </c>
      <c r="T2630" s="1" t="s">
        <v>52</v>
      </c>
      <c r="U2630">
        <v>7.7003000000000004</v>
      </c>
      <c r="V2630">
        <v>7.1078999999999999</v>
      </c>
      <c r="W2630">
        <v>7.1078999999999999</v>
      </c>
      <c r="X2630" s="1" t="s">
        <v>53</v>
      </c>
      <c r="Y2630" s="1" t="s">
        <v>49</v>
      </c>
      <c r="Z2630" s="1" t="s">
        <v>3761</v>
      </c>
      <c r="AA2630" s="1" t="s">
        <v>3741</v>
      </c>
      <c r="AB2630" s="1" t="s">
        <v>3742</v>
      </c>
      <c r="AC2630" s="1" t="s">
        <v>67</v>
      </c>
      <c r="AD2630" s="1" t="s">
        <v>3743</v>
      </c>
      <c r="AE2630" s="1" t="s">
        <v>3744</v>
      </c>
      <c r="AF2630" s="1" t="s">
        <v>70</v>
      </c>
      <c r="AG2630" s="1" t="s">
        <v>3745</v>
      </c>
      <c r="AH2630">
        <v>826</v>
      </c>
      <c r="AI2630" s="1" t="s">
        <v>70</v>
      </c>
      <c r="AJ2630" s="1" t="s">
        <v>71</v>
      </c>
      <c r="AK2630" s="1" t="s">
        <v>72</v>
      </c>
      <c r="AL2630">
        <v>1</v>
      </c>
      <c r="AM2630" s="1" t="s">
        <v>5431</v>
      </c>
      <c r="AN2630" s="2">
        <v>46143</v>
      </c>
      <c r="AO2630" s="3">
        <v>46143</v>
      </c>
    </row>
    <row r="2631" spans="1:41">
      <c r="A2631" s="1" t="s">
        <v>5432</v>
      </c>
      <c r="B2631" s="1" t="s">
        <v>3733</v>
      </c>
      <c r="E2631" s="1" t="s">
        <v>3734</v>
      </c>
      <c r="F2631">
        <v>46153.833333333336</v>
      </c>
      <c r="G2631">
        <v>46154.833333333336</v>
      </c>
      <c r="H2631">
        <v>46142.833333333336</v>
      </c>
      <c r="I2631">
        <v>46173.833333333336</v>
      </c>
      <c r="J2631" s="1" t="s">
        <v>3760</v>
      </c>
      <c r="K2631" s="1" t="s">
        <v>76</v>
      </c>
      <c r="L2631" s="1" t="s">
        <v>3761</v>
      </c>
      <c r="M2631" s="1" t="s">
        <v>3766</v>
      </c>
      <c r="N2631" s="1" t="s">
        <v>3738</v>
      </c>
      <c r="O2631" s="1" t="s">
        <v>49</v>
      </c>
      <c r="P2631">
        <v>311.63029999999998</v>
      </c>
      <c r="Q2631" s="1" t="s">
        <v>3763</v>
      </c>
      <c r="R2631">
        <v>2.6000039148953102E-2</v>
      </c>
      <c r="S2631" s="1" t="s">
        <v>51</v>
      </c>
      <c r="T2631" s="1" t="s">
        <v>52</v>
      </c>
      <c r="U2631">
        <v>8.1023999999999994</v>
      </c>
      <c r="V2631">
        <v>7.4790999999999999</v>
      </c>
      <c r="W2631">
        <v>7.4790999999999999</v>
      </c>
      <c r="X2631" s="1" t="s">
        <v>53</v>
      </c>
      <c r="Y2631" s="1" t="s">
        <v>49</v>
      </c>
      <c r="Z2631" s="1" t="s">
        <v>3761</v>
      </c>
      <c r="AA2631" s="1" t="s">
        <v>3741</v>
      </c>
      <c r="AB2631" s="1" t="s">
        <v>3742</v>
      </c>
      <c r="AC2631" s="1" t="s">
        <v>67</v>
      </c>
      <c r="AD2631" s="1" t="s">
        <v>3743</v>
      </c>
      <c r="AE2631" s="1" t="s">
        <v>3744</v>
      </c>
      <c r="AF2631" s="1" t="s">
        <v>70</v>
      </c>
      <c r="AG2631" s="1" t="s">
        <v>3745</v>
      </c>
      <c r="AH2631">
        <v>827</v>
      </c>
      <c r="AI2631" s="1" t="s">
        <v>70</v>
      </c>
      <c r="AJ2631" s="1" t="s">
        <v>71</v>
      </c>
      <c r="AK2631" s="1" t="s">
        <v>72</v>
      </c>
      <c r="AL2631">
        <v>1</v>
      </c>
      <c r="AM2631" s="1" t="s">
        <v>5433</v>
      </c>
      <c r="AN2631" s="2">
        <v>46143</v>
      </c>
      <c r="AO2631" s="3">
        <v>46143</v>
      </c>
    </row>
    <row r="2632" spans="1:41">
      <c r="A2632" s="1" t="s">
        <v>5434</v>
      </c>
      <c r="B2632" s="1" t="s">
        <v>3733</v>
      </c>
      <c r="E2632" s="1" t="s">
        <v>3734</v>
      </c>
      <c r="F2632">
        <v>46153.833333333336</v>
      </c>
      <c r="G2632">
        <v>46154.833333333336</v>
      </c>
      <c r="H2632">
        <v>46142.833333333336</v>
      </c>
      <c r="I2632">
        <v>46173.833333333336</v>
      </c>
      <c r="J2632" s="1" t="s">
        <v>3769</v>
      </c>
      <c r="K2632" s="1" t="s">
        <v>87</v>
      </c>
      <c r="L2632" s="1" t="s">
        <v>3770</v>
      </c>
      <c r="M2632" s="1" t="s">
        <v>3771</v>
      </c>
      <c r="N2632" s="1" t="s">
        <v>3738</v>
      </c>
      <c r="O2632" s="1" t="s">
        <v>49</v>
      </c>
      <c r="P2632">
        <v>382.46269999999998</v>
      </c>
      <c r="Q2632" s="1" t="s">
        <v>3739</v>
      </c>
      <c r="R2632">
        <v>8.2599950269660286E-2</v>
      </c>
      <c r="S2632" s="1" t="s">
        <v>3740</v>
      </c>
      <c r="T2632" s="1" t="s">
        <v>52</v>
      </c>
      <c r="U2632">
        <v>31.5914</v>
      </c>
      <c r="V2632">
        <v>26.038</v>
      </c>
      <c r="W2632">
        <v>26.038</v>
      </c>
      <c r="X2632" s="1" t="s">
        <v>53</v>
      </c>
      <c r="Y2632" s="1" t="s">
        <v>49</v>
      </c>
      <c r="Z2632" s="1" t="s">
        <v>3770</v>
      </c>
      <c r="AA2632" s="1" t="s">
        <v>3741</v>
      </c>
      <c r="AB2632" s="1" t="s">
        <v>3742</v>
      </c>
      <c r="AC2632" s="1" t="s">
        <v>67</v>
      </c>
      <c r="AD2632" s="1" t="s">
        <v>3743</v>
      </c>
      <c r="AE2632" s="1" t="s">
        <v>3744</v>
      </c>
      <c r="AF2632" s="1" t="s">
        <v>70</v>
      </c>
      <c r="AG2632" s="1" t="s">
        <v>3745</v>
      </c>
      <c r="AH2632">
        <v>828</v>
      </c>
      <c r="AI2632" s="1" t="s">
        <v>70</v>
      </c>
      <c r="AJ2632" s="1" t="s">
        <v>71</v>
      </c>
      <c r="AK2632" s="1" t="s">
        <v>72</v>
      </c>
      <c r="AL2632">
        <v>1</v>
      </c>
      <c r="AM2632" s="1" t="s">
        <v>5435</v>
      </c>
      <c r="AN2632" s="2">
        <v>46143</v>
      </c>
      <c r="AO2632" s="3">
        <v>46143</v>
      </c>
    </row>
    <row r="2633" spans="1:41">
      <c r="A2633" s="1" t="s">
        <v>5436</v>
      </c>
      <c r="B2633" s="1" t="s">
        <v>3733</v>
      </c>
      <c r="E2633" s="1" t="s">
        <v>3734</v>
      </c>
      <c r="F2633">
        <v>46153.833333333336</v>
      </c>
      <c r="G2633">
        <v>46154.833333333336</v>
      </c>
      <c r="H2633">
        <v>46142.833333333336</v>
      </c>
      <c r="I2633">
        <v>46173.833333333336</v>
      </c>
      <c r="J2633" s="1" t="s">
        <v>3769</v>
      </c>
      <c r="K2633" s="1" t="s">
        <v>87</v>
      </c>
      <c r="L2633" s="1" t="s">
        <v>3770</v>
      </c>
      <c r="M2633" s="1" t="s">
        <v>3774</v>
      </c>
      <c r="N2633" s="1" t="s">
        <v>3738</v>
      </c>
      <c r="O2633" s="1" t="s">
        <v>49</v>
      </c>
      <c r="P2633">
        <v>446.94330000000002</v>
      </c>
      <c r="Q2633" s="1" t="s">
        <v>3739</v>
      </c>
      <c r="R2633">
        <v>8.2599962903571897E-2</v>
      </c>
      <c r="S2633" s="1" t="s">
        <v>3740</v>
      </c>
      <c r="T2633" s="1" t="s">
        <v>52</v>
      </c>
      <c r="U2633">
        <v>36.917499999999997</v>
      </c>
      <c r="V2633">
        <v>30.427900000000001</v>
      </c>
      <c r="W2633">
        <v>30.427900000000001</v>
      </c>
      <c r="X2633" s="1" t="s">
        <v>53</v>
      </c>
      <c r="Y2633" s="1" t="s">
        <v>49</v>
      </c>
      <c r="Z2633" s="1" t="s">
        <v>3770</v>
      </c>
      <c r="AA2633" s="1" t="s">
        <v>3741</v>
      </c>
      <c r="AB2633" s="1" t="s">
        <v>3742</v>
      </c>
      <c r="AC2633" s="1" t="s">
        <v>67</v>
      </c>
      <c r="AD2633" s="1" t="s">
        <v>3743</v>
      </c>
      <c r="AE2633" s="1" t="s">
        <v>3744</v>
      </c>
      <c r="AF2633" s="1" t="s">
        <v>70</v>
      </c>
      <c r="AG2633" s="1" t="s">
        <v>3745</v>
      </c>
      <c r="AH2633">
        <v>829</v>
      </c>
      <c r="AI2633" s="1" t="s">
        <v>70</v>
      </c>
      <c r="AJ2633" s="1" t="s">
        <v>71</v>
      </c>
      <c r="AK2633" s="1" t="s">
        <v>72</v>
      </c>
      <c r="AL2633">
        <v>1</v>
      </c>
      <c r="AM2633" s="1" t="s">
        <v>5437</v>
      </c>
      <c r="AN2633" s="2">
        <v>46143</v>
      </c>
      <c r="AO2633" s="3">
        <v>46143</v>
      </c>
    </row>
    <row r="2634" spans="1:41">
      <c r="A2634" s="1" t="s">
        <v>5438</v>
      </c>
      <c r="B2634" s="1" t="s">
        <v>3733</v>
      </c>
      <c r="E2634" s="1" t="s">
        <v>3734</v>
      </c>
      <c r="F2634">
        <v>46153.833333333336</v>
      </c>
      <c r="G2634">
        <v>46154.833333333336</v>
      </c>
      <c r="H2634">
        <v>46142.833333333336</v>
      </c>
      <c r="I2634">
        <v>46173.833333333336</v>
      </c>
      <c r="J2634" s="1" t="s">
        <v>3777</v>
      </c>
      <c r="K2634" s="1" t="s">
        <v>107</v>
      </c>
      <c r="L2634" s="1" t="s">
        <v>3778</v>
      </c>
      <c r="M2634" s="1" t="s">
        <v>3779</v>
      </c>
      <c r="N2634" s="1" t="s">
        <v>3738</v>
      </c>
      <c r="O2634" s="1" t="s">
        <v>49</v>
      </c>
      <c r="P2634">
        <v>321.67489999999998</v>
      </c>
      <c r="Q2634" s="1" t="s">
        <v>3780</v>
      </c>
      <c r="R2634">
        <v>0.499999844563564</v>
      </c>
      <c r="S2634" s="1" t="s">
        <v>51</v>
      </c>
      <c r="T2634" s="1" t="s">
        <v>52</v>
      </c>
      <c r="U2634">
        <v>160.8374</v>
      </c>
      <c r="V2634">
        <v>147.97040000000001</v>
      </c>
      <c r="W2634">
        <v>147.97040000000001</v>
      </c>
      <c r="X2634" s="1" t="s">
        <v>53</v>
      </c>
      <c r="Y2634" s="1" t="s">
        <v>49</v>
      </c>
      <c r="Z2634" s="1" t="s">
        <v>3778</v>
      </c>
      <c r="AA2634" s="1" t="s">
        <v>3781</v>
      </c>
      <c r="AB2634" s="1" t="s">
        <v>3742</v>
      </c>
      <c r="AC2634" s="1" t="s">
        <v>67</v>
      </c>
      <c r="AD2634" s="1" t="s">
        <v>3743</v>
      </c>
      <c r="AE2634" s="1" t="s">
        <v>3744</v>
      </c>
      <c r="AF2634" s="1" t="s">
        <v>70</v>
      </c>
      <c r="AG2634" s="1" t="s">
        <v>3745</v>
      </c>
      <c r="AH2634">
        <v>830</v>
      </c>
      <c r="AI2634" s="1" t="s">
        <v>113</v>
      </c>
      <c r="AJ2634" s="1" t="s">
        <v>114</v>
      </c>
      <c r="AK2634" s="1" t="s">
        <v>115</v>
      </c>
      <c r="AL2634">
        <v>1</v>
      </c>
      <c r="AM2634" s="1" t="s">
        <v>5439</v>
      </c>
      <c r="AN2634" s="2">
        <v>46143</v>
      </c>
      <c r="AO2634" s="3">
        <v>46143</v>
      </c>
    </row>
    <row r="2635" spans="1:41">
      <c r="A2635" s="1" t="s">
        <v>5440</v>
      </c>
      <c r="B2635" s="1" t="s">
        <v>3733</v>
      </c>
      <c r="E2635" s="1" t="s">
        <v>3734</v>
      </c>
      <c r="F2635">
        <v>46153.833333333336</v>
      </c>
      <c r="G2635">
        <v>46154.833333333336</v>
      </c>
      <c r="H2635">
        <v>46142.833333333336</v>
      </c>
      <c r="I2635">
        <v>46173.833333333336</v>
      </c>
      <c r="J2635" s="1" t="s">
        <v>3777</v>
      </c>
      <c r="K2635" s="1" t="s">
        <v>107</v>
      </c>
      <c r="L2635" s="1" t="s">
        <v>3778</v>
      </c>
      <c r="M2635" s="1" t="s">
        <v>3784</v>
      </c>
      <c r="N2635" s="1" t="s">
        <v>3738</v>
      </c>
      <c r="O2635" s="1" t="s">
        <v>49</v>
      </c>
      <c r="P2635">
        <v>284.11450000000002</v>
      </c>
      <c r="Q2635" s="1" t="s">
        <v>3780</v>
      </c>
      <c r="R2635">
        <v>0.49999982401461385</v>
      </c>
      <c r="S2635" s="1" t="s">
        <v>51</v>
      </c>
      <c r="T2635" s="1" t="s">
        <v>52</v>
      </c>
      <c r="U2635">
        <v>142.05719999999999</v>
      </c>
      <c r="V2635">
        <v>130.6927</v>
      </c>
      <c r="W2635">
        <v>130.6927</v>
      </c>
      <c r="X2635" s="1" t="s">
        <v>53</v>
      </c>
      <c r="Y2635" s="1" t="s">
        <v>49</v>
      </c>
      <c r="Z2635" s="1" t="s">
        <v>3778</v>
      </c>
      <c r="AA2635" s="1" t="s">
        <v>3781</v>
      </c>
      <c r="AB2635" s="1" t="s">
        <v>3742</v>
      </c>
      <c r="AC2635" s="1" t="s">
        <v>67</v>
      </c>
      <c r="AD2635" s="1" t="s">
        <v>3743</v>
      </c>
      <c r="AE2635" s="1" t="s">
        <v>3744</v>
      </c>
      <c r="AF2635" s="1" t="s">
        <v>70</v>
      </c>
      <c r="AG2635" s="1" t="s">
        <v>3745</v>
      </c>
      <c r="AH2635">
        <v>831</v>
      </c>
      <c r="AI2635" s="1" t="s">
        <v>113</v>
      </c>
      <c r="AJ2635" s="1" t="s">
        <v>114</v>
      </c>
      <c r="AK2635" s="1" t="s">
        <v>115</v>
      </c>
      <c r="AL2635">
        <v>1</v>
      </c>
      <c r="AM2635" s="1" t="s">
        <v>5441</v>
      </c>
      <c r="AN2635" s="2">
        <v>46143</v>
      </c>
      <c r="AO2635" s="3">
        <v>46143</v>
      </c>
    </row>
    <row r="2636" spans="1:41">
      <c r="A2636" s="1" t="s">
        <v>5442</v>
      </c>
      <c r="B2636" s="1" t="s">
        <v>3733</v>
      </c>
      <c r="E2636" s="1" t="s">
        <v>3787</v>
      </c>
      <c r="F2636">
        <v>46153.833333333336</v>
      </c>
      <c r="G2636">
        <v>46154.833333333336</v>
      </c>
      <c r="H2636">
        <v>46142.833333333336</v>
      </c>
      <c r="I2636">
        <v>46173.833333333336</v>
      </c>
      <c r="J2636" s="1" t="s">
        <v>3735</v>
      </c>
      <c r="K2636" s="1" t="s">
        <v>45</v>
      </c>
      <c r="L2636" s="1" t="s">
        <v>3736</v>
      </c>
      <c r="M2636" s="1" t="s">
        <v>3788</v>
      </c>
      <c r="N2636" s="1" t="s">
        <v>3738</v>
      </c>
      <c r="O2636" s="1" t="s">
        <v>49</v>
      </c>
      <c r="P2636">
        <v>660.72619999999995</v>
      </c>
      <c r="Q2636" s="1" t="s">
        <v>3739</v>
      </c>
      <c r="R2636">
        <v>3.1610975923158487E-2</v>
      </c>
      <c r="S2636" s="1" t="s">
        <v>3740</v>
      </c>
      <c r="T2636" s="1" t="s">
        <v>52</v>
      </c>
      <c r="U2636">
        <v>20.886199999999999</v>
      </c>
      <c r="V2636">
        <v>16.947600000000001</v>
      </c>
      <c r="W2636">
        <v>16.947600000000001</v>
      </c>
      <c r="X2636" s="1" t="s">
        <v>53</v>
      </c>
      <c r="Y2636" s="1" t="s">
        <v>49</v>
      </c>
      <c r="Z2636" s="1" t="s">
        <v>3736</v>
      </c>
      <c r="AA2636" s="1" t="s">
        <v>3789</v>
      </c>
      <c r="AB2636" s="1" t="s">
        <v>3790</v>
      </c>
      <c r="AC2636" s="1" t="s">
        <v>125</v>
      </c>
      <c r="AD2636" s="1" t="s">
        <v>3791</v>
      </c>
      <c r="AE2636" s="1" t="s">
        <v>3792</v>
      </c>
      <c r="AF2636" s="1" t="s">
        <v>70</v>
      </c>
      <c r="AG2636" s="1" t="s">
        <v>3745</v>
      </c>
      <c r="AH2636">
        <v>832</v>
      </c>
      <c r="AI2636" s="1" t="s">
        <v>70</v>
      </c>
      <c r="AJ2636" s="1" t="s">
        <v>71</v>
      </c>
      <c r="AK2636" s="1" t="s">
        <v>72</v>
      </c>
      <c r="AL2636">
        <v>1</v>
      </c>
      <c r="AM2636" s="1" t="s">
        <v>5443</v>
      </c>
      <c r="AN2636" s="2">
        <v>46143</v>
      </c>
      <c r="AO2636" s="3">
        <v>46143</v>
      </c>
    </row>
    <row r="2637" spans="1:41">
      <c r="A2637" s="1" t="s">
        <v>5444</v>
      </c>
      <c r="B2637" s="1" t="s">
        <v>3733</v>
      </c>
      <c r="E2637" s="1" t="s">
        <v>3787</v>
      </c>
      <c r="F2637">
        <v>46153.833333333336</v>
      </c>
      <c r="G2637">
        <v>46154.833333333336</v>
      </c>
      <c r="H2637">
        <v>46142.833333333336</v>
      </c>
      <c r="I2637">
        <v>46173.833333333336</v>
      </c>
      <c r="J2637" s="1" t="s">
        <v>3735</v>
      </c>
      <c r="K2637" s="1" t="s">
        <v>45</v>
      </c>
      <c r="L2637" s="1" t="s">
        <v>3736</v>
      </c>
      <c r="M2637" s="1" t="s">
        <v>3795</v>
      </c>
      <c r="N2637" s="1" t="s">
        <v>3738</v>
      </c>
      <c r="O2637" s="1" t="s">
        <v>49</v>
      </c>
      <c r="P2637">
        <v>659.17660000000001</v>
      </c>
      <c r="Q2637" s="1" t="s">
        <v>3739</v>
      </c>
      <c r="R2637">
        <v>3.161095220916519E-2</v>
      </c>
      <c r="S2637" s="1" t="s">
        <v>3740</v>
      </c>
      <c r="T2637" s="1" t="s">
        <v>52</v>
      </c>
      <c r="U2637">
        <v>20.837199999999999</v>
      </c>
      <c r="V2637">
        <v>16.907800000000002</v>
      </c>
      <c r="W2637">
        <v>16.907800000000002</v>
      </c>
      <c r="X2637" s="1" t="s">
        <v>53</v>
      </c>
      <c r="Y2637" s="1" t="s">
        <v>49</v>
      </c>
      <c r="Z2637" s="1" t="s">
        <v>3736</v>
      </c>
      <c r="AA2637" s="1" t="s">
        <v>3789</v>
      </c>
      <c r="AB2637" s="1" t="s">
        <v>3790</v>
      </c>
      <c r="AC2637" s="1" t="s">
        <v>125</v>
      </c>
      <c r="AD2637" s="1" t="s">
        <v>3791</v>
      </c>
      <c r="AE2637" s="1" t="s">
        <v>3792</v>
      </c>
      <c r="AF2637" s="1" t="s">
        <v>70</v>
      </c>
      <c r="AG2637" s="1" t="s">
        <v>3745</v>
      </c>
      <c r="AH2637">
        <v>833</v>
      </c>
      <c r="AI2637" s="1" t="s">
        <v>70</v>
      </c>
      <c r="AJ2637" s="1" t="s">
        <v>71</v>
      </c>
      <c r="AK2637" s="1" t="s">
        <v>72</v>
      </c>
      <c r="AL2637">
        <v>1</v>
      </c>
      <c r="AM2637" s="1" t="s">
        <v>5445</v>
      </c>
      <c r="AN2637" s="2">
        <v>46143</v>
      </c>
      <c r="AO2637" s="3">
        <v>46143</v>
      </c>
    </row>
    <row r="2638" spans="1:41">
      <c r="A2638" s="1" t="s">
        <v>5446</v>
      </c>
      <c r="B2638" s="1" t="s">
        <v>3733</v>
      </c>
      <c r="E2638" s="1" t="s">
        <v>3787</v>
      </c>
      <c r="F2638">
        <v>46153.833333333336</v>
      </c>
      <c r="G2638">
        <v>46154.833333333336</v>
      </c>
      <c r="H2638">
        <v>46142.833333333336</v>
      </c>
      <c r="I2638">
        <v>46173.833333333336</v>
      </c>
      <c r="J2638" s="1" t="s">
        <v>3751</v>
      </c>
      <c r="K2638" s="1" t="s">
        <v>124</v>
      </c>
      <c r="L2638" s="1" t="s">
        <v>3752</v>
      </c>
      <c r="M2638" s="1" t="s">
        <v>3798</v>
      </c>
      <c r="N2638" s="1" t="s">
        <v>3738</v>
      </c>
      <c r="O2638" s="1" t="s">
        <v>49</v>
      </c>
      <c r="P2638">
        <v>5.4486999999999997</v>
      </c>
      <c r="Q2638" s="1" t="s">
        <v>3754</v>
      </c>
      <c r="R2638">
        <v>6.2500412942536752</v>
      </c>
      <c r="S2638" s="1" t="s">
        <v>51</v>
      </c>
      <c r="T2638" s="1" t="s">
        <v>52</v>
      </c>
      <c r="U2638">
        <v>34.054600000000001</v>
      </c>
      <c r="V2638">
        <v>32.351900000000001</v>
      </c>
      <c r="W2638">
        <v>32.351900000000001</v>
      </c>
      <c r="X2638" s="1" t="s">
        <v>53</v>
      </c>
      <c r="Y2638" s="1" t="s">
        <v>49</v>
      </c>
      <c r="Z2638" s="1" t="s">
        <v>3752</v>
      </c>
      <c r="AA2638" s="1" t="s">
        <v>3789</v>
      </c>
      <c r="AB2638" s="1" t="s">
        <v>3790</v>
      </c>
      <c r="AC2638" s="1" t="s">
        <v>125</v>
      </c>
      <c r="AD2638" s="1" t="s">
        <v>3791</v>
      </c>
      <c r="AE2638" s="1" t="s">
        <v>3792</v>
      </c>
      <c r="AF2638" s="1" t="s">
        <v>70</v>
      </c>
      <c r="AG2638" s="1" t="s">
        <v>3745</v>
      </c>
      <c r="AH2638">
        <v>834</v>
      </c>
      <c r="AI2638" s="1" t="s">
        <v>70</v>
      </c>
      <c r="AJ2638" s="1" t="s">
        <v>71</v>
      </c>
      <c r="AK2638" s="1" t="s">
        <v>72</v>
      </c>
      <c r="AL2638">
        <v>1</v>
      </c>
      <c r="AM2638" s="1" t="s">
        <v>5447</v>
      </c>
      <c r="AN2638" s="2">
        <v>46143</v>
      </c>
      <c r="AO2638" s="3">
        <v>46143</v>
      </c>
    </row>
    <row r="2639" spans="1:41">
      <c r="A2639" s="1" t="s">
        <v>5448</v>
      </c>
      <c r="B2639" s="1" t="s">
        <v>3733</v>
      </c>
      <c r="E2639" s="1" t="s">
        <v>3787</v>
      </c>
      <c r="F2639">
        <v>46153.833333333336</v>
      </c>
      <c r="G2639">
        <v>46154.833333333336</v>
      </c>
      <c r="H2639">
        <v>46142.833333333336</v>
      </c>
      <c r="I2639">
        <v>46173.833333333336</v>
      </c>
      <c r="J2639" s="1" t="s">
        <v>3751</v>
      </c>
      <c r="K2639" s="1" t="s">
        <v>124</v>
      </c>
      <c r="L2639" s="1" t="s">
        <v>3752</v>
      </c>
      <c r="M2639" s="1" t="s">
        <v>3801</v>
      </c>
      <c r="N2639" s="1" t="s">
        <v>3738</v>
      </c>
      <c r="O2639" s="1" t="s">
        <v>49</v>
      </c>
      <c r="P2639">
        <v>5.3728999999999996</v>
      </c>
      <c r="Q2639" s="1" t="s">
        <v>3754</v>
      </c>
      <c r="R2639">
        <v>6.2499581231737045</v>
      </c>
      <c r="S2639" s="1" t="s">
        <v>51</v>
      </c>
      <c r="T2639" s="1" t="s">
        <v>52</v>
      </c>
      <c r="U2639">
        <v>33.580399999999997</v>
      </c>
      <c r="V2639">
        <v>31.901399999999999</v>
      </c>
      <c r="W2639">
        <v>31.901399999999999</v>
      </c>
      <c r="X2639" s="1" t="s">
        <v>53</v>
      </c>
      <c r="Y2639" s="1" t="s">
        <v>49</v>
      </c>
      <c r="Z2639" s="1" t="s">
        <v>3752</v>
      </c>
      <c r="AA2639" s="1" t="s">
        <v>3789</v>
      </c>
      <c r="AB2639" s="1" t="s">
        <v>3790</v>
      </c>
      <c r="AC2639" s="1" t="s">
        <v>125</v>
      </c>
      <c r="AD2639" s="1" t="s">
        <v>3791</v>
      </c>
      <c r="AE2639" s="1" t="s">
        <v>3792</v>
      </c>
      <c r="AF2639" s="1" t="s">
        <v>70</v>
      </c>
      <c r="AG2639" s="1" t="s">
        <v>3745</v>
      </c>
      <c r="AH2639">
        <v>835</v>
      </c>
      <c r="AI2639" s="1" t="s">
        <v>70</v>
      </c>
      <c r="AJ2639" s="1" t="s">
        <v>71</v>
      </c>
      <c r="AK2639" s="1" t="s">
        <v>72</v>
      </c>
      <c r="AL2639">
        <v>1</v>
      </c>
      <c r="AM2639" s="1" t="s">
        <v>5449</v>
      </c>
      <c r="AN2639" s="2">
        <v>46143</v>
      </c>
      <c r="AO2639" s="3">
        <v>46143</v>
      </c>
    </row>
    <row r="2640" spans="1:41">
      <c r="A2640" s="1" t="s">
        <v>5450</v>
      </c>
      <c r="B2640" s="1" t="s">
        <v>3733</v>
      </c>
      <c r="E2640" s="1" t="s">
        <v>3787</v>
      </c>
      <c r="F2640">
        <v>46153.833333333336</v>
      </c>
      <c r="G2640">
        <v>46154.833333333336</v>
      </c>
      <c r="H2640">
        <v>46142.833333333336</v>
      </c>
      <c r="I2640">
        <v>46173.833333333336</v>
      </c>
      <c r="J2640" s="1" t="s">
        <v>3760</v>
      </c>
      <c r="K2640" s="1" t="s">
        <v>76</v>
      </c>
      <c r="L2640" s="1" t="s">
        <v>3761</v>
      </c>
      <c r="M2640" s="1" t="s">
        <v>3804</v>
      </c>
      <c r="N2640" s="1" t="s">
        <v>3738</v>
      </c>
      <c r="O2640" s="1" t="s">
        <v>49</v>
      </c>
      <c r="P2640">
        <v>140.6763</v>
      </c>
      <c r="Q2640" s="1" t="s">
        <v>3763</v>
      </c>
      <c r="R2640">
        <v>2.6000115157990365E-2</v>
      </c>
      <c r="S2640" s="1" t="s">
        <v>51</v>
      </c>
      <c r="T2640" s="1" t="s">
        <v>52</v>
      </c>
      <c r="U2640">
        <v>3.6576</v>
      </c>
      <c r="V2640">
        <v>3.3761999999999999</v>
      </c>
      <c r="W2640">
        <v>3.3761999999999999</v>
      </c>
      <c r="X2640" s="1" t="s">
        <v>53</v>
      </c>
      <c r="Y2640" s="1" t="s">
        <v>49</v>
      </c>
      <c r="Z2640" s="1" t="s">
        <v>3761</v>
      </c>
      <c r="AA2640" s="1" t="s">
        <v>3789</v>
      </c>
      <c r="AB2640" s="1" t="s">
        <v>3790</v>
      </c>
      <c r="AC2640" s="1" t="s">
        <v>125</v>
      </c>
      <c r="AD2640" s="1" t="s">
        <v>3791</v>
      </c>
      <c r="AE2640" s="1" t="s">
        <v>3792</v>
      </c>
      <c r="AF2640" s="1" t="s">
        <v>70</v>
      </c>
      <c r="AG2640" s="1" t="s">
        <v>3745</v>
      </c>
      <c r="AH2640">
        <v>836</v>
      </c>
      <c r="AI2640" s="1" t="s">
        <v>70</v>
      </c>
      <c r="AJ2640" s="1" t="s">
        <v>71</v>
      </c>
      <c r="AK2640" s="1" t="s">
        <v>72</v>
      </c>
      <c r="AL2640">
        <v>1</v>
      </c>
      <c r="AM2640" s="1" t="s">
        <v>5451</v>
      </c>
      <c r="AN2640" s="2">
        <v>46143</v>
      </c>
      <c r="AO2640" s="3">
        <v>46143</v>
      </c>
    </row>
    <row r="2641" spans="1:41">
      <c r="A2641" s="1" t="s">
        <v>5452</v>
      </c>
      <c r="B2641" s="1" t="s">
        <v>3733</v>
      </c>
      <c r="E2641" s="1" t="s">
        <v>3787</v>
      </c>
      <c r="F2641">
        <v>46153.833333333336</v>
      </c>
      <c r="G2641">
        <v>46154.833333333336</v>
      </c>
      <c r="H2641">
        <v>46142.833333333336</v>
      </c>
      <c r="I2641">
        <v>46173.833333333336</v>
      </c>
      <c r="J2641" s="1" t="s">
        <v>3760</v>
      </c>
      <c r="K2641" s="1" t="s">
        <v>76</v>
      </c>
      <c r="L2641" s="1" t="s">
        <v>3761</v>
      </c>
      <c r="M2641" s="1" t="s">
        <v>3807</v>
      </c>
      <c r="N2641" s="1" t="s">
        <v>3738</v>
      </c>
      <c r="O2641" s="1" t="s">
        <v>49</v>
      </c>
      <c r="P2641">
        <v>153.79089999999999</v>
      </c>
      <c r="Q2641" s="1" t="s">
        <v>3763</v>
      </c>
      <c r="R2641">
        <v>2.6000237985472484E-2</v>
      </c>
      <c r="S2641" s="1" t="s">
        <v>51</v>
      </c>
      <c r="T2641" s="1" t="s">
        <v>52</v>
      </c>
      <c r="U2641">
        <v>3.9986000000000002</v>
      </c>
      <c r="V2641">
        <v>3.6909999999999998</v>
      </c>
      <c r="W2641">
        <v>3.6909999999999998</v>
      </c>
      <c r="X2641" s="1" t="s">
        <v>53</v>
      </c>
      <c r="Y2641" s="1" t="s">
        <v>49</v>
      </c>
      <c r="Z2641" s="1" t="s">
        <v>3761</v>
      </c>
      <c r="AA2641" s="1" t="s">
        <v>3789</v>
      </c>
      <c r="AB2641" s="1" t="s">
        <v>3790</v>
      </c>
      <c r="AC2641" s="1" t="s">
        <v>125</v>
      </c>
      <c r="AD2641" s="1" t="s">
        <v>3791</v>
      </c>
      <c r="AE2641" s="1" t="s">
        <v>3792</v>
      </c>
      <c r="AF2641" s="1" t="s">
        <v>70</v>
      </c>
      <c r="AG2641" s="1" t="s">
        <v>3745</v>
      </c>
      <c r="AH2641">
        <v>837</v>
      </c>
      <c r="AI2641" s="1" t="s">
        <v>70</v>
      </c>
      <c r="AJ2641" s="1" t="s">
        <v>71</v>
      </c>
      <c r="AK2641" s="1" t="s">
        <v>72</v>
      </c>
      <c r="AL2641">
        <v>1</v>
      </c>
      <c r="AM2641" s="1" t="s">
        <v>5453</v>
      </c>
      <c r="AN2641" s="2">
        <v>46143</v>
      </c>
      <c r="AO2641" s="3">
        <v>46143</v>
      </c>
    </row>
    <row r="2642" spans="1:41">
      <c r="A2642" s="1" t="s">
        <v>5454</v>
      </c>
      <c r="B2642" s="1" t="s">
        <v>3733</v>
      </c>
      <c r="E2642" s="1" t="s">
        <v>3787</v>
      </c>
      <c r="F2642">
        <v>46153.833333333336</v>
      </c>
      <c r="G2642">
        <v>46154.833333333336</v>
      </c>
      <c r="H2642">
        <v>46142.833333333336</v>
      </c>
      <c r="I2642">
        <v>46173.833333333336</v>
      </c>
      <c r="J2642" s="1" t="s">
        <v>3769</v>
      </c>
      <c r="K2642" s="1" t="s">
        <v>87</v>
      </c>
      <c r="L2642" s="1" t="s">
        <v>3770</v>
      </c>
      <c r="M2642" s="1" t="s">
        <v>3810</v>
      </c>
      <c r="N2642" s="1" t="s">
        <v>3738</v>
      </c>
      <c r="O2642" s="1" t="s">
        <v>49</v>
      </c>
      <c r="P2642">
        <v>207.8038</v>
      </c>
      <c r="Q2642" s="1" t="s">
        <v>3739</v>
      </c>
      <c r="R2642">
        <v>8.260002945085701E-2</v>
      </c>
      <c r="S2642" s="1" t="s">
        <v>3740</v>
      </c>
      <c r="T2642" s="1" t="s">
        <v>52</v>
      </c>
      <c r="U2642">
        <v>17.1646</v>
      </c>
      <c r="V2642">
        <v>14.1473</v>
      </c>
      <c r="W2642">
        <v>14.1473</v>
      </c>
      <c r="X2642" s="1" t="s">
        <v>53</v>
      </c>
      <c r="Y2642" s="1" t="s">
        <v>49</v>
      </c>
      <c r="Z2642" s="1" t="s">
        <v>3770</v>
      </c>
      <c r="AA2642" s="1" t="s">
        <v>3789</v>
      </c>
      <c r="AB2642" s="1" t="s">
        <v>3790</v>
      </c>
      <c r="AC2642" s="1" t="s">
        <v>125</v>
      </c>
      <c r="AD2642" s="1" t="s">
        <v>3791</v>
      </c>
      <c r="AE2642" s="1" t="s">
        <v>3792</v>
      </c>
      <c r="AF2642" s="1" t="s">
        <v>70</v>
      </c>
      <c r="AG2642" s="1" t="s">
        <v>3745</v>
      </c>
      <c r="AH2642">
        <v>838</v>
      </c>
      <c r="AI2642" s="1" t="s">
        <v>70</v>
      </c>
      <c r="AJ2642" s="1" t="s">
        <v>71</v>
      </c>
      <c r="AK2642" s="1" t="s">
        <v>72</v>
      </c>
      <c r="AL2642">
        <v>1</v>
      </c>
      <c r="AM2642" s="1" t="s">
        <v>5455</v>
      </c>
      <c r="AN2642" s="2">
        <v>46143</v>
      </c>
      <c r="AO2642" s="3">
        <v>46143</v>
      </c>
    </row>
    <row r="2643" spans="1:41">
      <c r="A2643" s="1" t="s">
        <v>5456</v>
      </c>
      <c r="B2643" s="1" t="s">
        <v>3733</v>
      </c>
      <c r="E2643" s="1" t="s">
        <v>3787</v>
      </c>
      <c r="F2643">
        <v>46153.833333333336</v>
      </c>
      <c r="G2643">
        <v>46154.833333333336</v>
      </c>
      <c r="H2643">
        <v>46142.833333333336</v>
      </c>
      <c r="I2643">
        <v>46173.833333333336</v>
      </c>
      <c r="J2643" s="1" t="s">
        <v>3769</v>
      </c>
      <c r="K2643" s="1" t="s">
        <v>87</v>
      </c>
      <c r="L2643" s="1" t="s">
        <v>3770</v>
      </c>
      <c r="M2643" s="1" t="s">
        <v>3813</v>
      </c>
      <c r="N2643" s="1" t="s">
        <v>3738</v>
      </c>
      <c r="O2643" s="1" t="s">
        <v>49</v>
      </c>
      <c r="P2643">
        <v>175.17570000000001</v>
      </c>
      <c r="Q2643" s="1" t="s">
        <v>3739</v>
      </c>
      <c r="R2643">
        <v>8.2599926816333546E-2</v>
      </c>
      <c r="S2643" s="1" t="s">
        <v>3740</v>
      </c>
      <c r="T2643" s="1" t="s">
        <v>52</v>
      </c>
      <c r="U2643">
        <v>14.4695</v>
      </c>
      <c r="V2643">
        <v>11.926</v>
      </c>
      <c r="W2643">
        <v>11.926</v>
      </c>
      <c r="X2643" s="1" t="s">
        <v>53</v>
      </c>
      <c r="Y2643" s="1" t="s">
        <v>49</v>
      </c>
      <c r="Z2643" s="1" t="s">
        <v>3770</v>
      </c>
      <c r="AA2643" s="1" t="s">
        <v>55</v>
      </c>
      <c r="AB2643" s="1" t="s">
        <v>56</v>
      </c>
      <c r="AC2643" s="1" t="s">
        <v>57</v>
      </c>
      <c r="AD2643" s="1" t="s">
        <v>58</v>
      </c>
      <c r="AE2643" s="1" t="s">
        <v>59</v>
      </c>
      <c r="AF2643" s="1" t="s">
        <v>56</v>
      </c>
      <c r="AG2643" s="1" t="s">
        <v>3745</v>
      </c>
      <c r="AH2643">
        <v>839</v>
      </c>
      <c r="AI2643" s="1" t="s">
        <v>56</v>
      </c>
      <c r="AJ2643" s="1" t="s">
        <v>56</v>
      </c>
      <c r="AK2643" s="1" t="s">
        <v>61</v>
      </c>
      <c r="AL2643">
        <v>1</v>
      </c>
      <c r="AM2643" s="1" t="s">
        <v>5457</v>
      </c>
      <c r="AN2643" s="2">
        <v>46143</v>
      </c>
      <c r="AO2643" s="3">
        <v>46143</v>
      </c>
    </row>
    <row r="2644" spans="1:41">
      <c r="A2644" s="1" t="s">
        <v>5458</v>
      </c>
      <c r="B2644" s="1" t="s">
        <v>3733</v>
      </c>
      <c r="E2644" s="1" t="s">
        <v>3787</v>
      </c>
      <c r="F2644">
        <v>46153.833333333336</v>
      </c>
      <c r="G2644">
        <v>46154.833333333336</v>
      </c>
      <c r="H2644">
        <v>46142.833333333336</v>
      </c>
      <c r="I2644">
        <v>46173.833333333336</v>
      </c>
      <c r="J2644" s="1" t="s">
        <v>3777</v>
      </c>
      <c r="K2644" s="1" t="s">
        <v>107</v>
      </c>
      <c r="L2644" s="1" t="s">
        <v>3778</v>
      </c>
      <c r="M2644" s="1" t="s">
        <v>3816</v>
      </c>
      <c r="N2644" s="1" t="s">
        <v>3738</v>
      </c>
      <c r="O2644" s="1" t="s">
        <v>49</v>
      </c>
      <c r="P2644">
        <v>121.9241</v>
      </c>
      <c r="Q2644" s="1" t="s">
        <v>3780</v>
      </c>
      <c r="R2644">
        <v>0.50000041009119611</v>
      </c>
      <c r="S2644" s="1" t="s">
        <v>51</v>
      </c>
      <c r="T2644" s="1" t="s">
        <v>52</v>
      </c>
      <c r="U2644">
        <v>60.9621</v>
      </c>
      <c r="V2644">
        <v>56.085099999999997</v>
      </c>
      <c r="W2644">
        <v>56.085099999999997</v>
      </c>
      <c r="X2644" s="1" t="s">
        <v>53</v>
      </c>
      <c r="Y2644" s="1" t="s">
        <v>49</v>
      </c>
      <c r="Z2644" s="1" t="s">
        <v>3778</v>
      </c>
      <c r="AA2644" s="1" t="s">
        <v>3817</v>
      </c>
      <c r="AB2644" s="1" t="s">
        <v>3790</v>
      </c>
      <c r="AC2644" s="1" t="s">
        <v>125</v>
      </c>
      <c r="AD2644" s="1" t="s">
        <v>3791</v>
      </c>
      <c r="AE2644" s="1" t="s">
        <v>3792</v>
      </c>
      <c r="AF2644" s="1" t="s">
        <v>70</v>
      </c>
      <c r="AG2644" s="1" t="s">
        <v>3745</v>
      </c>
      <c r="AH2644">
        <v>840</v>
      </c>
      <c r="AI2644" s="1" t="s">
        <v>113</v>
      </c>
      <c r="AJ2644" s="1" t="s">
        <v>114</v>
      </c>
      <c r="AK2644" s="1" t="s">
        <v>115</v>
      </c>
      <c r="AL2644">
        <v>1</v>
      </c>
      <c r="AM2644" s="1" t="s">
        <v>5459</v>
      </c>
      <c r="AN2644" s="2">
        <v>46143</v>
      </c>
      <c r="AO2644" s="3">
        <v>46143</v>
      </c>
    </row>
    <row r="2645" spans="1:41">
      <c r="A2645" s="1" t="s">
        <v>5460</v>
      </c>
      <c r="B2645" s="1" t="s">
        <v>3733</v>
      </c>
      <c r="E2645" s="1" t="s">
        <v>3787</v>
      </c>
      <c r="F2645">
        <v>46153.833333333336</v>
      </c>
      <c r="G2645">
        <v>46154.833333333336</v>
      </c>
      <c r="H2645">
        <v>46142.833333333336</v>
      </c>
      <c r="I2645">
        <v>46173.833333333336</v>
      </c>
      <c r="J2645" s="1" t="s">
        <v>3777</v>
      </c>
      <c r="K2645" s="1" t="s">
        <v>107</v>
      </c>
      <c r="L2645" s="1" t="s">
        <v>3778</v>
      </c>
      <c r="M2645" s="1" t="s">
        <v>3820</v>
      </c>
      <c r="N2645" s="1" t="s">
        <v>3738</v>
      </c>
      <c r="O2645" s="1" t="s">
        <v>49</v>
      </c>
      <c r="P2645">
        <v>134.64089999999999</v>
      </c>
      <c r="Q2645" s="1" t="s">
        <v>3780</v>
      </c>
      <c r="R2645">
        <v>0.50000037135818309</v>
      </c>
      <c r="S2645" s="1" t="s">
        <v>51</v>
      </c>
      <c r="T2645" s="1" t="s">
        <v>52</v>
      </c>
      <c r="U2645">
        <v>67.320499999999996</v>
      </c>
      <c r="V2645">
        <v>61.934800000000003</v>
      </c>
      <c r="W2645">
        <v>61.934800000000003</v>
      </c>
      <c r="X2645" s="1" t="s">
        <v>53</v>
      </c>
      <c r="Y2645" s="1" t="s">
        <v>49</v>
      </c>
      <c r="Z2645" s="1" t="s">
        <v>3778</v>
      </c>
      <c r="AA2645" s="1" t="s">
        <v>3817</v>
      </c>
      <c r="AB2645" s="1" t="s">
        <v>3790</v>
      </c>
      <c r="AC2645" s="1" t="s">
        <v>125</v>
      </c>
      <c r="AD2645" s="1" t="s">
        <v>3791</v>
      </c>
      <c r="AE2645" s="1" t="s">
        <v>3792</v>
      </c>
      <c r="AF2645" s="1" t="s">
        <v>70</v>
      </c>
      <c r="AG2645" s="1" t="s">
        <v>3745</v>
      </c>
      <c r="AH2645">
        <v>841</v>
      </c>
      <c r="AI2645" s="1" t="s">
        <v>113</v>
      </c>
      <c r="AJ2645" s="1" t="s">
        <v>114</v>
      </c>
      <c r="AK2645" s="1" t="s">
        <v>115</v>
      </c>
      <c r="AL2645">
        <v>1</v>
      </c>
      <c r="AM2645" s="1" t="s">
        <v>5461</v>
      </c>
      <c r="AN2645" s="2">
        <v>46143</v>
      </c>
      <c r="AO2645" s="3">
        <v>46143</v>
      </c>
    </row>
    <row r="2646" spans="1:41">
      <c r="A2646" s="1" t="s">
        <v>5462</v>
      </c>
      <c r="B2646" s="1" t="s">
        <v>3733</v>
      </c>
      <c r="E2646" s="1" t="s">
        <v>3734</v>
      </c>
      <c r="F2646">
        <v>46154.833333333336</v>
      </c>
      <c r="G2646">
        <v>46155.833333333336</v>
      </c>
      <c r="H2646">
        <v>46142.833333333336</v>
      </c>
      <c r="I2646">
        <v>46173.833333333336</v>
      </c>
      <c r="J2646" s="1" t="s">
        <v>3735</v>
      </c>
      <c r="K2646" s="1" t="s">
        <v>45</v>
      </c>
      <c r="L2646" s="1" t="s">
        <v>3736</v>
      </c>
      <c r="M2646" s="1" t="s">
        <v>3737</v>
      </c>
      <c r="N2646" s="1" t="s">
        <v>3738</v>
      </c>
      <c r="O2646" s="1" t="s">
        <v>49</v>
      </c>
      <c r="P2646">
        <v>1647.0653</v>
      </c>
      <c r="Q2646" s="1" t="s">
        <v>3739</v>
      </c>
      <c r="R2646">
        <v>3.161101141527297E-2</v>
      </c>
      <c r="S2646" s="1" t="s">
        <v>3740</v>
      </c>
      <c r="T2646" s="1" t="s">
        <v>52</v>
      </c>
      <c r="U2646">
        <v>52.065399999999997</v>
      </c>
      <c r="V2646">
        <v>42.247300000000003</v>
      </c>
      <c r="W2646">
        <v>42.247300000000003</v>
      </c>
      <c r="X2646" s="1" t="s">
        <v>53</v>
      </c>
      <c r="Y2646" s="1" t="s">
        <v>49</v>
      </c>
      <c r="Z2646" s="1" t="s">
        <v>3736</v>
      </c>
      <c r="AA2646" s="1" t="s">
        <v>3741</v>
      </c>
      <c r="AB2646" s="1" t="s">
        <v>3742</v>
      </c>
      <c r="AC2646" s="1" t="s">
        <v>67</v>
      </c>
      <c r="AD2646" s="1" t="s">
        <v>3743</v>
      </c>
      <c r="AE2646" s="1" t="s">
        <v>3744</v>
      </c>
      <c r="AF2646" s="1" t="s">
        <v>70</v>
      </c>
      <c r="AG2646" s="1" t="s">
        <v>3745</v>
      </c>
      <c r="AH2646">
        <v>842</v>
      </c>
      <c r="AI2646" s="1" t="s">
        <v>70</v>
      </c>
      <c r="AJ2646" s="1" t="s">
        <v>71</v>
      </c>
      <c r="AK2646" s="1" t="s">
        <v>72</v>
      </c>
      <c r="AL2646">
        <v>1</v>
      </c>
      <c r="AM2646" s="1" t="s">
        <v>5463</v>
      </c>
      <c r="AN2646" s="2">
        <v>46143</v>
      </c>
      <c r="AO2646" s="3">
        <v>46143</v>
      </c>
    </row>
    <row r="2647" spans="1:41">
      <c r="A2647" s="1" t="s">
        <v>5464</v>
      </c>
      <c r="B2647" s="1" t="s">
        <v>3733</v>
      </c>
      <c r="E2647" s="1" t="s">
        <v>3734</v>
      </c>
      <c r="F2647">
        <v>46154.833333333336</v>
      </c>
      <c r="G2647">
        <v>46155.833333333336</v>
      </c>
      <c r="H2647">
        <v>46142.833333333336</v>
      </c>
      <c r="I2647">
        <v>46173.833333333336</v>
      </c>
      <c r="J2647" s="1" t="s">
        <v>3735</v>
      </c>
      <c r="K2647" s="1" t="s">
        <v>45</v>
      </c>
      <c r="L2647" s="1" t="s">
        <v>3736</v>
      </c>
      <c r="M2647" s="1" t="s">
        <v>3748</v>
      </c>
      <c r="N2647" s="1" t="s">
        <v>3738</v>
      </c>
      <c r="O2647" s="1" t="s">
        <v>49</v>
      </c>
      <c r="P2647">
        <v>1542.6729</v>
      </c>
      <c r="Q2647" s="1" t="s">
        <v>3739</v>
      </c>
      <c r="R2647">
        <v>3.1610978581395964E-2</v>
      </c>
      <c r="S2647" s="1" t="s">
        <v>3740</v>
      </c>
      <c r="T2647" s="1" t="s">
        <v>52</v>
      </c>
      <c r="U2647">
        <v>48.7654</v>
      </c>
      <c r="V2647">
        <v>39.569600000000001</v>
      </c>
      <c r="W2647">
        <v>39.569600000000001</v>
      </c>
      <c r="X2647" s="1" t="s">
        <v>53</v>
      </c>
      <c r="Y2647" s="1" t="s">
        <v>49</v>
      </c>
      <c r="Z2647" s="1" t="s">
        <v>3736</v>
      </c>
      <c r="AA2647" s="1" t="s">
        <v>3741</v>
      </c>
      <c r="AB2647" s="1" t="s">
        <v>3742</v>
      </c>
      <c r="AC2647" s="1" t="s">
        <v>67</v>
      </c>
      <c r="AD2647" s="1" t="s">
        <v>3743</v>
      </c>
      <c r="AE2647" s="1" t="s">
        <v>3744</v>
      </c>
      <c r="AF2647" s="1" t="s">
        <v>70</v>
      </c>
      <c r="AG2647" s="1" t="s">
        <v>3745</v>
      </c>
      <c r="AH2647">
        <v>843</v>
      </c>
      <c r="AI2647" s="1" t="s">
        <v>70</v>
      </c>
      <c r="AJ2647" s="1" t="s">
        <v>71</v>
      </c>
      <c r="AK2647" s="1" t="s">
        <v>72</v>
      </c>
      <c r="AL2647">
        <v>1</v>
      </c>
      <c r="AM2647" s="1" t="s">
        <v>5465</v>
      </c>
      <c r="AN2647" s="2">
        <v>46143</v>
      </c>
      <c r="AO2647" s="3">
        <v>46143</v>
      </c>
    </row>
    <row r="2648" spans="1:41">
      <c r="A2648" s="1" t="s">
        <v>5466</v>
      </c>
      <c r="B2648" s="1" t="s">
        <v>3733</v>
      </c>
      <c r="E2648" s="1" t="s">
        <v>3734</v>
      </c>
      <c r="F2648">
        <v>46154.833333333336</v>
      </c>
      <c r="G2648">
        <v>46155.833333333336</v>
      </c>
      <c r="H2648">
        <v>46142.833333333336</v>
      </c>
      <c r="I2648">
        <v>46173.833333333336</v>
      </c>
      <c r="J2648" s="1" t="s">
        <v>3751</v>
      </c>
      <c r="K2648" s="1" t="s">
        <v>124</v>
      </c>
      <c r="L2648" s="1" t="s">
        <v>3752</v>
      </c>
      <c r="M2648" s="1" t="s">
        <v>3753</v>
      </c>
      <c r="N2648" s="1" t="s">
        <v>3738</v>
      </c>
      <c r="O2648" s="1" t="s">
        <v>49</v>
      </c>
      <c r="P2648">
        <v>11.894500000000001</v>
      </c>
      <c r="Q2648" s="1" t="s">
        <v>3754</v>
      </c>
      <c r="R2648">
        <v>6.249981083694145</v>
      </c>
      <c r="S2648" s="1" t="s">
        <v>51</v>
      </c>
      <c r="T2648" s="1" t="s">
        <v>52</v>
      </c>
      <c r="U2648">
        <v>74.340400000000002</v>
      </c>
      <c r="V2648">
        <v>70.623400000000004</v>
      </c>
      <c r="W2648">
        <v>70.623400000000004</v>
      </c>
      <c r="X2648" s="1" t="s">
        <v>53</v>
      </c>
      <c r="Y2648" s="1" t="s">
        <v>49</v>
      </c>
      <c r="Z2648" s="1" t="s">
        <v>3752</v>
      </c>
      <c r="AA2648" s="1" t="s">
        <v>3741</v>
      </c>
      <c r="AB2648" s="1" t="s">
        <v>3742</v>
      </c>
      <c r="AC2648" s="1" t="s">
        <v>67</v>
      </c>
      <c r="AD2648" s="1" t="s">
        <v>3743</v>
      </c>
      <c r="AE2648" s="1" t="s">
        <v>3744</v>
      </c>
      <c r="AF2648" s="1" t="s">
        <v>70</v>
      </c>
      <c r="AG2648" s="1" t="s">
        <v>3745</v>
      </c>
      <c r="AH2648">
        <v>844</v>
      </c>
      <c r="AI2648" s="1" t="s">
        <v>70</v>
      </c>
      <c r="AJ2648" s="1" t="s">
        <v>71</v>
      </c>
      <c r="AK2648" s="1" t="s">
        <v>72</v>
      </c>
      <c r="AL2648">
        <v>1</v>
      </c>
      <c r="AM2648" s="1" t="s">
        <v>5467</v>
      </c>
      <c r="AN2648" s="2">
        <v>46143</v>
      </c>
      <c r="AO2648" s="3">
        <v>46143</v>
      </c>
    </row>
    <row r="2649" spans="1:41">
      <c r="A2649" s="1" t="s">
        <v>5468</v>
      </c>
      <c r="B2649" s="1" t="s">
        <v>3733</v>
      </c>
      <c r="E2649" s="1" t="s">
        <v>3734</v>
      </c>
      <c r="F2649">
        <v>46154.833333333336</v>
      </c>
      <c r="G2649">
        <v>46155.833333333336</v>
      </c>
      <c r="H2649">
        <v>46142.833333333336</v>
      </c>
      <c r="I2649">
        <v>46173.833333333336</v>
      </c>
      <c r="J2649" s="1" t="s">
        <v>3751</v>
      </c>
      <c r="K2649" s="1" t="s">
        <v>124</v>
      </c>
      <c r="L2649" s="1" t="s">
        <v>3752</v>
      </c>
      <c r="M2649" s="1" t="s">
        <v>3757</v>
      </c>
      <c r="N2649" s="1" t="s">
        <v>3738</v>
      </c>
      <c r="O2649" s="1" t="s">
        <v>49</v>
      </c>
      <c r="P2649">
        <v>12.2506</v>
      </c>
      <c r="Q2649" s="1" t="s">
        <v>3754</v>
      </c>
      <c r="R2649">
        <v>6.2500122442982384</v>
      </c>
      <c r="S2649" s="1" t="s">
        <v>51</v>
      </c>
      <c r="T2649" s="1" t="s">
        <v>52</v>
      </c>
      <c r="U2649">
        <v>76.566400000000002</v>
      </c>
      <c r="V2649">
        <v>72.738100000000003</v>
      </c>
      <c r="W2649">
        <v>72.738100000000003</v>
      </c>
      <c r="X2649" s="1" t="s">
        <v>53</v>
      </c>
      <c r="Y2649" s="1" t="s">
        <v>49</v>
      </c>
      <c r="Z2649" s="1" t="s">
        <v>3752</v>
      </c>
      <c r="AA2649" s="1" t="s">
        <v>3741</v>
      </c>
      <c r="AB2649" s="1" t="s">
        <v>3742</v>
      </c>
      <c r="AC2649" s="1" t="s">
        <v>67</v>
      </c>
      <c r="AD2649" s="1" t="s">
        <v>3743</v>
      </c>
      <c r="AE2649" s="1" t="s">
        <v>3744</v>
      </c>
      <c r="AF2649" s="1" t="s">
        <v>70</v>
      </c>
      <c r="AG2649" s="1" t="s">
        <v>3745</v>
      </c>
      <c r="AH2649">
        <v>845</v>
      </c>
      <c r="AI2649" s="1" t="s">
        <v>70</v>
      </c>
      <c r="AJ2649" s="1" t="s">
        <v>71</v>
      </c>
      <c r="AK2649" s="1" t="s">
        <v>72</v>
      </c>
      <c r="AL2649">
        <v>1</v>
      </c>
      <c r="AM2649" s="1" t="s">
        <v>5469</v>
      </c>
      <c r="AN2649" s="2">
        <v>46143</v>
      </c>
      <c r="AO2649" s="3">
        <v>46143</v>
      </c>
    </row>
    <row r="2650" spans="1:41">
      <c r="A2650" s="1" t="s">
        <v>5470</v>
      </c>
      <c r="B2650" s="1" t="s">
        <v>3733</v>
      </c>
      <c r="E2650" s="1" t="s">
        <v>3734</v>
      </c>
      <c r="F2650">
        <v>46154.833333333336</v>
      </c>
      <c r="G2650">
        <v>46155.833333333336</v>
      </c>
      <c r="H2650">
        <v>46142.833333333336</v>
      </c>
      <c r="I2650">
        <v>46173.833333333336</v>
      </c>
      <c r="J2650" s="1" t="s">
        <v>3760</v>
      </c>
      <c r="K2650" s="1" t="s">
        <v>76</v>
      </c>
      <c r="L2650" s="1" t="s">
        <v>3761</v>
      </c>
      <c r="M2650" s="1" t="s">
        <v>3762</v>
      </c>
      <c r="N2650" s="1" t="s">
        <v>3738</v>
      </c>
      <c r="O2650" s="1" t="s">
        <v>49</v>
      </c>
      <c r="P2650">
        <v>299.50700000000001</v>
      </c>
      <c r="Q2650" s="1" t="s">
        <v>3763</v>
      </c>
      <c r="R2650">
        <v>2.6000060098762299E-2</v>
      </c>
      <c r="S2650" s="1" t="s">
        <v>51</v>
      </c>
      <c r="T2650" s="1" t="s">
        <v>52</v>
      </c>
      <c r="U2650">
        <v>7.7872000000000003</v>
      </c>
      <c r="V2650">
        <v>7.1882000000000001</v>
      </c>
      <c r="W2650">
        <v>7.1882000000000001</v>
      </c>
      <c r="X2650" s="1" t="s">
        <v>53</v>
      </c>
      <c r="Y2650" s="1" t="s">
        <v>49</v>
      </c>
      <c r="Z2650" s="1" t="s">
        <v>3761</v>
      </c>
      <c r="AA2650" s="1" t="s">
        <v>3741</v>
      </c>
      <c r="AB2650" s="1" t="s">
        <v>3742</v>
      </c>
      <c r="AC2650" s="1" t="s">
        <v>67</v>
      </c>
      <c r="AD2650" s="1" t="s">
        <v>3743</v>
      </c>
      <c r="AE2650" s="1" t="s">
        <v>3744</v>
      </c>
      <c r="AF2650" s="1" t="s">
        <v>70</v>
      </c>
      <c r="AG2650" s="1" t="s">
        <v>3745</v>
      </c>
      <c r="AH2650">
        <v>846</v>
      </c>
      <c r="AI2650" s="1" t="s">
        <v>70</v>
      </c>
      <c r="AJ2650" s="1" t="s">
        <v>71</v>
      </c>
      <c r="AK2650" s="1" t="s">
        <v>72</v>
      </c>
      <c r="AL2650">
        <v>1</v>
      </c>
      <c r="AM2650" s="1" t="s">
        <v>5471</v>
      </c>
      <c r="AN2650" s="2">
        <v>46143</v>
      </c>
      <c r="AO2650" s="3">
        <v>46143</v>
      </c>
    </row>
    <row r="2651" spans="1:41">
      <c r="A2651" s="1" t="s">
        <v>5472</v>
      </c>
      <c r="B2651" s="1" t="s">
        <v>3733</v>
      </c>
      <c r="E2651" s="1" t="s">
        <v>3734</v>
      </c>
      <c r="F2651">
        <v>46154.833333333336</v>
      </c>
      <c r="G2651">
        <v>46155.833333333336</v>
      </c>
      <c r="H2651">
        <v>46142.833333333336</v>
      </c>
      <c r="I2651">
        <v>46173.833333333336</v>
      </c>
      <c r="J2651" s="1" t="s">
        <v>3760</v>
      </c>
      <c r="K2651" s="1" t="s">
        <v>76</v>
      </c>
      <c r="L2651" s="1" t="s">
        <v>3761</v>
      </c>
      <c r="M2651" s="1" t="s">
        <v>3766</v>
      </c>
      <c r="N2651" s="1" t="s">
        <v>3738</v>
      </c>
      <c r="O2651" s="1" t="s">
        <v>49</v>
      </c>
      <c r="P2651">
        <v>323.33120000000002</v>
      </c>
      <c r="Q2651" s="1" t="s">
        <v>3763</v>
      </c>
      <c r="R2651">
        <v>2.5999965360596195E-2</v>
      </c>
      <c r="S2651" s="1" t="s">
        <v>51</v>
      </c>
      <c r="T2651" s="1" t="s">
        <v>52</v>
      </c>
      <c r="U2651">
        <v>8.4065999999999992</v>
      </c>
      <c r="V2651">
        <v>7.7599</v>
      </c>
      <c r="W2651">
        <v>7.7599</v>
      </c>
      <c r="X2651" s="1" t="s">
        <v>53</v>
      </c>
      <c r="Y2651" s="1" t="s">
        <v>49</v>
      </c>
      <c r="Z2651" s="1" t="s">
        <v>3761</v>
      </c>
      <c r="AA2651" s="1" t="s">
        <v>3741</v>
      </c>
      <c r="AB2651" s="1" t="s">
        <v>3742</v>
      </c>
      <c r="AC2651" s="1" t="s">
        <v>67</v>
      </c>
      <c r="AD2651" s="1" t="s">
        <v>3743</v>
      </c>
      <c r="AE2651" s="1" t="s">
        <v>3744</v>
      </c>
      <c r="AF2651" s="1" t="s">
        <v>70</v>
      </c>
      <c r="AG2651" s="1" t="s">
        <v>3745</v>
      </c>
      <c r="AH2651">
        <v>847</v>
      </c>
      <c r="AI2651" s="1" t="s">
        <v>70</v>
      </c>
      <c r="AJ2651" s="1" t="s">
        <v>71</v>
      </c>
      <c r="AK2651" s="1" t="s">
        <v>72</v>
      </c>
      <c r="AL2651">
        <v>1</v>
      </c>
      <c r="AM2651" s="1" t="s">
        <v>5473</v>
      </c>
      <c r="AN2651" s="2">
        <v>46143</v>
      </c>
      <c r="AO2651" s="3">
        <v>46143</v>
      </c>
    </row>
    <row r="2652" spans="1:41">
      <c r="A2652" s="1" t="s">
        <v>5474</v>
      </c>
      <c r="B2652" s="1" t="s">
        <v>3733</v>
      </c>
      <c r="E2652" s="1" t="s">
        <v>3734</v>
      </c>
      <c r="F2652">
        <v>46154.833333333336</v>
      </c>
      <c r="G2652">
        <v>46155.833333333336</v>
      </c>
      <c r="H2652">
        <v>46142.833333333336</v>
      </c>
      <c r="I2652">
        <v>46173.833333333336</v>
      </c>
      <c r="J2652" s="1" t="s">
        <v>3769</v>
      </c>
      <c r="K2652" s="1" t="s">
        <v>87</v>
      </c>
      <c r="L2652" s="1" t="s">
        <v>3770</v>
      </c>
      <c r="M2652" s="1" t="s">
        <v>3771</v>
      </c>
      <c r="N2652" s="1" t="s">
        <v>3738</v>
      </c>
      <c r="O2652" s="1" t="s">
        <v>49</v>
      </c>
      <c r="P2652">
        <v>407.8458</v>
      </c>
      <c r="Q2652" s="1" t="s">
        <v>3739</v>
      </c>
      <c r="R2652">
        <v>8.2600090524408989E-2</v>
      </c>
      <c r="S2652" s="1" t="s">
        <v>3740</v>
      </c>
      <c r="T2652" s="1" t="s">
        <v>52</v>
      </c>
      <c r="U2652">
        <v>33.688099999999999</v>
      </c>
      <c r="V2652">
        <v>27.766200000000001</v>
      </c>
      <c r="W2652">
        <v>27.766200000000001</v>
      </c>
      <c r="X2652" s="1" t="s">
        <v>53</v>
      </c>
      <c r="Y2652" s="1" t="s">
        <v>49</v>
      </c>
      <c r="Z2652" s="1" t="s">
        <v>3770</v>
      </c>
      <c r="AA2652" s="1" t="s">
        <v>3741</v>
      </c>
      <c r="AB2652" s="1" t="s">
        <v>3742</v>
      </c>
      <c r="AC2652" s="1" t="s">
        <v>67</v>
      </c>
      <c r="AD2652" s="1" t="s">
        <v>3743</v>
      </c>
      <c r="AE2652" s="1" t="s">
        <v>3744</v>
      </c>
      <c r="AF2652" s="1" t="s">
        <v>70</v>
      </c>
      <c r="AG2652" s="1" t="s">
        <v>3745</v>
      </c>
      <c r="AH2652">
        <v>848</v>
      </c>
      <c r="AI2652" s="1" t="s">
        <v>70</v>
      </c>
      <c r="AJ2652" s="1" t="s">
        <v>71</v>
      </c>
      <c r="AK2652" s="1" t="s">
        <v>72</v>
      </c>
      <c r="AL2652">
        <v>1</v>
      </c>
      <c r="AM2652" s="1" t="s">
        <v>5475</v>
      </c>
      <c r="AN2652" s="2">
        <v>46143</v>
      </c>
      <c r="AO2652" s="3">
        <v>46143</v>
      </c>
    </row>
    <row r="2653" spans="1:41">
      <c r="A2653" s="1" t="s">
        <v>5476</v>
      </c>
      <c r="B2653" s="1" t="s">
        <v>3733</v>
      </c>
      <c r="E2653" s="1" t="s">
        <v>3734</v>
      </c>
      <c r="F2653">
        <v>46154.833333333336</v>
      </c>
      <c r="G2653">
        <v>46155.833333333336</v>
      </c>
      <c r="H2653">
        <v>46142.833333333336</v>
      </c>
      <c r="I2653">
        <v>46173.833333333336</v>
      </c>
      <c r="J2653" s="1" t="s">
        <v>3769</v>
      </c>
      <c r="K2653" s="1" t="s">
        <v>87</v>
      </c>
      <c r="L2653" s="1" t="s">
        <v>3770</v>
      </c>
      <c r="M2653" s="1" t="s">
        <v>3774</v>
      </c>
      <c r="N2653" s="1" t="s">
        <v>3738</v>
      </c>
      <c r="O2653" s="1" t="s">
        <v>49</v>
      </c>
      <c r="P2653">
        <v>428.7842</v>
      </c>
      <c r="Q2653" s="1" t="s">
        <v>3739</v>
      </c>
      <c r="R2653">
        <v>8.2600058490961192E-2</v>
      </c>
      <c r="S2653" s="1" t="s">
        <v>3740</v>
      </c>
      <c r="T2653" s="1" t="s">
        <v>52</v>
      </c>
      <c r="U2653">
        <v>35.4176</v>
      </c>
      <c r="V2653">
        <v>29.191600000000001</v>
      </c>
      <c r="W2653">
        <v>29.191600000000001</v>
      </c>
      <c r="X2653" s="1" t="s">
        <v>53</v>
      </c>
      <c r="Y2653" s="1" t="s">
        <v>49</v>
      </c>
      <c r="Z2653" s="1" t="s">
        <v>3770</v>
      </c>
      <c r="AA2653" s="1" t="s">
        <v>3741</v>
      </c>
      <c r="AB2653" s="1" t="s">
        <v>3742</v>
      </c>
      <c r="AC2653" s="1" t="s">
        <v>67</v>
      </c>
      <c r="AD2653" s="1" t="s">
        <v>3743</v>
      </c>
      <c r="AE2653" s="1" t="s">
        <v>3744</v>
      </c>
      <c r="AF2653" s="1" t="s">
        <v>70</v>
      </c>
      <c r="AG2653" s="1" t="s">
        <v>3745</v>
      </c>
      <c r="AH2653">
        <v>849</v>
      </c>
      <c r="AI2653" s="1" t="s">
        <v>70</v>
      </c>
      <c r="AJ2653" s="1" t="s">
        <v>71</v>
      </c>
      <c r="AK2653" s="1" t="s">
        <v>72</v>
      </c>
      <c r="AL2653">
        <v>1</v>
      </c>
      <c r="AM2653" s="1" t="s">
        <v>5477</v>
      </c>
      <c r="AN2653" s="2">
        <v>46143</v>
      </c>
      <c r="AO2653" s="3">
        <v>46143</v>
      </c>
    </row>
    <row r="2654" spans="1:41">
      <c r="A2654" s="1" t="s">
        <v>5478</v>
      </c>
      <c r="B2654" s="1" t="s">
        <v>3733</v>
      </c>
      <c r="E2654" s="1" t="s">
        <v>3734</v>
      </c>
      <c r="F2654">
        <v>46154.833333333336</v>
      </c>
      <c r="G2654">
        <v>46155.833333333336</v>
      </c>
      <c r="H2654">
        <v>46142.833333333336</v>
      </c>
      <c r="I2654">
        <v>46173.833333333336</v>
      </c>
      <c r="J2654" s="1" t="s">
        <v>3777</v>
      </c>
      <c r="K2654" s="1" t="s">
        <v>107</v>
      </c>
      <c r="L2654" s="1" t="s">
        <v>3778</v>
      </c>
      <c r="M2654" s="1" t="s">
        <v>3779</v>
      </c>
      <c r="N2654" s="1" t="s">
        <v>3738</v>
      </c>
      <c r="O2654" s="1" t="s">
        <v>49</v>
      </c>
      <c r="P2654">
        <v>320.8082</v>
      </c>
      <c r="Q2654" s="1" t="s">
        <v>3780</v>
      </c>
      <c r="R2654">
        <v>0.5</v>
      </c>
      <c r="S2654" s="1" t="s">
        <v>51</v>
      </c>
      <c r="T2654" s="1" t="s">
        <v>52</v>
      </c>
      <c r="U2654">
        <v>160.4041</v>
      </c>
      <c r="V2654">
        <v>147.5718</v>
      </c>
      <c r="W2654">
        <v>147.5718</v>
      </c>
      <c r="X2654" s="1" t="s">
        <v>53</v>
      </c>
      <c r="Y2654" s="1" t="s">
        <v>49</v>
      </c>
      <c r="Z2654" s="1" t="s">
        <v>3778</v>
      </c>
      <c r="AA2654" s="1" t="s">
        <v>3781</v>
      </c>
      <c r="AB2654" s="1" t="s">
        <v>3742</v>
      </c>
      <c r="AC2654" s="1" t="s">
        <v>67</v>
      </c>
      <c r="AD2654" s="1" t="s">
        <v>3743</v>
      </c>
      <c r="AE2654" s="1" t="s">
        <v>3744</v>
      </c>
      <c r="AF2654" s="1" t="s">
        <v>70</v>
      </c>
      <c r="AG2654" s="1" t="s">
        <v>3745</v>
      </c>
      <c r="AH2654">
        <v>850</v>
      </c>
      <c r="AI2654" s="1" t="s">
        <v>113</v>
      </c>
      <c r="AJ2654" s="1" t="s">
        <v>114</v>
      </c>
      <c r="AK2654" s="1" t="s">
        <v>115</v>
      </c>
      <c r="AL2654">
        <v>1</v>
      </c>
      <c r="AM2654" s="1" t="s">
        <v>5479</v>
      </c>
      <c r="AN2654" s="2">
        <v>46143</v>
      </c>
      <c r="AO2654" s="3">
        <v>46143</v>
      </c>
    </row>
    <row r="2655" spans="1:41">
      <c r="A2655" s="1" t="s">
        <v>5480</v>
      </c>
      <c r="B2655" s="1" t="s">
        <v>3733</v>
      </c>
      <c r="E2655" s="1" t="s">
        <v>3734</v>
      </c>
      <c r="F2655">
        <v>46154.833333333336</v>
      </c>
      <c r="G2655">
        <v>46155.833333333336</v>
      </c>
      <c r="H2655">
        <v>46142.833333333336</v>
      </c>
      <c r="I2655">
        <v>46173.833333333336</v>
      </c>
      <c r="J2655" s="1" t="s">
        <v>3777</v>
      </c>
      <c r="K2655" s="1" t="s">
        <v>107</v>
      </c>
      <c r="L2655" s="1" t="s">
        <v>3778</v>
      </c>
      <c r="M2655" s="1" t="s">
        <v>3784</v>
      </c>
      <c r="N2655" s="1" t="s">
        <v>3738</v>
      </c>
      <c r="O2655" s="1" t="s">
        <v>49</v>
      </c>
      <c r="P2655">
        <v>300.1037</v>
      </c>
      <c r="Q2655" s="1" t="s">
        <v>3780</v>
      </c>
      <c r="R2655">
        <v>0.50000016660907542</v>
      </c>
      <c r="S2655" s="1" t="s">
        <v>51</v>
      </c>
      <c r="T2655" s="1" t="s">
        <v>52</v>
      </c>
      <c r="U2655">
        <v>150.05189999999999</v>
      </c>
      <c r="V2655">
        <v>138.04769999999999</v>
      </c>
      <c r="W2655">
        <v>138.04769999999999</v>
      </c>
      <c r="X2655" s="1" t="s">
        <v>53</v>
      </c>
      <c r="Y2655" s="1" t="s">
        <v>49</v>
      </c>
      <c r="Z2655" s="1" t="s">
        <v>3778</v>
      </c>
      <c r="AA2655" s="1" t="s">
        <v>3781</v>
      </c>
      <c r="AB2655" s="1" t="s">
        <v>3742</v>
      </c>
      <c r="AC2655" s="1" t="s">
        <v>67</v>
      </c>
      <c r="AD2655" s="1" t="s">
        <v>3743</v>
      </c>
      <c r="AE2655" s="1" t="s">
        <v>3744</v>
      </c>
      <c r="AF2655" s="1" t="s">
        <v>70</v>
      </c>
      <c r="AG2655" s="1" t="s">
        <v>3745</v>
      </c>
      <c r="AH2655">
        <v>851</v>
      </c>
      <c r="AI2655" s="1" t="s">
        <v>113</v>
      </c>
      <c r="AJ2655" s="1" t="s">
        <v>114</v>
      </c>
      <c r="AK2655" s="1" t="s">
        <v>115</v>
      </c>
      <c r="AL2655">
        <v>1</v>
      </c>
      <c r="AM2655" s="1" t="s">
        <v>5481</v>
      </c>
      <c r="AN2655" s="2">
        <v>46143</v>
      </c>
      <c r="AO2655" s="3">
        <v>46143</v>
      </c>
    </row>
    <row r="2656" spans="1:41">
      <c r="A2656" s="1" t="s">
        <v>5482</v>
      </c>
      <c r="B2656" s="1" t="s">
        <v>3733</v>
      </c>
      <c r="E2656" s="1" t="s">
        <v>3787</v>
      </c>
      <c r="F2656">
        <v>46154.833333333336</v>
      </c>
      <c r="G2656">
        <v>46155.833333333336</v>
      </c>
      <c r="H2656">
        <v>46142.833333333336</v>
      </c>
      <c r="I2656">
        <v>46173.833333333336</v>
      </c>
      <c r="J2656" s="1" t="s">
        <v>3735</v>
      </c>
      <c r="K2656" s="1" t="s">
        <v>45</v>
      </c>
      <c r="L2656" s="1" t="s">
        <v>3736</v>
      </c>
      <c r="M2656" s="1" t="s">
        <v>3788</v>
      </c>
      <c r="N2656" s="1" t="s">
        <v>3738</v>
      </c>
      <c r="O2656" s="1" t="s">
        <v>49</v>
      </c>
      <c r="P2656">
        <v>681.23239999999998</v>
      </c>
      <c r="Q2656" s="1" t="s">
        <v>3739</v>
      </c>
      <c r="R2656">
        <v>3.1610945104783628E-2</v>
      </c>
      <c r="S2656" s="1" t="s">
        <v>3740</v>
      </c>
      <c r="T2656" s="1" t="s">
        <v>52</v>
      </c>
      <c r="U2656">
        <v>21.534400000000002</v>
      </c>
      <c r="V2656">
        <v>17.473600000000001</v>
      </c>
      <c r="W2656">
        <v>17.473600000000001</v>
      </c>
      <c r="X2656" s="1" t="s">
        <v>53</v>
      </c>
      <c r="Y2656" s="1" t="s">
        <v>49</v>
      </c>
      <c r="Z2656" s="1" t="s">
        <v>3736</v>
      </c>
      <c r="AA2656" s="1" t="s">
        <v>3789</v>
      </c>
      <c r="AB2656" s="1" t="s">
        <v>3790</v>
      </c>
      <c r="AC2656" s="1" t="s">
        <v>125</v>
      </c>
      <c r="AD2656" s="1" t="s">
        <v>3791</v>
      </c>
      <c r="AE2656" s="1" t="s">
        <v>3792</v>
      </c>
      <c r="AF2656" s="1" t="s">
        <v>70</v>
      </c>
      <c r="AG2656" s="1" t="s">
        <v>3745</v>
      </c>
      <c r="AH2656">
        <v>852</v>
      </c>
      <c r="AI2656" s="1" t="s">
        <v>70</v>
      </c>
      <c r="AJ2656" s="1" t="s">
        <v>71</v>
      </c>
      <c r="AK2656" s="1" t="s">
        <v>72</v>
      </c>
      <c r="AL2656">
        <v>1</v>
      </c>
      <c r="AM2656" s="1" t="s">
        <v>5483</v>
      </c>
      <c r="AN2656" s="2">
        <v>46143</v>
      </c>
      <c r="AO2656" s="3">
        <v>46143</v>
      </c>
    </row>
    <row r="2657" spans="1:41">
      <c r="A2657" s="1" t="s">
        <v>5484</v>
      </c>
      <c r="B2657" s="1" t="s">
        <v>3733</v>
      </c>
      <c r="E2657" s="1" t="s">
        <v>3787</v>
      </c>
      <c r="F2657">
        <v>46154.833333333336</v>
      </c>
      <c r="G2657">
        <v>46155.833333333336</v>
      </c>
      <c r="H2657">
        <v>46142.833333333336</v>
      </c>
      <c r="I2657">
        <v>46173.833333333336</v>
      </c>
      <c r="J2657" s="1" t="s">
        <v>3735</v>
      </c>
      <c r="K2657" s="1" t="s">
        <v>45</v>
      </c>
      <c r="L2657" s="1" t="s">
        <v>3736</v>
      </c>
      <c r="M2657" s="1" t="s">
        <v>3795</v>
      </c>
      <c r="N2657" s="1" t="s">
        <v>3738</v>
      </c>
      <c r="O2657" s="1" t="s">
        <v>49</v>
      </c>
      <c r="P2657">
        <v>739.56150000000002</v>
      </c>
      <c r="Q2657" s="1" t="s">
        <v>3739</v>
      </c>
      <c r="R2657">
        <v>3.1611028967841084E-2</v>
      </c>
      <c r="S2657" s="1" t="s">
        <v>3740</v>
      </c>
      <c r="T2657" s="1" t="s">
        <v>52</v>
      </c>
      <c r="U2657">
        <v>23.378299999999999</v>
      </c>
      <c r="V2657">
        <v>18.9697</v>
      </c>
      <c r="W2657">
        <v>18.9697</v>
      </c>
      <c r="X2657" s="1" t="s">
        <v>53</v>
      </c>
      <c r="Y2657" s="1" t="s">
        <v>49</v>
      </c>
      <c r="Z2657" s="1" t="s">
        <v>3736</v>
      </c>
      <c r="AA2657" s="1" t="s">
        <v>3789</v>
      </c>
      <c r="AB2657" s="1" t="s">
        <v>3790</v>
      </c>
      <c r="AC2657" s="1" t="s">
        <v>125</v>
      </c>
      <c r="AD2657" s="1" t="s">
        <v>3791</v>
      </c>
      <c r="AE2657" s="1" t="s">
        <v>3792</v>
      </c>
      <c r="AF2657" s="1" t="s">
        <v>70</v>
      </c>
      <c r="AG2657" s="1" t="s">
        <v>3745</v>
      </c>
      <c r="AH2657">
        <v>853</v>
      </c>
      <c r="AI2657" s="1" t="s">
        <v>70</v>
      </c>
      <c r="AJ2657" s="1" t="s">
        <v>71</v>
      </c>
      <c r="AK2657" s="1" t="s">
        <v>72</v>
      </c>
      <c r="AL2657">
        <v>1</v>
      </c>
      <c r="AM2657" s="1" t="s">
        <v>5485</v>
      </c>
      <c r="AN2657" s="2">
        <v>46143</v>
      </c>
      <c r="AO2657" s="3">
        <v>46143</v>
      </c>
    </row>
    <row r="2658" spans="1:41">
      <c r="A2658" s="1" t="s">
        <v>5486</v>
      </c>
      <c r="B2658" s="1" t="s">
        <v>3733</v>
      </c>
      <c r="E2658" s="1" t="s">
        <v>3787</v>
      </c>
      <c r="F2658">
        <v>46154.833333333336</v>
      </c>
      <c r="G2658">
        <v>46155.833333333336</v>
      </c>
      <c r="H2658">
        <v>46142.833333333336</v>
      </c>
      <c r="I2658">
        <v>46173.833333333336</v>
      </c>
      <c r="J2658" s="1" t="s">
        <v>3751</v>
      </c>
      <c r="K2658" s="1" t="s">
        <v>124</v>
      </c>
      <c r="L2658" s="1" t="s">
        <v>3752</v>
      </c>
      <c r="M2658" s="1" t="s">
        <v>3798</v>
      </c>
      <c r="N2658" s="1" t="s">
        <v>3738</v>
      </c>
      <c r="O2658" s="1" t="s">
        <v>49</v>
      </c>
      <c r="P2658">
        <v>5.6212999999999997</v>
      </c>
      <c r="Q2658" s="1" t="s">
        <v>3754</v>
      </c>
      <c r="R2658">
        <v>6.2499777631508726</v>
      </c>
      <c r="S2658" s="1" t="s">
        <v>51</v>
      </c>
      <c r="T2658" s="1" t="s">
        <v>52</v>
      </c>
      <c r="U2658">
        <v>35.133000000000003</v>
      </c>
      <c r="V2658">
        <v>33.376399999999997</v>
      </c>
      <c r="W2658">
        <v>33.376399999999997</v>
      </c>
      <c r="X2658" s="1" t="s">
        <v>53</v>
      </c>
      <c r="Y2658" s="1" t="s">
        <v>49</v>
      </c>
      <c r="Z2658" s="1" t="s">
        <v>3752</v>
      </c>
      <c r="AA2658" s="1" t="s">
        <v>3789</v>
      </c>
      <c r="AB2658" s="1" t="s">
        <v>3790</v>
      </c>
      <c r="AC2658" s="1" t="s">
        <v>125</v>
      </c>
      <c r="AD2658" s="1" t="s">
        <v>3791</v>
      </c>
      <c r="AE2658" s="1" t="s">
        <v>3792</v>
      </c>
      <c r="AF2658" s="1" t="s">
        <v>70</v>
      </c>
      <c r="AG2658" s="1" t="s">
        <v>3745</v>
      </c>
      <c r="AH2658">
        <v>854</v>
      </c>
      <c r="AI2658" s="1" t="s">
        <v>70</v>
      </c>
      <c r="AJ2658" s="1" t="s">
        <v>71</v>
      </c>
      <c r="AK2658" s="1" t="s">
        <v>72</v>
      </c>
      <c r="AL2658">
        <v>1</v>
      </c>
      <c r="AM2658" s="1" t="s">
        <v>5487</v>
      </c>
      <c r="AN2658" s="2">
        <v>46143</v>
      </c>
      <c r="AO2658" s="3">
        <v>46143</v>
      </c>
    </row>
    <row r="2659" spans="1:41">
      <c r="A2659" s="1" t="s">
        <v>5488</v>
      </c>
      <c r="B2659" s="1" t="s">
        <v>3733</v>
      </c>
      <c r="E2659" s="1" t="s">
        <v>3787</v>
      </c>
      <c r="F2659">
        <v>46154.833333333336</v>
      </c>
      <c r="G2659">
        <v>46155.833333333336</v>
      </c>
      <c r="H2659">
        <v>46142.833333333336</v>
      </c>
      <c r="I2659">
        <v>46173.833333333336</v>
      </c>
      <c r="J2659" s="1" t="s">
        <v>3751</v>
      </c>
      <c r="K2659" s="1" t="s">
        <v>124</v>
      </c>
      <c r="L2659" s="1" t="s">
        <v>3752</v>
      </c>
      <c r="M2659" s="1" t="s">
        <v>3801</v>
      </c>
      <c r="N2659" s="1" t="s">
        <v>3738</v>
      </c>
      <c r="O2659" s="1" t="s">
        <v>49</v>
      </c>
      <c r="P2659">
        <v>5.3800999999999997</v>
      </c>
      <c r="Q2659" s="1" t="s">
        <v>3754</v>
      </c>
      <c r="R2659">
        <v>6.2499395922008887</v>
      </c>
      <c r="S2659" s="1" t="s">
        <v>51</v>
      </c>
      <c r="T2659" s="1" t="s">
        <v>52</v>
      </c>
      <c r="U2659">
        <v>33.625300000000003</v>
      </c>
      <c r="V2659">
        <v>31.943999999999999</v>
      </c>
      <c r="W2659">
        <v>31.943999999999999</v>
      </c>
      <c r="X2659" s="1" t="s">
        <v>53</v>
      </c>
      <c r="Y2659" s="1" t="s">
        <v>49</v>
      </c>
      <c r="Z2659" s="1" t="s">
        <v>3752</v>
      </c>
      <c r="AA2659" s="1" t="s">
        <v>3789</v>
      </c>
      <c r="AB2659" s="1" t="s">
        <v>3790</v>
      </c>
      <c r="AC2659" s="1" t="s">
        <v>125</v>
      </c>
      <c r="AD2659" s="1" t="s">
        <v>3791</v>
      </c>
      <c r="AE2659" s="1" t="s">
        <v>3792</v>
      </c>
      <c r="AF2659" s="1" t="s">
        <v>70</v>
      </c>
      <c r="AG2659" s="1" t="s">
        <v>3745</v>
      </c>
      <c r="AH2659">
        <v>855</v>
      </c>
      <c r="AI2659" s="1" t="s">
        <v>70</v>
      </c>
      <c r="AJ2659" s="1" t="s">
        <v>71</v>
      </c>
      <c r="AK2659" s="1" t="s">
        <v>72</v>
      </c>
      <c r="AL2659">
        <v>1</v>
      </c>
      <c r="AM2659" s="1" t="s">
        <v>5489</v>
      </c>
      <c r="AN2659" s="2">
        <v>46143</v>
      </c>
      <c r="AO2659" s="3">
        <v>46143</v>
      </c>
    </row>
    <row r="2660" spans="1:41">
      <c r="A2660" s="1" t="s">
        <v>5490</v>
      </c>
      <c r="B2660" s="1" t="s">
        <v>3733</v>
      </c>
      <c r="E2660" s="1" t="s">
        <v>3787</v>
      </c>
      <c r="F2660">
        <v>46154.833333333336</v>
      </c>
      <c r="G2660">
        <v>46155.833333333336</v>
      </c>
      <c r="H2660">
        <v>46142.833333333336</v>
      </c>
      <c r="I2660">
        <v>46173.833333333336</v>
      </c>
      <c r="J2660" s="1" t="s">
        <v>3760</v>
      </c>
      <c r="K2660" s="1" t="s">
        <v>76</v>
      </c>
      <c r="L2660" s="1" t="s">
        <v>3761</v>
      </c>
      <c r="M2660" s="1" t="s">
        <v>3804</v>
      </c>
      <c r="N2660" s="1" t="s">
        <v>3738</v>
      </c>
      <c r="O2660" s="1" t="s">
        <v>49</v>
      </c>
      <c r="P2660">
        <v>133.69210000000001</v>
      </c>
      <c r="Q2660" s="1" t="s">
        <v>3763</v>
      </c>
      <c r="R2660">
        <v>2.6000040391317064E-2</v>
      </c>
      <c r="S2660" s="1" t="s">
        <v>51</v>
      </c>
      <c r="T2660" s="1" t="s">
        <v>52</v>
      </c>
      <c r="U2660">
        <v>3.476</v>
      </c>
      <c r="V2660">
        <v>3.2086000000000001</v>
      </c>
      <c r="W2660">
        <v>3.2086000000000001</v>
      </c>
      <c r="X2660" s="1" t="s">
        <v>53</v>
      </c>
      <c r="Y2660" s="1" t="s">
        <v>49</v>
      </c>
      <c r="Z2660" s="1" t="s">
        <v>3761</v>
      </c>
      <c r="AA2660" s="1" t="s">
        <v>3789</v>
      </c>
      <c r="AB2660" s="1" t="s">
        <v>3790</v>
      </c>
      <c r="AC2660" s="1" t="s">
        <v>125</v>
      </c>
      <c r="AD2660" s="1" t="s">
        <v>3791</v>
      </c>
      <c r="AE2660" s="1" t="s">
        <v>3792</v>
      </c>
      <c r="AF2660" s="1" t="s">
        <v>70</v>
      </c>
      <c r="AG2660" s="1" t="s">
        <v>3745</v>
      </c>
      <c r="AH2660">
        <v>856</v>
      </c>
      <c r="AI2660" s="1" t="s">
        <v>70</v>
      </c>
      <c r="AJ2660" s="1" t="s">
        <v>71</v>
      </c>
      <c r="AK2660" s="1" t="s">
        <v>72</v>
      </c>
      <c r="AL2660">
        <v>1</v>
      </c>
      <c r="AM2660" s="1" t="s">
        <v>5491</v>
      </c>
      <c r="AN2660" s="2">
        <v>46143</v>
      </c>
      <c r="AO2660" s="3">
        <v>46143</v>
      </c>
    </row>
    <row r="2661" spans="1:41">
      <c r="A2661" s="1" t="s">
        <v>5492</v>
      </c>
      <c r="B2661" s="1" t="s">
        <v>3733</v>
      </c>
      <c r="E2661" s="1" t="s">
        <v>3787</v>
      </c>
      <c r="F2661">
        <v>46154.833333333336</v>
      </c>
      <c r="G2661">
        <v>46155.833333333336</v>
      </c>
      <c r="H2661">
        <v>46142.833333333336</v>
      </c>
      <c r="I2661">
        <v>46173.833333333336</v>
      </c>
      <c r="J2661" s="1" t="s">
        <v>3760</v>
      </c>
      <c r="K2661" s="1" t="s">
        <v>76</v>
      </c>
      <c r="L2661" s="1" t="s">
        <v>3761</v>
      </c>
      <c r="M2661" s="1" t="s">
        <v>3807</v>
      </c>
      <c r="N2661" s="1" t="s">
        <v>3738</v>
      </c>
      <c r="O2661" s="1" t="s">
        <v>49</v>
      </c>
      <c r="P2661">
        <v>157.9271</v>
      </c>
      <c r="Q2661" s="1" t="s">
        <v>3763</v>
      </c>
      <c r="R2661">
        <v>2.5999970872636807E-2</v>
      </c>
      <c r="S2661" s="1" t="s">
        <v>51</v>
      </c>
      <c r="T2661" s="1" t="s">
        <v>52</v>
      </c>
      <c r="U2661">
        <v>4.1060999999999996</v>
      </c>
      <c r="V2661">
        <v>3.7902</v>
      </c>
      <c r="W2661">
        <v>3.7902</v>
      </c>
      <c r="X2661" s="1" t="s">
        <v>53</v>
      </c>
      <c r="Y2661" s="1" t="s">
        <v>49</v>
      </c>
      <c r="Z2661" s="1" t="s">
        <v>3761</v>
      </c>
      <c r="AA2661" s="1" t="s">
        <v>3789</v>
      </c>
      <c r="AB2661" s="1" t="s">
        <v>3790</v>
      </c>
      <c r="AC2661" s="1" t="s">
        <v>125</v>
      </c>
      <c r="AD2661" s="1" t="s">
        <v>3791</v>
      </c>
      <c r="AE2661" s="1" t="s">
        <v>3792</v>
      </c>
      <c r="AF2661" s="1" t="s">
        <v>70</v>
      </c>
      <c r="AG2661" s="1" t="s">
        <v>3745</v>
      </c>
      <c r="AH2661">
        <v>857</v>
      </c>
      <c r="AI2661" s="1" t="s">
        <v>70</v>
      </c>
      <c r="AJ2661" s="1" t="s">
        <v>71</v>
      </c>
      <c r="AK2661" s="1" t="s">
        <v>72</v>
      </c>
      <c r="AL2661">
        <v>1</v>
      </c>
      <c r="AM2661" s="1" t="s">
        <v>5493</v>
      </c>
      <c r="AN2661" s="2">
        <v>46143</v>
      </c>
      <c r="AO2661" s="3">
        <v>46143</v>
      </c>
    </row>
    <row r="2662" spans="1:41">
      <c r="A2662" s="1" t="s">
        <v>5494</v>
      </c>
      <c r="B2662" s="1" t="s">
        <v>3733</v>
      </c>
      <c r="E2662" s="1" t="s">
        <v>3787</v>
      </c>
      <c r="F2662">
        <v>46154.833333333336</v>
      </c>
      <c r="G2662">
        <v>46155.833333333336</v>
      </c>
      <c r="H2662">
        <v>46142.833333333336</v>
      </c>
      <c r="I2662">
        <v>46173.833333333336</v>
      </c>
      <c r="J2662" s="1" t="s">
        <v>3769</v>
      </c>
      <c r="K2662" s="1" t="s">
        <v>87</v>
      </c>
      <c r="L2662" s="1" t="s">
        <v>3770</v>
      </c>
      <c r="M2662" s="1" t="s">
        <v>3810</v>
      </c>
      <c r="N2662" s="1" t="s">
        <v>3738</v>
      </c>
      <c r="O2662" s="1" t="s">
        <v>49</v>
      </c>
      <c r="P2662">
        <v>199.54130000000001</v>
      </c>
      <c r="Q2662" s="1" t="s">
        <v>3739</v>
      </c>
      <c r="R2662">
        <v>8.2599942969199869E-2</v>
      </c>
      <c r="S2662" s="1" t="s">
        <v>3740</v>
      </c>
      <c r="T2662" s="1" t="s">
        <v>52</v>
      </c>
      <c r="U2662">
        <v>16.482099999999999</v>
      </c>
      <c r="V2662">
        <v>13.5848</v>
      </c>
      <c r="W2662">
        <v>13.5848</v>
      </c>
      <c r="X2662" s="1" t="s">
        <v>53</v>
      </c>
      <c r="Y2662" s="1" t="s">
        <v>49</v>
      </c>
      <c r="Z2662" s="1" t="s">
        <v>3770</v>
      </c>
      <c r="AA2662" s="1" t="s">
        <v>3789</v>
      </c>
      <c r="AB2662" s="1" t="s">
        <v>3790</v>
      </c>
      <c r="AC2662" s="1" t="s">
        <v>125</v>
      </c>
      <c r="AD2662" s="1" t="s">
        <v>3791</v>
      </c>
      <c r="AE2662" s="1" t="s">
        <v>3792</v>
      </c>
      <c r="AF2662" s="1" t="s">
        <v>70</v>
      </c>
      <c r="AG2662" s="1" t="s">
        <v>3745</v>
      </c>
      <c r="AH2662">
        <v>858</v>
      </c>
      <c r="AI2662" s="1" t="s">
        <v>70</v>
      </c>
      <c r="AJ2662" s="1" t="s">
        <v>71</v>
      </c>
      <c r="AK2662" s="1" t="s">
        <v>72</v>
      </c>
      <c r="AL2662">
        <v>1</v>
      </c>
      <c r="AM2662" s="1" t="s">
        <v>5495</v>
      </c>
      <c r="AN2662" s="2">
        <v>46143</v>
      </c>
      <c r="AO2662" s="3">
        <v>46143</v>
      </c>
    </row>
    <row r="2663" spans="1:41">
      <c r="A2663" s="1" t="s">
        <v>5496</v>
      </c>
      <c r="B2663" s="1" t="s">
        <v>3733</v>
      </c>
      <c r="E2663" s="1" t="s">
        <v>3787</v>
      </c>
      <c r="F2663">
        <v>46154.833333333336</v>
      </c>
      <c r="G2663">
        <v>46155.833333333336</v>
      </c>
      <c r="H2663">
        <v>46142.833333333336</v>
      </c>
      <c r="I2663">
        <v>46173.833333333336</v>
      </c>
      <c r="J2663" s="1" t="s">
        <v>3769</v>
      </c>
      <c r="K2663" s="1" t="s">
        <v>87</v>
      </c>
      <c r="L2663" s="1" t="s">
        <v>3770</v>
      </c>
      <c r="M2663" s="1" t="s">
        <v>3813</v>
      </c>
      <c r="N2663" s="1" t="s">
        <v>3738</v>
      </c>
      <c r="O2663" s="1" t="s">
        <v>49</v>
      </c>
      <c r="P2663">
        <v>173.0573</v>
      </c>
      <c r="Q2663" s="1" t="s">
        <v>3739</v>
      </c>
      <c r="R2663">
        <v>8.2599809427282178E-2</v>
      </c>
      <c r="S2663" s="1" t="s">
        <v>3740</v>
      </c>
      <c r="T2663" s="1" t="s">
        <v>52</v>
      </c>
      <c r="U2663">
        <v>14.294499999999999</v>
      </c>
      <c r="V2663">
        <v>11.781700000000001</v>
      </c>
      <c r="W2663">
        <v>11.781700000000001</v>
      </c>
      <c r="X2663" s="1" t="s">
        <v>53</v>
      </c>
      <c r="Y2663" s="1" t="s">
        <v>49</v>
      </c>
      <c r="Z2663" s="1" t="s">
        <v>3770</v>
      </c>
      <c r="AA2663" s="1" t="s">
        <v>3789</v>
      </c>
      <c r="AB2663" s="1" t="s">
        <v>3790</v>
      </c>
      <c r="AC2663" s="1" t="s">
        <v>125</v>
      </c>
      <c r="AD2663" s="1" t="s">
        <v>3791</v>
      </c>
      <c r="AE2663" s="1" t="s">
        <v>3792</v>
      </c>
      <c r="AF2663" s="1" t="s">
        <v>70</v>
      </c>
      <c r="AG2663" s="1" t="s">
        <v>3745</v>
      </c>
      <c r="AH2663">
        <v>859</v>
      </c>
      <c r="AI2663" s="1" t="s">
        <v>70</v>
      </c>
      <c r="AJ2663" s="1" t="s">
        <v>71</v>
      </c>
      <c r="AK2663" s="1" t="s">
        <v>72</v>
      </c>
      <c r="AL2663">
        <v>1</v>
      </c>
      <c r="AM2663" s="1" t="s">
        <v>5497</v>
      </c>
      <c r="AN2663" s="2">
        <v>46143</v>
      </c>
      <c r="AO2663" s="3">
        <v>46143</v>
      </c>
    </row>
    <row r="2664" spans="1:41">
      <c r="A2664" s="1" t="s">
        <v>5498</v>
      </c>
      <c r="B2664" s="1" t="s">
        <v>3733</v>
      </c>
      <c r="E2664" s="1" t="s">
        <v>3787</v>
      </c>
      <c r="F2664">
        <v>46154.833333333336</v>
      </c>
      <c r="G2664">
        <v>46155.833333333336</v>
      </c>
      <c r="H2664">
        <v>46142.833333333336</v>
      </c>
      <c r="I2664">
        <v>46173.833333333336</v>
      </c>
      <c r="J2664" s="1" t="s">
        <v>3777</v>
      </c>
      <c r="K2664" s="1" t="s">
        <v>107</v>
      </c>
      <c r="L2664" s="1" t="s">
        <v>3778</v>
      </c>
      <c r="M2664" s="1" t="s">
        <v>3816</v>
      </c>
      <c r="N2664" s="1" t="s">
        <v>3738</v>
      </c>
      <c r="O2664" s="1" t="s">
        <v>49</v>
      </c>
      <c r="P2664">
        <v>123.88809999999999</v>
      </c>
      <c r="Q2664" s="1" t="s">
        <v>3780</v>
      </c>
      <c r="R2664">
        <v>0.49999959640998615</v>
      </c>
      <c r="S2664" s="1" t="s">
        <v>51</v>
      </c>
      <c r="T2664" s="1" t="s">
        <v>52</v>
      </c>
      <c r="U2664">
        <v>61.944000000000003</v>
      </c>
      <c r="V2664">
        <v>56.988500000000002</v>
      </c>
      <c r="W2664">
        <v>56.988500000000002</v>
      </c>
      <c r="X2664" s="1" t="s">
        <v>53</v>
      </c>
      <c r="Y2664" s="1" t="s">
        <v>49</v>
      </c>
      <c r="Z2664" s="1" t="s">
        <v>3778</v>
      </c>
      <c r="AA2664" s="1" t="s">
        <v>3817</v>
      </c>
      <c r="AB2664" s="1" t="s">
        <v>3790</v>
      </c>
      <c r="AC2664" s="1" t="s">
        <v>125</v>
      </c>
      <c r="AD2664" s="1" t="s">
        <v>3791</v>
      </c>
      <c r="AE2664" s="1" t="s">
        <v>3792</v>
      </c>
      <c r="AF2664" s="1" t="s">
        <v>70</v>
      </c>
      <c r="AG2664" s="1" t="s">
        <v>3745</v>
      </c>
      <c r="AH2664">
        <v>860</v>
      </c>
      <c r="AI2664" s="1" t="s">
        <v>113</v>
      </c>
      <c r="AJ2664" s="1" t="s">
        <v>114</v>
      </c>
      <c r="AK2664" s="1" t="s">
        <v>115</v>
      </c>
      <c r="AL2664">
        <v>1</v>
      </c>
      <c r="AM2664" s="1" t="s">
        <v>5499</v>
      </c>
      <c r="AN2664" s="2">
        <v>46143</v>
      </c>
      <c r="AO2664" s="3">
        <v>46143</v>
      </c>
    </row>
    <row r="2665" spans="1:41">
      <c r="A2665" s="1" t="s">
        <v>5500</v>
      </c>
      <c r="B2665" s="1" t="s">
        <v>3733</v>
      </c>
      <c r="E2665" s="1" t="s">
        <v>3787</v>
      </c>
      <c r="F2665">
        <v>46154.833333333336</v>
      </c>
      <c r="G2665">
        <v>46155.833333333336</v>
      </c>
      <c r="H2665">
        <v>46142.833333333336</v>
      </c>
      <c r="I2665">
        <v>46173.833333333336</v>
      </c>
      <c r="J2665" s="1" t="s">
        <v>3777</v>
      </c>
      <c r="K2665" s="1" t="s">
        <v>107</v>
      </c>
      <c r="L2665" s="1" t="s">
        <v>3778</v>
      </c>
      <c r="M2665" s="1" t="s">
        <v>3820</v>
      </c>
      <c r="N2665" s="1" t="s">
        <v>3738</v>
      </c>
      <c r="O2665" s="1" t="s">
        <v>49</v>
      </c>
      <c r="P2665">
        <v>141.52549999999999</v>
      </c>
      <c r="Q2665" s="1" t="s">
        <v>3780</v>
      </c>
      <c r="R2665">
        <v>0.50000035329322279</v>
      </c>
      <c r="S2665" s="1" t="s">
        <v>51</v>
      </c>
      <c r="T2665" s="1" t="s">
        <v>52</v>
      </c>
      <c r="U2665">
        <v>70.762799999999999</v>
      </c>
      <c r="V2665">
        <v>65.101699999999994</v>
      </c>
      <c r="W2665">
        <v>65.101699999999994</v>
      </c>
      <c r="X2665" s="1" t="s">
        <v>53</v>
      </c>
      <c r="Y2665" s="1" t="s">
        <v>49</v>
      </c>
      <c r="Z2665" s="1" t="s">
        <v>3778</v>
      </c>
      <c r="AA2665" s="1" t="s">
        <v>3817</v>
      </c>
      <c r="AB2665" s="1" t="s">
        <v>3790</v>
      </c>
      <c r="AC2665" s="1" t="s">
        <v>125</v>
      </c>
      <c r="AD2665" s="1" t="s">
        <v>3791</v>
      </c>
      <c r="AE2665" s="1" t="s">
        <v>3792</v>
      </c>
      <c r="AF2665" s="1" t="s">
        <v>70</v>
      </c>
      <c r="AG2665" s="1" t="s">
        <v>3745</v>
      </c>
      <c r="AH2665">
        <v>861</v>
      </c>
      <c r="AI2665" s="1" t="s">
        <v>113</v>
      </c>
      <c r="AJ2665" s="1" t="s">
        <v>114</v>
      </c>
      <c r="AK2665" s="1" t="s">
        <v>115</v>
      </c>
      <c r="AL2665">
        <v>1</v>
      </c>
      <c r="AM2665" s="1" t="s">
        <v>5501</v>
      </c>
      <c r="AN2665" s="2">
        <v>46143</v>
      </c>
      <c r="AO2665" s="3">
        <v>46143</v>
      </c>
    </row>
    <row r="2666" spans="1:41">
      <c r="A2666" s="1" t="s">
        <v>5502</v>
      </c>
      <c r="B2666" s="1" t="s">
        <v>3733</v>
      </c>
      <c r="E2666" s="1" t="s">
        <v>3734</v>
      </c>
      <c r="F2666">
        <v>46155.833333333336</v>
      </c>
      <c r="G2666">
        <v>46156.833333333336</v>
      </c>
      <c r="H2666">
        <v>46142.833333333336</v>
      </c>
      <c r="I2666">
        <v>46173.833333333336</v>
      </c>
      <c r="J2666" s="1" t="s">
        <v>3735</v>
      </c>
      <c r="K2666" s="1" t="s">
        <v>45</v>
      </c>
      <c r="L2666" s="1" t="s">
        <v>3736</v>
      </c>
      <c r="M2666" s="1" t="s">
        <v>3737</v>
      </c>
      <c r="N2666" s="1" t="s">
        <v>3738</v>
      </c>
      <c r="O2666" s="1" t="s">
        <v>49</v>
      </c>
      <c r="P2666">
        <v>1373.4246000000001</v>
      </c>
      <c r="Q2666" s="1" t="s">
        <v>3739</v>
      </c>
      <c r="R2666">
        <v>3.1610981775046121E-2</v>
      </c>
      <c r="S2666" s="1" t="s">
        <v>3740</v>
      </c>
      <c r="T2666" s="1" t="s">
        <v>52</v>
      </c>
      <c r="U2666">
        <v>43.415300000000002</v>
      </c>
      <c r="V2666">
        <v>35.228299999999997</v>
      </c>
      <c r="W2666">
        <v>35.228299999999997</v>
      </c>
      <c r="X2666" s="1" t="s">
        <v>53</v>
      </c>
      <c r="Y2666" s="1" t="s">
        <v>49</v>
      </c>
      <c r="Z2666" s="1" t="s">
        <v>3736</v>
      </c>
      <c r="AA2666" s="1" t="s">
        <v>3741</v>
      </c>
      <c r="AB2666" s="1" t="s">
        <v>3742</v>
      </c>
      <c r="AC2666" s="1" t="s">
        <v>67</v>
      </c>
      <c r="AD2666" s="1" t="s">
        <v>3743</v>
      </c>
      <c r="AE2666" s="1" t="s">
        <v>3744</v>
      </c>
      <c r="AF2666" s="1" t="s">
        <v>70</v>
      </c>
      <c r="AG2666" s="1" t="s">
        <v>3745</v>
      </c>
      <c r="AH2666">
        <v>862</v>
      </c>
      <c r="AI2666" s="1" t="s">
        <v>70</v>
      </c>
      <c r="AJ2666" s="1" t="s">
        <v>71</v>
      </c>
      <c r="AK2666" s="1" t="s">
        <v>72</v>
      </c>
      <c r="AL2666">
        <v>1</v>
      </c>
      <c r="AM2666" s="1" t="s">
        <v>5503</v>
      </c>
      <c r="AN2666" s="2">
        <v>46143</v>
      </c>
      <c r="AO2666" s="3">
        <v>46143</v>
      </c>
    </row>
    <row r="2667" spans="1:41">
      <c r="A2667" s="1" t="s">
        <v>5504</v>
      </c>
      <c r="B2667" s="1" t="s">
        <v>3733</v>
      </c>
      <c r="E2667" s="1" t="s">
        <v>3734</v>
      </c>
      <c r="F2667">
        <v>46155.833333333336</v>
      </c>
      <c r="G2667">
        <v>46156.833333333336</v>
      </c>
      <c r="H2667">
        <v>46142.833333333336</v>
      </c>
      <c r="I2667">
        <v>46173.833333333336</v>
      </c>
      <c r="J2667" s="1" t="s">
        <v>3735</v>
      </c>
      <c r="K2667" s="1" t="s">
        <v>45</v>
      </c>
      <c r="L2667" s="1" t="s">
        <v>3736</v>
      </c>
      <c r="M2667" s="1" t="s">
        <v>3748</v>
      </c>
      <c r="N2667" s="1" t="s">
        <v>3738</v>
      </c>
      <c r="O2667" s="1" t="s">
        <v>49</v>
      </c>
      <c r="P2667">
        <v>1589.4295</v>
      </c>
      <c r="Q2667" s="1" t="s">
        <v>3739</v>
      </c>
      <c r="R2667">
        <v>3.1611027730390061E-2</v>
      </c>
      <c r="S2667" s="1" t="s">
        <v>3740</v>
      </c>
      <c r="T2667" s="1" t="s">
        <v>52</v>
      </c>
      <c r="U2667">
        <v>50.243499999999997</v>
      </c>
      <c r="V2667">
        <v>40.768799999999999</v>
      </c>
      <c r="W2667">
        <v>40.768799999999999</v>
      </c>
      <c r="X2667" s="1" t="s">
        <v>53</v>
      </c>
      <c r="Y2667" s="1" t="s">
        <v>49</v>
      </c>
      <c r="Z2667" s="1" t="s">
        <v>3736</v>
      </c>
      <c r="AA2667" s="1" t="s">
        <v>3741</v>
      </c>
      <c r="AB2667" s="1" t="s">
        <v>3742</v>
      </c>
      <c r="AC2667" s="1" t="s">
        <v>67</v>
      </c>
      <c r="AD2667" s="1" t="s">
        <v>3743</v>
      </c>
      <c r="AE2667" s="1" t="s">
        <v>3744</v>
      </c>
      <c r="AF2667" s="1" t="s">
        <v>70</v>
      </c>
      <c r="AG2667" s="1" t="s">
        <v>3745</v>
      </c>
      <c r="AH2667">
        <v>863</v>
      </c>
      <c r="AI2667" s="1" t="s">
        <v>70</v>
      </c>
      <c r="AJ2667" s="1" t="s">
        <v>71</v>
      </c>
      <c r="AK2667" s="1" t="s">
        <v>72</v>
      </c>
      <c r="AL2667">
        <v>1</v>
      </c>
      <c r="AM2667" s="1" t="s">
        <v>5505</v>
      </c>
      <c r="AN2667" s="2">
        <v>46143</v>
      </c>
      <c r="AO2667" s="3">
        <v>46143</v>
      </c>
    </row>
    <row r="2668" spans="1:41">
      <c r="A2668" s="1" t="s">
        <v>5506</v>
      </c>
      <c r="B2668" s="1" t="s">
        <v>3733</v>
      </c>
      <c r="E2668" s="1" t="s">
        <v>3734</v>
      </c>
      <c r="F2668">
        <v>46155.833333333336</v>
      </c>
      <c r="G2668">
        <v>46156.833333333336</v>
      </c>
      <c r="H2668">
        <v>46142.833333333336</v>
      </c>
      <c r="I2668">
        <v>46173.833333333336</v>
      </c>
      <c r="J2668" s="1" t="s">
        <v>3751</v>
      </c>
      <c r="K2668" s="1" t="s">
        <v>124</v>
      </c>
      <c r="L2668" s="1" t="s">
        <v>3752</v>
      </c>
      <c r="M2668" s="1" t="s">
        <v>3753</v>
      </c>
      <c r="N2668" s="1" t="s">
        <v>3738</v>
      </c>
      <c r="O2668" s="1" t="s">
        <v>49</v>
      </c>
      <c r="P2668">
        <v>10.9267</v>
      </c>
      <c r="Q2668" s="1" t="s">
        <v>3754</v>
      </c>
      <c r="R2668">
        <v>6.2499748322915432</v>
      </c>
      <c r="S2668" s="1" t="s">
        <v>51</v>
      </c>
      <c r="T2668" s="1" t="s">
        <v>52</v>
      </c>
      <c r="U2668">
        <v>68.291600000000003</v>
      </c>
      <c r="V2668">
        <v>64.876999999999995</v>
      </c>
      <c r="W2668">
        <v>64.876999999999995</v>
      </c>
      <c r="X2668" s="1" t="s">
        <v>53</v>
      </c>
      <c r="Y2668" s="1" t="s">
        <v>49</v>
      </c>
      <c r="Z2668" s="1" t="s">
        <v>3752</v>
      </c>
      <c r="AA2668" s="1" t="s">
        <v>3741</v>
      </c>
      <c r="AB2668" s="1" t="s">
        <v>3742</v>
      </c>
      <c r="AC2668" s="1" t="s">
        <v>67</v>
      </c>
      <c r="AD2668" s="1" t="s">
        <v>3743</v>
      </c>
      <c r="AE2668" s="1" t="s">
        <v>3744</v>
      </c>
      <c r="AF2668" s="1" t="s">
        <v>70</v>
      </c>
      <c r="AG2668" s="1" t="s">
        <v>3745</v>
      </c>
      <c r="AH2668">
        <v>864</v>
      </c>
      <c r="AI2668" s="1" t="s">
        <v>70</v>
      </c>
      <c r="AJ2668" s="1" t="s">
        <v>71</v>
      </c>
      <c r="AK2668" s="1" t="s">
        <v>72</v>
      </c>
      <c r="AL2668">
        <v>1</v>
      </c>
      <c r="AM2668" s="1" t="s">
        <v>5507</v>
      </c>
      <c r="AN2668" s="2">
        <v>46143</v>
      </c>
      <c r="AO2668" s="3">
        <v>46143</v>
      </c>
    </row>
    <row r="2669" spans="1:41">
      <c r="A2669" s="1" t="s">
        <v>5508</v>
      </c>
      <c r="B2669" s="1" t="s">
        <v>3733</v>
      </c>
      <c r="E2669" s="1" t="s">
        <v>3734</v>
      </c>
      <c r="F2669">
        <v>46155.833333333336</v>
      </c>
      <c r="G2669">
        <v>46156.833333333336</v>
      </c>
      <c r="H2669">
        <v>46142.833333333336</v>
      </c>
      <c r="I2669">
        <v>46173.833333333336</v>
      </c>
      <c r="J2669" s="1" t="s">
        <v>3751</v>
      </c>
      <c r="K2669" s="1" t="s">
        <v>124</v>
      </c>
      <c r="L2669" s="1" t="s">
        <v>3752</v>
      </c>
      <c r="M2669" s="1" t="s">
        <v>3757</v>
      </c>
      <c r="N2669" s="1" t="s">
        <v>3738</v>
      </c>
      <c r="O2669" s="1" t="s">
        <v>49</v>
      </c>
      <c r="P2669">
        <v>12.6685</v>
      </c>
      <c r="Q2669" s="1" t="s">
        <v>3754</v>
      </c>
      <c r="R2669">
        <v>6.2499822394127165</v>
      </c>
      <c r="S2669" s="1" t="s">
        <v>51</v>
      </c>
      <c r="T2669" s="1" t="s">
        <v>52</v>
      </c>
      <c r="U2669">
        <v>79.177899999999994</v>
      </c>
      <c r="V2669">
        <v>75.218999999999994</v>
      </c>
      <c r="W2669">
        <v>75.218999999999994</v>
      </c>
      <c r="X2669" s="1" t="s">
        <v>53</v>
      </c>
      <c r="Y2669" s="1" t="s">
        <v>49</v>
      </c>
      <c r="Z2669" s="1" t="s">
        <v>3752</v>
      </c>
      <c r="AA2669" s="1" t="s">
        <v>3741</v>
      </c>
      <c r="AB2669" s="1" t="s">
        <v>3742</v>
      </c>
      <c r="AC2669" s="1" t="s">
        <v>67</v>
      </c>
      <c r="AD2669" s="1" t="s">
        <v>3743</v>
      </c>
      <c r="AE2669" s="1" t="s">
        <v>3744</v>
      </c>
      <c r="AF2669" s="1" t="s">
        <v>70</v>
      </c>
      <c r="AG2669" s="1" t="s">
        <v>3745</v>
      </c>
      <c r="AH2669">
        <v>865</v>
      </c>
      <c r="AI2669" s="1" t="s">
        <v>70</v>
      </c>
      <c r="AJ2669" s="1" t="s">
        <v>71</v>
      </c>
      <c r="AK2669" s="1" t="s">
        <v>72</v>
      </c>
      <c r="AL2669">
        <v>1</v>
      </c>
      <c r="AM2669" s="1" t="s">
        <v>5509</v>
      </c>
      <c r="AN2669" s="2">
        <v>46143</v>
      </c>
      <c r="AO2669" s="3">
        <v>46143</v>
      </c>
    </row>
    <row r="2670" spans="1:41">
      <c r="A2670" s="1" t="s">
        <v>5510</v>
      </c>
      <c r="B2670" s="1" t="s">
        <v>3733</v>
      </c>
      <c r="E2670" s="1" t="s">
        <v>3734</v>
      </c>
      <c r="F2670">
        <v>46155.833333333336</v>
      </c>
      <c r="G2670">
        <v>46156.833333333336</v>
      </c>
      <c r="H2670">
        <v>46142.833333333336</v>
      </c>
      <c r="I2670">
        <v>46173.833333333336</v>
      </c>
      <c r="J2670" s="1" t="s">
        <v>3760</v>
      </c>
      <c r="K2670" s="1" t="s">
        <v>76</v>
      </c>
      <c r="L2670" s="1" t="s">
        <v>3761</v>
      </c>
      <c r="M2670" s="1" t="s">
        <v>3762</v>
      </c>
      <c r="N2670" s="1" t="s">
        <v>3738</v>
      </c>
      <c r="O2670" s="1" t="s">
        <v>49</v>
      </c>
      <c r="P2670">
        <v>320.81040000000002</v>
      </c>
      <c r="Q2670" s="1" t="s">
        <v>3763</v>
      </c>
      <c r="R2670">
        <v>2.6000092266335505E-2</v>
      </c>
      <c r="S2670" s="1" t="s">
        <v>51</v>
      </c>
      <c r="T2670" s="1" t="s">
        <v>52</v>
      </c>
      <c r="U2670">
        <v>8.3411000000000008</v>
      </c>
      <c r="V2670">
        <v>7.6994999999999996</v>
      </c>
      <c r="W2670">
        <v>7.6994999999999996</v>
      </c>
      <c r="X2670" s="1" t="s">
        <v>53</v>
      </c>
      <c r="Y2670" s="1" t="s">
        <v>49</v>
      </c>
      <c r="Z2670" s="1" t="s">
        <v>3761</v>
      </c>
      <c r="AA2670" s="1" t="s">
        <v>3741</v>
      </c>
      <c r="AB2670" s="1" t="s">
        <v>3742</v>
      </c>
      <c r="AC2670" s="1" t="s">
        <v>67</v>
      </c>
      <c r="AD2670" s="1" t="s">
        <v>3743</v>
      </c>
      <c r="AE2670" s="1" t="s">
        <v>3744</v>
      </c>
      <c r="AF2670" s="1" t="s">
        <v>70</v>
      </c>
      <c r="AG2670" s="1" t="s">
        <v>3745</v>
      </c>
      <c r="AH2670">
        <v>866</v>
      </c>
      <c r="AI2670" s="1" t="s">
        <v>70</v>
      </c>
      <c r="AJ2670" s="1" t="s">
        <v>71</v>
      </c>
      <c r="AK2670" s="1" t="s">
        <v>72</v>
      </c>
      <c r="AL2670">
        <v>1</v>
      </c>
      <c r="AM2670" s="1" t="s">
        <v>5511</v>
      </c>
      <c r="AN2670" s="2">
        <v>46143</v>
      </c>
      <c r="AO2670" s="3">
        <v>46143</v>
      </c>
    </row>
    <row r="2671" spans="1:41">
      <c r="A2671" s="1" t="s">
        <v>5512</v>
      </c>
      <c r="B2671" s="1" t="s">
        <v>3733</v>
      </c>
      <c r="E2671" s="1" t="s">
        <v>3734</v>
      </c>
      <c r="F2671">
        <v>46155.833333333336</v>
      </c>
      <c r="G2671">
        <v>46156.833333333336</v>
      </c>
      <c r="H2671">
        <v>46142.833333333336</v>
      </c>
      <c r="I2671">
        <v>46173.833333333336</v>
      </c>
      <c r="J2671" s="1" t="s">
        <v>3760</v>
      </c>
      <c r="K2671" s="1" t="s">
        <v>76</v>
      </c>
      <c r="L2671" s="1" t="s">
        <v>3761</v>
      </c>
      <c r="M2671" s="1" t="s">
        <v>3766</v>
      </c>
      <c r="N2671" s="1" t="s">
        <v>3738</v>
      </c>
      <c r="O2671" s="1" t="s">
        <v>49</v>
      </c>
      <c r="P2671">
        <v>334.96409999999997</v>
      </c>
      <c r="Q2671" s="1" t="s">
        <v>3763</v>
      </c>
      <c r="R2671">
        <v>2.600009971217811E-2</v>
      </c>
      <c r="S2671" s="1" t="s">
        <v>51</v>
      </c>
      <c r="T2671" s="1" t="s">
        <v>52</v>
      </c>
      <c r="U2671">
        <v>8.7090999999999994</v>
      </c>
      <c r="V2671">
        <v>8.0390999999999995</v>
      </c>
      <c r="W2671">
        <v>8.0390999999999995</v>
      </c>
      <c r="X2671" s="1" t="s">
        <v>53</v>
      </c>
      <c r="Y2671" s="1" t="s">
        <v>49</v>
      </c>
      <c r="Z2671" s="1" t="s">
        <v>3761</v>
      </c>
      <c r="AA2671" s="1" t="s">
        <v>3741</v>
      </c>
      <c r="AB2671" s="1" t="s">
        <v>3742</v>
      </c>
      <c r="AC2671" s="1" t="s">
        <v>67</v>
      </c>
      <c r="AD2671" s="1" t="s">
        <v>3743</v>
      </c>
      <c r="AE2671" s="1" t="s">
        <v>3744</v>
      </c>
      <c r="AF2671" s="1" t="s">
        <v>70</v>
      </c>
      <c r="AG2671" s="1" t="s">
        <v>3745</v>
      </c>
      <c r="AH2671">
        <v>867</v>
      </c>
      <c r="AI2671" s="1" t="s">
        <v>70</v>
      </c>
      <c r="AJ2671" s="1" t="s">
        <v>71</v>
      </c>
      <c r="AK2671" s="1" t="s">
        <v>72</v>
      </c>
      <c r="AL2671">
        <v>1</v>
      </c>
      <c r="AM2671" s="1" t="s">
        <v>5513</v>
      </c>
      <c r="AN2671" s="2">
        <v>46143</v>
      </c>
      <c r="AO2671" s="3">
        <v>46143</v>
      </c>
    </row>
    <row r="2672" spans="1:41">
      <c r="A2672" s="1" t="s">
        <v>5514</v>
      </c>
      <c r="B2672" s="1" t="s">
        <v>3733</v>
      </c>
      <c r="E2672" s="1" t="s">
        <v>3734</v>
      </c>
      <c r="F2672">
        <v>46155.833333333336</v>
      </c>
      <c r="G2672">
        <v>46156.833333333336</v>
      </c>
      <c r="H2672">
        <v>46142.833333333336</v>
      </c>
      <c r="I2672">
        <v>46173.833333333336</v>
      </c>
      <c r="J2672" s="1" t="s">
        <v>3769</v>
      </c>
      <c r="K2672" s="1" t="s">
        <v>87</v>
      </c>
      <c r="L2672" s="1" t="s">
        <v>3770</v>
      </c>
      <c r="M2672" s="1" t="s">
        <v>3771</v>
      </c>
      <c r="N2672" s="1" t="s">
        <v>3738</v>
      </c>
      <c r="O2672" s="1" t="s">
        <v>49</v>
      </c>
      <c r="P2672">
        <v>458.68880000000001</v>
      </c>
      <c r="Q2672" s="1" t="s">
        <v>3739</v>
      </c>
      <c r="R2672">
        <v>8.260001116225206E-2</v>
      </c>
      <c r="S2672" s="1" t="s">
        <v>3740</v>
      </c>
      <c r="T2672" s="1" t="s">
        <v>52</v>
      </c>
      <c r="U2672">
        <v>37.887700000000002</v>
      </c>
      <c r="V2672">
        <v>31.227599999999999</v>
      </c>
      <c r="W2672">
        <v>31.227599999999999</v>
      </c>
      <c r="X2672" s="1" t="s">
        <v>53</v>
      </c>
      <c r="Y2672" s="1" t="s">
        <v>49</v>
      </c>
      <c r="Z2672" s="1" t="s">
        <v>3770</v>
      </c>
      <c r="AA2672" s="1" t="s">
        <v>3741</v>
      </c>
      <c r="AB2672" s="1" t="s">
        <v>3742</v>
      </c>
      <c r="AC2672" s="1" t="s">
        <v>67</v>
      </c>
      <c r="AD2672" s="1" t="s">
        <v>3743</v>
      </c>
      <c r="AE2672" s="1" t="s">
        <v>3744</v>
      </c>
      <c r="AF2672" s="1" t="s">
        <v>70</v>
      </c>
      <c r="AG2672" s="1" t="s">
        <v>3745</v>
      </c>
      <c r="AH2672">
        <v>868</v>
      </c>
      <c r="AI2672" s="1" t="s">
        <v>70</v>
      </c>
      <c r="AJ2672" s="1" t="s">
        <v>71</v>
      </c>
      <c r="AK2672" s="1" t="s">
        <v>72</v>
      </c>
      <c r="AL2672">
        <v>1</v>
      </c>
      <c r="AM2672" s="1" t="s">
        <v>5515</v>
      </c>
      <c r="AN2672" s="2">
        <v>46143</v>
      </c>
      <c r="AO2672" s="3">
        <v>46143</v>
      </c>
    </row>
    <row r="2673" spans="1:41">
      <c r="A2673" s="1" t="s">
        <v>5516</v>
      </c>
      <c r="B2673" s="1" t="s">
        <v>3733</v>
      </c>
      <c r="E2673" s="1" t="s">
        <v>3734</v>
      </c>
      <c r="F2673">
        <v>46155.833333333336</v>
      </c>
      <c r="G2673">
        <v>46156.833333333336</v>
      </c>
      <c r="H2673">
        <v>46142.833333333336</v>
      </c>
      <c r="I2673">
        <v>46173.833333333336</v>
      </c>
      <c r="J2673" s="1" t="s">
        <v>3769</v>
      </c>
      <c r="K2673" s="1" t="s">
        <v>87</v>
      </c>
      <c r="L2673" s="1" t="s">
        <v>3770</v>
      </c>
      <c r="M2673" s="1" t="s">
        <v>3774</v>
      </c>
      <c r="N2673" s="1" t="s">
        <v>3738</v>
      </c>
      <c r="O2673" s="1" t="s">
        <v>49</v>
      </c>
      <c r="P2673">
        <v>402.29349999999999</v>
      </c>
      <c r="Q2673" s="1" t="s">
        <v>3739</v>
      </c>
      <c r="R2673">
        <v>8.2599892864289384E-2</v>
      </c>
      <c r="S2673" s="1" t="s">
        <v>3740</v>
      </c>
      <c r="T2673" s="1" t="s">
        <v>52</v>
      </c>
      <c r="U2673">
        <v>33.229399999999998</v>
      </c>
      <c r="V2673">
        <v>27.388100000000001</v>
      </c>
      <c r="W2673">
        <v>27.388100000000001</v>
      </c>
      <c r="X2673" s="1" t="s">
        <v>53</v>
      </c>
      <c r="Y2673" s="1" t="s">
        <v>49</v>
      </c>
      <c r="Z2673" s="1" t="s">
        <v>3770</v>
      </c>
      <c r="AA2673" s="1" t="s">
        <v>55</v>
      </c>
      <c r="AB2673" s="1" t="s">
        <v>56</v>
      </c>
      <c r="AC2673" s="1" t="s">
        <v>57</v>
      </c>
      <c r="AD2673" s="1" t="s">
        <v>58</v>
      </c>
      <c r="AE2673" s="1" t="s">
        <v>59</v>
      </c>
      <c r="AF2673" s="1" t="s">
        <v>56</v>
      </c>
      <c r="AG2673" s="1" t="s">
        <v>3745</v>
      </c>
      <c r="AH2673">
        <v>869</v>
      </c>
      <c r="AI2673" s="1" t="s">
        <v>56</v>
      </c>
      <c r="AJ2673" s="1" t="s">
        <v>56</v>
      </c>
      <c r="AK2673" s="1" t="s">
        <v>61</v>
      </c>
      <c r="AL2673">
        <v>1</v>
      </c>
      <c r="AM2673" s="1" t="s">
        <v>5517</v>
      </c>
      <c r="AN2673" s="2">
        <v>46143</v>
      </c>
      <c r="AO2673" s="3">
        <v>46143</v>
      </c>
    </row>
    <row r="2674" spans="1:41">
      <c r="A2674" s="1" t="s">
        <v>5518</v>
      </c>
      <c r="B2674" s="1" t="s">
        <v>3733</v>
      </c>
      <c r="E2674" s="1" t="s">
        <v>3734</v>
      </c>
      <c r="F2674">
        <v>46155.833333333336</v>
      </c>
      <c r="G2674">
        <v>46156.833333333336</v>
      </c>
      <c r="H2674">
        <v>46142.833333333336</v>
      </c>
      <c r="I2674">
        <v>46173.833333333336</v>
      </c>
      <c r="J2674" s="1" t="s">
        <v>3777</v>
      </c>
      <c r="K2674" s="1" t="s">
        <v>107</v>
      </c>
      <c r="L2674" s="1" t="s">
        <v>3778</v>
      </c>
      <c r="M2674" s="1" t="s">
        <v>3779</v>
      </c>
      <c r="N2674" s="1" t="s">
        <v>3738</v>
      </c>
      <c r="O2674" s="1" t="s">
        <v>49</v>
      </c>
      <c r="P2674">
        <v>325.37189999999998</v>
      </c>
      <c r="Q2674" s="1" t="s">
        <v>3780</v>
      </c>
      <c r="R2674">
        <v>0.49999984632969224</v>
      </c>
      <c r="S2674" s="1" t="s">
        <v>51</v>
      </c>
      <c r="T2674" s="1" t="s">
        <v>52</v>
      </c>
      <c r="U2674">
        <v>162.6859</v>
      </c>
      <c r="V2674">
        <v>149.6711</v>
      </c>
      <c r="W2674">
        <v>149.6711</v>
      </c>
      <c r="X2674" s="1" t="s">
        <v>53</v>
      </c>
      <c r="Y2674" s="1" t="s">
        <v>49</v>
      </c>
      <c r="Z2674" s="1" t="s">
        <v>3778</v>
      </c>
      <c r="AA2674" s="1" t="s">
        <v>3781</v>
      </c>
      <c r="AB2674" s="1" t="s">
        <v>3742</v>
      </c>
      <c r="AC2674" s="1" t="s">
        <v>67</v>
      </c>
      <c r="AD2674" s="1" t="s">
        <v>3743</v>
      </c>
      <c r="AE2674" s="1" t="s">
        <v>3744</v>
      </c>
      <c r="AF2674" s="1" t="s">
        <v>70</v>
      </c>
      <c r="AG2674" s="1" t="s">
        <v>3745</v>
      </c>
      <c r="AH2674">
        <v>870</v>
      </c>
      <c r="AI2674" s="1" t="s">
        <v>113</v>
      </c>
      <c r="AJ2674" s="1" t="s">
        <v>114</v>
      </c>
      <c r="AK2674" s="1" t="s">
        <v>115</v>
      </c>
      <c r="AL2674">
        <v>1</v>
      </c>
      <c r="AM2674" s="1" t="s">
        <v>5519</v>
      </c>
      <c r="AN2674" s="2">
        <v>46143</v>
      </c>
      <c r="AO2674" s="3">
        <v>46143</v>
      </c>
    </row>
    <row r="2675" spans="1:41">
      <c r="A2675" s="1" t="s">
        <v>5520</v>
      </c>
      <c r="B2675" s="1" t="s">
        <v>3733</v>
      </c>
      <c r="E2675" s="1" t="s">
        <v>3734</v>
      </c>
      <c r="F2675">
        <v>46155.833333333336</v>
      </c>
      <c r="G2675">
        <v>46156.833333333336</v>
      </c>
      <c r="H2675">
        <v>46142.833333333336</v>
      </c>
      <c r="I2675">
        <v>46173.833333333336</v>
      </c>
      <c r="J2675" s="1" t="s">
        <v>3777</v>
      </c>
      <c r="K2675" s="1" t="s">
        <v>107</v>
      </c>
      <c r="L2675" s="1" t="s">
        <v>3778</v>
      </c>
      <c r="M2675" s="1" t="s">
        <v>3784</v>
      </c>
      <c r="N2675" s="1" t="s">
        <v>3738</v>
      </c>
      <c r="O2675" s="1" t="s">
        <v>49</v>
      </c>
      <c r="P2675">
        <v>313.61829999999998</v>
      </c>
      <c r="Q2675" s="1" t="s">
        <v>3780</v>
      </c>
      <c r="R2675">
        <v>0.50000015942947207</v>
      </c>
      <c r="S2675" s="1" t="s">
        <v>51</v>
      </c>
      <c r="T2675" s="1" t="s">
        <v>52</v>
      </c>
      <c r="U2675">
        <v>156.8092</v>
      </c>
      <c r="V2675">
        <v>144.26439999999999</v>
      </c>
      <c r="W2675">
        <v>144.26439999999999</v>
      </c>
      <c r="X2675" s="1" t="s">
        <v>53</v>
      </c>
      <c r="Y2675" s="1" t="s">
        <v>49</v>
      </c>
      <c r="Z2675" s="1" t="s">
        <v>3778</v>
      </c>
      <c r="AA2675" s="1" t="s">
        <v>3781</v>
      </c>
      <c r="AB2675" s="1" t="s">
        <v>3742</v>
      </c>
      <c r="AC2675" s="1" t="s">
        <v>67</v>
      </c>
      <c r="AD2675" s="1" t="s">
        <v>3743</v>
      </c>
      <c r="AE2675" s="1" t="s">
        <v>3744</v>
      </c>
      <c r="AF2675" s="1" t="s">
        <v>70</v>
      </c>
      <c r="AG2675" s="1" t="s">
        <v>3745</v>
      </c>
      <c r="AH2675">
        <v>871</v>
      </c>
      <c r="AI2675" s="1" t="s">
        <v>113</v>
      </c>
      <c r="AJ2675" s="1" t="s">
        <v>114</v>
      </c>
      <c r="AK2675" s="1" t="s">
        <v>115</v>
      </c>
      <c r="AL2675">
        <v>1</v>
      </c>
      <c r="AM2675" s="1" t="s">
        <v>5521</v>
      </c>
      <c r="AN2675" s="2">
        <v>46143</v>
      </c>
      <c r="AO2675" s="3">
        <v>46143</v>
      </c>
    </row>
    <row r="2676" spans="1:41">
      <c r="A2676" s="1" t="s">
        <v>5522</v>
      </c>
      <c r="B2676" s="1" t="s">
        <v>3733</v>
      </c>
      <c r="E2676" s="1" t="s">
        <v>3787</v>
      </c>
      <c r="F2676">
        <v>46155.833333333336</v>
      </c>
      <c r="G2676">
        <v>46156.833333333336</v>
      </c>
      <c r="H2676">
        <v>46142.833333333336</v>
      </c>
      <c r="I2676">
        <v>46173.833333333336</v>
      </c>
      <c r="J2676" s="1" t="s">
        <v>3735</v>
      </c>
      <c r="K2676" s="1" t="s">
        <v>45</v>
      </c>
      <c r="L2676" s="1" t="s">
        <v>3736</v>
      </c>
      <c r="M2676" s="1" t="s">
        <v>3788</v>
      </c>
      <c r="N2676" s="1" t="s">
        <v>3738</v>
      </c>
      <c r="O2676" s="1" t="s">
        <v>49</v>
      </c>
      <c r="P2676">
        <v>615.79139999999995</v>
      </c>
      <c r="Q2676" s="1" t="s">
        <v>3739</v>
      </c>
      <c r="R2676">
        <v>3.1611029319344182E-2</v>
      </c>
      <c r="S2676" s="1" t="s">
        <v>3740</v>
      </c>
      <c r="T2676" s="1" t="s">
        <v>52</v>
      </c>
      <c r="U2676">
        <v>19.465800000000002</v>
      </c>
      <c r="V2676">
        <v>15.7951</v>
      </c>
      <c r="W2676">
        <v>15.7951</v>
      </c>
      <c r="X2676" s="1" t="s">
        <v>53</v>
      </c>
      <c r="Y2676" s="1" t="s">
        <v>49</v>
      </c>
      <c r="Z2676" s="1" t="s">
        <v>3736</v>
      </c>
      <c r="AA2676" s="1" t="s">
        <v>3789</v>
      </c>
      <c r="AB2676" s="1" t="s">
        <v>3790</v>
      </c>
      <c r="AC2676" s="1" t="s">
        <v>125</v>
      </c>
      <c r="AD2676" s="1" t="s">
        <v>3791</v>
      </c>
      <c r="AE2676" s="1" t="s">
        <v>3792</v>
      </c>
      <c r="AF2676" s="1" t="s">
        <v>70</v>
      </c>
      <c r="AG2676" s="1" t="s">
        <v>3745</v>
      </c>
      <c r="AH2676">
        <v>872</v>
      </c>
      <c r="AI2676" s="1" t="s">
        <v>70</v>
      </c>
      <c r="AJ2676" s="1" t="s">
        <v>71</v>
      </c>
      <c r="AK2676" s="1" t="s">
        <v>72</v>
      </c>
      <c r="AL2676">
        <v>1</v>
      </c>
      <c r="AM2676" s="1" t="s">
        <v>5523</v>
      </c>
      <c r="AN2676" s="2">
        <v>46143</v>
      </c>
      <c r="AO2676" s="3">
        <v>46143</v>
      </c>
    </row>
    <row r="2677" spans="1:41">
      <c r="A2677" s="1" t="s">
        <v>5524</v>
      </c>
      <c r="B2677" s="1" t="s">
        <v>3733</v>
      </c>
      <c r="E2677" s="1" t="s">
        <v>3787</v>
      </c>
      <c r="F2677">
        <v>46155.833333333336</v>
      </c>
      <c r="G2677">
        <v>46156.833333333336</v>
      </c>
      <c r="H2677">
        <v>46142.833333333336</v>
      </c>
      <c r="I2677">
        <v>46173.833333333336</v>
      </c>
      <c r="J2677" s="1" t="s">
        <v>3735</v>
      </c>
      <c r="K2677" s="1" t="s">
        <v>45</v>
      </c>
      <c r="L2677" s="1" t="s">
        <v>3736</v>
      </c>
      <c r="M2677" s="1" t="s">
        <v>3795</v>
      </c>
      <c r="N2677" s="1" t="s">
        <v>3738</v>
      </c>
      <c r="O2677" s="1" t="s">
        <v>49</v>
      </c>
      <c r="P2677">
        <v>630.32569999999998</v>
      </c>
      <c r="Q2677" s="1" t="s">
        <v>3739</v>
      </c>
      <c r="R2677">
        <v>3.1610959223144476E-2</v>
      </c>
      <c r="S2677" s="1" t="s">
        <v>3740</v>
      </c>
      <c r="T2677" s="1" t="s">
        <v>52</v>
      </c>
      <c r="U2677">
        <v>19.9252</v>
      </c>
      <c r="V2677">
        <v>16.167899999999999</v>
      </c>
      <c r="W2677">
        <v>16.167899999999999</v>
      </c>
      <c r="X2677" s="1" t="s">
        <v>53</v>
      </c>
      <c r="Y2677" s="1" t="s">
        <v>49</v>
      </c>
      <c r="Z2677" s="1" t="s">
        <v>3736</v>
      </c>
      <c r="AA2677" s="1" t="s">
        <v>55</v>
      </c>
      <c r="AB2677" s="1" t="s">
        <v>56</v>
      </c>
      <c r="AC2677" s="1" t="s">
        <v>57</v>
      </c>
      <c r="AD2677" s="1" t="s">
        <v>58</v>
      </c>
      <c r="AE2677" s="1" t="s">
        <v>59</v>
      </c>
      <c r="AF2677" s="1" t="s">
        <v>56</v>
      </c>
      <c r="AG2677" s="1" t="s">
        <v>3745</v>
      </c>
      <c r="AH2677">
        <v>873</v>
      </c>
      <c r="AI2677" s="1" t="s">
        <v>56</v>
      </c>
      <c r="AJ2677" s="1" t="s">
        <v>56</v>
      </c>
      <c r="AK2677" s="1" t="s">
        <v>61</v>
      </c>
      <c r="AL2677">
        <v>1</v>
      </c>
      <c r="AM2677" s="1" t="s">
        <v>5525</v>
      </c>
      <c r="AN2677" s="2">
        <v>46143</v>
      </c>
      <c r="AO2677" s="3">
        <v>46143</v>
      </c>
    </row>
    <row r="2678" spans="1:41">
      <c r="A2678" s="1" t="s">
        <v>5526</v>
      </c>
      <c r="B2678" s="1" t="s">
        <v>3733</v>
      </c>
      <c r="E2678" s="1" t="s">
        <v>3787</v>
      </c>
      <c r="F2678">
        <v>46155.833333333336</v>
      </c>
      <c r="G2678">
        <v>46156.833333333336</v>
      </c>
      <c r="H2678">
        <v>46142.833333333336</v>
      </c>
      <c r="I2678">
        <v>46173.833333333336</v>
      </c>
      <c r="J2678" s="1" t="s">
        <v>3751</v>
      </c>
      <c r="K2678" s="1" t="s">
        <v>124</v>
      </c>
      <c r="L2678" s="1" t="s">
        <v>3752</v>
      </c>
      <c r="M2678" s="1" t="s">
        <v>3798</v>
      </c>
      <c r="N2678" s="1" t="s">
        <v>3738</v>
      </c>
      <c r="O2678" s="1" t="s">
        <v>49</v>
      </c>
      <c r="P2678">
        <v>5.9295999999999998</v>
      </c>
      <c r="Q2678" s="1" t="s">
        <v>3754</v>
      </c>
      <c r="R2678">
        <v>6.25</v>
      </c>
      <c r="S2678" s="1" t="s">
        <v>51</v>
      </c>
      <c r="T2678" s="1" t="s">
        <v>52</v>
      </c>
      <c r="U2678">
        <v>37.06</v>
      </c>
      <c r="V2678">
        <v>35.207000000000001</v>
      </c>
      <c r="W2678">
        <v>35.207000000000001</v>
      </c>
      <c r="X2678" s="1" t="s">
        <v>53</v>
      </c>
      <c r="Y2678" s="1" t="s">
        <v>49</v>
      </c>
      <c r="Z2678" s="1" t="s">
        <v>3752</v>
      </c>
      <c r="AA2678" s="1" t="s">
        <v>3789</v>
      </c>
      <c r="AB2678" s="1" t="s">
        <v>3790</v>
      </c>
      <c r="AC2678" s="1" t="s">
        <v>125</v>
      </c>
      <c r="AD2678" s="1" t="s">
        <v>3791</v>
      </c>
      <c r="AE2678" s="1" t="s">
        <v>3792</v>
      </c>
      <c r="AF2678" s="1" t="s">
        <v>70</v>
      </c>
      <c r="AG2678" s="1" t="s">
        <v>3745</v>
      </c>
      <c r="AH2678">
        <v>874</v>
      </c>
      <c r="AI2678" s="1" t="s">
        <v>70</v>
      </c>
      <c r="AJ2678" s="1" t="s">
        <v>71</v>
      </c>
      <c r="AK2678" s="1" t="s">
        <v>72</v>
      </c>
      <c r="AL2678">
        <v>1</v>
      </c>
      <c r="AM2678" s="1" t="s">
        <v>5527</v>
      </c>
      <c r="AN2678" s="2">
        <v>46143</v>
      </c>
      <c r="AO2678" s="3">
        <v>46143</v>
      </c>
    </row>
    <row r="2679" spans="1:41">
      <c r="A2679" s="1" t="s">
        <v>5528</v>
      </c>
      <c r="B2679" s="1" t="s">
        <v>3733</v>
      </c>
      <c r="E2679" s="1" t="s">
        <v>3787</v>
      </c>
      <c r="F2679">
        <v>46155.833333333336</v>
      </c>
      <c r="G2679">
        <v>46156.833333333336</v>
      </c>
      <c r="H2679">
        <v>46142.833333333336</v>
      </c>
      <c r="I2679">
        <v>46173.833333333336</v>
      </c>
      <c r="J2679" s="1" t="s">
        <v>3751</v>
      </c>
      <c r="K2679" s="1" t="s">
        <v>124</v>
      </c>
      <c r="L2679" s="1" t="s">
        <v>3752</v>
      </c>
      <c r="M2679" s="1" t="s">
        <v>3801</v>
      </c>
      <c r="N2679" s="1" t="s">
        <v>3738</v>
      </c>
      <c r="O2679" s="1" t="s">
        <v>49</v>
      </c>
      <c r="P2679">
        <v>5.5343</v>
      </c>
      <c r="Q2679" s="1" t="s">
        <v>3754</v>
      </c>
      <c r="R2679">
        <v>6.2499503098856231</v>
      </c>
      <c r="S2679" s="1" t="s">
        <v>51</v>
      </c>
      <c r="T2679" s="1" t="s">
        <v>52</v>
      </c>
      <c r="U2679">
        <v>34.589100000000002</v>
      </c>
      <c r="V2679">
        <v>32.8596</v>
      </c>
      <c r="W2679">
        <v>32.8596</v>
      </c>
      <c r="X2679" s="1" t="s">
        <v>53</v>
      </c>
      <c r="Y2679" s="1" t="s">
        <v>49</v>
      </c>
      <c r="Z2679" s="1" t="s">
        <v>3752</v>
      </c>
      <c r="AA2679" s="1" t="s">
        <v>3789</v>
      </c>
      <c r="AB2679" s="1" t="s">
        <v>3790</v>
      </c>
      <c r="AC2679" s="1" t="s">
        <v>125</v>
      </c>
      <c r="AD2679" s="1" t="s">
        <v>3791</v>
      </c>
      <c r="AE2679" s="1" t="s">
        <v>3792</v>
      </c>
      <c r="AF2679" s="1" t="s">
        <v>70</v>
      </c>
      <c r="AG2679" s="1" t="s">
        <v>3745</v>
      </c>
      <c r="AH2679">
        <v>875</v>
      </c>
      <c r="AI2679" s="1" t="s">
        <v>70</v>
      </c>
      <c r="AJ2679" s="1" t="s">
        <v>71</v>
      </c>
      <c r="AK2679" s="1" t="s">
        <v>72</v>
      </c>
      <c r="AL2679">
        <v>1</v>
      </c>
      <c r="AM2679" s="1" t="s">
        <v>5529</v>
      </c>
      <c r="AN2679" s="2">
        <v>46143</v>
      </c>
      <c r="AO2679" s="3">
        <v>46143</v>
      </c>
    </row>
    <row r="2680" spans="1:41">
      <c r="A2680" s="1" t="s">
        <v>5530</v>
      </c>
      <c r="B2680" s="1" t="s">
        <v>3733</v>
      </c>
      <c r="E2680" s="1" t="s">
        <v>3787</v>
      </c>
      <c r="F2680">
        <v>46155.833333333336</v>
      </c>
      <c r="G2680">
        <v>46156.833333333336</v>
      </c>
      <c r="H2680">
        <v>46142.833333333336</v>
      </c>
      <c r="I2680">
        <v>46173.833333333336</v>
      </c>
      <c r="J2680" s="1" t="s">
        <v>3760</v>
      </c>
      <c r="K2680" s="1" t="s">
        <v>76</v>
      </c>
      <c r="L2680" s="1" t="s">
        <v>3761</v>
      </c>
      <c r="M2680" s="1" t="s">
        <v>3804</v>
      </c>
      <c r="N2680" s="1" t="s">
        <v>3738</v>
      </c>
      <c r="O2680" s="1" t="s">
        <v>49</v>
      </c>
      <c r="P2680">
        <v>131.97630000000001</v>
      </c>
      <c r="Q2680" s="1" t="s">
        <v>3763</v>
      </c>
      <c r="R2680">
        <v>2.6000122749311808E-2</v>
      </c>
      <c r="S2680" s="1" t="s">
        <v>51</v>
      </c>
      <c r="T2680" s="1" t="s">
        <v>52</v>
      </c>
      <c r="U2680">
        <v>3.4314</v>
      </c>
      <c r="V2680">
        <v>3.1674000000000002</v>
      </c>
      <c r="W2680">
        <v>3.1674000000000002</v>
      </c>
      <c r="X2680" s="1" t="s">
        <v>53</v>
      </c>
      <c r="Y2680" s="1" t="s">
        <v>49</v>
      </c>
      <c r="Z2680" s="1" t="s">
        <v>3761</v>
      </c>
      <c r="AA2680" s="1" t="s">
        <v>3789</v>
      </c>
      <c r="AB2680" s="1" t="s">
        <v>3790</v>
      </c>
      <c r="AC2680" s="1" t="s">
        <v>125</v>
      </c>
      <c r="AD2680" s="1" t="s">
        <v>3791</v>
      </c>
      <c r="AE2680" s="1" t="s">
        <v>3792</v>
      </c>
      <c r="AF2680" s="1" t="s">
        <v>70</v>
      </c>
      <c r="AG2680" s="1" t="s">
        <v>3745</v>
      </c>
      <c r="AH2680">
        <v>876</v>
      </c>
      <c r="AI2680" s="1" t="s">
        <v>70</v>
      </c>
      <c r="AJ2680" s="1" t="s">
        <v>71</v>
      </c>
      <c r="AK2680" s="1" t="s">
        <v>72</v>
      </c>
      <c r="AL2680">
        <v>1</v>
      </c>
      <c r="AM2680" s="1" t="s">
        <v>5531</v>
      </c>
      <c r="AN2680" s="2">
        <v>46143</v>
      </c>
      <c r="AO2680" s="3">
        <v>46143</v>
      </c>
    </row>
    <row r="2681" spans="1:41">
      <c r="A2681" s="1" t="s">
        <v>5532</v>
      </c>
      <c r="B2681" s="1" t="s">
        <v>3733</v>
      </c>
      <c r="E2681" s="1" t="s">
        <v>3787</v>
      </c>
      <c r="F2681">
        <v>46155.833333333336</v>
      </c>
      <c r="G2681">
        <v>46156.833333333336</v>
      </c>
      <c r="H2681">
        <v>46142.833333333336</v>
      </c>
      <c r="I2681">
        <v>46173.833333333336</v>
      </c>
      <c r="J2681" s="1" t="s">
        <v>3760</v>
      </c>
      <c r="K2681" s="1" t="s">
        <v>76</v>
      </c>
      <c r="L2681" s="1" t="s">
        <v>3761</v>
      </c>
      <c r="M2681" s="1" t="s">
        <v>3807</v>
      </c>
      <c r="N2681" s="1" t="s">
        <v>3738</v>
      </c>
      <c r="O2681" s="1" t="s">
        <v>49</v>
      </c>
      <c r="P2681">
        <v>154.1216</v>
      </c>
      <c r="Q2681" s="1" t="s">
        <v>3763</v>
      </c>
      <c r="R2681">
        <v>2.6000249153914832E-2</v>
      </c>
      <c r="S2681" s="1" t="s">
        <v>51</v>
      </c>
      <c r="T2681" s="1" t="s">
        <v>52</v>
      </c>
      <c r="U2681">
        <v>4.0072000000000001</v>
      </c>
      <c r="V2681">
        <v>3.6989000000000001</v>
      </c>
      <c r="W2681">
        <v>3.6989000000000001</v>
      </c>
      <c r="X2681" s="1" t="s">
        <v>53</v>
      </c>
      <c r="Y2681" s="1" t="s">
        <v>49</v>
      </c>
      <c r="Z2681" s="1" t="s">
        <v>3761</v>
      </c>
      <c r="AA2681" s="1" t="s">
        <v>3789</v>
      </c>
      <c r="AB2681" s="1" t="s">
        <v>3790</v>
      </c>
      <c r="AC2681" s="1" t="s">
        <v>125</v>
      </c>
      <c r="AD2681" s="1" t="s">
        <v>3791</v>
      </c>
      <c r="AE2681" s="1" t="s">
        <v>3792</v>
      </c>
      <c r="AF2681" s="1" t="s">
        <v>70</v>
      </c>
      <c r="AG2681" s="1" t="s">
        <v>3745</v>
      </c>
      <c r="AH2681">
        <v>877</v>
      </c>
      <c r="AI2681" s="1" t="s">
        <v>70</v>
      </c>
      <c r="AJ2681" s="1" t="s">
        <v>71</v>
      </c>
      <c r="AK2681" s="1" t="s">
        <v>72</v>
      </c>
      <c r="AL2681">
        <v>1</v>
      </c>
      <c r="AM2681" s="1" t="s">
        <v>5533</v>
      </c>
      <c r="AN2681" s="2">
        <v>46143</v>
      </c>
      <c r="AO2681" s="3">
        <v>46143</v>
      </c>
    </row>
    <row r="2682" spans="1:41">
      <c r="A2682" s="1" t="s">
        <v>5534</v>
      </c>
      <c r="B2682" s="1" t="s">
        <v>3733</v>
      </c>
      <c r="E2682" s="1" t="s">
        <v>3787</v>
      </c>
      <c r="F2682">
        <v>46155.833333333336</v>
      </c>
      <c r="G2682">
        <v>46156.833333333336</v>
      </c>
      <c r="H2682">
        <v>46142.833333333336</v>
      </c>
      <c r="I2682">
        <v>46173.833333333336</v>
      </c>
      <c r="J2682" s="1" t="s">
        <v>3769</v>
      </c>
      <c r="K2682" s="1" t="s">
        <v>87</v>
      </c>
      <c r="L2682" s="1" t="s">
        <v>3770</v>
      </c>
      <c r="M2682" s="1" t="s">
        <v>3810</v>
      </c>
      <c r="N2682" s="1" t="s">
        <v>3738</v>
      </c>
      <c r="O2682" s="1" t="s">
        <v>49</v>
      </c>
      <c r="P2682">
        <v>175.11</v>
      </c>
      <c r="Q2682" s="1" t="s">
        <v>3739</v>
      </c>
      <c r="R2682">
        <v>8.2600079949745872E-2</v>
      </c>
      <c r="S2682" s="1" t="s">
        <v>3740</v>
      </c>
      <c r="T2682" s="1" t="s">
        <v>52</v>
      </c>
      <c r="U2682">
        <v>14.4641</v>
      </c>
      <c r="V2682">
        <v>11.9214</v>
      </c>
      <c r="W2682">
        <v>11.9214</v>
      </c>
      <c r="X2682" s="1" t="s">
        <v>53</v>
      </c>
      <c r="Y2682" s="1" t="s">
        <v>49</v>
      </c>
      <c r="Z2682" s="1" t="s">
        <v>3770</v>
      </c>
      <c r="AA2682" s="1" t="s">
        <v>3789</v>
      </c>
      <c r="AB2682" s="1" t="s">
        <v>3790</v>
      </c>
      <c r="AC2682" s="1" t="s">
        <v>125</v>
      </c>
      <c r="AD2682" s="1" t="s">
        <v>3791</v>
      </c>
      <c r="AE2682" s="1" t="s">
        <v>3792</v>
      </c>
      <c r="AF2682" s="1" t="s">
        <v>70</v>
      </c>
      <c r="AG2682" s="1" t="s">
        <v>3745</v>
      </c>
      <c r="AH2682">
        <v>878</v>
      </c>
      <c r="AI2682" s="1" t="s">
        <v>70</v>
      </c>
      <c r="AJ2682" s="1" t="s">
        <v>71</v>
      </c>
      <c r="AK2682" s="1" t="s">
        <v>72</v>
      </c>
      <c r="AL2682">
        <v>1</v>
      </c>
      <c r="AM2682" s="1" t="s">
        <v>5535</v>
      </c>
      <c r="AN2682" s="2">
        <v>46143</v>
      </c>
      <c r="AO2682" s="3">
        <v>46143</v>
      </c>
    </row>
    <row r="2683" spans="1:41">
      <c r="A2683" s="1" t="s">
        <v>5536</v>
      </c>
      <c r="B2683" s="1" t="s">
        <v>3733</v>
      </c>
      <c r="E2683" s="1" t="s">
        <v>3787</v>
      </c>
      <c r="F2683">
        <v>46155.833333333336</v>
      </c>
      <c r="G2683">
        <v>46156.833333333336</v>
      </c>
      <c r="H2683">
        <v>46142.833333333336</v>
      </c>
      <c r="I2683">
        <v>46173.833333333336</v>
      </c>
      <c r="J2683" s="1" t="s">
        <v>3769</v>
      </c>
      <c r="K2683" s="1" t="s">
        <v>87</v>
      </c>
      <c r="L2683" s="1" t="s">
        <v>3770</v>
      </c>
      <c r="M2683" s="1" t="s">
        <v>3813</v>
      </c>
      <c r="N2683" s="1" t="s">
        <v>3738</v>
      </c>
      <c r="O2683" s="1" t="s">
        <v>49</v>
      </c>
      <c r="P2683">
        <v>202.52699999999999</v>
      </c>
      <c r="Q2683" s="1" t="s">
        <v>3739</v>
      </c>
      <c r="R2683">
        <v>8.2599850884079645E-2</v>
      </c>
      <c r="S2683" s="1" t="s">
        <v>3740</v>
      </c>
      <c r="T2683" s="1" t="s">
        <v>52</v>
      </c>
      <c r="U2683">
        <v>16.7287</v>
      </c>
      <c r="V2683">
        <v>13.788</v>
      </c>
      <c r="W2683">
        <v>13.788</v>
      </c>
      <c r="X2683" s="1" t="s">
        <v>53</v>
      </c>
      <c r="Y2683" s="1" t="s">
        <v>49</v>
      </c>
      <c r="Z2683" s="1" t="s">
        <v>3770</v>
      </c>
      <c r="AA2683" s="1" t="s">
        <v>55</v>
      </c>
      <c r="AB2683" s="1" t="s">
        <v>56</v>
      </c>
      <c r="AC2683" s="1" t="s">
        <v>57</v>
      </c>
      <c r="AD2683" s="1" t="s">
        <v>58</v>
      </c>
      <c r="AE2683" s="1" t="s">
        <v>59</v>
      </c>
      <c r="AF2683" s="1" t="s">
        <v>56</v>
      </c>
      <c r="AG2683" s="1" t="s">
        <v>3745</v>
      </c>
      <c r="AH2683">
        <v>879</v>
      </c>
      <c r="AI2683" s="1" t="s">
        <v>56</v>
      </c>
      <c r="AJ2683" s="1" t="s">
        <v>56</v>
      </c>
      <c r="AK2683" s="1" t="s">
        <v>61</v>
      </c>
      <c r="AL2683">
        <v>1</v>
      </c>
      <c r="AM2683" s="1" t="s">
        <v>5537</v>
      </c>
      <c r="AN2683" s="2">
        <v>46143</v>
      </c>
      <c r="AO2683" s="3">
        <v>46143</v>
      </c>
    </row>
    <row r="2684" spans="1:41">
      <c r="A2684" s="1" t="s">
        <v>5538</v>
      </c>
      <c r="B2684" s="1" t="s">
        <v>3733</v>
      </c>
      <c r="E2684" s="1" t="s">
        <v>3787</v>
      </c>
      <c r="F2684">
        <v>46155.833333333336</v>
      </c>
      <c r="G2684">
        <v>46156.833333333336</v>
      </c>
      <c r="H2684">
        <v>46142.833333333336</v>
      </c>
      <c r="I2684">
        <v>46173.833333333336</v>
      </c>
      <c r="J2684" s="1" t="s">
        <v>3777</v>
      </c>
      <c r="K2684" s="1" t="s">
        <v>107</v>
      </c>
      <c r="L2684" s="1" t="s">
        <v>3778</v>
      </c>
      <c r="M2684" s="1" t="s">
        <v>3816</v>
      </c>
      <c r="N2684" s="1" t="s">
        <v>3738</v>
      </c>
      <c r="O2684" s="1" t="s">
        <v>49</v>
      </c>
      <c r="P2684">
        <v>124.51179999999999</v>
      </c>
      <c r="Q2684" s="1" t="s">
        <v>3780</v>
      </c>
      <c r="R2684">
        <v>0.5</v>
      </c>
      <c r="S2684" s="1" t="s">
        <v>51</v>
      </c>
      <c r="T2684" s="1" t="s">
        <v>52</v>
      </c>
      <c r="U2684">
        <v>62.255899999999997</v>
      </c>
      <c r="V2684">
        <v>57.275399999999998</v>
      </c>
      <c r="W2684">
        <v>57.275399999999998</v>
      </c>
      <c r="X2684" s="1" t="s">
        <v>53</v>
      </c>
      <c r="Y2684" s="1" t="s">
        <v>49</v>
      </c>
      <c r="Z2684" s="1" t="s">
        <v>3778</v>
      </c>
      <c r="AA2684" s="1" t="s">
        <v>3817</v>
      </c>
      <c r="AB2684" s="1" t="s">
        <v>3790</v>
      </c>
      <c r="AC2684" s="1" t="s">
        <v>125</v>
      </c>
      <c r="AD2684" s="1" t="s">
        <v>3791</v>
      </c>
      <c r="AE2684" s="1" t="s">
        <v>3792</v>
      </c>
      <c r="AF2684" s="1" t="s">
        <v>70</v>
      </c>
      <c r="AG2684" s="1" t="s">
        <v>3745</v>
      </c>
      <c r="AH2684">
        <v>880</v>
      </c>
      <c r="AI2684" s="1" t="s">
        <v>113</v>
      </c>
      <c r="AJ2684" s="1" t="s">
        <v>114</v>
      </c>
      <c r="AK2684" s="1" t="s">
        <v>115</v>
      </c>
      <c r="AL2684">
        <v>1</v>
      </c>
      <c r="AM2684" s="1" t="s">
        <v>5539</v>
      </c>
      <c r="AN2684" s="2">
        <v>46143</v>
      </c>
      <c r="AO2684" s="3">
        <v>46143</v>
      </c>
    </row>
    <row r="2685" spans="1:41">
      <c r="A2685" s="1" t="s">
        <v>5540</v>
      </c>
      <c r="B2685" s="1" t="s">
        <v>3733</v>
      </c>
      <c r="E2685" s="1" t="s">
        <v>3787</v>
      </c>
      <c r="F2685">
        <v>46155.833333333336</v>
      </c>
      <c r="G2685">
        <v>46156.833333333336</v>
      </c>
      <c r="H2685">
        <v>46142.833333333336</v>
      </c>
      <c r="I2685">
        <v>46173.833333333336</v>
      </c>
      <c r="J2685" s="1" t="s">
        <v>3777</v>
      </c>
      <c r="K2685" s="1" t="s">
        <v>107</v>
      </c>
      <c r="L2685" s="1" t="s">
        <v>3778</v>
      </c>
      <c r="M2685" s="1" t="s">
        <v>3820</v>
      </c>
      <c r="N2685" s="1" t="s">
        <v>3738</v>
      </c>
      <c r="O2685" s="1" t="s">
        <v>49</v>
      </c>
      <c r="P2685">
        <v>137.4778</v>
      </c>
      <c r="Q2685" s="1" t="s">
        <v>3780</v>
      </c>
      <c r="R2685">
        <v>0.5</v>
      </c>
      <c r="S2685" s="1" t="s">
        <v>51</v>
      </c>
      <c r="T2685" s="1" t="s">
        <v>52</v>
      </c>
      <c r="U2685">
        <v>68.738900000000001</v>
      </c>
      <c r="V2685">
        <v>63.239800000000002</v>
      </c>
      <c r="W2685">
        <v>63.239800000000002</v>
      </c>
      <c r="X2685" s="1" t="s">
        <v>53</v>
      </c>
      <c r="Y2685" s="1" t="s">
        <v>49</v>
      </c>
      <c r="Z2685" s="1" t="s">
        <v>3778</v>
      </c>
      <c r="AA2685" s="1" t="s">
        <v>3817</v>
      </c>
      <c r="AB2685" s="1" t="s">
        <v>3790</v>
      </c>
      <c r="AC2685" s="1" t="s">
        <v>125</v>
      </c>
      <c r="AD2685" s="1" t="s">
        <v>3791</v>
      </c>
      <c r="AE2685" s="1" t="s">
        <v>3792</v>
      </c>
      <c r="AF2685" s="1" t="s">
        <v>70</v>
      </c>
      <c r="AG2685" s="1" t="s">
        <v>3745</v>
      </c>
      <c r="AH2685">
        <v>881</v>
      </c>
      <c r="AI2685" s="1" t="s">
        <v>113</v>
      </c>
      <c r="AJ2685" s="1" t="s">
        <v>114</v>
      </c>
      <c r="AK2685" s="1" t="s">
        <v>115</v>
      </c>
      <c r="AL2685">
        <v>1</v>
      </c>
      <c r="AM2685" s="1" t="s">
        <v>5541</v>
      </c>
      <c r="AN2685" s="2">
        <v>46143</v>
      </c>
      <c r="AO2685" s="3">
        <v>46143</v>
      </c>
    </row>
    <row r="2686" spans="1:41">
      <c r="A2686" s="1" t="s">
        <v>5542</v>
      </c>
      <c r="B2686" s="1" t="s">
        <v>3733</v>
      </c>
      <c r="E2686" s="1" t="s">
        <v>3734</v>
      </c>
      <c r="F2686">
        <v>46156.833333333336</v>
      </c>
      <c r="G2686">
        <v>46157.833333333336</v>
      </c>
      <c r="H2686">
        <v>46142.833333333336</v>
      </c>
      <c r="I2686">
        <v>46173.833333333336</v>
      </c>
      <c r="J2686" s="1" t="s">
        <v>3735</v>
      </c>
      <c r="K2686" s="1" t="s">
        <v>45</v>
      </c>
      <c r="L2686" s="1" t="s">
        <v>3736</v>
      </c>
      <c r="M2686" s="1" t="s">
        <v>3737</v>
      </c>
      <c r="N2686" s="1" t="s">
        <v>3738</v>
      </c>
      <c r="O2686" s="1" t="s">
        <v>49</v>
      </c>
      <c r="P2686">
        <v>1483.9960000000001</v>
      </c>
      <c r="Q2686" s="1" t="s">
        <v>3739</v>
      </c>
      <c r="R2686">
        <v>3.161100164690471E-2</v>
      </c>
      <c r="S2686" s="1" t="s">
        <v>3740</v>
      </c>
      <c r="T2686" s="1" t="s">
        <v>52</v>
      </c>
      <c r="U2686">
        <v>46.910600000000002</v>
      </c>
      <c r="V2686">
        <v>38.064500000000002</v>
      </c>
      <c r="W2686">
        <v>38.064500000000002</v>
      </c>
      <c r="X2686" s="1" t="s">
        <v>53</v>
      </c>
      <c r="Y2686" s="1" t="s">
        <v>49</v>
      </c>
      <c r="Z2686" s="1" t="s">
        <v>3736</v>
      </c>
      <c r="AA2686" s="1" t="s">
        <v>3741</v>
      </c>
      <c r="AB2686" s="1" t="s">
        <v>3742</v>
      </c>
      <c r="AC2686" s="1" t="s">
        <v>67</v>
      </c>
      <c r="AD2686" s="1" t="s">
        <v>3743</v>
      </c>
      <c r="AE2686" s="1" t="s">
        <v>3744</v>
      </c>
      <c r="AF2686" s="1" t="s">
        <v>70</v>
      </c>
      <c r="AG2686" s="1" t="s">
        <v>3745</v>
      </c>
      <c r="AH2686">
        <v>882</v>
      </c>
      <c r="AI2686" s="1" t="s">
        <v>70</v>
      </c>
      <c r="AJ2686" s="1" t="s">
        <v>71</v>
      </c>
      <c r="AK2686" s="1" t="s">
        <v>72</v>
      </c>
      <c r="AL2686">
        <v>1</v>
      </c>
      <c r="AM2686" s="1" t="s">
        <v>5543</v>
      </c>
      <c r="AN2686" s="2">
        <v>46143</v>
      </c>
      <c r="AO2686" s="3">
        <v>46143</v>
      </c>
    </row>
    <row r="2687" spans="1:41">
      <c r="A2687" s="1" t="s">
        <v>5544</v>
      </c>
      <c r="B2687" s="1" t="s">
        <v>3733</v>
      </c>
      <c r="E2687" s="1" t="s">
        <v>3734</v>
      </c>
      <c r="F2687">
        <v>46156.833333333336</v>
      </c>
      <c r="G2687">
        <v>46157.833333333336</v>
      </c>
      <c r="H2687">
        <v>46142.833333333336</v>
      </c>
      <c r="I2687">
        <v>46173.833333333336</v>
      </c>
      <c r="J2687" s="1" t="s">
        <v>3735</v>
      </c>
      <c r="K2687" s="1" t="s">
        <v>45</v>
      </c>
      <c r="L2687" s="1" t="s">
        <v>3736</v>
      </c>
      <c r="M2687" s="1" t="s">
        <v>3748</v>
      </c>
      <c r="N2687" s="1" t="s">
        <v>3738</v>
      </c>
      <c r="O2687" s="1" t="s">
        <v>49</v>
      </c>
      <c r="P2687">
        <v>1428.3758</v>
      </c>
      <c r="Q2687" s="1" t="s">
        <v>3739</v>
      </c>
      <c r="R2687">
        <v>3.1611008811546659E-2</v>
      </c>
      <c r="S2687" s="1" t="s">
        <v>3740</v>
      </c>
      <c r="T2687" s="1" t="s">
        <v>52</v>
      </c>
      <c r="U2687">
        <v>45.1524</v>
      </c>
      <c r="V2687">
        <v>36.637799999999999</v>
      </c>
      <c r="W2687">
        <v>36.637799999999999</v>
      </c>
      <c r="X2687" s="1" t="s">
        <v>53</v>
      </c>
      <c r="Y2687" s="1" t="s">
        <v>49</v>
      </c>
      <c r="Z2687" s="1" t="s">
        <v>3736</v>
      </c>
      <c r="AA2687" s="1" t="s">
        <v>3741</v>
      </c>
      <c r="AB2687" s="1" t="s">
        <v>3742</v>
      </c>
      <c r="AC2687" s="1" t="s">
        <v>67</v>
      </c>
      <c r="AD2687" s="1" t="s">
        <v>3743</v>
      </c>
      <c r="AE2687" s="1" t="s">
        <v>3744</v>
      </c>
      <c r="AF2687" s="1" t="s">
        <v>70</v>
      </c>
      <c r="AG2687" s="1" t="s">
        <v>3745</v>
      </c>
      <c r="AH2687">
        <v>883</v>
      </c>
      <c r="AI2687" s="1" t="s">
        <v>70</v>
      </c>
      <c r="AJ2687" s="1" t="s">
        <v>71</v>
      </c>
      <c r="AK2687" s="1" t="s">
        <v>72</v>
      </c>
      <c r="AL2687">
        <v>1</v>
      </c>
      <c r="AM2687" s="1" t="s">
        <v>5545</v>
      </c>
      <c r="AN2687" s="2">
        <v>46143</v>
      </c>
      <c r="AO2687" s="3">
        <v>46143</v>
      </c>
    </row>
    <row r="2688" spans="1:41">
      <c r="A2688" s="1" t="s">
        <v>5546</v>
      </c>
      <c r="B2688" s="1" t="s">
        <v>3733</v>
      </c>
      <c r="E2688" s="1" t="s">
        <v>3734</v>
      </c>
      <c r="F2688">
        <v>46156.833333333336</v>
      </c>
      <c r="G2688">
        <v>46157.833333333336</v>
      </c>
      <c r="H2688">
        <v>46142.833333333336</v>
      </c>
      <c r="I2688">
        <v>46173.833333333336</v>
      </c>
      <c r="J2688" s="1" t="s">
        <v>3751</v>
      </c>
      <c r="K2688" s="1" t="s">
        <v>124</v>
      </c>
      <c r="L2688" s="1" t="s">
        <v>3752</v>
      </c>
      <c r="M2688" s="1" t="s">
        <v>3753</v>
      </c>
      <c r="N2688" s="1" t="s">
        <v>3738</v>
      </c>
      <c r="O2688" s="1" t="s">
        <v>49</v>
      </c>
      <c r="P2688">
        <v>11.963800000000001</v>
      </c>
      <c r="Q2688" s="1" t="s">
        <v>3754</v>
      </c>
      <c r="R2688">
        <v>6.2500041792741428</v>
      </c>
      <c r="S2688" s="1" t="s">
        <v>51</v>
      </c>
      <c r="T2688" s="1" t="s">
        <v>52</v>
      </c>
      <c r="U2688">
        <v>74.773799999999994</v>
      </c>
      <c r="V2688">
        <v>71.0351</v>
      </c>
      <c r="W2688">
        <v>71.0351</v>
      </c>
      <c r="X2688" s="1" t="s">
        <v>53</v>
      </c>
      <c r="Y2688" s="1" t="s">
        <v>49</v>
      </c>
      <c r="Z2688" s="1" t="s">
        <v>3752</v>
      </c>
      <c r="AA2688" s="1" t="s">
        <v>3741</v>
      </c>
      <c r="AB2688" s="1" t="s">
        <v>3742</v>
      </c>
      <c r="AC2688" s="1" t="s">
        <v>67</v>
      </c>
      <c r="AD2688" s="1" t="s">
        <v>3743</v>
      </c>
      <c r="AE2688" s="1" t="s">
        <v>3744</v>
      </c>
      <c r="AF2688" s="1" t="s">
        <v>70</v>
      </c>
      <c r="AG2688" s="1" t="s">
        <v>3745</v>
      </c>
      <c r="AH2688">
        <v>884</v>
      </c>
      <c r="AI2688" s="1" t="s">
        <v>70</v>
      </c>
      <c r="AJ2688" s="1" t="s">
        <v>71</v>
      </c>
      <c r="AK2688" s="1" t="s">
        <v>72</v>
      </c>
      <c r="AL2688">
        <v>1</v>
      </c>
      <c r="AM2688" s="1" t="s">
        <v>5547</v>
      </c>
      <c r="AN2688" s="2">
        <v>46143</v>
      </c>
      <c r="AO2688" s="3">
        <v>46143</v>
      </c>
    </row>
    <row r="2689" spans="1:41">
      <c r="A2689" s="1" t="s">
        <v>5548</v>
      </c>
      <c r="B2689" s="1" t="s">
        <v>3733</v>
      </c>
      <c r="E2689" s="1" t="s">
        <v>3734</v>
      </c>
      <c r="F2689">
        <v>46156.833333333336</v>
      </c>
      <c r="G2689">
        <v>46157.833333333336</v>
      </c>
      <c r="H2689">
        <v>46142.833333333336</v>
      </c>
      <c r="I2689">
        <v>46173.833333333336</v>
      </c>
      <c r="J2689" s="1" t="s">
        <v>3751</v>
      </c>
      <c r="K2689" s="1" t="s">
        <v>124</v>
      </c>
      <c r="L2689" s="1" t="s">
        <v>3752</v>
      </c>
      <c r="M2689" s="1" t="s">
        <v>3757</v>
      </c>
      <c r="N2689" s="1" t="s">
        <v>3738</v>
      </c>
      <c r="O2689" s="1" t="s">
        <v>49</v>
      </c>
      <c r="P2689">
        <v>12.8688</v>
      </c>
      <c r="Q2689" s="1" t="s">
        <v>3754</v>
      </c>
      <c r="R2689">
        <v>6.2500155414646272</v>
      </c>
      <c r="S2689" s="1" t="s">
        <v>51</v>
      </c>
      <c r="T2689" s="1" t="s">
        <v>52</v>
      </c>
      <c r="U2689">
        <v>80.430199999999999</v>
      </c>
      <c r="V2689">
        <v>76.408699999999996</v>
      </c>
      <c r="W2689">
        <v>76.408699999999996</v>
      </c>
      <c r="X2689" s="1" t="s">
        <v>53</v>
      </c>
      <c r="Y2689" s="1" t="s">
        <v>49</v>
      </c>
      <c r="Z2689" s="1" t="s">
        <v>3752</v>
      </c>
      <c r="AA2689" s="1" t="s">
        <v>3741</v>
      </c>
      <c r="AB2689" s="1" t="s">
        <v>3742</v>
      </c>
      <c r="AC2689" s="1" t="s">
        <v>67</v>
      </c>
      <c r="AD2689" s="1" t="s">
        <v>3743</v>
      </c>
      <c r="AE2689" s="1" t="s">
        <v>3744</v>
      </c>
      <c r="AF2689" s="1" t="s">
        <v>70</v>
      </c>
      <c r="AG2689" s="1" t="s">
        <v>3745</v>
      </c>
      <c r="AH2689">
        <v>885</v>
      </c>
      <c r="AI2689" s="1" t="s">
        <v>70</v>
      </c>
      <c r="AJ2689" s="1" t="s">
        <v>71</v>
      </c>
      <c r="AK2689" s="1" t="s">
        <v>72</v>
      </c>
      <c r="AL2689">
        <v>1</v>
      </c>
      <c r="AM2689" s="1" t="s">
        <v>5549</v>
      </c>
      <c r="AN2689" s="2">
        <v>46143</v>
      </c>
      <c r="AO2689" s="3">
        <v>46143</v>
      </c>
    </row>
    <row r="2690" spans="1:41">
      <c r="A2690" s="1" t="s">
        <v>5550</v>
      </c>
      <c r="B2690" s="1" t="s">
        <v>3733</v>
      </c>
      <c r="E2690" s="1" t="s">
        <v>3734</v>
      </c>
      <c r="F2690">
        <v>46156.833333333336</v>
      </c>
      <c r="G2690">
        <v>46157.833333333336</v>
      </c>
      <c r="H2690">
        <v>46142.833333333336</v>
      </c>
      <c r="I2690">
        <v>46173.833333333336</v>
      </c>
      <c r="J2690" s="1" t="s">
        <v>3760</v>
      </c>
      <c r="K2690" s="1" t="s">
        <v>76</v>
      </c>
      <c r="L2690" s="1" t="s">
        <v>3761</v>
      </c>
      <c r="M2690" s="1" t="s">
        <v>3762</v>
      </c>
      <c r="N2690" s="1" t="s">
        <v>3738</v>
      </c>
      <c r="O2690" s="1" t="s">
        <v>49</v>
      </c>
      <c r="P2690">
        <v>293.40170000000001</v>
      </c>
      <c r="Q2690" s="1" t="s">
        <v>3763</v>
      </c>
      <c r="R2690">
        <v>2.5999849353292775E-2</v>
      </c>
      <c r="S2690" s="1" t="s">
        <v>51</v>
      </c>
      <c r="T2690" s="1" t="s">
        <v>52</v>
      </c>
      <c r="U2690">
        <v>7.6284000000000001</v>
      </c>
      <c r="V2690">
        <v>7.0415999999999999</v>
      </c>
      <c r="W2690">
        <v>7.0415999999999999</v>
      </c>
      <c r="X2690" s="1" t="s">
        <v>53</v>
      </c>
      <c r="Y2690" s="1" t="s">
        <v>49</v>
      </c>
      <c r="Z2690" s="1" t="s">
        <v>3761</v>
      </c>
      <c r="AA2690" s="1" t="s">
        <v>3741</v>
      </c>
      <c r="AB2690" s="1" t="s">
        <v>3742</v>
      </c>
      <c r="AC2690" s="1" t="s">
        <v>67</v>
      </c>
      <c r="AD2690" s="1" t="s">
        <v>3743</v>
      </c>
      <c r="AE2690" s="1" t="s">
        <v>3744</v>
      </c>
      <c r="AF2690" s="1" t="s">
        <v>70</v>
      </c>
      <c r="AG2690" s="1" t="s">
        <v>3745</v>
      </c>
      <c r="AH2690">
        <v>886</v>
      </c>
      <c r="AI2690" s="1" t="s">
        <v>70</v>
      </c>
      <c r="AJ2690" s="1" t="s">
        <v>71</v>
      </c>
      <c r="AK2690" s="1" t="s">
        <v>72</v>
      </c>
      <c r="AL2690">
        <v>1</v>
      </c>
      <c r="AM2690" s="1" t="s">
        <v>5551</v>
      </c>
      <c r="AN2690" s="2">
        <v>46143</v>
      </c>
      <c r="AO2690" s="3">
        <v>46143</v>
      </c>
    </row>
    <row r="2691" spans="1:41">
      <c r="A2691" s="1" t="s">
        <v>5552</v>
      </c>
      <c r="B2691" s="1" t="s">
        <v>3733</v>
      </c>
      <c r="E2691" s="1" t="s">
        <v>3734</v>
      </c>
      <c r="F2691">
        <v>46156.833333333336</v>
      </c>
      <c r="G2691">
        <v>46157.833333333336</v>
      </c>
      <c r="H2691">
        <v>46142.833333333336</v>
      </c>
      <c r="I2691">
        <v>46173.833333333336</v>
      </c>
      <c r="J2691" s="1" t="s">
        <v>3760</v>
      </c>
      <c r="K2691" s="1" t="s">
        <v>76</v>
      </c>
      <c r="L2691" s="1" t="s">
        <v>3761</v>
      </c>
      <c r="M2691" s="1" t="s">
        <v>3766</v>
      </c>
      <c r="N2691" s="1" t="s">
        <v>3738</v>
      </c>
      <c r="O2691" s="1" t="s">
        <v>49</v>
      </c>
      <c r="P2691">
        <v>347.77229999999997</v>
      </c>
      <c r="Q2691" s="1" t="s">
        <v>3763</v>
      </c>
      <c r="R2691">
        <v>2.6000058083981963E-2</v>
      </c>
      <c r="S2691" s="1" t="s">
        <v>51</v>
      </c>
      <c r="T2691" s="1" t="s">
        <v>52</v>
      </c>
      <c r="U2691">
        <v>9.0420999999999996</v>
      </c>
      <c r="V2691">
        <v>8.3465000000000007</v>
      </c>
      <c r="W2691">
        <v>8.3465000000000007</v>
      </c>
      <c r="X2691" s="1" t="s">
        <v>53</v>
      </c>
      <c r="Y2691" s="1" t="s">
        <v>49</v>
      </c>
      <c r="Z2691" s="1" t="s">
        <v>3761</v>
      </c>
      <c r="AA2691" s="1" t="s">
        <v>3741</v>
      </c>
      <c r="AB2691" s="1" t="s">
        <v>3742</v>
      </c>
      <c r="AC2691" s="1" t="s">
        <v>67</v>
      </c>
      <c r="AD2691" s="1" t="s">
        <v>3743</v>
      </c>
      <c r="AE2691" s="1" t="s">
        <v>3744</v>
      </c>
      <c r="AF2691" s="1" t="s">
        <v>70</v>
      </c>
      <c r="AG2691" s="1" t="s">
        <v>3745</v>
      </c>
      <c r="AH2691">
        <v>887</v>
      </c>
      <c r="AI2691" s="1" t="s">
        <v>70</v>
      </c>
      <c r="AJ2691" s="1" t="s">
        <v>71</v>
      </c>
      <c r="AK2691" s="1" t="s">
        <v>72</v>
      </c>
      <c r="AL2691">
        <v>1</v>
      </c>
      <c r="AM2691" s="1" t="s">
        <v>5553</v>
      </c>
      <c r="AN2691" s="2">
        <v>46143</v>
      </c>
      <c r="AO2691" s="3">
        <v>46143</v>
      </c>
    </row>
    <row r="2692" spans="1:41">
      <c r="A2692" s="1" t="s">
        <v>5554</v>
      </c>
      <c r="B2692" s="1" t="s">
        <v>3733</v>
      </c>
      <c r="E2692" s="1" t="s">
        <v>3734</v>
      </c>
      <c r="F2692">
        <v>46156.833333333336</v>
      </c>
      <c r="G2692">
        <v>46157.833333333336</v>
      </c>
      <c r="H2692">
        <v>46142.833333333336</v>
      </c>
      <c r="I2692">
        <v>46173.833333333336</v>
      </c>
      <c r="J2692" s="1" t="s">
        <v>3769</v>
      </c>
      <c r="K2692" s="1" t="s">
        <v>87</v>
      </c>
      <c r="L2692" s="1" t="s">
        <v>3770</v>
      </c>
      <c r="M2692" s="1" t="s">
        <v>3771</v>
      </c>
      <c r="N2692" s="1" t="s">
        <v>3738</v>
      </c>
      <c r="O2692" s="1" t="s">
        <v>49</v>
      </c>
      <c r="P2692">
        <v>419.65969999999999</v>
      </c>
      <c r="Q2692" s="1" t="s">
        <v>3739</v>
      </c>
      <c r="R2692">
        <v>8.260002092171348E-2</v>
      </c>
      <c r="S2692" s="1" t="s">
        <v>3740</v>
      </c>
      <c r="T2692" s="1" t="s">
        <v>52</v>
      </c>
      <c r="U2692">
        <v>34.663899999999998</v>
      </c>
      <c r="V2692">
        <v>28.570399999999999</v>
      </c>
      <c r="W2692">
        <v>28.570399999999999</v>
      </c>
      <c r="X2692" s="1" t="s">
        <v>53</v>
      </c>
      <c r="Y2692" s="1" t="s">
        <v>49</v>
      </c>
      <c r="Z2692" s="1" t="s">
        <v>3770</v>
      </c>
      <c r="AA2692" s="1" t="s">
        <v>3741</v>
      </c>
      <c r="AB2692" s="1" t="s">
        <v>3742</v>
      </c>
      <c r="AC2692" s="1" t="s">
        <v>67</v>
      </c>
      <c r="AD2692" s="1" t="s">
        <v>3743</v>
      </c>
      <c r="AE2692" s="1" t="s">
        <v>3744</v>
      </c>
      <c r="AF2692" s="1" t="s">
        <v>70</v>
      </c>
      <c r="AG2692" s="1" t="s">
        <v>3745</v>
      </c>
      <c r="AH2692">
        <v>888</v>
      </c>
      <c r="AI2692" s="1" t="s">
        <v>70</v>
      </c>
      <c r="AJ2692" s="1" t="s">
        <v>71</v>
      </c>
      <c r="AK2692" s="1" t="s">
        <v>72</v>
      </c>
      <c r="AL2692">
        <v>1</v>
      </c>
      <c r="AM2692" s="1" t="s">
        <v>5555</v>
      </c>
      <c r="AN2692" s="2">
        <v>46143</v>
      </c>
      <c r="AO2692" s="3">
        <v>46143</v>
      </c>
    </row>
    <row r="2693" spans="1:41">
      <c r="A2693" s="1" t="s">
        <v>5556</v>
      </c>
      <c r="B2693" s="1" t="s">
        <v>3733</v>
      </c>
      <c r="E2693" s="1" t="s">
        <v>3734</v>
      </c>
      <c r="F2693">
        <v>46156.833333333336</v>
      </c>
      <c r="G2693">
        <v>46157.833333333336</v>
      </c>
      <c r="H2693">
        <v>46142.833333333336</v>
      </c>
      <c r="I2693">
        <v>46173.833333333336</v>
      </c>
      <c r="J2693" s="1" t="s">
        <v>3769</v>
      </c>
      <c r="K2693" s="1" t="s">
        <v>87</v>
      </c>
      <c r="L2693" s="1" t="s">
        <v>3770</v>
      </c>
      <c r="M2693" s="1" t="s">
        <v>3774</v>
      </c>
      <c r="N2693" s="1" t="s">
        <v>3738</v>
      </c>
      <c r="O2693" s="1" t="s">
        <v>49</v>
      </c>
      <c r="P2693">
        <v>442.71089999999998</v>
      </c>
      <c r="Q2693" s="1" t="s">
        <v>3739</v>
      </c>
      <c r="R2693">
        <v>8.2599954055795788E-2</v>
      </c>
      <c r="S2693" s="1" t="s">
        <v>3740</v>
      </c>
      <c r="T2693" s="1" t="s">
        <v>52</v>
      </c>
      <c r="U2693">
        <v>36.567900000000002</v>
      </c>
      <c r="V2693">
        <v>30.139800000000001</v>
      </c>
      <c r="W2693">
        <v>30.139800000000001</v>
      </c>
      <c r="X2693" s="1" t="s">
        <v>53</v>
      </c>
      <c r="Y2693" s="1" t="s">
        <v>49</v>
      </c>
      <c r="Z2693" s="1" t="s">
        <v>3770</v>
      </c>
      <c r="AA2693" s="1" t="s">
        <v>3741</v>
      </c>
      <c r="AB2693" s="1" t="s">
        <v>3742</v>
      </c>
      <c r="AC2693" s="1" t="s">
        <v>67</v>
      </c>
      <c r="AD2693" s="1" t="s">
        <v>3743</v>
      </c>
      <c r="AE2693" s="1" t="s">
        <v>3744</v>
      </c>
      <c r="AF2693" s="1" t="s">
        <v>70</v>
      </c>
      <c r="AG2693" s="1" t="s">
        <v>3745</v>
      </c>
      <c r="AH2693">
        <v>889</v>
      </c>
      <c r="AI2693" s="1" t="s">
        <v>70</v>
      </c>
      <c r="AJ2693" s="1" t="s">
        <v>71</v>
      </c>
      <c r="AK2693" s="1" t="s">
        <v>72</v>
      </c>
      <c r="AL2693">
        <v>1</v>
      </c>
      <c r="AM2693" s="1" t="s">
        <v>5557</v>
      </c>
      <c r="AN2693" s="2">
        <v>46143</v>
      </c>
      <c r="AO2693" s="3">
        <v>46143</v>
      </c>
    </row>
    <row r="2694" spans="1:41">
      <c r="A2694" s="1" t="s">
        <v>5558</v>
      </c>
      <c r="B2694" s="1" t="s">
        <v>3733</v>
      </c>
      <c r="E2694" s="1" t="s">
        <v>3734</v>
      </c>
      <c r="F2694">
        <v>46156.833333333336</v>
      </c>
      <c r="G2694">
        <v>46157.833333333336</v>
      </c>
      <c r="H2694">
        <v>46142.833333333336</v>
      </c>
      <c r="I2694">
        <v>46173.833333333336</v>
      </c>
      <c r="J2694" s="1" t="s">
        <v>3777</v>
      </c>
      <c r="K2694" s="1" t="s">
        <v>107</v>
      </c>
      <c r="L2694" s="1" t="s">
        <v>3778</v>
      </c>
      <c r="M2694" s="1" t="s">
        <v>3779</v>
      </c>
      <c r="N2694" s="1" t="s">
        <v>3738</v>
      </c>
      <c r="O2694" s="1" t="s">
        <v>49</v>
      </c>
      <c r="P2694">
        <v>296.41109999999998</v>
      </c>
      <c r="Q2694" s="1" t="s">
        <v>3780</v>
      </c>
      <c r="R2694">
        <v>0.50000016868464103</v>
      </c>
      <c r="S2694" s="1" t="s">
        <v>51</v>
      </c>
      <c r="T2694" s="1" t="s">
        <v>52</v>
      </c>
      <c r="U2694">
        <v>148.2056</v>
      </c>
      <c r="V2694">
        <v>136.34909999999999</v>
      </c>
      <c r="W2694">
        <v>136.34909999999999</v>
      </c>
      <c r="X2694" s="1" t="s">
        <v>53</v>
      </c>
      <c r="Y2694" s="1" t="s">
        <v>49</v>
      </c>
      <c r="Z2694" s="1" t="s">
        <v>3778</v>
      </c>
      <c r="AA2694" s="1" t="s">
        <v>3781</v>
      </c>
      <c r="AB2694" s="1" t="s">
        <v>3742</v>
      </c>
      <c r="AC2694" s="1" t="s">
        <v>67</v>
      </c>
      <c r="AD2694" s="1" t="s">
        <v>3743</v>
      </c>
      <c r="AE2694" s="1" t="s">
        <v>3744</v>
      </c>
      <c r="AF2694" s="1" t="s">
        <v>70</v>
      </c>
      <c r="AG2694" s="1" t="s">
        <v>3745</v>
      </c>
      <c r="AH2694">
        <v>890</v>
      </c>
      <c r="AI2694" s="1" t="s">
        <v>113</v>
      </c>
      <c r="AJ2694" s="1" t="s">
        <v>114</v>
      </c>
      <c r="AK2694" s="1" t="s">
        <v>115</v>
      </c>
      <c r="AL2694">
        <v>1</v>
      </c>
      <c r="AM2694" s="1" t="s">
        <v>5559</v>
      </c>
      <c r="AN2694" s="2">
        <v>46143</v>
      </c>
      <c r="AO2694" s="3">
        <v>46143</v>
      </c>
    </row>
    <row r="2695" spans="1:41">
      <c r="A2695" s="1" t="s">
        <v>5560</v>
      </c>
      <c r="B2695" s="1" t="s">
        <v>3733</v>
      </c>
      <c r="E2695" s="1" t="s">
        <v>3734</v>
      </c>
      <c r="F2695">
        <v>46156.833333333336</v>
      </c>
      <c r="G2695">
        <v>46157.833333333336</v>
      </c>
      <c r="H2695">
        <v>46142.833333333336</v>
      </c>
      <c r="I2695">
        <v>46173.833333333336</v>
      </c>
      <c r="J2695" s="1" t="s">
        <v>3777</v>
      </c>
      <c r="K2695" s="1" t="s">
        <v>107</v>
      </c>
      <c r="L2695" s="1" t="s">
        <v>3778</v>
      </c>
      <c r="M2695" s="1" t="s">
        <v>3784</v>
      </c>
      <c r="N2695" s="1" t="s">
        <v>3738</v>
      </c>
      <c r="O2695" s="1" t="s">
        <v>49</v>
      </c>
      <c r="P2695">
        <v>282.65140000000002</v>
      </c>
      <c r="Q2695" s="1" t="s">
        <v>3780</v>
      </c>
      <c r="R2695">
        <v>0.5</v>
      </c>
      <c r="S2695" s="1" t="s">
        <v>51</v>
      </c>
      <c r="T2695" s="1" t="s">
        <v>52</v>
      </c>
      <c r="U2695">
        <v>141.32570000000001</v>
      </c>
      <c r="V2695">
        <v>130.0196</v>
      </c>
      <c r="W2695">
        <v>130.0196</v>
      </c>
      <c r="X2695" s="1" t="s">
        <v>53</v>
      </c>
      <c r="Y2695" s="1" t="s">
        <v>49</v>
      </c>
      <c r="Z2695" s="1" t="s">
        <v>3778</v>
      </c>
      <c r="AA2695" s="1" t="s">
        <v>3781</v>
      </c>
      <c r="AB2695" s="1" t="s">
        <v>3742</v>
      </c>
      <c r="AC2695" s="1" t="s">
        <v>67</v>
      </c>
      <c r="AD2695" s="1" t="s">
        <v>3743</v>
      </c>
      <c r="AE2695" s="1" t="s">
        <v>3744</v>
      </c>
      <c r="AF2695" s="1" t="s">
        <v>70</v>
      </c>
      <c r="AG2695" s="1" t="s">
        <v>3745</v>
      </c>
      <c r="AH2695">
        <v>891</v>
      </c>
      <c r="AI2695" s="1" t="s">
        <v>113</v>
      </c>
      <c r="AJ2695" s="1" t="s">
        <v>114</v>
      </c>
      <c r="AK2695" s="1" t="s">
        <v>115</v>
      </c>
      <c r="AL2695">
        <v>1</v>
      </c>
      <c r="AM2695" s="1" t="s">
        <v>5561</v>
      </c>
      <c r="AN2695" s="2">
        <v>46143</v>
      </c>
      <c r="AO2695" s="3">
        <v>46143</v>
      </c>
    </row>
    <row r="2696" spans="1:41">
      <c r="A2696" s="1" t="s">
        <v>5562</v>
      </c>
      <c r="B2696" s="1" t="s">
        <v>3733</v>
      </c>
      <c r="E2696" s="1" t="s">
        <v>3787</v>
      </c>
      <c r="F2696">
        <v>46156.833333333336</v>
      </c>
      <c r="G2696">
        <v>46157.833333333336</v>
      </c>
      <c r="H2696">
        <v>46142.833333333336</v>
      </c>
      <c r="I2696">
        <v>46173.833333333336</v>
      </c>
      <c r="J2696" s="1" t="s">
        <v>3735</v>
      </c>
      <c r="K2696" s="1" t="s">
        <v>45</v>
      </c>
      <c r="L2696" s="1" t="s">
        <v>3736</v>
      </c>
      <c r="M2696" s="1" t="s">
        <v>3788</v>
      </c>
      <c r="N2696" s="1" t="s">
        <v>3738</v>
      </c>
      <c r="O2696" s="1" t="s">
        <v>49</v>
      </c>
      <c r="P2696">
        <v>654.08519999999999</v>
      </c>
      <c r="Q2696" s="1" t="s">
        <v>3739</v>
      </c>
      <c r="R2696">
        <v>3.161101948186567E-2</v>
      </c>
      <c r="S2696" s="1" t="s">
        <v>3740</v>
      </c>
      <c r="T2696" s="1" t="s">
        <v>52</v>
      </c>
      <c r="U2696">
        <v>20.676300000000001</v>
      </c>
      <c r="V2696">
        <v>16.7773</v>
      </c>
      <c r="W2696">
        <v>16.7773</v>
      </c>
      <c r="X2696" s="1" t="s">
        <v>53</v>
      </c>
      <c r="Y2696" s="1" t="s">
        <v>49</v>
      </c>
      <c r="Z2696" s="1" t="s">
        <v>3736</v>
      </c>
      <c r="AA2696" s="1" t="s">
        <v>3789</v>
      </c>
      <c r="AB2696" s="1" t="s">
        <v>3790</v>
      </c>
      <c r="AC2696" s="1" t="s">
        <v>125</v>
      </c>
      <c r="AD2696" s="1" t="s">
        <v>3791</v>
      </c>
      <c r="AE2696" s="1" t="s">
        <v>3792</v>
      </c>
      <c r="AF2696" s="1" t="s">
        <v>70</v>
      </c>
      <c r="AG2696" s="1" t="s">
        <v>3745</v>
      </c>
      <c r="AH2696">
        <v>892</v>
      </c>
      <c r="AI2696" s="1" t="s">
        <v>70</v>
      </c>
      <c r="AJ2696" s="1" t="s">
        <v>71</v>
      </c>
      <c r="AK2696" s="1" t="s">
        <v>72</v>
      </c>
      <c r="AL2696">
        <v>1</v>
      </c>
      <c r="AM2696" s="1" t="s">
        <v>5563</v>
      </c>
      <c r="AN2696" s="2">
        <v>46143</v>
      </c>
      <c r="AO2696" s="3">
        <v>46143</v>
      </c>
    </row>
    <row r="2697" spans="1:41">
      <c r="A2697" s="1" t="s">
        <v>5564</v>
      </c>
      <c r="B2697" s="1" t="s">
        <v>3733</v>
      </c>
      <c r="E2697" s="1" t="s">
        <v>3787</v>
      </c>
      <c r="F2697">
        <v>46156.833333333336</v>
      </c>
      <c r="G2697">
        <v>46157.833333333336</v>
      </c>
      <c r="H2697">
        <v>46142.833333333336</v>
      </c>
      <c r="I2697">
        <v>46173.833333333336</v>
      </c>
      <c r="J2697" s="1" t="s">
        <v>3735</v>
      </c>
      <c r="K2697" s="1" t="s">
        <v>45</v>
      </c>
      <c r="L2697" s="1" t="s">
        <v>3736</v>
      </c>
      <c r="M2697" s="1" t="s">
        <v>3795</v>
      </c>
      <c r="N2697" s="1" t="s">
        <v>3738</v>
      </c>
      <c r="O2697" s="1" t="s">
        <v>49</v>
      </c>
      <c r="P2697">
        <v>709.49030000000005</v>
      </c>
      <c r="Q2697" s="1" t="s">
        <v>3739</v>
      </c>
      <c r="R2697">
        <v>3.1611002997503981E-2</v>
      </c>
      <c r="S2697" s="1" t="s">
        <v>3740</v>
      </c>
      <c r="T2697" s="1" t="s">
        <v>52</v>
      </c>
      <c r="U2697">
        <v>22.427700000000002</v>
      </c>
      <c r="V2697">
        <v>18.198499999999999</v>
      </c>
      <c r="W2697">
        <v>18.198499999999999</v>
      </c>
      <c r="X2697" s="1" t="s">
        <v>53</v>
      </c>
      <c r="Y2697" s="1" t="s">
        <v>49</v>
      </c>
      <c r="Z2697" s="1" t="s">
        <v>3736</v>
      </c>
      <c r="AA2697" s="1" t="s">
        <v>3789</v>
      </c>
      <c r="AB2697" s="1" t="s">
        <v>3790</v>
      </c>
      <c r="AC2697" s="1" t="s">
        <v>125</v>
      </c>
      <c r="AD2697" s="1" t="s">
        <v>3791</v>
      </c>
      <c r="AE2697" s="1" t="s">
        <v>3792</v>
      </c>
      <c r="AF2697" s="1" t="s">
        <v>70</v>
      </c>
      <c r="AG2697" s="1" t="s">
        <v>3745</v>
      </c>
      <c r="AH2697">
        <v>893</v>
      </c>
      <c r="AI2697" s="1" t="s">
        <v>70</v>
      </c>
      <c r="AJ2697" s="1" t="s">
        <v>71</v>
      </c>
      <c r="AK2697" s="1" t="s">
        <v>72</v>
      </c>
      <c r="AL2697">
        <v>1</v>
      </c>
      <c r="AM2697" s="1" t="s">
        <v>5565</v>
      </c>
      <c r="AN2697" s="2">
        <v>46143</v>
      </c>
      <c r="AO2697" s="3">
        <v>46143</v>
      </c>
    </row>
    <row r="2698" spans="1:41">
      <c r="A2698" s="1" t="s">
        <v>5566</v>
      </c>
      <c r="B2698" s="1" t="s">
        <v>3733</v>
      </c>
      <c r="E2698" s="1" t="s">
        <v>3787</v>
      </c>
      <c r="F2698">
        <v>46156.833333333336</v>
      </c>
      <c r="G2698">
        <v>46157.833333333336</v>
      </c>
      <c r="H2698">
        <v>46142.833333333336</v>
      </c>
      <c r="I2698">
        <v>46173.833333333336</v>
      </c>
      <c r="J2698" s="1" t="s">
        <v>3751</v>
      </c>
      <c r="K2698" s="1" t="s">
        <v>124</v>
      </c>
      <c r="L2698" s="1" t="s">
        <v>3752</v>
      </c>
      <c r="M2698" s="1" t="s">
        <v>3798</v>
      </c>
      <c r="N2698" s="1" t="s">
        <v>3738</v>
      </c>
      <c r="O2698" s="1" t="s">
        <v>49</v>
      </c>
      <c r="P2698">
        <v>5.0410000000000004</v>
      </c>
      <c r="Q2698" s="1" t="s">
        <v>3754</v>
      </c>
      <c r="R2698">
        <v>6.2500099186669313</v>
      </c>
      <c r="S2698" s="1" t="s">
        <v>51</v>
      </c>
      <c r="T2698" s="1" t="s">
        <v>52</v>
      </c>
      <c r="U2698">
        <v>31.5063</v>
      </c>
      <c r="V2698">
        <v>29.931000000000001</v>
      </c>
      <c r="W2698">
        <v>29.931000000000001</v>
      </c>
      <c r="X2698" s="1" t="s">
        <v>53</v>
      </c>
      <c r="Y2698" s="1" t="s">
        <v>49</v>
      </c>
      <c r="Z2698" s="1" t="s">
        <v>3752</v>
      </c>
      <c r="AA2698" s="1" t="s">
        <v>3789</v>
      </c>
      <c r="AB2698" s="1" t="s">
        <v>3790</v>
      </c>
      <c r="AC2698" s="1" t="s">
        <v>125</v>
      </c>
      <c r="AD2698" s="1" t="s">
        <v>3791</v>
      </c>
      <c r="AE2698" s="1" t="s">
        <v>3792</v>
      </c>
      <c r="AF2698" s="1" t="s">
        <v>70</v>
      </c>
      <c r="AG2698" s="1" t="s">
        <v>3745</v>
      </c>
      <c r="AH2698">
        <v>894</v>
      </c>
      <c r="AI2698" s="1" t="s">
        <v>70</v>
      </c>
      <c r="AJ2698" s="1" t="s">
        <v>71</v>
      </c>
      <c r="AK2698" s="1" t="s">
        <v>72</v>
      </c>
      <c r="AL2698">
        <v>1</v>
      </c>
      <c r="AM2698" s="1" t="s">
        <v>5567</v>
      </c>
      <c r="AN2698" s="2">
        <v>46143</v>
      </c>
      <c r="AO2698" s="3">
        <v>46143</v>
      </c>
    </row>
    <row r="2699" spans="1:41">
      <c r="A2699" s="1" t="s">
        <v>5568</v>
      </c>
      <c r="B2699" s="1" t="s">
        <v>3733</v>
      </c>
      <c r="E2699" s="1" t="s">
        <v>3787</v>
      </c>
      <c r="F2699">
        <v>46156.833333333336</v>
      </c>
      <c r="G2699">
        <v>46157.833333333336</v>
      </c>
      <c r="H2699">
        <v>46142.833333333336</v>
      </c>
      <c r="I2699">
        <v>46173.833333333336</v>
      </c>
      <c r="J2699" s="1" t="s">
        <v>3751</v>
      </c>
      <c r="K2699" s="1" t="s">
        <v>124</v>
      </c>
      <c r="L2699" s="1" t="s">
        <v>3752</v>
      </c>
      <c r="M2699" s="1" t="s">
        <v>3801</v>
      </c>
      <c r="N2699" s="1" t="s">
        <v>3738</v>
      </c>
      <c r="O2699" s="1" t="s">
        <v>49</v>
      </c>
      <c r="P2699">
        <v>5.1855000000000002</v>
      </c>
      <c r="Q2699" s="1" t="s">
        <v>3754</v>
      </c>
      <c r="R2699">
        <v>6.2499662520489832</v>
      </c>
      <c r="S2699" s="1" t="s">
        <v>51</v>
      </c>
      <c r="T2699" s="1" t="s">
        <v>52</v>
      </c>
      <c r="U2699">
        <v>32.409199999999998</v>
      </c>
      <c r="V2699">
        <v>30.788699999999999</v>
      </c>
      <c r="W2699">
        <v>30.788699999999999</v>
      </c>
      <c r="X2699" s="1" t="s">
        <v>53</v>
      </c>
      <c r="Y2699" s="1" t="s">
        <v>49</v>
      </c>
      <c r="Z2699" s="1" t="s">
        <v>3752</v>
      </c>
      <c r="AA2699" s="1" t="s">
        <v>3789</v>
      </c>
      <c r="AB2699" s="1" t="s">
        <v>3790</v>
      </c>
      <c r="AC2699" s="1" t="s">
        <v>125</v>
      </c>
      <c r="AD2699" s="1" t="s">
        <v>3791</v>
      </c>
      <c r="AE2699" s="1" t="s">
        <v>3792</v>
      </c>
      <c r="AF2699" s="1" t="s">
        <v>70</v>
      </c>
      <c r="AG2699" s="1" t="s">
        <v>3745</v>
      </c>
      <c r="AH2699">
        <v>895</v>
      </c>
      <c r="AI2699" s="1" t="s">
        <v>70</v>
      </c>
      <c r="AJ2699" s="1" t="s">
        <v>71</v>
      </c>
      <c r="AK2699" s="1" t="s">
        <v>72</v>
      </c>
      <c r="AL2699">
        <v>1</v>
      </c>
      <c r="AM2699" s="1" t="s">
        <v>5569</v>
      </c>
      <c r="AN2699" s="2">
        <v>46143</v>
      </c>
      <c r="AO2699" s="3">
        <v>46143</v>
      </c>
    </row>
    <row r="2700" spans="1:41">
      <c r="A2700" s="1" t="s">
        <v>5570</v>
      </c>
      <c r="B2700" s="1" t="s">
        <v>3733</v>
      </c>
      <c r="E2700" s="1" t="s">
        <v>3787</v>
      </c>
      <c r="F2700">
        <v>46156.833333333336</v>
      </c>
      <c r="G2700">
        <v>46157.833333333336</v>
      </c>
      <c r="H2700">
        <v>46142.833333333336</v>
      </c>
      <c r="I2700">
        <v>46173.833333333336</v>
      </c>
      <c r="J2700" s="1" t="s">
        <v>3760</v>
      </c>
      <c r="K2700" s="1" t="s">
        <v>76</v>
      </c>
      <c r="L2700" s="1" t="s">
        <v>3761</v>
      </c>
      <c r="M2700" s="1" t="s">
        <v>3804</v>
      </c>
      <c r="N2700" s="1" t="s">
        <v>3738</v>
      </c>
      <c r="O2700" s="1" t="s">
        <v>49</v>
      </c>
      <c r="P2700">
        <v>151.26990000000001</v>
      </c>
      <c r="Q2700" s="1" t="s">
        <v>3763</v>
      </c>
      <c r="R2700">
        <v>2.5999884973811709E-2</v>
      </c>
      <c r="S2700" s="1" t="s">
        <v>51</v>
      </c>
      <c r="T2700" s="1" t="s">
        <v>52</v>
      </c>
      <c r="U2700">
        <v>3.9329999999999998</v>
      </c>
      <c r="V2700">
        <v>3.6305000000000001</v>
      </c>
      <c r="W2700">
        <v>3.6305000000000001</v>
      </c>
      <c r="X2700" s="1" t="s">
        <v>53</v>
      </c>
      <c r="Y2700" s="1" t="s">
        <v>49</v>
      </c>
      <c r="Z2700" s="1" t="s">
        <v>3761</v>
      </c>
      <c r="AA2700" s="1" t="s">
        <v>3789</v>
      </c>
      <c r="AB2700" s="1" t="s">
        <v>3790</v>
      </c>
      <c r="AC2700" s="1" t="s">
        <v>125</v>
      </c>
      <c r="AD2700" s="1" t="s">
        <v>3791</v>
      </c>
      <c r="AE2700" s="1" t="s">
        <v>3792</v>
      </c>
      <c r="AF2700" s="1" t="s">
        <v>70</v>
      </c>
      <c r="AG2700" s="1" t="s">
        <v>3745</v>
      </c>
      <c r="AH2700">
        <v>896</v>
      </c>
      <c r="AI2700" s="1" t="s">
        <v>70</v>
      </c>
      <c r="AJ2700" s="1" t="s">
        <v>71</v>
      </c>
      <c r="AK2700" s="1" t="s">
        <v>72</v>
      </c>
      <c r="AL2700">
        <v>1</v>
      </c>
      <c r="AM2700" s="1" t="s">
        <v>5571</v>
      </c>
      <c r="AN2700" s="2">
        <v>46143</v>
      </c>
      <c r="AO2700" s="3">
        <v>46143</v>
      </c>
    </row>
    <row r="2701" spans="1:41">
      <c r="A2701" s="1" t="s">
        <v>5572</v>
      </c>
      <c r="B2701" s="1" t="s">
        <v>3733</v>
      </c>
      <c r="E2701" s="1" t="s">
        <v>3787</v>
      </c>
      <c r="F2701">
        <v>46156.833333333336</v>
      </c>
      <c r="G2701">
        <v>46157.833333333336</v>
      </c>
      <c r="H2701">
        <v>46142.833333333336</v>
      </c>
      <c r="I2701">
        <v>46173.833333333336</v>
      </c>
      <c r="J2701" s="1" t="s">
        <v>3760</v>
      </c>
      <c r="K2701" s="1" t="s">
        <v>76</v>
      </c>
      <c r="L2701" s="1" t="s">
        <v>3761</v>
      </c>
      <c r="M2701" s="1" t="s">
        <v>3807</v>
      </c>
      <c r="N2701" s="1" t="s">
        <v>3738</v>
      </c>
      <c r="O2701" s="1" t="s">
        <v>49</v>
      </c>
      <c r="P2701">
        <v>140.53829999999999</v>
      </c>
      <c r="Q2701" s="1" t="s">
        <v>3763</v>
      </c>
      <c r="R2701">
        <v>2.6000029885091824E-2</v>
      </c>
      <c r="S2701" s="1" t="s">
        <v>51</v>
      </c>
      <c r="T2701" s="1" t="s">
        <v>52</v>
      </c>
      <c r="U2701">
        <v>3.6539999999999999</v>
      </c>
      <c r="V2701">
        <v>3.3729</v>
      </c>
      <c r="W2701">
        <v>3.3729</v>
      </c>
      <c r="X2701" s="1" t="s">
        <v>53</v>
      </c>
      <c r="Y2701" s="1" t="s">
        <v>49</v>
      </c>
      <c r="Z2701" s="1" t="s">
        <v>3761</v>
      </c>
      <c r="AA2701" s="1" t="s">
        <v>3789</v>
      </c>
      <c r="AB2701" s="1" t="s">
        <v>3790</v>
      </c>
      <c r="AC2701" s="1" t="s">
        <v>125</v>
      </c>
      <c r="AD2701" s="1" t="s">
        <v>3791</v>
      </c>
      <c r="AE2701" s="1" t="s">
        <v>3792</v>
      </c>
      <c r="AF2701" s="1" t="s">
        <v>70</v>
      </c>
      <c r="AG2701" s="1" t="s">
        <v>3745</v>
      </c>
      <c r="AH2701">
        <v>897</v>
      </c>
      <c r="AI2701" s="1" t="s">
        <v>70</v>
      </c>
      <c r="AJ2701" s="1" t="s">
        <v>71</v>
      </c>
      <c r="AK2701" s="1" t="s">
        <v>72</v>
      </c>
      <c r="AL2701">
        <v>1</v>
      </c>
      <c r="AM2701" s="1" t="s">
        <v>5573</v>
      </c>
      <c r="AN2701" s="2">
        <v>46143</v>
      </c>
      <c r="AO2701" s="3">
        <v>46143</v>
      </c>
    </row>
    <row r="2702" spans="1:41">
      <c r="A2702" s="1" t="s">
        <v>5574</v>
      </c>
      <c r="B2702" s="1" t="s">
        <v>3733</v>
      </c>
      <c r="E2702" s="1" t="s">
        <v>3787</v>
      </c>
      <c r="F2702">
        <v>46156.833333333336</v>
      </c>
      <c r="G2702">
        <v>46157.833333333336</v>
      </c>
      <c r="H2702">
        <v>46142.833333333336</v>
      </c>
      <c r="I2702">
        <v>46173.833333333336</v>
      </c>
      <c r="J2702" s="1" t="s">
        <v>3769</v>
      </c>
      <c r="K2702" s="1" t="s">
        <v>87</v>
      </c>
      <c r="L2702" s="1" t="s">
        <v>3770</v>
      </c>
      <c r="M2702" s="1" t="s">
        <v>3810</v>
      </c>
      <c r="N2702" s="1" t="s">
        <v>3738</v>
      </c>
      <c r="O2702" s="1" t="s">
        <v>49</v>
      </c>
      <c r="P2702">
        <v>188.0395</v>
      </c>
      <c r="Q2702" s="1" t="s">
        <v>3739</v>
      </c>
      <c r="R2702">
        <v>8.2600198362578078E-2</v>
      </c>
      <c r="S2702" s="1" t="s">
        <v>3740</v>
      </c>
      <c r="T2702" s="1" t="s">
        <v>52</v>
      </c>
      <c r="U2702">
        <v>15.5321</v>
      </c>
      <c r="V2702">
        <v>12.8017</v>
      </c>
      <c r="W2702">
        <v>12.8017</v>
      </c>
      <c r="X2702" s="1" t="s">
        <v>53</v>
      </c>
      <c r="Y2702" s="1" t="s">
        <v>49</v>
      </c>
      <c r="Z2702" s="1" t="s">
        <v>3770</v>
      </c>
      <c r="AA2702" s="1" t="s">
        <v>3789</v>
      </c>
      <c r="AB2702" s="1" t="s">
        <v>3790</v>
      </c>
      <c r="AC2702" s="1" t="s">
        <v>125</v>
      </c>
      <c r="AD2702" s="1" t="s">
        <v>3791</v>
      </c>
      <c r="AE2702" s="1" t="s">
        <v>3792</v>
      </c>
      <c r="AF2702" s="1" t="s">
        <v>70</v>
      </c>
      <c r="AG2702" s="1" t="s">
        <v>3745</v>
      </c>
      <c r="AH2702">
        <v>898</v>
      </c>
      <c r="AI2702" s="1" t="s">
        <v>70</v>
      </c>
      <c r="AJ2702" s="1" t="s">
        <v>71</v>
      </c>
      <c r="AK2702" s="1" t="s">
        <v>72</v>
      </c>
      <c r="AL2702">
        <v>1</v>
      </c>
      <c r="AM2702" s="1" t="s">
        <v>5575</v>
      </c>
      <c r="AN2702" s="2">
        <v>46143</v>
      </c>
      <c r="AO2702" s="3">
        <v>46143</v>
      </c>
    </row>
    <row r="2703" spans="1:41">
      <c r="A2703" s="1" t="s">
        <v>5576</v>
      </c>
      <c r="B2703" s="1" t="s">
        <v>3733</v>
      </c>
      <c r="E2703" s="1" t="s">
        <v>3787</v>
      </c>
      <c r="F2703">
        <v>46156.833333333336</v>
      </c>
      <c r="G2703">
        <v>46157.833333333336</v>
      </c>
      <c r="H2703">
        <v>46142.833333333336</v>
      </c>
      <c r="I2703">
        <v>46173.833333333336</v>
      </c>
      <c r="J2703" s="1" t="s">
        <v>3769</v>
      </c>
      <c r="K2703" s="1" t="s">
        <v>87</v>
      </c>
      <c r="L2703" s="1" t="s">
        <v>3770</v>
      </c>
      <c r="M2703" s="1" t="s">
        <v>3813</v>
      </c>
      <c r="N2703" s="1" t="s">
        <v>3738</v>
      </c>
      <c r="O2703" s="1" t="s">
        <v>49</v>
      </c>
      <c r="P2703">
        <v>202.9965</v>
      </c>
      <c r="Q2703" s="1" t="s">
        <v>3739</v>
      </c>
      <c r="R2703">
        <v>8.2599946304492938E-2</v>
      </c>
      <c r="S2703" s="1" t="s">
        <v>3740</v>
      </c>
      <c r="T2703" s="1" t="s">
        <v>52</v>
      </c>
      <c r="U2703">
        <v>16.767499999999998</v>
      </c>
      <c r="V2703">
        <v>13.82</v>
      </c>
      <c r="W2703">
        <v>13.82</v>
      </c>
      <c r="X2703" s="1" t="s">
        <v>53</v>
      </c>
      <c r="Y2703" s="1" t="s">
        <v>49</v>
      </c>
      <c r="Z2703" s="1" t="s">
        <v>3770</v>
      </c>
      <c r="AA2703" s="1" t="s">
        <v>55</v>
      </c>
      <c r="AB2703" s="1" t="s">
        <v>56</v>
      </c>
      <c r="AC2703" s="1" t="s">
        <v>57</v>
      </c>
      <c r="AD2703" s="1" t="s">
        <v>58</v>
      </c>
      <c r="AE2703" s="1" t="s">
        <v>59</v>
      </c>
      <c r="AF2703" s="1" t="s">
        <v>56</v>
      </c>
      <c r="AG2703" s="1" t="s">
        <v>3745</v>
      </c>
      <c r="AH2703">
        <v>899</v>
      </c>
      <c r="AI2703" s="1" t="s">
        <v>56</v>
      </c>
      <c r="AJ2703" s="1" t="s">
        <v>56</v>
      </c>
      <c r="AK2703" s="1" t="s">
        <v>61</v>
      </c>
      <c r="AL2703">
        <v>1</v>
      </c>
      <c r="AM2703" s="1" t="s">
        <v>5577</v>
      </c>
      <c r="AN2703" s="2">
        <v>46143</v>
      </c>
      <c r="AO2703" s="3">
        <v>46143</v>
      </c>
    </row>
    <row r="2704" spans="1:41">
      <c r="A2704" s="1" t="s">
        <v>5578</v>
      </c>
      <c r="B2704" s="1" t="s">
        <v>3733</v>
      </c>
      <c r="E2704" s="1" t="s">
        <v>3787</v>
      </c>
      <c r="F2704">
        <v>46156.833333333336</v>
      </c>
      <c r="G2704">
        <v>46157.833333333336</v>
      </c>
      <c r="H2704">
        <v>46142.833333333336</v>
      </c>
      <c r="I2704">
        <v>46173.833333333336</v>
      </c>
      <c r="J2704" s="1" t="s">
        <v>3777</v>
      </c>
      <c r="K2704" s="1" t="s">
        <v>107</v>
      </c>
      <c r="L2704" s="1" t="s">
        <v>3778</v>
      </c>
      <c r="M2704" s="1" t="s">
        <v>3816</v>
      </c>
      <c r="N2704" s="1" t="s">
        <v>3738</v>
      </c>
      <c r="O2704" s="1" t="s">
        <v>49</v>
      </c>
      <c r="P2704">
        <v>146.535</v>
      </c>
      <c r="Q2704" s="1" t="s">
        <v>3780</v>
      </c>
      <c r="R2704">
        <v>0.5</v>
      </c>
      <c r="S2704" s="1" t="s">
        <v>51</v>
      </c>
      <c r="T2704" s="1" t="s">
        <v>52</v>
      </c>
      <c r="U2704">
        <v>73.267499999999998</v>
      </c>
      <c r="V2704">
        <v>67.406099999999995</v>
      </c>
      <c r="W2704">
        <v>67.406099999999995</v>
      </c>
      <c r="X2704" s="1" t="s">
        <v>53</v>
      </c>
      <c r="Y2704" s="1" t="s">
        <v>49</v>
      </c>
      <c r="Z2704" s="1" t="s">
        <v>3778</v>
      </c>
      <c r="AA2704" s="1" t="s">
        <v>3817</v>
      </c>
      <c r="AB2704" s="1" t="s">
        <v>3790</v>
      </c>
      <c r="AC2704" s="1" t="s">
        <v>125</v>
      </c>
      <c r="AD2704" s="1" t="s">
        <v>3791</v>
      </c>
      <c r="AE2704" s="1" t="s">
        <v>3792</v>
      </c>
      <c r="AF2704" s="1" t="s">
        <v>70</v>
      </c>
      <c r="AG2704" s="1" t="s">
        <v>3745</v>
      </c>
      <c r="AH2704">
        <v>900</v>
      </c>
      <c r="AI2704" s="1" t="s">
        <v>113</v>
      </c>
      <c r="AJ2704" s="1" t="s">
        <v>114</v>
      </c>
      <c r="AK2704" s="1" t="s">
        <v>115</v>
      </c>
      <c r="AL2704">
        <v>1</v>
      </c>
      <c r="AM2704" s="1" t="s">
        <v>5579</v>
      </c>
      <c r="AN2704" s="2">
        <v>46143</v>
      </c>
      <c r="AO2704" s="3">
        <v>46143</v>
      </c>
    </row>
    <row r="2705" spans="1:41">
      <c r="A2705" s="1" t="s">
        <v>5580</v>
      </c>
      <c r="B2705" s="1" t="s">
        <v>3733</v>
      </c>
      <c r="E2705" s="1" t="s">
        <v>3787</v>
      </c>
      <c r="F2705">
        <v>46156.833333333336</v>
      </c>
      <c r="G2705">
        <v>46157.833333333336</v>
      </c>
      <c r="H2705">
        <v>46142.833333333336</v>
      </c>
      <c r="I2705">
        <v>46173.833333333336</v>
      </c>
      <c r="J2705" s="1" t="s">
        <v>3777</v>
      </c>
      <c r="K2705" s="1" t="s">
        <v>107</v>
      </c>
      <c r="L2705" s="1" t="s">
        <v>3778</v>
      </c>
      <c r="M2705" s="1" t="s">
        <v>3820</v>
      </c>
      <c r="N2705" s="1" t="s">
        <v>3738</v>
      </c>
      <c r="O2705" s="1" t="s">
        <v>49</v>
      </c>
      <c r="P2705">
        <v>139.8193</v>
      </c>
      <c r="Q2705" s="1" t="s">
        <v>3780</v>
      </c>
      <c r="R2705">
        <v>0.5000003576044223</v>
      </c>
      <c r="S2705" s="1" t="s">
        <v>51</v>
      </c>
      <c r="T2705" s="1" t="s">
        <v>52</v>
      </c>
      <c r="U2705">
        <v>69.909700000000001</v>
      </c>
      <c r="V2705">
        <v>64.316900000000004</v>
      </c>
      <c r="W2705">
        <v>64.316900000000004</v>
      </c>
      <c r="X2705" s="1" t="s">
        <v>53</v>
      </c>
      <c r="Y2705" s="1" t="s">
        <v>49</v>
      </c>
      <c r="Z2705" s="1" t="s">
        <v>3778</v>
      </c>
      <c r="AA2705" s="1" t="s">
        <v>3817</v>
      </c>
      <c r="AB2705" s="1" t="s">
        <v>3790</v>
      </c>
      <c r="AC2705" s="1" t="s">
        <v>125</v>
      </c>
      <c r="AD2705" s="1" t="s">
        <v>3791</v>
      </c>
      <c r="AE2705" s="1" t="s">
        <v>3792</v>
      </c>
      <c r="AF2705" s="1" t="s">
        <v>70</v>
      </c>
      <c r="AG2705" s="1" t="s">
        <v>3745</v>
      </c>
      <c r="AH2705">
        <v>901</v>
      </c>
      <c r="AI2705" s="1" t="s">
        <v>113</v>
      </c>
      <c r="AJ2705" s="1" t="s">
        <v>114</v>
      </c>
      <c r="AK2705" s="1" t="s">
        <v>115</v>
      </c>
      <c r="AL2705">
        <v>1</v>
      </c>
      <c r="AM2705" s="1" t="s">
        <v>5581</v>
      </c>
      <c r="AN2705" s="2">
        <v>46143</v>
      </c>
      <c r="AO2705" s="3">
        <v>46143</v>
      </c>
    </row>
    <row r="2706" spans="1:41">
      <c r="A2706" s="1" t="s">
        <v>5582</v>
      </c>
      <c r="B2706" s="1" t="s">
        <v>3733</v>
      </c>
      <c r="E2706" s="1" t="s">
        <v>3734</v>
      </c>
      <c r="F2706">
        <v>46157.833333333336</v>
      </c>
      <c r="G2706">
        <v>46158.833333333336</v>
      </c>
      <c r="H2706">
        <v>46142.833333333336</v>
      </c>
      <c r="I2706">
        <v>46173.833333333336</v>
      </c>
      <c r="J2706" s="1" t="s">
        <v>3735</v>
      </c>
      <c r="K2706" s="1" t="s">
        <v>45</v>
      </c>
      <c r="L2706" s="1" t="s">
        <v>3736</v>
      </c>
      <c r="M2706" s="1" t="s">
        <v>3737</v>
      </c>
      <c r="N2706" s="1" t="s">
        <v>3738</v>
      </c>
      <c r="O2706" s="1" t="s">
        <v>49</v>
      </c>
      <c r="P2706">
        <v>1554.8629000000001</v>
      </c>
      <c r="Q2706" s="1" t="s">
        <v>3739</v>
      </c>
      <c r="R2706">
        <v>3.1611018566331479E-2</v>
      </c>
      <c r="S2706" s="1" t="s">
        <v>3740</v>
      </c>
      <c r="T2706" s="1" t="s">
        <v>52</v>
      </c>
      <c r="U2706">
        <v>49.150799999999997</v>
      </c>
      <c r="V2706">
        <v>39.882199999999997</v>
      </c>
      <c r="W2706">
        <v>39.882199999999997</v>
      </c>
      <c r="X2706" s="1" t="s">
        <v>53</v>
      </c>
      <c r="Y2706" s="1" t="s">
        <v>49</v>
      </c>
      <c r="Z2706" s="1" t="s">
        <v>3736</v>
      </c>
      <c r="AA2706" s="1" t="s">
        <v>55</v>
      </c>
      <c r="AB2706" s="1" t="s">
        <v>56</v>
      </c>
      <c r="AC2706" s="1" t="s">
        <v>57</v>
      </c>
      <c r="AD2706" s="1" t="s">
        <v>58</v>
      </c>
      <c r="AE2706" s="1" t="s">
        <v>59</v>
      </c>
      <c r="AF2706" s="1" t="s">
        <v>56</v>
      </c>
      <c r="AG2706" s="1" t="s">
        <v>3745</v>
      </c>
      <c r="AH2706">
        <v>902</v>
      </c>
      <c r="AI2706" s="1" t="s">
        <v>56</v>
      </c>
      <c r="AJ2706" s="1" t="s">
        <v>56</v>
      </c>
      <c r="AK2706" s="1" t="s">
        <v>61</v>
      </c>
      <c r="AL2706">
        <v>1</v>
      </c>
      <c r="AM2706" s="1" t="s">
        <v>5583</v>
      </c>
      <c r="AN2706" s="2">
        <v>46143</v>
      </c>
      <c r="AO2706" s="3">
        <v>46143</v>
      </c>
    </row>
    <row r="2707" spans="1:41">
      <c r="A2707" s="1" t="s">
        <v>5584</v>
      </c>
      <c r="B2707" s="1" t="s">
        <v>3733</v>
      </c>
      <c r="E2707" s="1" t="s">
        <v>3734</v>
      </c>
      <c r="F2707">
        <v>46157.833333333336</v>
      </c>
      <c r="G2707">
        <v>46158.833333333336</v>
      </c>
      <c r="H2707">
        <v>46142.833333333336</v>
      </c>
      <c r="I2707">
        <v>46173.833333333336</v>
      </c>
      <c r="J2707" s="1" t="s">
        <v>3735</v>
      </c>
      <c r="K2707" s="1" t="s">
        <v>45</v>
      </c>
      <c r="L2707" s="1" t="s">
        <v>3736</v>
      </c>
      <c r="M2707" s="1" t="s">
        <v>3748</v>
      </c>
      <c r="N2707" s="1" t="s">
        <v>3738</v>
      </c>
      <c r="O2707" s="1" t="s">
        <v>49</v>
      </c>
      <c r="P2707">
        <v>1625.3136</v>
      </c>
      <c r="Q2707" s="1" t="s">
        <v>3739</v>
      </c>
      <c r="R2707">
        <v>3.1611007254230813E-2</v>
      </c>
      <c r="S2707" s="1" t="s">
        <v>3740</v>
      </c>
      <c r="T2707" s="1" t="s">
        <v>52</v>
      </c>
      <c r="U2707">
        <v>51.377800000000001</v>
      </c>
      <c r="V2707">
        <v>41.689300000000003</v>
      </c>
      <c r="W2707">
        <v>41.689300000000003</v>
      </c>
      <c r="X2707" s="1" t="s">
        <v>53</v>
      </c>
      <c r="Y2707" s="1" t="s">
        <v>49</v>
      </c>
      <c r="Z2707" s="1" t="s">
        <v>3736</v>
      </c>
      <c r="AA2707" s="1" t="s">
        <v>3741</v>
      </c>
      <c r="AB2707" s="1" t="s">
        <v>3742</v>
      </c>
      <c r="AC2707" s="1" t="s">
        <v>67</v>
      </c>
      <c r="AD2707" s="1" t="s">
        <v>3743</v>
      </c>
      <c r="AE2707" s="1" t="s">
        <v>3744</v>
      </c>
      <c r="AF2707" s="1" t="s">
        <v>70</v>
      </c>
      <c r="AG2707" s="1" t="s">
        <v>3745</v>
      </c>
      <c r="AH2707">
        <v>903</v>
      </c>
      <c r="AI2707" s="1" t="s">
        <v>70</v>
      </c>
      <c r="AJ2707" s="1" t="s">
        <v>71</v>
      </c>
      <c r="AK2707" s="1" t="s">
        <v>72</v>
      </c>
      <c r="AL2707">
        <v>1</v>
      </c>
      <c r="AM2707" s="1" t="s">
        <v>5585</v>
      </c>
      <c r="AN2707" s="2">
        <v>46143</v>
      </c>
      <c r="AO2707" s="3">
        <v>46143</v>
      </c>
    </row>
    <row r="2708" spans="1:41">
      <c r="A2708" s="1" t="s">
        <v>5586</v>
      </c>
      <c r="B2708" s="1" t="s">
        <v>3733</v>
      </c>
      <c r="E2708" s="1" t="s">
        <v>3734</v>
      </c>
      <c r="F2708">
        <v>46157.833333333336</v>
      </c>
      <c r="G2708">
        <v>46158.833333333336</v>
      </c>
      <c r="H2708">
        <v>46142.833333333336</v>
      </c>
      <c r="I2708">
        <v>46173.833333333336</v>
      </c>
      <c r="J2708" s="1" t="s">
        <v>3751</v>
      </c>
      <c r="K2708" s="1" t="s">
        <v>124</v>
      </c>
      <c r="L2708" s="1" t="s">
        <v>3752</v>
      </c>
      <c r="M2708" s="1" t="s">
        <v>3753</v>
      </c>
      <c r="N2708" s="1" t="s">
        <v>3738</v>
      </c>
      <c r="O2708" s="1" t="s">
        <v>49</v>
      </c>
      <c r="P2708">
        <v>13.094799999999999</v>
      </c>
      <c r="Q2708" s="1" t="s">
        <v>3754</v>
      </c>
      <c r="R2708">
        <v>6.2500229098573481</v>
      </c>
      <c r="S2708" s="1" t="s">
        <v>51</v>
      </c>
      <c r="T2708" s="1" t="s">
        <v>52</v>
      </c>
      <c r="U2708">
        <v>81.842799999999997</v>
      </c>
      <c r="V2708">
        <v>77.750699999999995</v>
      </c>
      <c r="W2708">
        <v>77.750699999999995</v>
      </c>
      <c r="X2708" s="1" t="s">
        <v>53</v>
      </c>
      <c r="Y2708" s="1" t="s">
        <v>49</v>
      </c>
      <c r="Z2708" s="1" t="s">
        <v>3752</v>
      </c>
      <c r="AA2708" s="1" t="s">
        <v>3741</v>
      </c>
      <c r="AB2708" s="1" t="s">
        <v>3742</v>
      </c>
      <c r="AC2708" s="1" t="s">
        <v>67</v>
      </c>
      <c r="AD2708" s="1" t="s">
        <v>3743</v>
      </c>
      <c r="AE2708" s="1" t="s">
        <v>3744</v>
      </c>
      <c r="AF2708" s="1" t="s">
        <v>70</v>
      </c>
      <c r="AG2708" s="1" t="s">
        <v>3745</v>
      </c>
      <c r="AH2708">
        <v>904</v>
      </c>
      <c r="AI2708" s="1" t="s">
        <v>70</v>
      </c>
      <c r="AJ2708" s="1" t="s">
        <v>71</v>
      </c>
      <c r="AK2708" s="1" t="s">
        <v>72</v>
      </c>
      <c r="AL2708">
        <v>1</v>
      </c>
      <c r="AM2708" s="1" t="s">
        <v>5587</v>
      </c>
      <c r="AN2708" s="2">
        <v>46143</v>
      </c>
      <c r="AO2708" s="3">
        <v>46143</v>
      </c>
    </row>
    <row r="2709" spans="1:41">
      <c r="A2709" s="1" t="s">
        <v>5588</v>
      </c>
      <c r="B2709" s="1" t="s">
        <v>3733</v>
      </c>
      <c r="E2709" s="1" t="s">
        <v>3734</v>
      </c>
      <c r="F2709">
        <v>46157.833333333336</v>
      </c>
      <c r="G2709">
        <v>46158.833333333336</v>
      </c>
      <c r="H2709">
        <v>46142.833333333336</v>
      </c>
      <c r="I2709">
        <v>46173.833333333336</v>
      </c>
      <c r="J2709" s="1" t="s">
        <v>3751</v>
      </c>
      <c r="K2709" s="1" t="s">
        <v>124</v>
      </c>
      <c r="L2709" s="1" t="s">
        <v>3752</v>
      </c>
      <c r="M2709" s="1" t="s">
        <v>3757</v>
      </c>
      <c r="N2709" s="1" t="s">
        <v>3738</v>
      </c>
      <c r="O2709" s="1" t="s">
        <v>49</v>
      </c>
      <c r="P2709">
        <v>13.003299999999999</v>
      </c>
      <c r="Q2709" s="1" t="s">
        <v>3754</v>
      </c>
      <c r="R2709">
        <v>6.2499980774111181</v>
      </c>
      <c r="S2709" s="1" t="s">
        <v>51</v>
      </c>
      <c r="T2709" s="1" t="s">
        <v>52</v>
      </c>
      <c r="U2709">
        <v>81.270600000000002</v>
      </c>
      <c r="V2709">
        <v>77.207099999999997</v>
      </c>
      <c r="W2709">
        <v>77.207099999999997</v>
      </c>
      <c r="X2709" s="1" t="s">
        <v>53</v>
      </c>
      <c r="Y2709" s="1" t="s">
        <v>49</v>
      </c>
      <c r="Z2709" s="1" t="s">
        <v>3752</v>
      </c>
      <c r="AA2709" s="1" t="s">
        <v>3741</v>
      </c>
      <c r="AB2709" s="1" t="s">
        <v>3742</v>
      </c>
      <c r="AC2709" s="1" t="s">
        <v>67</v>
      </c>
      <c r="AD2709" s="1" t="s">
        <v>3743</v>
      </c>
      <c r="AE2709" s="1" t="s">
        <v>3744</v>
      </c>
      <c r="AF2709" s="1" t="s">
        <v>70</v>
      </c>
      <c r="AG2709" s="1" t="s">
        <v>3745</v>
      </c>
      <c r="AH2709">
        <v>905</v>
      </c>
      <c r="AI2709" s="1" t="s">
        <v>70</v>
      </c>
      <c r="AJ2709" s="1" t="s">
        <v>71</v>
      </c>
      <c r="AK2709" s="1" t="s">
        <v>72</v>
      </c>
      <c r="AL2709">
        <v>1</v>
      </c>
      <c r="AM2709" s="1" t="s">
        <v>5589</v>
      </c>
      <c r="AN2709" s="2">
        <v>46143</v>
      </c>
      <c r="AO2709" s="3">
        <v>46143</v>
      </c>
    </row>
    <row r="2710" spans="1:41">
      <c r="A2710" s="1" t="s">
        <v>5590</v>
      </c>
      <c r="B2710" s="1" t="s">
        <v>3733</v>
      </c>
      <c r="E2710" s="1" t="s">
        <v>3734</v>
      </c>
      <c r="F2710">
        <v>46157.833333333336</v>
      </c>
      <c r="G2710">
        <v>46158.833333333336</v>
      </c>
      <c r="H2710">
        <v>46142.833333333336</v>
      </c>
      <c r="I2710">
        <v>46173.833333333336</v>
      </c>
      <c r="J2710" s="1" t="s">
        <v>3760</v>
      </c>
      <c r="K2710" s="1" t="s">
        <v>76</v>
      </c>
      <c r="L2710" s="1" t="s">
        <v>3761</v>
      </c>
      <c r="M2710" s="1" t="s">
        <v>3762</v>
      </c>
      <c r="N2710" s="1" t="s">
        <v>3738</v>
      </c>
      <c r="O2710" s="1" t="s">
        <v>49</v>
      </c>
      <c r="P2710">
        <v>309.43790000000001</v>
      </c>
      <c r="Q2710" s="1" t="s">
        <v>3763</v>
      </c>
      <c r="R2710">
        <v>2.6000047182326409E-2</v>
      </c>
      <c r="S2710" s="1" t="s">
        <v>51</v>
      </c>
      <c r="T2710" s="1" t="s">
        <v>52</v>
      </c>
      <c r="U2710">
        <v>8.0454000000000008</v>
      </c>
      <c r="V2710">
        <v>7.4264999999999999</v>
      </c>
      <c r="W2710">
        <v>7.4264999999999999</v>
      </c>
      <c r="X2710" s="1" t="s">
        <v>53</v>
      </c>
      <c r="Y2710" s="1" t="s">
        <v>49</v>
      </c>
      <c r="Z2710" s="1" t="s">
        <v>3761</v>
      </c>
      <c r="AA2710" s="1" t="s">
        <v>3741</v>
      </c>
      <c r="AB2710" s="1" t="s">
        <v>3742</v>
      </c>
      <c r="AC2710" s="1" t="s">
        <v>67</v>
      </c>
      <c r="AD2710" s="1" t="s">
        <v>3743</v>
      </c>
      <c r="AE2710" s="1" t="s">
        <v>3744</v>
      </c>
      <c r="AF2710" s="1" t="s">
        <v>70</v>
      </c>
      <c r="AG2710" s="1" t="s">
        <v>3745</v>
      </c>
      <c r="AH2710">
        <v>906</v>
      </c>
      <c r="AI2710" s="1" t="s">
        <v>70</v>
      </c>
      <c r="AJ2710" s="1" t="s">
        <v>71</v>
      </c>
      <c r="AK2710" s="1" t="s">
        <v>72</v>
      </c>
      <c r="AL2710">
        <v>1</v>
      </c>
      <c r="AM2710" s="1" t="s">
        <v>5591</v>
      </c>
      <c r="AN2710" s="2">
        <v>46143</v>
      </c>
      <c r="AO2710" s="3">
        <v>46143</v>
      </c>
    </row>
    <row r="2711" spans="1:41">
      <c r="A2711" s="1" t="s">
        <v>5592</v>
      </c>
      <c r="B2711" s="1" t="s">
        <v>3733</v>
      </c>
      <c r="E2711" s="1" t="s">
        <v>3734</v>
      </c>
      <c r="F2711">
        <v>46157.833333333336</v>
      </c>
      <c r="G2711">
        <v>46158.833333333336</v>
      </c>
      <c r="H2711">
        <v>46142.833333333336</v>
      </c>
      <c r="I2711">
        <v>46173.833333333336</v>
      </c>
      <c r="J2711" s="1" t="s">
        <v>3760</v>
      </c>
      <c r="K2711" s="1" t="s">
        <v>76</v>
      </c>
      <c r="L2711" s="1" t="s">
        <v>3761</v>
      </c>
      <c r="M2711" s="1" t="s">
        <v>3766</v>
      </c>
      <c r="N2711" s="1" t="s">
        <v>3738</v>
      </c>
      <c r="O2711" s="1" t="s">
        <v>49</v>
      </c>
      <c r="P2711">
        <v>294.28969999999998</v>
      </c>
      <c r="Q2711" s="1" t="s">
        <v>3763</v>
      </c>
      <c r="R2711">
        <v>2.5999890584006171E-2</v>
      </c>
      <c r="S2711" s="1" t="s">
        <v>51</v>
      </c>
      <c r="T2711" s="1" t="s">
        <v>52</v>
      </c>
      <c r="U2711">
        <v>7.6515000000000004</v>
      </c>
      <c r="V2711">
        <v>7.0629999999999997</v>
      </c>
      <c r="W2711">
        <v>7.0629999999999997</v>
      </c>
      <c r="X2711" s="1" t="s">
        <v>53</v>
      </c>
      <c r="Y2711" s="1" t="s">
        <v>49</v>
      </c>
      <c r="Z2711" s="1" t="s">
        <v>3761</v>
      </c>
      <c r="AA2711" s="1" t="s">
        <v>3741</v>
      </c>
      <c r="AB2711" s="1" t="s">
        <v>3742</v>
      </c>
      <c r="AC2711" s="1" t="s">
        <v>67</v>
      </c>
      <c r="AD2711" s="1" t="s">
        <v>3743</v>
      </c>
      <c r="AE2711" s="1" t="s">
        <v>3744</v>
      </c>
      <c r="AF2711" s="1" t="s">
        <v>70</v>
      </c>
      <c r="AG2711" s="1" t="s">
        <v>3745</v>
      </c>
      <c r="AH2711">
        <v>907</v>
      </c>
      <c r="AI2711" s="1" t="s">
        <v>70</v>
      </c>
      <c r="AJ2711" s="1" t="s">
        <v>71</v>
      </c>
      <c r="AK2711" s="1" t="s">
        <v>72</v>
      </c>
      <c r="AL2711">
        <v>1</v>
      </c>
      <c r="AM2711" s="1" t="s">
        <v>5593</v>
      </c>
      <c r="AN2711" s="2">
        <v>46143</v>
      </c>
      <c r="AO2711" s="3">
        <v>46143</v>
      </c>
    </row>
    <row r="2712" spans="1:41">
      <c r="A2712" s="1" t="s">
        <v>5594</v>
      </c>
      <c r="B2712" s="1" t="s">
        <v>3733</v>
      </c>
      <c r="E2712" s="1" t="s">
        <v>3734</v>
      </c>
      <c r="F2712">
        <v>46157.833333333336</v>
      </c>
      <c r="G2712">
        <v>46158.833333333336</v>
      </c>
      <c r="H2712">
        <v>46142.833333333336</v>
      </c>
      <c r="I2712">
        <v>46173.833333333336</v>
      </c>
      <c r="J2712" s="1" t="s">
        <v>3769</v>
      </c>
      <c r="K2712" s="1" t="s">
        <v>87</v>
      </c>
      <c r="L2712" s="1" t="s">
        <v>3770</v>
      </c>
      <c r="M2712" s="1" t="s">
        <v>3771</v>
      </c>
      <c r="N2712" s="1" t="s">
        <v>3738</v>
      </c>
      <c r="O2712" s="1" t="s">
        <v>49</v>
      </c>
      <c r="P2712">
        <v>410.8569</v>
      </c>
      <c r="Q2712" s="1" t="s">
        <v>3739</v>
      </c>
      <c r="R2712">
        <v>8.2600048824785471E-2</v>
      </c>
      <c r="S2712" s="1" t="s">
        <v>3740</v>
      </c>
      <c r="T2712" s="1" t="s">
        <v>52</v>
      </c>
      <c r="U2712">
        <v>33.936799999999998</v>
      </c>
      <c r="V2712">
        <v>27.9711</v>
      </c>
      <c r="W2712">
        <v>27.9711</v>
      </c>
      <c r="X2712" s="1" t="s">
        <v>53</v>
      </c>
      <c r="Y2712" s="1" t="s">
        <v>49</v>
      </c>
      <c r="Z2712" s="1" t="s">
        <v>3770</v>
      </c>
      <c r="AA2712" s="1" t="s">
        <v>3741</v>
      </c>
      <c r="AB2712" s="1" t="s">
        <v>3742</v>
      </c>
      <c r="AC2712" s="1" t="s">
        <v>67</v>
      </c>
      <c r="AD2712" s="1" t="s">
        <v>3743</v>
      </c>
      <c r="AE2712" s="1" t="s">
        <v>3744</v>
      </c>
      <c r="AF2712" s="1" t="s">
        <v>70</v>
      </c>
      <c r="AG2712" s="1" t="s">
        <v>3745</v>
      </c>
      <c r="AH2712">
        <v>908</v>
      </c>
      <c r="AI2712" s="1" t="s">
        <v>70</v>
      </c>
      <c r="AJ2712" s="1" t="s">
        <v>71</v>
      </c>
      <c r="AK2712" s="1" t="s">
        <v>72</v>
      </c>
      <c r="AL2712">
        <v>1</v>
      </c>
      <c r="AM2712" s="1" t="s">
        <v>5595</v>
      </c>
      <c r="AN2712" s="2">
        <v>46143</v>
      </c>
      <c r="AO2712" s="3">
        <v>46143</v>
      </c>
    </row>
    <row r="2713" spans="1:41">
      <c r="A2713" s="1" t="s">
        <v>5596</v>
      </c>
      <c r="B2713" s="1" t="s">
        <v>3733</v>
      </c>
      <c r="E2713" s="1" t="s">
        <v>3734</v>
      </c>
      <c r="F2713">
        <v>46157.833333333336</v>
      </c>
      <c r="G2713">
        <v>46158.833333333336</v>
      </c>
      <c r="H2713">
        <v>46142.833333333336</v>
      </c>
      <c r="I2713">
        <v>46173.833333333336</v>
      </c>
      <c r="J2713" s="1" t="s">
        <v>3769</v>
      </c>
      <c r="K2713" s="1" t="s">
        <v>87</v>
      </c>
      <c r="L2713" s="1" t="s">
        <v>3770</v>
      </c>
      <c r="M2713" s="1" t="s">
        <v>3774</v>
      </c>
      <c r="N2713" s="1" t="s">
        <v>3738</v>
      </c>
      <c r="O2713" s="1" t="s">
        <v>49</v>
      </c>
      <c r="P2713">
        <v>440.92360000000002</v>
      </c>
      <c r="Q2713" s="1" t="s">
        <v>3739</v>
      </c>
      <c r="R2713">
        <v>8.260002413116467E-2</v>
      </c>
      <c r="S2713" s="1" t="s">
        <v>3740</v>
      </c>
      <c r="T2713" s="1" t="s">
        <v>52</v>
      </c>
      <c r="U2713">
        <v>36.420299999999997</v>
      </c>
      <c r="V2713">
        <v>30.018000000000001</v>
      </c>
      <c r="W2713">
        <v>30.018000000000001</v>
      </c>
      <c r="X2713" s="1" t="s">
        <v>53</v>
      </c>
      <c r="Y2713" s="1" t="s">
        <v>49</v>
      </c>
      <c r="Z2713" s="1" t="s">
        <v>3770</v>
      </c>
      <c r="AA2713" s="1" t="s">
        <v>3741</v>
      </c>
      <c r="AB2713" s="1" t="s">
        <v>3742</v>
      </c>
      <c r="AC2713" s="1" t="s">
        <v>67</v>
      </c>
      <c r="AD2713" s="1" t="s">
        <v>3743</v>
      </c>
      <c r="AE2713" s="1" t="s">
        <v>3744</v>
      </c>
      <c r="AF2713" s="1" t="s">
        <v>70</v>
      </c>
      <c r="AG2713" s="1" t="s">
        <v>3745</v>
      </c>
      <c r="AH2713">
        <v>909</v>
      </c>
      <c r="AI2713" s="1" t="s">
        <v>70</v>
      </c>
      <c r="AJ2713" s="1" t="s">
        <v>71</v>
      </c>
      <c r="AK2713" s="1" t="s">
        <v>72</v>
      </c>
      <c r="AL2713">
        <v>1</v>
      </c>
      <c r="AM2713" s="1" t="s">
        <v>5597</v>
      </c>
      <c r="AN2713" s="2">
        <v>46143</v>
      </c>
      <c r="AO2713" s="3">
        <v>46143</v>
      </c>
    </row>
    <row r="2714" spans="1:41">
      <c r="A2714" s="1" t="s">
        <v>5598</v>
      </c>
      <c r="B2714" s="1" t="s">
        <v>3733</v>
      </c>
      <c r="E2714" s="1" t="s">
        <v>3734</v>
      </c>
      <c r="F2714">
        <v>46157.833333333336</v>
      </c>
      <c r="G2714">
        <v>46158.833333333336</v>
      </c>
      <c r="H2714">
        <v>46142.833333333336</v>
      </c>
      <c r="I2714">
        <v>46173.833333333336</v>
      </c>
      <c r="J2714" s="1" t="s">
        <v>3777</v>
      </c>
      <c r="K2714" s="1" t="s">
        <v>107</v>
      </c>
      <c r="L2714" s="1" t="s">
        <v>3778</v>
      </c>
      <c r="M2714" s="1" t="s">
        <v>3779</v>
      </c>
      <c r="N2714" s="1" t="s">
        <v>3738</v>
      </c>
      <c r="O2714" s="1" t="s">
        <v>49</v>
      </c>
      <c r="P2714">
        <v>305.32350000000002</v>
      </c>
      <c r="Q2714" s="1" t="s">
        <v>3780</v>
      </c>
      <c r="R2714">
        <v>0.49999983623926758</v>
      </c>
      <c r="S2714" s="1" t="s">
        <v>51</v>
      </c>
      <c r="T2714" s="1" t="s">
        <v>52</v>
      </c>
      <c r="U2714">
        <v>152.6617</v>
      </c>
      <c r="V2714">
        <v>140.44880000000001</v>
      </c>
      <c r="W2714">
        <v>140.44880000000001</v>
      </c>
      <c r="X2714" s="1" t="s">
        <v>53</v>
      </c>
      <c r="Y2714" s="1" t="s">
        <v>49</v>
      </c>
      <c r="Z2714" s="1" t="s">
        <v>3778</v>
      </c>
      <c r="AA2714" s="1" t="s">
        <v>3781</v>
      </c>
      <c r="AB2714" s="1" t="s">
        <v>3742</v>
      </c>
      <c r="AC2714" s="1" t="s">
        <v>67</v>
      </c>
      <c r="AD2714" s="1" t="s">
        <v>3743</v>
      </c>
      <c r="AE2714" s="1" t="s">
        <v>3744</v>
      </c>
      <c r="AF2714" s="1" t="s">
        <v>70</v>
      </c>
      <c r="AG2714" s="1" t="s">
        <v>3745</v>
      </c>
      <c r="AH2714">
        <v>910</v>
      </c>
      <c r="AI2714" s="1" t="s">
        <v>113</v>
      </c>
      <c r="AJ2714" s="1" t="s">
        <v>114</v>
      </c>
      <c r="AK2714" s="1" t="s">
        <v>115</v>
      </c>
      <c r="AL2714">
        <v>1</v>
      </c>
      <c r="AM2714" s="1" t="s">
        <v>5599</v>
      </c>
      <c r="AN2714" s="2">
        <v>46143</v>
      </c>
      <c r="AO2714" s="3">
        <v>46143</v>
      </c>
    </row>
    <row r="2715" spans="1:41">
      <c r="A2715" s="1" t="s">
        <v>5600</v>
      </c>
      <c r="B2715" s="1" t="s">
        <v>3733</v>
      </c>
      <c r="E2715" s="1" t="s">
        <v>3734</v>
      </c>
      <c r="F2715">
        <v>46157.833333333336</v>
      </c>
      <c r="G2715">
        <v>46158.833333333336</v>
      </c>
      <c r="H2715">
        <v>46142.833333333336</v>
      </c>
      <c r="I2715">
        <v>46173.833333333336</v>
      </c>
      <c r="J2715" s="1" t="s">
        <v>3777</v>
      </c>
      <c r="K2715" s="1" t="s">
        <v>107</v>
      </c>
      <c r="L2715" s="1" t="s">
        <v>3778</v>
      </c>
      <c r="M2715" s="1" t="s">
        <v>3784</v>
      </c>
      <c r="N2715" s="1" t="s">
        <v>3738</v>
      </c>
      <c r="O2715" s="1" t="s">
        <v>49</v>
      </c>
      <c r="P2715">
        <v>290.24439999999998</v>
      </c>
      <c r="Q2715" s="1" t="s">
        <v>3780</v>
      </c>
      <c r="R2715">
        <v>0.5</v>
      </c>
      <c r="S2715" s="1" t="s">
        <v>51</v>
      </c>
      <c r="T2715" s="1" t="s">
        <v>52</v>
      </c>
      <c r="U2715">
        <v>145.12219999999999</v>
      </c>
      <c r="V2715">
        <v>133.51240000000001</v>
      </c>
      <c r="W2715">
        <v>133.51240000000001</v>
      </c>
      <c r="X2715" s="1" t="s">
        <v>53</v>
      </c>
      <c r="Y2715" s="1" t="s">
        <v>49</v>
      </c>
      <c r="Z2715" s="1" t="s">
        <v>3778</v>
      </c>
      <c r="AA2715" s="1" t="s">
        <v>3781</v>
      </c>
      <c r="AB2715" s="1" t="s">
        <v>3742</v>
      </c>
      <c r="AC2715" s="1" t="s">
        <v>67</v>
      </c>
      <c r="AD2715" s="1" t="s">
        <v>3743</v>
      </c>
      <c r="AE2715" s="1" t="s">
        <v>3744</v>
      </c>
      <c r="AF2715" s="1" t="s">
        <v>70</v>
      </c>
      <c r="AG2715" s="1" t="s">
        <v>3745</v>
      </c>
      <c r="AH2715">
        <v>911</v>
      </c>
      <c r="AI2715" s="1" t="s">
        <v>113</v>
      </c>
      <c r="AJ2715" s="1" t="s">
        <v>114</v>
      </c>
      <c r="AK2715" s="1" t="s">
        <v>115</v>
      </c>
      <c r="AL2715">
        <v>1</v>
      </c>
      <c r="AM2715" s="1" t="s">
        <v>5601</v>
      </c>
      <c r="AN2715" s="2">
        <v>46143</v>
      </c>
      <c r="AO2715" s="3">
        <v>46143</v>
      </c>
    </row>
    <row r="2716" spans="1:41">
      <c r="A2716" s="1" t="s">
        <v>5602</v>
      </c>
      <c r="B2716" s="1" t="s">
        <v>3733</v>
      </c>
      <c r="E2716" s="1" t="s">
        <v>3787</v>
      </c>
      <c r="F2716">
        <v>46157.833333333336</v>
      </c>
      <c r="G2716">
        <v>46158.833333333336</v>
      </c>
      <c r="H2716">
        <v>46142.833333333336</v>
      </c>
      <c r="I2716">
        <v>46173.833333333336</v>
      </c>
      <c r="J2716" s="1" t="s">
        <v>3735</v>
      </c>
      <c r="K2716" s="1" t="s">
        <v>45</v>
      </c>
      <c r="L2716" s="1" t="s">
        <v>3736</v>
      </c>
      <c r="M2716" s="1" t="s">
        <v>3788</v>
      </c>
      <c r="N2716" s="1" t="s">
        <v>3738</v>
      </c>
      <c r="O2716" s="1" t="s">
        <v>49</v>
      </c>
      <c r="P2716">
        <v>631.78869999999995</v>
      </c>
      <c r="Q2716" s="1" t="s">
        <v>3739</v>
      </c>
      <c r="R2716">
        <v>3.1611043375736218E-2</v>
      </c>
      <c r="S2716" s="1" t="s">
        <v>3740</v>
      </c>
      <c r="T2716" s="1" t="s">
        <v>52</v>
      </c>
      <c r="U2716">
        <v>19.971499999999999</v>
      </c>
      <c r="V2716">
        <v>16.205400000000001</v>
      </c>
      <c r="W2716">
        <v>16.205400000000001</v>
      </c>
      <c r="X2716" s="1" t="s">
        <v>53</v>
      </c>
      <c r="Y2716" s="1" t="s">
        <v>49</v>
      </c>
      <c r="Z2716" s="1" t="s">
        <v>3736</v>
      </c>
      <c r="AA2716" s="1" t="s">
        <v>3789</v>
      </c>
      <c r="AB2716" s="1" t="s">
        <v>3790</v>
      </c>
      <c r="AC2716" s="1" t="s">
        <v>125</v>
      </c>
      <c r="AD2716" s="1" t="s">
        <v>3791</v>
      </c>
      <c r="AE2716" s="1" t="s">
        <v>3792</v>
      </c>
      <c r="AF2716" s="1" t="s">
        <v>70</v>
      </c>
      <c r="AG2716" s="1" t="s">
        <v>3745</v>
      </c>
      <c r="AH2716">
        <v>912</v>
      </c>
      <c r="AI2716" s="1" t="s">
        <v>70</v>
      </c>
      <c r="AJ2716" s="1" t="s">
        <v>71</v>
      </c>
      <c r="AK2716" s="1" t="s">
        <v>72</v>
      </c>
      <c r="AL2716">
        <v>1</v>
      </c>
      <c r="AM2716" s="1" t="s">
        <v>5603</v>
      </c>
      <c r="AN2716" s="2">
        <v>46143</v>
      </c>
      <c r="AO2716" s="3">
        <v>46143</v>
      </c>
    </row>
    <row r="2717" spans="1:41">
      <c r="A2717" s="1" t="s">
        <v>5604</v>
      </c>
      <c r="B2717" s="1" t="s">
        <v>3733</v>
      </c>
      <c r="E2717" s="1" t="s">
        <v>3787</v>
      </c>
      <c r="F2717">
        <v>46157.833333333336</v>
      </c>
      <c r="G2717">
        <v>46158.833333333336</v>
      </c>
      <c r="H2717">
        <v>46142.833333333336</v>
      </c>
      <c r="I2717">
        <v>46173.833333333336</v>
      </c>
      <c r="J2717" s="1" t="s">
        <v>3735</v>
      </c>
      <c r="K2717" s="1" t="s">
        <v>45</v>
      </c>
      <c r="L2717" s="1" t="s">
        <v>3736</v>
      </c>
      <c r="M2717" s="1" t="s">
        <v>3795</v>
      </c>
      <c r="N2717" s="1" t="s">
        <v>3738</v>
      </c>
      <c r="O2717" s="1" t="s">
        <v>49</v>
      </c>
      <c r="P2717">
        <v>698.32830000000001</v>
      </c>
      <c r="Q2717" s="1" t="s">
        <v>3739</v>
      </c>
      <c r="R2717">
        <v>3.1611063163271488E-2</v>
      </c>
      <c r="S2717" s="1" t="s">
        <v>3740</v>
      </c>
      <c r="T2717" s="1" t="s">
        <v>52</v>
      </c>
      <c r="U2717">
        <v>22.0749</v>
      </c>
      <c r="V2717">
        <v>17.912199999999999</v>
      </c>
      <c r="W2717">
        <v>17.912199999999999</v>
      </c>
      <c r="X2717" s="1" t="s">
        <v>53</v>
      </c>
      <c r="Y2717" s="1" t="s">
        <v>49</v>
      </c>
      <c r="Z2717" s="1" t="s">
        <v>3736</v>
      </c>
      <c r="AA2717" s="1" t="s">
        <v>3789</v>
      </c>
      <c r="AB2717" s="1" t="s">
        <v>3790</v>
      </c>
      <c r="AC2717" s="1" t="s">
        <v>125</v>
      </c>
      <c r="AD2717" s="1" t="s">
        <v>3791</v>
      </c>
      <c r="AE2717" s="1" t="s">
        <v>3792</v>
      </c>
      <c r="AF2717" s="1" t="s">
        <v>70</v>
      </c>
      <c r="AG2717" s="1" t="s">
        <v>3745</v>
      </c>
      <c r="AH2717">
        <v>913</v>
      </c>
      <c r="AI2717" s="1" t="s">
        <v>70</v>
      </c>
      <c r="AJ2717" s="1" t="s">
        <v>71</v>
      </c>
      <c r="AK2717" s="1" t="s">
        <v>72</v>
      </c>
      <c r="AL2717">
        <v>1</v>
      </c>
      <c r="AM2717" s="1" t="s">
        <v>5605</v>
      </c>
      <c r="AN2717" s="2">
        <v>46143</v>
      </c>
      <c r="AO2717" s="3">
        <v>46143</v>
      </c>
    </row>
    <row r="2718" spans="1:41">
      <c r="A2718" s="1" t="s">
        <v>5606</v>
      </c>
      <c r="B2718" s="1" t="s">
        <v>3733</v>
      </c>
      <c r="E2718" s="1" t="s">
        <v>3787</v>
      </c>
      <c r="F2718">
        <v>46157.833333333336</v>
      </c>
      <c r="G2718">
        <v>46158.833333333336</v>
      </c>
      <c r="H2718">
        <v>46142.833333333336</v>
      </c>
      <c r="I2718">
        <v>46173.833333333336</v>
      </c>
      <c r="J2718" s="1" t="s">
        <v>3751</v>
      </c>
      <c r="K2718" s="1" t="s">
        <v>124</v>
      </c>
      <c r="L2718" s="1" t="s">
        <v>3752</v>
      </c>
      <c r="M2718" s="1" t="s">
        <v>3798</v>
      </c>
      <c r="N2718" s="1" t="s">
        <v>3738</v>
      </c>
      <c r="O2718" s="1" t="s">
        <v>49</v>
      </c>
      <c r="P2718">
        <v>4.8728999999999996</v>
      </c>
      <c r="Q2718" s="1" t="s">
        <v>3754</v>
      </c>
      <c r="R2718">
        <v>6.2500153912454595</v>
      </c>
      <c r="S2718" s="1" t="s">
        <v>51</v>
      </c>
      <c r="T2718" s="1" t="s">
        <v>52</v>
      </c>
      <c r="U2718">
        <v>30.4557</v>
      </c>
      <c r="V2718">
        <v>28.9329</v>
      </c>
      <c r="W2718">
        <v>28.9329</v>
      </c>
      <c r="X2718" s="1" t="s">
        <v>53</v>
      </c>
      <c r="Y2718" s="1" t="s">
        <v>49</v>
      </c>
      <c r="Z2718" s="1" t="s">
        <v>3752</v>
      </c>
      <c r="AA2718" s="1" t="s">
        <v>3789</v>
      </c>
      <c r="AB2718" s="1" t="s">
        <v>3790</v>
      </c>
      <c r="AC2718" s="1" t="s">
        <v>125</v>
      </c>
      <c r="AD2718" s="1" t="s">
        <v>3791</v>
      </c>
      <c r="AE2718" s="1" t="s">
        <v>3792</v>
      </c>
      <c r="AF2718" s="1" t="s">
        <v>70</v>
      </c>
      <c r="AG2718" s="1" t="s">
        <v>3745</v>
      </c>
      <c r="AH2718">
        <v>914</v>
      </c>
      <c r="AI2718" s="1" t="s">
        <v>70</v>
      </c>
      <c r="AJ2718" s="1" t="s">
        <v>71</v>
      </c>
      <c r="AK2718" s="1" t="s">
        <v>72</v>
      </c>
      <c r="AL2718">
        <v>1</v>
      </c>
      <c r="AM2718" s="1" t="s">
        <v>5607</v>
      </c>
      <c r="AN2718" s="2">
        <v>46143</v>
      </c>
      <c r="AO2718" s="3">
        <v>46143</v>
      </c>
    </row>
    <row r="2719" spans="1:41">
      <c r="A2719" s="1" t="s">
        <v>5608</v>
      </c>
      <c r="B2719" s="1" t="s">
        <v>3733</v>
      </c>
      <c r="E2719" s="1" t="s">
        <v>3787</v>
      </c>
      <c r="F2719">
        <v>46157.833333333336</v>
      </c>
      <c r="G2719">
        <v>46158.833333333336</v>
      </c>
      <c r="H2719">
        <v>46142.833333333336</v>
      </c>
      <c r="I2719">
        <v>46173.833333333336</v>
      </c>
      <c r="J2719" s="1" t="s">
        <v>3751</v>
      </c>
      <c r="K2719" s="1" t="s">
        <v>124</v>
      </c>
      <c r="L2719" s="1" t="s">
        <v>3752</v>
      </c>
      <c r="M2719" s="1" t="s">
        <v>3801</v>
      </c>
      <c r="N2719" s="1" t="s">
        <v>3738</v>
      </c>
      <c r="O2719" s="1" t="s">
        <v>49</v>
      </c>
      <c r="P2719">
        <v>4.9722</v>
      </c>
      <c r="Q2719" s="1" t="s">
        <v>3754</v>
      </c>
      <c r="R2719">
        <v>6.2500301677325938</v>
      </c>
      <c r="S2719" s="1" t="s">
        <v>51</v>
      </c>
      <c r="T2719" s="1" t="s">
        <v>52</v>
      </c>
      <c r="U2719">
        <v>31.0764</v>
      </c>
      <c r="V2719">
        <v>29.522600000000001</v>
      </c>
      <c r="W2719">
        <v>29.522600000000001</v>
      </c>
      <c r="X2719" s="1" t="s">
        <v>53</v>
      </c>
      <c r="Y2719" s="1" t="s">
        <v>49</v>
      </c>
      <c r="Z2719" s="1" t="s">
        <v>3752</v>
      </c>
      <c r="AA2719" s="1" t="s">
        <v>3789</v>
      </c>
      <c r="AB2719" s="1" t="s">
        <v>3790</v>
      </c>
      <c r="AC2719" s="1" t="s">
        <v>125</v>
      </c>
      <c r="AD2719" s="1" t="s">
        <v>3791</v>
      </c>
      <c r="AE2719" s="1" t="s">
        <v>3792</v>
      </c>
      <c r="AF2719" s="1" t="s">
        <v>70</v>
      </c>
      <c r="AG2719" s="1" t="s">
        <v>3745</v>
      </c>
      <c r="AH2719">
        <v>915</v>
      </c>
      <c r="AI2719" s="1" t="s">
        <v>70</v>
      </c>
      <c r="AJ2719" s="1" t="s">
        <v>71</v>
      </c>
      <c r="AK2719" s="1" t="s">
        <v>72</v>
      </c>
      <c r="AL2719">
        <v>1</v>
      </c>
      <c r="AM2719" s="1" t="s">
        <v>5609</v>
      </c>
      <c r="AN2719" s="2">
        <v>46143</v>
      </c>
      <c r="AO2719" s="3">
        <v>46143</v>
      </c>
    </row>
    <row r="2720" spans="1:41">
      <c r="A2720" s="1" t="s">
        <v>5610</v>
      </c>
      <c r="B2720" s="1" t="s">
        <v>3733</v>
      </c>
      <c r="E2720" s="1" t="s">
        <v>3787</v>
      </c>
      <c r="F2720">
        <v>46157.833333333336</v>
      </c>
      <c r="G2720">
        <v>46158.833333333336</v>
      </c>
      <c r="H2720">
        <v>46142.833333333336</v>
      </c>
      <c r="I2720">
        <v>46173.833333333336</v>
      </c>
      <c r="J2720" s="1" t="s">
        <v>3760</v>
      </c>
      <c r="K2720" s="1" t="s">
        <v>76</v>
      </c>
      <c r="L2720" s="1" t="s">
        <v>3761</v>
      </c>
      <c r="M2720" s="1" t="s">
        <v>3804</v>
      </c>
      <c r="N2720" s="1" t="s">
        <v>3738</v>
      </c>
      <c r="O2720" s="1" t="s">
        <v>49</v>
      </c>
      <c r="P2720">
        <v>135.91919999999999</v>
      </c>
      <c r="Q2720" s="1" t="s">
        <v>3763</v>
      </c>
      <c r="R2720">
        <v>2.6000005885849831E-2</v>
      </c>
      <c r="S2720" s="1" t="s">
        <v>51</v>
      </c>
      <c r="T2720" s="1" t="s">
        <v>52</v>
      </c>
      <c r="U2720">
        <v>3.5339</v>
      </c>
      <c r="V2720">
        <v>3.2621000000000002</v>
      </c>
      <c r="W2720">
        <v>3.2621000000000002</v>
      </c>
      <c r="X2720" s="1" t="s">
        <v>53</v>
      </c>
      <c r="Y2720" s="1" t="s">
        <v>49</v>
      </c>
      <c r="Z2720" s="1" t="s">
        <v>3761</v>
      </c>
      <c r="AA2720" s="1" t="s">
        <v>3789</v>
      </c>
      <c r="AB2720" s="1" t="s">
        <v>3790</v>
      </c>
      <c r="AC2720" s="1" t="s">
        <v>125</v>
      </c>
      <c r="AD2720" s="1" t="s">
        <v>3791</v>
      </c>
      <c r="AE2720" s="1" t="s">
        <v>3792</v>
      </c>
      <c r="AF2720" s="1" t="s">
        <v>70</v>
      </c>
      <c r="AG2720" s="1" t="s">
        <v>3745</v>
      </c>
      <c r="AH2720">
        <v>916</v>
      </c>
      <c r="AI2720" s="1" t="s">
        <v>70</v>
      </c>
      <c r="AJ2720" s="1" t="s">
        <v>71</v>
      </c>
      <c r="AK2720" s="1" t="s">
        <v>72</v>
      </c>
      <c r="AL2720">
        <v>1</v>
      </c>
      <c r="AM2720" s="1" t="s">
        <v>5611</v>
      </c>
      <c r="AN2720" s="2">
        <v>46143</v>
      </c>
      <c r="AO2720" s="3">
        <v>46143</v>
      </c>
    </row>
    <row r="2721" spans="1:41">
      <c r="A2721" s="1" t="s">
        <v>5612</v>
      </c>
      <c r="B2721" s="1" t="s">
        <v>3733</v>
      </c>
      <c r="E2721" s="1" t="s">
        <v>3787</v>
      </c>
      <c r="F2721">
        <v>46157.833333333336</v>
      </c>
      <c r="G2721">
        <v>46158.833333333336</v>
      </c>
      <c r="H2721">
        <v>46142.833333333336</v>
      </c>
      <c r="I2721">
        <v>46173.833333333336</v>
      </c>
      <c r="J2721" s="1" t="s">
        <v>3760</v>
      </c>
      <c r="K2721" s="1" t="s">
        <v>76</v>
      </c>
      <c r="L2721" s="1" t="s">
        <v>3761</v>
      </c>
      <c r="M2721" s="1" t="s">
        <v>3807</v>
      </c>
      <c r="N2721" s="1" t="s">
        <v>3738</v>
      </c>
      <c r="O2721" s="1" t="s">
        <v>49</v>
      </c>
      <c r="P2721">
        <v>135.16069999999999</v>
      </c>
      <c r="Q2721" s="1" t="s">
        <v>3763</v>
      </c>
      <c r="R2721">
        <v>2.6000161289487254E-2</v>
      </c>
      <c r="S2721" s="1" t="s">
        <v>51</v>
      </c>
      <c r="T2721" s="1" t="s">
        <v>52</v>
      </c>
      <c r="U2721">
        <v>3.5142000000000002</v>
      </c>
      <c r="V2721">
        <v>3.2439</v>
      </c>
      <c r="W2721">
        <v>3.2439</v>
      </c>
      <c r="X2721" s="1" t="s">
        <v>53</v>
      </c>
      <c r="Y2721" s="1" t="s">
        <v>49</v>
      </c>
      <c r="Z2721" s="1" t="s">
        <v>3761</v>
      </c>
      <c r="AA2721" s="1" t="s">
        <v>55</v>
      </c>
      <c r="AB2721" s="1" t="s">
        <v>56</v>
      </c>
      <c r="AC2721" s="1" t="s">
        <v>57</v>
      </c>
      <c r="AD2721" s="1" t="s">
        <v>58</v>
      </c>
      <c r="AE2721" s="1" t="s">
        <v>59</v>
      </c>
      <c r="AF2721" s="1" t="s">
        <v>56</v>
      </c>
      <c r="AG2721" s="1" t="s">
        <v>3745</v>
      </c>
      <c r="AH2721">
        <v>917</v>
      </c>
      <c r="AI2721" s="1" t="s">
        <v>56</v>
      </c>
      <c r="AJ2721" s="1" t="s">
        <v>56</v>
      </c>
      <c r="AK2721" s="1" t="s">
        <v>61</v>
      </c>
      <c r="AL2721">
        <v>1</v>
      </c>
      <c r="AM2721" s="1" t="s">
        <v>5613</v>
      </c>
      <c r="AN2721" s="2">
        <v>46143</v>
      </c>
      <c r="AO2721" s="3">
        <v>46143</v>
      </c>
    </row>
    <row r="2722" spans="1:41">
      <c r="A2722" s="1" t="s">
        <v>5614</v>
      </c>
      <c r="B2722" s="1" t="s">
        <v>3733</v>
      </c>
      <c r="E2722" s="1" t="s">
        <v>3787</v>
      </c>
      <c r="F2722">
        <v>46157.833333333336</v>
      </c>
      <c r="G2722">
        <v>46158.833333333336</v>
      </c>
      <c r="H2722">
        <v>46142.833333333336</v>
      </c>
      <c r="I2722">
        <v>46173.833333333336</v>
      </c>
      <c r="J2722" s="1" t="s">
        <v>3769</v>
      </c>
      <c r="K2722" s="1" t="s">
        <v>87</v>
      </c>
      <c r="L2722" s="1" t="s">
        <v>3770</v>
      </c>
      <c r="M2722" s="1" t="s">
        <v>3810</v>
      </c>
      <c r="N2722" s="1" t="s">
        <v>3738</v>
      </c>
      <c r="O2722" s="1" t="s">
        <v>49</v>
      </c>
      <c r="P2722">
        <v>173.5754</v>
      </c>
      <c r="Q2722" s="1" t="s">
        <v>3739</v>
      </c>
      <c r="R2722">
        <v>8.2599838456371116E-2</v>
      </c>
      <c r="S2722" s="1" t="s">
        <v>3740</v>
      </c>
      <c r="T2722" s="1" t="s">
        <v>52</v>
      </c>
      <c r="U2722">
        <v>14.337300000000001</v>
      </c>
      <c r="V2722">
        <v>11.817</v>
      </c>
      <c r="W2722">
        <v>11.817</v>
      </c>
      <c r="X2722" s="1" t="s">
        <v>53</v>
      </c>
      <c r="Y2722" s="1" t="s">
        <v>49</v>
      </c>
      <c r="Z2722" s="1" t="s">
        <v>3770</v>
      </c>
      <c r="AA2722" s="1" t="s">
        <v>3789</v>
      </c>
      <c r="AB2722" s="1" t="s">
        <v>3790</v>
      </c>
      <c r="AC2722" s="1" t="s">
        <v>125</v>
      </c>
      <c r="AD2722" s="1" t="s">
        <v>3791</v>
      </c>
      <c r="AE2722" s="1" t="s">
        <v>3792</v>
      </c>
      <c r="AF2722" s="1" t="s">
        <v>70</v>
      </c>
      <c r="AG2722" s="1" t="s">
        <v>3745</v>
      </c>
      <c r="AH2722">
        <v>918</v>
      </c>
      <c r="AI2722" s="1" t="s">
        <v>70</v>
      </c>
      <c r="AJ2722" s="1" t="s">
        <v>71</v>
      </c>
      <c r="AK2722" s="1" t="s">
        <v>72</v>
      </c>
      <c r="AL2722">
        <v>1</v>
      </c>
      <c r="AM2722" s="1" t="s">
        <v>5615</v>
      </c>
      <c r="AN2722" s="2">
        <v>46143</v>
      </c>
      <c r="AO2722" s="3">
        <v>46143</v>
      </c>
    </row>
    <row r="2723" spans="1:41">
      <c r="A2723" s="1" t="s">
        <v>5616</v>
      </c>
      <c r="B2723" s="1" t="s">
        <v>3733</v>
      </c>
      <c r="E2723" s="1" t="s">
        <v>3787</v>
      </c>
      <c r="F2723">
        <v>46157.833333333336</v>
      </c>
      <c r="G2723">
        <v>46158.833333333336</v>
      </c>
      <c r="H2723">
        <v>46142.833333333336</v>
      </c>
      <c r="I2723">
        <v>46173.833333333336</v>
      </c>
      <c r="J2723" s="1" t="s">
        <v>3769</v>
      </c>
      <c r="K2723" s="1" t="s">
        <v>87</v>
      </c>
      <c r="L2723" s="1" t="s">
        <v>3770</v>
      </c>
      <c r="M2723" s="1" t="s">
        <v>3813</v>
      </c>
      <c r="N2723" s="1" t="s">
        <v>3738</v>
      </c>
      <c r="O2723" s="1" t="s">
        <v>49</v>
      </c>
      <c r="P2723">
        <v>194.91970000000001</v>
      </c>
      <c r="Q2723" s="1" t="s">
        <v>3739</v>
      </c>
      <c r="R2723">
        <v>8.2600168171816396E-2</v>
      </c>
      <c r="S2723" s="1" t="s">
        <v>3740</v>
      </c>
      <c r="T2723" s="1" t="s">
        <v>52</v>
      </c>
      <c r="U2723">
        <v>16.1004</v>
      </c>
      <c r="V2723">
        <v>13.270200000000001</v>
      </c>
      <c r="W2723">
        <v>13.270200000000001</v>
      </c>
      <c r="X2723" s="1" t="s">
        <v>53</v>
      </c>
      <c r="Y2723" s="1" t="s">
        <v>49</v>
      </c>
      <c r="Z2723" s="1" t="s">
        <v>3770</v>
      </c>
      <c r="AA2723" s="1" t="s">
        <v>3789</v>
      </c>
      <c r="AB2723" s="1" t="s">
        <v>3790</v>
      </c>
      <c r="AC2723" s="1" t="s">
        <v>125</v>
      </c>
      <c r="AD2723" s="1" t="s">
        <v>3791</v>
      </c>
      <c r="AE2723" s="1" t="s">
        <v>3792</v>
      </c>
      <c r="AF2723" s="1" t="s">
        <v>70</v>
      </c>
      <c r="AG2723" s="1" t="s">
        <v>3745</v>
      </c>
      <c r="AH2723">
        <v>919</v>
      </c>
      <c r="AI2723" s="1" t="s">
        <v>70</v>
      </c>
      <c r="AJ2723" s="1" t="s">
        <v>71</v>
      </c>
      <c r="AK2723" s="1" t="s">
        <v>72</v>
      </c>
      <c r="AL2723">
        <v>1</v>
      </c>
      <c r="AM2723" s="1" t="s">
        <v>5617</v>
      </c>
      <c r="AN2723" s="2">
        <v>46143</v>
      </c>
      <c r="AO2723" s="3">
        <v>46143</v>
      </c>
    </row>
    <row r="2724" spans="1:41">
      <c r="A2724" s="1" t="s">
        <v>5618</v>
      </c>
      <c r="B2724" s="1" t="s">
        <v>3733</v>
      </c>
      <c r="E2724" s="1" t="s">
        <v>3787</v>
      </c>
      <c r="F2724">
        <v>46157.833333333336</v>
      </c>
      <c r="G2724">
        <v>46158.833333333336</v>
      </c>
      <c r="H2724">
        <v>46142.833333333336</v>
      </c>
      <c r="I2724">
        <v>46173.833333333336</v>
      </c>
      <c r="J2724" s="1" t="s">
        <v>3777</v>
      </c>
      <c r="K2724" s="1" t="s">
        <v>107</v>
      </c>
      <c r="L2724" s="1" t="s">
        <v>3778</v>
      </c>
      <c r="M2724" s="1" t="s">
        <v>3816</v>
      </c>
      <c r="N2724" s="1" t="s">
        <v>3738</v>
      </c>
      <c r="O2724" s="1" t="s">
        <v>49</v>
      </c>
      <c r="P2724">
        <v>147.16319999999999</v>
      </c>
      <c r="Q2724" s="1" t="s">
        <v>3780</v>
      </c>
      <c r="R2724">
        <v>0.5</v>
      </c>
      <c r="S2724" s="1" t="s">
        <v>51</v>
      </c>
      <c r="T2724" s="1" t="s">
        <v>52</v>
      </c>
      <c r="U2724">
        <v>73.581599999999995</v>
      </c>
      <c r="V2724">
        <v>67.695099999999996</v>
      </c>
      <c r="W2724">
        <v>67.695099999999996</v>
      </c>
      <c r="X2724" s="1" t="s">
        <v>53</v>
      </c>
      <c r="Y2724" s="1" t="s">
        <v>49</v>
      </c>
      <c r="Z2724" s="1" t="s">
        <v>3778</v>
      </c>
      <c r="AA2724" s="1" t="s">
        <v>3817</v>
      </c>
      <c r="AB2724" s="1" t="s">
        <v>3790</v>
      </c>
      <c r="AC2724" s="1" t="s">
        <v>125</v>
      </c>
      <c r="AD2724" s="1" t="s">
        <v>3791</v>
      </c>
      <c r="AE2724" s="1" t="s">
        <v>3792</v>
      </c>
      <c r="AF2724" s="1" t="s">
        <v>70</v>
      </c>
      <c r="AG2724" s="1" t="s">
        <v>3745</v>
      </c>
      <c r="AH2724">
        <v>920</v>
      </c>
      <c r="AI2724" s="1" t="s">
        <v>113</v>
      </c>
      <c r="AJ2724" s="1" t="s">
        <v>114</v>
      </c>
      <c r="AK2724" s="1" t="s">
        <v>115</v>
      </c>
      <c r="AL2724">
        <v>1</v>
      </c>
      <c r="AM2724" s="1" t="s">
        <v>5619</v>
      </c>
      <c r="AN2724" s="2">
        <v>46143</v>
      </c>
      <c r="AO2724" s="3">
        <v>46143</v>
      </c>
    </row>
    <row r="2725" spans="1:41">
      <c r="A2725" s="1" t="s">
        <v>5620</v>
      </c>
      <c r="B2725" s="1" t="s">
        <v>3733</v>
      </c>
      <c r="E2725" s="1" t="s">
        <v>3787</v>
      </c>
      <c r="F2725">
        <v>46157.833333333336</v>
      </c>
      <c r="G2725">
        <v>46158.833333333336</v>
      </c>
      <c r="H2725">
        <v>46142.833333333336</v>
      </c>
      <c r="I2725">
        <v>46173.833333333336</v>
      </c>
      <c r="J2725" s="1" t="s">
        <v>3777</v>
      </c>
      <c r="K2725" s="1" t="s">
        <v>107</v>
      </c>
      <c r="L2725" s="1" t="s">
        <v>3778</v>
      </c>
      <c r="M2725" s="1" t="s">
        <v>3820</v>
      </c>
      <c r="N2725" s="1" t="s">
        <v>3738</v>
      </c>
      <c r="O2725" s="1" t="s">
        <v>49</v>
      </c>
      <c r="P2725">
        <v>140.61799999999999</v>
      </c>
      <c r="Q2725" s="1" t="s">
        <v>3780</v>
      </c>
      <c r="R2725">
        <v>0.5</v>
      </c>
      <c r="S2725" s="1" t="s">
        <v>51</v>
      </c>
      <c r="T2725" s="1" t="s">
        <v>52</v>
      </c>
      <c r="U2725">
        <v>70.308999999999997</v>
      </c>
      <c r="V2725">
        <v>64.684299999999993</v>
      </c>
      <c r="W2725">
        <v>64.684299999999993</v>
      </c>
      <c r="X2725" s="1" t="s">
        <v>53</v>
      </c>
      <c r="Y2725" s="1" t="s">
        <v>49</v>
      </c>
      <c r="Z2725" s="1" t="s">
        <v>3778</v>
      </c>
      <c r="AA2725" s="1" t="s">
        <v>3817</v>
      </c>
      <c r="AB2725" s="1" t="s">
        <v>3790</v>
      </c>
      <c r="AC2725" s="1" t="s">
        <v>125</v>
      </c>
      <c r="AD2725" s="1" t="s">
        <v>3791</v>
      </c>
      <c r="AE2725" s="1" t="s">
        <v>3792</v>
      </c>
      <c r="AF2725" s="1" t="s">
        <v>70</v>
      </c>
      <c r="AG2725" s="1" t="s">
        <v>3745</v>
      </c>
      <c r="AH2725">
        <v>921</v>
      </c>
      <c r="AI2725" s="1" t="s">
        <v>113</v>
      </c>
      <c r="AJ2725" s="1" t="s">
        <v>114</v>
      </c>
      <c r="AK2725" s="1" t="s">
        <v>115</v>
      </c>
      <c r="AL2725">
        <v>1</v>
      </c>
      <c r="AM2725" s="1" t="s">
        <v>5621</v>
      </c>
      <c r="AN2725" s="2">
        <v>46143</v>
      </c>
      <c r="AO2725" s="3">
        <v>46143</v>
      </c>
    </row>
    <row r="2726" spans="1:41">
      <c r="A2726" s="1" t="s">
        <v>5622</v>
      </c>
      <c r="B2726" s="1" t="s">
        <v>3733</v>
      </c>
      <c r="E2726" s="1" t="s">
        <v>3734</v>
      </c>
      <c r="F2726">
        <v>46158.833333333336</v>
      </c>
      <c r="G2726">
        <v>46159.833333333336</v>
      </c>
      <c r="H2726">
        <v>46142.833333333336</v>
      </c>
      <c r="I2726">
        <v>46173.833333333336</v>
      </c>
      <c r="J2726" s="1" t="s">
        <v>3735</v>
      </c>
      <c r="K2726" s="1" t="s">
        <v>45</v>
      </c>
      <c r="L2726" s="1" t="s">
        <v>3736</v>
      </c>
      <c r="M2726" s="1" t="s">
        <v>3737</v>
      </c>
      <c r="N2726" s="1" t="s">
        <v>3738</v>
      </c>
      <c r="O2726" s="1" t="s">
        <v>49</v>
      </c>
      <c r="P2726">
        <v>1606.9322</v>
      </c>
      <c r="Q2726" s="1" t="s">
        <v>3739</v>
      </c>
      <c r="R2726">
        <v>3.1610978982187302E-2</v>
      </c>
      <c r="S2726" s="1" t="s">
        <v>3740</v>
      </c>
      <c r="T2726" s="1" t="s">
        <v>52</v>
      </c>
      <c r="U2726">
        <v>50.796700000000001</v>
      </c>
      <c r="V2726">
        <v>41.217799999999997</v>
      </c>
      <c r="W2726">
        <v>41.217799999999997</v>
      </c>
      <c r="X2726" s="1" t="s">
        <v>53</v>
      </c>
      <c r="Y2726" s="1" t="s">
        <v>49</v>
      </c>
      <c r="Z2726" s="1" t="s">
        <v>3736</v>
      </c>
      <c r="AA2726" s="1" t="s">
        <v>3741</v>
      </c>
      <c r="AB2726" s="1" t="s">
        <v>3742</v>
      </c>
      <c r="AC2726" s="1" t="s">
        <v>67</v>
      </c>
      <c r="AD2726" s="1" t="s">
        <v>3743</v>
      </c>
      <c r="AE2726" s="1" t="s">
        <v>3744</v>
      </c>
      <c r="AF2726" s="1" t="s">
        <v>70</v>
      </c>
      <c r="AG2726" s="1" t="s">
        <v>3745</v>
      </c>
      <c r="AH2726">
        <v>922</v>
      </c>
      <c r="AI2726" s="1" t="s">
        <v>70</v>
      </c>
      <c r="AJ2726" s="1" t="s">
        <v>71</v>
      </c>
      <c r="AK2726" s="1" t="s">
        <v>72</v>
      </c>
      <c r="AL2726">
        <v>1</v>
      </c>
      <c r="AM2726" s="1" t="s">
        <v>5623</v>
      </c>
      <c r="AN2726" s="2">
        <v>46143</v>
      </c>
      <c r="AO2726" s="3">
        <v>46143</v>
      </c>
    </row>
    <row r="2727" spans="1:41">
      <c r="A2727" s="1" t="s">
        <v>5624</v>
      </c>
      <c r="B2727" s="1" t="s">
        <v>3733</v>
      </c>
      <c r="E2727" s="1" t="s">
        <v>3734</v>
      </c>
      <c r="F2727">
        <v>46158.833333333336</v>
      </c>
      <c r="G2727">
        <v>46159.833333333336</v>
      </c>
      <c r="H2727">
        <v>46142.833333333336</v>
      </c>
      <c r="I2727">
        <v>46173.833333333336</v>
      </c>
      <c r="J2727" s="1" t="s">
        <v>3735</v>
      </c>
      <c r="K2727" s="1" t="s">
        <v>45</v>
      </c>
      <c r="L2727" s="1" t="s">
        <v>3736</v>
      </c>
      <c r="M2727" s="1" t="s">
        <v>3748</v>
      </c>
      <c r="N2727" s="1" t="s">
        <v>3738</v>
      </c>
      <c r="O2727" s="1" t="s">
        <v>49</v>
      </c>
      <c r="P2727">
        <v>1546.9184</v>
      </c>
      <c r="Q2727" s="1" t="s">
        <v>3739</v>
      </c>
      <c r="R2727">
        <v>3.1610975730846563E-2</v>
      </c>
      <c r="S2727" s="1" t="s">
        <v>3740</v>
      </c>
      <c r="T2727" s="1" t="s">
        <v>52</v>
      </c>
      <c r="U2727">
        <v>48.8996</v>
      </c>
      <c r="V2727">
        <v>39.6785</v>
      </c>
      <c r="W2727">
        <v>39.6785</v>
      </c>
      <c r="X2727" s="1" t="s">
        <v>53</v>
      </c>
      <c r="Y2727" s="1" t="s">
        <v>49</v>
      </c>
      <c r="Z2727" s="1" t="s">
        <v>3736</v>
      </c>
      <c r="AA2727" s="1" t="s">
        <v>3741</v>
      </c>
      <c r="AB2727" s="1" t="s">
        <v>3742</v>
      </c>
      <c r="AC2727" s="1" t="s">
        <v>67</v>
      </c>
      <c r="AD2727" s="1" t="s">
        <v>3743</v>
      </c>
      <c r="AE2727" s="1" t="s">
        <v>3744</v>
      </c>
      <c r="AF2727" s="1" t="s">
        <v>70</v>
      </c>
      <c r="AG2727" s="1" t="s">
        <v>3745</v>
      </c>
      <c r="AH2727">
        <v>923</v>
      </c>
      <c r="AI2727" s="1" t="s">
        <v>70</v>
      </c>
      <c r="AJ2727" s="1" t="s">
        <v>71</v>
      </c>
      <c r="AK2727" s="1" t="s">
        <v>72</v>
      </c>
      <c r="AL2727">
        <v>1</v>
      </c>
      <c r="AM2727" s="1" t="s">
        <v>5625</v>
      </c>
      <c r="AN2727" s="2">
        <v>46143</v>
      </c>
      <c r="AO2727" s="3">
        <v>46143</v>
      </c>
    </row>
    <row r="2728" spans="1:41">
      <c r="A2728" s="1" t="s">
        <v>5626</v>
      </c>
      <c r="B2728" s="1" t="s">
        <v>3733</v>
      </c>
      <c r="E2728" s="1" t="s">
        <v>3734</v>
      </c>
      <c r="F2728">
        <v>46158.833333333336</v>
      </c>
      <c r="G2728">
        <v>46159.833333333336</v>
      </c>
      <c r="H2728">
        <v>46142.833333333336</v>
      </c>
      <c r="I2728">
        <v>46173.833333333336</v>
      </c>
      <c r="J2728" s="1" t="s">
        <v>3751</v>
      </c>
      <c r="K2728" s="1" t="s">
        <v>124</v>
      </c>
      <c r="L2728" s="1" t="s">
        <v>3752</v>
      </c>
      <c r="M2728" s="1" t="s">
        <v>3753</v>
      </c>
      <c r="N2728" s="1" t="s">
        <v>3738</v>
      </c>
      <c r="O2728" s="1" t="s">
        <v>49</v>
      </c>
      <c r="P2728">
        <v>12.1586</v>
      </c>
      <c r="Q2728" s="1" t="s">
        <v>3754</v>
      </c>
      <c r="R2728">
        <v>6.2499794384221863</v>
      </c>
      <c r="S2728" s="1" t="s">
        <v>51</v>
      </c>
      <c r="T2728" s="1" t="s">
        <v>52</v>
      </c>
      <c r="U2728">
        <v>75.991</v>
      </c>
      <c r="V2728">
        <v>72.191400000000002</v>
      </c>
      <c r="W2728">
        <v>72.191400000000002</v>
      </c>
      <c r="X2728" s="1" t="s">
        <v>53</v>
      </c>
      <c r="Y2728" s="1" t="s">
        <v>49</v>
      </c>
      <c r="Z2728" s="1" t="s">
        <v>3752</v>
      </c>
      <c r="AA2728" s="1" t="s">
        <v>3741</v>
      </c>
      <c r="AB2728" s="1" t="s">
        <v>3742</v>
      </c>
      <c r="AC2728" s="1" t="s">
        <v>67</v>
      </c>
      <c r="AD2728" s="1" t="s">
        <v>3743</v>
      </c>
      <c r="AE2728" s="1" t="s">
        <v>3744</v>
      </c>
      <c r="AF2728" s="1" t="s">
        <v>70</v>
      </c>
      <c r="AG2728" s="1" t="s">
        <v>3745</v>
      </c>
      <c r="AH2728">
        <v>924</v>
      </c>
      <c r="AI2728" s="1" t="s">
        <v>70</v>
      </c>
      <c r="AJ2728" s="1" t="s">
        <v>71</v>
      </c>
      <c r="AK2728" s="1" t="s">
        <v>72</v>
      </c>
      <c r="AL2728">
        <v>1</v>
      </c>
      <c r="AM2728" s="1" t="s">
        <v>5627</v>
      </c>
      <c r="AN2728" s="2">
        <v>46143</v>
      </c>
      <c r="AO2728" s="3">
        <v>46143</v>
      </c>
    </row>
    <row r="2729" spans="1:41">
      <c r="A2729" s="1" t="s">
        <v>5628</v>
      </c>
      <c r="B2729" s="1" t="s">
        <v>3733</v>
      </c>
      <c r="E2729" s="1" t="s">
        <v>3734</v>
      </c>
      <c r="F2729">
        <v>46158.833333333336</v>
      </c>
      <c r="G2729">
        <v>46159.833333333336</v>
      </c>
      <c r="H2729">
        <v>46142.833333333336</v>
      </c>
      <c r="I2729">
        <v>46173.833333333336</v>
      </c>
      <c r="J2729" s="1" t="s">
        <v>3751</v>
      </c>
      <c r="K2729" s="1" t="s">
        <v>124</v>
      </c>
      <c r="L2729" s="1" t="s">
        <v>3752</v>
      </c>
      <c r="M2729" s="1" t="s">
        <v>3757</v>
      </c>
      <c r="N2729" s="1" t="s">
        <v>3738</v>
      </c>
      <c r="O2729" s="1" t="s">
        <v>49</v>
      </c>
      <c r="P2729">
        <v>12.9504</v>
      </c>
      <c r="Q2729" s="1" t="s">
        <v>3754</v>
      </c>
      <c r="R2729">
        <v>6.25</v>
      </c>
      <c r="S2729" s="1" t="s">
        <v>51</v>
      </c>
      <c r="T2729" s="1" t="s">
        <v>52</v>
      </c>
      <c r="U2729">
        <v>80.94</v>
      </c>
      <c r="V2729">
        <v>76.893000000000001</v>
      </c>
      <c r="W2729">
        <v>76.893000000000001</v>
      </c>
      <c r="X2729" s="1" t="s">
        <v>53</v>
      </c>
      <c r="Y2729" s="1" t="s">
        <v>49</v>
      </c>
      <c r="Z2729" s="1" t="s">
        <v>3752</v>
      </c>
      <c r="AA2729" s="1" t="s">
        <v>3741</v>
      </c>
      <c r="AB2729" s="1" t="s">
        <v>3742</v>
      </c>
      <c r="AC2729" s="1" t="s">
        <v>67</v>
      </c>
      <c r="AD2729" s="1" t="s">
        <v>3743</v>
      </c>
      <c r="AE2729" s="1" t="s">
        <v>3744</v>
      </c>
      <c r="AF2729" s="1" t="s">
        <v>70</v>
      </c>
      <c r="AG2729" s="1" t="s">
        <v>3745</v>
      </c>
      <c r="AH2729">
        <v>925</v>
      </c>
      <c r="AI2729" s="1" t="s">
        <v>70</v>
      </c>
      <c r="AJ2729" s="1" t="s">
        <v>71</v>
      </c>
      <c r="AK2729" s="1" t="s">
        <v>72</v>
      </c>
      <c r="AL2729">
        <v>1</v>
      </c>
      <c r="AM2729" s="1" t="s">
        <v>5629</v>
      </c>
      <c r="AN2729" s="2">
        <v>46143</v>
      </c>
      <c r="AO2729" s="3">
        <v>46143</v>
      </c>
    </row>
    <row r="2730" spans="1:41">
      <c r="A2730" s="1" t="s">
        <v>5630</v>
      </c>
      <c r="B2730" s="1" t="s">
        <v>3733</v>
      </c>
      <c r="E2730" s="1" t="s">
        <v>3734</v>
      </c>
      <c r="F2730">
        <v>46158.833333333336</v>
      </c>
      <c r="G2730">
        <v>46159.833333333336</v>
      </c>
      <c r="H2730">
        <v>46142.833333333336</v>
      </c>
      <c r="I2730">
        <v>46173.833333333336</v>
      </c>
      <c r="J2730" s="1" t="s">
        <v>3760</v>
      </c>
      <c r="K2730" s="1" t="s">
        <v>76</v>
      </c>
      <c r="L2730" s="1" t="s">
        <v>3761</v>
      </c>
      <c r="M2730" s="1" t="s">
        <v>3762</v>
      </c>
      <c r="N2730" s="1" t="s">
        <v>3738</v>
      </c>
      <c r="O2730" s="1" t="s">
        <v>49</v>
      </c>
      <c r="P2730">
        <v>304.21350000000001</v>
      </c>
      <c r="Q2730" s="1" t="s">
        <v>3763</v>
      </c>
      <c r="R2730">
        <v>2.6000161071089878E-2</v>
      </c>
      <c r="S2730" s="1" t="s">
        <v>51</v>
      </c>
      <c r="T2730" s="1" t="s">
        <v>52</v>
      </c>
      <c r="U2730">
        <v>7.9096000000000002</v>
      </c>
      <c r="V2730">
        <v>7.3010999999999999</v>
      </c>
      <c r="W2730">
        <v>7.3010999999999999</v>
      </c>
      <c r="X2730" s="1" t="s">
        <v>53</v>
      </c>
      <c r="Y2730" s="1" t="s">
        <v>49</v>
      </c>
      <c r="Z2730" s="1" t="s">
        <v>3761</v>
      </c>
      <c r="AA2730" s="1" t="s">
        <v>3741</v>
      </c>
      <c r="AB2730" s="1" t="s">
        <v>3742</v>
      </c>
      <c r="AC2730" s="1" t="s">
        <v>67</v>
      </c>
      <c r="AD2730" s="1" t="s">
        <v>3743</v>
      </c>
      <c r="AE2730" s="1" t="s">
        <v>3744</v>
      </c>
      <c r="AF2730" s="1" t="s">
        <v>70</v>
      </c>
      <c r="AG2730" s="1" t="s">
        <v>3745</v>
      </c>
      <c r="AH2730">
        <v>926</v>
      </c>
      <c r="AI2730" s="1" t="s">
        <v>70</v>
      </c>
      <c r="AJ2730" s="1" t="s">
        <v>71</v>
      </c>
      <c r="AK2730" s="1" t="s">
        <v>72</v>
      </c>
      <c r="AL2730">
        <v>1</v>
      </c>
      <c r="AM2730" s="1" t="s">
        <v>5631</v>
      </c>
      <c r="AN2730" s="2">
        <v>46143</v>
      </c>
      <c r="AO2730" s="3">
        <v>46143</v>
      </c>
    </row>
    <row r="2731" spans="1:41">
      <c r="A2731" s="1" t="s">
        <v>5632</v>
      </c>
      <c r="B2731" s="1" t="s">
        <v>3733</v>
      </c>
      <c r="E2731" s="1" t="s">
        <v>3734</v>
      </c>
      <c r="F2731">
        <v>46158.833333333336</v>
      </c>
      <c r="G2731">
        <v>46159.833333333336</v>
      </c>
      <c r="H2731">
        <v>46142.833333333336</v>
      </c>
      <c r="I2731">
        <v>46173.833333333336</v>
      </c>
      <c r="J2731" s="1" t="s">
        <v>3760</v>
      </c>
      <c r="K2731" s="1" t="s">
        <v>76</v>
      </c>
      <c r="L2731" s="1" t="s">
        <v>3761</v>
      </c>
      <c r="M2731" s="1" t="s">
        <v>3766</v>
      </c>
      <c r="N2731" s="1" t="s">
        <v>3738</v>
      </c>
      <c r="O2731" s="1" t="s">
        <v>49</v>
      </c>
      <c r="P2731">
        <v>347.91570000000002</v>
      </c>
      <c r="Q2731" s="1" t="s">
        <v>3763</v>
      </c>
      <c r="R2731">
        <v>2.5999976431072241E-2</v>
      </c>
      <c r="S2731" s="1" t="s">
        <v>51</v>
      </c>
      <c r="T2731" s="1" t="s">
        <v>52</v>
      </c>
      <c r="U2731">
        <v>9.0457999999999998</v>
      </c>
      <c r="V2731">
        <v>8.35</v>
      </c>
      <c r="W2731">
        <v>8.35</v>
      </c>
      <c r="X2731" s="1" t="s">
        <v>53</v>
      </c>
      <c r="Y2731" s="1" t="s">
        <v>49</v>
      </c>
      <c r="Z2731" s="1" t="s">
        <v>3761</v>
      </c>
      <c r="AA2731" s="1" t="s">
        <v>3741</v>
      </c>
      <c r="AB2731" s="1" t="s">
        <v>3742</v>
      </c>
      <c r="AC2731" s="1" t="s">
        <v>67</v>
      </c>
      <c r="AD2731" s="1" t="s">
        <v>3743</v>
      </c>
      <c r="AE2731" s="1" t="s">
        <v>3744</v>
      </c>
      <c r="AF2731" s="1" t="s">
        <v>70</v>
      </c>
      <c r="AG2731" s="1" t="s">
        <v>3745</v>
      </c>
      <c r="AH2731">
        <v>927</v>
      </c>
      <c r="AI2731" s="1" t="s">
        <v>70</v>
      </c>
      <c r="AJ2731" s="1" t="s">
        <v>71</v>
      </c>
      <c r="AK2731" s="1" t="s">
        <v>72</v>
      </c>
      <c r="AL2731">
        <v>1</v>
      </c>
      <c r="AM2731" s="1" t="s">
        <v>5633</v>
      </c>
      <c r="AN2731" s="2">
        <v>46143</v>
      </c>
      <c r="AO2731" s="3">
        <v>46143</v>
      </c>
    </row>
    <row r="2732" spans="1:41">
      <c r="A2732" s="1" t="s">
        <v>5634</v>
      </c>
      <c r="B2732" s="1" t="s">
        <v>3733</v>
      </c>
      <c r="E2732" s="1" t="s">
        <v>3734</v>
      </c>
      <c r="F2732">
        <v>46158.833333333336</v>
      </c>
      <c r="G2732">
        <v>46159.833333333336</v>
      </c>
      <c r="H2732">
        <v>46142.833333333336</v>
      </c>
      <c r="I2732">
        <v>46173.833333333336</v>
      </c>
      <c r="J2732" s="1" t="s">
        <v>3769</v>
      </c>
      <c r="K2732" s="1" t="s">
        <v>87</v>
      </c>
      <c r="L2732" s="1" t="s">
        <v>3770</v>
      </c>
      <c r="M2732" s="1" t="s">
        <v>3771</v>
      </c>
      <c r="N2732" s="1" t="s">
        <v>3738</v>
      </c>
      <c r="O2732" s="1" t="s">
        <v>49</v>
      </c>
      <c r="P2732">
        <v>455.50639999999999</v>
      </c>
      <c r="Q2732" s="1" t="s">
        <v>3739</v>
      </c>
      <c r="R2732">
        <v>8.2599937124922945E-2</v>
      </c>
      <c r="S2732" s="1" t="s">
        <v>3740</v>
      </c>
      <c r="T2732" s="1" t="s">
        <v>52</v>
      </c>
      <c r="U2732">
        <v>37.6248</v>
      </c>
      <c r="V2732">
        <v>31.010899999999999</v>
      </c>
      <c r="W2732">
        <v>31.010899999999999</v>
      </c>
      <c r="X2732" s="1" t="s">
        <v>53</v>
      </c>
      <c r="Y2732" s="1" t="s">
        <v>49</v>
      </c>
      <c r="Z2732" s="1" t="s">
        <v>3770</v>
      </c>
      <c r="AA2732" s="1" t="s">
        <v>3741</v>
      </c>
      <c r="AB2732" s="1" t="s">
        <v>3742</v>
      </c>
      <c r="AC2732" s="1" t="s">
        <v>67</v>
      </c>
      <c r="AD2732" s="1" t="s">
        <v>3743</v>
      </c>
      <c r="AE2732" s="1" t="s">
        <v>3744</v>
      </c>
      <c r="AF2732" s="1" t="s">
        <v>70</v>
      </c>
      <c r="AG2732" s="1" t="s">
        <v>3745</v>
      </c>
      <c r="AH2732">
        <v>928</v>
      </c>
      <c r="AI2732" s="1" t="s">
        <v>70</v>
      </c>
      <c r="AJ2732" s="1" t="s">
        <v>71</v>
      </c>
      <c r="AK2732" s="1" t="s">
        <v>72</v>
      </c>
      <c r="AL2732">
        <v>1</v>
      </c>
      <c r="AM2732" s="1" t="s">
        <v>5635</v>
      </c>
      <c r="AN2732" s="2">
        <v>46143</v>
      </c>
      <c r="AO2732" s="3">
        <v>46143</v>
      </c>
    </row>
    <row r="2733" spans="1:41">
      <c r="A2733" s="1" t="s">
        <v>5636</v>
      </c>
      <c r="B2733" s="1" t="s">
        <v>3733</v>
      </c>
      <c r="E2733" s="1" t="s">
        <v>3734</v>
      </c>
      <c r="F2733">
        <v>46158.833333333336</v>
      </c>
      <c r="G2733">
        <v>46159.833333333336</v>
      </c>
      <c r="H2733">
        <v>46142.833333333336</v>
      </c>
      <c r="I2733">
        <v>46173.833333333336</v>
      </c>
      <c r="J2733" s="1" t="s">
        <v>3769</v>
      </c>
      <c r="K2733" s="1" t="s">
        <v>87</v>
      </c>
      <c r="L2733" s="1" t="s">
        <v>3770</v>
      </c>
      <c r="M2733" s="1" t="s">
        <v>3774</v>
      </c>
      <c r="N2733" s="1" t="s">
        <v>3738</v>
      </c>
      <c r="O2733" s="1" t="s">
        <v>49</v>
      </c>
      <c r="P2733">
        <v>413.86660000000001</v>
      </c>
      <c r="Q2733" s="1" t="s">
        <v>3739</v>
      </c>
      <c r="R2733">
        <v>8.2600045521914564E-2</v>
      </c>
      <c r="S2733" s="1" t="s">
        <v>3740</v>
      </c>
      <c r="T2733" s="1" t="s">
        <v>52</v>
      </c>
      <c r="U2733">
        <v>34.185400000000001</v>
      </c>
      <c r="V2733">
        <v>28.175999999999998</v>
      </c>
      <c r="W2733">
        <v>28.175999999999998</v>
      </c>
      <c r="X2733" s="1" t="s">
        <v>53</v>
      </c>
      <c r="Y2733" s="1" t="s">
        <v>49</v>
      </c>
      <c r="Z2733" s="1" t="s">
        <v>3770</v>
      </c>
      <c r="AA2733" s="1" t="s">
        <v>3741</v>
      </c>
      <c r="AB2733" s="1" t="s">
        <v>3742</v>
      </c>
      <c r="AC2733" s="1" t="s">
        <v>67</v>
      </c>
      <c r="AD2733" s="1" t="s">
        <v>3743</v>
      </c>
      <c r="AE2733" s="1" t="s">
        <v>3744</v>
      </c>
      <c r="AF2733" s="1" t="s">
        <v>70</v>
      </c>
      <c r="AG2733" s="1" t="s">
        <v>3745</v>
      </c>
      <c r="AH2733">
        <v>929</v>
      </c>
      <c r="AI2733" s="1" t="s">
        <v>70</v>
      </c>
      <c r="AJ2733" s="1" t="s">
        <v>71</v>
      </c>
      <c r="AK2733" s="1" t="s">
        <v>72</v>
      </c>
      <c r="AL2733">
        <v>1</v>
      </c>
      <c r="AM2733" s="1" t="s">
        <v>5637</v>
      </c>
      <c r="AN2733" s="2">
        <v>46143</v>
      </c>
      <c r="AO2733" s="3">
        <v>46143</v>
      </c>
    </row>
    <row r="2734" spans="1:41">
      <c r="A2734" s="1" t="s">
        <v>5638</v>
      </c>
      <c r="B2734" s="1" t="s">
        <v>3733</v>
      </c>
      <c r="E2734" s="1" t="s">
        <v>3734</v>
      </c>
      <c r="F2734">
        <v>46158.833333333336</v>
      </c>
      <c r="G2734">
        <v>46159.833333333336</v>
      </c>
      <c r="H2734">
        <v>46142.833333333336</v>
      </c>
      <c r="I2734">
        <v>46173.833333333336</v>
      </c>
      <c r="J2734" s="1" t="s">
        <v>3777</v>
      </c>
      <c r="K2734" s="1" t="s">
        <v>107</v>
      </c>
      <c r="L2734" s="1" t="s">
        <v>3778</v>
      </c>
      <c r="M2734" s="1" t="s">
        <v>3779</v>
      </c>
      <c r="N2734" s="1" t="s">
        <v>3738</v>
      </c>
      <c r="O2734" s="1" t="s">
        <v>49</v>
      </c>
      <c r="P2734">
        <v>316.19279999999998</v>
      </c>
      <c r="Q2734" s="1" t="s">
        <v>3780</v>
      </c>
      <c r="R2734">
        <v>0.5</v>
      </c>
      <c r="S2734" s="1" t="s">
        <v>51</v>
      </c>
      <c r="T2734" s="1" t="s">
        <v>52</v>
      </c>
      <c r="U2734">
        <v>158.09639999999999</v>
      </c>
      <c r="V2734">
        <v>145.4487</v>
      </c>
      <c r="W2734">
        <v>145.4487</v>
      </c>
      <c r="X2734" s="1" t="s">
        <v>53</v>
      </c>
      <c r="Y2734" s="1" t="s">
        <v>49</v>
      </c>
      <c r="Z2734" s="1" t="s">
        <v>3778</v>
      </c>
      <c r="AA2734" s="1" t="s">
        <v>3781</v>
      </c>
      <c r="AB2734" s="1" t="s">
        <v>3742</v>
      </c>
      <c r="AC2734" s="1" t="s">
        <v>67</v>
      </c>
      <c r="AD2734" s="1" t="s">
        <v>3743</v>
      </c>
      <c r="AE2734" s="1" t="s">
        <v>3744</v>
      </c>
      <c r="AF2734" s="1" t="s">
        <v>70</v>
      </c>
      <c r="AG2734" s="1" t="s">
        <v>3745</v>
      </c>
      <c r="AH2734">
        <v>930</v>
      </c>
      <c r="AI2734" s="1" t="s">
        <v>113</v>
      </c>
      <c r="AJ2734" s="1" t="s">
        <v>114</v>
      </c>
      <c r="AK2734" s="1" t="s">
        <v>115</v>
      </c>
      <c r="AL2734">
        <v>1</v>
      </c>
      <c r="AM2734" s="1" t="s">
        <v>5639</v>
      </c>
      <c r="AN2734" s="2">
        <v>46143</v>
      </c>
      <c r="AO2734" s="3">
        <v>46143</v>
      </c>
    </row>
    <row r="2735" spans="1:41">
      <c r="A2735" s="1" t="s">
        <v>5640</v>
      </c>
      <c r="B2735" s="1" t="s">
        <v>3733</v>
      </c>
      <c r="E2735" s="1" t="s">
        <v>3734</v>
      </c>
      <c r="F2735">
        <v>46158.833333333336</v>
      </c>
      <c r="G2735">
        <v>46159.833333333336</v>
      </c>
      <c r="H2735">
        <v>46142.833333333336</v>
      </c>
      <c r="I2735">
        <v>46173.833333333336</v>
      </c>
      <c r="J2735" s="1" t="s">
        <v>3777</v>
      </c>
      <c r="K2735" s="1" t="s">
        <v>107</v>
      </c>
      <c r="L2735" s="1" t="s">
        <v>3778</v>
      </c>
      <c r="M2735" s="1" t="s">
        <v>3784</v>
      </c>
      <c r="N2735" s="1" t="s">
        <v>3738</v>
      </c>
      <c r="O2735" s="1" t="s">
        <v>49</v>
      </c>
      <c r="P2735">
        <v>279.71800000000002</v>
      </c>
      <c r="Q2735" s="1" t="s">
        <v>3780</v>
      </c>
      <c r="R2735">
        <v>0.5</v>
      </c>
      <c r="S2735" s="1" t="s">
        <v>51</v>
      </c>
      <c r="T2735" s="1" t="s">
        <v>52</v>
      </c>
      <c r="U2735">
        <v>139.85900000000001</v>
      </c>
      <c r="V2735">
        <v>128.6703</v>
      </c>
      <c r="W2735">
        <v>128.6703</v>
      </c>
      <c r="X2735" s="1" t="s">
        <v>53</v>
      </c>
      <c r="Y2735" s="1" t="s">
        <v>49</v>
      </c>
      <c r="Z2735" s="1" t="s">
        <v>3778</v>
      </c>
      <c r="AA2735" s="1" t="s">
        <v>55</v>
      </c>
      <c r="AB2735" s="1" t="s">
        <v>56</v>
      </c>
      <c r="AC2735" s="1" t="s">
        <v>57</v>
      </c>
      <c r="AD2735" s="1" t="s">
        <v>58</v>
      </c>
      <c r="AE2735" s="1" t="s">
        <v>59</v>
      </c>
      <c r="AF2735" s="1" t="s">
        <v>56</v>
      </c>
      <c r="AG2735" s="1" t="s">
        <v>3745</v>
      </c>
      <c r="AH2735">
        <v>931</v>
      </c>
      <c r="AI2735" s="1" t="s">
        <v>56</v>
      </c>
      <c r="AJ2735" s="1" t="s">
        <v>56</v>
      </c>
      <c r="AK2735" s="1" t="s">
        <v>61</v>
      </c>
      <c r="AL2735">
        <v>1</v>
      </c>
      <c r="AM2735" s="1" t="s">
        <v>5641</v>
      </c>
      <c r="AN2735" s="2">
        <v>46143</v>
      </c>
      <c r="AO2735" s="3">
        <v>46143</v>
      </c>
    </row>
    <row r="2736" spans="1:41">
      <c r="A2736" s="1" t="s">
        <v>5642</v>
      </c>
      <c r="B2736" s="1" t="s">
        <v>3733</v>
      </c>
      <c r="E2736" s="1" t="s">
        <v>3787</v>
      </c>
      <c r="F2736">
        <v>46158.833333333336</v>
      </c>
      <c r="G2736">
        <v>46159.833333333336</v>
      </c>
      <c r="H2736">
        <v>46142.833333333336</v>
      </c>
      <c r="I2736">
        <v>46173.833333333336</v>
      </c>
      <c r="J2736" s="1" t="s">
        <v>3735</v>
      </c>
      <c r="K2736" s="1" t="s">
        <v>45</v>
      </c>
      <c r="L2736" s="1" t="s">
        <v>3736</v>
      </c>
      <c r="M2736" s="1" t="s">
        <v>3788</v>
      </c>
      <c r="N2736" s="1" t="s">
        <v>3738</v>
      </c>
      <c r="O2736" s="1" t="s">
        <v>49</v>
      </c>
      <c r="P2736">
        <v>712.40930000000003</v>
      </c>
      <c r="Q2736" s="1" t="s">
        <v>3739</v>
      </c>
      <c r="R2736">
        <v>3.1611041573994053E-2</v>
      </c>
      <c r="S2736" s="1" t="s">
        <v>3740</v>
      </c>
      <c r="T2736" s="1" t="s">
        <v>52</v>
      </c>
      <c r="U2736">
        <v>22.52</v>
      </c>
      <c r="V2736">
        <v>18.273299999999999</v>
      </c>
      <c r="W2736">
        <v>18.273299999999999</v>
      </c>
      <c r="X2736" s="1" t="s">
        <v>53</v>
      </c>
      <c r="Y2736" s="1" t="s">
        <v>49</v>
      </c>
      <c r="Z2736" s="1" t="s">
        <v>3736</v>
      </c>
      <c r="AA2736" s="1" t="s">
        <v>3789</v>
      </c>
      <c r="AB2736" s="1" t="s">
        <v>3790</v>
      </c>
      <c r="AC2736" s="1" t="s">
        <v>125</v>
      </c>
      <c r="AD2736" s="1" t="s">
        <v>3791</v>
      </c>
      <c r="AE2736" s="1" t="s">
        <v>3792</v>
      </c>
      <c r="AF2736" s="1" t="s">
        <v>70</v>
      </c>
      <c r="AG2736" s="1" t="s">
        <v>3745</v>
      </c>
      <c r="AH2736">
        <v>932</v>
      </c>
      <c r="AI2736" s="1" t="s">
        <v>70</v>
      </c>
      <c r="AJ2736" s="1" t="s">
        <v>71</v>
      </c>
      <c r="AK2736" s="1" t="s">
        <v>72</v>
      </c>
      <c r="AL2736">
        <v>1</v>
      </c>
      <c r="AM2736" s="1" t="s">
        <v>5643</v>
      </c>
      <c r="AN2736" s="2">
        <v>46143</v>
      </c>
      <c r="AO2736" s="3">
        <v>46143</v>
      </c>
    </row>
    <row r="2737" spans="1:41">
      <c r="A2737" s="1" t="s">
        <v>5644</v>
      </c>
      <c r="B2737" s="1" t="s">
        <v>3733</v>
      </c>
      <c r="E2737" s="1" t="s">
        <v>3787</v>
      </c>
      <c r="F2737">
        <v>46158.833333333336</v>
      </c>
      <c r="G2737">
        <v>46159.833333333336</v>
      </c>
      <c r="H2737">
        <v>46142.833333333336</v>
      </c>
      <c r="I2737">
        <v>46173.833333333336</v>
      </c>
      <c r="J2737" s="1" t="s">
        <v>3735</v>
      </c>
      <c r="K2737" s="1" t="s">
        <v>45</v>
      </c>
      <c r="L2737" s="1" t="s">
        <v>3736</v>
      </c>
      <c r="M2737" s="1" t="s">
        <v>3795</v>
      </c>
      <c r="N2737" s="1" t="s">
        <v>3738</v>
      </c>
      <c r="O2737" s="1" t="s">
        <v>49</v>
      </c>
      <c r="P2737">
        <v>652.40840000000003</v>
      </c>
      <c r="Q2737" s="1" t="s">
        <v>3739</v>
      </c>
      <c r="R2737">
        <v>3.1611027693696156E-2</v>
      </c>
      <c r="S2737" s="1" t="s">
        <v>3740</v>
      </c>
      <c r="T2737" s="1" t="s">
        <v>52</v>
      </c>
      <c r="U2737">
        <v>20.6233</v>
      </c>
      <c r="V2737">
        <v>16.734200000000001</v>
      </c>
      <c r="W2737">
        <v>16.734200000000001</v>
      </c>
      <c r="X2737" s="1" t="s">
        <v>53</v>
      </c>
      <c r="Y2737" s="1" t="s">
        <v>49</v>
      </c>
      <c r="Z2737" s="1" t="s">
        <v>3736</v>
      </c>
      <c r="AA2737" s="1" t="s">
        <v>55</v>
      </c>
      <c r="AB2737" s="1" t="s">
        <v>56</v>
      </c>
      <c r="AC2737" s="1" t="s">
        <v>57</v>
      </c>
      <c r="AD2737" s="1" t="s">
        <v>58</v>
      </c>
      <c r="AE2737" s="1" t="s">
        <v>59</v>
      </c>
      <c r="AF2737" s="1" t="s">
        <v>56</v>
      </c>
      <c r="AG2737" s="1" t="s">
        <v>3745</v>
      </c>
      <c r="AH2737">
        <v>933</v>
      </c>
      <c r="AI2737" s="1" t="s">
        <v>56</v>
      </c>
      <c r="AJ2737" s="1" t="s">
        <v>56</v>
      </c>
      <c r="AK2737" s="1" t="s">
        <v>61</v>
      </c>
      <c r="AL2737">
        <v>1</v>
      </c>
      <c r="AM2737" s="1" t="s">
        <v>5645</v>
      </c>
      <c r="AN2737" s="2">
        <v>46143</v>
      </c>
      <c r="AO2737" s="3">
        <v>46143</v>
      </c>
    </row>
    <row r="2738" spans="1:41">
      <c r="A2738" s="1" t="s">
        <v>5646</v>
      </c>
      <c r="B2738" s="1" t="s">
        <v>3733</v>
      </c>
      <c r="E2738" s="1" t="s">
        <v>3787</v>
      </c>
      <c r="F2738">
        <v>46158.833333333336</v>
      </c>
      <c r="G2738">
        <v>46159.833333333336</v>
      </c>
      <c r="H2738">
        <v>46142.833333333336</v>
      </c>
      <c r="I2738">
        <v>46173.833333333336</v>
      </c>
      <c r="J2738" s="1" t="s">
        <v>3751</v>
      </c>
      <c r="K2738" s="1" t="s">
        <v>124</v>
      </c>
      <c r="L2738" s="1" t="s">
        <v>3752</v>
      </c>
      <c r="M2738" s="1" t="s">
        <v>3798</v>
      </c>
      <c r="N2738" s="1" t="s">
        <v>3738</v>
      </c>
      <c r="O2738" s="1" t="s">
        <v>49</v>
      </c>
      <c r="P2738">
        <v>5.8921000000000001</v>
      </c>
      <c r="Q2738" s="1" t="s">
        <v>3754</v>
      </c>
      <c r="R2738">
        <v>6.249944841397804</v>
      </c>
      <c r="S2738" s="1" t="s">
        <v>51</v>
      </c>
      <c r="T2738" s="1" t="s">
        <v>52</v>
      </c>
      <c r="U2738">
        <v>36.825299999999999</v>
      </c>
      <c r="V2738">
        <v>34.984000000000002</v>
      </c>
      <c r="W2738">
        <v>34.984000000000002</v>
      </c>
      <c r="X2738" s="1" t="s">
        <v>53</v>
      </c>
      <c r="Y2738" s="1" t="s">
        <v>49</v>
      </c>
      <c r="Z2738" s="1" t="s">
        <v>3752</v>
      </c>
      <c r="AA2738" s="1" t="s">
        <v>3789</v>
      </c>
      <c r="AB2738" s="1" t="s">
        <v>3790</v>
      </c>
      <c r="AC2738" s="1" t="s">
        <v>125</v>
      </c>
      <c r="AD2738" s="1" t="s">
        <v>3791</v>
      </c>
      <c r="AE2738" s="1" t="s">
        <v>3792</v>
      </c>
      <c r="AF2738" s="1" t="s">
        <v>70</v>
      </c>
      <c r="AG2738" s="1" t="s">
        <v>3745</v>
      </c>
      <c r="AH2738">
        <v>934</v>
      </c>
      <c r="AI2738" s="1" t="s">
        <v>70</v>
      </c>
      <c r="AJ2738" s="1" t="s">
        <v>71</v>
      </c>
      <c r="AK2738" s="1" t="s">
        <v>72</v>
      </c>
      <c r="AL2738">
        <v>1</v>
      </c>
      <c r="AM2738" s="1" t="s">
        <v>5647</v>
      </c>
      <c r="AN2738" s="2">
        <v>46143</v>
      </c>
      <c r="AO2738" s="3">
        <v>46143</v>
      </c>
    </row>
    <row r="2739" spans="1:41">
      <c r="A2739" s="1" t="s">
        <v>5648</v>
      </c>
      <c r="B2739" s="1" t="s">
        <v>3733</v>
      </c>
      <c r="E2739" s="1" t="s">
        <v>3787</v>
      </c>
      <c r="F2739">
        <v>46158.833333333336</v>
      </c>
      <c r="G2739">
        <v>46159.833333333336</v>
      </c>
      <c r="H2739">
        <v>46142.833333333336</v>
      </c>
      <c r="I2739">
        <v>46173.833333333336</v>
      </c>
      <c r="J2739" s="1" t="s">
        <v>3751</v>
      </c>
      <c r="K2739" s="1" t="s">
        <v>124</v>
      </c>
      <c r="L2739" s="1" t="s">
        <v>3752</v>
      </c>
      <c r="M2739" s="1" t="s">
        <v>3801</v>
      </c>
      <c r="N2739" s="1" t="s">
        <v>3738</v>
      </c>
      <c r="O2739" s="1" t="s">
        <v>49</v>
      </c>
      <c r="P2739">
        <v>5.3357999999999999</v>
      </c>
      <c r="Q2739" s="1" t="s">
        <v>3754</v>
      </c>
      <c r="R2739">
        <v>6.2500281119982004</v>
      </c>
      <c r="S2739" s="1" t="s">
        <v>51</v>
      </c>
      <c r="T2739" s="1" t="s">
        <v>52</v>
      </c>
      <c r="U2739">
        <v>33.3489</v>
      </c>
      <c r="V2739">
        <v>31.6815</v>
      </c>
      <c r="W2739">
        <v>31.6815</v>
      </c>
      <c r="X2739" s="1" t="s">
        <v>53</v>
      </c>
      <c r="Y2739" s="1" t="s">
        <v>49</v>
      </c>
      <c r="Z2739" s="1" t="s">
        <v>3752</v>
      </c>
      <c r="AA2739" s="1" t="s">
        <v>3789</v>
      </c>
      <c r="AB2739" s="1" t="s">
        <v>3790</v>
      </c>
      <c r="AC2739" s="1" t="s">
        <v>125</v>
      </c>
      <c r="AD2739" s="1" t="s">
        <v>3791</v>
      </c>
      <c r="AE2739" s="1" t="s">
        <v>3792</v>
      </c>
      <c r="AF2739" s="1" t="s">
        <v>70</v>
      </c>
      <c r="AG2739" s="1" t="s">
        <v>3745</v>
      </c>
      <c r="AH2739">
        <v>935</v>
      </c>
      <c r="AI2739" s="1" t="s">
        <v>70</v>
      </c>
      <c r="AJ2739" s="1" t="s">
        <v>71</v>
      </c>
      <c r="AK2739" s="1" t="s">
        <v>72</v>
      </c>
      <c r="AL2739">
        <v>1</v>
      </c>
      <c r="AM2739" s="1" t="s">
        <v>5649</v>
      </c>
      <c r="AN2739" s="2">
        <v>46143</v>
      </c>
      <c r="AO2739" s="3">
        <v>46143</v>
      </c>
    </row>
    <row r="2740" spans="1:41">
      <c r="A2740" s="1" t="s">
        <v>5650</v>
      </c>
      <c r="B2740" s="1" t="s">
        <v>3733</v>
      </c>
      <c r="E2740" s="1" t="s">
        <v>3787</v>
      </c>
      <c r="F2740">
        <v>46158.833333333336</v>
      </c>
      <c r="G2740">
        <v>46159.833333333336</v>
      </c>
      <c r="H2740">
        <v>46142.833333333336</v>
      </c>
      <c r="I2740">
        <v>46173.833333333336</v>
      </c>
      <c r="J2740" s="1" t="s">
        <v>3760</v>
      </c>
      <c r="K2740" s="1" t="s">
        <v>76</v>
      </c>
      <c r="L2740" s="1" t="s">
        <v>3761</v>
      </c>
      <c r="M2740" s="1" t="s">
        <v>3804</v>
      </c>
      <c r="N2740" s="1" t="s">
        <v>3738</v>
      </c>
      <c r="O2740" s="1" t="s">
        <v>49</v>
      </c>
      <c r="P2740">
        <v>156.3433</v>
      </c>
      <c r="Q2740" s="1" t="s">
        <v>3763</v>
      </c>
      <c r="R2740">
        <v>2.5999834978537615E-2</v>
      </c>
      <c r="S2740" s="1" t="s">
        <v>51</v>
      </c>
      <c r="T2740" s="1" t="s">
        <v>52</v>
      </c>
      <c r="U2740">
        <v>4.0648999999999997</v>
      </c>
      <c r="V2740">
        <v>3.7522000000000002</v>
      </c>
      <c r="W2740">
        <v>3.7522000000000002</v>
      </c>
      <c r="X2740" s="1" t="s">
        <v>53</v>
      </c>
      <c r="Y2740" s="1" t="s">
        <v>49</v>
      </c>
      <c r="Z2740" s="1" t="s">
        <v>3761</v>
      </c>
      <c r="AA2740" s="1" t="s">
        <v>3789</v>
      </c>
      <c r="AB2740" s="1" t="s">
        <v>3790</v>
      </c>
      <c r="AC2740" s="1" t="s">
        <v>125</v>
      </c>
      <c r="AD2740" s="1" t="s">
        <v>3791</v>
      </c>
      <c r="AE2740" s="1" t="s">
        <v>3792</v>
      </c>
      <c r="AF2740" s="1" t="s">
        <v>70</v>
      </c>
      <c r="AG2740" s="1" t="s">
        <v>3745</v>
      </c>
      <c r="AH2740">
        <v>936</v>
      </c>
      <c r="AI2740" s="1" t="s">
        <v>70</v>
      </c>
      <c r="AJ2740" s="1" t="s">
        <v>71</v>
      </c>
      <c r="AK2740" s="1" t="s">
        <v>72</v>
      </c>
      <c r="AL2740">
        <v>1</v>
      </c>
      <c r="AM2740" s="1" t="s">
        <v>5651</v>
      </c>
      <c r="AN2740" s="2">
        <v>46143</v>
      </c>
      <c r="AO2740" s="3">
        <v>46143</v>
      </c>
    </row>
    <row r="2741" spans="1:41">
      <c r="A2741" s="1" t="s">
        <v>5652</v>
      </c>
      <c r="B2741" s="1" t="s">
        <v>3733</v>
      </c>
      <c r="E2741" s="1" t="s">
        <v>3787</v>
      </c>
      <c r="F2741">
        <v>46158.833333333336</v>
      </c>
      <c r="G2741">
        <v>46159.833333333336</v>
      </c>
      <c r="H2741">
        <v>46142.833333333336</v>
      </c>
      <c r="I2741">
        <v>46173.833333333336</v>
      </c>
      <c r="J2741" s="1" t="s">
        <v>3760</v>
      </c>
      <c r="K2741" s="1" t="s">
        <v>76</v>
      </c>
      <c r="L2741" s="1" t="s">
        <v>3761</v>
      </c>
      <c r="M2741" s="1" t="s">
        <v>3807</v>
      </c>
      <c r="N2741" s="1" t="s">
        <v>3738</v>
      </c>
      <c r="O2741" s="1" t="s">
        <v>49</v>
      </c>
      <c r="P2741">
        <v>134.73910000000001</v>
      </c>
      <c r="Q2741" s="1" t="s">
        <v>3763</v>
      </c>
      <c r="R2741">
        <v>2.5999876798939579E-2</v>
      </c>
      <c r="S2741" s="1" t="s">
        <v>51</v>
      </c>
      <c r="T2741" s="1" t="s">
        <v>52</v>
      </c>
      <c r="U2741">
        <v>3.5032000000000001</v>
      </c>
      <c r="V2741">
        <v>3.2336999999999998</v>
      </c>
      <c r="W2741">
        <v>3.2336999999999998</v>
      </c>
      <c r="X2741" s="1" t="s">
        <v>53</v>
      </c>
      <c r="Y2741" s="1" t="s">
        <v>49</v>
      </c>
      <c r="Z2741" s="1" t="s">
        <v>3761</v>
      </c>
      <c r="AA2741" s="1" t="s">
        <v>3789</v>
      </c>
      <c r="AB2741" s="1" t="s">
        <v>3790</v>
      </c>
      <c r="AC2741" s="1" t="s">
        <v>125</v>
      </c>
      <c r="AD2741" s="1" t="s">
        <v>3791</v>
      </c>
      <c r="AE2741" s="1" t="s">
        <v>3792</v>
      </c>
      <c r="AF2741" s="1" t="s">
        <v>70</v>
      </c>
      <c r="AG2741" s="1" t="s">
        <v>3745</v>
      </c>
      <c r="AH2741">
        <v>937</v>
      </c>
      <c r="AI2741" s="1" t="s">
        <v>70</v>
      </c>
      <c r="AJ2741" s="1" t="s">
        <v>71</v>
      </c>
      <c r="AK2741" s="1" t="s">
        <v>72</v>
      </c>
      <c r="AL2741">
        <v>1</v>
      </c>
      <c r="AM2741" s="1" t="s">
        <v>5653</v>
      </c>
      <c r="AN2741" s="2">
        <v>46143</v>
      </c>
      <c r="AO2741" s="3">
        <v>46143</v>
      </c>
    </row>
    <row r="2742" spans="1:41">
      <c r="A2742" s="1" t="s">
        <v>5654</v>
      </c>
      <c r="B2742" s="1" t="s">
        <v>3733</v>
      </c>
      <c r="E2742" s="1" t="s">
        <v>3787</v>
      </c>
      <c r="F2742">
        <v>46158.833333333336</v>
      </c>
      <c r="G2742">
        <v>46159.833333333336</v>
      </c>
      <c r="H2742">
        <v>46142.833333333336</v>
      </c>
      <c r="I2742">
        <v>46173.833333333336</v>
      </c>
      <c r="J2742" s="1" t="s">
        <v>3769</v>
      </c>
      <c r="K2742" s="1" t="s">
        <v>87</v>
      </c>
      <c r="L2742" s="1" t="s">
        <v>3770</v>
      </c>
      <c r="M2742" s="1" t="s">
        <v>3810</v>
      </c>
      <c r="N2742" s="1" t="s">
        <v>3738</v>
      </c>
      <c r="O2742" s="1" t="s">
        <v>49</v>
      </c>
      <c r="P2742">
        <v>175.5384</v>
      </c>
      <c r="Q2742" s="1" t="s">
        <v>3739</v>
      </c>
      <c r="R2742">
        <v>8.2600160420739852E-2</v>
      </c>
      <c r="S2742" s="1" t="s">
        <v>3740</v>
      </c>
      <c r="T2742" s="1" t="s">
        <v>52</v>
      </c>
      <c r="U2742">
        <v>14.499499999999999</v>
      </c>
      <c r="V2742">
        <v>11.9506</v>
      </c>
      <c r="W2742">
        <v>11.9506</v>
      </c>
      <c r="X2742" s="1" t="s">
        <v>53</v>
      </c>
      <c r="Y2742" s="1" t="s">
        <v>49</v>
      </c>
      <c r="Z2742" s="1" t="s">
        <v>3770</v>
      </c>
      <c r="AA2742" s="1" t="s">
        <v>3789</v>
      </c>
      <c r="AB2742" s="1" t="s">
        <v>3790</v>
      </c>
      <c r="AC2742" s="1" t="s">
        <v>125</v>
      </c>
      <c r="AD2742" s="1" t="s">
        <v>3791</v>
      </c>
      <c r="AE2742" s="1" t="s">
        <v>3792</v>
      </c>
      <c r="AF2742" s="1" t="s">
        <v>70</v>
      </c>
      <c r="AG2742" s="1" t="s">
        <v>3745</v>
      </c>
      <c r="AH2742">
        <v>938</v>
      </c>
      <c r="AI2742" s="1" t="s">
        <v>70</v>
      </c>
      <c r="AJ2742" s="1" t="s">
        <v>71</v>
      </c>
      <c r="AK2742" s="1" t="s">
        <v>72</v>
      </c>
      <c r="AL2742">
        <v>1</v>
      </c>
      <c r="AM2742" s="1" t="s">
        <v>5655</v>
      </c>
      <c r="AN2742" s="2">
        <v>46143</v>
      </c>
      <c r="AO2742" s="3">
        <v>46143</v>
      </c>
    </row>
    <row r="2743" spans="1:41">
      <c r="A2743" s="1" t="s">
        <v>5656</v>
      </c>
      <c r="B2743" s="1" t="s">
        <v>3733</v>
      </c>
      <c r="E2743" s="1" t="s">
        <v>3787</v>
      </c>
      <c r="F2743">
        <v>46158.833333333336</v>
      </c>
      <c r="G2743">
        <v>46159.833333333336</v>
      </c>
      <c r="H2743">
        <v>46142.833333333336</v>
      </c>
      <c r="I2743">
        <v>46173.833333333336</v>
      </c>
      <c r="J2743" s="1" t="s">
        <v>3769</v>
      </c>
      <c r="K2743" s="1" t="s">
        <v>87</v>
      </c>
      <c r="L2743" s="1" t="s">
        <v>3770</v>
      </c>
      <c r="M2743" s="1" t="s">
        <v>3813</v>
      </c>
      <c r="N2743" s="1" t="s">
        <v>3738</v>
      </c>
      <c r="O2743" s="1" t="s">
        <v>49</v>
      </c>
      <c r="P2743">
        <v>178.35499999999999</v>
      </c>
      <c r="Q2743" s="1" t="s">
        <v>3739</v>
      </c>
      <c r="R2743">
        <v>8.2599871043704975E-2</v>
      </c>
      <c r="S2743" s="1" t="s">
        <v>3740</v>
      </c>
      <c r="T2743" s="1" t="s">
        <v>52</v>
      </c>
      <c r="U2743">
        <v>14.732100000000001</v>
      </c>
      <c r="V2743">
        <v>12.1424</v>
      </c>
      <c r="W2743">
        <v>12.1424</v>
      </c>
      <c r="X2743" s="1" t="s">
        <v>53</v>
      </c>
      <c r="Y2743" s="1" t="s">
        <v>49</v>
      </c>
      <c r="Z2743" s="1" t="s">
        <v>3770</v>
      </c>
      <c r="AA2743" s="1" t="s">
        <v>3789</v>
      </c>
      <c r="AB2743" s="1" t="s">
        <v>3790</v>
      </c>
      <c r="AC2743" s="1" t="s">
        <v>125</v>
      </c>
      <c r="AD2743" s="1" t="s">
        <v>3791</v>
      </c>
      <c r="AE2743" s="1" t="s">
        <v>3792</v>
      </c>
      <c r="AF2743" s="1" t="s">
        <v>70</v>
      </c>
      <c r="AG2743" s="1" t="s">
        <v>3745</v>
      </c>
      <c r="AH2743">
        <v>939</v>
      </c>
      <c r="AI2743" s="1" t="s">
        <v>70</v>
      </c>
      <c r="AJ2743" s="1" t="s">
        <v>71</v>
      </c>
      <c r="AK2743" s="1" t="s">
        <v>72</v>
      </c>
      <c r="AL2743">
        <v>1</v>
      </c>
      <c r="AM2743" s="1" t="s">
        <v>5657</v>
      </c>
      <c r="AN2743" s="2">
        <v>46143</v>
      </c>
      <c r="AO2743" s="3">
        <v>46143</v>
      </c>
    </row>
    <row r="2744" spans="1:41">
      <c r="A2744" s="1" t="s">
        <v>5658</v>
      </c>
      <c r="B2744" s="1" t="s">
        <v>3733</v>
      </c>
      <c r="E2744" s="1" t="s">
        <v>3787</v>
      </c>
      <c r="F2744">
        <v>46158.833333333336</v>
      </c>
      <c r="G2744">
        <v>46159.833333333336</v>
      </c>
      <c r="H2744">
        <v>46142.833333333336</v>
      </c>
      <c r="I2744">
        <v>46173.833333333336</v>
      </c>
      <c r="J2744" s="1" t="s">
        <v>3777</v>
      </c>
      <c r="K2744" s="1" t="s">
        <v>107</v>
      </c>
      <c r="L2744" s="1" t="s">
        <v>3778</v>
      </c>
      <c r="M2744" s="1" t="s">
        <v>3816</v>
      </c>
      <c r="N2744" s="1" t="s">
        <v>3738</v>
      </c>
      <c r="O2744" s="1" t="s">
        <v>49</v>
      </c>
      <c r="P2744">
        <v>146.1404</v>
      </c>
      <c r="Q2744" s="1" t="s">
        <v>3780</v>
      </c>
      <c r="R2744">
        <v>0.5</v>
      </c>
      <c r="S2744" s="1" t="s">
        <v>51</v>
      </c>
      <c r="T2744" s="1" t="s">
        <v>52</v>
      </c>
      <c r="U2744">
        <v>73.0702</v>
      </c>
      <c r="V2744">
        <v>67.224599999999995</v>
      </c>
      <c r="W2744">
        <v>67.224599999999995</v>
      </c>
      <c r="X2744" s="1" t="s">
        <v>53</v>
      </c>
      <c r="Y2744" s="1" t="s">
        <v>49</v>
      </c>
      <c r="Z2744" s="1" t="s">
        <v>3778</v>
      </c>
      <c r="AA2744" s="1" t="s">
        <v>3817</v>
      </c>
      <c r="AB2744" s="1" t="s">
        <v>3790</v>
      </c>
      <c r="AC2744" s="1" t="s">
        <v>125</v>
      </c>
      <c r="AD2744" s="1" t="s">
        <v>3791</v>
      </c>
      <c r="AE2744" s="1" t="s">
        <v>3792</v>
      </c>
      <c r="AF2744" s="1" t="s">
        <v>70</v>
      </c>
      <c r="AG2744" s="1" t="s">
        <v>3745</v>
      </c>
      <c r="AH2744">
        <v>940</v>
      </c>
      <c r="AI2744" s="1" t="s">
        <v>113</v>
      </c>
      <c r="AJ2744" s="1" t="s">
        <v>114</v>
      </c>
      <c r="AK2744" s="1" t="s">
        <v>115</v>
      </c>
      <c r="AL2744">
        <v>1</v>
      </c>
      <c r="AM2744" s="1" t="s">
        <v>5659</v>
      </c>
      <c r="AN2744" s="2">
        <v>46143</v>
      </c>
      <c r="AO2744" s="3">
        <v>46143</v>
      </c>
    </row>
    <row r="2745" spans="1:41">
      <c r="A2745" s="1" t="s">
        <v>5660</v>
      </c>
      <c r="B2745" s="1" t="s">
        <v>3733</v>
      </c>
      <c r="E2745" s="1" t="s">
        <v>3787</v>
      </c>
      <c r="F2745">
        <v>46158.833333333336</v>
      </c>
      <c r="G2745">
        <v>46159.833333333336</v>
      </c>
      <c r="H2745">
        <v>46142.833333333336</v>
      </c>
      <c r="I2745">
        <v>46173.833333333336</v>
      </c>
      <c r="J2745" s="1" t="s">
        <v>3777</v>
      </c>
      <c r="K2745" s="1" t="s">
        <v>107</v>
      </c>
      <c r="L2745" s="1" t="s">
        <v>3778</v>
      </c>
      <c r="M2745" s="1" t="s">
        <v>3820</v>
      </c>
      <c r="N2745" s="1" t="s">
        <v>3738</v>
      </c>
      <c r="O2745" s="1" t="s">
        <v>49</v>
      </c>
      <c r="P2745">
        <v>124.28879999999999</v>
      </c>
      <c r="Q2745" s="1" t="s">
        <v>3780</v>
      </c>
      <c r="R2745">
        <v>0.5</v>
      </c>
      <c r="S2745" s="1" t="s">
        <v>51</v>
      </c>
      <c r="T2745" s="1" t="s">
        <v>52</v>
      </c>
      <c r="U2745">
        <v>62.144399999999997</v>
      </c>
      <c r="V2745">
        <v>57.172800000000002</v>
      </c>
      <c r="W2745">
        <v>57.172800000000002</v>
      </c>
      <c r="X2745" s="1" t="s">
        <v>53</v>
      </c>
      <c r="Y2745" s="1" t="s">
        <v>49</v>
      </c>
      <c r="Z2745" s="1" t="s">
        <v>3778</v>
      </c>
      <c r="AA2745" s="1" t="s">
        <v>55</v>
      </c>
      <c r="AB2745" s="1" t="s">
        <v>56</v>
      </c>
      <c r="AC2745" s="1" t="s">
        <v>57</v>
      </c>
      <c r="AD2745" s="1" t="s">
        <v>58</v>
      </c>
      <c r="AE2745" s="1" t="s">
        <v>59</v>
      </c>
      <c r="AF2745" s="1" t="s">
        <v>56</v>
      </c>
      <c r="AG2745" s="1" t="s">
        <v>3745</v>
      </c>
      <c r="AH2745">
        <v>941</v>
      </c>
      <c r="AI2745" s="1" t="s">
        <v>56</v>
      </c>
      <c r="AJ2745" s="1" t="s">
        <v>56</v>
      </c>
      <c r="AK2745" s="1" t="s">
        <v>61</v>
      </c>
      <c r="AL2745">
        <v>1</v>
      </c>
      <c r="AM2745" s="1" t="s">
        <v>5661</v>
      </c>
      <c r="AN2745" s="2">
        <v>46143</v>
      </c>
      <c r="AO2745" s="3">
        <v>46143</v>
      </c>
    </row>
    <row r="2746" spans="1:41">
      <c r="A2746" s="1" t="s">
        <v>5662</v>
      </c>
      <c r="B2746" s="1" t="s">
        <v>3733</v>
      </c>
      <c r="E2746" s="1" t="s">
        <v>3734</v>
      </c>
      <c r="F2746">
        <v>46159.833333333336</v>
      </c>
      <c r="G2746">
        <v>46160.833333333336</v>
      </c>
      <c r="H2746">
        <v>46142.833333333336</v>
      </c>
      <c r="I2746">
        <v>46173.833333333336</v>
      </c>
      <c r="J2746" s="1" t="s">
        <v>3735</v>
      </c>
      <c r="K2746" s="1" t="s">
        <v>45</v>
      </c>
      <c r="L2746" s="1" t="s">
        <v>3736</v>
      </c>
      <c r="M2746" s="1" t="s">
        <v>3737</v>
      </c>
      <c r="N2746" s="1" t="s">
        <v>3738</v>
      </c>
      <c r="O2746" s="1" t="s">
        <v>49</v>
      </c>
      <c r="P2746">
        <v>1521.4033999999999</v>
      </c>
      <c r="Q2746" s="1" t="s">
        <v>3739</v>
      </c>
      <c r="R2746">
        <v>3.1611011254477281E-2</v>
      </c>
      <c r="S2746" s="1" t="s">
        <v>3740</v>
      </c>
      <c r="T2746" s="1" t="s">
        <v>52</v>
      </c>
      <c r="U2746">
        <v>48.0931</v>
      </c>
      <c r="V2746">
        <v>39.024000000000001</v>
      </c>
      <c r="W2746">
        <v>39.024000000000001</v>
      </c>
      <c r="X2746" s="1" t="s">
        <v>53</v>
      </c>
      <c r="Y2746" s="1" t="s">
        <v>49</v>
      </c>
      <c r="Z2746" s="1" t="s">
        <v>3736</v>
      </c>
      <c r="AA2746" s="1" t="s">
        <v>3741</v>
      </c>
      <c r="AB2746" s="1" t="s">
        <v>3742</v>
      </c>
      <c r="AC2746" s="1" t="s">
        <v>67</v>
      </c>
      <c r="AD2746" s="1" t="s">
        <v>3743</v>
      </c>
      <c r="AE2746" s="1" t="s">
        <v>3744</v>
      </c>
      <c r="AF2746" s="1" t="s">
        <v>70</v>
      </c>
      <c r="AG2746" s="1" t="s">
        <v>3745</v>
      </c>
      <c r="AH2746">
        <v>942</v>
      </c>
      <c r="AI2746" s="1" t="s">
        <v>70</v>
      </c>
      <c r="AJ2746" s="1" t="s">
        <v>71</v>
      </c>
      <c r="AK2746" s="1" t="s">
        <v>72</v>
      </c>
      <c r="AL2746">
        <v>1</v>
      </c>
      <c r="AM2746" s="1" t="s">
        <v>5663</v>
      </c>
      <c r="AN2746" s="2">
        <v>46143</v>
      </c>
      <c r="AO2746" s="3">
        <v>46143</v>
      </c>
    </row>
    <row r="2747" spans="1:41">
      <c r="A2747" s="1" t="s">
        <v>5664</v>
      </c>
      <c r="B2747" s="1" t="s">
        <v>3733</v>
      </c>
      <c r="E2747" s="1" t="s">
        <v>3734</v>
      </c>
      <c r="F2747">
        <v>46159.833333333336</v>
      </c>
      <c r="G2747">
        <v>46160.833333333336</v>
      </c>
      <c r="H2747">
        <v>46142.833333333336</v>
      </c>
      <c r="I2747">
        <v>46173.833333333336</v>
      </c>
      <c r="J2747" s="1" t="s">
        <v>3735</v>
      </c>
      <c r="K2747" s="1" t="s">
        <v>45</v>
      </c>
      <c r="L2747" s="1" t="s">
        <v>3736</v>
      </c>
      <c r="M2747" s="1" t="s">
        <v>3748</v>
      </c>
      <c r="N2747" s="1" t="s">
        <v>3738</v>
      </c>
      <c r="O2747" s="1" t="s">
        <v>49</v>
      </c>
      <c r="P2747">
        <v>1483.7646</v>
      </c>
      <c r="Q2747" s="1" t="s">
        <v>3739</v>
      </c>
      <c r="R2747">
        <v>3.161101161194977E-2</v>
      </c>
      <c r="S2747" s="1" t="s">
        <v>3740</v>
      </c>
      <c r="T2747" s="1" t="s">
        <v>52</v>
      </c>
      <c r="U2747">
        <v>46.903300000000002</v>
      </c>
      <c r="V2747">
        <v>38.058599999999998</v>
      </c>
      <c r="W2747">
        <v>38.058599999999998</v>
      </c>
      <c r="X2747" s="1" t="s">
        <v>53</v>
      </c>
      <c r="Y2747" s="1" t="s">
        <v>49</v>
      </c>
      <c r="Z2747" s="1" t="s">
        <v>3736</v>
      </c>
      <c r="AA2747" s="1" t="s">
        <v>3741</v>
      </c>
      <c r="AB2747" s="1" t="s">
        <v>3742</v>
      </c>
      <c r="AC2747" s="1" t="s">
        <v>67</v>
      </c>
      <c r="AD2747" s="1" t="s">
        <v>3743</v>
      </c>
      <c r="AE2747" s="1" t="s">
        <v>3744</v>
      </c>
      <c r="AF2747" s="1" t="s">
        <v>70</v>
      </c>
      <c r="AG2747" s="1" t="s">
        <v>3745</v>
      </c>
      <c r="AH2747">
        <v>943</v>
      </c>
      <c r="AI2747" s="1" t="s">
        <v>70</v>
      </c>
      <c r="AJ2747" s="1" t="s">
        <v>71</v>
      </c>
      <c r="AK2747" s="1" t="s">
        <v>72</v>
      </c>
      <c r="AL2747">
        <v>1</v>
      </c>
      <c r="AM2747" s="1" t="s">
        <v>5665</v>
      </c>
      <c r="AN2747" s="2">
        <v>46143</v>
      </c>
      <c r="AO2747" s="3">
        <v>46143</v>
      </c>
    </row>
    <row r="2748" spans="1:41">
      <c r="A2748" s="1" t="s">
        <v>5666</v>
      </c>
      <c r="B2748" s="1" t="s">
        <v>3733</v>
      </c>
      <c r="E2748" s="1" t="s">
        <v>3734</v>
      </c>
      <c r="F2748">
        <v>46159.833333333336</v>
      </c>
      <c r="G2748">
        <v>46160.833333333336</v>
      </c>
      <c r="H2748">
        <v>46142.833333333336</v>
      </c>
      <c r="I2748">
        <v>46173.833333333336</v>
      </c>
      <c r="J2748" s="1" t="s">
        <v>3751</v>
      </c>
      <c r="K2748" s="1" t="s">
        <v>124</v>
      </c>
      <c r="L2748" s="1" t="s">
        <v>3752</v>
      </c>
      <c r="M2748" s="1" t="s">
        <v>3753</v>
      </c>
      <c r="N2748" s="1" t="s">
        <v>3738</v>
      </c>
      <c r="O2748" s="1" t="s">
        <v>49</v>
      </c>
      <c r="P2748">
        <v>11.157299999999999</v>
      </c>
      <c r="Q2748" s="1" t="s">
        <v>3754</v>
      </c>
      <c r="R2748">
        <v>6.2499708710888839</v>
      </c>
      <c r="S2748" s="1" t="s">
        <v>51</v>
      </c>
      <c r="T2748" s="1" t="s">
        <v>52</v>
      </c>
      <c r="U2748">
        <v>69.732799999999997</v>
      </c>
      <c r="V2748">
        <v>66.246200000000002</v>
      </c>
      <c r="W2748">
        <v>66.246200000000002</v>
      </c>
      <c r="X2748" s="1" t="s">
        <v>53</v>
      </c>
      <c r="Y2748" s="1" t="s">
        <v>49</v>
      </c>
      <c r="Z2748" s="1" t="s">
        <v>3752</v>
      </c>
      <c r="AA2748" s="1" t="s">
        <v>3741</v>
      </c>
      <c r="AB2748" s="1" t="s">
        <v>3742</v>
      </c>
      <c r="AC2748" s="1" t="s">
        <v>67</v>
      </c>
      <c r="AD2748" s="1" t="s">
        <v>3743</v>
      </c>
      <c r="AE2748" s="1" t="s">
        <v>3744</v>
      </c>
      <c r="AF2748" s="1" t="s">
        <v>70</v>
      </c>
      <c r="AG2748" s="1" t="s">
        <v>3745</v>
      </c>
      <c r="AH2748">
        <v>944</v>
      </c>
      <c r="AI2748" s="1" t="s">
        <v>70</v>
      </c>
      <c r="AJ2748" s="1" t="s">
        <v>71</v>
      </c>
      <c r="AK2748" s="1" t="s">
        <v>72</v>
      </c>
      <c r="AL2748">
        <v>1</v>
      </c>
      <c r="AM2748" s="1" t="s">
        <v>5667</v>
      </c>
      <c r="AN2748" s="2">
        <v>46143</v>
      </c>
      <c r="AO2748" s="3">
        <v>46143</v>
      </c>
    </row>
    <row r="2749" spans="1:41">
      <c r="A2749" s="1" t="s">
        <v>5668</v>
      </c>
      <c r="B2749" s="1" t="s">
        <v>3733</v>
      </c>
      <c r="E2749" s="1" t="s">
        <v>3734</v>
      </c>
      <c r="F2749">
        <v>46159.833333333336</v>
      </c>
      <c r="G2749">
        <v>46160.833333333336</v>
      </c>
      <c r="H2749">
        <v>46142.833333333336</v>
      </c>
      <c r="I2749">
        <v>46173.833333333336</v>
      </c>
      <c r="J2749" s="1" t="s">
        <v>3751</v>
      </c>
      <c r="K2749" s="1" t="s">
        <v>124</v>
      </c>
      <c r="L2749" s="1" t="s">
        <v>3752</v>
      </c>
      <c r="M2749" s="1" t="s">
        <v>3757</v>
      </c>
      <c r="N2749" s="1" t="s">
        <v>3738</v>
      </c>
      <c r="O2749" s="1" t="s">
        <v>49</v>
      </c>
      <c r="P2749">
        <v>13.0389</v>
      </c>
      <c r="Q2749" s="1" t="s">
        <v>3754</v>
      </c>
      <c r="R2749">
        <v>6.2500210907361815</v>
      </c>
      <c r="S2749" s="1" t="s">
        <v>51</v>
      </c>
      <c r="T2749" s="1" t="s">
        <v>52</v>
      </c>
      <c r="U2749">
        <v>81.493399999999994</v>
      </c>
      <c r="V2749">
        <v>77.418700000000001</v>
      </c>
      <c r="W2749">
        <v>77.418700000000001</v>
      </c>
      <c r="X2749" s="1" t="s">
        <v>53</v>
      </c>
      <c r="Y2749" s="1" t="s">
        <v>49</v>
      </c>
      <c r="Z2749" s="1" t="s">
        <v>3752</v>
      </c>
      <c r="AA2749" s="1" t="s">
        <v>3741</v>
      </c>
      <c r="AB2749" s="1" t="s">
        <v>3742</v>
      </c>
      <c r="AC2749" s="1" t="s">
        <v>67</v>
      </c>
      <c r="AD2749" s="1" t="s">
        <v>3743</v>
      </c>
      <c r="AE2749" s="1" t="s">
        <v>3744</v>
      </c>
      <c r="AF2749" s="1" t="s">
        <v>70</v>
      </c>
      <c r="AG2749" s="1" t="s">
        <v>3745</v>
      </c>
      <c r="AH2749">
        <v>945</v>
      </c>
      <c r="AI2749" s="1" t="s">
        <v>70</v>
      </c>
      <c r="AJ2749" s="1" t="s">
        <v>71</v>
      </c>
      <c r="AK2749" s="1" t="s">
        <v>72</v>
      </c>
      <c r="AL2749">
        <v>1</v>
      </c>
      <c r="AM2749" s="1" t="s">
        <v>5669</v>
      </c>
      <c r="AN2749" s="2">
        <v>46143</v>
      </c>
      <c r="AO2749" s="3">
        <v>46143</v>
      </c>
    </row>
    <row r="2750" spans="1:41">
      <c r="A2750" s="1" t="s">
        <v>5670</v>
      </c>
      <c r="B2750" s="1" t="s">
        <v>3733</v>
      </c>
      <c r="E2750" s="1" t="s">
        <v>3734</v>
      </c>
      <c r="F2750">
        <v>46159.833333333336</v>
      </c>
      <c r="G2750">
        <v>46160.833333333336</v>
      </c>
      <c r="H2750">
        <v>46142.833333333336</v>
      </c>
      <c r="I2750">
        <v>46173.833333333336</v>
      </c>
      <c r="J2750" s="1" t="s">
        <v>3760</v>
      </c>
      <c r="K2750" s="1" t="s">
        <v>76</v>
      </c>
      <c r="L2750" s="1" t="s">
        <v>3761</v>
      </c>
      <c r="M2750" s="1" t="s">
        <v>3762</v>
      </c>
      <c r="N2750" s="1" t="s">
        <v>3738</v>
      </c>
      <c r="O2750" s="1" t="s">
        <v>49</v>
      </c>
      <c r="P2750">
        <v>305.05189999999999</v>
      </c>
      <c r="Q2750" s="1" t="s">
        <v>3763</v>
      </c>
      <c r="R2750">
        <v>2.6000165873413673E-2</v>
      </c>
      <c r="S2750" s="1" t="s">
        <v>51</v>
      </c>
      <c r="T2750" s="1" t="s">
        <v>52</v>
      </c>
      <c r="U2750">
        <v>7.9314</v>
      </c>
      <c r="V2750">
        <v>7.3212000000000002</v>
      </c>
      <c r="W2750">
        <v>7.3212000000000002</v>
      </c>
      <c r="X2750" s="1" t="s">
        <v>53</v>
      </c>
      <c r="Y2750" s="1" t="s">
        <v>49</v>
      </c>
      <c r="Z2750" s="1" t="s">
        <v>3761</v>
      </c>
      <c r="AA2750" s="1" t="s">
        <v>3741</v>
      </c>
      <c r="AB2750" s="1" t="s">
        <v>3742</v>
      </c>
      <c r="AC2750" s="1" t="s">
        <v>67</v>
      </c>
      <c r="AD2750" s="1" t="s">
        <v>3743</v>
      </c>
      <c r="AE2750" s="1" t="s">
        <v>3744</v>
      </c>
      <c r="AF2750" s="1" t="s">
        <v>70</v>
      </c>
      <c r="AG2750" s="1" t="s">
        <v>3745</v>
      </c>
      <c r="AH2750">
        <v>946</v>
      </c>
      <c r="AI2750" s="1" t="s">
        <v>70</v>
      </c>
      <c r="AJ2750" s="1" t="s">
        <v>71</v>
      </c>
      <c r="AK2750" s="1" t="s">
        <v>72</v>
      </c>
      <c r="AL2750">
        <v>1</v>
      </c>
      <c r="AM2750" s="1" t="s">
        <v>5671</v>
      </c>
      <c r="AN2750" s="2">
        <v>46143</v>
      </c>
      <c r="AO2750" s="3">
        <v>46143</v>
      </c>
    </row>
    <row r="2751" spans="1:41">
      <c r="A2751" s="1" t="s">
        <v>5672</v>
      </c>
      <c r="B2751" s="1" t="s">
        <v>3733</v>
      </c>
      <c r="E2751" s="1" t="s">
        <v>3734</v>
      </c>
      <c r="F2751">
        <v>46159.833333333336</v>
      </c>
      <c r="G2751">
        <v>46160.833333333336</v>
      </c>
      <c r="H2751">
        <v>46142.833333333336</v>
      </c>
      <c r="I2751">
        <v>46173.833333333336</v>
      </c>
      <c r="J2751" s="1" t="s">
        <v>3760</v>
      </c>
      <c r="K2751" s="1" t="s">
        <v>76</v>
      </c>
      <c r="L2751" s="1" t="s">
        <v>3761</v>
      </c>
      <c r="M2751" s="1" t="s">
        <v>3766</v>
      </c>
      <c r="N2751" s="1" t="s">
        <v>3738</v>
      </c>
      <c r="O2751" s="1" t="s">
        <v>49</v>
      </c>
      <c r="P2751">
        <v>345.89550000000003</v>
      </c>
      <c r="Q2751" s="1" t="s">
        <v>3763</v>
      </c>
      <c r="R2751">
        <v>2.6000049147791748E-2</v>
      </c>
      <c r="S2751" s="1" t="s">
        <v>51</v>
      </c>
      <c r="T2751" s="1" t="s">
        <v>52</v>
      </c>
      <c r="U2751">
        <v>8.9932999999999996</v>
      </c>
      <c r="V2751">
        <v>8.3015000000000008</v>
      </c>
      <c r="W2751">
        <v>8.3015000000000008</v>
      </c>
      <c r="X2751" s="1" t="s">
        <v>53</v>
      </c>
      <c r="Y2751" s="1" t="s">
        <v>49</v>
      </c>
      <c r="Z2751" s="1" t="s">
        <v>3761</v>
      </c>
      <c r="AA2751" s="1" t="s">
        <v>3741</v>
      </c>
      <c r="AB2751" s="1" t="s">
        <v>3742</v>
      </c>
      <c r="AC2751" s="1" t="s">
        <v>67</v>
      </c>
      <c r="AD2751" s="1" t="s">
        <v>3743</v>
      </c>
      <c r="AE2751" s="1" t="s">
        <v>3744</v>
      </c>
      <c r="AF2751" s="1" t="s">
        <v>70</v>
      </c>
      <c r="AG2751" s="1" t="s">
        <v>3745</v>
      </c>
      <c r="AH2751">
        <v>947</v>
      </c>
      <c r="AI2751" s="1" t="s">
        <v>70</v>
      </c>
      <c r="AJ2751" s="1" t="s">
        <v>71</v>
      </c>
      <c r="AK2751" s="1" t="s">
        <v>72</v>
      </c>
      <c r="AL2751">
        <v>1</v>
      </c>
      <c r="AM2751" s="1" t="s">
        <v>5673</v>
      </c>
      <c r="AN2751" s="2">
        <v>46143</v>
      </c>
      <c r="AO2751" s="3">
        <v>46143</v>
      </c>
    </row>
    <row r="2752" spans="1:41">
      <c r="A2752" s="1" t="s">
        <v>5674</v>
      </c>
      <c r="B2752" s="1" t="s">
        <v>3733</v>
      </c>
      <c r="E2752" s="1" t="s">
        <v>3734</v>
      </c>
      <c r="F2752">
        <v>46159.833333333336</v>
      </c>
      <c r="G2752">
        <v>46160.833333333336</v>
      </c>
      <c r="H2752">
        <v>46142.833333333336</v>
      </c>
      <c r="I2752">
        <v>46173.833333333336</v>
      </c>
      <c r="J2752" s="1" t="s">
        <v>3769</v>
      </c>
      <c r="K2752" s="1" t="s">
        <v>87</v>
      </c>
      <c r="L2752" s="1" t="s">
        <v>3770</v>
      </c>
      <c r="M2752" s="1" t="s">
        <v>3771</v>
      </c>
      <c r="N2752" s="1" t="s">
        <v>3738</v>
      </c>
      <c r="O2752" s="1" t="s">
        <v>49</v>
      </c>
      <c r="P2752">
        <v>421.29219999999998</v>
      </c>
      <c r="Q2752" s="1" t="s">
        <v>3739</v>
      </c>
      <c r="R2752">
        <v>8.2599915213241545E-2</v>
      </c>
      <c r="S2752" s="1" t="s">
        <v>3740</v>
      </c>
      <c r="T2752" s="1" t="s">
        <v>52</v>
      </c>
      <c r="U2752">
        <v>34.798699999999997</v>
      </c>
      <c r="V2752">
        <v>28.6816</v>
      </c>
      <c r="W2752">
        <v>28.6816</v>
      </c>
      <c r="X2752" s="1" t="s">
        <v>53</v>
      </c>
      <c r="Y2752" s="1" t="s">
        <v>49</v>
      </c>
      <c r="Z2752" s="1" t="s">
        <v>3770</v>
      </c>
      <c r="AA2752" s="1" t="s">
        <v>3741</v>
      </c>
      <c r="AB2752" s="1" t="s">
        <v>3742</v>
      </c>
      <c r="AC2752" s="1" t="s">
        <v>67</v>
      </c>
      <c r="AD2752" s="1" t="s">
        <v>3743</v>
      </c>
      <c r="AE2752" s="1" t="s">
        <v>3744</v>
      </c>
      <c r="AF2752" s="1" t="s">
        <v>70</v>
      </c>
      <c r="AG2752" s="1" t="s">
        <v>3745</v>
      </c>
      <c r="AH2752">
        <v>948</v>
      </c>
      <c r="AI2752" s="1" t="s">
        <v>70</v>
      </c>
      <c r="AJ2752" s="1" t="s">
        <v>71</v>
      </c>
      <c r="AK2752" s="1" t="s">
        <v>72</v>
      </c>
      <c r="AL2752">
        <v>1</v>
      </c>
      <c r="AM2752" s="1" t="s">
        <v>5675</v>
      </c>
      <c r="AN2752" s="2">
        <v>46143</v>
      </c>
      <c r="AO2752" s="3">
        <v>46143</v>
      </c>
    </row>
    <row r="2753" spans="1:41">
      <c r="A2753" s="1" t="s">
        <v>5676</v>
      </c>
      <c r="B2753" s="1" t="s">
        <v>3733</v>
      </c>
      <c r="E2753" s="1" t="s">
        <v>3734</v>
      </c>
      <c r="F2753">
        <v>46159.833333333336</v>
      </c>
      <c r="G2753">
        <v>46160.833333333336</v>
      </c>
      <c r="H2753">
        <v>46142.833333333336</v>
      </c>
      <c r="I2753">
        <v>46173.833333333336</v>
      </c>
      <c r="J2753" s="1" t="s">
        <v>3769</v>
      </c>
      <c r="K2753" s="1" t="s">
        <v>87</v>
      </c>
      <c r="L2753" s="1" t="s">
        <v>3770</v>
      </c>
      <c r="M2753" s="1" t="s">
        <v>3774</v>
      </c>
      <c r="N2753" s="1" t="s">
        <v>3738</v>
      </c>
      <c r="O2753" s="1" t="s">
        <v>49</v>
      </c>
      <c r="P2753">
        <v>419.21710000000002</v>
      </c>
      <c r="Q2753" s="1" t="s">
        <v>3739</v>
      </c>
      <c r="R2753">
        <v>8.2599922569952425E-2</v>
      </c>
      <c r="S2753" s="1" t="s">
        <v>3740</v>
      </c>
      <c r="T2753" s="1" t="s">
        <v>52</v>
      </c>
      <c r="U2753">
        <v>34.627299999999998</v>
      </c>
      <c r="V2753">
        <v>28.540299999999998</v>
      </c>
      <c r="W2753">
        <v>28.540299999999998</v>
      </c>
      <c r="X2753" s="1" t="s">
        <v>53</v>
      </c>
      <c r="Y2753" s="1" t="s">
        <v>49</v>
      </c>
      <c r="Z2753" s="1" t="s">
        <v>3770</v>
      </c>
      <c r="AA2753" s="1" t="s">
        <v>3741</v>
      </c>
      <c r="AB2753" s="1" t="s">
        <v>3742</v>
      </c>
      <c r="AC2753" s="1" t="s">
        <v>67</v>
      </c>
      <c r="AD2753" s="1" t="s">
        <v>3743</v>
      </c>
      <c r="AE2753" s="1" t="s">
        <v>3744</v>
      </c>
      <c r="AF2753" s="1" t="s">
        <v>70</v>
      </c>
      <c r="AG2753" s="1" t="s">
        <v>3745</v>
      </c>
      <c r="AH2753">
        <v>949</v>
      </c>
      <c r="AI2753" s="1" t="s">
        <v>70</v>
      </c>
      <c r="AJ2753" s="1" t="s">
        <v>71</v>
      </c>
      <c r="AK2753" s="1" t="s">
        <v>72</v>
      </c>
      <c r="AL2753">
        <v>1</v>
      </c>
      <c r="AM2753" s="1" t="s">
        <v>5677</v>
      </c>
      <c r="AN2753" s="2">
        <v>46143</v>
      </c>
      <c r="AO2753" s="3">
        <v>46143</v>
      </c>
    </row>
    <row r="2754" spans="1:41">
      <c r="A2754" s="1" t="s">
        <v>5678</v>
      </c>
      <c r="B2754" s="1" t="s">
        <v>3733</v>
      </c>
      <c r="E2754" s="1" t="s">
        <v>3734</v>
      </c>
      <c r="F2754">
        <v>46159.833333333336</v>
      </c>
      <c r="G2754">
        <v>46160.833333333336</v>
      </c>
      <c r="H2754">
        <v>46142.833333333336</v>
      </c>
      <c r="I2754">
        <v>46173.833333333336</v>
      </c>
      <c r="J2754" s="1" t="s">
        <v>3777</v>
      </c>
      <c r="K2754" s="1" t="s">
        <v>107</v>
      </c>
      <c r="L2754" s="1" t="s">
        <v>3778</v>
      </c>
      <c r="M2754" s="1" t="s">
        <v>3779</v>
      </c>
      <c r="N2754" s="1" t="s">
        <v>3738</v>
      </c>
      <c r="O2754" s="1" t="s">
        <v>49</v>
      </c>
      <c r="P2754">
        <v>320.6429</v>
      </c>
      <c r="Q2754" s="1" t="s">
        <v>3780</v>
      </c>
      <c r="R2754">
        <v>0.50000015593671343</v>
      </c>
      <c r="S2754" s="1" t="s">
        <v>51</v>
      </c>
      <c r="T2754" s="1" t="s">
        <v>52</v>
      </c>
      <c r="U2754">
        <v>160.32149999999999</v>
      </c>
      <c r="V2754">
        <v>147.4958</v>
      </c>
      <c r="W2754">
        <v>147.4958</v>
      </c>
      <c r="X2754" s="1" t="s">
        <v>53</v>
      </c>
      <c r="Y2754" s="1" t="s">
        <v>49</v>
      </c>
      <c r="Z2754" s="1" t="s">
        <v>3778</v>
      </c>
      <c r="AA2754" s="1" t="s">
        <v>3781</v>
      </c>
      <c r="AB2754" s="1" t="s">
        <v>3742</v>
      </c>
      <c r="AC2754" s="1" t="s">
        <v>67</v>
      </c>
      <c r="AD2754" s="1" t="s">
        <v>3743</v>
      </c>
      <c r="AE2754" s="1" t="s">
        <v>3744</v>
      </c>
      <c r="AF2754" s="1" t="s">
        <v>70</v>
      </c>
      <c r="AG2754" s="1" t="s">
        <v>3745</v>
      </c>
      <c r="AH2754">
        <v>950</v>
      </c>
      <c r="AI2754" s="1" t="s">
        <v>113</v>
      </c>
      <c r="AJ2754" s="1" t="s">
        <v>114</v>
      </c>
      <c r="AK2754" s="1" t="s">
        <v>115</v>
      </c>
      <c r="AL2754">
        <v>1</v>
      </c>
      <c r="AM2754" s="1" t="s">
        <v>5679</v>
      </c>
      <c r="AN2754" s="2">
        <v>46143</v>
      </c>
      <c r="AO2754" s="3">
        <v>46143</v>
      </c>
    </row>
    <row r="2755" spans="1:41">
      <c r="A2755" s="1" t="s">
        <v>5680</v>
      </c>
      <c r="B2755" s="1" t="s">
        <v>3733</v>
      </c>
      <c r="E2755" s="1" t="s">
        <v>3734</v>
      </c>
      <c r="F2755">
        <v>46159.833333333336</v>
      </c>
      <c r="G2755">
        <v>46160.833333333336</v>
      </c>
      <c r="H2755">
        <v>46142.833333333336</v>
      </c>
      <c r="I2755">
        <v>46173.833333333336</v>
      </c>
      <c r="J2755" s="1" t="s">
        <v>3777</v>
      </c>
      <c r="K2755" s="1" t="s">
        <v>107</v>
      </c>
      <c r="L2755" s="1" t="s">
        <v>3778</v>
      </c>
      <c r="M2755" s="1" t="s">
        <v>3784</v>
      </c>
      <c r="N2755" s="1" t="s">
        <v>3738</v>
      </c>
      <c r="O2755" s="1" t="s">
        <v>49</v>
      </c>
      <c r="P2755">
        <v>317.12290000000002</v>
      </c>
      <c r="Q2755" s="1" t="s">
        <v>3780</v>
      </c>
      <c r="R2755">
        <v>0.50000015766757944</v>
      </c>
      <c r="S2755" s="1" t="s">
        <v>51</v>
      </c>
      <c r="T2755" s="1" t="s">
        <v>52</v>
      </c>
      <c r="U2755">
        <v>158.5615</v>
      </c>
      <c r="V2755">
        <v>145.87649999999999</v>
      </c>
      <c r="W2755">
        <v>145.87649999999999</v>
      </c>
      <c r="X2755" s="1" t="s">
        <v>53</v>
      </c>
      <c r="Y2755" s="1" t="s">
        <v>49</v>
      </c>
      <c r="Z2755" s="1" t="s">
        <v>3778</v>
      </c>
      <c r="AA2755" s="1" t="s">
        <v>3781</v>
      </c>
      <c r="AB2755" s="1" t="s">
        <v>3742</v>
      </c>
      <c r="AC2755" s="1" t="s">
        <v>67</v>
      </c>
      <c r="AD2755" s="1" t="s">
        <v>3743</v>
      </c>
      <c r="AE2755" s="1" t="s">
        <v>3744</v>
      </c>
      <c r="AF2755" s="1" t="s">
        <v>70</v>
      </c>
      <c r="AG2755" s="1" t="s">
        <v>3745</v>
      </c>
      <c r="AH2755">
        <v>951</v>
      </c>
      <c r="AI2755" s="1" t="s">
        <v>113</v>
      </c>
      <c r="AJ2755" s="1" t="s">
        <v>114</v>
      </c>
      <c r="AK2755" s="1" t="s">
        <v>115</v>
      </c>
      <c r="AL2755">
        <v>1</v>
      </c>
      <c r="AM2755" s="1" t="s">
        <v>5681</v>
      </c>
      <c r="AN2755" s="2">
        <v>46143</v>
      </c>
      <c r="AO2755" s="3">
        <v>46143</v>
      </c>
    </row>
    <row r="2756" spans="1:41">
      <c r="A2756" s="1" t="s">
        <v>5682</v>
      </c>
      <c r="B2756" s="1" t="s">
        <v>3733</v>
      </c>
      <c r="E2756" s="1" t="s">
        <v>3787</v>
      </c>
      <c r="F2756">
        <v>46159.833333333336</v>
      </c>
      <c r="G2756">
        <v>46160.833333333336</v>
      </c>
      <c r="H2756">
        <v>46142.833333333336</v>
      </c>
      <c r="I2756">
        <v>46173.833333333336</v>
      </c>
      <c r="J2756" s="1" t="s">
        <v>3735</v>
      </c>
      <c r="K2756" s="1" t="s">
        <v>45</v>
      </c>
      <c r="L2756" s="1" t="s">
        <v>3736</v>
      </c>
      <c r="M2756" s="1" t="s">
        <v>3788</v>
      </c>
      <c r="N2756" s="1" t="s">
        <v>3738</v>
      </c>
      <c r="O2756" s="1" t="s">
        <v>49</v>
      </c>
      <c r="P2756">
        <v>607.94650000000001</v>
      </c>
      <c r="Q2756" s="1" t="s">
        <v>3739</v>
      </c>
      <c r="R2756">
        <v>3.1611005244704928E-2</v>
      </c>
      <c r="S2756" s="1" t="s">
        <v>3740</v>
      </c>
      <c r="T2756" s="1" t="s">
        <v>52</v>
      </c>
      <c r="U2756">
        <v>19.2178</v>
      </c>
      <c r="V2756">
        <v>15.5939</v>
      </c>
      <c r="W2756">
        <v>15.5939</v>
      </c>
      <c r="X2756" s="1" t="s">
        <v>53</v>
      </c>
      <c r="Y2756" s="1" t="s">
        <v>49</v>
      </c>
      <c r="Z2756" s="1" t="s">
        <v>3736</v>
      </c>
      <c r="AA2756" s="1" t="s">
        <v>3789</v>
      </c>
      <c r="AB2756" s="1" t="s">
        <v>3790</v>
      </c>
      <c r="AC2756" s="1" t="s">
        <v>125</v>
      </c>
      <c r="AD2756" s="1" t="s">
        <v>3791</v>
      </c>
      <c r="AE2756" s="1" t="s">
        <v>3792</v>
      </c>
      <c r="AF2756" s="1" t="s">
        <v>70</v>
      </c>
      <c r="AG2756" s="1" t="s">
        <v>3745</v>
      </c>
      <c r="AH2756">
        <v>952</v>
      </c>
      <c r="AI2756" s="1" t="s">
        <v>70</v>
      </c>
      <c r="AJ2756" s="1" t="s">
        <v>71</v>
      </c>
      <c r="AK2756" s="1" t="s">
        <v>72</v>
      </c>
      <c r="AL2756">
        <v>1</v>
      </c>
      <c r="AM2756" s="1" t="s">
        <v>5683</v>
      </c>
      <c r="AN2756" s="2">
        <v>46143</v>
      </c>
      <c r="AO2756" s="3">
        <v>46143</v>
      </c>
    </row>
    <row r="2757" spans="1:41">
      <c r="A2757" s="1" t="s">
        <v>5684</v>
      </c>
      <c r="B2757" s="1" t="s">
        <v>3733</v>
      </c>
      <c r="E2757" s="1" t="s">
        <v>3787</v>
      </c>
      <c r="F2757">
        <v>46159.833333333336</v>
      </c>
      <c r="G2757">
        <v>46160.833333333336</v>
      </c>
      <c r="H2757">
        <v>46142.833333333336</v>
      </c>
      <c r="I2757">
        <v>46173.833333333336</v>
      </c>
      <c r="J2757" s="1" t="s">
        <v>3735</v>
      </c>
      <c r="K2757" s="1" t="s">
        <v>45</v>
      </c>
      <c r="L2757" s="1" t="s">
        <v>3736</v>
      </c>
      <c r="M2757" s="1" t="s">
        <v>3795</v>
      </c>
      <c r="N2757" s="1" t="s">
        <v>3738</v>
      </c>
      <c r="O2757" s="1" t="s">
        <v>49</v>
      </c>
      <c r="P2757">
        <v>717.92679999999996</v>
      </c>
      <c r="Q2757" s="1" t="s">
        <v>3739</v>
      </c>
      <c r="R2757">
        <v>3.1611022182205767E-2</v>
      </c>
      <c r="S2757" s="1" t="s">
        <v>3740</v>
      </c>
      <c r="T2757" s="1" t="s">
        <v>52</v>
      </c>
      <c r="U2757">
        <v>22.694400000000002</v>
      </c>
      <c r="V2757">
        <v>18.4148</v>
      </c>
      <c r="W2757">
        <v>18.4148</v>
      </c>
      <c r="X2757" s="1" t="s">
        <v>53</v>
      </c>
      <c r="Y2757" s="1" t="s">
        <v>49</v>
      </c>
      <c r="Z2757" s="1" t="s">
        <v>3736</v>
      </c>
      <c r="AA2757" s="1" t="s">
        <v>3789</v>
      </c>
      <c r="AB2757" s="1" t="s">
        <v>3790</v>
      </c>
      <c r="AC2757" s="1" t="s">
        <v>125</v>
      </c>
      <c r="AD2757" s="1" t="s">
        <v>3791</v>
      </c>
      <c r="AE2757" s="1" t="s">
        <v>3792</v>
      </c>
      <c r="AF2757" s="1" t="s">
        <v>70</v>
      </c>
      <c r="AG2757" s="1" t="s">
        <v>3745</v>
      </c>
      <c r="AH2757">
        <v>953</v>
      </c>
      <c r="AI2757" s="1" t="s">
        <v>70</v>
      </c>
      <c r="AJ2757" s="1" t="s">
        <v>71</v>
      </c>
      <c r="AK2757" s="1" t="s">
        <v>72</v>
      </c>
      <c r="AL2757">
        <v>1</v>
      </c>
      <c r="AM2757" s="1" t="s">
        <v>5685</v>
      </c>
      <c r="AN2757" s="2">
        <v>46143</v>
      </c>
      <c r="AO2757" s="3">
        <v>46143</v>
      </c>
    </row>
    <row r="2758" spans="1:41">
      <c r="A2758" s="1" t="s">
        <v>5686</v>
      </c>
      <c r="B2758" s="1" t="s">
        <v>3733</v>
      </c>
      <c r="E2758" s="1" t="s">
        <v>3787</v>
      </c>
      <c r="F2758">
        <v>46159.833333333336</v>
      </c>
      <c r="G2758">
        <v>46160.833333333336</v>
      </c>
      <c r="H2758">
        <v>46142.833333333336</v>
      </c>
      <c r="I2758">
        <v>46173.833333333336</v>
      </c>
      <c r="J2758" s="1" t="s">
        <v>3751</v>
      </c>
      <c r="K2758" s="1" t="s">
        <v>124</v>
      </c>
      <c r="L2758" s="1" t="s">
        <v>3752</v>
      </c>
      <c r="M2758" s="1" t="s">
        <v>3798</v>
      </c>
      <c r="N2758" s="1" t="s">
        <v>3738</v>
      </c>
      <c r="O2758" s="1" t="s">
        <v>49</v>
      </c>
      <c r="P2758">
        <v>5.4725999999999999</v>
      </c>
      <c r="Q2758" s="1" t="s">
        <v>3754</v>
      </c>
      <c r="R2758">
        <v>6.2500274092752983</v>
      </c>
      <c r="S2758" s="1" t="s">
        <v>51</v>
      </c>
      <c r="T2758" s="1" t="s">
        <v>52</v>
      </c>
      <c r="U2758">
        <v>34.203899999999997</v>
      </c>
      <c r="V2758">
        <v>32.493699999999997</v>
      </c>
      <c r="W2758">
        <v>32.493699999999997</v>
      </c>
      <c r="X2758" s="1" t="s">
        <v>53</v>
      </c>
      <c r="Y2758" s="1" t="s">
        <v>49</v>
      </c>
      <c r="Z2758" s="1" t="s">
        <v>3752</v>
      </c>
      <c r="AA2758" s="1" t="s">
        <v>3789</v>
      </c>
      <c r="AB2758" s="1" t="s">
        <v>3790</v>
      </c>
      <c r="AC2758" s="1" t="s">
        <v>125</v>
      </c>
      <c r="AD2758" s="1" t="s">
        <v>3791</v>
      </c>
      <c r="AE2758" s="1" t="s">
        <v>3792</v>
      </c>
      <c r="AF2758" s="1" t="s">
        <v>70</v>
      </c>
      <c r="AG2758" s="1" t="s">
        <v>3745</v>
      </c>
      <c r="AH2758">
        <v>954</v>
      </c>
      <c r="AI2758" s="1" t="s">
        <v>70</v>
      </c>
      <c r="AJ2758" s="1" t="s">
        <v>71</v>
      </c>
      <c r="AK2758" s="1" t="s">
        <v>72</v>
      </c>
      <c r="AL2758">
        <v>1</v>
      </c>
      <c r="AM2758" s="1" t="s">
        <v>5687</v>
      </c>
      <c r="AN2758" s="2">
        <v>46143</v>
      </c>
      <c r="AO2758" s="3">
        <v>46143</v>
      </c>
    </row>
    <row r="2759" spans="1:41">
      <c r="A2759" s="1" t="s">
        <v>5688</v>
      </c>
      <c r="B2759" s="1" t="s">
        <v>3733</v>
      </c>
      <c r="E2759" s="1" t="s">
        <v>3787</v>
      </c>
      <c r="F2759">
        <v>46159.833333333336</v>
      </c>
      <c r="G2759">
        <v>46160.833333333336</v>
      </c>
      <c r="H2759">
        <v>46142.833333333336</v>
      </c>
      <c r="I2759">
        <v>46173.833333333336</v>
      </c>
      <c r="J2759" s="1" t="s">
        <v>3751</v>
      </c>
      <c r="K2759" s="1" t="s">
        <v>124</v>
      </c>
      <c r="L2759" s="1" t="s">
        <v>3752</v>
      </c>
      <c r="M2759" s="1" t="s">
        <v>3801</v>
      </c>
      <c r="N2759" s="1" t="s">
        <v>3738</v>
      </c>
      <c r="O2759" s="1" t="s">
        <v>49</v>
      </c>
      <c r="P2759">
        <v>5.2476000000000003</v>
      </c>
      <c r="Q2759" s="1" t="s">
        <v>3754</v>
      </c>
      <c r="R2759">
        <v>6.2500381126610254</v>
      </c>
      <c r="S2759" s="1" t="s">
        <v>51</v>
      </c>
      <c r="T2759" s="1" t="s">
        <v>52</v>
      </c>
      <c r="U2759">
        <v>32.797699999999999</v>
      </c>
      <c r="V2759">
        <v>31.157800000000002</v>
      </c>
      <c r="W2759">
        <v>31.157800000000002</v>
      </c>
      <c r="X2759" s="1" t="s">
        <v>53</v>
      </c>
      <c r="Y2759" s="1" t="s">
        <v>49</v>
      </c>
      <c r="Z2759" s="1" t="s">
        <v>3752</v>
      </c>
      <c r="AA2759" s="1" t="s">
        <v>3789</v>
      </c>
      <c r="AB2759" s="1" t="s">
        <v>3790</v>
      </c>
      <c r="AC2759" s="1" t="s">
        <v>125</v>
      </c>
      <c r="AD2759" s="1" t="s">
        <v>3791</v>
      </c>
      <c r="AE2759" s="1" t="s">
        <v>3792</v>
      </c>
      <c r="AF2759" s="1" t="s">
        <v>70</v>
      </c>
      <c r="AG2759" s="1" t="s">
        <v>3745</v>
      </c>
      <c r="AH2759">
        <v>955</v>
      </c>
      <c r="AI2759" s="1" t="s">
        <v>70</v>
      </c>
      <c r="AJ2759" s="1" t="s">
        <v>71</v>
      </c>
      <c r="AK2759" s="1" t="s">
        <v>72</v>
      </c>
      <c r="AL2759">
        <v>1</v>
      </c>
      <c r="AM2759" s="1" t="s">
        <v>5689</v>
      </c>
      <c r="AN2759" s="2">
        <v>46143</v>
      </c>
      <c r="AO2759" s="3">
        <v>46143</v>
      </c>
    </row>
    <row r="2760" spans="1:41">
      <c r="A2760" s="1" t="s">
        <v>5690</v>
      </c>
      <c r="B2760" s="1" t="s">
        <v>3733</v>
      </c>
      <c r="E2760" s="1" t="s">
        <v>3787</v>
      </c>
      <c r="F2760">
        <v>46159.833333333336</v>
      </c>
      <c r="G2760">
        <v>46160.833333333336</v>
      </c>
      <c r="H2760">
        <v>46142.833333333336</v>
      </c>
      <c r="I2760">
        <v>46173.833333333336</v>
      </c>
      <c r="J2760" s="1" t="s">
        <v>3760</v>
      </c>
      <c r="K2760" s="1" t="s">
        <v>76</v>
      </c>
      <c r="L2760" s="1" t="s">
        <v>3761</v>
      </c>
      <c r="M2760" s="1" t="s">
        <v>3804</v>
      </c>
      <c r="N2760" s="1" t="s">
        <v>3738</v>
      </c>
      <c r="O2760" s="1" t="s">
        <v>49</v>
      </c>
      <c r="P2760">
        <v>141.1377</v>
      </c>
      <c r="Q2760" s="1" t="s">
        <v>3763</v>
      </c>
      <c r="R2760">
        <v>2.6000140288526739E-2</v>
      </c>
      <c r="S2760" s="1" t="s">
        <v>51</v>
      </c>
      <c r="T2760" s="1" t="s">
        <v>52</v>
      </c>
      <c r="U2760">
        <v>3.6696</v>
      </c>
      <c r="V2760">
        <v>3.3873000000000002</v>
      </c>
      <c r="W2760">
        <v>3.3873000000000002</v>
      </c>
      <c r="X2760" s="1" t="s">
        <v>53</v>
      </c>
      <c r="Y2760" s="1" t="s">
        <v>49</v>
      </c>
      <c r="Z2760" s="1" t="s">
        <v>3761</v>
      </c>
      <c r="AA2760" s="1" t="s">
        <v>3789</v>
      </c>
      <c r="AB2760" s="1" t="s">
        <v>3790</v>
      </c>
      <c r="AC2760" s="1" t="s">
        <v>125</v>
      </c>
      <c r="AD2760" s="1" t="s">
        <v>3791</v>
      </c>
      <c r="AE2760" s="1" t="s">
        <v>3792</v>
      </c>
      <c r="AF2760" s="1" t="s">
        <v>70</v>
      </c>
      <c r="AG2760" s="1" t="s">
        <v>3745</v>
      </c>
      <c r="AH2760">
        <v>956</v>
      </c>
      <c r="AI2760" s="1" t="s">
        <v>70</v>
      </c>
      <c r="AJ2760" s="1" t="s">
        <v>71</v>
      </c>
      <c r="AK2760" s="1" t="s">
        <v>72</v>
      </c>
      <c r="AL2760">
        <v>1</v>
      </c>
      <c r="AM2760" s="1" t="s">
        <v>5691</v>
      </c>
      <c r="AN2760" s="2">
        <v>46143</v>
      </c>
      <c r="AO2760" s="3">
        <v>46143</v>
      </c>
    </row>
    <row r="2761" spans="1:41">
      <c r="A2761" s="1" t="s">
        <v>5692</v>
      </c>
      <c r="B2761" s="1" t="s">
        <v>3733</v>
      </c>
      <c r="E2761" s="1" t="s">
        <v>3787</v>
      </c>
      <c r="F2761">
        <v>46159.833333333336</v>
      </c>
      <c r="G2761">
        <v>46160.833333333336</v>
      </c>
      <c r="H2761">
        <v>46142.833333333336</v>
      </c>
      <c r="I2761">
        <v>46173.833333333336</v>
      </c>
      <c r="J2761" s="1" t="s">
        <v>3760</v>
      </c>
      <c r="K2761" s="1" t="s">
        <v>76</v>
      </c>
      <c r="L2761" s="1" t="s">
        <v>3761</v>
      </c>
      <c r="M2761" s="1" t="s">
        <v>3807</v>
      </c>
      <c r="N2761" s="1" t="s">
        <v>3738</v>
      </c>
      <c r="O2761" s="1" t="s">
        <v>49</v>
      </c>
      <c r="P2761">
        <v>157.2141</v>
      </c>
      <c r="Q2761" s="1" t="s">
        <v>3763</v>
      </c>
      <c r="R2761">
        <v>2.6000212449137833E-2</v>
      </c>
      <c r="S2761" s="1" t="s">
        <v>51</v>
      </c>
      <c r="T2761" s="1" t="s">
        <v>52</v>
      </c>
      <c r="U2761">
        <v>4.0876000000000001</v>
      </c>
      <c r="V2761">
        <v>3.7730999999999999</v>
      </c>
      <c r="W2761">
        <v>3.7730999999999999</v>
      </c>
      <c r="X2761" s="1" t="s">
        <v>53</v>
      </c>
      <c r="Y2761" s="1" t="s">
        <v>49</v>
      </c>
      <c r="Z2761" s="1" t="s">
        <v>3761</v>
      </c>
      <c r="AA2761" s="1" t="s">
        <v>3789</v>
      </c>
      <c r="AB2761" s="1" t="s">
        <v>3790</v>
      </c>
      <c r="AC2761" s="1" t="s">
        <v>125</v>
      </c>
      <c r="AD2761" s="1" t="s">
        <v>3791</v>
      </c>
      <c r="AE2761" s="1" t="s">
        <v>3792</v>
      </c>
      <c r="AF2761" s="1" t="s">
        <v>70</v>
      </c>
      <c r="AG2761" s="1" t="s">
        <v>3745</v>
      </c>
      <c r="AH2761">
        <v>957</v>
      </c>
      <c r="AI2761" s="1" t="s">
        <v>70</v>
      </c>
      <c r="AJ2761" s="1" t="s">
        <v>71</v>
      </c>
      <c r="AK2761" s="1" t="s">
        <v>72</v>
      </c>
      <c r="AL2761">
        <v>1</v>
      </c>
      <c r="AM2761" s="1" t="s">
        <v>5693</v>
      </c>
      <c r="AN2761" s="2">
        <v>46143</v>
      </c>
      <c r="AO2761" s="3">
        <v>46143</v>
      </c>
    </row>
    <row r="2762" spans="1:41">
      <c r="A2762" s="1" t="s">
        <v>5694</v>
      </c>
      <c r="B2762" s="1" t="s">
        <v>3733</v>
      </c>
      <c r="E2762" s="1" t="s">
        <v>3787</v>
      </c>
      <c r="F2762">
        <v>46159.833333333336</v>
      </c>
      <c r="G2762">
        <v>46160.833333333336</v>
      </c>
      <c r="H2762">
        <v>46142.833333333336</v>
      </c>
      <c r="I2762">
        <v>46173.833333333336</v>
      </c>
      <c r="J2762" s="1" t="s">
        <v>3769</v>
      </c>
      <c r="K2762" s="1" t="s">
        <v>87</v>
      </c>
      <c r="L2762" s="1" t="s">
        <v>3770</v>
      </c>
      <c r="M2762" s="1" t="s">
        <v>3810</v>
      </c>
      <c r="N2762" s="1" t="s">
        <v>3738</v>
      </c>
      <c r="O2762" s="1" t="s">
        <v>49</v>
      </c>
      <c r="P2762">
        <v>190.30889999999999</v>
      </c>
      <c r="Q2762" s="1" t="s">
        <v>3739</v>
      </c>
      <c r="R2762">
        <v>8.2599920445128955E-2</v>
      </c>
      <c r="S2762" s="1" t="s">
        <v>3740</v>
      </c>
      <c r="T2762" s="1" t="s">
        <v>52</v>
      </c>
      <c r="U2762">
        <v>15.7195</v>
      </c>
      <c r="V2762">
        <v>12.956300000000001</v>
      </c>
      <c r="W2762">
        <v>12.956300000000001</v>
      </c>
      <c r="X2762" s="1" t="s">
        <v>53</v>
      </c>
      <c r="Y2762" s="1" t="s">
        <v>49</v>
      </c>
      <c r="Z2762" s="1" t="s">
        <v>3770</v>
      </c>
      <c r="AA2762" s="1" t="s">
        <v>3789</v>
      </c>
      <c r="AB2762" s="1" t="s">
        <v>3790</v>
      </c>
      <c r="AC2762" s="1" t="s">
        <v>125</v>
      </c>
      <c r="AD2762" s="1" t="s">
        <v>3791</v>
      </c>
      <c r="AE2762" s="1" t="s">
        <v>3792</v>
      </c>
      <c r="AF2762" s="1" t="s">
        <v>70</v>
      </c>
      <c r="AG2762" s="1" t="s">
        <v>3745</v>
      </c>
      <c r="AH2762">
        <v>958</v>
      </c>
      <c r="AI2762" s="1" t="s">
        <v>70</v>
      </c>
      <c r="AJ2762" s="1" t="s">
        <v>71</v>
      </c>
      <c r="AK2762" s="1" t="s">
        <v>72</v>
      </c>
      <c r="AL2762">
        <v>1</v>
      </c>
      <c r="AM2762" s="1" t="s">
        <v>5695</v>
      </c>
      <c r="AN2762" s="2">
        <v>46143</v>
      </c>
      <c r="AO2762" s="3">
        <v>46143</v>
      </c>
    </row>
    <row r="2763" spans="1:41">
      <c r="A2763" s="1" t="s">
        <v>5696</v>
      </c>
      <c r="B2763" s="1" t="s">
        <v>3733</v>
      </c>
      <c r="E2763" s="1" t="s">
        <v>3787</v>
      </c>
      <c r="F2763">
        <v>46159.833333333336</v>
      </c>
      <c r="G2763">
        <v>46160.833333333336</v>
      </c>
      <c r="H2763">
        <v>46142.833333333336</v>
      </c>
      <c r="I2763">
        <v>46173.833333333336</v>
      </c>
      <c r="J2763" s="1" t="s">
        <v>3769</v>
      </c>
      <c r="K2763" s="1" t="s">
        <v>87</v>
      </c>
      <c r="L2763" s="1" t="s">
        <v>3770</v>
      </c>
      <c r="M2763" s="1" t="s">
        <v>3813</v>
      </c>
      <c r="N2763" s="1" t="s">
        <v>3738</v>
      </c>
      <c r="O2763" s="1" t="s">
        <v>49</v>
      </c>
      <c r="P2763">
        <v>173.1413</v>
      </c>
      <c r="Q2763" s="1" t="s">
        <v>3739</v>
      </c>
      <c r="R2763">
        <v>8.2600165298516312E-2</v>
      </c>
      <c r="S2763" s="1" t="s">
        <v>3740</v>
      </c>
      <c r="T2763" s="1" t="s">
        <v>52</v>
      </c>
      <c r="U2763">
        <v>14.301500000000001</v>
      </c>
      <c r="V2763">
        <v>11.7875</v>
      </c>
      <c r="W2763">
        <v>11.7875</v>
      </c>
      <c r="X2763" s="1" t="s">
        <v>53</v>
      </c>
      <c r="Y2763" s="1" t="s">
        <v>49</v>
      </c>
      <c r="Z2763" s="1" t="s">
        <v>3770</v>
      </c>
      <c r="AA2763" s="1" t="s">
        <v>3789</v>
      </c>
      <c r="AB2763" s="1" t="s">
        <v>3790</v>
      </c>
      <c r="AC2763" s="1" t="s">
        <v>125</v>
      </c>
      <c r="AD2763" s="1" t="s">
        <v>3791</v>
      </c>
      <c r="AE2763" s="1" t="s">
        <v>3792</v>
      </c>
      <c r="AF2763" s="1" t="s">
        <v>70</v>
      </c>
      <c r="AG2763" s="1" t="s">
        <v>3745</v>
      </c>
      <c r="AH2763">
        <v>959</v>
      </c>
      <c r="AI2763" s="1" t="s">
        <v>70</v>
      </c>
      <c r="AJ2763" s="1" t="s">
        <v>71</v>
      </c>
      <c r="AK2763" s="1" t="s">
        <v>72</v>
      </c>
      <c r="AL2763">
        <v>1</v>
      </c>
      <c r="AM2763" s="1" t="s">
        <v>5697</v>
      </c>
      <c r="AN2763" s="2">
        <v>46143</v>
      </c>
      <c r="AO2763" s="3">
        <v>46143</v>
      </c>
    </row>
    <row r="2764" spans="1:41">
      <c r="A2764" s="1" t="s">
        <v>5698</v>
      </c>
      <c r="B2764" s="1" t="s">
        <v>3733</v>
      </c>
      <c r="E2764" s="1" t="s">
        <v>3787</v>
      </c>
      <c r="F2764">
        <v>46159.833333333336</v>
      </c>
      <c r="G2764">
        <v>46160.833333333336</v>
      </c>
      <c r="H2764">
        <v>46142.833333333336</v>
      </c>
      <c r="I2764">
        <v>46173.833333333336</v>
      </c>
      <c r="J2764" s="1" t="s">
        <v>3777</v>
      </c>
      <c r="K2764" s="1" t="s">
        <v>107</v>
      </c>
      <c r="L2764" s="1" t="s">
        <v>3778</v>
      </c>
      <c r="M2764" s="1" t="s">
        <v>3816</v>
      </c>
      <c r="N2764" s="1" t="s">
        <v>3738</v>
      </c>
      <c r="O2764" s="1" t="s">
        <v>49</v>
      </c>
      <c r="P2764">
        <v>142.19569999999999</v>
      </c>
      <c r="Q2764" s="1" t="s">
        <v>3780</v>
      </c>
      <c r="R2764">
        <v>0.5000003516280731</v>
      </c>
      <c r="S2764" s="1" t="s">
        <v>51</v>
      </c>
      <c r="T2764" s="1" t="s">
        <v>52</v>
      </c>
      <c r="U2764">
        <v>71.097899999999996</v>
      </c>
      <c r="V2764">
        <v>65.41</v>
      </c>
      <c r="W2764">
        <v>65.41</v>
      </c>
      <c r="X2764" s="1" t="s">
        <v>53</v>
      </c>
      <c r="Y2764" s="1" t="s">
        <v>49</v>
      </c>
      <c r="Z2764" s="1" t="s">
        <v>3778</v>
      </c>
      <c r="AA2764" s="1" t="s">
        <v>3817</v>
      </c>
      <c r="AB2764" s="1" t="s">
        <v>3790</v>
      </c>
      <c r="AC2764" s="1" t="s">
        <v>125</v>
      </c>
      <c r="AD2764" s="1" t="s">
        <v>3791</v>
      </c>
      <c r="AE2764" s="1" t="s">
        <v>3792</v>
      </c>
      <c r="AF2764" s="1" t="s">
        <v>70</v>
      </c>
      <c r="AG2764" s="1" t="s">
        <v>3745</v>
      </c>
      <c r="AH2764">
        <v>960</v>
      </c>
      <c r="AI2764" s="1" t="s">
        <v>113</v>
      </c>
      <c r="AJ2764" s="1" t="s">
        <v>114</v>
      </c>
      <c r="AK2764" s="1" t="s">
        <v>115</v>
      </c>
      <c r="AL2764">
        <v>1</v>
      </c>
      <c r="AM2764" s="1" t="s">
        <v>5699</v>
      </c>
      <c r="AN2764" s="2">
        <v>46143</v>
      </c>
      <c r="AO2764" s="3">
        <v>46143</v>
      </c>
    </row>
    <row r="2765" spans="1:41">
      <c r="A2765" s="1" t="s">
        <v>5700</v>
      </c>
      <c r="B2765" s="1" t="s">
        <v>3733</v>
      </c>
      <c r="E2765" s="1" t="s">
        <v>3787</v>
      </c>
      <c r="F2765">
        <v>46159.833333333336</v>
      </c>
      <c r="G2765">
        <v>46160.833333333336</v>
      </c>
      <c r="H2765">
        <v>46142.833333333336</v>
      </c>
      <c r="I2765">
        <v>46173.833333333336</v>
      </c>
      <c r="J2765" s="1" t="s">
        <v>3777</v>
      </c>
      <c r="K2765" s="1" t="s">
        <v>107</v>
      </c>
      <c r="L2765" s="1" t="s">
        <v>3778</v>
      </c>
      <c r="M2765" s="1" t="s">
        <v>3820</v>
      </c>
      <c r="N2765" s="1" t="s">
        <v>3738</v>
      </c>
      <c r="O2765" s="1" t="s">
        <v>49</v>
      </c>
      <c r="P2765">
        <v>126.2687</v>
      </c>
      <c r="Q2765" s="1" t="s">
        <v>3780</v>
      </c>
      <c r="R2765">
        <v>0.49999960401904825</v>
      </c>
      <c r="S2765" s="1" t="s">
        <v>51</v>
      </c>
      <c r="T2765" s="1" t="s">
        <v>52</v>
      </c>
      <c r="U2765">
        <v>63.134300000000003</v>
      </c>
      <c r="V2765">
        <v>58.083599999999997</v>
      </c>
      <c r="W2765">
        <v>58.083599999999997</v>
      </c>
      <c r="X2765" s="1" t="s">
        <v>53</v>
      </c>
      <c r="Y2765" s="1" t="s">
        <v>49</v>
      </c>
      <c r="Z2765" s="1" t="s">
        <v>3778</v>
      </c>
      <c r="AA2765" s="1" t="s">
        <v>55</v>
      </c>
      <c r="AB2765" s="1" t="s">
        <v>56</v>
      </c>
      <c r="AC2765" s="1" t="s">
        <v>57</v>
      </c>
      <c r="AD2765" s="1" t="s">
        <v>58</v>
      </c>
      <c r="AE2765" s="1" t="s">
        <v>59</v>
      </c>
      <c r="AF2765" s="1" t="s">
        <v>56</v>
      </c>
      <c r="AG2765" s="1" t="s">
        <v>3745</v>
      </c>
      <c r="AH2765">
        <v>961</v>
      </c>
      <c r="AI2765" s="1" t="s">
        <v>56</v>
      </c>
      <c r="AJ2765" s="1" t="s">
        <v>56</v>
      </c>
      <c r="AK2765" s="1" t="s">
        <v>61</v>
      </c>
      <c r="AL2765">
        <v>1</v>
      </c>
      <c r="AM2765" s="1" t="s">
        <v>5701</v>
      </c>
      <c r="AN2765" s="2">
        <v>46143</v>
      </c>
      <c r="AO2765" s="3">
        <v>46143</v>
      </c>
    </row>
    <row r="2766" spans="1:41">
      <c r="A2766" s="1" t="s">
        <v>5702</v>
      </c>
      <c r="B2766" s="1" t="s">
        <v>3733</v>
      </c>
      <c r="E2766" s="1" t="s">
        <v>3734</v>
      </c>
      <c r="F2766">
        <v>46160.833333333336</v>
      </c>
      <c r="G2766">
        <v>46161.833333333336</v>
      </c>
      <c r="H2766">
        <v>46142.833333333336</v>
      </c>
      <c r="I2766">
        <v>46173.833333333336</v>
      </c>
      <c r="J2766" s="1" t="s">
        <v>3735</v>
      </c>
      <c r="K2766" s="1" t="s">
        <v>45</v>
      </c>
      <c r="L2766" s="1" t="s">
        <v>3736</v>
      </c>
      <c r="M2766" s="1" t="s">
        <v>3737</v>
      </c>
      <c r="N2766" s="1" t="s">
        <v>3738</v>
      </c>
      <c r="O2766" s="1" t="s">
        <v>49</v>
      </c>
      <c r="P2766">
        <v>1465.2491</v>
      </c>
      <c r="Q2766" s="1" t="s">
        <v>3739</v>
      </c>
      <c r="R2766">
        <v>3.1611007302444344E-2</v>
      </c>
      <c r="S2766" s="1" t="s">
        <v>3740</v>
      </c>
      <c r="T2766" s="1" t="s">
        <v>52</v>
      </c>
      <c r="U2766">
        <v>46.317999999999998</v>
      </c>
      <c r="V2766">
        <v>37.583599999999997</v>
      </c>
      <c r="W2766">
        <v>37.583599999999997</v>
      </c>
      <c r="X2766" s="1" t="s">
        <v>53</v>
      </c>
      <c r="Y2766" s="1" t="s">
        <v>49</v>
      </c>
      <c r="Z2766" s="1" t="s">
        <v>3736</v>
      </c>
      <c r="AA2766" s="1" t="s">
        <v>3741</v>
      </c>
      <c r="AB2766" s="1" t="s">
        <v>3742</v>
      </c>
      <c r="AC2766" s="1" t="s">
        <v>67</v>
      </c>
      <c r="AD2766" s="1" t="s">
        <v>3743</v>
      </c>
      <c r="AE2766" s="1" t="s">
        <v>3744</v>
      </c>
      <c r="AF2766" s="1" t="s">
        <v>70</v>
      </c>
      <c r="AG2766" s="1" t="s">
        <v>3745</v>
      </c>
      <c r="AH2766">
        <v>962</v>
      </c>
      <c r="AI2766" s="1" t="s">
        <v>70</v>
      </c>
      <c r="AJ2766" s="1" t="s">
        <v>71</v>
      </c>
      <c r="AK2766" s="1" t="s">
        <v>72</v>
      </c>
      <c r="AL2766">
        <v>1</v>
      </c>
      <c r="AM2766" s="1" t="s">
        <v>5703</v>
      </c>
      <c r="AN2766" s="2">
        <v>46143</v>
      </c>
      <c r="AO2766" s="3">
        <v>46143</v>
      </c>
    </row>
    <row r="2767" spans="1:41">
      <c r="A2767" s="1" t="s">
        <v>5704</v>
      </c>
      <c r="B2767" s="1" t="s">
        <v>3733</v>
      </c>
      <c r="E2767" s="1" t="s">
        <v>3734</v>
      </c>
      <c r="F2767">
        <v>46160.833333333336</v>
      </c>
      <c r="G2767">
        <v>46161.833333333336</v>
      </c>
      <c r="H2767">
        <v>46142.833333333336</v>
      </c>
      <c r="I2767">
        <v>46173.833333333336</v>
      </c>
      <c r="J2767" s="1" t="s">
        <v>3735</v>
      </c>
      <c r="K2767" s="1" t="s">
        <v>45</v>
      </c>
      <c r="L2767" s="1" t="s">
        <v>3736</v>
      </c>
      <c r="M2767" s="1" t="s">
        <v>3748</v>
      </c>
      <c r="N2767" s="1" t="s">
        <v>3738</v>
      </c>
      <c r="O2767" s="1" t="s">
        <v>49</v>
      </c>
      <c r="P2767">
        <v>1558.7646999999999</v>
      </c>
      <c r="Q2767" s="1" t="s">
        <v>3739</v>
      </c>
      <c r="R2767">
        <v>3.1610992986946654E-2</v>
      </c>
      <c r="S2767" s="1" t="s">
        <v>3740</v>
      </c>
      <c r="T2767" s="1" t="s">
        <v>52</v>
      </c>
      <c r="U2767">
        <v>49.274099999999997</v>
      </c>
      <c r="V2767">
        <v>39.982300000000002</v>
      </c>
      <c r="W2767">
        <v>39.982300000000002</v>
      </c>
      <c r="X2767" s="1" t="s">
        <v>53</v>
      </c>
      <c r="Y2767" s="1" t="s">
        <v>49</v>
      </c>
      <c r="Z2767" s="1" t="s">
        <v>3736</v>
      </c>
      <c r="AA2767" s="1" t="s">
        <v>3741</v>
      </c>
      <c r="AB2767" s="1" t="s">
        <v>3742</v>
      </c>
      <c r="AC2767" s="1" t="s">
        <v>67</v>
      </c>
      <c r="AD2767" s="1" t="s">
        <v>3743</v>
      </c>
      <c r="AE2767" s="1" t="s">
        <v>3744</v>
      </c>
      <c r="AF2767" s="1" t="s">
        <v>70</v>
      </c>
      <c r="AG2767" s="1" t="s">
        <v>3745</v>
      </c>
      <c r="AH2767">
        <v>963</v>
      </c>
      <c r="AI2767" s="1" t="s">
        <v>70</v>
      </c>
      <c r="AJ2767" s="1" t="s">
        <v>71</v>
      </c>
      <c r="AK2767" s="1" t="s">
        <v>72</v>
      </c>
      <c r="AL2767">
        <v>1</v>
      </c>
      <c r="AM2767" s="1" t="s">
        <v>5705</v>
      </c>
      <c r="AN2767" s="2">
        <v>46143</v>
      </c>
      <c r="AO2767" s="3">
        <v>46143</v>
      </c>
    </row>
    <row r="2768" spans="1:41">
      <c r="A2768" s="1" t="s">
        <v>5706</v>
      </c>
      <c r="B2768" s="1" t="s">
        <v>3733</v>
      </c>
      <c r="E2768" s="1" t="s">
        <v>3734</v>
      </c>
      <c r="F2768">
        <v>46160.833333333336</v>
      </c>
      <c r="G2768">
        <v>46161.833333333336</v>
      </c>
      <c r="H2768">
        <v>46142.833333333336</v>
      </c>
      <c r="I2768">
        <v>46173.833333333336</v>
      </c>
      <c r="J2768" s="1" t="s">
        <v>3751</v>
      </c>
      <c r="K2768" s="1" t="s">
        <v>124</v>
      </c>
      <c r="L2768" s="1" t="s">
        <v>3752</v>
      </c>
      <c r="M2768" s="1" t="s">
        <v>3753</v>
      </c>
      <c r="N2768" s="1" t="s">
        <v>3738</v>
      </c>
      <c r="O2768" s="1" t="s">
        <v>49</v>
      </c>
      <c r="P2768">
        <v>12.313499999999999</v>
      </c>
      <c r="Q2768" s="1" t="s">
        <v>3754</v>
      </c>
      <c r="R2768">
        <v>6.2499939091241314</v>
      </c>
      <c r="S2768" s="1" t="s">
        <v>51</v>
      </c>
      <c r="T2768" s="1" t="s">
        <v>52</v>
      </c>
      <c r="U2768">
        <v>76.959299999999999</v>
      </c>
      <c r="V2768">
        <v>73.1113</v>
      </c>
      <c r="W2768">
        <v>73.1113</v>
      </c>
      <c r="X2768" s="1" t="s">
        <v>53</v>
      </c>
      <c r="Y2768" s="1" t="s">
        <v>49</v>
      </c>
      <c r="Z2768" s="1" t="s">
        <v>3752</v>
      </c>
      <c r="AA2768" s="1" t="s">
        <v>3741</v>
      </c>
      <c r="AB2768" s="1" t="s">
        <v>3742</v>
      </c>
      <c r="AC2768" s="1" t="s">
        <v>67</v>
      </c>
      <c r="AD2768" s="1" t="s">
        <v>3743</v>
      </c>
      <c r="AE2768" s="1" t="s">
        <v>3744</v>
      </c>
      <c r="AF2768" s="1" t="s">
        <v>70</v>
      </c>
      <c r="AG2768" s="1" t="s">
        <v>3745</v>
      </c>
      <c r="AH2768">
        <v>964</v>
      </c>
      <c r="AI2768" s="1" t="s">
        <v>70</v>
      </c>
      <c r="AJ2768" s="1" t="s">
        <v>71</v>
      </c>
      <c r="AK2768" s="1" t="s">
        <v>72</v>
      </c>
      <c r="AL2768">
        <v>1</v>
      </c>
      <c r="AM2768" s="1" t="s">
        <v>5707</v>
      </c>
      <c r="AN2768" s="2">
        <v>46143</v>
      </c>
      <c r="AO2768" s="3">
        <v>46143</v>
      </c>
    </row>
    <row r="2769" spans="1:41">
      <c r="A2769" s="1" t="s">
        <v>5708</v>
      </c>
      <c r="B2769" s="1" t="s">
        <v>3733</v>
      </c>
      <c r="E2769" s="1" t="s">
        <v>3734</v>
      </c>
      <c r="F2769">
        <v>46160.833333333336</v>
      </c>
      <c r="G2769">
        <v>46161.833333333336</v>
      </c>
      <c r="H2769">
        <v>46142.833333333336</v>
      </c>
      <c r="I2769">
        <v>46173.833333333336</v>
      </c>
      <c r="J2769" s="1" t="s">
        <v>3751</v>
      </c>
      <c r="K2769" s="1" t="s">
        <v>124</v>
      </c>
      <c r="L2769" s="1" t="s">
        <v>3752</v>
      </c>
      <c r="M2769" s="1" t="s">
        <v>3757</v>
      </c>
      <c r="N2769" s="1" t="s">
        <v>3738</v>
      </c>
      <c r="O2769" s="1" t="s">
        <v>49</v>
      </c>
      <c r="P2769">
        <v>11.0037</v>
      </c>
      <c r="Q2769" s="1" t="s">
        <v>3754</v>
      </c>
      <c r="R2769">
        <v>6.2499795523323973</v>
      </c>
      <c r="S2769" s="1" t="s">
        <v>51</v>
      </c>
      <c r="T2769" s="1" t="s">
        <v>52</v>
      </c>
      <c r="U2769">
        <v>68.772900000000007</v>
      </c>
      <c r="V2769">
        <v>65.334299999999999</v>
      </c>
      <c r="W2769">
        <v>65.334299999999999</v>
      </c>
      <c r="X2769" s="1" t="s">
        <v>53</v>
      </c>
      <c r="Y2769" s="1" t="s">
        <v>49</v>
      </c>
      <c r="Z2769" s="1" t="s">
        <v>3752</v>
      </c>
      <c r="AA2769" s="1" t="s">
        <v>3741</v>
      </c>
      <c r="AB2769" s="1" t="s">
        <v>3742</v>
      </c>
      <c r="AC2769" s="1" t="s">
        <v>67</v>
      </c>
      <c r="AD2769" s="1" t="s">
        <v>3743</v>
      </c>
      <c r="AE2769" s="1" t="s">
        <v>3744</v>
      </c>
      <c r="AF2769" s="1" t="s">
        <v>70</v>
      </c>
      <c r="AG2769" s="1" t="s">
        <v>3745</v>
      </c>
      <c r="AH2769">
        <v>965</v>
      </c>
      <c r="AI2769" s="1" t="s">
        <v>70</v>
      </c>
      <c r="AJ2769" s="1" t="s">
        <v>71</v>
      </c>
      <c r="AK2769" s="1" t="s">
        <v>72</v>
      </c>
      <c r="AL2769">
        <v>1</v>
      </c>
      <c r="AM2769" s="1" t="s">
        <v>5709</v>
      </c>
      <c r="AN2769" s="2">
        <v>46143</v>
      </c>
      <c r="AO2769" s="3">
        <v>46143</v>
      </c>
    </row>
    <row r="2770" spans="1:41">
      <c r="A2770" s="1" t="s">
        <v>5710</v>
      </c>
      <c r="B2770" s="1" t="s">
        <v>3733</v>
      </c>
      <c r="E2770" s="1" t="s">
        <v>3734</v>
      </c>
      <c r="F2770">
        <v>46160.833333333336</v>
      </c>
      <c r="G2770">
        <v>46161.833333333336</v>
      </c>
      <c r="H2770">
        <v>46142.833333333336</v>
      </c>
      <c r="I2770">
        <v>46173.833333333336</v>
      </c>
      <c r="J2770" s="1" t="s">
        <v>3760</v>
      </c>
      <c r="K2770" s="1" t="s">
        <v>76</v>
      </c>
      <c r="L2770" s="1" t="s">
        <v>3761</v>
      </c>
      <c r="M2770" s="1" t="s">
        <v>3762</v>
      </c>
      <c r="N2770" s="1" t="s">
        <v>3738</v>
      </c>
      <c r="O2770" s="1" t="s">
        <v>49</v>
      </c>
      <c r="P2770">
        <v>335.0607</v>
      </c>
      <c r="Q2770" s="1" t="s">
        <v>3763</v>
      </c>
      <c r="R2770">
        <v>2.6000065062837866E-2</v>
      </c>
      <c r="S2770" s="1" t="s">
        <v>51</v>
      </c>
      <c r="T2770" s="1" t="s">
        <v>52</v>
      </c>
      <c r="U2770">
        <v>8.7116000000000007</v>
      </c>
      <c r="V2770">
        <v>8.0414999999999992</v>
      </c>
      <c r="W2770">
        <v>8.0414999999999992</v>
      </c>
      <c r="X2770" s="1" t="s">
        <v>53</v>
      </c>
      <c r="Y2770" s="1" t="s">
        <v>49</v>
      </c>
      <c r="Z2770" s="1" t="s">
        <v>3761</v>
      </c>
      <c r="AA2770" s="1" t="s">
        <v>3741</v>
      </c>
      <c r="AB2770" s="1" t="s">
        <v>3742</v>
      </c>
      <c r="AC2770" s="1" t="s">
        <v>67</v>
      </c>
      <c r="AD2770" s="1" t="s">
        <v>3743</v>
      </c>
      <c r="AE2770" s="1" t="s">
        <v>3744</v>
      </c>
      <c r="AF2770" s="1" t="s">
        <v>70</v>
      </c>
      <c r="AG2770" s="1" t="s">
        <v>3745</v>
      </c>
      <c r="AH2770">
        <v>966</v>
      </c>
      <c r="AI2770" s="1" t="s">
        <v>70</v>
      </c>
      <c r="AJ2770" s="1" t="s">
        <v>71</v>
      </c>
      <c r="AK2770" s="1" t="s">
        <v>72</v>
      </c>
      <c r="AL2770">
        <v>1</v>
      </c>
      <c r="AM2770" s="1" t="s">
        <v>5711</v>
      </c>
      <c r="AN2770" s="2">
        <v>46143</v>
      </c>
      <c r="AO2770" s="3">
        <v>46143</v>
      </c>
    </row>
    <row r="2771" spans="1:41">
      <c r="A2771" s="1" t="s">
        <v>5712</v>
      </c>
      <c r="B2771" s="1" t="s">
        <v>3733</v>
      </c>
      <c r="E2771" s="1" t="s">
        <v>3734</v>
      </c>
      <c r="F2771">
        <v>46160.833333333336</v>
      </c>
      <c r="G2771">
        <v>46161.833333333336</v>
      </c>
      <c r="H2771">
        <v>46142.833333333336</v>
      </c>
      <c r="I2771">
        <v>46173.833333333336</v>
      </c>
      <c r="J2771" s="1" t="s">
        <v>3760</v>
      </c>
      <c r="K2771" s="1" t="s">
        <v>76</v>
      </c>
      <c r="L2771" s="1" t="s">
        <v>3761</v>
      </c>
      <c r="M2771" s="1" t="s">
        <v>3766</v>
      </c>
      <c r="N2771" s="1" t="s">
        <v>3738</v>
      </c>
      <c r="O2771" s="1" t="s">
        <v>49</v>
      </c>
      <c r="P2771">
        <v>300.35789999999997</v>
      </c>
      <c r="Q2771" s="1" t="s">
        <v>3763</v>
      </c>
      <c r="R2771">
        <v>2.5999982021448414E-2</v>
      </c>
      <c r="S2771" s="1" t="s">
        <v>51</v>
      </c>
      <c r="T2771" s="1" t="s">
        <v>52</v>
      </c>
      <c r="U2771">
        <v>7.8093000000000004</v>
      </c>
      <c r="V2771">
        <v>7.2085999999999997</v>
      </c>
      <c r="W2771">
        <v>7.2085999999999997</v>
      </c>
      <c r="X2771" s="1" t="s">
        <v>53</v>
      </c>
      <c r="Y2771" s="1" t="s">
        <v>49</v>
      </c>
      <c r="Z2771" s="1" t="s">
        <v>3761</v>
      </c>
      <c r="AA2771" s="1" t="s">
        <v>3741</v>
      </c>
      <c r="AB2771" s="1" t="s">
        <v>3742</v>
      </c>
      <c r="AC2771" s="1" t="s">
        <v>67</v>
      </c>
      <c r="AD2771" s="1" t="s">
        <v>3743</v>
      </c>
      <c r="AE2771" s="1" t="s">
        <v>3744</v>
      </c>
      <c r="AF2771" s="1" t="s">
        <v>70</v>
      </c>
      <c r="AG2771" s="1" t="s">
        <v>3745</v>
      </c>
      <c r="AH2771">
        <v>967</v>
      </c>
      <c r="AI2771" s="1" t="s">
        <v>70</v>
      </c>
      <c r="AJ2771" s="1" t="s">
        <v>71</v>
      </c>
      <c r="AK2771" s="1" t="s">
        <v>72</v>
      </c>
      <c r="AL2771">
        <v>1</v>
      </c>
      <c r="AM2771" s="1" t="s">
        <v>5713</v>
      </c>
      <c r="AN2771" s="2">
        <v>46143</v>
      </c>
      <c r="AO2771" s="3">
        <v>46143</v>
      </c>
    </row>
    <row r="2772" spans="1:41">
      <c r="A2772" s="1" t="s">
        <v>5714</v>
      </c>
      <c r="B2772" s="1" t="s">
        <v>3733</v>
      </c>
      <c r="E2772" s="1" t="s">
        <v>3734</v>
      </c>
      <c r="F2772">
        <v>46160.833333333336</v>
      </c>
      <c r="G2772">
        <v>46161.833333333336</v>
      </c>
      <c r="H2772">
        <v>46142.833333333336</v>
      </c>
      <c r="I2772">
        <v>46173.833333333336</v>
      </c>
      <c r="J2772" s="1" t="s">
        <v>3769</v>
      </c>
      <c r="K2772" s="1" t="s">
        <v>87</v>
      </c>
      <c r="L2772" s="1" t="s">
        <v>3770</v>
      </c>
      <c r="M2772" s="1" t="s">
        <v>3771</v>
      </c>
      <c r="N2772" s="1" t="s">
        <v>3738</v>
      </c>
      <c r="O2772" s="1" t="s">
        <v>49</v>
      </c>
      <c r="P2772">
        <v>427.80739999999997</v>
      </c>
      <c r="Q2772" s="1" t="s">
        <v>3739</v>
      </c>
      <c r="R2772">
        <v>8.2600020476504152E-2</v>
      </c>
      <c r="S2772" s="1" t="s">
        <v>3740</v>
      </c>
      <c r="T2772" s="1" t="s">
        <v>52</v>
      </c>
      <c r="U2772">
        <v>35.3369</v>
      </c>
      <c r="V2772">
        <v>29.1251</v>
      </c>
      <c r="W2772">
        <v>29.1251</v>
      </c>
      <c r="X2772" s="1" t="s">
        <v>53</v>
      </c>
      <c r="Y2772" s="1" t="s">
        <v>49</v>
      </c>
      <c r="Z2772" s="1" t="s">
        <v>3770</v>
      </c>
      <c r="AA2772" s="1" t="s">
        <v>3741</v>
      </c>
      <c r="AB2772" s="1" t="s">
        <v>3742</v>
      </c>
      <c r="AC2772" s="1" t="s">
        <v>67</v>
      </c>
      <c r="AD2772" s="1" t="s">
        <v>3743</v>
      </c>
      <c r="AE2772" s="1" t="s">
        <v>3744</v>
      </c>
      <c r="AF2772" s="1" t="s">
        <v>70</v>
      </c>
      <c r="AG2772" s="1" t="s">
        <v>3745</v>
      </c>
      <c r="AH2772">
        <v>968</v>
      </c>
      <c r="AI2772" s="1" t="s">
        <v>70</v>
      </c>
      <c r="AJ2772" s="1" t="s">
        <v>71</v>
      </c>
      <c r="AK2772" s="1" t="s">
        <v>72</v>
      </c>
      <c r="AL2772">
        <v>1</v>
      </c>
      <c r="AM2772" s="1" t="s">
        <v>5715</v>
      </c>
      <c r="AN2772" s="2">
        <v>46143</v>
      </c>
      <c r="AO2772" s="3">
        <v>46143</v>
      </c>
    </row>
    <row r="2773" spans="1:41">
      <c r="A2773" s="1" t="s">
        <v>5716</v>
      </c>
      <c r="B2773" s="1" t="s">
        <v>3733</v>
      </c>
      <c r="E2773" s="1" t="s">
        <v>3734</v>
      </c>
      <c r="F2773">
        <v>46160.833333333336</v>
      </c>
      <c r="G2773">
        <v>46161.833333333336</v>
      </c>
      <c r="H2773">
        <v>46142.833333333336</v>
      </c>
      <c r="I2773">
        <v>46173.833333333336</v>
      </c>
      <c r="J2773" s="1" t="s">
        <v>3769</v>
      </c>
      <c r="K2773" s="1" t="s">
        <v>87</v>
      </c>
      <c r="L2773" s="1" t="s">
        <v>3770</v>
      </c>
      <c r="M2773" s="1" t="s">
        <v>3774</v>
      </c>
      <c r="N2773" s="1" t="s">
        <v>3738</v>
      </c>
      <c r="O2773" s="1" t="s">
        <v>49</v>
      </c>
      <c r="P2773">
        <v>383.29140000000001</v>
      </c>
      <c r="Q2773" s="1" t="s">
        <v>3739</v>
      </c>
      <c r="R2773">
        <v>8.2600079208664745E-2</v>
      </c>
      <c r="S2773" s="1" t="s">
        <v>3740</v>
      </c>
      <c r="T2773" s="1" t="s">
        <v>52</v>
      </c>
      <c r="U2773">
        <v>31.6599</v>
      </c>
      <c r="V2773">
        <v>26.0945</v>
      </c>
      <c r="W2773">
        <v>26.0945</v>
      </c>
      <c r="X2773" s="1" t="s">
        <v>53</v>
      </c>
      <c r="Y2773" s="1" t="s">
        <v>49</v>
      </c>
      <c r="Z2773" s="1" t="s">
        <v>3770</v>
      </c>
      <c r="AA2773" s="1" t="s">
        <v>3741</v>
      </c>
      <c r="AB2773" s="1" t="s">
        <v>3742</v>
      </c>
      <c r="AC2773" s="1" t="s">
        <v>67</v>
      </c>
      <c r="AD2773" s="1" t="s">
        <v>3743</v>
      </c>
      <c r="AE2773" s="1" t="s">
        <v>3744</v>
      </c>
      <c r="AF2773" s="1" t="s">
        <v>70</v>
      </c>
      <c r="AG2773" s="1" t="s">
        <v>3745</v>
      </c>
      <c r="AH2773">
        <v>969</v>
      </c>
      <c r="AI2773" s="1" t="s">
        <v>70</v>
      </c>
      <c r="AJ2773" s="1" t="s">
        <v>71</v>
      </c>
      <c r="AK2773" s="1" t="s">
        <v>72</v>
      </c>
      <c r="AL2773">
        <v>1</v>
      </c>
      <c r="AM2773" s="1" t="s">
        <v>5717</v>
      </c>
      <c r="AN2773" s="2">
        <v>46143</v>
      </c>
      <c r="AO2773" s="3">
        <v>46143</v>
      </c>
    </row>
    <row r="2774" spans="1:41">
      <c r="A2774" s="1" t="s">
        <v>5718</v>
      </c>
      <c r="B2774" s="1" t="s">
        <v>3733</v>
      </c>
      <c r="E2774" s="1" t="s">
        <v>3734</v>
      </c>
      <c r="F2774">
        <v>46160.833333333336</v>
      </c>
      <c r="G2774">
        <v>46161.833333333336</v>
      </c>
      <c r="H2774">
        <v>46142.833333333336</v>
      </c>
      <c r="I2774">
        <v>46173.833333333336</v>
      </c>
      <c r="J2774" s="1" t="s">
        <v>3777</v>
      </c>
      <c r="K2774" s="1" t="s">
        <v>107</v>
      </c>
      <c r="L2774" s="1" t="s">
        <v>3778</v>
      </c>
      <c r="M2774" s="1" t="s">
        <v>3779</v>
      </c>
      <c r="N2774" s="1" t="s">
        <v>3738</v>
      </c>
      <c r="O2774" s="1" t="s">
        <v>49</v>
      </c>
      <c r="P2774">
        <v>288.46390000000002</v>
      </c>
      <c r="Q2774" s="1" t="s">
        <v>3780</v>
      </c>
      <c r="R2774">
        <v>0.49999982666808568</v>
      </c>
      <c r="S2774" s="1" t="s">
        <v>51</v>
      </c>
      <c r="T2774" s="1" t="s">
        <v>52</v>
      </c>
      <c r="U2774">
        <v>144.2319</v>
      </c>
      <c r="V2774">
        <v>132.6934</v>
      </c>
      <c r="W2774">
        <v>132.6934</v>
      </c>
      <c r="X2774" s="1" t="s">
        <v>53</v>
      </c>
      <c r="Y2774" s="1" t="s">
        <v>49</v>
      </c>
      <c r="Z2774" s="1" t="s">
        <v>3778</v>
      </c>
      <c r="AA2774" s="1" t="s">
        <v>3781</v>
      </c>
      <c r="AB2774" s="1" t="s">
        <v>3742</v>
      </c>
      <c r="AC2774" s="1" t="s">
        <v>67</v>
      </c>
      <c r="AD2774" s="1" t="s">
        <v>3743</v>
      </c>
      <c r="AE2774" s="1" t="s">
        <v>3744</v>
      </c>
      <c r="AF2774" s="1" t="s">
        <v>70</v>
      </c>
      <c r="AG2774" s="1" t="s">
        <v>3745</v>
      </c>
      <c r="AH2774">
        <v>970</v>
      </c>
      <c r="AI2774" s="1" t="s">
        <v>113</v>
      </c>
      <c r="AJ2774" s="1" t="s">
        <v>114</v>
      </c>
      <c r="AK2774" s="1" t="s">
        <v>115</v>
      </c>
      <c r="AL2774">
        <v>1</v>
      </c>
      <c r="AM2774" s="1" t="s">
        <v>5719</v>
      </c>
      <c r="AN2774" s="2">
        <v>46143</v>
      </c>
      <c r="AO2774" s="3">
        <v>46143</v>
      </c>
    </row>
    <row r="2775" spans="1:41">
      <c r="A2775" s="1" t="s">
        <v>5720</v>
      </c>
      <c r="B2775" s="1" t="s">
        <v>3733</v>
      </c>
      <c r="E2775" s="1" t="s">
        <v>3734</v>
      </c>
      <c r="F2775">
        <v>46160.833333333336</v>
      </c>
      <c r="G2775">
        <v>46161.833333333336</v>
      </c>
      <c r="H2775">
        <v>46142.833333333336</v>
      </c>
      <c r="I2775">
        <v>46173.833333333336</v>
      </c>
      <c r="J2775" s="1" t="s">
        <v>3777</v>
      </c>
      <c r="K2775" s="1" t="s">
        <v>107</v>
      </c>
      <c r="L2775" s="1" t="s">
        <v>3778</v>
      </c>
      <c r="M2775" s="1" t="s">
        <v>3784</v>
      </c>
      <c r="N2775" s="1" t="s">
        <v>3738</v>
      </c>
      <c r="O2775" s="1" t="s">
        <v>49</v>
      </c>
      <c r="P2775">
        <v>320.05500000000001</v>
      </c>
      <c r="Q2775" s="1" t="s">
        <v>3780</v>
      </c>
      <c r="R2775">
        <v>0.5</v>
      </c>
      <c r="S2775" s="1" t="s">
        <v>51</v>
      </c>
      <c r="T2775" s="1" t="s">
        <v>52</v>
      </c>
      <c r="U2775">
        <v>160.0275</v>
      </c>
      <c r="V2775">
        <v>147.2253</v>
      </c>
      <c r="W2775">
        <v>147.2253</v>
      </c>
      <c r="X2775" s="1" t="s">
        <v>53</v>
      </c>
      <c r="Y2775" s="1" t="s">
        <v>49</v>
      </c>
      <c r="Z2775" s="1" t="s">
        <v>3778</v>
      </c>
      <c r="AA2775" s="1" t="s">
        <v>3781</v>
      </c>
      <c r="AB2775" s="1" t="s">
        <v>3742</v>
      </c>
      <c r="AC2775" s="1" t="s">
        <v>67</v>
      </c>
      <c r="AD2775" s="1" t="s">
        <v>3743</v>
      </c>
      <c r="AE2775" s="1" t="s">
        <v>3744</v>
      </c>
      <c r="AF2775" s="1" t="s">
        <v>70</v>
      </c>
      <c r="AG2775" s="1" t="s">
        <v>3745</v>
      </c>
      <c r="AH2775">
        <v>971</v>
      </c>
      <c r="AI2775" s="1" t="s">
        <v>113</v>
      </c>
      <c r="AJ2775" s="1" t="s">
        <v>114</v>
      </c>
      <c r="AK2775" s="1" t="s">
        <v>115</v>
      </c>
      <c r="AL2775">
        <v>1</v>
      </c>
      <c r="AM2775" s="1" t="s">
        <v>5721</v>
      </c>
      <c r="AN2775" s="2">
        <v>46143</v>
      </c>
      <c r="AO2775" s="3">
        <v>46143</v>
      </c>
    </row>
    <row r="2776" spans="1:41">
      <c r="A2776" s="1" t="s">
        <v>5722</v>
      </c>
      <c r="B2776" s="1" t="s">
        <v>3733</v>
      </c>
      <c r="E2776" s="1" t="s">
        <v>3787</v>
      </c>
      <c r="F2776">
        <v>46160.833333333336</v>
      </c>
      <c r="G2776">
        <v>46161.833333333336</v>
      </c>
      <c r="H2776">
        <v>46142.833333333336</v>
      </c>
      <c r="I2776">
        <v>46173.833333333336</v>
      </c>
      <c r="J2776" s="1" t="s">
        <v>3735</v>
      </c>
      <c r="K2776" s="1" t="s">
        <v>45</v>
      </c>
      <c r="L2776" s="1" t="s">
        <v>3736</v>
      </c>
      <c r="M2776" s="1" t="s">
        <v>3788</v>
      </c>
      <c r="N2776" s="1" t="s">
        <v>3738</v>
      </c>
      <c r="O2776" s="1" t="s">
        <v>49</v>
      </c>
      <c r="P2776">
        <v>741.9375</v>
      </c>
      <c r="Q2776" s="1" t="s">
        <v>3739</v>
      </c>
      <c r="R2776">
        <v>3.1611018448319435E-2</v>
      </c>
      <c r="S2776" s="1" t="s">
        <v>3740</v>
      </c>
      <c r="T2776" s="1" t="s">
        <v>52</v>
      </c>
      <c r="U2776">
        <v>23.453399999999998</v>
      </c>
      <c r="V2776">
        <v>19.0307</v>
      </c>
      <c r="W2776">
        <v>19.0307</v>
      </c>
      <c r="X2776" s="1" t="s">
        <v>53</v>
      </c>
      <c r="Y2776" s="1" t="s">
        <v>49</v>
      </c>
      <c r="Z2776" s="1" t="s">
        <v>3736</v>
      </c>
      <c r="AA2776" s="1" t="s">
        <v>55</v>
      </c>
      <c r="AB2776" s="1" t="s">
        <v>56</v>
      </c>
      <c r="AC2776" s="1" t="s">
        <v>57</v>
      </c>
      <c r="AD2776" s="1" t="s">
        <v>58</v>
      </c>
      <c r="AE2776" s="1" t="s">
        <v>59</v>
      </c>
      <c r="AF2776" s="1" t="s">
        <v>56</v>
      </c>
      <c r="AG2776" s="1" t="s">
        <v>3745</v>
      </c>
      <c r="AH2776">
        <v>972</v>
      </c>
      <c r="AI2776" s="1" t="s">
        <v>56</v>
      </c>
      <c r="AJ2776" s="1" t="s">
        <v>56</v>
      </c>
      <c r="AK2776" s="1" t="s">
        <v>61</v>
      </c>
      <c r="AL2776">
        <v>1</v>
      </c>
      <c r="AM2776" s="1" t="s">
        <v>5723</v>
      </c>
      <c r="AN2776" s="2">
        <v>46143</v>
      </c>
      <c r="AO2776" s="3">
        <v>46143</v>
      </c>
    </row>
    <row r="2777" spans="1:41">
      <c r="A2777" s="1" t="s">
        <v>5724</v>
      </c>
      <c r="B2777" s="1" t="s">
        <v>3733</v>
      </c>
      <c r="E2777" s="1" t="s">
        <v>3787</v>
      </c>
      <c r="F2777">
        <v>46160.833333333336</v>
      </c>
      <c r="G2777">
        <v>46161.833333333336</v>
      </c>
      <c r="H2777">
        <v>46142.833333333336</v>
      </c>
      <c r="I2777">
        <v>46173.833333333336</v>
      </c>
      <c r="J2777" s="1" t="s">
        <v>3735</v>
      </c>
      <c r="K2777" s="1" t="s">
        <v>45</v>
      </c>
      <c r="L2777" s="1" t="s">
        <v>3736</v>
      </c>
      <c r="M2777" s="1" t="s">
        <v>3795</v>
      </c>
      <c r="N2777" s="1" t="s">
        <v>3738</v>
      </c>
      <c r="O2777" s="1" t="s">
        <v>49</v>
      </c>
      <c r="P2777">
        <v>615.06740000000002</v>
      </c>
      <c r="Q2777" s="1" t="s">
        <v>3739</v>
      </c>
      <c r="R2777">
        <v>3.161100718392814E-2</v>
      </c>
      <c r="S2777" s="1" t="s">
        <v>3740</v>
      </c>
      <c r="T2777" s="1" t="s">
        <v>52</v>
      </c>
      <c r="U2777">
        <v>19.442900000000002</v>
      </c>
      <c r="V2777">
        <v>15.7765</v>
      </c>
      <c r="W2777">
        <v>15.7765</v>
      </c>
      <c r="X2777" s="1" t="s">
        <v>53</v>
      </c>
      <c r="Y2777" s="1" t="s">
        <v>49</v>
      </c>
      <c r="Z2777" s="1" t="s">
        <v>3736</v>
      </c>
      <c r="AA2777" s="1" t="s">
        <v>3789</v>
      </c>
      <c r="AB2777" s="1" t="s">
        <v>3790</v>
      </c>
      <c r="AC2777" s="1" t="s">
        <v>125</v>
      </c>
      <c r="AD2777" s="1" t="s">
        <v>3791</v>
      </c>
      <c r="AE2777" s="1" t="s">
        <v>3792</v>
      </c>
      <c r="AF2777" s="1" t="s">
        <v>70</v>
      </c>
      <c r="AG2777" s="1" t="s">
        <v>3745</v>
      </c>
      <c r="AH2777">
        <v>973</v>
      </c>
      <c r="AI2777" s="1" t="s">
        <v>70</v>
      </c>
      <c r="AJ2777" s="1" t="s">
        <v>71</v>
      </c>
      <c r="AK2777" s="1" t="s">
        <v>72</v>
      </c>
      <c r="AL2777">
        <v>1</v>
      </c>
      <c r="AM2777" s="1" t="s">
        <v>5725</v>
      </c>
      <c r="AN2777" s="2">
        <v>46143</v>
      </c>
      <c r="AO2777" s="3">
        <v>46143</v>
      </c>
    </row>
    <row r="2778" spans="1:41">
      <c r="A2778" s="1" t="s">
        <v>5726</v>
      </c>
      <c r="B2778" s="1" t="s">
        <v>3733</v>
      </c>
      <c r="E2778" s="1" t="s">
        <v>3787</v>
      </c>
      <c r="F2778">
        <v>46160.833333333336</v>
      </c>
      <c r="G2778">
        <v>46161.833333333336</v>
      </c>
      <c r="H2778">
        <v>46142.833333333336</v>
      </c>
      <c r="I2778">
        <v>46173.833333333336</v>
      </c>
      <c r="J2778" s="1" t="s">
        <v>3751</v>
      </c>
      <c r="K2778" s="1" t="s">
        <v>124</v>
      </c>
      <c r="L2778" s="1" t="s">
        <v>3752</v>
      </c>
      <c r="M2778" s="1" t="s">
        <v>3798</v>
      </c>
      <c r="N2778" s="1" t="s">
        <v>3738</v>
      </c>
      <c r="O2778" s="1" t="s">
        <v>49</v>
      </c>
      <c r="P2778">
        <v>4.9062000000000001</v>
      </c>
      <c r="Q2778" s="1" t="s">
        <v>3754</v>
      </c>
      <c r="R2778">
        <v>6.2500509559333093</v>
      </c>
      <c r="S2778" s="1" t="s">
        <v>51</v>
      </c>
      <c r="T2778" s="1" t="s">
        <v>52</v>
      </c>
      <c r="U2778">
        <v>30.664000000000001</v>
      </c>
      <c r="V2778">
        <v>29.130800000000001</v>
      </c>
      <c r="W2778">
        <v>29.130800000000001</v>
      </c>
      <c r="X2778" s="1" t="s">
        <v>53</v>
      </c>
      <c r="Y2778" s="1" t="s">
        <v>49</v>
      </c>
      <c r="Z2778" s="1" t="s">
        <v>3752</v>
      </c>
      <c r="AA2778" s="1" t="s">
        <v>3789</v>
      </c>
      <c r="AB2778" s="1" t="s">
        <v>3790</v>
      </c>
      <c r="AC2778" s="1" t="s">
        <v>125</v>
      </c>
      <c r="AD2778" s="1" t="s">
        <v>3791</v>
      </c>
      <c r="AE2778" s="1" t="s">
        <v>3792</v>
      </c>
      <c r="AF2778" s="1" t="s">
        <v>70</v>
      </c>
      <c r="AG2778" s="1" t="s">
        <v>3745</v>
      </c>
      <c r="AH2778">
        <v>974</v>
      </c>
      <c r="AI2778" s="1" t="s">
        <v>70</v>
      </c>
      <c r="AJ2778" s="1" t="s">
        <v>71</v>
      </c>
      <c r="AK2778" s="1" t="s">
        <v>72</v>
      </c>
      <c r="AL2778">
        <v>1</v>
      </c>
      <c r="AM2778" s="1" t="s">
        <v>5727</v>
      </c>
      <c r="AN2778" s="2">
        <v>46143</v>
      </c>
      <c r="AO2778" s="3">
        <v>46143</v>
      </c>
    </row>
    <row r="2779" spans="1:41">
      <c r="A2779" s="1" t="s">
        <v>5728</v>
      </c>
      <c r="B2779" s="1" t="s">
        <v>3733</v>
      </c>
      <c r="E2779" s="1" t="s">
        <v>3787</v>
      </c>
      <c r="F2779">
        <v>46160.833333333336</v>
      </c>
      <c r="G2779">
        <v>46161.833333333336</v>
      </c>
      <c r="H2779">
        <v>46142.833333333336</v>
      </c>
      <c r="I2779">
        <v>46173.833333333336</v>
      </c>
      <c r="J2779" s="1" t="s">
        <v>3751</v>
      </c>
      <c r="K2779" s="1" t="s">
        <v>124</v>
      </c>
      <c r="L2779" s="1" t="s">
        <v>3752</v>
      </c>
      <c r="M2779" s="1" t="s">
        <v>3801</v>
      </c>
      <c r="N2779" s="1" t="s">
        <v>3738</v>
      </c>
      <c r="O2779" s="1" t="s">
        <v>49</v>
      </c>
      <c r="P2779">
        <v>5.7317</v>
      </c>
      <c r="Q2779" s="1" t="s">
        <v>3754</v>
      </c>
      <c r="R2779">
        <v>6.24997819146152</v>
      </c>
      <c r="S2779" s="1" t="s">
        <v>51</v>
      </c>
      <c r="T2779" s="1" t="s">
        <v>52</v>
      </c>
      <c r="U2779">
        <v>35.823</v>
      </c>
      <c r="V2779">
        <v>34.0319</v>
      </c>
      <c r="W2779">
        <v>34.0319</v>
      </c>
      <c r="X2779" s="1" t="s">
        <v>53</v>
      </c>
      <c r="Y2779" s="1" t="s">
        <v>49</v>
      </c>
      <c r="Z2779" s="1" t="s">
        <v>3752</v>
      </c>
      <c r="AA2779" s="1" t="s">
        <v>3789</v>
      </c>
      <c r="AB2779" s="1" t="s">
        <v>3790</v>
      </c>
      <c r="AC2779" s="1" t="s">
        <v>125</v>
      </c>
      <c r="AD2779" s="1" t="s">
        <v>3791</v>
      </c>
      <c r="AE2779" s="1" t="s">
        <v>3792</v>
      </c>
      <c r="AF2779" s="1" t="s">
        <v>70</v>
      </c>
      <c r="AG2779" s="1" t="s">
        <v>3745</v>
      </c>
      <c r="AH2779">
        <v>975</v>
      </c>
      <c r="AI2779" s="1" t="s">
        <v>70</v>
      </c>
      <c r="AJ2779" s="1" t="s">
        <v>71</v>
      </c>
      <c r="AK2779" s="1" t="s">
        <v>72</v>
      </c>
      <c r="AL2779">
        <v>1</v>
      </c>
      <c r="AM2779" s="1" t="s">
        <v>5729</v>
      </c>
      <c r="AN2779" s="2">
        <v>46143</v>
      </c>
      <c r="AO2779" s="3">
        <v>46143</v>
      </c>
    </row>
    <row r="2780" spans="1:41">
      <c r="A2780" s="1" t="s">
        <v>5730</v>
      </c>
      <c r="B2780" s="1" t="s">
        <v>3733</v>
      </c>
      <c r="E2780" s="1" t="s">
        <v>3787</v>
      </c>
      <c r="F2780">
        <v>46160.833333333336</v>
      </c>
      <c r="G2780">
        <v>46161.833333333336</v>
      </c>
      <c r="H2780">
        <v>46142.833333333336</v>
      </c>
      <c r="I2780">
        <v>46173.833333333336</v>
      </c>
      <c r="J2780" s="1" t="s">
        <v>3760</v>
      </c>
      <c r="K2780" s="1" t="s">
        <v>76</v>
      </c>
      <c r="L2780" s="1" t="s">
        <v>3761</v>
      </c>
      <c r="M2780" s="1" t="s">
        <v>3804</v>
      </c>
      <c r="N2780" s="1" t="s">
        <v>3738</v>
      </c>
      <c r="O2780" s="1" t="s">
        <v>49</v>
      </c>
      <c r="P2780">
        <v>142.80109999999999</v>
      </c>
      <c r="Q2780" s="1" t="s">
        <v>3763</v>
      </c>
      <c r="R2780">
        <v>2.5999799721430718E-2</v>
      </c>
      <c r="S2780" s="1" t="s">
        <v>51</v>
      </c>
      <c r="T2780" s="1" t="s">
        <v>52</v>
      </c>
      <c r="U2780">
        <v>3.7128000000000001</v>
      </c>
      <c r="V2780">
        <v>3.4272</v>
      </c>
      <c r="W2780">
        <v>3.4272</v>
      </c>
      <c r="X2780" s="1" t="s">
        <v>53</v>
      </c>
      <c r="Y2780" s="1" t="s">
        <v>49</v>
      </c>
      <c r="Z2780" s="1" t="s">
        <v>3761</v>
      </c>
      <c r="AA2780" s="1" t="s">
        <v>3789</v>
      </c>
      <c r="AB2780" s="1" t="s">
        <v>3790</v>
      </c>
      <c r="AC2780" s="1" t="s">
        <v>125</v>
      </c>
      <c r="AD2780" s="1" t="s">
        <v>3791</v>
      </c>
      <c r="AE2780" s="1" t="s">
        <v>3792</v>
      </c>
      <c r="AF2780" s="1" t="s">
        <v>70</v>
      </c>
      <c r="AG2780" s="1" t="s">
        <v>3745</v>
      </c>
      <c r="AH2780">
        <v>976</v>
      </c>
      <c r="AI2780" s="1" t="s">
        <v>70</v>
      </c>
      <c r="AJ2780" s="1" t="s">
        <v>71</v>
      </c>
      <c r="AK2780" s="1" t="s">
        <v>72</v>
      </c>
      <c r="AL2780">
        <v>1</v>
      </c>
      <c r="AM2780" s="1" t="s">
        <v>5731</v>
      </c>
      <c r="AN2780" s="2">
        <v>46143</v>
      </c>
      <c r="AO2780" s="3">
        <v>46143</v>
      </c>
    </row>
    <row r="2781" spans="1:41">
      <c r="A2781" s="1" t="s">
        <v>5732</v>
      </c>
      <c r="B2781" s="1" t="s">
        <v>3733</v>
      </c>
      <c r="E2781" s="1" t="s">
        <v>3787</v>
      </c>
      <c r="F2781">
        <v>46160.833333333336</v>
      </c>
      <c r="G2781">
        <v>46161.833333333336</v>
      </c>
      <c r="H2781">
        <v>46142.833333333336</v>
      </c>
      <c r="I2781">
        <v>46173.833333333336</v>
      </c>
      <c r="J2781" s="1" t="s">
        <v>3760</v>
      </c>
      <c r="K2781" s="1" t="s">
        <v>76</v>
      </c>
      <c r="L2781" s="1" t="s">
        <v>3761</v>
      </c>
      <c r="M2781" s="1" t="s">
        <v>3807</v>
      </c>
      <c r="N2781" s="1" t="s">
        <v>3738</v>
      </c>
      <c r="O2781" s="1" t="s">
        <v>49</v>
      </c>
      <c r="P2781">
        <v>154.77860000000001</v>
      </c>
      <c r="Q2781" s="1" t="s">
        <v>3763</v>
      </c>
      <c r="R2781">
        <v>2.599971830731122E-2</v>
      </c>
      <c r="S2781" s="1" t="s">
        <v>51</v>
      </c>
      <c r="T2781" s="1" t="s">
        <v>52</v>
      </c>
      <c r="U2781">
        <v>4.0242000000000004</v>
      </c>
      <c r="V2781">
        <v>3.7147000000000001</v>
      </c>
      <c r="W2781">
        <v>3.7147000000000001</v>
      </c>
      <c r="X2781" s="1" t="s">
        <v>53</v>
      </c>
      <c r="Y2781" s="1" t="s">
        <v>49</v>
      </c>
      <c r="Z2781" s="1" t="s">
        <v>3761</v>
      </c>
      <c r="AA2781" s="1" t="s">
        <v>3789</v>
      </c>
      <c r="AB2781" s="1" t="s">
        <v>3790</v>
      </c>
      <c r="AC2781" s="1" t="s">
        <v>125</v>
      </c>
      <c r="AD2781" s="1" t="s">
        <v>3791</v>
      </c>
      <c r="AE2781" s="1" t="s">
        <v>3792</v>
      </c>
      <c r="AF2781" s="1" t="s">
        <v>70</v>
      </c>
      <c r="AG2781" s="1" t="s">
        <v>3745</v>
      </c>
      <c r="AH2781">
        <v>977</v>
      </c>
      <c r="AI2781" s="1" t="s">
        <v>70</v>
      </c>
      <c r="AJ2781" s="1" t="s">
        <v>71</v>
      </c>
      <c r="AK2781" s="1" t="s">
        <v>72</v>
      </c>
      <c r="AL2781">
        <v>1</v>
      </c>
      <c r="AM2781" s="1" t="s">
        <v>5733</v>
      </c>
      <c r="AN2781" s="2">
        <v>46143</v>
      </c>
      <c r="AO2781" s="3">
        <v>46143</v>
      </c>
    </row>
    <row r="2782" spans="1:41">
      <c r="A2782" s="1" t="s">
        <v>5734</v>
      </c>
      <c r="B2782" s="1" t="s">
        <v>3733</v>
      </c>
      <c r="E2782" s="1" t="s">
        <v>3787</v>
      </c>
      <c r="F2782">
        <v>46160.833333333336</v>
      </c>
      <c r="G2782">
        <v>46161.833333333336</v>
      </c>
      <c r="H2782">
        <v>46142.833333333336</v>
      </c>
      <c r="I2782">
        <v>46173.833333333336</v>
      </c>
      <c r="J2782" s="1" t="s">
        <v>3769</v>
      </c>
      <c r="K2782" s="1" t="s">
        <v>87</v>
      </c>
      <c r="L2782" s="1" t="s">
        <v>3770</v>
      </c>
      <c r="M2782" s="1" t="s">
        <v>3810</v>
      </c>
      <c r="N2782" s="1" t="s">
        <v>3738</v>
      </c>
      <c r="O2782" s="1" t="s">
        <v>49</v>
      </c>
      <c r="P2782">
        <v>191.99930000000001</v>
      </c>
      <c r="Q2782" s="1" t="s">
        <v>3739</v>
      </c>
      <c r="R2782">
        <v>8.2599780311699067E-2</v>
      </c>
      <c r="S2782" s="1" t="s">
        <v>3740</v>
      </c>
      <c r="T2782" s="1" t="s">
        <v>52</v>
      </c>
      <c r="U2782">
        <v>15.8591</v>
      </c>
      <c r="V2782">
        <v>13.071300000000001</v>
      </c>
      <c r="W2782">
        <v>13.071300000000001</v>
      </c>
      <c r="X2782" s="1" t="s">
        <v>53</v>
      </c>
      <c r="Y2782" s="1" t="s">
        <v>49</v>
      </c>
      <c r="Z2782" s="1" t="s">
        <v>3770</v>
      </c>
      <c r="AA2782" s="1" t="s">
        <v>3789</v>
      </c>
      <c r="AB2782" s="1" t="s">
        <v>3790</v>
      </c>
      <c r="AC2782" s="1" t="s">
        <v>125</v>
      </c>
      <c r="AD2782" s="1" t="s">
        <v>3791</v>
      </c>
      <c r="AE2782" s="1" t="s">
        <v>3792</v>
      </c>
      <c r="AF2782" s="1" t="s">
        <v>70</v>
      </c>
      <c r="AG2782" s="1" t="s">
        <v>3745</v>
      </c>
      <c r="AH2782">
        <v>978</v>
      </c>
      <c r="AI2782" s="1" t="s">
        <v>70</v>
      </c>
      <c r="AJ2782" s="1" t="s">
        <v>71</v>
      </c>
      <c r="AK2782" s="1" t="s">
        <v>72</v>
      </c>
      <c r="AL2782">
        <v>1</v>
      </c>
      <c r="AM2782" s="1" t="s">
        <v>5735</v>
      </c>
      <c r="AN2782" s="2">
        <v>46143</v>
      </c>
      <c r="AO2782" s="3">
        <v>46143</v>
      </c>
    </row>
    <row r="2783" spans="1:41">
      <c r="A2783" s="1" t="s">
        <v>5736</v>
      </c>
      <c r="B2783" s="1" t="s">
        <v>3733</v>
      </c>
      <c r="E2783" s="1" t="s">
        <v>3787</v>
      </c>
      <c r="F2783">
        <v>46160.833333333336</v>
      </c>
      <c r="G2783">
        <v>46161.833333333336</v>
      </c>
      <c r="H2783">
        <v>46142.833333333336</v>
      </c>
      <c r="I2783">
        <v>46173.833333333336</v>
      </c>
      <c r="J2783" s="1" t="s">
        <v>3769</v>
      </c>
      <c r="K2783" s="1" t="s">
        <v>87</v>
      </c>
      <c r="L2783" s="1" t="s">
        <v>3770</v>
      </c>
      <c r="M2783" s="1" t="s">
        <v>3813</v>
      </c>
      <c r="N2783" s="1" t="s">
        <v>3738</v>
      </c>
      <c r="O2783" s="1" t="s">
        <v>49</v>
      </c>
      <c r="P2783">
        <v>171.494</v>
      </c>
      <c r="Q2783" s="1" t="s">
        <v>3739</v>
      </c>
      <c r="R2783">
        <v>8.2599974343125715E-2</v>
      </c>
      <c r="S2783" s="1" t="s">
        <v>3740</v>
      </c>
      <c r="T2783" s="1" t="s">
        <v>52</v>
      </c>
      <c r="U2783">
        <v>14.1654</v>
      </c>
      <c r="V2783">
        <v>11.6754</v>
      </c>
      <c r="W2783">
        <v>11.6754</v>
      </c>
      <c r="X2783" s="1" t="s">
        <v>53</v>
      </c>
      <c r="Y2783" s="1" t="s">
        <v>49</v>
      </c>
      <c r="Z2783" s="1" t="s">
        <v>3770</v>
      </c>
      <c r="AA2783" s="1" t="s">
        <v>3789</v>
      </c>
      <c r="AB2783" s="1" t="s">
        <v>3790</v>
      </c>
      <c r="AC2783" s="1" t="s">
        <v>125</v>
      </c>
      <c r="AD2783" s="1" t="s">
        <v>3791</v>
      </c>
      <c r="AE2783" s="1" t="s">
        <v>3792</v>
      </c>
      <c r="AF2783" s="1" t="s">
        <v>70</v>
      </c>
      <c r="AG2783" s="1" t="s">
        <v>3745</v>
      </c>
      <c r="AH2783">
        <v>979</v>
      </c>
      <c r="AI2783" s="1" t="s">
        <v>70</v>
      </c>
      <c r="AJ2783" s="1" t="s">
        <v>71</v>
      </c>
      <c r="AK2783" s="1" t="s">
        <v>72</v>
      </c>
      <c r="AL2783">
        <v>1</v>
      </c>
      <c r="AM2783" s="1" t="s">
        <v>5737</v>
      </c>
      <c r="AN2783" s="2">
        <v>46143</v>
      </c>
      <c r="AO2783" s="3">
        <v>46143</v>
      </c>
    </row>
    <row r="2784" spans="1:41">
      <c r="A2784" s="1" t="s">
        <v>5738</v>
      </c>
      <c r="B2784" s="1" t="s">
        <v>3733</v>
      </c>
      <c r="E2784" s="1" t="s">
        <v>3787</v>
      </c>
      <c r="F2784">
        <v>46160.833333333336</v>
      </c>
      <c r="G2784">
        <v>46161.833333333336</v>
      </c>
      <c r="H2784">
        <v>46142.833333333336</v>
      </c>
      <c r="I2784">
        <v>46173.833333333336</v>
      </c>
      <c r="J2784" s="1" t="s">
        <v>3777</v>
      </c>
      <c r="K2784" s="1" t="s">
        <v>107</v>
      </c>
      <c r="L2784" s="1" t="s">
        <v>3778</v>
      </c>
      <c r="M2784" s="1" t="s">
        <v>3816</v>
      </c>
      <c r="N2784" s="1" t="s">
        <v>3738</v>
      </c>
      <c r="O2784" s="1" t="s">
        <v>49</v>
      </c>
      <c r="P2784">
        <v>139.15350000000001</v>
      </c>
      <c r="Q2784" s="1" t="s">
        <v>3780</v>
      </c>
      <c r="R2784">
        <v>0.49999964068456776</v>
      </c>
      <c r="S2784" s="1" t="s">
        <v>51</v>
      </c>
      <c r="T2784" s="1" t="s">
        <v>52</v>
      </c>
      <c r="U2784">
        <v>69.576700000000002</v>
      </c>
      <c r="V2784">
        <v>64.010599999999997</v>
      </c>
      <c r="W2784">
        <v>64.010599999999997</v>
      </c>
      <c r="X2784" s="1" t="s">
        <v>53</v>
      </c>
      <c r="Y2784" s="1" t="s">
        <v>49</v>
      </c>
      <c r="Z2784" s="1" t="s">
        <v>3778</v>
      </c>
      <c r="AA2784" s="1" t="s">
        <v>3817</v>
      </c>
      <c r="AB2784" s="1" t="s">
        <v>3790</v>
      </c>
      <c r="AC2784" s="1" t="s">
        <v>125</v>
      </c>
      <c r="AD2784" s="1" t="s">
        <v>3791</v>
      </c>
      <c r="AE2784" s="1" t="s">
        <v>3792</v>
      </c>
      <c r="AF2784" s="1" t="s">
        <v>70</v>
      </c>
      <c r="AG2784" s="1" t="s">
        <v>3745</v>
      </c>
      <c r="AH2784">
        <v>980</v>
      </c>
      <c r="AI2784" s="1" t="s">
        <v>113</v>
      </c>
      <c r="AJ2784" s="1" t="s">
        <v>114</v>
      </c>
      <c r="AK2784" s="1" t="s">
        <v>115</v>
      </c>
      <c r="AL2784">
        <v>1</v>
      </c>
      <c r="AM2784" s="1" t="s">
        <v>5739</v>
      </c>
      <c r="AN2784" s="2">
        <v>46143</v>
      </c>
      <c r="AO2784" s="3">
        <v>46143</v>
      </c>
    </row>
    <row r="2785" spans="1:41">
      <c r="A2785" s="1" t="s">
        <v>5740</v>
      </c>
      <c r="B2785" s="1" t="s">
        <v>3733</v>
      </c>
      <c r="E2785" s="1" t="s">
        <v>3787</v>
      </c>
      <c r="F2785">
        <v>46160.833333333336</v>
      </c>
      <c r="G2785">
        <v>46161.833333333336</v>
      </c>
      <c r="H2785">
        <v>46142.833333333336</v>
      </c>
      <c r="I2785">
        <v>46173.833333333336</v>
      </c>
      <c r="J2785" s="1" t="s">
        <v>3777</v>
      </c>
      <c r="K2785" s="1" t="s">
        <v>107</v>
      </c>
      <c r="L2785" s="1" t="s">
        <v>3778</v>
      </c>
      <c r="M2785" s="1" t="s">
        <v>3820</v>
      </c>
      <c r="N2785" s="1" t="s">
        <v>3738</v>
      </c>
      <c r="O2785" s="1" t="s">
        <v>49</v>
      </c>
      <c r="P2785">
        <v>146.28649999999999</v>
      </c>
      <c r="Q2785" s="1" t="s">
        <v>3780</v>
      </c>
      <c r="R2785">
        <v>0.50000034179503927</v>
      </c>
      <c r="S2785" s="1" t="s">
        <v>51</v>
      </c>
      <c r="T2785" s="1" t="s">
        <v>52</v>
      </c>
      <c r="U2785">
        <v>73.143299999999996</v>
      </c>
      <c r="V2785">
        <v>67.291799999999995</v>
      </c>
      <c r="W2785">
        <v>67.291799999999995</v>
      </c>
      <c r="X2785" s="1" t="s">
        <v>53</v>
      </c>
      <c r="Y2785" s="1" t="s">
        <v>49</v>
      </c>
      <c r="Z2785" s="1" t="s">
        <v>3778</v>
      </c>
      <c r="AA2785" s="1" t="s">
        <v>55</v>
      </c>
      <c r="AB2785" s="1" t="s">
        <v>56</v>
      </c>
      <c r="AC2785" s="1" t="s">
        <v>57</v>
      </c>
      <c r="AD2785" s="1" t="s">
        <v>58</v>
      </c>
      <c r="AE2785" s="1" t="s">
        <v>59</v>
      </c>
      <c r="AF2785" s="1" t="s">
        <v>56</v>
      </c>
      <c r="AG2785" s="1" t="s">
        <v>3745</v>
      </c>
      <c r="AH2785">
        <v>981</v>
      </c>
      <c r="AI2785" s="1" t="s">
        <v>56</v>
      </c>
      <c r="AJ2785" s="1" t="s">
        <v>56</v>
      </c>
      <c r="AK2785" s="1" t="s">
        <v>61</v>
      </c>
      <c r="AL2785">
        <v>1</v>
      </c>
      <c r="AM2785" s="1" t="s">
        <v>5741</v>
      </c>
      <c r="AN2785" s="2">
        <v>46143</v>
      </c>
      <c r="AO2785" s="3">
        <v>46143</v>
      </c>
    </row>
    <row r="2786" spans="1:41">
      <c r="A2786" s="1" t="s">
        <v>5742</v>
      </c>
      <c r="B2786" s="1" t="s">
        <v>3733</v>
      </c>
      <c r="E2786" s="1" t="s">
        <v>3734</v>
      </c>
      <c r="F2786">
        <v>46161.833333333336</v>
      </c>
      <c r="G2786">
        <v>46162.833333333336</v>
      </c>
      <c r="H2786">
        <v>46142.833333333336</v>
      </c>
      <c r="I2786">
        <v>46173.833333333336</v>
      </c>
      <c r="J2786" s="1" t="s">
        <v>3735</v>
      </c>
      <c r="K2786" s="1" t="s">
        <v>45</v>
      </c>
      <c r="L2786" s="1" t="s">
        <v>3736</v>
      </c>
      <c r="M2786" s="1" t="s">
        <v>3737</v>
      </c>
      <c r="N2786" s="1" t="s">
        <v>3738</v>
      </c>
      <c r="O2786" s="1" t="s">
        <v>49</v>
      </c>
      <c r="P2786">
        <v>1560.3889999999999</v>
      </c>
      <c r="Q2786" s="1" t="s">
        <v>3739</v>
      </c>
      <c r="R2786">
        <v>3.1611027762948857E-2</v>
      </c>
      <c r="S2786" s="1" t="s">
        <v>3740</v>
      </c>
      <c r="T2786" s="1" t="s">
        <v>52</v>
      </c>
      <c r="U2786">
        <v>49.325499999999998</v>
      </c>
      <c r="V2786">
        <v>40.024000000000001</v>
      </c>
      <c r="W2786">
        <v>40.024000000000001</v>
      </c>
      <c r="X2786" s="1" t="s">
        <v>53</v>
      </c>
      <c r="Y2786" s="1" t="s">
        <v>49</v>
      </c>
      <c r="Z2786" s="1" t="s">
        <v>3736</v>
      </c>
      <c r="AA2786" s="1" t="s">
        <v>3741</v>
      </c>
      <c r="AB2786" s="1" t="s">
        <v>3742</v>
      </c>
      <c r="AC2786" s="1" t="s">
        <v>67</v>
      </c>
      <c r="AD2786" s="1" t="s">
        <v>3743</v>
      </c>
      <c r="AE2786" s="1" t="s">
        <v>3744</v>
      </c>
      <c r="AF2786" s="1" t="s">
        <v>70</v>
      </c>
      <c r="AG2786" s="1" t="s">
        <v>3745</v>
      </c>
      <c r="AH2786">
        <v>982</v>
      </c>
      <c r="AI2786" s="1" t="s">
        <v>70</v>
      </c>
      <c r="AJ2786" s="1" t="s">
        <v>71</v>
      </c>
      <c r="AK2786" s="1" t="s">
        <v>72</v>
      </c>
      <c r="AL2786">
        <v>1</v>
      </c>
      <c r="AM2786" s="1" t="s">
        <v>5743</v>
      </c>
      <c r="AN2786" s="2">
        <v>46143</v>
      </c>
      <c r="AO2786" s="3">
        <v>46143</v>
      </c>
    </row>
    <row r="2787" spans="1:41">
      <c r="A2787" s="1" t="s">
        <v>5744</v>
      </c>
      <c r="B2787" s="1" t="s">
        <v>3733</v>
      </c>
      <c r="E2787" s="1" t="s">
        <v>3734</v>
      </c>
      <c r="F2787">
        <v>46161.833333333336</v>
      </c>
      <c r="G2787">
        <v>46162.833333333336</v>
      </c>
      <c r="H2787">
        <v>46142.833333333336</v>
      </c>
      <c r="I2787">
        <v>46173.833333333336</v>
      </c>
      <c r="J2787" s="1" t="s">
        <v>3735</v>
      </c>
      <c r="K2787" s="1" t="s">
        <v>45</v>
      </c>
      <c r="L2787" s="1" t="s">
        <v>3736</v>
      </c>
      <c r="M2787" s="1" t="s">
        <v>3748</v>
      </c>
      <c r="N2787" s="1" t="s">
        <v>3738</v>
      </c>
      <c r="O2787" s="1" t="s">
        <v>49</v>
      </c>
      <c r="P2787">
        <v>1401.6747</v>
      </c>
      <c r="Q2787" s="1" t="s">
        <v>3739</v>
      </c>
      <c r="R2787">
        <v>3.1610972217733541E-2</v>
      </c>
      <c r="S2787" s="1" t="s">
        <v>3740</v>
      </c>
      <c r="T2787" s="1" t="s">
        <v>52</v>
      </c>
      <c r="U2787">
        <v>44.308300000000003</v>
      </c>
      <c r="V2787">
        <v>35.9529</v>
      </c>
      <c r="W2787">
        <v>35.9529</v>
      </c>
      <c r="X2787" s="1" t="s">
        <v>53</v>
      </c>
      <c r="Y2787" s="1" t="s">
        <v>49</v>
      </c>
      <c r="Z2787" s="1" t="s">
        <v>3736</v>
      </c>
      <c r="AA2787" s="1" t="s">
        <v>55</v>
      </c>
      <c r="AB2787" s="1" t="s">
        <v>56</v>
      </c>
      <c r="AC2787" s="1" t="s">
        <v>57</v>
      </c>
      <c r="AD2787" s="1" t="s">
        <v>58</v>
      </c>
      <c r="AE2787" s="1" t="s">
        <v>59</v>
      </c>
      <c r="AF2787" s="1" t="s">
        <v>56</v>
      </c>
      <c r="AG2787" s="1" t="s">
        <v>3745</v>
      </c>
      <c r="AH2787">
        <v>983</v>
      </c>
      <c r="AI2787" s="1" t="s">
        <v>56</v>
      </c>
      <c r="AJ2787" s="1" t="s">
        <v>56</v>
      </c>
      <c r="AK2787" s="1" t="s">
        <v>61</v>
      </c>
      <c r="AL2787">
        <v>1</v>
      </c>
      <c r="AM2787" s="1" t="s">
        <v>5745</v>
      </c>
      <c r="AN2787" s="2">
        <v>46143</v>
      </c>
      <c r="AO2787" s="3">
        <v>46143</v>
      </c>
    </row>
    <row r="2788" spans="1:41">
      <c r="A2788" s="1" t="s">
        <v>5746</v>
      </c>
      <c r="B2788" s="1" t="s">
        <v>3733</v>
      </c>
      <c r="E2788" s="1" t="s">
        <v>3734</v>
      </c>
      <c r="F2788">
        <v>46161.833333333336</v>
      </c>
      <c r="G2788">
        <v>46162.833333333336</v>
      </c>
      <c r="H2788">
        <v>46142.833333333336</v>
      </c>
      <c r="I2788">
        <v>46173.833333333336</v>
      </c>
      <c r="J2788" s="1" t="s">
        <v>3751</v>
      </c>
      <c r="K2788" s="1" t="s">
        <v>124</v>
      </c>
      <c r="L2788" s="1" t="s">
        <v>3752</v>
      </c>
      <c r="M2788" s="1" t="s">
        <v>3753</v>
      </c>
      <c r="N2788" s="1" t="s">
        <v>3738</v>
      </c>
      <c r="O2788" s="1" t="s">
        <v>49</v>
      </c>
      <c r="P2788">
        <v>11.537599999999999</v>
      </c>
      <c r="Q2788" s="1" t="s">
        <v>3754</v>
      </c>
      <c r="R2788">
        <v>6.2500086673138258</v>
      </c>
      <c r="S2788" s="1" t="s">
        <v>51</v>
      </c>
      <c r="T2788" s="1" t="s">
        <v>52</v>
      </c>
      <c r="U2788">
        <v>72.110100000000003</v>
      </c>
      <c r="V2788">
        <v>68.504599999999996</v>
      </c>
      <c r="W2788">
        <v>68.504599999999996</v>
      </c>
      <c r="X2788" s="1" t="s">
        <v>53</v>
      </c>
      <c r="Y2788" s="1" t="s">
        <v>49</v>
      </c>
      <c r="Z2788" s="1" t="s">
        <v>3752</v>
      </c>
      <c r="AA2788" s="1" t="s">
        <v>3741</v>
      </c>
      <c r="AB2788" s="1" t="s">
        <v>3742</v>
      </c>
      <c r="AC2788" s="1" t="s">
        <v>67</v>
      </c>
      <c r="AD2788" s="1" t="s">
        <v>3743</v>
      </c>
      <c r="AE2788" s="1" t="s">
        <v>3744</v>
      </c>
      <c r="AF2788" s="1" t="s">
        <v>70</v>
      </c>
      <c r="AG2788" s="1" t="s">
        <v>3745</v>
      </c>
      <c r="AH2788">
        <v>984</v>
      </c>
      <c r="AI2788" s="1" t="s">
        <v>70</v>
      </c>
      <c r="AJ2788" s="1" t="s">
        <v>71</v>
      </c>
      <c r="AK2788" s="1" t="s">
        <v>72</v>
      </c>
      <c r="AL2788">
        <v>1</v>
      </c>
      <c r="AM2788" s="1" t="s">
        <v>5747</v>
      </c>
      <c r="AN2788" s="2">
        <v>46143</v>
      </c>
      <c r="AO2788" s="3">
        <v>46143</v>
      </c>
    </row>
    <row r="2789" spans="1:41">
      <c r="A2789" s="1" t="s">
        <v>5748</v>
      </c>
      <c r="B2789" s="1" t="s">
        <v>3733</v>
      </c>
      <c r="E2789" s="1" t="s">
        <v>3734</v>
      </c>
      <c r="F2789">
        <v>46161.833333333336</v>
      </c>
      <c r="G2789">
        <v>46162.833333333336</v>
      </c>
      <c r="H2789">
        <v>46142.833333333336</v>
      </c>
      <c r="I2789">
        <v>46173.833333333336</v>
      </c>
      <c r="J2789" s="1" t="s">
        <v>3751</v>
      </c>
      <c r="K2789" s="1" t="s">
        <v>124</v>
      </c>
      <c r="L2789" s="1" t="s">
        <v>3752</v>
      </c>
      <c r="M2789" s="1" t="s">
        <v>3757</v>
      </c>
      <c r="N2789" s="1" t="s">
        <v>3738</v>
      </c>
      <c r="O2789" s="1" t="s">
        <v>49</v>
      </c>
      <c r="P2789">
        <v>11.8948</v>
      </c>
      <c r="Q2789" s="1" t="s">
        <v>3754</v>
      </c>
      <c r="R2789">
        <v>6.2500252211050213</v>
      </c>
      <c r="S2789" s="1" t="s">
        <v>51</v>
      </c>
      <c r="T2789" s="1" t="s">
        <v>52</v>
      </c>
      <c r="U2789">
        <v>74.342799999999997</v>
      </c>
      <c r="V2789">
        <v>70.625699999999995</v>
      </c>
      <c r="W2789">
        <v>70.625699999999995</v>
      </c>
      <c r="X2789" s="1" t="s">
        <v>53</v>
      </c>
      <c r="Y2789" s="1" t="s">
        <v>49</v>
      </c>
      <c r="Z2789" s="1" t="s">
        <v>3752</v>
      </c>
      <c r="AA2789" s="1" t="s">
        <v>3741</v>
      </c>
      <c r="AB2789" s="1" t="s">
        <v>3742</v>
      </c>
      <c r="AC2789" s="1" t="s">
        <v>67</v>
      </c>
      <c r="AD2789" s="1" t="s">
        <v>3743</v>
      </c>
      <c r="AE2789" s="1" t="s">
        <v>3744</v>
      </c>
      <c r="AF2789" s="1" t="s">
        <v>70</v>
      </c>
      <c r="AG2789" s="1" t="s">
        <v>3745</v>
      </c>
      <c r="AH2789">
        <v>985</v>
      </c>
      <c r="AI2789" s="1" t="s">
        <v>70</v>
      </c>
      <c r="AJ2789" s="1" t="s">
        <v>71</v>
      </c>
      <c r="AK2789" s="1" t="s">
        <v>72</v>
      </c>
      <c r="AL2789">
        <v>1</v>
      </c>
      <c r="AM2789" s="1" t="s">
        <v>5749</v>
      </c>
      <c r="AN2789" s="2">
        <v>46143</v>
      </c>
      <c r="AO2789" s="3">
        <v>46143</v>
      </c>
    </row>
    <row r="2790" spans="1:41">
      <c r="A2790" s="1" t="s">
        <v>5750</v>
      </c>
      <c r="B2790" s="1" t="s">
        <v>3733</v>
      </c>
      <c r="E2790" s="1" t="s">
        <v>3734</v>
      </c>
      <c r="F2790">
        <v>46161.833333333336</v>
      </c>
      <c r="G2790">
        <v>46162.833333333336</v>
      </c>
      <c r="H2790">
        <v>46142.833333333336</v>
      </c>
      <c r="I2790">
        <v>46173.833333333336</v>
      </c>
      <c r="J2790" s="1" t="s">
        <v>3760</v>
      </c>
      <c r="K2790" s="1" t="s">
        <v>76</v>
      </c>
      <c r="L2790" s="1" t="s">
        <v>3761</v>
      </c>
      <c r="M2790" s="1" t="s">
        <v>3762</v>
      </c>
      <c r="N2790" s="1" t="s">
        <v>3738</v>
      </c>
      <c r="O2790" s="1" t="s">
        <v>49</v>
      </c>
      <c r="P2790">
        <v>325.82670000000002</v>
      </c>
      <c r="Q2790" s="1" t="s">
        <v>3763</v>
      </c>
      <c r="R2790">
        <v>2.6000017800873902E-2</v>
      </c>
      <c r="S2790" s="1" t="s">
        <v>51</v>
      </c>
      <c r="T2790" s="1" t="s">
        <v>52</v>
      </c>
      <c r="U2790">
        <v>8.4715000000000007</v>
      </c>
      <c r="V2790">
        <v>7.8197999999999999</v>
      </c>
      <c r="W2790">
        <v>7.8197999999999999</v>
      </c>
      <c r="X2790" s="1" t="s">
        <v>53</v>
      </c>
      <c r="Y2790" s="1" t="s">
        <v>49</v>
      </c>
      <c r="Z2790" s="1" t="s">
        <v>3761</v>
      </c>
      <c r="AA2790" s="1" t="s">
        <v>3741</v>
      </c>
      <c r="AB2790" s="1" t="s">
        <v>3742</v>
      </c>
      <c r="AC2790" s="1" t="s">
        <v>67</v>
      </c>
      <c r="AD2790" s="1" t="s">
        <v>3743</v>
      </c>
      <c r="AE2790" s="1" t="s">
        <v>3744</v>
      </c>
      <c r="AF2790" s="1" t="s">
        <v>70</v>
      </c>
      <c r="AG2790" s="1" t="s">
        <v>3745</v>
      </c>
      <c r="AH2790">
        <v>986</v>
      </c>
      <c r="AI2790" s="1" t="s">
        <v>70</v>
      </c>
      <c r="AJ2790" s="1" t="s">
        <v>71</v>
      </c>
      <c r="AK2790" s="1" t="s">
        <v>72</v>
      </c>
      <c r="AL2790">
        <v>1</v>
      </c>
      <c r="AM2790" s="1" t="s">
        <v>5751</v>
      </c>
      <c r="AN2790" s="2">
        <v>46143</v>
      </c>
      <c r="AO2790" s="3">
        <v>46143</v>
      </c>
    </row>
    <row r="2791" spans="1:41">
      <c r="A2791" s="1" t="s">
        <v>5752</v>
      </c>
      <c r="B2791" s="1" t="s">
        <v>3733</v>
      </c>
      <c r="E2791" s="1" t="s">
        <v>3734</v>
      </c>
      <c r="F2791">
        <v>46161.833333333336</v>
      </c>
      <c r="G2791">
        <v>46162.833333333336</v>
      </c>
      <c r="H2791">
        <v>46142.833333333336</v>
      </c>
      <c r="I2791">
        <v>46173.833333333336</v>
      </c>
      <c r="J2791" s="1" t="s">
        <v>3760</v>
      </c>
      <c r="K2791" s="1" t="s">
        <v>76</v>
      </c>
      <c r="L2791" s="1" t="s">
        <v>3761</v>
      </c>
      <c r="M2791" s="1" t="s">
        <v>3766</v>
      </c>
      <c r="N2791" s="1" t="s">
        <v>3738</v>
      </c>
      <c r="O2791" s="1" t="s">
        <v>49</v>
      </c>
      <c r="P2791">
        <v>294.80520000000001</v>
      </c>
      <c r="Q2791" s="1" t="s">
        <v>3763</v>
      </c>
      <c r="R2791">
        <v>2.5999880599121051E-2</v>
      </c>
      <c r="S2791" s="1" t="s">
        <v>51</v>
      </c>
      <c r="T2791" s="1" t="s">
        <v>52</v>
      </c>
      <c r="U2791">
        <v>7.6649000000000003</v>
      </c>
      <c r="V2791">
        <v>7.0753000000000004</v>
      </c>
      <c r="W2791">
        <v>7.0753000000000004</v>
      </c>
      <c r="X2791" s="1" t="s">
        <v>53</v>
      </c>
      <c r="Y2791" s="1" t="s">
        <v>49</v>
      </c>
      <c r="Z2791" s="1" t="s">
        <v>3761</v>
      </c>
      <c r="AA2791" s="1" t="s">
        <v>3741</v>
      </c>
      <c r="AB2791" s="1" t="s">
        <v>3742</v>
      </c>
      <c r="AC2791" s="1" t="s">
        <v>67</v>
      </c>
      <c r="AD2791" s="1" t="s">
        <v>3743</v>
      </c>
      <c r="AE2791" s="1" t="s">
        <v>3744</v>
      </c>
      <c r="AF2791" s="1" t="s">
        <v>70</v>
      </c>
      <c r="AG2791" s="1" t="s">
        <v>3745</v>
      </c>
      <c r="AH2791">
        <v>987</v>
      </c>
      <c r="AI2791" s="1" t="s">
        <v>70</v>
      </c>
      <c r="AJ2791" s="1" t="s">
        <v>71</v>
      </c>
      <c r="AK2791" s="1" t="s">
        <v>72</v>
      </c>
      <c r="AL2791">
        <v>1</v>
      </c>
      <c r="AM2791" s="1" t="s">
        <v>5753</v>
      </c>
      <c r="AN2791" s="2">
        <v>46143</v>
      </c>
      <c r="AO2791" s="3">
        <v>46143</v>
      </c>
    </row>
    <row r="2792" spans="1:41">
      <c r="A2792" s="1" t="s">
        <v>5754</v>
      </c>
      <c r="B2792" s="1" t="s">
        <v>3733</v>
      </c>
      <c r="E2792" s="1" t="s">
        <v>3734</v>
      </c>
      <c r="F2792">
        <v>46161.833333333336</v>
      </c>
      <c r="G2792">
        <v>46162.833333333336</v>
      </c>
      <c r="H2792">
        <v>46142.833333333336</v>
      </c>
      <c r="I2792">
        <v>46173.833333333336</v>
      </c>
      <c r="J2792" s="1" t="s">
        <v>3769</v>
      </c>
      <c r="K2792" s="1" t="s">
        <v>87</v>
      </c>
      <c r="L2792" s="1" t="s">
        <v>3770</v>
      </c>
      <c r="M2792" s="1" t="s">
        <v>3771</v>
      </c>
      <c r="N2792" s="1" t="s">
        <v>3738</v>
      </c>
      <c r="O2792" s="1" t="s">
        <v>49</v>
      </c>
      <c r="P2792">
        <v>445.13069999999999</v>
      </c>
      <c r="Q2792" s="1" t="s">
        <v>3739</v>
      </c>
      <c r="R2792">
        <v>8.260000939050037E-2</v>
      </c>
      <c r="S2792" s="1" t="s">
        <v>3740</v>
      </c>
      <c r="T2792" s="1" t="s">
        <v>52</v>
      </c>
      <c r="U2792">
        <v>36.767800000000001</v>
      </c>
      <c r="V2792">
        <v>30.304500000000001</v>
      </c>
      <c r="W2792">
        <v>30.304500000000001</v>
      </c>
      <c r="X2792" s="1" t="s">
        <v>53</v>
      </c>
      <c r="Y2792" s="1" t="s">
        <v>49</v>
      </c>
      <c r="Z2792" s="1" t="s">
        <v>3770</v>
      </c>
      <c r="AA2792" s="1" t="s">
        <v>3741</v>
      </c>
      <c r="AB2792" s="1" t="s">
        <v>3742</v>
      </c>
      <c r="AC2792" s="1" t="s">
        <v>67</v>
      </c>
      <c r="AD2792" s="1" t="s">
        <v>3743</v>
      </c>
      <c r="AE2792" s="1" t="s">
        <v>3744</v>
      </c>
      <c r="AF2792" s="1" t="s">
        <v>70</v>
      </c>
      <c r="AG2792" s="1" t="s">
        <v>3745</v>
      </c>
      <c r="AH2792">
        <v>988</v>
      </c>
      <c r="AI2792" s="1" t="s">
        <v>70</v>
      </c>
      <c r="AJ2792" s="1" t="s">
        <v>71</v>
      </c>
      <c r="AK2792" s="1" t="s">
        <v>72</v>
      </c>
      <c r="AL2792">
        <v>1</v>
      </c>
      <c r="AM2792" s="1" t="s">
        <v>5755</v>
      </c>
      <c r="AN2792" s="2">
        <v>46143</v>
      </c>
      <c r="AO2792" s="3">
        <v>46143</v>
      </c>
    </row>
    <row r="2793" spans="1:41">
      <c r="A2793" s="1" t="s">
        <v>5756</v>
      </c>
      <c r="B2793" s="1" t="s">
        <v>3733</v>
      </c>
      <c r="E2793" s="1" t="s">
        <v>3734</v>
      </c>
      <c r="F2793">
        <v>46161.833333333336</v>
      </c>
      <c r="G2793">
        <v>46162.833333333336</v>
      </c>
      <c r="H2793">
        <v>46142.833333333336</v>
      </c>
      <c r="I2793">
        <v>46173.833333333336</v>
      </c>
      <c r="J2793" s="1" t="s">
        <v>3769</v>
      </c>
      <c r="K2793" s="1" t="s">
        <v>87</v>
      </c>
      <c r="L2793" s="1" t="s">
        <v>3770</v>
      </c>
      <c r="M2793" s="1" t="s">
        <v>3774</v>
      </c>
      <c r="N2793" s="1" t="s">
        <v>3738</v>
      </c>
      <c r="O2793" s="1" t="s">
        <v>49</v>
      </c>
      <c r="P2793">
        <v>445.57409999999999</v>
      </c>
      <c r="Q2793" s="1" t="s">
        <v>3739</v>
      </c>
      <c r="R2793">
        <v>8.2599953632852552E-2</v>
      </c>
      <c r="S2793" s="1" t="s">
        <v>3740</v>
      </c>
      <c r="T2793" s="1" t="s">
        <v>52</v>
      </c>
      <c r="U2793">
        <v>36.804400000000001</v>
      </c>
      <c r="V2793">
        <v>30.334700000000002</v>
      </c>
      <c r="W2793">
        <v>30.334700000000002</v>
      </c>
      <c r="X2793" s="1" t="s">
        <v>53</v>
      </c>
      <c r="Y2793" s="1" t="s">
        <v>49</v>
      </c>
      <c r="Z2793" s="1" t="s">
        <v>3770</v>
      </c>
      <c r="AA2793" s="1" t="s">
        <v>3741</v>
      </c>
      <c r="AB2793" s="1" t="s">
        <v>3742</v>
      </c>
      <c r="AC2793" s="1" t="s">
        <v>67</v>
      </c>
      <c r="AD2793" s="1" t="s">
        <v>3743</v>
      </c>
      <c r="AE2793" s="1" t="s">
        <v>3744</v>
      </c>
      <c r="AF2793" s="1" t="s">
        <v>70</v>
      </c>
      <c r="AG2793" s="1" t="s">
        <v>3745</v>
      </c>
      <c r="AH2793">
        <v>989</v>
      </c>
      <c r="AI2793" s="1" t="s">
        <v>70</v>
      </c>
      <c r="AJ2793" s="1" t="s">
        <v>71</v>
      </c>
      <c r="AK2793" s="1" t="s">
        <v>72</v>
      </c>
      <c r="AL2793">
        <v>1</v>
      </c>
      <c r="AM2793" s="1" t="s">
        <v>5757</v>
      </c>
      <c r="AN2793" s="2">
        <v>46143</v>
      </c>
      <c r="AO2793" s="3">
        <v>46143</v>
      </c>
    </row>
    <row r="2794" spans="1:41">
      <c r="A2794" s="1" t="s">
        <v>5758</v>
      </c>
      <c r="B2794" s="1" t="s">
        <v>3733</v>
      </c>
      <c r="E2794" s="1" t="s">
        <v>3734</v>
      </c>
      <c r="F2794">
        <v>46161.833333333336</v>
      </c>
      <c r="G2794">
        <v>46162.833333333336</v>
      </c>
      <c r="H2794">
        <v>46142.833333333336</v>
      </c>
      <c r="I2794">
        <v>46173.833333333336</v>
      </c>
      <c r="J2794" s="1" t="s">
        <v>3777</v>
      </c>
      <c r="K2794" s="1" t="s">
        <v>107</v>
      </c>
      <c r="L2794" s="1" t="s">
        <v>3778</v>
      </c>
      <c r="M2794" s="1" t="s">
        <v>3779</v>
      </c>
      <c r="N2794" s="1" t="s">
        <v>3738</v>
      </c>
      <c r="O2794" s="1" t="s">
        <v>49</v>
      </c>
      <c r="P2794">
        <v>318.69130000000001</v>
      </c>
      <c r="Q2794" s="1" t="s">
        <v>3780</v>
      </c>
      <c r="R2794">
        <v>0.49999984310836221</v>
      </c>
      <c r="S2794" s="1" t="s">
        <v>51</v>
      </c>
      <c r="T2794" s="1" t="s">
        <v>52</v>
      </c>
      <c r="U2794">
        <v>159.34559999999999</v>
      </c>
      <c r="V2794">
        <v>146.59800000000001</v>
      </c>
      <c r="W2794">
        <v>146.59800000000001</v>
      </c>
      <c r="X2794" s="1" t="s">
        <v>53</v>
      </c>
      <c r="Y2794" s="1" t="s">
        <v>49</v>
      </c>
      <c r="Z2794" s="1" t="s">
        <v>3778</v>
      </c>
      <c r="AA2794" s="1" t="s">
        <v>3781</v>
      </c>
      <c r="AB2794" s="1" t="s">
        <v>3742</v>
      </c>
      <c r="AC2794" s="1" t="s">
        <v>67</v>
      </c>
      <c r="AD2794" s="1" t="s">
        <v>3743</v>
      </c>
      <c r="AE2794" s="1" t="s">
        <v>3744</v>
      </c>
      <c r="AF2794" s="1" t="s">
        <v>70</v>
      </c>
      <c r="AG2794" s="1" t="s">
        <v>3745</v>
      </c>
      <c r="AH2794">
        <v>990</v>
      </c>
      <c r="AI2794" s="1" t="s">
        <v>113</v>
      </c>
      <c r="AJ2794" s="1" t="s">
        <v>114</v>
      </c>
      <c r="AK2794" s="1" t="s">
        <v>115</v>
      </c>
      <c r="AL2794">
        <v>1</v>
      </c>
      <c r="AM2794" s="1" t="s">
        <v>5759</v>
      </c>
      <c r="AN2794" s="2">
        <v>46143</v>
      </c>
      <c r="AO2794" s="3">
        <v>46143</v>
      </c>
    </row>
    <row r="2795" spans="1:41">
      <c r="A2795" s="1" t="s">
        <v>5760</v>
      </c>
      <c r="B2795" s="1" t="s">
        <v>3733</v>
      </c>
      <c r="E2795" s="1" t="s">
        <v>3734</v>
      </c>
      <c r="F2795">
        <v>46161.833333333336</v>
      </c>
      <c r="G2795">
        <v>46162.833333333336</v>
      </c>
      <c r="H2795">
        <v>46142.833333333336</v>
      </c>
      <c r="I2795">
        <v>46173.833333333336</v>
      </c>
      <c r="J2795" s="1" t="s">
        <v>3777</v>
      </c>
      <c r="K2795" s="1" t="s">
        <v>107</v>
      </c>
      <c r="L2795" s="1" t="s">
        <v>3778</v>
      </c>
      <c r="M2795" s="1" t="s">
        <v>3784</v>
      </c>
      <c r="N2795" s="1" t="s">
        <v>3738</v>
      </c>
      <c r="O2795" s="1" t="s">
        <v>49</v>
      </c>
      <c r="P2795">
        <v>310.70389999999998</v>
      </c>
      <c r="Q2795" s="1" t="s">
        <v>3780</v>
      </c>
      <c r="R2795">
        <v>0.49999983907508078</v>
      </c>
      <c r="S2795" s="1" t="s">
        <v>51</v>
      </c>
      <c r="T2795" s="1" t="s">
        <v>52</v>
      </c>
      <c r="U2795">
        <v>155.3519</v>
      </c>
      <c r="V2795">
        <v>142.9238</v>
      </c>
      <c r="W2795">
        <v>142.9238</v>
      </c>
      <c r="X2795" s="1" t="s">
        <v>53</v>
      </c>
      <c r="Y2795" s="1" t="s">
        <v>49</v>
      </c>
      <c r="Z2795" s="1" t="s">
        <v>3778</v>
      </c>
      <c r="AA2795" s="1" t="s">
        <v>3781</v>
      </c>
      <c r="AB2795" s="1" t="s">
        <v>3742</v>
      </c>
      <c r="AC2795" s="1" t="s">
        <v>67</v>
      </c>
      <c r="AD2795" s="1" t="s">
        <v>3743</v>
      </c>
      <c r="AE2795" s="1" t="s">
        <v>3744</v>
      </c>
      <c r="AF2795" s="1" t="s">
        <v>70</v>
      </c>
      <c r="AG2795" s="1" t="s">
        <v>3745</v>
      </c>
      <c r="AH2795">
        <v>991</v>
      </c>
      <c r="AI2795" s="1" t="s">
        <v>113</v>
      </c>
      <c r="AJ2795" s="1" t="s">
        <v>114</v>
      </c>
      <c r="AK2795" s="1" t="s">
        <v>115</v>
      </c>
      <c r="AL2795">
        <v>1</v>
      </c>
      <c r="AM2795" s="1" t="s">
        <v>5761</v>
      </c>
      <c r="AN2795" s="2">
        <v>46143</v>
      </c>
      <c r="AO2795" s="3">
        <v>46143</v>
      </c>
    </row>
    <row r="2796" spans="1:41">
      <c r="A2796" s="1" t="s">
        <v>5762</v>
      </c>
      <c r="B2796" s="1" t="s">
        <v>3733</v>
      </c>
      <c r="E2796" s="1" t="s">
        <v>3787</v>
      </c>
      <c r="F2796">
        <v>46161.833333333336</v>
      </c>
      <c r="G2796">
        <v>46162.833333333336</v>
      </c>
      <c r="H2796">
        <v>46142.833333333336</v>
      </c>
      <c r="I2796">
        <v>46173.833333333336</v>
      </c>
      <c r="J2796" s="1" t="s">
        <v>3735</v>
      </c>
      <c r="K2796" s="1" t="s">
        <v>45</v>
      </c>
      <c r="L2796" s="1" t="s">
        <v>3736</v>
      </c>
      <c r="M2796" s="1" t="s">
        <v>3788</v>
      </c>
      <c r="N2796" s="1" t="s">
        <v>3738</v>
      </c>
      <c r="O2796" s="1" t="s">
        <v>49</v>
      </c>
      <c r="P2796">
        <v>739.24019999999996</v>
      </c>
      <c r="Q2796" s="1" t="s">
        <v>3739</v>
      </c>
      <c r="R2796">
        <v>3.1610970290847279E-2</v>
      </c>
      <c r="S2796" s="1" t="s">
        <v>3740</v>
      </c>
      <c r="T2796" s="1" t="s">
        <v>52</v>
      </c>
      <c r="U2796">
        <v>23.368099999999998</v>
      </c>
      <c r="V2796">
        <v>18.961500000000001</v>
      </c>
      <c r="W2796">
        <v>18.961500000000001</v>
      </c>
      <c r="X2796" s="1" t="s">
        <v>53</v>
      </c>
      <c r="Y2796" s="1" t="s">
        <v>49</v>
      </c>
      <c r="Z2796" s="1" t="s">
        <v>3736</v>
      </c>
      <c r="AA2796" s="1" t="s">
        <v>3789</v>
      </c>
      <c r="AB2796" s="1" t="s">
        <v>3790</v>
      </c>
      <c r="AC2796" s="1" t="s">
        <v>125</v>
      </c>
      <c r="AD2796" s="1" t="s">
        <v>3791</v>
      </c>
      <c r="AE2796" s="1" t="s">
        <v>3792</v>
      </c>
      <c r="AF2796" s="1" t="s">
        <v>70</v>
      </c>
      <c r="AG2796" s="1" t="s">
        <v>3745</v>
      </c>
      <c r="AH2796">
        <v>992</v>
      </c>
      <c r="AI2796" s="1" t="s">
        <v>70</v>
      </c>
      <c r="AJ2796" s="1" t="s">
        <v>71</v>
      </c>
      <c r="AK2796" s="1" t="s">
        <v>72</v>
      </c>
      <c r="AL2796">
        <v>1</v>
      </c>
      <c r="AM2796" s="1" t="s">
        <v>5763</v>
      </c>
      <c r="AN2796" s="2">
        <v>46143</v>
      </c>
      <c r="AO2796" s="3">
        <v>46143</v>
      </c>
    </row>
    <row r="2797" spans="1:41">
      <c r="A2797" s="1" t="s">
        <v>5764</v>
      </c>
      <c r="B2797" s="1" t="s">
        <v>3733</v>
      </c>
      <c r="E2797" s="1" t="s">
        <v>3787</v>
      </c>
      <c r="F2797">
        <v>46161.833333333336</v>
      </c>
      <c r="G2797">
        <v>46162.833333333336</v>
      </c>
      <c r="H2797">
        <v>46142.833333333336</v>
      </c>
      <c r="I2797">
        <v>46173.833333333336</v>
      </c>
      <c r="J2797" s="1" t="s">
        <v>3735</v>
      </c>
      <c r="K2797" s="1" t="s">
        <v>45</v>
      </c>
      <c r="L2797" s="1" t="s">
        <v>3736</v>
      </c>
      <c r="M2797" s="1" t="s">
        <v>3795</v>
      </c>
      <c r="N2797" s="1" t="s">
        <v>3738</v>
      </c>
      <c r="O2797" s="1" t="s">
        <v>49</v>
      </c>
      <c r="P2797">
        <v>626.03949999999998</v>
      </c>
      <c r="Q2797" s="1" t="s">
        <v>3739</v>
      </c>
      <c r="R2797">
        <v>3.1610944676813524E-2</v>
      </c>
      <c r="S2797" s="1" t="s">
        <v>3740</v>
      </c>
      <c r="T2797" s="1" t="s">
        <v>52</v>
      </c>
      <c r="U2797">
        <v>19.7897</v>
      </c>
      <c r="V2797">
        <v>16.0579</v>
      </c>
      <c r="W2797">
        <v>16.0579</v>
      </c>
      <c r="X2797" s="1" t="s">
        <v>53</v>
      </c>
      <c r="Y2797" s="1" t="s">
        <v>49</v>
      </c>
      <c r="Z2797" s="1" t="s">
        <v>3736</v>
      </c>
      <c r="AA2797" s="1" t="s">
        <v>3789</v>
      </c>
      <c r="AB2797" s="1" t="s">
        <v>3790</v>
      </c>
      <c r="AC2797" s="1" t="s">
        <v>125</v>
      </c>
      <c r="AD2797" s="1" t="s">
        <v>3791</v>
      </c>
      <c r="AE2797" s="1" t="s">
        <v>3792</v>
      </c>
      <c r="AF2797" s="1" t="s">
        <v>70</v>
      </c>
      <c r="AG2797" s="1" t="s">
        <v>3745</v>
      </c>
      <c r="AH2797">
        <v>993</v>
      </c>
      <c r="AI2797" s="1" t="s">
        <v>70</v>
      </c>
      <c r="AJ2797" s="1" t="s">
        <v>71</v>
      </c>
      <c r="AK2797" s="1" t="s">
        <v>72</v>
      </c>
      <c r="AL2797">
        <v>1</v>
      </c>
      <c r="AM2797" s="1" t="s">
        <v>5765</v>
      </c>
      <c r="AN2797" s="2">
        <v>46143</v>
      </c>
      <c r="AO2797" s="3">
        <v>46143</v>
      </c>
    </row>
    <row r="2798" spans="1:41">
      <c r="A2798" s="1" t="s">
        <v>5766</v>
      </c>
      <c r="B2798" s="1" t="s">
        <v>3733</v>
      </c>
      <c r="E2798" s="1" t="s">
        <v>3787</v>
      </c>
      <c r="F2798">
        <v>46161.833333333336</v>
      </c>
      <c r="G2798">
        <v>46162.833333333336</v>
      </c>
      <c r="H2798">
        <v>46142.833333333336</v>
      </c>
      <c r="I2798">
        <v>46173.833333333336</v>
      </c>
      <c r="J2798" s="1" t="s">
        <v>3751</v>
      </c>
      <c r="K2798" s="1" t="s">
        <v>124</v>
      </c>
      <c r="L2798" s="1" t="s">
        <v>3752</v>
      </c>
      <c r="M2798" s="1" t="s">
        <v>3798</v>
      </c>
      <c r="N2798" s="1" t="s">
        <v>3738</v>
      </c>
      <c r="O2798" s="1" t="s">
        <v>49</v>
      </c>
      <c r="P2798">
        <v>5.7164999999999999</v>
      </c>
      <c r="Q2798" s="1" t="s">
        <v>3754</v>
      </c>
      <c r="R2798">
        <v>6.2500481063587863</v>
      </c>
      <c r="S2798" s="1" t="s">
        <v>51</v>
      </c>
      <c r="T2798" s="1" t="s">
        <v>52</v>
      </c>
      <c r="U2798">
        <v>35.728400000000001</v>
      </c>
      <c r="V2798">
        <v>33.942</v>
      </c>
      <c r="W2798">
        <v>33.942</v>
      </c>
      <c r="X2798" s="1" t="s">
        <v>53</v>
      </c>
      <c r="Y2798" s="1" t="s">
        <v>49</v>
      </c>
      <c r="Z2798" s="1" t="s">
        <v>3752</v>
      </c>
      <c r="AA2798" s="1" t="s">
        <v>3789</v>
      </c>
      <c r="AB2798" s="1" t="s">
        <v>3790</v>
      </c>
      <c r="AC2798" s="1" t="s">
        <v>125</v>
      </c>
      <c r="AD2798" s="1" t="s">
        <v>3791</v>
      </c>
      <c r="AE2798" s="1" t="s">
        <v>3792</v>
      </c>
      <c r="AF2798" s="1" t="s">
        <v>70</v>
      </c>
      <c r="AG2798" s="1" t="s">
        <v>3745</v>
      </c>
      <c r="AH2798">
        <v>994</v>
      </c>
      <c r="AI2798" s="1" t="s">
        <v>70</v>
      </c>
      <c r="AJ2798" s="1" t="s">
        <v>71</v>
      </c>
      <c r="AK2798" s="1" t="s">
        <v>72</v>
      </c>
      <c r="AL2798">
        <v>1</v>
      </c>
      <c r="AM2798" s="1" t="s">
        <v>5767</v>
      </c>
      <c r="AN2798" s="2">
        <v>46143</v>
      </c>
      <c r="AO2798" s="3">
        <v>46143</v>
      </c>
    </row>
    <row r="2799" spans="1:41">
      <c r="A2799" s="1" t="s">
        <v>5768</v>
      </c>
      <c r="B2799" s="1" t="s">
        <v>3733</v>
      </c>
      <c r="E2799" s="1" t="s">
        <v>3787</v>
      </c>
      <c r="F2799">
        <v>46161.833333333336</v>
      </c>
      <c r="G2799">
        <v>46162.833333333336</v>
      </c>
      <c r="H2799">
        <v>46142.833333333336</v>
      </c>
      <c r="I2799">
        <v>46173.833333333336</v>
      </c>
      <c r="J2799" s="1" t="s">
        <v>3751</v>
      </c>
      <c r="K2799" s="1" t="s">
        <v>124</v>
      </c>
      <c r="L2799" s="1" t="s">
        <v>3752</v>
      </c>
      <c r="M2799" s="1" t="s">
        <v>3801</v>
      </c>
      <c r="N2799" s="1" t="s">
        <v>3738</v>
      </c>
      <c r="O2799" s="1" t="s">
        <v>49</v>
      </c>
      <c r="P2799">
        <v>5.5004999999999997</v>
      </c>
      <c r="Q2799" s="1" t="s">
        <v>3754</v>
      </c>
      <c r="R2799">
        <v>6.2500318152895193</v>
      </c>
      <c r="S2799" s="1" t="s">
        <v>51</v>
      </c>
      <c r="T2799" s="1" t="s">
        <v>52</v>
      </c>
      <c r="U2799">
        <v>34.378300000000003</v>
      </c>
      <c r="V2799">
        <v>32.659399999999998</v>
      </c>
      <c r="W2799">
        <v>32.659399999999998</v>
      </c>
      <c r="X2799" s="1" t="s">
        <v>53</v>
      </c>
      <c r="Y2799" s="1" t="s">
        <v>49</v>
      </c>
      <c r="Z2799" s="1" t="s">
        <v>3752</v>
      </c>
      <c r="AA2799" s="1" t="s">
        <v>3789</v>
      </c>
      <c r="AB2799" s="1" t="s">
        <v>3790</v>
      </c>
      <c r="AC2799" s="1" t="s">
        <v>125</v>
      </c>
      <c r="AD2799" s="1" t="s">
        <v>3791</v>
      </c>
      <c r="AE2799" s="1" t="s">
        <v>3792</v>
      </c>
      <c r="AF2799" s="1" t="s">
        <v>70</v>
      </c>
      <c r="AG2799" s="1" t="s">
        <v>3745</v>
      </c>
      <c r="AH2799">
        <v>995</v>
      </c>
      <c r="AI2799" s="1" t="s">
        <v>70</v>
      </c>
      <c r="AJ2799" s="1" t="s">
        <v>71</v>
      </c>
      <c r="AK2799" s="1" t="s">
        <v>72</v>
      </c>
      <c r="AL2799">
        <v>1</v>
      </c>
      <c r="AM2799" s="1" t="s">
        <v>5769</v>
      </c>
      <c r="AN2799" s="2">
        <v>46143</v>
      </c>
      <c r="AO2799" s="3">
        <v>46143</v>
      </c>
    </row>
    <row r="2800" spans="1:41">
      <c r="A2800" s="1" t="s">
        <v>5770</v>
      </c>
      <c r="B2800" s="1" t="s">
        <v>3733</v>
      </c>
      <c r="E2800" s="1" t="s">
        <v>3787</v>
      </c>
      <c r="F2800">
        <v>46161.833333333336</v>
      </c>
      <c r="G2800">
        <v>46162.833333333336</v>
      </c>
      <c r="H2800">
        <v>46142.833333333336</v>
      </c>
      <c r="I2800">
        <v>46173.833333333336</v>
      </c>
      <c r="J2800" s="1" t="s">
        <v>3760</v>
      </c>
      <c r="K2800" s="1" t="s">
        <v>76</v>
      </c>
      <c r="L2800" s="1" t="s">
        <v>3761</v>
      </c>
      <c r="M2800" s="1" t="s">
        <v>3804</v>
      </c>
      <c r="N2800" s="1" t="s">
        <v>3738</v>
      </c>
      <c r="O2800" s="1" t="s">
        <v>49</v>
      </c>
      <c r="P2800">
        <v>133.07749999999999</v>
      </c>
      <c r="Q2800" s="1" t="s">
        <v>3763</v>
      </c>
      <c r="R2800">
        <v>2.599988728372565E-2</v>
      </c>
      <c r="S2800" s="1" t="s">
        <v>51</v>
      </c>
      <c r="T2800" s="1" t="s">
        <v>52</v>
      </c>
      <c r="U2800">
        <v>3.46</v>
      </c>
      <c r="V2800">
        <v>3.1939000000000002</v>
      </c>
      <c r="W2800">
        <v>3.1939000000000002</v>
      </c>
      <c r="X2800" s="1" t="s">
        <v>53</v>
      </c>
      <c r="Y2800" s="1" t="s">
        <v>49</v>
      </c>
      <c r="Z2800" s="1" t="s">
        <v>3761</v>
      </c>
      <c r="AA2800" s="1" t="s">
        <v>3789</v>
      </c>
      <c r="AB2800" s="1" t="s">
        <v>3790</v>
      </c>
      <c r="AC2800" s="1" t="s">
        <v>125</v>
      </c>
      <c r="AD2800" s="1" t="s">
        <v>3791</v>
      </c>
      <c r="AE2800" s="1" t="s">
        <v>3792</v>
      </c>
      <c r="AF2800" s="1" t="s">
        <v>70</v>
      </c>
      <c r="AG2800" s="1" t="s">
        <v>3745</v>
      </c>
      <c r="AH2800">
        <v>996</v>
      </c>
      <c r="AI2800" s="1" t="s">
        <v>70</v>
      </c>
      <c r="AJ2800" s="1" t="s">
        <v>71</v>
      </c>
      <c r="AK2800" s="1" t="s">
        <v>72</v>
      </c>
      <c r="AL2800">
        <v>1</v>
      </c>
      <c r="AM2800" s="1" t="s">
        <v>5771</v>
      </c>
      <c r="AN2800" s="2">
        <v>46143</v>
      </c>
      <c r="AO2800" s="3">
        <v>46143</v>
      </c>
    </row>
    <row r="2801" spans="1:41">
      <c r="A2801" s="1" t="s">
        <v>5772</v>
      </c>
      <c r="B2801" s="1" t="s">
        <v>3733</v>
      </c>
      <c r="E2801" s="1" t="s">
        <v>3787</v>
      </c>
      <c r="F2801">
        <v>46161.833333333336</v>
      </c>
      <c r="G2801">
        <v>46162.833333333336</v>
      </c>
      <c r="H2801">
        <v>46142.833333333336</v>
      </c>
      <c r="I2801">
        <v>46173.833333333336</v>
      </c>
      <c r="J2801" s="1" t="s">
        <v>3760</v>
      </c>
      <c r="K2801" s="1" t="s">
        <v>76</v>
      </c>
      <c r="L2801" s="1" t="s">
        <v>3761</v>
      </c>
      <c r="M2801" s="1" t="s">
        <v>3807</v>
      </c>
      <c r="N2801" s="1" t="s">
        <v>3738</v>
      </c>
      <c r="O2801" s="1" t="s">
        <v>49</v>
      </c>
      <c r="P2801">
        <v>141.5564</v>
      </c>
      <c r="Q2801" s="1" t="s">
        <v>3763</v>
      </c>
      <c r="R2801">
        <v>2.6000237361221392E-2</v>
      </c>
      <c r="S2801" s="1" t="s">
        <v>51</v>
      </c>
      <c r="T2801" s="1" t="s">
        <v>52</v>
      </c>
      <c r="U2801">
        <v>3.6804999999999999</v>
      </c>
      <c r="V2801">
        <v>3.3974000000000002</v>
      </c>
      <c r="W2801">
        <v>3.3974000000000002</v>
      </c>
      <c r="X2801" s="1" t="s">
        <v>53</v>
      </c>
      <c r="Y2801" s="1" t="s">
        <v>49</v>
      </c>
      <c r="Z2801" s="1" t="s">
        <v>3761</v>
      </c>
      <c r="AA2801" s="1" t="s">
        <v>3789</v>
      </c>
      <c r="AB2801" s="1" t="s">
        <v>3790</v>
      </c>
      <c r="AC2801" s="1" t="s">
        <v>125</v>
      </c>
      <c r="AD2801" s="1" t="s">
        <v>3791</v>
      </c>
      <c r="AE2801" s="1" t="s">
        <v>3792</v>
      </c>
      <c r="AF2801" s="1" t="s">
        <v>70</v>
      </c>
      <c r="AG2801" s="1" t="s">
        <v>3745</v>
      </c>
      <c r="AH2801">
        <v>997</v>
      </c>
      <c r="AI2801" s="1" t="s">
        <v>70</v>
      </c>
      <c r="AJ2801" s="1" t="s">
        <v>71</v>
      </c>
      <c r="AK2801" s="1" t="s">
        <v>72</v>
      </c>
      <c r="AL2801">
        <v>1</v>
      </c>
      <c r="AM2801" s="1" t="s">
        <v>5773</v>
      </c>
      <c r="AN2801" s="2">
        <v>46143</v>
      </c>
      <c r="AO2801" s="3">
        <v>46143</v>
      </c>
    </row>
    <row r="2802" spans="1:41">
      <c r="A2802" s="1" t="s">
        <v>5774</v>
      </c>
      <c r="B2802" s="1" t="s">
        <v>3733</v>
      </c>
      <c r="E2802" s="1" t="s">
        <v>3787</v>
      </c>
      <c r="F2802">
        <v>46161.833333333336</v>
      </c>
      <c r="G2802">
        <v>46162.833333333336</v>
      </c>
      <c r="H2802">
        <v>46142.833333333336</v>
      </c>
      <c r="I2802">
        <v>46173.833333333336</v>
      </c>
      <c r="J2802" s="1" t="s">
        <v>3769</v>
      </c>
      <c r="K2802" s="1" t="s">
        <v>87</v>
      </c>
      <c r="L2802" s="1" t="s">
        <v>3770</v>
      </c>
      <c r="M2802" s="1" t="s">
        <v>3810</v>
      </c>
      <c r="N2802" s="1" t="s">
        <v>3738</v>
      </c>
      <c r="O2802" s="1" t="s">
        <v>49</v>
      </c>
      <c r="P2802">
        <v>191.0188</v>
      </c>
      <c r="Q2802" s="1" t="s">
        <v>3739</v>
      </c>
      <c r="R2802">
        <v>8.2600246677290406E-2</v>
      </c>
      <c r="S2802" s="1" t="s">
        <v>3740</v>
      </c>
      <c r="T2802" s="1" t="s">
        <v>52</v>
      </c>
      <c r="U2802">
        <v>15.7782</v>
      </c>
      <c r="V2802">
        <v>13.0046</v>
      </c>
      <c r="W2802">
        <v>13.0046</v>
      </c>
      <c r="X2802" s="1" t="s">
        <v>53</v>
      </c>
      <c r="Y2802" s="1" t="s">
        <v>49</v>
      </c>
      <c r="Z2802" s="1" t="s">
        <v>3770</v>
      </c>
      <c r="AA2802" s="1" t="s">
        <v>3789</v>
      </c>
      <c r="AB2802" s="1" t="s">
        <v>3790</v>
      </c>
      <c r="AC2802" s="1" t="s">
        <v>125</v>
      </c>
      <c r="AD2802" s="1" t="s">
        <v>3791</v>
      </c>
      <c r="AE2802" s="1" t="s">
        <v>3792</v>
      </c>
      <c r="AF2802" s="1" t="s">
        <v>70</v>
      </c>
      <c r="AG2802" s="1" t="s">
        <v>3745</v>
      </c>
      <c r="AH2802">
        <v>998</v>
      </c>
      <c r="AI2802" s="1" t="s">
        <v>70</v>
      </c>
      <c r="AJ2802" s="1" t="s">
        <v>71</v>
      </c>
      <c r="AK2802" s="1" t="s">
        <v>72</v>
      </c>
      <c r="AL2802">
        <v>1</v>
      </c>
      <c r="AM2802" s="1" t="s">
        <v>5775</v>
      </c>
      <c r="AN2802" s="2">
        <v>46143</v>
      </c>
      <c r="AO2802" s="3">
        <v>46143</v>
      </c>
    </row>
    <row r="2803" spans="1:41">
      <c r="A2803" s="1" t="s">
        <v>5776</v>
      </c>
      <c r="B2803" s="1" t="s">
        <v>3733</v>
      </c>
      <c r="E2803" s="1" t="s">
        <v>3787</v>
      </c>
      <c r="F2803">
        <v>46161.833333333336</v>
      </c>
      <c r="G2803">
        <v>46162.833333333336</v>
      </c>
      <c r="H2803">
        <v>46142.833333333336</v>
      </c>
      <c r="I2803">
        <v>46173.833333333336</v>
      </c>
      <c r="J2803" s="1" t="s">
        <v>3769</v>
      </c>
      <c r="K2803" s="1" t="s">
        <v>87</v>
      </c>
      <c r="L2803" s="1" t="s">
        <v>3770</v>
      </c>
      <c r="M2803" s="1" t="s">
        <v>3813</v>
      </c>
      <c r="N2803" s="1" t="s">
        <v>3738</v>
      </c>
      <c r="O2803" s="1" t="s">
        <v>49</v>
      </c>
      <c r="P2803">
        <v>205.09049999999999</v>
      </c>
      <c r="Q2803" s="1" t="s">
        <v>3739</v>
      </c>
      <c r="R2803">
        <v>8.2600120434637395E-2</v>
      </c>
      <c r="S2803" s="1" t="s">
        <v>3740</v>
      </c>
      <c r="T2803" s="1" t="s">
        <v>52</v>
      </c>
      <c r="U2803">
        <v>16.9405</v>
      </c>
      <c r="V2803">
        <v>13.9626</v>
      </c>
      <c r="W2803">
        <v>13.9626</v>
      </c>
      <c r="X2803" s="1" t="s">
        <v>53</v>
      </c>
      <c r="Y2803" s="1" t="s">
        <v>49</v>
      </c>
      <c r="Z2803" s="1" t="s">
        <v>3770</v>
      </c>
      <c r="AA2803" s="1" t="s">
        <v>55</v>
      </c>
      <c r="AB2803" s="1" t="s">
        <v>56</v>
      </c>
      <c r="AC2803" s="1" t="s">
        <v>57</v>
      </c>
      <c r="AD2803" s="1" t="s">
        <v>58</v>
      </c>
      <c r="AE2803" s="1" t="s">
        <v>59</v>
      </c>
      <c r="AF2803" s="1" t="s">
        <v>56</v>
      </c>
      <c r="AG2803" s="1" t="s">
        <v>3745</v>
      </c>
      <c r="AH2803">
        <v>999</v>
      </c>
      <c r="AI2803" s="1" t="s">
        <v>56</v>
      </c>
      <c r="AJ2803" s="1" t="s">
        <v>56</v>
      </c>
      <c r="AK2803" s="1" t="s">
        <v>61</v>
      </c>
      <c r="AL2803">
        <v>1</v>
      </c>
      <c r="AM2803" s="1" t="s">
        <v>5777</v>
      </c>
      <c r="AN2803" s="2">
        <v>46143</v>
      </c>
      <c r="AO2803" s="3">
        <v>46143</v>
      </c>
    </row>
    <row r="2804" spans="1:41">
      <c r="A2804" s="1" t="s">
        <v>5778</v>
      </c>
      <c r="B2804" s="1" t="s">
        <v>3733</v>
      </c>
      <c r="E2804" s="1" t="s">
        <v>3787</v>
      </c>
      <c r="F2804">
        <v>46161.833333333336</v>
      </c>
      <c r="G2804">
        <v>46162.833333333336</v>
      </c>
      <c r="H2804">
        <v>46142.833333333336</v>
      </c>
      <c r="I2804">
        <v>46173.833333333336</v>
      </c>
      <c r="J2804" s="1" t="s">
        <v>3777</v>
      </c>
      <c r="K2804" s="1" t="s">
        <v>107</v>
      </c>
      <c r="L2804" s="1" t="s">
        <v>3778</v>
      </c>
      <c r="M2804" s="1" t="s">
        <v>3816</v>
      </c>
      <c r="N2804" s="1" t="s">
        <v>3738</v>
      </c>
      <c r="O2804" s="1" t="s">
        <v>49</v>
      </c>
      <c r="P2804">
        <v>124.1991</v>
      </c>
      <c r="Q2804" s="1" t="s">
        <v>3780</v>
      </c>
      <c r="R2804">
        <v>0.50000040257940681</v>
      </c>
      <c r="S2804" s="1" t="s">
        <v>51</v>
      </c>
      <c r="T2804" s="1" t="s">
        <v>52</v>
      </c>
      <c r="U2804">
        <v>62.099600000000002</v>
      </c>
      <c r="V2804">
        <v>57.131599999999999</v>
      </c>
      <c r="W2804">
        <v>57.131599999999999</v>
      </c>
      <c r="X2804" s="1" t="s">
        <v>53</v>
      </c>
      <c r="Y2804" s="1" t="s">
        <v>49</v>
      </c>
      <c r="Z2804" s="1" t="s">
        <v>3778</v>
      </c>
      <c r="AA2804" s="1" t="s">
        <v>3817</v>
      </c>
      <c r="AB2804" s="1" t="s">
        <v>3790</v>
      </c>
      <c r="AC2804" s="1" t="s">
        <v>125</v>
      </c>
      <c r="AD2804" s="1" t="s">
        <v>3791</v>
      </c>
      <c r="AE2804" s="1" t="s">
        <v>3792</v>
      </c>
      <c r="AF2804" s="1" t="s">
        <v>70</v>
      </c>
      <c r="AG2804" s="1" t="s">
        <v>3745</v>
      </c>
      <c r="AH2804">
        <v>1000</v>
      </c>
      <c r="AI2804" s="1" t="s">
        <v>113</v>
      </c>
      <c r="AJ2804" s="1" t="s">
        <v>114</v>
      </c>
      <c r="AK2804" s="1" t="s">
        <v>115</v>
      </c>
      <c r="AL2804">
        <v>1</v>
      </c>
      <c r="AM2804" s="1" t="s">
        <v>5779</v>
      </c>
      <c r="AN2804" s="2">
        <v>46143</v>
      </c>
      <c r="AO2804" s="3">
        <v>46143</v>
      </c>
    </row>
    <row r="2805" spans="1:41">
      <c r="A2805" s="1" t="s">
        <v>5780</v>
      </c>
      <c r="B2805" s="1" t="s">
        <v>3733</v>
      </c>
      <c r="E2805" s="1" t="s">
        <v>3787</v>
      </c>
      <c r="F2805">
        <v>46161.833333333336</v>
      </c>
      <c r="G2805">
        <v>46162.833333333336</v>
      </c>
      <c r="H2805">
        <v>46142.833333333336</v>
      </c>
      <c r="I2805">
        <v>46173.833333333336</v>
      </c>
      <c r="J2805" s="1" t="s">
        <v>3777</v>
      </c>
      <c r="K2805" s="1" t="s">
        <v>107</v>
      </c>
      <c r="L2805" s="1" t="s">
        <v>3778</v>
      </c>
      <c r="M2805" s="1" t="s">
        <v>3820</v>
      </c>
      <c r="N2805" s="1" t="s">
        <v>3738</v>
      </c>
      <c r="O2805" s="1" t="s">
        <v>49</v>
      </c>
      <c r="P2805">
        <v>138.0359</v>
      </c>
      <c r="Q2805" s="1" t="s">
        <v>3780</v>
      </c>
      <c r="R2805">
        <v>0.50000036222460975</v>
      </c>
      <c r="S2805" s="1" t="s">
        <v>51</v>
      </c>
      <c r="T2805" s="1" t="s">
        <v>52</v>
      </c>
      <c r="U2805">
        <v>69.018000000000001</v>
      </c>
      <c r="V2805">
        <v>63.496499999999997</v>
      </c>
      <c r="W2805">
        <v>63.496499999999997</v>
      </c>
      <c r="X2805" s="1" t="s">
        <v>53</v>
      </c>
      <c r="Y2805" s="1" t="s">
        <v>49</v>
      </c>
      <c r="Z2805" s="1" t="s">
        <v>3778</v>
      </c>
      <c r="AA2805" s="1" t="s">
        <v>3817</v>
      </c>
      <c r="AB2805" s="1" t="s">
        <v>3790</v>
      </c>
      <c r="AC2805" s="1" t="s">
        <v>125</v>
      </c>
      <c r="AD2805" s="1" t="s">
        <v>3791</v>
      </c>
      <c r="AE2805" s="1" t="s">
        <v>3792</v>
      </c>
      <c r="AF2805" s="1" t="s">
        <v>70</v>
      </c>
      <c r="AG2805" s="1" t="s">
        <v>3745</v>
      </c>
      <c r="AH2805">
        <v>1001</v>
      </c>
      <c r="AI2805" s="1" t="s">
        <v>113</v>
      </c>
      <c r="AJ2805" s="1" t="s">
        <v>114</v>
      </c>
      <c r="AK2805" s="1" t="s">
        <v>115</v>
      </c>
      <c r="AL2805">
        <v>1</v>
      </c>
      <c r="AM2805" s="1" t="s">
        <v>5781</v>
      </c>
      <c r="AN2805" s="2">
        <v>46143</v>
      </c>
      <c r="AO2805" s="3">
        <v>46143</v>
      </c>
    </row>
    <row r="2806" spans="1:41">
      <c r="A2806" s="1" t="s">
        <v>5782</v>
      </c>
      <c r="B2806" s="1" t="s">
        <v>3733</v>
      </c>
      <c r="E2806" s="1" t="s">
        <v>3734</v>
      </c>
      <c r="F2806">
        <v>46162.833333333336</v>
      </c>
      <c r="G2806">
        <v>46163.833333333336</v>
      </c>
      <c r="H2806">
        <v>46142.833333333336</v>
      </c>
      <c r="I2806">
        <v>46173.833333333336</v>
      </c>
      <c r="J2806" s="1" t="s">
        <v>3735</v>
      </c>
      <c r="K2806" s="1" t="s">
        <v>45</v>
      </c>
      <c r="L2806" s="1" t="s">
        <v>3736</v>
      </c>
      <c r="M2806" s="1" t="s">
        <v>3737</v>
      </c>
      <c r="N2806" s="1" t="s">
        <v>3738</v>
      </c>
      <c r="O2806" s="1" t="s">
        <v>49</v>
      </c>
      <c r="P2806">
        <v>1354.6891000000001</v>
      </c>
      <c r="Q2806" s="1" t="s">
        <v>3739</v>
      </c>
      <c r="R2806">
        <v>3.1611016874646743E-2</v>
      </c>
      <c r="S2806" s="1" t="s">
        <v>3740</v>
      </c>
      <c r="T2806" s="1" t="s">
        <v>52</v>
      </c>
      <c r="U2806">
        <v>42.823099999999997</v>
      </c>
      <c r="V2806">
        <v>34.747700000000002</v>
      </c>
      <c r="W2806">
        <v>34.747700000000002</v>
      </c>
      <c r="X2806" s="1" t="s">
        <v>53</v>
      </c>
      <c r="Y2806" s="1" t="s">
        <v>49</v>
      </c>
      <c r="Z2806" s="1" t="s">
        <v>3736</v>
      </c>
      <c r="AA2806" s="1" t="s">
        <v>3741</v>
      </c>
      <c r="AB2806" s="1" t="s">
        <v>3742</v>
      </c>
      <c r="AC2806" s="1" t="s">
        <v>67</v>
      </c>
      <c r="AD2806" s="1" t="s">
        <v>3743</v>
      </c>
      <c r="AE2806" s="1" t="s">
        <v>3744</v>
      </c>
      <c r="AF2806" s="1" t="s">
        <v>70</v>
      </c>
      <c r="AG2806" s="1" t="s">
        <v>3745</v>
      </c>
      <c r="AH2806">
        <v>1002</v>
      </c>
      <c r="AI2806" s="1" t="s">
        <v>70</v>
      </c>
      <c r="AJ2806" s="1" t="s">
        <v>71</v>
      </c>
      <c r="AK2806" s="1" t="s">
        <v>72</v>
      </c>
      <c r="AL2806">
        <v>1</v>
      </c>
      <c r="AM2806" s="1" t="s">
        <v>5783</v>
      </c>
      <c r="AN2806" s="2">
        <v>46143</v>
      </c>
      <c r="AO2806" s="3">
        <v>46143</v>
      </c>
    </row>
    <row r="2807" spans="1:41">
      <c r="A2807" s="1" t="s">
        <v>5784</v>
      </c>
      <c r="B2807" s="1" t="s">
        <v>3733</v>
      </c>
      <c r="E2807" s="1" t="s">
        <v>3734</v>
      </c>
      <c r="F2807">
        <v>46162.833333333336</v>
      </c>
      <c r="G2807">
        <v>46163.833333333336</v>
      </c>
      <c r="H2807">
        <v>46142.833333333336</v>
      </c>
      <c r="I2807">
        <v>46173.833333333336</v>
      </c>
      <c r="J2807" s="1" t="s">
        <v>3735</v>
      </c>
      <c r="K2807" s="1" t="s">
        <v>45</v>
      </c>
      <c r="L2807" s="1" t="s">
        <v>3736</v>
      </c>
      <c r="M2807" s="1" t="s">
        <v>3748</v>
      </c>
      <c r="N2807" s="1" t="s">
        <v>3738</v>
      </c>
      <c r="O2807" s="1" t="s">
        <v>49</v>
      </c>
      <c r="P2807">
        <v>1351.9049</v>
      </c>
      <c r="Q2807" s="1" t="s">
        <v>3739</v>
      </c>
      <c r="R2807">
        <v>3.1611025302149584E-2</v>
      </c>
      <c r="S2807" s="1" t="s">
        <v>3740</v>
      </c>
      <c r="T2807" s="1" t="s">
        <v>52</v>
      </c>
      <c r="U2807">
        <v>42.735100000000003</v>
      </c>
      <c r="V2807">
        <v>34.676400000000001</v>
      </c>
      <c r="W2807">
        <v>34.676400000000001</v>
      </c>
      <c r="X2807" s="1" t="s">
        <v>53</v>
      </c>
      <c r="Y2807" s="1" t="s">
        <v>49</v>
      </c>
      <c r="Z2807" s="1" t="s">
        <v>3736</v>
      </c>
      <c r="AA2807" s="1" t="s">
        <v>3741</v>
      </c>
      <c r="AB2807" s="1" t="s">
        <v>3742</v>
      </c>
      <c r="AC2807" s="1" t="s">
        <v>67</v>
      </c>
      <c r="AD2807" s="1" t="s">
        <v>3743</v>
      </c>
      <c r="AE2807" s="1" t="s">
        <v>3744</v>
      </c>
      <c r="AF2807" s="1" t="s">
        <v>70</v>
      </c>
      <c r="AG2807" s="1" t="s">
        <v>3745</v>
      </c>
      <c r="AH2807">
        <v>1003</v>
      </c>
      <c r="AI2807" s="1" t="s">
        <v>70</v>
      </c>
      <c r="AJ2807" s="1" t="s">
        <v>71</v>
      </c>
      <c r="AK2807" s="1" t="s">
        <v>72</v>
      </c>
      <c r="AL2807">
        <v>1</v>
      </c>
      <c r="AM2807" s="1" t="s">
        <v>5785</v>
      </c>
      <c r="AN2807" s="2">
        <v>46143</v>
      </c>
      <c r="AO2807" s="3">
        <v>46143</v>
      </c>
    </row>
    <row r="2808" spans="1:41">
      <c r="A2808" s="1" t="s">
        <v>5786</v>
      </c>
      <c r="B2808" s="1" t="s">
        <v>3733</v>
      </c>
      <c r="E2808" s="1" t="s">
        <v>3734</v>
      </c>
      <c r="F2808">
        <v>46162.833333333336</v>
      </c>
      <c r="G2808">
        <v>46163.833333333336</v>
      </c>
      <c r="H2808">
        <v>46142.833333333336</v>
      </c>
      <c r="I2808">
        <v>46173.833333333336</v>
      </c>
      <c r="J2808" s="1" t="s">
        <v>3751</v>
      </c>
      <c r="K2808" s="1" t="s">
        <v>124</v>
      </c>
      <c r="L2808" s="1" t="s">
        <v>3752</v>
      </c>
      <c r="M2808" s="1" t="s">
        <v>3753</v>
      </c>
      <c r="N2808" s="1" t="s">
        <v>3738</v>
      </c>
      <c r="O2808" s="1" t="s">
        <v>49</v>
      </c>
      <c r="P2808">
        <v>11.0139</v>
      </c>
      <c r="Q2808" s="1" t="s">
        <v>3754</v>
      </c>
      <c r="R2808">
        <v>6.2500204287309673</v>
      </c>
      <c r="S2808" s="1" t="s">
        <v>51</v>
      </c>
      <c r="T2808" s="1" t="s">
        <v>52</v>
      </c>
      <c r="U2808">
        <v>68.837100000000007</v>
      </c>
      <c r="V2808">
        <v>65.395200000000003</v>
      </c>
      <c r="W2808">
        <v>65.395200000000003</v>
      </c>
      <c r="X2808" s="1" t="s">
        <v>53</v>
      </c>
      <c r="Y2808" s="1" t="s">
        <v>49</v>
      </c>
      <c r="Z2808" s="1" t="s">
        <v>3752</v>
      </c>
      <c r="AA2808" s="1" t="s">
        <v>3741</v>
      </c>
      <c r="AB2808" s="1" t="s">
        <v>3742</v>
      </c>
      <c r="AC2808" s="1" t="s">
        <v>67</v>
      </c>
      <c r="AD2808" s="1" t="s">
        <v>3743</v>
      </c>
      <c r="AE2808" s="1" t="s">
        <v>3744</v>
      </c>
      <c r="AF2808" s="1" t="s">
        <v>70</v>
      </c>
      <c r="AG2808" s="1" t="s">
        <v>3745</v>
      </c>
      <c r="AH2808">
        <v>1004</v>
      </c>
      <c r="AI2808" s="1" t="s">
        <v>70</v>
      </c>
      <c r="AJ2808" s="1" t="s">
        <v>71</v>
      </c>
      <c r="AK2808" s="1" t="s">
        <v>72</v>
      </c>
      <c r="AL2808">
        <v>1</v>
      </c>
      <c r="AM2808" s="1" t="s">
        <v>5787</v>
      </c>
      <c r="AN2808" s="2">
        <v>46143</v>
      </c>
      <c r="AO2808" s="3">
        <v>46143</v>
      </c>
    </row>
    <row r="2809" spans="1:41">
      <c r="A2809" s="1" t="s">
        <v>5788</v>
      </c>
      <c r="B2809" s="1" t="s">
        <v>3733</v>
      </c>
      <c r="E2809" s="1" t="s">
        <v>3734</v>
      </c>
      <c r="F2809">
        <v>46162.833333333336</v>
      </c>
      <c r="G2809">
        <v>46163.833333333336</v>
      </c>
      <c r="H2809">
        <v>46142.833333333336</v>
      </c>
      <c r="I2809">
        <v>46173.833333333336</v>
      </c>
      <c r="J2809" s="1" t="s">
        <v>3751</v>
      </c>
      <c r="K2809" s="1" t="s">
        <v>124</v>
      </c>
      <c r="L2809" s="1" t="s">
        <v>3752</v>
      </c>
      <c r="M2809" s="1" t="s">
        <v>3757</v>
      </c>
      <c r="N2809" s="1" t="s">
        <v>3738</v>
      </c>
      <c r="O2809" s="1" t="s">
        <v>49</v>
      </c>
      <c r="P2809">
        <v>12.928599999999999</v>
      </c>
      <c r="Q2809" s="1" t="s">
        <v>3754</v>
      </c>
      <c r="R2809">
        <v>6.2499961326052311</v>
      </c>
      <c r="S2809" s="1" t="s">
        <v>51</v>
      </c>
      <c r="T2809" s="1" t="s">
        <v>52</v>
      </c>
      <c r="U2809">
        <v>80.803700000000006</v>
      </c>
      <c r="V2809">
        <v>76.763499999999993</v>
      </c>
      <c r="W2809">
        <v>76.763499999999993</v>
      </c>
      <c r="X2809" s="1" t="s">
        <v>53</v>
      </c>
      <c r="Y2809" s="1" t="s">
        <v>49</v>
      </c>
      <c r="Z2809" s="1" t="s">
        <v>3752</v>
      </c>
      <c r="AA2809" s="1" t="s">
        <v>3741</v>
      </c>
      <c r="AB2809" s="1" t="s">
        <v>3742</v>
      </c>
      <c r="AC2809" s="1" t="s">
        <v>67</v>
      </c>
      <c r="AD2809" s="1" t="s">
        <v>3743</v>
      </c>
      <c r="AE2809" s="1" t="s">
        <v>3744</v>
      </c>
      <c r="AF2809" s="1" t="s">
        <v>70</v>
      </c>
      <c r="AG2809" s="1" t="s">
        <v>3745</v>
      </c>
      <c r="AH2809">
        <v>1005</v>
      </c>
      <c r="AI2809" s="1" t="s">
        <v>70</v>
      </c>
      <c r="AJ2809" s="1" t="s">
        <v>71</v>
      </c>
      <c r="AK2809" s="1" t="s">
        <v>72</v>
      </c>
      <c r="AL2809">
        <v>1</v>
      </c>
      <c r="AM2809" s="1" t="s">
        <v>5789</v>
      </c>
      <c r="AN2809" s="2">
        <v>46143</v>
      </c>
      <c r="AO2809" s="3">
        <v>46143</v>
      </c>
    </row>
    <row r="2810" spans="1:41">
      <c r="A2810" s="1" t="s">
        <v>5790</v>
      </c>
      <c r="B2810" s="1" t="s">
        <v>3733</v>
      </c>
      <c r="E2810" s="1" t="s">
        <v>3734</v>
      </c>
      <c r="F2810">
        <v>46162.833333333336</v>
      </c>
      <c r="G2810">
        <v>46163.833333333336</v>
      </c>
      <c r="H2810">
        <v>46142.833333333336</v>
      </c>
      <c r="I2810">
        <v>46173.833333333336</v>
      </c>
      <c r="J2810" s="1" t="s">
        <v>3760</v>
      </c>
      <c r="K2810" s="1" t="s">
        <v>76</v>
      </c>
      <c r="L2810" s="1" t="s">
        <v>3761</v>
      </c>
      <c r="M2810" s="1" t="s">
        <v>3762</v>
      </c>
      <c r="N2810" s="1" t="s">
        <v>3738</v>
      </c>
      <c r="O2810" s="1" t="s">
        <v>49</v>
      </c>
      <c r="P2810">
        <v>339.67439999999999</v>
      </c>
      <c r="Q2810" s="1" t="s">
        <v>3763</v>
      </c>
      <c r="R2810">
        <v>2.5999898726545186E-2</v>
      </c>
      <c r="S2810" s="1" t="s">
        <v>51</v>
      </c>
      <c r="T2810" s="1" t="s">
        <v>52</v>
      </c>
      <c r="U2810">
        <v>8.8315000000000001</v>
      </c>
      <c r="V2810">
        <v>8.1522000000000006</v>
      </c>
      <c r="W2810">
        <v>8.1522000000000006</v>
      </c>
      <c r="X2810" s="1" t="s">
        <v>53</v>
      </c>
      <c r="Y2810" s="1" t="s">
        <v>49</v>
      </c>
      <c r="Z2810" s="1" t="s">
        <v>3761</v>
      </c>
      <c r="AA2810" s="1" t="s">
        <v>3741</v>
      </c>
      <c r="AB2810" s="1" t="s">
        <v>3742</v>
      </c>
      <c r="AC2810" s="1" t="s">
        <v>67</v>
      </c>
      <c r="AD2810" s="1" t="s">
        <v>3743</v>
      </c>
      <c r="AE2810" s="1" t="s">
        <v>3744</v>
      </c>
      <c r="AF2810" s="1" t="s">
        <v>70</v>
      </c>
      <c r="AG2810" s="1" t="s">
        <v>3745</v>
      </c>
      <c r="AH2810">
        <v>1006</v>
      </c>
      <c r="AI2810" s="1" t="s">
        <v>70</v>
      </c>
      <c r="AJ2810" s="1" t="s">
        <v>71</v>
      </c>
      <c r="AK2810" s="1" t="s">
        <v>72</v>
      </c>
      <c r="AL2810">
        <v>1</v>
      </c>
      <c r="AM2810" s="1" t="s">
        <v>5791</v>
      </c>
      <c r="AN2810" s="2">
        <v>46143</v>
      </c>
      <c r="AO2810" s="3">
        <v>46143</v>
      </c>
    </row>
    <row r="2811" spans="1:41">
      <c r="A2811" s="1" t="s">
        <v>5792</v>
      </c>
      <c r="B2811" s="1" t="s">
        <v>3733</v>
      </c>
      <c r="E2811" s="1" t="s">
        <v>3734</v>
      </c>
      <c r="F2811">
        <v>46162.833333333336</v>
      </c>
      <c r="G2811">
        <v>46163.833333333336</v>
      </c>
      <c r="H2811">
        <v>46142.833333333336</v>
      </c>
      <c r="I2811">
        <v>46173.833333333336</v>
      </c>
      <c r="J2811" s="1" t="s">
        <v>3760</v>
      </c>
      <c r="K2811" s="1" t="s">
        <v>76</v>
      </c>
      <c r="L2811" s="1" t="s">
        <v>3761</v>
      </c>
      <c r="M2811" s="1" t="s">
        <v>3766</v>
      </c>
      <c r="N2811" s="1" t="s">
        <v>3738</v>
      </c>
      <c r="O2811" s="1" t="s">
        <v>49</v>
      </c>
      <c r="P2811">
        <v>332.3109</v>
      </c>
      <c r="Q2811" s="1" t="s">
        <v>3763</v>
      </c>
      <c r="R2811">
        <v>2.600004995322152E-2</v>
      </c>
      <c r="S2811" s="1" t="s">
        <v>51</v>
      </c>
      <c r="T2811" s="1" t="s">
        <v>52</v>
      </c>
      <c r="U2811">
        <v>8.6401000000000003</v>
      </c>
      <c r="V2811">
        <v>7.9755000000000003</v>
      </c>
      <c r="W2811">
        <v>7.9755000000000003</v>
      </c>
      <c r="X2811" s="1" t="s">
        <v>53</v>
      </c>
      <c r="Y2811" s="1" t="s">
        <v>49</v>
      </c>
      <c r="Z2811" s="1" t="s">
        <v>3761</v>
      </c>
      <c r="AA2811" s="1" t="s">
        <v>3741</v>
      </c>
      <c r="AB2811" s="1" t="s">
        <v>3742</v>
      </c>
      <c r="AC2811" s="1" t="s">
        <v>67</v>
      </c>
      <c r="AD2811" s="1" t="s">
        <v>3743</v>
      </c>
      <c r="AE2811" s="1" t="s">
        <v>3744</v>
      </c>
      <c r="AF2811" s="1" t="s">
        <v>70</v>
      </c>
      <c r="AG2811" s="1" t="s">
        <v>3745</v>
      </c>
      <c r="AH2811">
        <v>1007</v>
      </c>
      <c r="AI2811" s="1" t="s">
        <v>70</v>
      </c>
      <c r="AJ2811" s="1" t="s">
        <v>71</v>
      </c>
      <c r="AK2811" s="1" t="s">
        <v>72</v>
      </c>
      <c r="AL2811">
        <v>1</v>
      </c>
      <c r="AM2811" s="1" t="s">
        <v>5793</v>
      </c>
      <c r="AN2811" s="2">
        <v>46143</v>
      </c>
      <c r="AO2811" s="3">
        <v>46143</v>
      </c>
    </row>
    <row r="2812" spans="1:41">
      <c r="A2812" s="1" t="s">
        <v>5794</v>
      </c>
      <c r="B2812" s="1" t="s">
        <v>3733</v>
      </c>
      <c r="E2812" s="1" t="s">
        <v>3734</v>
      </c>
      <c r="F2812">
        <v>46162.833333333336</v>
      </c>
      <c r="G2812">
        <v>46163.833333333336</v>
      </c>
      <c r="H2812">
        <v>46142.833333333336</v>
      </c>
      <c r="I2812">
        <v>46173.833333333336</v>
      </c>
      <c r="J2812" s="1" t="s">
        <v>3769</v>
      </c>
      <c r="K2812" s="1" t="s">
        <v>87</v>
      </c>
      <c r="L2812" s="1" t="s">
        <v>3770</v>
      </c>
      <c r="M2812" s="1" t="s">
        <v>3771</v>
      </c>
      <c r="N2812" s="1" t="s">
        <v>3738</v>
      </c>
      <c r="O2812" s="1" t="s">
        <v>49</v>
      </c>
      <c r="P2812">
        <v>431.74540000000002</v>
      </c>
      <c r="Q2812" s="1" t="s">
        <v>3739</v>
      </c>
      <c r="R2812">
        <v>8.2600069392748596E-2</v>
      </c>
      <c r="S2812" s="1" t="s">
        <v>3740</v>
      </c>
      <c r="T2812" s="1" t="s">
        <v>52</v>
      </c>
      <c r="U2812">
        <v>35.662199999999999</v>
      </c>
      <c r="V2812">
        <v>29.3933</v>
      </c>
      <c r="W2812">
        <v>29.3933</v>
      </c>
      <c r="X2812" s="1" t="s">
        <v>53</v>
      </c>
      <c r="Y2812" s="1" t="s">
        <v>49</v>
      </c>
      <c r="Z2812" s="1" t="s">
        <v>3770</v>
      </c>
      <c r="AA2812" s="1" t="s">
        <v>3741</v>
      </c>
      <c r="AB2812" s="1" t="s">
        <v>3742</v>
      </c>
      <c r="AC2812" s="1" t="s">
        <v>67</v>
      </c>
      <c r="AD2812" s="1" t="s">
        <v>3743</v>
      </c>
      <c r="AE2812" s="1" t="s">
        <v>3744</v>
      </c>
      <c r="AF2812" s="1" t="s">
        <v>70</v>
      </c>
      <c r="AG2812" s="1" t="s">
        <v>3745</v>
      </c>
      <c r="AH2812">
        <v>1008</v>
      </c>
      <c r="AI2812" s="1" t="s">
        <v>70</v>
      </c>
      <c r="AJ2812" s="1" t="s">
        <v>71</v>
      </c>
      <c r="AK2812" s="1" t="s">
        <v>72</v>
      </c>
      <c r="AL2812">
        <v>1</v>
      </c>
      <c r="AM2812" s="1" t="s">
        <v>5795</v>
      </c>
      <c r="AN2812" s="2">
        <v>46143</v>
      </c>
      <c r="AO2812" s="3">
        <v>46143</v>
      </c>
    </row>
    <row r="2813" spans="1:41">
      <c r="A2813" s="1" t="s">
        <v>5796</v>
      </c>
      <c r="B2813" s="1" t="s">
        <v>3733</v>
      </c>
      <c r="E2813" s="1" t="s">
        <v>3734</v>
      </c>
      <c r="F2813">
        <v>46162.833333333336</v>
      </c>
      <c r="G2813">
        <v>46163.833333333336</v>
      </c>
      <c r="H2813">
        <v>46142.833333333336</v>
      </c>
      <c r="I2813">
        <v>46173.833333333336</v>
      </c>
      <c r="J2813" s="1" t="s">
        <v>3769</v>
      </c>
      <c r="K2813" s="1" t="s">
        <v>87</v>
      </c>
      <c r="L2813" s="1" t="s">
        <v>3770</v>
      </c>
      <c r="M2813" s="1" t="s">
        <v>3774</v>
      </c>
      <c r="N2813" s="1" t="s">
        <v>3738</v>
      </c>
      <c r="O2813" s="1" t="s">
        <v>49</v>
      </c>
      <c r="P2813">
        <v>412.61059999999998</v>
      </c>
      <c r="Q2813" s="1" t="s">
        <v>3739</v>
      </c>
      <c r="R2813">
        <v>8.2599913817046886E-2</v>
      </c>
      <c r="S2813" s="1" t="s">
        <v>3740</v>
      </c>
      <c r="T2813" s="1" t="s">
        <v>52</v>
      </c>
      <c r="U2813">
        <v>34.081600000000002</v>
      </c>
      <c r="V2813">
        <v>28.090499999999999</v>
      </c>
      <c r="W2813">
        <v>28.090499999999999</v>
      </c>
      <c r="X2813" s="1" t="s">
        <v>53</v>
      </c>
      <c r="Y2813" s="1" t="s">
        <v>49</v>
      </c>
      <c r="Z2813" s="1" t="s">
        <v>3770</v>
      </c>
      <c r="AA2813" s="1" t="s">
        <v>3741</v>
      </c>
      <c r="AB2813" s="1" t="s">
        <v>3742</v>
      </c>
      <c r="AC2813" s="1" t="s">
        <v>67</v>
      </c>
      <c r="AD2813" s="1" t="s">
        <v>3743</v>
      </c>
      <c r="AE2813" s="1" t="s">
        <v>3744</v>
      </c>
      <c r="AF2813" s="1" t="s">
        <v>70</v>
      </c>
      <c r="AG2813" s="1" t="s">
        <v>3745</v>
      </c>
      <c r="AH2813">
        <v>1009</v>
      </c>
      <c r="AI2813" s="1" t="s">
        <v>70</v>
      </c>
      <c r="AJ2813" s="1" t="s">
        <v>71</v>
      </c>
      <c r="AK2813" s="1" t="s">
        <v>72</v>
      </c>
      <c r="AL2813">
        <v>1</v>
      </c>
      <c r="AM2813" s="1" t="s">
        <v>5797</v>
      </c>
      <c r="AN2813" s="2">
        <v>46143</v>
      </c>
      <c r="AO2813" s="3">
        <v>46143</v>
      </c>
    </row>
    <row r="2814" spans="1:41">
      <c r="A2814" s="1" t="s">
        <v>5798</v>
      </c>
      <c r="B2814" s="1" t="s">
        <v>3733</v>
      </c>
      <c r="E2814" s="1" t="s">
        <v>3734</v>
      </c>
      <c r="F2814">
        <v>46162.833333333336</v>
      </c>
      <c r="G2814">
        <v>46163.833333333336</v>
      </c>
      <c r="H2814">
        <v>46142.833333333336</v>
      </c>
      <c r="I2814">
        <v>46173.833333333336</v>
      </c>
      <c r="J2814" s="1" t="s">
        <v>3777</v>
      </c>
      <c r="K2814" s="1" t="s">
        <v>107</v>
      </c>
      <c r="L2814" s="1" t="s">
        <v>3778</v>
      </c>
      <c r="M2814" s="1" t="s">
        <v>3779</v>
      </c>
      <c r="N2814" s="1" t="s">
        <v>3738</v>
      </c>
      <c r="O2814" s="1" t="s">
        <v>49</v>
      </c>
      <c r="P2814">
        <v>306.63229999999999</v>
      </c>
      <c r="Q2814" s="1" t="s">
        <v>3780</v>
      </c>
      <c r="R2814">
        <v>0.49999983693824823</v>
      </c>
      <c r="S2814" s="1" t="s">
        <v>51</v>
      </c>
      <c r="T2814" s="1" t="s">
        <v>52</v>
      </c>
      <c r="U2814">
        <v>153.31610000000001</v>
      </c>
      <c r="V2814">
        <v>141.05080000000001</v>
      </c>
      <c r="W2814">
        <v>141.05080000000001</v>
      </c>
      <c r="X2814" s="1" t="s">
        <v>53</v>
      </c>
      <c r="Y2814" s="1" t="s">
        <v>49</v>
      </c>
      <c r="Z2814" s="1" t="s">
        <v>3778</v>
      </c>
      <c r="AA2814" s="1" t="s">
        <v>55</v>
      </c>
      <c r="AB2814" s="1" t="s">
        <v>56</v>
      </c>
      <c r="AC2814" s="1" t="s">
        <v>57</v>
      </c>
      <c r="AD2814" s="1" t="s">
        <v>58</v>
      </c>
      <c r="AE2814" s="1" t="s">
        <v>59</v>
      </c>
      <c r="AF2814" s="1" t="s">
        <v>56</v>
      </c>
      <c r="AG2814" s="1" t="s">
        <v>3745</v>
      </c>
      <c r="AH2814">
        <v>1010</v>
      </c>
      <c r="AI2814" s="1" t="s">
        <v>56</v>
      </c>
      <c r="AJ2814" s="1" t="s">
        <v>56</v>
      </c>
      <c r="AK2814" s="1" t="s">
        <v>61</v>
      </c>
      <c r="AL2814">
        <v>1</v>
      </c>
      <c r="AM2814" s="1" t="s">
        <v>5799</v>
      </c>
      <c r="AN2814" s="2">
        <v>46143</v>
      </c>
      <c r="AO2814" s="3">
        <v>46143</v>
      </c>
    </row>
    <row r="2815" spans="1:41">
      <c r="A2815" s="1" t="s">
        <v>5800</v>
      </c>
      <c r="B2815" s="1" t="s">
        <v>3733</v>
      </c>
      <c r="E2815" s="1" t="s">
        <v>3734</v>
      </c>
      <c r="F2815">
        <v>46162.833333333336</v>
      </c>
      <c r="G2815">
        <v>46163.833333333336</v>
      </c>
      <c r="H2815">
        <v>46142.833333333336</v>
      </c>
      <c r="I2815">
        <v>46173.833333333336</v>
      </c>
      <c r="J2815" s="1" t="s">
        <v>3777</v>
      </c>
      <c r="K2815" s="1" t="s">
        <v>107</v>
      </c>
      <c r="L2815" s="1" t="s">
        <v>3778</v>
      </c>
      <c r="M2815" s="1" t="s">
        <v>3784</v>
      </c>
      <c r="N2815" s="1" t="s">
        <v>3738</v>
      </c>
      <c r="O2815" s="1" t="s">
        <v>49</v>
      </c>
      <c r="P2815">
        <v>280.8</v>
      </c>
      <c r="Q2815" s="1" t="s">
        <v>3780</v>
      </c>
      <c r="R2815">
        <v>0.5</v>
      </c>
      <c r="S2815" s="1" t="s">
        <v>51</v>
      </c>
      <c r="T2815" s="1" t="s">
        <v>52</v>
      </c>
      <c r="U2815">
        <v>140.4</v>
      </c>
      <c r="V2815">
        <v>129.16800000000001</v>
      </c>
      <c r="W2815">
        <v>129.16800000000001</v>
      </c>
      <c r="X2815" s="1" t="s">
        <v>53</v>
      </c>
      <c r="Y2815" s="1" t="s">
        <v>49</v>
      </c>
      <c r="Z2815" s="1" t="s">
        <v>3778</v>
      </c>
      <c r="AA2815" s="1" t="s">
        <v>3781</v>
      </c>
      <c r="AB2815" s="1" t="s">
        <v>3742</v>
      </c>
      <c r="AC2815" s="1" t="s">
        <v>67</v>
      </c>
      <c r="AD2815" s="1" t="s">
        <v>3743</v>
      </c>
      <c r="AE2815" s="1" t="s">
        <v>3744</v>
      </c>
      <c r="AF2815" s="1" t="s">
        <v>70</v>
      </c>
      <c r="AG2815" s="1" t="s">
        <v>3745</v>
      </c>
      <c r="AH2815">
        <v>1011</v>
      </c>
      <c r="AI2815" s="1" t="s">
        <v>113</v>
      </c>
      <c r="AJ2815" s="1" t="s">
        <v>114</v>
      </c>
      <c r="AK2815" s="1" t="s">
        <v>115</v>
      </c>
      <c r="AL2815">
        <v>1</v>
      </c>
      <c r="AM2815" s="1" t="s">
        <v>5801</v>
      </c>
      <c r="AN2815" s="2">
        <v>46143</v>
      </c>
      <c r="AO2815" s="3">
        <v>46143</v>
      </c>
    </row>
    <row r="2816" spans="1:41">
      <c r="A2816" s="1" t="s">
        <v>5802</v>
      </c>
      <c r="B2816" s="1" t="s">
        <v>3733</v>
      </c>
      <c r="E2816" s="1" t="s">
        <v>3787</v>
      </c>
      <c r="F2816">
        <v>46162.833333333336</v>
      </c>
      <c r="G2816">
        <v>46163.833333333336</v>
      </c>
      <c r="H2816">
        <v>46142.833333333336</v>
      </c>
      <c r="I2816">
        <v>46173.833333333336</v>
      </c>
      <c r="J2816" s="1" t="s">
        <v>3735</v>
      </c>
      <c r="K2816" s="1" t="s">
        <v>45</v>
      </c>
      <c r="L2816" s="1" t="s">
        <v>3736</v>
      </c>
      <c r="M2816" s="1" t="s">
        <v>3788</v>
      </c>
      <c r="N2816" s="1" t="s">
        <v>3738</v>
      </c>
      <c r="O2816" s="1" t="s">
        <v>49</v>
      </c>
      <c r="P2816">
        <v>735.79020000000003</v>
      </c>
      <c r="Q2816" s="1" t="s">
        <v>3739</v>
      </c>
      <c r="R2816">
        <v>3.1611048910409514E-2</v>
      </c>
      <c r="S2816" s="1" t="s">
        <v>3740</v>
      </c>
      <c r="T2816" s="1" t="s">
        <v>52</v>
      </c>
      <c r="U2816">
        <v>23.2591</v>
      </c>
      <c r="V2816">
        <v>18.873000000000001</v>
      </c>
      <c r="W2816">
        <v>18.873000000000001</v>
      </c>
      <c r="X2816" s="1" t="s">
        <v>53</v>
      </c>
      <c r="Y2816" s="1" t="s">
        <v>49</v>
      </c>
      <c r="Z2816" s="1" t="s">
        <v>3736</v>
      </c>
      <c r="AA2816" s="1" t="s">
        <v>3789</v>
      </c>
      <c r="AB2816" s="1" t="s">
        <v>3790</v>
      </c>
      <c r="AC2816" s="1" t="s">
        <v>125</v>
      </c>
      <c r="AD2816" s="1" t="s">
        <v>3791</v>
      </c>
      <c r="AE2816" s="1" t="s">
        <v>3792</v>
      </c>
      <c r="AF2816" s="1" t="s">
        <v>70</v>
      </c>
      <c r="AG2816" s="1" t="s">
        <v>3745</v>
      </c>
      <c r="AH2816">
        <v>1012</v>
      </c>
      <c r="AI2816" s="1" t="s">
        <v>70</v>
      </c>
      <c r="AJ2816" s="1" t="s">
        <v>71</v>
      </c>
      <c r="AK2816" s="1" t="s">
        <v>72</v>
      </c>
      <c r="AL2816">
        <v>1</v>
      </c>
      <c r="AM2816" s="1" t="s">
        <v>5803</v>
      </c>
      <c r="AN2816" s="2">
        <v>46143</v>
      </c>
      <c r="AO2816" s="3">
        <v>46143</v>
      </c>
    </row>
    <row r="2817" spans="1:41">
      <c r="A2817" s="1" t="s">
        <v>5804</v>
      </c>
      <c r="B2817" s="1" t="s">
        <v>3733</v>
      </c>
      <c r="E2817" s="1" t="s">
        <v>3787</v>
      </c>
      <c r="F2817">
        <v>46162.833333333336</v>
      </c>
      <c r="G2817">
        <v>46163.833333333336</v>
      </c>
      <c r="H2817">
        <v>46142.833333333336</v>
      </c>
      <c r="I2817">
        <v>46173.833333333336</v>
      </c>
      <c r="J2817" s="1" t="s">
        <v>3735</v>
      </c>
      <c r="K2817" s="1" t="s">
        <v>45</v>
      </c>
      <c r="L2817" s="1" t="s">
        <v>3736</v>
      </c>
      <c r="M2817" s="1" t="s">
        <v>3795</v>
      </c>
      <c r="N2817" s="1" t="s">
        <v>3738</v>
      </c>
      <c r="O2817" s="1" t="s">
        <v>49</v>
      </c>
      <c r="P2817">
        <v>713.14869999999996</v>
      </c>
      <c r="Q2817" s="1" t="s">
        <v>3739</v>
      </c>
      <c r="R2817">
        <v>3.161093892479927E-2</v>
      </c>
      <c r="S2817" s="1" t="s">
        <v>3740</v>
      </c>
      <c r="T2817" s="1" t="s">
        <v>52</v>
      </c>
      <c r="U2817">
        <v>22.543299999999999</v>
      </c>
      <c r="V2817">
        <v>18.292200000000001</v>
      </c>
      <c r="W2817">
        <v>18.292200000000001</v>
      </c>
      <c r="X2817" s="1" t="s">
        <v>53</v>
      </c>
      <c r="Y2817" s="1" t="s">
        <v>49</v>
      </c>
      <c r="Z2817" s="1" t="s">
        <v>3736</v>
      </c>
      <c r="AA2817" s="1" t="s">
        <v>3789</v>
      </c>
      <c r="AB2817" s="1" t="s">
        <v>3790</v>
      </c>
      <c r="AC2817" s="1" t="s">
        <v>125</v>
      </c>
      <c r="AD2817" s="1" t="s">
        <v>3791</v>
      </c>
      <c r="AE2817" s="1" t="s">
        <v>3792</v>
      </c>
      <c r="AF2817" s="1" t="s">
        <v>70</v>
      </c>
      <c r="AG2817" s="1" t="s">
        <v>3745</v>
      </c>
      <c r="AH2817">
        <v>1013</v>
      </c>
      <c r="AI2817" s="1" t="s">
        <v>70</v>
      </c>
      <c r="AJ2817" s="1" t="s">
        <v>71</v>
      </c>
      <c r="AK2817" s="1" t="s">
        <v>72</v>
      </c>
      <c r="AL2817">
        <v>1</v>
      </c>
      <c r="AM2817" s="1" t="s">
        <v>5805</v>
      </c>
      <c r="AN2817" s="2">
        <v>46143</v>
      </c>
      <c r="AO2817" s="3">
        <v>46143</v>
      </c>
    </row>
    <row r="2818" spans="1:41">
      <c r="A2818" s="1" t="s">
        <v>5806</v>
      </c>
      <c r="B2818" s="1" t="s">
        <v>3733</v>
      </c>
      <c r="E2818" s="1" t="s">
        <v>3787</v>
      </c>
      <c r="F2818">
        <v>46162.833333333336</v>
      </c>
      <c r="G2818">
        <v>46163.833333333336</v>
      </c>
      <c r="H2818">
        <v>46142.833333333336</v>
      </c>
      <c r="I2818">
        <v>46173.833333333336</v>
      </c>
      <c r="J2818" s="1" t="s">
        <v>3751</v>
      </c>
      <c r="K2818" s="1" t="s">
        <v>124</v>
      </c>
      <c r="L2818" s="1" t="s">
        <v>3752</v>
      </c>
      <c r="M2818" s="1" t="s">
        <v>3798</v>
      </c>
      <c r="N2818" s="1" t="s">
        <v>3738</v>
      </c>
      <c r="O2818" s="1" t="s">
        <v>49</v>
      </c>
      <c r="P2818">
        <v>4.8648999999999996</v>
      </c>
      <c r="Q2818" s="1" t="s">
        <v>3754</v>
      </c>
      <c r="R2818">
        <v>6.2500359719624248</v>
      </c>
      <c r="S2818" s="1" t="s">
        <v>51</v>
      </c>
      <c r="T2818" s="1" t="s">
        <v>52</v>
      </c>
      <c r="U2818">
        <v>30.405799999999999</v>
      </c>
      <c r="V2818">
        <v>28.8855</v>
      </c>
      <c r="W2818">
        <v>28.8855</v>
      </c>
      <c r="X2818" s="1" t="s">
        <v>53</v>
      </c>
      <c r="Y2818" s="1" t="s">
        <v>49</v>
      </c>
      <c r="Z2818" s="1" t="s">
        <v>3752</v>
      </c>
      <c r="AA2818" s="1" t="s">
        <v>3789</v>
      </c>
      <c r="AB2818" s="1" t="s">
        <v>3790</v>
      </c>
      <c r="AC2818" s="1" t="s">
        <v>125</v>
      </c>
      <c r="AD2818" s="1" t="s">
        <v>3791</v>
      </c>
      <c r="AE2818" s="1" t="s">
        <v>3792</v>
      </c>
      <c r="AF2818" s="1" t="s">
        <v>70</v>
      </c>
      <c r="AG2818" s="1" t="s">
        <v>3745</v>
      </c>
      <c r="AH2818">
        <v>1014</v>
      </c>
      <c r="AI2818" s="1" t="s">
        <v>70</v>
      </c>
      <c r="AJ2818" s="1" t="s">
        <v>71</v>
      </c>
      <c r="AK2818" s="1" t="s">
        <v>72</v>
      </c>
      <c r="AL2818">
        <v>1</v>
      </c>
      <c r="AM2818" s="1" t="s">
        <v>5807</v>
      </c>
      <c r="AN2818" s="2">
        <v>46143</v>
      </c>
      <c r="AO2818" s="3">
        <v>46143</v>
      </c>
    </row>
    <row r="2819" spans="1:41">
      <c r="A2819" s="1" t="s">
        <v>5808</v>
      </c>
      <c r="B2819" s="1" t="s">
        <v>3733</v>
      </c>
      <c r="E2819" s="1" t="s">
        <v>3787</v>
      </c>
      <c r="F2819">
        <v>46162.833333333336</v>
      </c>
      <c r="G2819">
        <v>46163.833333333336</v>
      </c>
      <c r="H2819">
        <v>46142.833333333336</v>
      </c>
      <c r="I2819">
        <v>46173.833333333336</v>
      </c>
      <c r="J2819" s="1" t="s">
        <v>3751</v>
      </c>
      <c r="K2819" s="1" t="s">
        <v>124</v>
      </c>
      <c r="L2819" s="1" t="s">
        <v>3752</v>
      </c>
      <c r="M2819" s="1" t="s">
        <v>3801</v>
      </c>
      <c r="N2819" s="1" t="s">
        <v>3738</v>
      </c>
      <c r="O2819" s="1" t="s">
        <v>49</v>
      </c>
      <c r="P2819">
        <v>4.9869000000000003</v>
      </c>
      <c r="Q2819" s="1" t="s">
        <v>3754</v>
      </c>
      <c r="R2819">
        <v>6.2500150394032365</v>
      </c>
      <c r="S2819" s="1" t="s">
        <v>51</v>
      </c>
      <c r="T2819" s="1" t="s">
        <v>52</v>
      </c>
      <c r="U2819">
        <v>31.168199999999999</v>
      </c>
      <c r="V2819">
        <v>29.6098</v>
      </c>
      <c r="W2819">
        <v>29.6098</v>
      </c>
      <c r="X2819" s="1" t="s">
        <v>53</v>
      </c>
      <c r="Y2819" s="1" t="s">
        <v>49</v>
      </c>
      <c r="Z2819" s="1" t="s">
        <v>3752</v>
      </c>
      <c r="AA2819" s="1" t="s">
        <v>3789</v>
      </c>
      <c r="AB2819" s="1" t="s">
        <v>3790</v>
      </c>
      <c r="AC2819" s="1" t="s">
        <v>125</v>
      </c>
      <c r="AD2819" s="1" t="s">
        <v>3791</v>
      </c>
      <c r="AE2819" s="1" t="s">
        <v>3792</v>
      </c>
      <c r="AF2819" s="1" t="s">
        <v>70</v>
      </c>
      <c r="AG2819" s="1" t="s">
        <v>3745</v>
      </c>
      <c r="AH2819">
        <v>1015</v>
      </c>
      <c r="AI2819" s="1" t="s">
        <v>70</v>
      </c>
      <c r="AJ2819" s="1" t="s">
        <v>71</v>
      </c>
      <c r="AK2819" s="1" t="s">
        <v>72</v>
      </c>
      <c r="AL2819">
        <v>1</v>
      </c>
      <c r="AM2819" s="1" t="s">
        <v>5809</v>
      </c>
      <c r="AN2819" s="2">
        <v>46143</v>
      </c>
      <c r="AO2819" s="3">
        <v>46143</v>
      </c>
    </row>
    <row r="2820" spans="1:41">
      <c r="A2820" s="1" t="s">
        <v>5810</v>
      </c>
      <c r="B2820" s="1" t="s">
        <v>3733</v>
      </c>
      <c r="E2820" s="1" t="s">
        <v>3787</v>
      </c>
      <c r="F2820">
        <v>46162.833333333336</v>
      </c>
      <c r="G2820">
        <v>46163.833333333336</v>
      </c>
      <c r="H2820">
        <v>46142.833333333336</v>
      </c>
      <c r="I2820">
        <v>46173.833333333336</v>
      </c>
      <c r="J2820" s="1" t="s">
        <v>3760</v>
      </c>
      <c r="K2820" s="1" t="s">
        <v>76</v>
      </c>
      <c r="L2820" s="1" t="s">
        <v>3761</v>
      </c>
      <c r="M2820" s="1" t="s">
        <v>3804</v>
      </c>
      <c r="N2820" s="1" t="s">
        <v>3738</v>
      </c>
      <c r="O2820" s="1" t="s">
        <v>49</v>
      </c>
      <c r="P2820">
        <v>132.35570000000001</v>
      </c>
      <c r="Q2820" s="1" t="s">
        <v>3763</v>
      </c>
      <c r="R2820">
        <v>2.5999635829813149E-2</v>
      </c>
      <c r="S2820" s="1" t="s">
        <v>51</v>
      </c>
      <c r="T2820" s="1" t="s">
        <v>52</v>
      </c>
      <c r="U2820">
        <v>3.4411999999999998</v>
      </c>
      <c r="V2820">
        <v>3.1764999999999999</v>
      </c>
      <c r="W2820">
        <v>3.1764999999999999</v>
      </c>
      <c r="X2820" s="1" t="s">
        <v>53</v>
      </c>
      <c r="Y2820" s="1" t="s">
        <v>49</v>
      </c>
      <c r="Z2820" s="1" t="s">
        <v>3761</v>
      </c>
      <c r="AA2820" s="1" t="s">
        <v>3789</v>
      </c>
      <c r="AB2820" s="1" t="s">
        <v>3790</v>
      </c>
      <c r="AC2820" s="1" t="s">
        <v>125</v>
      </c>
      <c r="AD2820" s="1" t="s">
        <v>3791</v>
      </c>
      <c r="AE2820" s="1" t="s">
        <v>3792</v>
      </c>
      <c r="AF2820" s="1" t="s">
        <v>70</v>
      </c>
      <c r="AG2820" s="1" t="s">
        <v>3745</v>
      </c>
      <c r="AH2820">
        <v>1016</v>
      </c>
      <c r="AI2820" s="1" t="s">
        <v>70</v>
      </c>
      <c r="AJ2820" s="1" t="s">
        <v>71</v>
      </c>
      <c r="AK2820" s="1" t="s">
        <v>72</v>
      </c>
      <c r="AL2820">
        <v>1</v>
      </c>
      <c r="AM2820" s="1" t="s">
        <v>5811</v>
      </c>
      <c r="AN2820" s="2">
        <v>46143</v>
      </c>
      <c r="AO2820" s="3">
        <v>46143</v>
      </c>
    </row>
    <row r="2821" spans="1:41">
      <c r="A2821" s="1" t="s">
        <v>5812</v>
      </c>
      <c r="B2821" s="1" t="s">
        <v>3733</v>
      </c>
      <c r="E2821" s="1" t="s">
        <v>3787</v>
      </c>
      <c r="F2821">
        <v>46162.833333333336</v>
      </c>
      <c r="G2821">
        <v>46163.833333333336</v>
      </c>
      <c r="H2821">
        <v>46142.833333333336</v>
      </c>
      <c r="I2821">
        <v>46173.833333333336</v>
      </c>
      <c r="J2821" s="1" t="s">
        <v>3760</v>
      </c>
      <c r="K2821" s="1" t="s">
        <v>76</v>
      </c>
      <c r="L2821" s="1" t="s">
        <v>3761</v>
      </c>
      <c r="M2821" s="1" t="s">
        <v>3807</v>
      </c>
      <c r="N2821" s="1" t="s">
        <v>3738</v>
      </c>
      <c r="O2821" s="1" t="s">
        <v>49</v>
      </c>
      <c r="P2821">
        <v>151.5205</v>
      </c>
      <c r="Q2821" s="1" t="s">
        <v>3763</v>
      </c>
      <c r="R2821">
        <v>2.5999782207688071E-2</v>
      </c>
      <c r="S2821" s="1" t="s">
        <v>51</v>
      </c>
      <c r="T2821" s="1" t="s">
        <v>52</v>
      </c>
      <c r="U2821">
        <v>3.9394999999999998</v>
      </c>
      <c r="V2821">
        <v>3.6364999999999998</v>
      </c>
      <c r="W2821">
        <v>3.6364999999999998</v>
      </c>
      <c r="X2821" s="1" t="s">
        <v>53</v>
      </c>
      <c r="Y2821" s="1" t="s">
        <v>49</v>
      </c>
      <c r="Z2821" s="1" t="s">
        <v>3761</v>
      </c>
      <c r="AA2821" s="1" t="s">
        <v>3789</v>
      </c>
      <c r="AB2821" s="1" t="s">
        <v>3790</v>
      </c>
      <c r="AC2821" s="1" t="s">
        <v>125</v>
      </c>
      <c r="AD2821" s="1" t="s">
        <v>3791</v>
      </c>
      <c r="AE2821" s="1" t="s">
        <v>3792</v>
      </c>
      <c r="AF2821" s="1" t="s">
        <v>70</v>
      </c>
      <c r="AG2821" s="1" t="s">
        <v>3745</v>
      </c>
      <c r="AH2821">
        <v>1017</v>
      </c>
      <c r="AI2821" s="1" t="s">
        <v>70</v>
      </c>
      <c r="AJ2821" s="1" t="s">
        <v>71</v>
      </c>
      <c r="AK2821" s="1" t="s">
        <v>72</v>
      </c>
      <c r="AL2821">
        <v>1</v>
      </c>
      <c r="AM2821" s="1" t="s">
        <v>5813</v>
      </c>
      <c r="AN2821" s="2">
        <v>46143</v>
      </c>
      <c r="AO2821" s="3">
        <v>46143</v>
      </c>
    </row>
    <row r="2822" spans="1:41">
      <c r="A2822" s="1" t="s">
        <v>5814</v>
      </c>
      <c r="B2822" s="1" t="s">
        <v>3733</v>
      </c>
      <c r="E2822" s="1" t="s">
        <v>3787</v>
      </c>
      <c r="F2822">
        <v>46162.833333333336</v>
      </c>
      <c r="G2822">
        <v>46163.833333333336</v>
      </c>
      <c r="H2822">
        <v>46142.833333333336</v>
      </c>
      <c r="I2822">
        <v>46173.833333333336</v>
      </c>
      <c r="J2822" s="1" t="s">
        <v>3769</v>
      </c>
      <c r="K2822" s="1" t="s">
        <v>87</v>
      </c>
      <c r="L2822" s="1" t="s">
        <v>3770</v>
      </c>
      <c r="M2822" s="1" t="s">
        <v>3810</v>
      </c>
      <c r="N2822" s="1" t="s">
        <v>3738</v>
      </c>
      <c r="O2822" s="1" t="s">
        <v>49</v>
      </c>
      <c r="P2822">
        <v>178.3886</v>
      </c>
      <c r="Q2822" s="1" t="s">
        <v>3739</v>
      </c>
      <c r="R2822">
        <v>8.2600009193412594E-2</v>
      </c>
      <c r="S2822" s="1" t="s">
        <v>3740</v>
      </c>
      <c r="T2822" s="1" t="s">
        <v>52</v>
      </c>
      <c r="U2822">
        <v>14.7349</v>
      </c>
      <c r="V2822">
        <v>12.1447</v>
      </c>
      <c r="W2822">
        <v>12.1447</v>
      </c>
      <c r="X2822" s="1" t="s">
        <v>53</v>
      </c>
      <c r="Y2822" s="1" t="s">
        <v>49</v>
      </c>
      <c r="Z2822" s="1" t="s">
        <v>3770</v>
      </c>
      <c r="AA2822" s="1" t="s">
        <v>3789</v>
      </c>
      <c r="AB2822" s="1" t="s">
        <v>3790</v>
      </c>
      <c r="AC2822" s="1" t="s">
        <v>125</v>
      </c>
      <c r="AD2822" s="1" t="s">
        <v>3791</v>
      </c>
      <c r="AE2822" s="1" t="s">
        <v>3792</v>
      </c>
      <c r="AF2822" s="1" t="s">
        <v>70</v>
      </c>
      <c r="AG2822" s="1" t="s">
        <v>3745</v>
      </c>
      <c r="AH2822">
        <v>1018</v>
      </c>
      <c r="AI2822" s="1" t="s">
        <v>70</v>
      </c>
      <c r="AJ2822" s="1" t="s">
        <v>71</v>
      </c>
      <c r="AK2822" s="1" t="s">
        <v>72</v>
      </c>
      <c r="AL2822">
        <v>1</v>
      </c>
      <c r="AM2822" s="1" t="s">
        <v>5815</v>
      </c>
      <c r="AN2822" s="2">
        <v>46143</v>
      </c>
      <c r="AO2822" s="3">
        <v>46143</v>
      </c>
    </row>
    <row r="2823" spans="1:41">
      <c r="A2823" s="1" t="s">
        <v>5816</v>
      </c>
      <c r="B2823" s="1" t="s">
        <v>3733</v>
      </c>
      <c r="E2823" s="1" t="s">
        <v>3787</v>
      </c>
      <c r="F2823">
        <v>46162.833333333336</v>
      </c>
      <c r="G2823">
        <v>46163.833333333336</v>
      </c>
      <c r="H2823">
        <v>46142.833333333336</v>
      </c>
      <c r="I2823">
        <v>46173.833333333336</v>
      </c>
      <c r="J2823" s="1" t="s">
        <v>3769</v>
      </c>
      <c r="K2823" s="1" t="s">
        <v>87</v>
      </c>
      <c r="L2823" s="1" t="s">
        <v>3770</v>
      </c>
      <c r="M2823" s="1" t="s">
        <v>3813</v>
      </c>
      <c r="N2823" s="1" t="s">
        <v>3738</v>
      </c>
      <c r="O2823" s="1" t="s">
        <v>49</v>
      </c>
      <c r="P2823">
        <v>195.02260000000001</v>
      </c>
      <c r="Q2823" s="1" t="s">
        <v>3739</v>
      </c>
      <c r="R2823">
        <v>8.2600170441784693E-2</v>
      </c>
      <c r="S2823" s="1" t="s">
        <v>3740</v>
      </c>
      <c r="T2823" s="1" t="s">
        <v>52</v>
      </c>
      <c r="U2823">
        <v>16.108899999999998</v>
      </c>
      <c r="V2823">
        <v>13.277200000000001</v>
      </c>
      <c r="W2823">
        <v>13.277200000000001</v>
      </c>
      <c r="X2823" s="1" t="s">
        <v>53</v>
      </c>
      <c r="Y2823" s="1" t="s">
        <v>49</v>
      </c>
      <c r="Z2823" s="1" t="s">
        <v>3770</v>
      </c>
      <c r="AA2823" s="1" t="s">
        <v>3789</v>
      </c>
      <c r="AB2823" s="1" t="s">
        <v>3790</v>
      </c>
      <c r="AC2823" s="1" t="s">
        <v>125</v>
      </c>
      <c r="AD2823" s="1" t="s">
        <v>3791</v>
      </c>
      <c r="AE2823" s="1" t="s">
        <v>3792</v>
      </c>
      <c r="AF2823" s="1" t="s">
        <v>70</v>
      </c>
      <c r="AG2823" s="1" t="s">
        <v>3745</v>
      </c>
      <c r="AH2823">
        <v>1019</v>
      </c>
      <c r="AI2823" s="1" t="s">
        <v>70</v>
      </c>
      <c r="AJ2823" s="1" t="s">
        <v>71</v>
      </c>
      <c r="AK2823" s="1" t="s">
        <v>72</v>
      </c>
      <c r="AL2823">
        <v>1</v>
      </c>
      <c r="AM2823" s="1" t="s">
        <v>5817</v>
      </c>
      <c r="AN2823" s="2">
        <v>46143</v>
      </c>
      <c r="AO2823" s="3">
        <v>46143</v>
      </c>
    </row>
    <row r="2824" spans="1:41">
      <c r="A2824" s="1" t="s">
        <v>5818</v>
      </c>
      <c r="B2824" s="1" t="s">
        <v>3733</v>
      </c>
      <c r="E2824" s="1" t="s">
        <v>3787</v>
      </c>
      <c r="F2824">
        <v>46162.833333333336</v>
      </c>
      <c r="G2824">
        <v>46163.833333333336</v>
      </c>
      <c r="H2824">
        <v>46142.833333333336</v>
      </c>
      <c r="I2824">
        <v>46173.833333333336</v>
      </c>
      <c r="J2824" s="1" t="s">
        <v>3777</v>
      </c>
      <c r="K2824" s="1" t="s">
        <v>107</v>
      </c>
      <c r="L2824" s="1" t="s">
        <v>3778</v>
      </c>
      <c r="M2824" s="1" t="s">
        <v>3816</v>
      </c>
      <c r="N2824" s="1" t="s">
        <v>3738</v>
      </c>
      <c r="O2824" s="1" t="s">
        <v>49</v>
      </c>
      <c r="P2824">
        <v>126.7304</v>
      </c>
      <c r="Q2824" s="1" t="s">
        <v>3780</v>
      </c>
      <c r="R2824">
        <v>0.5</v>
      </c>
      <c r="S2824" s="1" t="s">
        <v>51</v>
      </c>
      <c r="T2824" s="1" t="s">
        <v>52</v>
      </c>
      <c r="U2824">
        <v>63.365200000000002</v>
      </c>
      <c r="V2824">
        <v>58.295999999999999</v>
      </c>
      <c r="W2824">
        <v>58.295999999999999</v>
      </c>
      <c r="X2824" s="1" t="s">
        <v>53</v>
      </c>
      <c r="Y2824" s="1" t="s">
        <v>49</v>
      </c>
      <c r="Z2824" s="1" t="s">
        <v>3778</v>
      </c>
      <c r="AA2824" s="1" t="s">
        <v>3817</v>
      </c>
      <c r="AB2824" s="1" t="s">
        <v>3790</v>
      </c>
      <c r="AC2824" s="1" t="s">
        <v>125</v>
      </c>
      <c r="AD2824" s="1" t="s">
        <v>3791</v>
      </c>
      <c r="AE2824" s="1" t="s">
        <v>3792</v>
      </c>
      <c r="AF2824" s="1" t="s">
        <v>70</v>
      </c>
      <c r="AG2824" s="1" t="s">
        <v>3745</v>
      </c>
      <c r="AH2824">
        <v>1020</v>
      </c>
      <c r="AI2824" s="1" t="s">
        <v>113</v>
      </c>
      <c r="AJ2824" s="1" t="s">
        <v>114</v>
      </c>
      <c r="AK2824" s="1" t="s">
        <v>115</v>
      </c>
      <c r="AL2824">
        <v>1</v>
      </c>
      <c r="AM2824" s="1" t="s">
        <v>5819</v>
      </c>
      <c r="AN2824" s="2">
        <v>46143</v>
      </c>
      <c r="AO2824" s="3">
        <v>46143</v>
      </c>
    </row>
    <row r="2825" spans="1:41">
      <c r="A2825" s="1" t="s">
        <v>5820</v>
      </c>
      <c r="B2825" s="1" t="s">
        <v>3733</v>
      </c>
      <c r="E2825" s="1" t="s">
        <v>3787</v>
      </c>
      <c r="F2825">
        <v>46162.833333333336</v>
      </c>
      <c r="G2825">
        <v>46163.833333333336</v>
      </c>
      <c r="H2825">
        <v>46142.833333333336</v>
      </c>
      <c r="I2825">
        <v>46173.833333333336</v>
      </c>
      <c r="J2825" s="1" t="s">
        <v>3777</v>
      </c>
      <c r="K2825" s="1" t="s">
        <v>107</v>
      </c>
      <c r="L2825" s="1" t="s">
        <v>3778</v>
      </c>
      <c r="M2825" s="1" t="s">
        <v>3820</v>
      </c>
      <c r="N2825" s="1" t="s">
        <v>3738</v>
      </c>
      <c r="O2825" s="1" t="s">
        <v>49</v>
      </c>
      <c r="P2825">
        <v>140.0016</v>
      </c>
      <c r="Q2825" s="1" t="s">
        <v>3780</v>
      </c>
      <c r="R2825">
        <v>0.5</v>
      </c>
      <c r="S2825" s="1" t="s">
        <v>51</v>
      </c>
      <c r="T2825" s="1" t="s">
        <v>52</v>
      </c>
      <c r="U2825">
        <v>70.000799999999998</v>
      </c>
      <c r="V2825">
        <v>64.400700000000001</v>
      </c>
      <c r="W2825">
        <v>64.400700000000001</v>
      </c>
      <c r="X2825" s="1" t="s">
        <v>53</v>
      </c>
      <c r="Y2825" s="1" t="s">
        <v>49</v>
      </c>
      <c r="Z2825" s="1" t="s">
        <v>3778</v>
      </c>
      <c r="AA2825" s="1" t="s">
        <v>3817</v>
      </c>
      <c r="AB2825" s="1" t="s">
        <v>3790</v>
      </c>
      <c r="AC2825" s="1" t="s">
        <v>125</v>
      </c>
      <c r="AD2825" s="1" t="s">
        <v>3791</v>
      </c>
      <c r="AE2825" s="1" t="s">
        <v>3792</v>
      </c>
      <c r="AF2825" s="1" t="s">
        <v>70</v>
      </c>
      <c r="AG2825" s="1" t="s">
        <v>3745</v>
      </c>
      <c r="AH2825">
        <v>1021</v>
      </c>
      <c r="AI2825" s="1" t="s">
        <v>113</v>
      </c>
      <c r="AJ2825" s="1" t="s">
        <v>114</v>
      </c>
      <c r="AK2825" s="1" t="s">
        <v>115</v>
      </c>
      <c r="AL2825">
        <v>1</v>
      </c>
      <c r="AM2825" s="1" t="s">
        <v>5821</v>
      </c>
      <c r="AN2825" s="2">
        <v>46143</v>
      </c>
      <c r="AO2825" s="3">
        <v>46143</v>
      </c>
    </row>
    <row r="2826" spans="1:41">
      <c r="A2826" s="1" t="s">
        <v>5822</v>
      </c>
      <c r="B2826" s="1" t="s">
        <v>3733</v>
      </c>
      <c r="E2826" s="1" t="s">
        <v>3734</v>
      </c>
      <c r="F2826">
        <v>46163.833333333336</v>
      </c>
      <c r="G2826">
        <v>46164.833333333336</v>
      </c>
      <c r="H2826">
        <v>46142.833333333336</v>
      </c>
      <c r="I2826">
        <v>46173.833333333336</v>
      </c>
      <c r="J2826" s="1" t="s">
        <v>3735</v>
      </c>
      <c r="K2826" s="1" t="s">
        <v>45</v>
      </c>
      <c r="L2826" s="1" t="s">
        <v>3736</v>
      </c>
      <c r="M2826" s="1" t="s">
        <v>3737</v>
      </c>
      <c r="N2826" s="1" t="s">
        <v>3738</v>
      </c>
      <c r="O2826" s="1" t="s">
        <v>49</v>
      </c>
      <c r="P2826">
        <v>1492.3239000000001</v>
      </c>
      <c r="Q2826" s="1" t="s">
        <v>3739</v>
      </c>
      <c r="R2826">
        <v>3.1610965957189319E-2</v>
      </c>
      <c r="S2826" s="1" t="s">
        <v>3740</v>
      </c>
      <c r="T2826" s="1" t="s">
        <v>52</v>
      </c>
      <c r="U2826">
        <v>47.1738</v>
      </c>
      <c r="V2826">
        <v>38.278100000000002</v>
      </c>
      <c r="W2826">
        <v>38.278100000000002</v>
      </c>
      <c r="X2826" s="1" t="s">
        <v>53</v>
      </c>
      <c r="Y2826" s="1" t="s">
        <v>49</v>
      </c>
      <c r="Z2826" s="1" t="s">
        <v>3736</v>
      </c>
      <c r="AA2826" s="1" t="s">
        <v>3741</v>
      </c>
      <c r="AB2826" s="1" t="s">
        <v>3742</v>
      </c>
      <c r="AC2826" s="1" t="s">
        <v>67</v>
      </c>
      <c r="AD2826" s="1" t="s">
        <v>3743</v>
      </c>
      <c r="AE2826" s="1" t="s">
        <v>3744</v>
      </c>
      <c r="AF2826" s="1" t="s">
        <v>70</v>
      </c>
      <c r="AG2826" s="1" t="s">
        <v>3745</v>
      </c>
      <c r="AH2826">
        <v>1022</v>
      </c>
      <c r="AI2826" s="1" t="s">
        <v>70</v>
      </c>
      <c r="AJ2826" s="1" t="s">
        <v>71</v>
      </c>
      <c r="AK2826" s="1" t="s">
        <v>72</v>
      </c>
      <c r="AL2826">
        <v>1</v>
      </c>
      <c r="AM2826" s="1" t="s">
        <v>5823</v>
      </c>
      <c r="AN2826" s="2">
        <v>46143</v>
      </c>
      <c r="AO2826" s="3">
        <v>46143</v>
      </c>
    </row>
    <row r="2827" spans="1:41">
      <c r="A2827" s="1" t="s">
        <v>5824</v>
      </c>
      <c r="B2827" s="1" t="s">
        <v>3733</v>
      </c>
      <c r="E2827" s="1" t="s">
        <v>3734</v>
      </c>
      <c r="F2827">
        <v>46163.833333333336</v>
      </c>
      <c r="G2827">
        <v>46164.833333333336</v>
      </c>
      <c r="H2827">
        <v>46142.833333333336</v>
      </c>
      <c r="I2827">
        <v>46173.833333333336</v>
      </c>
      <c r="J2827" s="1" t="s">
        <v>3735</v>
      </c>
      <c r="K2827" s="1" t="s">
        <v>45</v>
      </c>
      <c r="L2827" s="1" t="s">
        <v>3736</v>
      </c>
      <c r="M2827" s="1" t="s">
        <v>3748</v>
      </c>
      <c r="N2827" s="1" t="s">
        <v>3738</v>
      </c>
      <c r="O2827" s="1" t="s">
        <v>49</v>
      </c>
      <c r="P2827">
        <v>1551.0427999999999</v>
      </c>
      <c r="Q2827" s="1" t="s">
        <v>3739</v>
      </c>
      <c r="R2827">
        <v>3.1610991005535112E-2</v>
      </c>
      <c r="S2827" s="1" t="s">
        <v>3740</v>
      </c>
      <c r="T2827" s="1" t="s">
        <v>52</v>
      </c>
      <c r="U2827">
        <v>49.03</v>
      </c>
      <c r="V2827">
        <v>39.784199999999998</v>
      </c>
      <c r="W2827">
        <v>39.784199999999998</v>
      </c>
      <c r="X2827" s="1" t="s">
        <v>53</v>
      </c>
      <c r="Y2827" s="1" t="s">
        <v>49</v>
      </c>
      <c r="Z2827" s="1" t="s">
        <v>3736</v>
      </c>
      <c r="AA2827" s="1" t="s">
        <v>55</v>
      </c>
      <c r="AB2827" s="1" t="s">
        <v>56</v>
      </c>
      <c r="AC2827" s="1" t="s">
        <v>57</v>
      </c>
      <c r="AD2827" s="1" t="s">
        <v>58</v>
      </c>
      <c r="AE2827" s="1" t="s">
        <v>59</v>
      </c>
      <c r="AF2827" s="1" t="s">
        <v>56</v>
      </c>
      <c r="AG2827" s="1" t="s">
        <v>3745</v>
      </c>
      <c r="AH2827">
        <v>1023</v>
      </c>
      <c r="AI2827" s="1" t="s">
        <v>56</v>
      </c>
      <c r="AJ2827" s="1" t="s">
        <v>56</v>
      </c>
      <c r="AK2827" s="1" t="s">
        <v>61</v>
      </c>
      <c r="AL2827">
        <v>1</v>
      </c>
      <c r="AM2827" s="1" t="s">
        <v>5825</v>
      </c>
      <c r="AN2827" s="2">
        <v>46143</v>
      </c>
      <c r="AO2827" s="3">
        <v>46143</v>
      </c>
    </row>
    <row r="2828" spans="1:41">
      <c r="A2828" s="1" t="s">
        <v>5826</v>
      </c>
      <c r="B2828" s="1" t="s">
        <v>3733</v>
      </c>
      <c r="E2828" s="1" t="s">
        <v>3734</v>
      </c>
      <c r="F2828">
        <v>46163.833333333336</v>
      </c>
      <c r="G2828">
        <v>46164.833333333336</v>
      </c>
      <c r="H2828">
        <v>46142.833333333336</v>
      </c>
      <c r="I2828">
        <v>46173.833333333336</v>
      </c>
      <c r="J2828" s="1" t="s">
        <v>3751</v>
      </c>
      <c r="K2828" s="1" t="s">
        <v>124</v>
      </c>
      <c r="L2828" s="1" t="s">
        <v>3752</v>
      </c>
      <c r="M2828" s="1" t="s">
        <v>3753</v>
      </c>
      <c r="N2828" s="1" t="s">
        <v>3738</v>
      </c>
      <c r="O2828" s="1" t="s">
        <v>49</v>
      </c>
      <c r="P2828">
        <v>12.3477</v>
      </c>
      <c r="Q2828" s="1" t="s">
        <v>3754</v>
      </c>
      <c r="R2828">
        <v>6.2499817779829447</v>
      </c>
      <c r="S2828" s="1" t="s">
        <v>51</v>
      </c>
      <c r="T2828" s="1" t="s">
        <v>52</v>
      </c>
      <c r="U2828">
        <v>77.172899999999998</v>
      </c>
      <c r="V2828">
        <v>73.314300000000003</v>
      </c>
      <c r="W2828">
        <v>73.314300000000003</v>
      </c>
      <c r="X2828" s="1" t="s">
        <v>53</v>
      </c>
      <c r="Y2828" s="1" t="s">
        <v>49</v>
      </c>
      <c r="Z2828" s="1" t="s">
        <v>3752</v>
      </c>
      <c r="AA2828" s="1" t="s">
        <v>3741</v>
      </c>
      <c r="AB2828" s="1" t="s">
        <v>3742</v>
      </c>
      <c r="AC2828" s="1" t="s">
        <v>67</v>
      </c>
      <c r="AD2828" s="1" t="s">
        <v>3743</v>
      </c>
      <c r="AE2828" s="1" t="s">
        <v>3744</v>
      </c>
      <c r="AF2828" s="1" t="s">
        <v>70</v>
      </c>
      <c r="AG2828" s="1" t="s">
        <v>3745</v>
      </c>
      <c r="AH2828">
        <v>1024</v>
      </c>
      <c r="AI2828" s="1" t="s">
        <v>70</v>
      </c>
      <c r="AJ2828" s="1" t="s">
        <v>71</v>
      </c>
      <c r="AK2828" s="1" t="s">
        <v>72</v>
      </c>
      <c r="AL2828">
        <v>1</v>
      </c>
      <c r="AM2828" s="1" t="s">
        <v>5827</v>
      </c>
      <c r="AN2828" s="2">
        <v>46143</v>
      </c>
      <c r="AO2828" s="3">
        <v>46143</v>
      </c>
    </row>
    <row r="2829" spans="1:41">
      <c r="A2829" s="1" t="s">
        <v>5828</v>
      </c>
      <c r="B2829" s="1" t="s">
        <v>3733</v>
      </c>
      <c r="E2829" s="1" t="s">
        <v>3734</v>
      </c>
      <c r="F2829">
        <v>46163.833333333336</v>
      </c>
      <c r="G2829">
        <v>46164.833333333336</v>
      </c>
      <c r="H2829">
        <v>46142.833333333336</v>
      </c>
      <c r="I2829">
        <v>46173.833333333336</v>
      </c>
      <c r="J2829" s="1" t="s">
        <v>3751</v>
      </c>
      <c r="K2829" s="1" t="s">
        <v>124</v>
      </c>
      <c r="L2829" s="1" t="s">
        <v>3752</v>
      </c>
      <c r="M2829" s="1" t="s">
        <v>3757</v>
      </c>
      <c r="N2829" s="1" t="s">
        <v>3738</v>
      </c>
      <c r="O2829" s="1" t="s">
        <v>49</v>
      </c>
      <c r="P2829">
        <v>11.8432</v>
      </c>
      <c r="Q2829" s="1" t="s">
        <v>3754</v>
      </c>
      <c r="R2829">
        <v>6.2500084436638748</v>
      </c>
      <c r="S2829" s="1" t="s">
        <v>51</v>
      </c>
      <c r="T2829" s="1" t="s">
        <v>52</v>
      </c>
      <c r="U2829">
        <v>74.020099999999999</v>
      </c>
      <c r="V2829">
        <v>70.319100000000006</v>
      </c>
      <c r="W2829">
        <v>70.319100000000006</v>
      </c>
      <c r="X2829" s="1" t="s">
        <v>53</v>
      </c>
      <c r="Y2829" s="1" t="s">
        <v>49</v>
      </c>
      <c r="Z2829" s="1" t="s">
        <v>3752</v>
      </c>
      <c r="AA2829" s="1" t="s">
        <v>3741</v>
      </c>
      <c r="AB2829" s="1" t="s">
        <v>3742</v>
      </c>
      <c r="AC2829" s="1" t="s">
        <v>67</v>
      </c>
      <c r="AD2829" s="1" t="s">
        <v>3743</v>
      </c>
      <c r="AE2829" s="1" t="s">
        <v>3744</v>
      </c>
      <c r="AF2829" s="1" t="s">
        <v>70</v>
      </c>
      <c r="AG2829" s="1" t="s">
        <v>3745</v>
      </c>
      <c r="AH2829">
        <v>1025</v>
      </c>
      <c r="AI2829" s="1" t="s">
        <v>70</v>
      </c>
      <c r="AJ2829" s="1" t="s">
        <v>71</v>
      </c>
      <c r="AK2829" s="1" t="s">
        <v>72</v>
      </c>
      <c r="AL2829">
        <v>1</v>
      </c>
      <c r="AM2829" s="1" t="s">
        <v>5829</v>
      </c>
      <c r="AN2829" s="2">
        <v>46143</v>
      </c>
      <c r="AO2829" s="3">
        <v>46143</v>
      </c>
    </row>
    <row r="2830" spans="1:41">
      <c r="A2830" s="1" t="s">
        <v>5830</v>
      </c>
      <c r="B2830" s="1" t="s">
        <v>3733</v>
      </c>
      <c r="E2830" s="1" t="s">
        <v>3734</v>
      </c>
      <c r="F2830">
        <v>46163.833333333336</v>
      </c>
      <c r="G2830">
        <v>46164.833333333336</v>
      </c>
      <c r="H2830">
        <v>46142.833333333336</v>
      </c>
      <c r="I2830">
        <v>46173.833333333336</v>
      </c>
      <c r="J2830" s="1" t="s">
        <v>3760</v>
      </c>
      <c r="K2830" s="1" t="s">
        <v>76</v>
      </c>
      <c r="L2830" s="1" t="s">
        <v>3761</v>
      </c>
      <c r="M2830" s="1" t="s">
        <v>3762</v>
      </c>
      <c r="N2830" s="1" t="s">
        <v>3738</v>
      </c>
      <c r="O2830" s="1" t="s">
        <v>49</v>
      </c>
      <c r="P2830">
        <v>339.52980000000002</v>
      </c>
      <c r="Q2830" s="1" t="s">
        <v>3763</v>
      </c>
      <c r="R2830">
        <v>2.6000074220289354E-2</v>
      </c>
      <c r="S2830" s="1" t="s">
        <v>51</v>
      </c>
      <c r="T2830" s="1" t="s">
        <v>52</v>
      </c>
      <c r="U2830">
        <v>8.8277999999999999</v>
      </c>
      <c r="V2830">
        <v>8.1486999999999998</v>
      </c>
      <c r="W2830">
        <v>8.1486999999999998</v>
      </c>
      <c r="X2830" s="1" t="s">
        <v>53</v>
      </c>
      <c r="Y2830" s="1" t="s">
        <v>49</v>
      </c>
      <c r="Z2830" s="1" t="s">
        <v>3761</v>
      </c>
      <c r="AA2830" s="1" t="s">
        <v>3741</v>
      </c>
      <c r="AB2830" s="1" t="s">
        <v>3742</v>
      </c>
      <c r="AC2830" s="1" t="s">
        <v>67</v>
      </c>
      <c r="AD2830" s="1" t="s">
        <v>3743</v>
      </c>
      <c r="AE2830" s="1" t="s">
        <v>3744</v>
      </c>
      <c r="AF2830" s="1" t="s">
        <v>70</v>
      </c>
      <c r="AG2830" s="1" t="s">
        <v>3745</v>
      </c>
      <c r="AH2830">
        <v>1026</v>
      </c>
      <c r="AI2830" s="1" t="s">
        <v>70</v>
      </c>
      <c r="AJ2830" s="1" t="s">
        <v>71</v>
      </c>
      <c r="AK2830" s="1" t="s">
        <v>72</v>
      </c>
      <c r="AL2830">
        <v>1</v>
      </c>
      <c r="AM2830" s="1" t="s">
        <v>5831</v>
      </c>
      <c r="AN2830" s="2">
        <v>46143</v>
      </c>
      <c r="AO2830" s="3">
        <v>46143</v>
      </c>
    </row>
    <row r="2831" spans="1:41">
      <c r="A2831" s="1" t="s">
        <v>5832</v>
      </c>
      <c r="B2831" s="1" t="s">
        <v>3733</v>
      </c>
      <c r="E2831" s="1" t="s">
        <v>3734</v>
      </c>
      <c r="F2831">
        <v>46163.833333333336</v>
      </c>
      <c r="G2831">
        <v>46164.833333333336</v>
      </c>
      <c r="H2831">
        <v>46142.833333333336</v>
      </c>
      <c r="I2831">
        <v>46173.833333333336</v>
      </c>
      <c r="J2831" s="1" t="s">
        <v>3760</v>
      </c>
      <c r="K2831" s="1" t="s">
        <v>76</v>
      </c>
      <c r="L2831" s="1" t="s">
        <v>3761</v>
      </c>
      <c r="M2831" s="1" t="s">
        <v>3766</v>
      </c>
      <c r="N2831" s="1" t="s">
        <v>3738</v>
      </c>
      <c r="O2831" s="1" t="s">
        <v>49</v>
      </c>
      <c r="P2831">
        <v>290.77229999999997</v>
      </c>
      <c r="Q2831" s="1" t="s">
        <v>3763</v>
      </c>
      <c r="R2831">
        <v>2.6000069470166174E-2</v>
      </c>
      <c r="S2831" s="1" t="s">
        <v>51</v>
      </c>
      <c r="T2831" s="1" t="s">
        <v>52</v>
      </c>
      <c r="U2831">
        <v>7.5601000000000003</v>
      </c>
      <c r="V2831">
        <v>6.9785000000000004</v>
      </c>
      <c r="W2831">
        <v>6.9785000000000004</v>
      </c>
      <c r="X2831" s="1" t="s">
        <v>53</v>
      </c>
      <c r="Y2831" s="1" t="s">
        <v>49</v>
      </c>
      <c r="Z2831" s="1" t="s">
        <v>3761</v>
      </c>
      <c r="AA2831" s="1" t="s">
        <v>3741</v>
      </c>
      <c r="AB2831" s="1" t="s">
        <v>3742</v>
      </c>
      <c r="AC2831" s="1" t="s">
        <v>67</v>
      </c>
      <c r="AD2831" s="1" t="s">
        <v>3743</v>
      </c>
      <c r="AE2831" s="1" t="s">
        <v>3744</v>
      </c>
      <c r="AF2831" s="1" t="s">
        <v>70</v>
      </c>
      <c r="AG2831" s="1" t="s">
        <v>3745</v>
      </c>
      <c r="AH2831">
        <v>1027</v>
      </c>
      <c r="AI2831" s="1" t="s">
        <v>70</v>
      </c>
      <c r="AJ2831" s="1" t="s">
        <v>71</v>
      </c>
      <c r="AK2831" s="1" t="s">
        <v>72</v>
      </c>
      <c r="AL2831">
        <v>1</v>
      </c>
      <c r="AM2831" s="1" t="s">
        <v>5833</v>
      </c>
      <c r="AN2831" s="2">
        <v>46143</v>
      </c>
      <c r="AO2831" s="3">
        <v>46143</v>
      </c>
    </row>
    <row r="2832" spans="1:41">
      <c r="A2832" s="1" t="s">
        <v>5834</v>
      </c>
      <c r="B2832" s="1" t="s">
        <v>3733</v>
      </c>
      <c r="E2832" s="1" t="s">
        <v>3734</v>
      </c>
      <c r="F2832">
        <v>46163.833333333336</v>
      </c>
      <c r="G2832">
        <v>46164.833333333336</v>
      </c>
      <c r="H2832">
        <v>46142.833333333336</v>
      </c>
      <c r="I2832">
        <v>46173.833333333336</v>
      </c>
      <c r="J2832" s="1" t="s">
        <v>3769</v>
      </c>
      <c r="K2832" s="1" t="s">
        <v>87</v>
      </c>
      <c r="L2832" s="1" t="s">
        <v>3770</v>
      </c>
      <c r="M2832" s="1" t="s">
        <v>3771</v>
      </c>
      <c r="N2832" s="1" t="s">
        <v>3738</v>
      </c>
      <c r="O2832" s="1" t="s">
        <v>49</v>
      </c>
      <c r="P2832">
        <v>455.6884</v>
      </c>
      <c r="Q2832" s="1" t="s">
        <v>3739</v>
      </c>
      <c r="R2832">
        <v>8.2600083741433836E-2</v>
      </c>
      <c r="S2832" s="1" t="s">
        <v>3740</v>
      </c>
      <c r="T2832" s="1" t="s">
        <v>52</v>
      </c>
      <c r="U2832">
        <v>37.639899999999997</v>
      </c>
      <c r="V2832">
        <v>31.023199999999999</v>
      </c>
      <c r="W2832">
        <v>31.023199999999999</v>
      </c>
      <c r="X2832" s="1" t="s">
        <v>53</v>
      </c>
      <c r="Y2832" s="1" t="s">
        <v>49</v>
      </c>
      <c r="Z2832" s="1" t="s">
        <v>3770</v>
      </c>
      <c r="AA2832" s="1" t="s">
        <v>3741</v>
      </c>
      <c r="AB2832" s="1" t="s">
        <v>3742</v>
      </c>
      <c r="AC2832" s="1" t="s">
        <v>67</v>
      </c>
      <c r="AD2832" s="1" t="s">
        <v>3743</v>
      </c>
      <c r="AE2832" s="1" t="s">
        <v>3744</v>
      </c>
      <c r="AF2832" s="1" t="s">
        <v>70</v>
      </c>
      <c r="AG2832" s="1" t="s">
        <v>3745</v>
      </c>
      <c r="AH2832">
        <v>1028</v>
      </c>
      <c r="AI2832" s="1" t="s">
        <v>70</v>
      </c>
      <c r="AJ2832" s="1" t="s">
        <v>71</v>
      </c>
      <c r="AK2832" s="1" t="s">
        <v>72</v>
      </c>
      <c r="AL2832">
        <v>1</v>
      </c>
      <c r="AM2832" s="1" t="s">
        <v>5835</v>
      </c>
      <c r="AN2832" s="2">
        <v>46143</v>
      </c>
      <c r="AO2832" s="3">
        <v>46143</v>
      </c>
    </row>
    <row r="2833" spans="1:41">
      <c r="A2833" s="1" t="s">
        <v>5836</v>
      </c>
      <c r="B2833" s="1" t="s">
        <v>3733</v>
      </c>
      <c r="E2833" s="1" t="s">
        <v>3734</v>
      </c>
      <c r="F2833">
        <v>46163.833333333336</v>
      </c>
      <c r="G2833">
        <v>46164.833333333336</v>
      </c>
      <c r="H2833">
        <v>46142.833333333336</v>
      </c>
      <c r="I2833">
        <v>46173.833333333336</v>
      </c>
      <c r="J2833" s="1" t="s">
        <v>3769</v>
      </c>
      <c r="K2833" s="1" t="s">
        <v>87</v>
      </c>
      <c r="L2833" s="1" t="s">
        <v>3770</v>
      </c>
      <c r="M2833" s="1" t="s">
        <v>3774</v>
      </c>
      <c r="N2833" s="1" t="s">
        <v>3738</v>
      </c>
      <c r="O2833" s="1" t="s">
        <v>49</v>
      </c>
      <c r="P2833">
        <v>443.98129999999998</v>
      </c>
      <c r="Q2833" s="1" t="s">
        <v>3739</v>
      </c>
      <c r="R2833">
        <v>8.2600100499728255E-2</v>
      </c>
      <c r="S2833" s="1" t="s">
        <v>3740</v>
      </c>
      <c r="T2833" s="1" t="s">
        <v>52</v>
      </c>
      <c r="U2833">
        <v>36.672899999999998</v>
      </c>
      <c r="V2833">
        <v>30.226199999999999</v>
      </c>
      <c r="W2833">
        <v>30.226199999999999</v>
      </c>
      <c r="X2833" s="1" t="s">
        <v>53</v>
      </c>
      <c r="Y2833" s="1" t="s">
        <v>49</v>
      </c>
      <c r="Z2833" s="1" t="s">
        <v>3770</v>
      </c>
      <c r="AA2833" s="1" t="s">
        <v>3741</v>
      </c>
      <c r="AB2833" s="1" t="s">
        <v>3742</v>
      </c>
      <c r="AC2833" s="1" t="s">
        <v>67</v>
      </c>
      <c r="AD2833" s="1" t="s">
        <v>3743</v>
      </c>
      <c r="AE2833" s="1" t="s">
        <v>3744</v>
      </c>
      <c r="AF2833" s="1" t="s">
        <v>70</v>
      </c>
      <c r="AG2833" s="1" t="s">
        <v>3745</v>
      </c>
      <c r="AH2833">
        <v>1029</v>
      </c>
      <c r="AI2833" s="1" t="s">
        <v>70</v>
      </c>
      <c r="AJ2833" s="1" t="s">
        <v>71</v>
      </c>
      <c r="AK2833" s="1" t="s">
        <v>72</v>
      </c>
      <c r="AL2833">
        <v>1</v>
      </c>
      <c r="AM2833" s="1" t="s">
        <v>5837</v>
      </c>
      <c r="AN2833" s="2">
        <v>46143</v>
      </c>
      <c r="AO2833" s="3">
        <v>46143</v>
      </c>
    </row>
    <row r="2834" spans="1:41">
      <c r="A2834" s="1" t="s">
        <v>5838</v>
      </c>
      <c r="B2834" s="1" t="s">
        <v>3733</v>
      </c>
      <c r="E2834" s="1" t="s">
        <v>3734</v>
      </c>
      <c r="F2834">
        <v>46163.833333333336</v>
      </c>
      <c r="G2834">
        <v>46164.833333333336</v>
      </c>
      <c r="H2834">
        <v>46142.833333333336</v>
      </c>
      <c r="I2834">
        <v>46173.833333333336</v>
      </c>
      <c r="J2834" s="1" t="s">
        <v>3777</v>
      </c>
      <c r="K2834" s="1" t="s">
        <v>107</v>
      </c>
      <c r="L2834" s="1" t="s">
        <v>3778</v>
      </c>
      <c r="M2834" s="1" t="s">
        <v>3779</v>
      </c>
      <c r="N2834" s="1" t="s">
        <v>3738</v>
      </c>
      <c r="O2834" s="1" t="s">
        <v>49</v>
      </c>
      <c r="P2834">
        <v>276.96390000000002</v>
      </c>
      <c r="Q2834" s="1" t="s">
        <v>3780</v>
      </c>
      <c r="R2834">
        <v>0.50000018052894257</v>
      </c>
      <c r="S2834" s="1" t="s">
        <v>51</v>
      </c>
      <c r="T2834" s="1" t="s">
        <v>52</v>
      </c>
      <c r="U2834">
        <v>138.482</v>
      </c>
      <c r="V2834">
        <v>127.4034</v>
      </c>
      <c r="W2834">
        <v>127.4034</v>
      </c>
      <c r="X2834" s="1" t="s">
        <v>53</v>
      </c>
      <c r="Y2834" s="1" t="s">
        <v>49</v>
      </c>
      <c r="Z2834" s="1" t="s">
        <v>3778</v>
      </c>
      <c r="AA2834" s="1" t="s">
        <v>3781</v>
      </c>
      <c r="AB2834" s="1" t="s">
        <v>3742</v>
      </c>
      <c r="AC2834" s="1" t="s">
        <v>67</v>
      </c>
      <c r="AD2834" s="1" t="s">
        <v>3743</v>
      </c>
      <c r="AE2834" s="1" t="s">
        <v>3744</v>
      </c>
      <c r="AF2834" s="1" t="s">
        <v>70</v>
      </c>
      <c r="AG2834" s="1" t="s">
        <v>3745</v>
      </c>
      <c r="AH2834">
        <v>1030</v>
      </c>
      <c r="AI2834" s="1" t="s">
        <v>113</v>
      </c>
      <c r="AJ2834" s="1" t="s">
        <v>114</v>
      </c>
      <c r="AK2834" s="1" t="s">
        <v>115</v>
      </c>
      <c r="AL2834">
        <v>1</v>
      </c>
      <c r="AM2834" s="1" t="s">
        <v>5839</v>
      </c>
      <c r="AN2834" s="2">
        <v>46143</v>
      </c>
      <c r="AO2834" s="3">
        <v>46143</v>
      </c>
    </row>
    <row r="2835" spans="1:41">
      <c r="A2835" s="1" t="s">
        <v>5840</v>
      </c>
      <c r="B2835" s="1" t="s">
        <v>3733</v>
      </c>
      <c r="E2835" s="1" t="s">
        <v>3734</v>
      </c>
      <c r="F2835">
        <v>46163.833333333336</v>
      </c>
      <c r="G2835">
        <v>46164.833333333336</v>
      </c>
      <c r="H2835">
        <v>46142.833333333336</v>
      </c>
      <c r="I2835">
        <v>46173.833333333336</v>
      </c>
      <c r="J2835" s="1" t="s">
        <v>3777</v>
      </c>
      <c r="K2835" s="1" t="s">
        <v>107</v>
      </c>
      <c r="L2835" s="1" t="s">
        <v>3778</v>
      </c>
      <c r="M2835" s="1" t="s">
        <v>3784</v>
      </c>
      <c r="N2835" s="1" t="s">
        <v>3738</v>
      </c>
      <c r="O2835" s="1" t="s">
        <v>49</v>
      </c>
      <c r="P2835">
        <v>313.2842</v>
      </c>
      <c r="Q2835" s="1" t="s">
        <v>3780</v>
      </c>
      <c r="R2835">
        <v>0.5</v>
      </c>
      <c r="S2835" s="1" t="s">
        <v>51</v>
      </c>
      <c r="T2835" s="1" t="s">
        <v>52</v>
      </c>
      <c r="U2835">
        <v>156.6421</v>
      </c>
      <c r="V2835">
        <v>144.11070000000001</v>
      </c>
      <c r="W2835">
        <v>144.11070000000001</v>
      </c>
      <c r="X2835" s="1" t="s">
        <v>53</v>
      </c>
      <c r="Y2835" s="1" t="s">
        <v>49</v>
      </c>
      <c r="Z2835" s="1" t="s">
        <v>3778</v>
      </c>
      <c r="AA2835" s="1" t="s">
        <v>3781</v>
      </c>
      <c r="AB2835" s="1" t="s">
        <v>3742</v>
      </c>
      <c r="AC2835" s="1" t="s">
        <v>67</v>
      </c>
      <c r="AD2835" s="1" t="s">
        <v>3743</v>
      </c>
      <c r="AE2835" s="1" t="s">
        <v>3744</v>
      </c>
      <c r="AF2835" s="1" t="s">
        <v>70</v>
      </c>
      <c r="AG2835" s="1" t="s">
        <v>3745</v>
      </c>
      <c r="AH2835">
        <v>1031</v>
      </c>
      <c r="AI2835" s="1" t="s">
        <v>113</v>
      </c>
      <c r="AJ2835" s="1" t="s">
        <v>114</v>
      </c>
      <c r="AK2835" s="1" t="s">
        <v>115</v>
      </c>
      <c r="AL2835">
        <v>1</v>
      </c>
      <c r="AM2835" s="1" t="s">
        <v>5841</v>
      </c>
      <c r="AN2835" s="2">
        <v>46143</v>
      </c>
      <c r="AO2835" s="3">
        <v>46143</v>
      </c>
    </row>
    <row r="2836" spans="1:41">
      <c r="A2836" s="1" t="s">
        <v>5842</v>
      </c>
      <c r="B2836" s="1" t="s">
        <v>3733</v>
      </c>
      <c r="E2836" s="1" t="s">
        <v>3787</v>
      </c>
      <c r="F2836">
        <v>46163.833333333336</v>
      </c>
      <c r="G2836">
        <v>46164.833333333336</v>
      </c>
      <c r="H2836">
        <v>46142.833333333336</v>
      </c>
      <c r="I2836">
        <v>46173.833333333336</v>
      </c>
      <c r="J2836" s="1" t="s">
        <v>3735</v>
      </c>
      <c r="K2836" s="1" t="s">
        <v>45</v>
      </c>
      <c r="L2836" s="1" t="s">
        <v>3736</v>
      </c>
      <c r="M2836" s="1" t="s">
        <v>3788</v>
      </c>
      <c r="N2836" s="1" t="s">
        <v>3738</v>
      </c>
      <c r="O2836" s="1" t="s">
        <v>49</v>
      </c>
      <c r="P2836">
        <v>651.50630000000001</v>
      </c>
      <c r="Q2836" s="1" t="s">
        <v>3739</v>
      </c>
      <c r="R2836">
        <v>3.1611052725046558E-2</v>
      </c>
      <c r="S2836" s="1" t="s">
        <v>3740</v>
      </c>
      <c r="T2836" s="1" t="s">
        <v>52</v>
      </c>
      <c r="U2836">
        <v>20.594799999999999</v>
      </c>
      <c r="V2836">
        <v>16.711099999999998</v>
      </c>
      <c r="W2836">
        <v>16.711099999999998</v>
      </c>
      <c r="X2836" s="1" t="s">
        <v>53</v>
      </c>
      <c r="Y2836" s="1" t="s">
        <v>49</v>
      </c>
      <c r="Z2836" s="1" t="s">
        <v>3736</v>
      </c>
      <c r="AA2836" s="1" t="s">
        <v>3789</v>
      </c>
      <c r="AB2836" s="1" t="s">
        <v>3790</v>
      </c>
      <c r="AC2836" s="1" t="s">
        <v>125</v>
      </c>
      <c r="AD2836" s="1" t="s">
        <v>3791</v>
      </c>
      <c r="AE2836" s="1" t="s">
        <v>3792</v>
      </c>
      <c r="AF2836" s="1" t="s">
        <v>70</v>
      </c>
      <c r="AG2836" s="1" t="s">
        <v>3745</v>
      </c>
      <c r="AH2836">
        <v>1032</v>
      </c>
      <c r="AI2836" s="1" t="s">
        <v>70</v>
      </c>
      <c r="AJ2836" s="1" t="s">
        <v>71</v>
      </c>
      <c r="AK2836" s="1" t="s">
        <v>72</v>
      </c>
      <c r="AL2836">
        <v>1</v>
      </c>
      <c r="AM2836" s="1" t="s">
        <v>5843</v>
      </c>
      <c r="AN2836" s="2">
        <v>46143</v>
      </c>
      <c r="AO2836" s="3">
        <v>46143</v>
      </c>
    </row>
    <row r="2837" spans="1:41">
      <c r="A2837" s="1" t="s">
        <v>5844</v>
      </c>
      <c r="B2837" s="1" t="s">
        <v>3733</v>
      </c>
      <c r="E2837" s="1" t="s">
        <v>3787</v>
      </c>
      <c r="F2837">
        <v>46163.833333333336</v>
      </c>
      <c r="G2837">
        <v>46164.833333333336</v>
      </c>
      <c r="H2837">
        <v>46142.833333333336</v>
      </c>
      <c r="I2837">
        <v>46173.833333333336</v>
      </c>
      <c r="J2837" s="1" t="s">
        <v>3735</v>
      </c>
      <c r="K2837" s="1" t="s">
        <v>45</v>
      </c>
      <c r="L2837" s="1" t="s">
        <v>3736</v>
      </c>
      <c r="M2837" s="1" t="s">
        <v>3795</v>
      </c>
      <c r="N2837" s="1" t="s">
        <v>3738</v>
      </c>
      <c r="O2837" s="1" t="s">
        <v>49</v>
      </c>
      <c r="P2837">
        <v>698.87509999999997</v>
      </c>
      <c r="Q2837" s="1" t="s">
        <v>3739</v>
      </c>
      <c r="R2837">
        <v>3.1610941640358915E-2</v>
      </c>
      <c r="S2837" s="1" t="s">
        <v>3740</v>
      </c>
      <c r="T2837" s="1" t="s">
        <v>52</v>
      </c>
      <c r="U2837">
        <v>22.092099999999999</v>
      </c>
      <c r="V2837">
        <v>17.926100000000002</v>
      </c>
      <c r="W2837">
        <v>17.926100000000002</v>
      </c>
      <c r="X2837" s="1" t="s">
        <v>53</v>
      </c>
      <c r="Y2837" s="1" t="s">
        <v>49</v>
      </c>
      <c r="Z2837" s="1" t="s">
        <v>3736</v>
      </c>
      <c r="AA2837" s="1" t="s">
        <v>3789</v>
      </c>
      <c r="AB2837" s="1" t="s">
        <v>3790</v>
      </c>
      <c r="AC2837" s="1" t="s">
        <v>125</v>
      </c>
      <c r="AD2837" s="1" t="s">
        <v>3791</v>
      </c>
      <c r="AE2837" s="1" t="s">
        <v>3792</v>
      </c>
      <c r="AF2837" s="1" t="s">
        <v>70</v>
      </c>
      <c r="AG2837" s="1" t="s">
        <v>3745</v>
      </c>
      <c r="AH2837">
        <v>1033</v>
      </c>
      <c r="AI2837" s="1" t="s">
        <v>70</v>
      </c>
      <c r="AJ2837" s="1" t="s">
        <v>71</v>
      </c>
      <c r="AK2837" s="1" t="s">
        <v>72</v>
      </c>
      <c r="AL2837">
        <v>1</v>
      </c>
      <c r="AM2837" s="1" t="s">
        <v>5845</v>
      </c>
      <c r="AN2837" s="2">
        <v>46143</v>
      </c>
      <c r="AO2837" s="3">
        <v>46143</v>
      </c>
    </row>
    <row r="2838" spans="1:41">
      <c r="A2838" s="1" t="s">
        <v>5846</v>
      </c>
      <c r="B2838" s="1" t="s">
        <v>3733</v>
      </c>
      <c r="E2838" s="1" t="s">
        <v>3787</v>
      </c>
      <c r="F2838">
        <v>46163.833333333336</v>
      </c>
      <c r="G2838">
        <v>46164.833333333336</v>
      </c>
      <c r="H2838">
        <v>46142.833333333336</v>
      </c>
      <c r="I2838">
        <v>46173.833333333336</v>
      </c>
      <c r="J2838" s="1" t="s">
        <v>3751</v>
      </c>
      <c r="K2838" s="1" t="s">
        <v>124</v>
      </c>
      <c r="L2838" s="1" t="s">
        <v>3752</v>
      </c>
      <c r="M2838" s="1" t="s">
        <v>3798</v>
      </c>
      <c r="N2838" s="1" t="s">
        <v>3738</v>
      </c>
      <c r="O2838" s="1" t="s">
        <v>49</v>
      </c>
      <c r="P2838">
        <v>5.7012999999999998</v>
      </c>
      <c r="Q2838" s="1" t="s">
        <v>3754</v>
      </c>
      <c r="R2838">
        <v>6.2499956150351679</v>
      </c>
      <c r="S2838" s="1" t="s">
        <v>51</v>
      </c>
      <c r="T2838" s="1" t="s">
        <v>52</v>
      </c>
      <c r="U2838">
        <v>35.633099999999999</v>
      </c>
      <c r="V2838">
        <v>33.851399999999998</v>
      </c>
      <c r="W2838">
        <v>33.851399999999998</v>
      </c>
      <c r="X2838" s="1" t="s">
        <v>53</v>
      </c>
      <c r="Y2838" s="1" t="s">
        <v>49</v>
      </c>
      <c r="Z2838" s="1" t="s">
        <v>3752</v>
      </c>
      <c r="AA2838" s="1" t="s">
        <v>3789</v>
      </c>
      <c r="AB2838" s="1" t="s">
        <v>3790</v>
      </c>
      <c r="AC2838" s="1" t="s">
        <v>125</v>
      </c>
      <c r="AD2838" s="1" t="s">
        <v>3791</v>
      </c>
      <c r="AE2838" s="1" t="s">
        <v>3792</v>
      </c>
      <c r="AF2838" s="1" t="s">
        <v>70</v>
      </c>
      <c r="AG2838" s="1" t="s">
        <v>3745</v>
      </c>
      <c r="AH2838">
        <v>1034</v>
      </c>
      <c r="AI2838" s="1" t="s">
        <v>70</v>
      </c>
      <c r="AJ2838" s="1" t="s">
        <v>71</v>
      </c>
      <c r="AK2838" s="1" t="s">
        <v>72</v>
      </c>
      <c r="AL2838">
        <v>1</v>
      </c>
      <c r="AM2838" s="1" t="s">
        <v>5847</v>
      </c>
      <c r="AN2838" s="2">
        <v>46143</v>
      </c>
      <c r="AO2838" s="3">
        <v>46143</v>
      </c>
    </row>
    <row r="2839" spans="1:41">
      <c r="A2839" s="1" t="s">
        <v>5848</v>
      </c>
      <c r="B2839" s="1" t="s">
        <v>3733</v>
      </c>
      <c r="E2839" s="1" t="s">
        <v>3787</v>
      </c>
      <c r="F2839">
        <v>46163.833333333336</v>
      </c>
      <c r="G2839">
        <v>46164.833333333336</v>
      </c>
      <c r="H2839">
        <v>46142.833333333336</v>
      </c>
      <c r="I2839">
        <v>46173.833333333336</v>
      </c>
      <c r="J2839" s="1" t="s">
        <v>3751</v>
      </c>
      <c r="K2839" s="1" t="s">
        <v>124</v>
      </c>
      <c r="L2839" s="1" t="s">
        <v>3752</v>
      </c>
      <c r="M2839" s="1" t="s">
        <v>3801</v>
      </c>
      <c r="N2839" s="1" t="s">
        <v>3738</v>
      </c>
      <c r="O2839" s="1" t="s">
        <v>49</v>
      </c>
      <c r="P2839">
        <v>4.9659000000000004</v>
      </c>
      <c r="Q2839" s="1" t="s">
        <v>3754</v>
      </c>
      <c r="R2839">
        <v>6.2500050343341584</v>
      </c>
      <c r="S2839" s="1" t="s">
        <v>51</v>
      </c>
      <c r="T2839" s="1" t="s">
        <v>52</v>
      </c>
      <c r="U2839">
        <v>31.036899999999999</v>
      </c>
      <c r="V2839">
        <v>29.485099999999999</v>
      </c>
      <c r="W2839">
        <v>29.485099999999999</v>
      </c>
      <c r="X2839" s="1" t="s">
        <v>53</v>
      </c>
      <c r="Y2839" s="1" t="s">
        <v>49</v>
      </c>
      <c r="Z2839" s="1" t="s">
        <v>3752</v>
      </c>
      <c r="AA2839" s="1" t="s">
        <v>3789</v>
      </c>
      <c r="AB2839" s="1" t="s">
        <v>3790</v>
      </c>
      <c r="AC2839" s="1" t="s">
        <v>125</v>
      </c>
      <c r="AD2839" s="1" t="s">
        <v>3791</v>
      </c>
      <c r="AE2839" s="1" t="s">
        <v>3792</v>
      </c>
      <c r="AF2839" s="1" t="s">
        <v>70</v>
      </c>
      <c r="AG2839" s="1" t="s">
        <v>3745</v>
      </c>
      <c r="AH2839">
        <v>1035</v>
      </c>
      <c r="AI2839" s="1" t="s">
        <v>70</v>
      </c>
      <c r="AJ2839" s="1" t="s">
        <v>71</v>
      </c>
      <c r="AK2839" s="1" t="s">
        <v>72</v>
      </c>
      <c r="AL2839">
        <v>1</v>
      </c>
      <c r="AM2839" s="1" t="s">
        <v>5849</v>
      </c>
      <c r="AN2839" s="2">
        <v>46143</v>
      </c>
      <c r="AO2839" s="3">
        <v>46143</v>
      </c>
    </row>
    <row r="2840" spans="1:41">
      <c r="A2840" s="1" t="s">
        <v>5850</v>
      </c>
      <c r="B2840" s="1" t="s">
        <v>3733</v>
      </c>
      <c r="E2840" s="1" t="s">
        <v>3787</v>
      </c>
      <c r="F2840">
        <v>46163.833333333336</v>
      </c>
      <c r="G2840">
        <v>46164.833333333336</v>
      </c>
      <c r="H2840">
        <v>46142.833333333336</v>
      </c>
      <c r="I2840">
        <v>46173.833333333336</v>
      </c>
      <c r="J2840" s="1" t="s">
        <v>3760</v>
      </c>
      <c r="K2840" s="1" t="s">
        <v>76</v>
      </c>
      <c r="L2840" s="1" t="s">
        <v>3761</v>
      </c>
      <c r="M2840" s="1" t="s">
        <v>3804</v>
      </c>
      <c r="N2840" s="1" t="s">
        <v>3738</v>
      </c>
      <c r="O2840" s="1" t="s">
        <v>49</v>
      </c>
      <c r="P2840">
        <v>154.65270000000001</v>
      </c>
      <c r="Q2840" s="1" t="s">
        <v>3763</v>
      </c>
      <c r="R2840">
        <v>2.6000192689814017E-2</v>
      </c>
      <c r="S2840" s="1" t="s">
        <v>51</v>
      </c>
      <c r="T2840" s="1" t="s">
        <v>52</v>
      </c>
      <c r="U2840">
        <v>4.0209999999999999</v>
      </c>
      <c r="V2840">
        <v>3.7117</v>
      </c>
      <c r="W2840">
        <v>3.7117</v>
      </c>
      <c r="X2840" s="1" t="s">
        <v>53</v>
      </c>
      <c r="Y2840" s="1" t="s">
        <v>49</v>
      </c>
      <c r="Z2840" s="1" t="s">
        <v>3761</v>
      </c>
      <c r="AA2840" s="1" t="s">
        <v>3789</v>
      </c>
      <c r="AB2840" s="1" t="s">
        <v>3790</v>
      </c>
      <c r="AC2840" s="1" t="s">
        <v>125</v>
      </c>
      <c r="AD2840" s="1" t="s">
        <v>3791</v>
      </c>
      <c r="AE2840" s="1" t="s">
        <v>3792</v>
      </c>
      <c r="AF2840" s="1" t="s">
        <v>70</v>
      </c>
      <c r="AG2840" s="1" t="s">
        <v>3745</v>
      </c>
      <c r="AH2840">
        <v>1036</v>
      </c>
      <c r="AI2840" s="1" t="s">
        <v>70</v>
      </c>
      <c r="AJ2840" s="1" t="s">
        <v>71</v>
      </c>
      <c r="AK2840" s="1" t="s">
        <v>72</v>
      </c>
      <c r="AL2840">
        <v>1</v>
      </c>
      <c r="AM2840" s="1" t="s">
        <v>5851</v>
      </c>
      <c r="AN2840" s="2">
        <v>46143</v>
      </c>
      <c r="AO2840" s="3">
        <v>46143</v>
      </c>
    </row>
    <row r="2841" spans="1:41">
      <c r="A2841" s="1" t="s">
        <v>5852</v>
      </c>
      <c r="B2841" s="1" t="s">
        <v>3733</v>
      </c>
      <c r="E2841" s="1" t="s">
        <v>3787</v>
      </c>
      <c r="F2841">
        <v>46163.833333333336</v>
      </c>
      <c r="G2841">
        <v>46164.833333333336</v>
      </c>
      <c r="H2841">
        <v>46142.833333333336</v>
      </c>
      <c r="I2841">
        <v>46173.833333333336</v>
      </c>
      <c r="J2841" s="1" t="s">
        <v>3760</v>
      </c>
      <c r="K2841" s="1" t="s">
        <v>76</v>
      </c>
      <c r="L2841" s="1" t="s">
        <v>3761</v>
      </c>
      <c r="M2841" s="1" t="s">
        <v>3807</v>
      </c>
      <c r="N2841" s="1" t="s">
        <v>3738</v>
      </c>
      <c r="O2841" s="1" t="s">
        <v>49</v>
      </c>
      <c r="P2841">
        <v>135.95509999999999</v>
      </c>
      <c r="Q2841" s="1" t="s">
        <v>3763</v>
      </c>
      <c r="R2841">
        <v>2.5999760214953319E-2</v>
      </c>
      <c r="S2841" s="1" t="s">
        <v>51</v>
      </c>
      <c r="T2841" s="1" t="s">
        <v>52</v>
      </c>
      <c r="U2841">
        <v>3.5348000000000002</v>
      </c>
      <c r="V2841">
        <v>3.2629000000000001</v>
      </c>
      <c r="W2841">
        <v>3.2629000000000001</v>
      </c>
      <c r="X2841" s="1" t="s">
        <v>53</v>
      </c>
      <c r="Y2841" s="1" t="s">
        <v>49</v>
      </c>
      <c r="Z2841" s="1" t="s">
        <v>3761</v>
      </c>
      <c r="AA2841" s="1" t="s">
        <v>3789</v>
      </c>
      <c r="AB2841" s="1" t="s">
        <v>3790</v>
      </c>
      <c r="AC2841" s="1" t="s">
        <v>125</v>
      </c>
      <c r="AD2841" s="1" t="s">
        <v>3791</v>
      </c>
      <c r="AE2841" s="1" t="s">
        <v>3792</v>
      </c>
      <c r="AF2841" s="1" t="s">
        <v>70</v>
      </c>
      <c r="AG2841" s="1" t="s">
        <v>3745</v>
      </c>
      <c r="AH2841">
        <v>1037</v>
      </c>
      <c r="AI2841" s="1" t="s">
        <v>70</v>
      </c>
      <c r="AJ2841" s="1" t="s">
        <v>71</v>
      </c>
      <c r="AK2841" s="1" t="s">
        <v>72</v>
      </c>
      <c r="AL2841">
        <v>1</v>
      </c>
      <c r="AM2841" s="1" t="s">
        <v>5853</v>
      </c>
      <c r="AN2841" s="2">
        <v>46143</v>
      </c>
      <c r="AO2841" s="3">
        <v>46143</v>
      </c>
    </row>
    <row r="2842" spans="1:41">
      <c r="A2842" s="1" t="s">
        <v>5854</v>
      </c>
      <c r="B2842" s="1" t="s">
        <v>3733</v>
      </c>
      <c r="E2842" s="1" t="s">
        <v>3787</v>
      </c>
      <c r="F2842">
        <v>46163.833333333336</v>
      </c>
      <c r="G2842">
        <v>46164.833333333336</v>
      </c>
      <c r="H2842">
        <v>46142.833333333336</v>
      </c>
      <c r="I2842">
        <v>46173.833333333336</v>
      </c>
      <c r="J2842" s="1" t="s">
        <v>3769</v>
      </c>
      <c r="K2842" s="1" t="s">
        <v>87</v>
      </c>
      <c r="L2842" s="1" t="s">
        <v>3770</v>
      </c>
      <c r="M2842" s="1" t="s">
        <v>3810</v>
      </c>
      <c r="N2842" s="1" t="s">
        <v>3738</v>
      </c>
      <c r="O2842" s="1" t="s">
        <v>49</v>
      </c>
      <c r="P2842">
        <v>188.41059999999999</v>
      </c>
      <c r="Q2842" s="1" t="s">
        <v>3739</v>
      </c>
      <c r="R2842">
        <v>8.2599917414412985E-2</v>
      </c>
      <c r="S2842" s="1" t="s">
        <v>3740</v>
      </c>
      <c r="T2842" s="1" t="s">
        <v>52</v>
      </c>
      <c r="U2842">
        <v>15.5627</v>
      </c>
      <c r="V2842">
        <v>12.827</v>
      </c>
      <c r="W2842">
        <v>12.827</v>
      </c>
      <c r="X2842" s="1" t="s">
        <v>53</v>
      </c>
      <c r="Y2842" s="1" t="s">
        <v>49</v>
      </c>
      <c r="Z2842" s="1" t="s">
        <v>3770</v>
      </c>
      <c r="AA2842" s="1" t="s">
        <v>3789</v>
      </c>
      <c r="AB2842" s="1" t="s">
        <v>3790</v>
      </c>
      <c r="AC2842" s="1" t="s">
        <v>125</v>
      </c>
      <c r="AD2842" s="1" t="s">
        <v>3791</v>
      </c>
      <c r="AE2842" s="1" t="s">
        <v>3792</v>
      </c>
      <c r="AF2842" s="1" t="s">
        <v>70</v>
      </c>
      <c r="AG2842" s="1" t="s">
        <v>3745</v>
      </c>
      <c r="AH2842">
        <v>1038</v>
      </c>
      <c r="AI2842" s="1" t="s">
        <v>70</v>
      </c>
      <c r="AJ2842" s="1" t="s">
        <v>71</v>
      </c>
      <c r="AK2842" s="1" t="s">
        <v>72</v>
      </c>
      <c r="AL2842">
        <v>1</v>
      </c>
      <c r="AM2842" s="1" t="s">
        <v>5855</v>
      </c>
      <c r="AN2842" s="2">
        <v>46143</v>
      </c>
      <c r="AO2842" s="3">
        <v>46143</v>
      </c>
    </row>
    <row r="2843" spans="1:41">
      <c r="A2843" s="1" t="s">
        <v>5856</v>
      </c>
      <c r="B2843" s="1" t="s">
        <v>3733</v>
      </c>
      <c r="E2843" s="1" t="s">
        <v>3787</v>
      </c>
      <c r="F2843">
        <v>46163.833333333336</v>
      </c>
      <c r="G2843">
        <v>46164.833333333336</v>
      </c>
      <c r="H2843">
        <v>46142.833333333336</v>
      </c>
      <c r="I2843">
        <v>46173.833333333336</v>
      </c>
      <c r="J2843" s="1" t="s">
        <v>3769</v>
      </c>
      <c r="K2843" s="1" t="s">
        <v>87</v>
      </c>
      <c r="L2843" s="1" t="s">
        <v>3770</v>
      </c>
      <c r="M2843" s="1" t="s">
        <v>3813</v>
      </c>
      <c r="N2843" s="1" t="s">
        <v>3738</v>
      </c>
      <c r="O2843" s="1" t="s">
        <v>49</v>
      </c>
      <c r="P2843">
        <v>175.5788</v>
      </c>
      <c r="Q2843" s="1" t="s">
        <v>3739</v>
      </c>
      <c r="R2843">
        <v>8.2599949424417979E-2</v>
      </c>
      <c r="S2843" s="1" t="s">
        <v>3740</v>
      </c>
      <c r="T2843" s="1" t="s">
        <v>52</v>
      </c>
      <c r="U2843">
        <v>14.502800000000001</v>
      </c>
      <c r="V2843">
        <v>11.9534</v>
      </c>
      <c r="W2843">
        <v>11.9534</v>
      </c>
      <c r="X2843" s="1" t="s">
        <v>53</v>
      </c>
      <c r="Y2843" s="1" t="s">
        <v>49</v>
      </c>
      <c r="Z2843" s="1" t="s">
        <v>3770</v>
      </c>
      <c r="AA2843" s="1" t="s">
        <v>3789</v>
      </c>
      <c r="AB2843" s="1" t="s">
        <v>3790</v>
      </c>
      <c r="AC2843" s="1" t="s">
        <v>125</v>
      </c>
      <c r="AD2843" s="1" t="s">
        <v>3791</v>
      </c>
      <c r="AE2843" s="1" t="s">
        <v>3792</v>
      </c>
      <c r="AF2843" s="1" t="s">
        <v>70</v>
      </c>
      <c r="AG2843" s="1" t="s">
        <v>3745</v>
      </c>
      <c r="AH2843">
        <v>1039</v>
      </c>
      <c r="AI2843" s="1" t="s">
        <v>70</v>
      </c>
      <c r="AJ2843" s="1" t="s">
        <v>71</v>
      </c>
      <c r="AK2843" s="1" t="s">
        <v>72</v>
      </c>
      <c r="AL2843">
        <v>1</v>
      </c>
      <c r="AM2843" s="1" t="s">
        <v>5857</v>
      </c>
      <c r="AN2843" s="2">
        <v>46143</v>
      </c>
      <c r="AO2843" s="3">
        <v>46143</v>
      </c>
    </row>
    <row r="2844" spans="1:41">
      <c r="A2844" s="1" t="s">
        <v>5858</v>
      </c>
      <c r="B2844" s="1" t="s">
        <v>3733</v>
      </c>
      <c r="E2844" s="1" t="s">
        <v>3787</v>
      </c>
      <c r="F2844">
        <v>46163.833333333336</v>
      </c>
      <c r="G2844">
        <v>46164.833333333336</v>
      </c>
      <c r="H2844">
        <v>46142.833333333336</v>
      </c>
      <c r="I2844">
        <v>46173.833333333336</v>
      </c>
      <c r="J2844" s="1" t="s">
        <v>3777</v>
      </c>
      <c r="K2844" s="1" t="s">
        <v>107</v>
      </c>
      <c r="L2844" s="1" t="s">
        <v>3778</v>
      </c>
      <c r="M2844" s="1" t="s">
        <v>3816</v>
      </c>
      <c r="N2844" s="1" t="s">
        <v>3738</v>
      </c>
      <c r="O2844" s="1" t="s">
        <v>49</v>
      </c>
      <c r="P2844">
        <v>133.78479999999999</v>
      </c>
      <c r="Q2844" s="1" t="s">
        <v>3780</v>
      </c>
      <c r="R2844">
        <v>0.5</v>
      </c>
      <c r="S2844" s="1" t="s">
        <v>51</v>
      </c>
      <c r="T2844" s="1" t="s">
        <v>52</v>
      </c>
      <c r="U2844">
        <v>66.892399999999995</v>
      </c>
      <c r="V2844">
        <v>61.540999999999997</v>
      </c>
      <c r="W2844">
        <v>61.540999999999997</v>
      </c>
      <c r="X2844" s="1" t="s">
        <v>53</v>
      </c>
      <c r="Y2844" s="1" t="s">
        <v>49</v>
      </c>
      <c r="Z2844" s="1" t="s">
        <v>3778</v>
      </c>
      <c r="AA2844" s="1" t="s">
        <v>3817</v>
      </c>
      <c r="AB2844" s="1" t="s">
        <v>3790</v>
      </c>
      <c r="AC2844" s="1" t="s">
        <v>125</v>
      </c>
      <c r="AD2844" s="1" t="s">
        <v>3791</v>
      </c>
      <c r="AE2844" s="1" t="s">
        <v>3792</v>
      </c>
      <c r="AF2844" s="1" t="s">
        <v>70</v>
      </c>
      <c r="AG2844" s="1" t="s">
        <v>3745</v>
      </c>
      <c r="AH2844">
        <v>1040</v>
      </c>
      <c r="AI2844" s="1" t="s">
        <v>113</v>
      </c>
      <c r="AJ2844" s="1" t="s">
        <v>114</v>
      </c>
      <c r="AK2844" s="1" t="s">
        <v>115</v>
      </c>
      <c r="AL2844">
        <v>1</v>
      </c>
      <c r="AM2844" s="1" t="s">
        <v>5859</v>
      </c>
      <c r="AN2844" s="2">
        <v>46143</v>
      </c>
      <c r="AO2844" s="3">
        <v>46143</v>
      </c>
    </row>
    <row r="2845" spans="1:41">
      <c r="A2845" s="1" t="s">
        <v>5860</v>
      </c>
      <c r="B2845" s="1" t="s">
        <v>3733</v>
      </c>
      <c r="E2845" s="1" t="s">
        <v>3787</v>
      </c>
      <c r="F2845">
        <v>46163.833333333336</v>
      </c>
      <c r="G2845">
        <v>46164.833333333336</v>
      </c>
      <c r="H2845">
        <v>46142.833333333336</v>
      </c>
      <c r="I2845">
        <v>46173.833333333336</v>
      </c>
      <c r="J2845" s="1" t="s">
        <v>3777</v>
      </c>
      <c r="K2845" s="1" t="s">
        <v>107</v>
      </c>
      <c r="L2845" s="1" t="s">
        <v>3778</v>
      </c>
      <c r="M2845" s="1" t="s">
        <v>3820</v>
      </c>
      <c r="N2845" s="1" t="s">
        <v>3738</v>
      </c>
      <c r="O2845" s="1" t="s">
        <v>49</v>
      </c>
      <c r="P2845">
        <v>125.1829</v>
      </c>
      <c r="Q2845" s="1" t="s">
        <v>3780</v>
      </c>
      <c r="R2845">
        <v>0.50000039941557517</v>
      </c>
      <c r="S2845" s="1" t="s">
        <v>51</v>
      </c>
      <c r="T2845" s="1" t="s">
        <v>52</v>
      </c>
      <c r="U2845">
        <v>62.591500000000003</v>
      </c>
      <c r="V2845">
        <v>57.584099999999999</v>
      </c>
      <c r="W2845">
        <v>57.584099999999999</v>
      </c>
      <c r="X2845" s="1" t="s">
        <v>53</v>
      </c>
      <c r="Y2845" s="1" t="s">
        <v>49</v>
      </c>
      <c r="Z2845" s="1" t="s">
        <v>3778</v>
      </c>
      <c r="AA2845" s="1" t="s">
        <v>3817</v>
      </c>
      <c r="AB2845" s="1" t="s">
        <v>3790</v>
      </c>
      <c r="AC2845" s="1" t="s">
        <v>125</v>
      </c>
      <c r="AD2845" s="1" t="s">
        <v>3791</v>
      </c>
      <c r="AE2845" s="1" t="s">
        <v>3792</v>
      </c>
      <c r="AF2845" s="1" t="s">
        <v>70</v>
      </c>
      <c r="AG2845" s="1" t="s">
        <v>3745</v>
      </c>
      <c r="AH2845">
        <v>1041</v>
      </c>
      <c r="AI2845" s="1" t="s">
        <v>113</v>
      </c>
      <c r="AJ2845" s="1" t="s">
        <v>114</v>
      </c>
      <c r="AK2845" s="1" t="s">
        <v>115</v>
      </c>
      <c r="AL2845">
        <v>1</v>
      </c>
      <c r="AM2845" s="1" t="s">
        <v>5861</v>
      </c>
      <c r="AN2845" s="2">
        <v>46143</v>
      </c>
      <c r="AO2845" s="3">
        <v>46143</v>
      </c>
    </row>
    <row r="2846" spans="1:41">
      <c r="A2846" s="1" t="s">
        <v>5862</v>
      </c>
      <c r="B2846" s="1" t="s">
        <v>3733</v>
      </c>
      <c r="E2846" s="1" t="s">
        <v>3734</v>
      </c>
      <c r="F2846">
        <v>46164.833333333336</v>
      </c>
      <c r="G2846">
        <v>46165.833333333336</v>
      </c>
      <c r="H2846">
        <v>46142.833333333336</v>
      </c>
      <c r="I2846">
        <v>46173.833333333336</v>
      </c>
      <c r="J2846" s="1" t="s">
        <v>3735</v>
      </c>
      <c r="K2846" s="1" t="s">
        <v>45</v>
      </c>
      <c r="L2846" s="1" t="s">
        <v>3736</v>
      </c>
      <c r="M2846" s="1" t="s">
        <v>3737</v>
      </c>
      <c r="N2846" s="1" t="s">
        <v>3738</v>
      </c>
      <c r="O2846" s="1" t="s">
        <v>49</v>
      </c>
      <c r="P2846">
        <v>1539.6062999999999</v>
      </c>
      <c r="Q2846" s="1" t="s">
        <v>3739</v>
      </c>
      <c r="R2846">
        <v>3.1611003410417331E-2</v>
      </c>
      <c r="S2846" s="1" t="s">
        <v>3740</v>
      </c>
      <c r="T2846" s="1" t="s">
        <v>52</v>
      </c>
      <c r="U2846">
        <v>48.668500000000002</v>
      </c>
      <c r="V2846">
        <v>39.490900000000003</v>
      </c>
      <c r="W2846">
        <v>39.490900000000003</v>
      </c>
      <c r="X2846" s="1" t="s">
        <v>53</v>
      </c>
      <c r="Y2846" s="1" t="s">
        <v>49</v>
      </c>
      <c r="Z2846" s="1" t="s">
        <v>3736</v>
      </c>
      <c r="AA2846" s="1" t="s">
        <v>3741</v>
      </c>
      <c r="AB2846" s="1" t="s">
        <v>3742</v>
      </c>
      <c r="AC2846" s="1" t="s">
        <v>67</v>
      </c>
      <c r="AD2846" s="1" t="s">
        <v>3743</v>
      </c>
      <c r="AE2846" s="1" t="s">
        <v>3744</v>
      </c>
      <c r="AF2846" s="1" t="s">
        <v>70</v>
      </c>
      <c r="AG2846" s="1" t="s">
        <v>3745</v>
      </c>
      <c r="AH2846">
        <v>1042</v>
      </c>
      <c r="AI2846" s="1" t="s">
        <v>70</v>
      </c>
      <c r="AJ2846" s="1" t="s">
        <v>71</v>
      </c>
      <c r="AK2846" s="1" t="s">
        <v>72</v>
      </c>
      <c r="AL2846">
        <v>1</v>
      </c>
      <c r="AM2846" s="1" t="s">
        <v>5863</v>
      </c>
      <c r="AN2846" s="2">
        <v>46143</v>
      </c>
      <c r="AO2846" s="3">
        <v>46143</v>
      </c>
    </row>
    <row r="2847" spans="1:41">
      <c r="A2847" s="1" t="s">
        <v>5864</v>
      </c>
      <c r="B2847" s="1" t="s">
        <v>3733</v>
      </c>
      <c r="E2847" s="1" t="s">
        <v>3734</v>
      </c>
      <c r="F2847">
        <v>46164.833333333336</v>
      </c>
      <c r="G2847">
        <v>46165.833333333336</v>
      </c>
      <c r="H2847">
        <v>46142.833333333336</v>
      </c>
      <c r="I2847">
        <v>46173.833333333336</v>
      </c>
      <c r="J2847" s="1" t="s">
        <v>3735</v>
      </c>
      <c r="K2847" s="1" t="s">
        <v>45</v>
      </c>
      <c r="L2847" s="1" t="s">
        <v>3736</v>
      </c>
      <c r="M2847" s="1" t="s">
        <v>3748</v>
      </c>
      <c r="N2847" s="1" t="s">
        <v>3738</v>
      </c>
      <c r="O2847" s="1" t="s">
        <v>49</v>
      </c>
      <c r="P2847">
        <v>1410.6632999999999</v>
      </c>
      <c r="Q2847" s="1" t="s">
        <v>3739</v>
      </c>
      <c r="R2847">
        <v>3.1611015895855514E-2</v>
      </c>
      <c r="S2847" s="1" t="s">
        <v>3740</v>
      </c>
      <c r="T2847" s="1" t="s">
        <v>52</v>
      </c>
      <c r="U2847">
        <v>44.592500000000001</v>
      </c>
      <c r="V2847">
        <v>36.183500000000002</v>
      </c>
      <c r="W2847">
        <v>36.183500000000002</v>
      </c>
      <c r="X2847" s="1" t="s">
        <v>53</v>
      </c>
      <c r="Y2847" s="1" t="s">
        <v>49</v>
      </c>
      <c r="Z2847" s="1" t="s">
        <v>3736</v>
      </c>
      <c r="AA2847" s="1" t="s">
        <v>3741</v>
      </c>
      <c r="AB2847" s="1" t="s">
        <v>3742</v>
      </c>
      <c r="AC2847" s="1" t="s">
        <v>67</v>
      </c>
      <c r="AD2847" s="1" t="s">
        <v>3743</v>
      </c>
      <c r="AE2847" s="1" t="s">
        <v>3744</v>
      </c>
      <c r="AF2847" s="1" t="s">
        <v>70</v>
      </c>
      <c r="AG2847" s="1" t="s">
        <v>3745</v>
      </c>
      <c r="AH2847">
        <v>1043</v>
      </c>
      <c r="AI2847" s="1" t="s">
        <v>70</v>
      </c>
      <c r="AJ2847" s="1" t="s">
        <v>71</v>
      </c>
      <c r="AK2847" s="1" t="s">
        <v>72</v>
      </c>
      <c r="AL2847">
        <v>1</v>
      </c>
      <c r="AM2847" s="1" t="s">
        <v>5865</v>
      </c>
      <c r="AN2847" s="2">
        <v>46143</v>
      </c>
      <c r="AO2847" s="3">
        <v>46143</v>
      </c>
    </row>
    <row r="2848" spans="1:41">
      <c r="A2848" s="1" t="s">
        <v>5866</v>
      </c>
      <c r="B2848" s="1" t="s">
        <v>3733</v>
      </c>
      <c r="E2848" s="1" t="s">
        <v>3734</v>
      </c>
      <c r="F2848">
        <v>46164.833333333336</v>
      </c>
      <c r="G2848">
        <v>46165.833333333336</v>
      </c>
      <c r="H2848">
        <v>46142.833333333336</v>
      </c>
      <c r="I2848">
        <v>46173.833333333336</v>
      </c>
      <c r="J2848" s="1" t="s">
        <v>3751</v>
      </c>
      <c r="K2848" s="1" t="s">
        <v>124</v>
      </c>
      <c r="L2848" s="1" t="s">
        <v>3752</v>
      </c>
      <c r="M2848" s="1" t="s">
        <v>3753</v>
      </c>
      <c r="N2848" s="1" t="s">
        <v>3738</v>
      </c>
      <c r="O2848" s="1" t="s">
        <v>49</v>
      </c>
      <c r="P2848">
        <v>12.4613</v>
      </c>
      <c r="Q2848" s="1" t="s">
        <v>3754</v>
      </c>
      <c r="R2848">
        <v>6.2500060186336892</v>
      </c>
      <c r="S2848" s="1" t="s">
        <v>51</v>
      </c>
      <c r="T2848" s="1" t="s">
        <v>52</v>
      </c>
      <c r="U2848">
        <v>77.883200000000002</v>
      </c>
      <c r="V2848">
        <v>73.989000000000004</v>
      </c>
      <c r="W2848">
        <v>73.989000000000004</v>
      </c>
      <c r="X2848" s="1" t="s">
        <v>53</v>
      </c>
      <c r="Y2848" s="1" t="s">
        <v>49</v>
      </c>
      <c r="Z2848" s="1" t="s">
        <v>3752</v>
      </c>
      <c r="AA2848" s="1" t="s">
        <v>55</v>
      </c>
      <c r="AB2848" s="1" t="s">
        <v>56</v>
      </c>
      <c r="AC2848" s="1" t="s">
        <v>57</v>
      </c>
      <c r="AD2848" s="1" t="s">
        <v>58</v>
      </c>
      <c r="AE2848" s="1" t="s">
        <v>59</v>
      </c>
      <c r="AF2848" s="1" t="s">
        <v>56</v>
      </c>
      <c r="AG2848" s="1" t="s">
        <v>3745</v>
      </c>
      <c r="AH2848">
        <v>1044</v>
      </c>
      <c r="AI2848" s="1" t="s">
        <v>56</v>
      </c>
      <c r="AJ2848" s="1" t="s">
        <v>56</v>
      </c>
      <c r="AK2848" s="1" t="s">
        <v>61</v>
      </c>
      <c r="AL2848">
        <v>1</v>
      </c>
      <c r="AM2848" s="1" t="s">
        <v>5867</v>
      </c>
      <c r="AN2848" s="2">
        <v>46143</v>
      </c>
      <c r="AO2848" s="3">
        <v>46143</v>
      </c>
    </row>
    <row r="2849" spans="1:41">
      <c r="A2849" s="1" t="s">
        <v>5868</v>
      </c>
      <c r="B2849" s="1" t="s">
        <v>3733</v>
      </c>
      <c r="E2849" s="1" t="s">
        <v>3734</v>
      </c>
      <c r="F2849">
        <v>46164.833333333336</v>
      </c>
      <c r="G2849">
        <v>46165.833333333336</v>
      </c>
      <c r="H2849">
        <v>46142.833333333336</v>
      </c>
      <c r="I2849">
        <v>46173.833333333336</v>
      </c>
      <c r="J2849" s="1" t="s">
        <v>3751</v>
      </c>
      <c r="K2849" s="1" t="s">
        <v>124</v>
      </c>
      <c r="L2849" s="1" t="s">
        <v>3752</v>
      </c>
      <c r="M2849" s="1" t="s">
        <v>3757</v>
      </c>
      <c r="N2849" s="1" t="s">
        <v>3738</v>
      </c>
      <c r="O2849" s="1" t="s">
        <v>49</v>
      </c>
      <c r="P2849">
        <v>11.127599999999999</v>
      </c>
      <c r="Q2849" s="1" t="s">
        <v>3754</v>
      </c>
      <c r="R2849">
        <v>6.25</v>
      </c>
      <c r="S2849" s="1" t="s">
        <v>51</v>
      </c>
      <c r="T2849" s="1" t="s">
        <v>52</v>
      </c>
      <c r="U2849">
        <v>69.547499999999999</v>
      </c>
      <c r="V2849">
        <v>66.070099999999996</v>
      </c>
      <c r="W2849">
        <v>66.070099999999996</v>
      </c>
      <c r="X2849" s="1" t="s">
        <v>53</v>
      </c>
      <c r="Y2849" s="1" t="s">
        <v>49</v>
      </c>
      <c r="Z2849" s="1" t="s">
        <v>3752</v>
      </c>
      <c r="AA2849" s="1" t="s">
        <v>3741</v>
      </c>
      <c r="AB2849" s="1" t="s">
        <v>3742</v>
      </c>
      <c r="AC2849" s="1" t="s">
        <v>67</v>
      </c>
      <c r="AD2849" s="1" t="s">
        <v>3743</v>
      </c>
      <c r="AE2849" s="1" t="s">
        <v>3744</v>
      </c>
      <c r="AF2849" s="1" t="s">
        <v>70</v>
      </c>
      <c r="AG2849" s="1" t="s">
        <v>3745</v>
      </c>
      <c r="AH2849">
        <v>1045</v>
      </c>
      <c r="AI2849" s="1" t="s">
        <v>70</v>
      </c>
      <c r="AJ2849" s="1" t="s">
        <v>71</v>
      </c>
      <c r="AK2849" s="1" t="s">
        <v>72</v>
      </c>
      <c r="AL2849">
        <v>1</v>
      </c>
      <c r="AM2849" s="1" t="s">
        <v>5869</v>
      </c>
      <c r="AN2849" s="2">
        <v>46143</v>
      </c>
      <c r="AO2849" s="3">
        <v>46143</v>
      </c>
    </row>
    <row r="2850" spans="1:41">
      <c r="A2850" s="1" t="s">
        <v>5870</v>
      </c>
      <c r="B2850" s="1" t="s">
        <v>3733</v>
      </c>
      <c r="E2850" s="1" t="s">
        <v>3734</v>
      </c>
      <c r="F2850">
        <v>46164.833333333336</v>
      </c>
      <c r="G2850">
        <v>46165.833333333336</v>
      </c>
      <c r="H2850">
        <v>46142.833333333336</v>
      </c>
      <c r="I2850">
        <v>46173.833333333336</v>
      </c>
      <c r="J2850" s="1" t="s">
        <v>3760</v>
      </c>
      <c r="K2850" s="1" t="s">
        <v>76</v>
      </c>
      <c r="L2850" s="1" t="s">
        <v>3761</v>
      </c>
      <c r="M2850" s="1" t="s">
        <v>3762</v>
      </c>
      <c r="N2850" s="1" t="s">
        <v>3738</v>
      </c>
      <c r="O2850" s="1" t="s">
        <v>49</v>
      </c>
      <c r="P2850">
        <v>317.34910000000002</v>
      </c>
      <c r="Q2850" s="1" t="s">
        <v>3763</v>
      </c>
      <c r="R2850">
        <v>2.6000073735832244E-2</v>
      </c>
      <c r="S2850" s="1" t="s">
        <v>51</v>
      </c>
      <c r="T2850" s="1" t="s">
        <v>52</v>
      </c>
      <c r="U2850">
        <v>8.2510999999999992</v>
      </c>
      <c r="V2850">
        <v>7.6163999999999996</v>
      </c>
      <c r="W2850">
        <v>7.6163999999999996</v>
      </c>
      <c r="X2850" s="1" t="s">
        <v>53</v>
      </c>
      <c r="Y2850" s="1" t="s">
        <v>49</v>
      </c>
      <c r="Z2850" s="1" t="s">
        <v>3761</v>
      </c>
      <c r="AA2850" s="1" t="s">
        <v>3741</v>
      </c>
      <c r="AB2850" s="1" t="s">
        <v>3742</v>
      </c>
      <c r="AC2850" s="1" t="s">
        <v>67</v>
      </c>
      <c r="AD2850" s="1" t="s">
        <v>3743</v>
      </c>
      <c r="AE2850" s="1" t="s">
        <v>3744</v>
      </c>
      <c r="AF2850" s="1" t="s">
        <v>70</v>
      </c>
      <c r="AG2850" s="1" t="s">
        <v>3745</v>
      </c>
      <c r="AH2850">
        <v>1046</v>
      </c>
      <c r="AI2850" s="1" t="s">
        <v>70</v>
      </c>
      <c r="AJ2850" s="1" t="s">
        <v>71</v>
      </c>
      <c r="AK2850" s="1" t="s">
        <v>72</v>
      </c>
      <c r="AL2850">
        <v>1</v>
      </c>
      <c r="AM2850" s="1" t="s">
        <v>5871</v>
      </c>
      <c r="AN2850" s="2">
        <v>46143</v>
      </c>
      <c r="AO2850" s="3">
        <v>46143</v>
      </c>
    </row>
    <row r="2851" spans="1:41">
      <c r="A2851" s="1" t="s">
        <v>5872</v>
      </c>
      <c r="B2851" s="1" t="s">
        <v>3733</v>
      </c>
      <c r="E2851" s="1" t="s">
        <v>3734</v>
      </c>
      <c r="F2851">
        <v>46164.833333333336</v>
      </c>
      <c r="G2851">
        <v>46165.833333333336</v>
      </c>
      <c r="H2851">
        <v>46142.833333333336</v>
      </c>
      <c r="I2851">
        <v>46173.833333333336</v>
      </c>
      <c r="J2851" s="1" t="s">
        <v>3760</v>
      </c>
      <c r="K2851" s="1" t="s">
        <v>76</v>
      </c>
      <c r="L2851" s="1" t="s">
        <v>3761</v>
      </c>
      <c r="M2851" s="1" t="s">
        <v>3766</v>
      </c>
      <c r="N2851" s="1" t="s">
        <v>3738</v>
      </c>
      <c r="O2851" s="1" t="s">
        <v>49</v>
      </c>
      <c r="P2851">
        <v>309.9889</v>
      </c>
      <c r="Q2851" s="1" t="s">
        <v>3763</v>
      </c>
      <c r="R2851">
        <v>2.599996322448965E-2</v>
      </c>
      <c r="S2851" s="1" t="s">
        <v>51</v>
      </c>
      <c r="T2851" s="1" t="s">
        <v>52</v>
      </c>
      <c r="U2851">
        <v>8.0596999999999994</v>
      </c>
      <c r="V2851">
        <v>7.4397000000000002</v>
      </c>
      <c r="W2851">
        <v>7.4397000000000002</v>
      </c>
      <c r="X2851" s="1" t="s">
        <v>53</v>
      </c>
      <c r="Y2851" s="1" t="s">
        <v>49</v>
      </c>
      <c r="Z2851" s="1" t="s">
        <v>3761</v>
      </c>
      <c r="AA2851" s="1" t="s">
        <v>3741</v>
      </c>
      <c r="AB2851" s="1" t="s">
        <v>3742</v>
      </c>
      <c r="AC2851" s="1" t="s">
        <v>67</v>
      </c>
      <c r="AD2851" s="1" t="s">
        <v>3743</v>
      </c>
      <c r="AE2851" s="1" t="s">
        <v>3744</v>
      </c>
      <c r="AF2851" s="1" t="s">
        <v>70</v>
      </c>
      <c r="AG2851" s="1" t="s">
        <v>3745</v>
      </c>
      <c r="AH2851">
        <v>1047</v>
      </c>
      <c r="AI2851" s="1" t="s">
        <v>70</v>
      </c>
      <c r="AJ2851" s="1" t="s">
        <v>71</v>
      </c>
      <c r="AK2851" s="1" t="s">
        <v>72</v>
      </c>
      <c r="AL2851">
        <v>1</v>
      </c>
      <c r="AM2851" s="1" t="s">
        <v>5873</v>
      </c>
      <c r="AN2851" s="2">
        <v>46143</v>
      </c>
      <c r="AO2851" s="3">
        <v>46143</v>
      </c>
    </row>
    <row r="2852" spans="1:41">
      <c r="A2852" s="1" t="s">
        <v>5874</v>
      </c>
      <c r="B2852" s="1" t="s">
        <v>3733</v>
      </c>
      <c r="E2852" s="1" t="s">
        <v>3734</v>
      </c>
      <c r="F2852">
        <v>46164.833333333336</v>
      </c>
      <c r="G2852">
        <v>46165.833333333336</v>
      </c>
      <c r="H2852">
        <v>46142.833333333336</v>
      </c>
      <c r="I2852">
        <v>46173.833333333336</v>
      </c>
      <c r="J2852" s="1" t="s">
        <v>3769</v>
      </c>
      <c r="K2852" s="1" t="s">
        <v>87</v>
      </c>
      <c r="L2852" s="1" t="s">
        <v>3770</v>
      </c>
      <c r="M2852" s="1" t="s">
        <v>3771</v>
      </c>
      <c r="N2852" s="1" t="s">
        <v>3738</v>
      </c>
      <c r="O2852" s="1" t="s">
        <v>49</v>
      </c>
      <c r="P2852">
        <v>428.7054</v>
      </c>
      <c r="Q2852" s="1" t="s">
        <v>3739</v>
      </c>
      <c r="R2852">
        <v>8.2600079215237321E-2</v>
      </c>
      <c r="S2852" s="1" t="s">
        <v>3740</v>
      </c>
      <c r="T2852" s="1" t="s">
        <v>52</v>
      </c>
      <c r="U2852">
        <v>35.411099999999998</v>
      </c>
      <c r="V2852">
        <v>29.186299999999999</v>
      </c>
      <c r="W2852">
        <v>29.186299999999999</v>
      </c>
      <c r="X2852" s="1" t="s">
        <v>53</v>
      </c>
      <c r="Y2852" s="1" t="s">
        <v>49</v>
      </c>
      <c r="Z2852" s="1" t="s">
        <v>3770</v>
      </c>
      <c r="AA2852" s="1" t="s">
        <v>3741</v>
      </c>
      <c r="AB2852" s="1" t="s">
        <v>3742</v>
      </c>
      <c r="AC2852" s="1" t="s">
        <v>67</v>
      </c>
      <c r="AD2852" s="1" t="s">
        <v>3743</v>
      </c>
      <c r="AE2852" s="1" t="s">
        <v>3744</v>
      </c>
      <c r="AF2852" s="1" t="s">
        <v>70</v>
      </c>
      <c r="AG2852" s="1" t="s">
        <v>3745</v>
      </c>
      <c r="AH2852">
        <v>1048</v>
      </c>
      <c r="AI2852" s="1" t="s">
        <v>70</v>
      </c>
      <c r="AJ2852" s="1" t="s">
        <v>71</v>
      </c>
      <c r="AK2852" s="1" t="s">
        <v>72</v>
      </c>
      <c r="AL2852">
        <v>1</v>
      </c>
      <c r="AM2852" s="1" t="s">
        <v>5875</v>
      </c>
      <c r="AN2852" s="2">
        <v>46143</v>
      </c>
      <c r="AO2852" s="3">
        <v>46143</v>
      </c>
    </row>
    <row r="2853" spans="1:41">
      <c r="A2853" s="1" t="s">
        <v>5876</v>
      </c>
      <c r="B2853" s="1" t="s">
        <v>3733</v>
      </c>
      <c r="E2853" s="1" t="s">
        <v>3734</v>
      </c>
      <c r="F2853">
        <v>46164.833333333336</v>
      </c>
      <c r="G2853">
        <v>46165.833333333336</v>
      </c>
      <c r="H2853">
        <v>46142.833333333336</v>
      </c>
      <c r="I2853">
        <v>46173.833333333336</v>
      </c>
      <c r="J2853" s="1" t="s">
        <v>3769</v>
      </c>
      <c r="K2853" s="1" t="s">
        <v>87</v>
      </c>
      <c r="L2853" s="1" t="s">
        <v>3770</v>
      </c>
      <c r="M2853" s="1" t="s">
        <v>3774</v>
      </c>
      <c r="N2853" s="1" t="s">
        <v>3738</v>
      </c>
      <c r="O2853" s="1" t="s">
        <v>49</v>
      </c>
      <c r="P2853">
        <v>431.59190000000001</v>
      </c>
      <c r="Q2853" s="1" t="s">
        <v>3739</v>
      </c>
      <c r="R2853">
        <v>8.2600020992052908E-2</v>
      </c>
      <c r="S2853" s="1" t="s">
        <v>3740</v>
      </c>
      <c r="T2853" s="1" t="s">
        <v>52</v>
      </c>
      <c r="U2853">
        <v>35.649500000000003</v>
      </c>
      <c r="V2853">
        <v>29.3828</v>
      </c>
      <c r="W2853">
        <v>29.3828</v>
      </c>
      <c r="X2853" s="1" t="s">
        <v>53</v>
      </c>
      <c r="Y2853" s="1" t="s">
        <v>49</v>
      </c>
      <c r="Z2853" s="1" t="s">
        <v>3770</v>
      </c>
      <c r="AA2853" s="1" t="s">
        <v>3741</v>
      </c>
      <c r="AB2853" s="1" t="s">
        <v>3742</v>
      </c>
      <c r="AC2853" s="1" t="s">
        <v>67</v>
      </c>
      <c r="AD2853" s="1" t="s">
        <v>3743</v>
      </c>
      <c r="AE2853" s="1" t="s">
        <v>3744</v>
      </c>
      <c r="AF2853" s="1" t="s">
        <v>70</v>
      </c>
      <c r="AG2853" s="1" t="s">
        <v>3745</v>
      </c>
      <c r="AH2853">
        <v>1049</v>
      </c>
      <c r="AI2853" s="1" t="s">
        <v>70</v>
      </c>
      <c r="AJ2853" s="1" t="s">
        <v>71</v>
      </c>
      <c r="AK2853" s="1" t="s">
        <v>72</v>
      </c>
      <c r="AL2853">
        <v>1</v>
      </c>
      <c r="AM2853" s="1" t="s">
        <v>5877</v>
      </c>
      <c r="AN2853" s="2">
        <v>46143</v>
      </c>
      <c r="AO2853" s="3">
        <v>46143</v>
      </c>
    </row>
    <row r="2854" spans="1:41">
      <c r="A2854" s="1" t="s">
        <v>5878</v>
      </c>
      <c r="B2854" s="1" t="s">
        <v>3733</v>
      </c>
      <c r="E2854" s="1" t="s">
        <v>3734</v>
      </c>
      <c r="F2854">
        <v>46164.833333333336</v>
      </c>
      <c r="G2854">
        <v>46165.833333333336</v>
      </c>
      <c r="H2854">
        <v>46142.833333333336</v>
      </c>
      <c r="I2854">
        <v>46173.833333333336</v>
      </c>
      <c r="J2854" s="1" t="s">
        <v>3777</v>
      </c>
      <c r="K2854" s="1" t="s">
        <v>107</v>
      </c>
      <c r="L2854" s="1" t="s">
        <v>3778</v>
      </c>
      <c r="M2854" s="1" t="s">
        <v>3779</v>
      </c>
      <c r="N2854" s="1" t="s">
        <v>3738</v>
      </c>
      <c r="O2854" s="1" t="s">
        <v>49</v>
      </c>
      <c r="P2854">
        <v>280.1961</v>
      </c>
      <c r="Q2854" s="1" t="s">
        <v>3780</v>
      </c>
      <c r="R2854">
        <v>0.50000017844645239</v>
      </c>
      <c r="S2854" s="1" t="s">
        <v>51</v>
      </c>
      <c r="T2854" s="1" t="s">
        <v>52</v>
      </c>
      <c r="U2854">
        <v>140.09809999999999</v>
      </c>
      <c r="V2854">
        <v>128.89019999999999</v>
      </c>
      <c r="W2854">
        <v>128.89019999999999</v>
      </c>
      <c r="X2854" s="1" t="s">
        <v>53</v>
      </c>
      <c r="Y2854" s="1" t="s">
        <v>49</v>
      </c>
      <c r="Z2854" s="1" t="s">
        <v>3778</v>
      </c>
      <c r="AA2854" s="1" t="s">
        <v>3781</v>
      </c>
      <c r="AB2854" s="1" t="s">
        <v>3742</v>
      </c>
      <c r="AC2854" s="1" t="s">
        <v>67</v>
      </c>
      <c r="AD2854" s="1" t="s">
        <v>3743</v>
      </c>
      <c r="AE2854" s="1" t="s">
        <v>3744</v>
      </c>
      <c r="AF2854" s="1" t="s">
        <v>70</v>
      </c>
      <c r="AG2854" s="1" t="s">
        <v>3745</v>
      </c>
      <c r="AH2854">
        <v>1050</v>
      </c>
      <c r="AI2854" s="1" t="s">
        <v>113</v>
      </c>
      <c r="AJ2854" s="1" t="s">
        <v>114</v>
      </c>
      <c r="AK2854" s="1" t="s">
        <v>115</v>
      </c>
      <c r="AL2854">
        <v>1</v>
      </c>
      <c r="AM2854" s="1" t="s">
        <v>5879</v>
      </c>
      <c r="AN2854" s="2">
        <v>46143</v>
      </c>
      <c r="AO2854" s="3">
        <v>46143</v>
      </c>
    </row>
    <row r="2855" spans="1:41">
      <c r="A2855" s="1" t="s">
        <v>5880</v>
      </c>
      <c r="B2855" s="1" t="s">
        <v>3733</v>
      </c>
      <c r="E2855" s="1" t="s">
        <v>3734</v>
      </c>
      <c r="F2855">
        <v>46164.833333333336</v>
      </c>
      <c r="G2855">
        <v>46165.833333333336</v>
      </c>
      <c r="H2855">
        <v>46142.833333333336</v>
      </c>
      <c r="I2855">
        <v>46173.833333333336</v>
      </c>
      <c r="J2855" s="1" t="s">
        <v>3777</v>
      </c>
      <c r="K2855" s="1" t="s">
        <v>107</v>
      </c>
      <c r="L2855" s="1" t="s">
        <v>3778</v>
      </c>
      <c r="M2855" s="1" t="s">
        <v>3784</v>
      </c>
      <c r="N2855" s="1" t="s">
        <v>3738</v>
      </c>
      <c r="O2855" s="1" t="s">
        <v>49</v>
      </c>
      <c r="P2855">
        <v>321.30020000000002</v>
      </c>
      <c r="Q2855" s="1" t="s">
        <v>3780</v>
      </c>
      <c r="R2855">
        <v>0.5</v>
      </c>
      <c r="S2855" s="1" t="s">
        <v>51</v>
      </c>
      <c r="T2855" s="1" t="s">
        <v>52</v>
      </c>
      <c r="U2855">
        <v>160.65010000000001</v>
      </c>
      <c r="V2855">
        <v>147.79810000000001</v>
      </c>
      <c r="W2855">
        <v>147.79810000000001</v>
      </c>
      <c r="X2855" s="1" t="s">
        <v>53</v>
      </c>
      <c r="Y2855" s="1" t="s">
        <v>49</v>
      </c>
      <c r="Z2855" s="1" t="s">
        <v>3778</v>
      </c>
      <c r="AA2855" s="1" t="s">
        <v>3781</v>
      </c>
      <c r="AB2855" s="1" t="s">
        <v>3742</v>
      </c>
      <c r="AC2855" s="1" t="s">
        <v>67</v>
      </c>
      <c r="AD2855" s="1" t="s">
        <v>3743</v>
      </c>
      <c r="AE2855" s="1" t="s">
        <v>3744</v>
      </c>
      <c r="AF2855" s="1" t="s">
        <v>70</v>
      </c>
      <c r="AG2855" s="1" t="s">
        <v>3745</v>
      </c>
      <c r="AH2855">
        <v>1051</v>
      </c>
      <c r="AI2855" s="1" t="s">
        <v>113</v>
      </c>
      <c r="AJ2855" s="1" t="s">
        <v>114</v>
      </c>
      <c r="AK2855" s="1" t="s">
        <v>115</v>
      </c>
      <c r="AL2855">
        <v>1</v>
      </c>
      <c r="AM2855" s="1" t="s">
        <v>5881</v>
      </c>
      <c r="AN2855" s="2">
        <v>46143</v>
      </c>
      <c r="AO2855" s="3">
        <v>46143</v>
      </c>
    </row>
    <row r="2856" spans="1:41">
      <c r="A2856" s="1" t="s">
        <v>5882</v>
      </c>
      <c r="B2856" s="1" t="s">
        <v>3733</v>
      </c>
      <c r="E2856" s="1" t="s">
        <v>3787</v>
      </c>
      <c r="F2856">
        <v>46164.833333333336</v>
      </c>
      <c r="G2856">
        <v>46165.833333333336</v>
      </c>
      <c r="H2856">
        <v>46142.833333333336</v>
      </c>
      <c r="I2856">
        <v>46173.833333333336</v>
      </c>
      <c r="J2856" s="1" t="s">
        <v>3735</v>
      </c>
      <c r="K2856" s="1" t="s">
        <v>45</v>
      </c>
      <c r="L2856" s="1" t="s">
        <v>3736</v>
      </c>
      <c r="M2856" s="1" t="s">
        <v>3788</v>
      </c>
      <c r="N2856" s="1" t="s">
        <v>3738</v>
      </c>
      <c r="O2856" s="1" t="s">
        <v>49</v>
      </c>
      <c r="P2856">
        <v>723.19150000000002</v>
      </c>
      <c r="Q2856" s="1" t="s">
        <v>3739</v>
      </c>
      <c r="R2856">
        <v>3.1610991003074566E-2</v>
      </c>
      <c r="S2856" s="1" t="s">
        <v>3740</v>
      </c>
      <c r="T2856" s="1" t="s">
        <v>52</v>
      </c>
      <c r="U2856">
        <v>22.860800000000001</v>
      </c>
      <c r="V2856">
        <v>18.549900000000001</v>
      </c>
      <c r="W2856">
        <v>18.549900000000001</v>
      </c>
      <c r="X2856" s="1" t="s">
        <v>53</v>
      </c>
      <c r="Y2856" s="1" t="s">
        <v>49</v>
      </c>
      <c r="Z2856" s="1" t="s">
        <v>3736</v>
      </c>
      <c r="AA2856" s="1" t="s">
        <v>3789</v>
      </c>
      <c r="AB2856" s="1" t="s">
        <v>3790</v>
      </c>
      <c r="AC2856" s="1" t="s">
        <v>125</v>
      </c>
      <c r="AD2856" s="1" t="s">
        <v>3791</v>
      </c>
      <c r="AE2856" s="1" t="s">
        <v>3792</v>
      </c>
      <c r="AF2856" s="1" t="s">
        <v>70</v>
      </c>
      <c r="AG2856" s="1" t="s">
        <v>3745</v>
      </c>
      <c r="AH2856">
        <v>1052</v>
      </c>
      <c r="AI2856" s="1" t="s">
        <v>70</v>
      </c>
      <c r="AJ2856" s="1" t="s">
        <v>71</v>
      </c>
      <c r="AK2856" s="1" t="s">
        <v>72</v>
      </c>
      <c r="AL2856">
        <v>1</v>
      </c>
      <c r="AM2856" s="1" t="s">
        <v>5883</v>
      </c>
      <c r="AN2856" s="2">
        <v>46143</v>
      </c>
      <c r="AO2856" s="3">
        <v>46143</v>
      </c>
    </row>
    <row r="2857" spans="1:41">
      <c r="A2857" s="1" t="s">
        <v>5884</v>
      </c>
      <c r="B2857" s="1" t="s">
        <v>3733</v>
      </c>
      <c r="E2857" s="1" t="s">
        <v>3787</v>
      </c>
      <c r="F2857">
        <v>46164.833333333336</v>
      </c>
      <c r="G2857">
        <v>46165.833333333336</v>
      </c>
      <c r="H2857">
        <v>46142.833333333336</v>
      </c>
      <c r="I2857">
        <v>46173.833333333336</v>
      </c>
      <c r="J2857" s="1" t="s">
        <v>3735</v>
      </c>
      <c r="K2857" s="1" t="s">
        <v>45</v>
      </c>
      <c r="L2857" s="1" t="s">
        <v>3736</v>
      </c>
      <c r="M2857" s="1" t="s">
        <v>3795</v>
      </c>
      <c r="N2857" s="1" t="s">
        <v>3738</v>
      </c>
      <c r="O2857" s="1" t="s">
        <v>49</v>
      </c>
      <c r="P2857">
        <v>741.91470000000004</v>
      </c>
      <c r="Q2857" s="1" t="s">
        <v>3739</v>
      </c>
      <c r="R2857">
        <v>3.1611046391182167E-2</v>
      </c>
      <c r="S2857" s="1" t="s">
        <v>3740</v>
      </c>
      <c r="T2857" s="1" t="s">
        <v>52</v>
      </c>
      <c r="U2857">
        <v>23.4527</v>
      </c>
      <c r="V2857">
        <v>19.030100000000001</v>
      </c>
      <c r="W2857">
        <v>19.030100000000001</v>
      </c>
      <c r="X2857" s="1" t="s">
        <v>53</v>
      </c>
      <c r="Y2857" s="1" t="s">
        <v>49</v>
      </c>
      <c r="Z2857" s="1" t="s">
        <v>3736</v>
      </c>
      <c r="AA2857" s="1" t="s">
        <v>3789</v>
      </c>
      <c r="AB2857" s="1" t="s">
        <v>3790</v>
      </c>
      <c r="AC2857" s="1" t="s">
        <v>125</v>
      </c>
      <c r="AD2857" s="1" t="s">
        <v>3791</v>
      </c>
      <c r="AE2857" s="1" t="s">
        <v>3792</v>
      </c>
      <c r="AF2857" s="1" t="s">
        <v>70</v>
      </c>
      <c r="AG2857" s="1" t="s">
        <v>3745</v>
      </c>
      <c r="AH2857">
        <v>1053</v>
      </c>
      <c r="AI2857" s="1" t="s">
        <v>70</v>
      </c>
      <c r="AJ2857" s="1" t="s">
        <v>71</v>
      </c>
      <c r="AK2857" s="1" t="s">
        <v>72</v>
      </c>
      <c r="AL2857">
        <v>1</v>
      </c>
      <c r="AM2857" s="1" t="s">
        <v>5885</v>
      </c>
      <c r="AN2857" s="2">
        <v>46143</v>
      </c>
      <c r="AO2857" s="3">
        <v>46143</v>
      </c>
    </row>
    <row r="2858" spans="1:41">
      <c r="A2858" s="1" t="s">
        <v>5886</v>
      </c>
      <c r="B2858" s="1" t="s">
        <v>3733</v>
      </c>
      <c r="E2858" s="1" t="s">
        <v>3787</v>
      </c>
      <c r="F2858">
        <v>46164.833333333336</v>
      </c>
      <c r="G2858">
        <v>46165.833333333336</v>
      </c>
      <c r="H2858">
        <v>46142.833333333336</v>
      </c>
      <c r="I2858">
        <v>46173.833333333336</v>
      </c>
      <c r="J2858" s="1" t="s">
        <v>3751</v>
      </c>
      <c r="K2858" s="1" t="s">
        <v>124</v>
      </c>
      <c r="L2858" s="1" t="s">
        <v>3752</v>
      </c>
      <c r="M2858" s="1" t="s">
        <v>3798</v>
      </c>
      <c r="N2858" s="1" t="s">
        <v>3738</v>
      </c>
      <c r="O2858" s="1" t="s">
        <v>49</v>
      </c>
      <c r="P2858">
        <v>5.7638999999999996</v>
      </c>
      <c r="Q2858" s="1" t="s">
        <v>3754</v>
      </c>
      <c r="R2858">
        <v>6.2500563854334734</v>
      </c>
      <c r="S2858" s="1" t="s">
        <v>51</v>
      </c>
      <c r="T2858" s="1" t="s">
        <v>52</v>
      </c>
      <c r="U2858">
        <v>36.024700000000003</v>
      </c>
      <c r="V2858">
        <v>34.223500000000001</v>
      </c>
      <c r="W2858">
        <v>34.223500000000001</v>
      </c>
      <c r="X2858" s="1" t="s">
        <v>53</v>
      </c>
      <c r="Y2858" s="1" t="s">
        <v>49</v>
      </c>
      <c r="Z2858" s="1" t="s">
        <v>3752</v>
      </c>
      <c r="AA2858" s="1" t="s">
        <v>3789</v>
      </c>
      <c r="AB2858" s="1" t="s">
        <v>3790</v>
      </c>
      <c r="AC2858" s="1" t="s">
        <v>125</v>
      </c>
      <c r="AD2858" s="1" t="s">
        <v>3791</v>
      </c>
      <c r="AE2858" s="1" t="s">
        <v>3792</v>
      </c>
      <c r="AF2858" s="1" t="s">
        <v>70</v>
      </c>
      <c r="AG2858" s="1" t="s">
        <v>3745</v>
      </c>
      <c r="AH2858">
        <v>1054</v>
      </c>
      <c r="AI2858" s="1" t="s">
        <v>70</v>
      </c>
      <c r="AJ2858" s="1" t="s">
        <v>71</v>
      </c>
      <c r="AK2858" s="1" t="s">
        <v>72</v>
      </c>
      <c r="AL2858">
        <v>1</v>
      </c>
      <c r="AM2858" s="1" t="s">
        <v>5887</v>
      </c>
      <c r="AN2858" s="2">
        <v>46143</v>
      </c>
      <c r="AO2858" s="3">
        <v>46143</v>
      </c>
    </row>
    <row r="2859" spans="1:41">
      <c r="A2859" s="1" t="s">
        <v>5888</v>
      </c>
      <c r="B2859" s="1" t="s">
        <v>3733</v>
      </c>
      <c r="E2859" s="1" t="s">
        <v>3787</v>
      </c>
      <c r="F2859">
        <v>46164.833333333336</v>
      </c>
      <c r="G2859">
        <v>46165.833333333336</v>
      </c>
      <c r="H2859">
        <v>46142.833333333336</v>
      </c>
      <c r="I2859">
        <v>46173.833333333336</v>
      </c>
      <c r="J2859" s="1" t="s">
        <v>3751</v>
      </c>
      <c r="K2859" s="1" t="s">
        <v>124</v>
      </c>
      <c r="L2859" s="1" t="s">
        <v>3752</v>
      </c>
      <c r="M2859" s="1" t="s">
        <v>3801</v>
      </c>
      <c r="N2859" s="1" t="s">
        <v>3738</v>
      </c>
      <c r="O2859" s="1" t="s">
        <v>49</v>
      </c>
      <c r="P2859">
        <v>5.6483999999999996</v>
      </c>
      <c r="Q2859" s="1" t="s">
        <v>3754</v>
      </c>
      <c r="R2859">
        <v>6.2500177041286022</v>
      </c>
      <c r="S2859" s="1" t="s">
        <v>51</v>
      </c>
      <c r="T2859" s="1" t="s">
        <v>52</v>
      </c>
      <c r="U2859">
        <v>35.302599999999998</v>
      </c>
      <c r="V2859">
        <v>33.537500000000001</v>
      </c>
      <c r="W2859">
        <v>33.537500000000001</v>
      </c>
      <c r="X2859" s="1" t="s">
        <v>53</v>
      </c>
      <c r="Y2859" s="1" t="s">
        <v>49</v>
      </c>
      <c r="Z2859" s="1" t="s">
        <v>3752</v>
      </c>
      <c r="AA2859" s="1" t="s">
        <v>3789</v>
      </c>
      <c r="AB2859" s="1" t="s">
        <v>3790</v>
      </c>
      <c r="AC2859" s="1" t="s">
        <v>125</v>
      </c>
      <c r="AD2859" s="1" t="s">
        <v>3791</v>
      </c>
      <c r="AE2859" s="1" t="s">
        <v>3792</v>
      </c>
      <c r="AF2859" s="1" t="s">
        <v>70</v>
      </c>
      <c r="AG2859" s="1" t="s">
        <v>3745</v>
      </c>
      <c r="AH2859">
        <v>1055</v>
      </c>
      <c r="AI2859" s="1" t="s">
        <v>70</v>
      </c>
      <c r="AJ2859" s="1" t="s">
        <v>71</v>
      </c>
      <c r="AK2859" s="1" t="s">
        <v>72</v>
      </c>
      <c r="AL2859">
        <v>1</v>
      </c>
      <c r="AM2859" s="1" t="s">
        <v>5889</v>
      </c>
      <c r="AN2859" s="2">
        <v>46143</v>
      </c>
      <c r="AO2859" s="3">
        <v>46143</v>
      </c>
    </row>
    <row r="2860" spans="1:41">
      <c r="A2860" s="1" t="s">
        <v>5890</v>
      </c>
      <c r="B2860" s="1" t="s">
        <v>3733</v>
      </c>
      <c r="E2860" s="1" t="s">
        <v>3787</v>
      </c>
      <c r="F2860">
        <v>46164.833333333336</v>
      </c>
      <c r="G2860">
        <v>46165.833333333336</v>
      </c>
      <c r="H2860">
        <v>46142.833333333336</v>
      </c>
      <c r="I2860">
        <v>46173.833333333336</v>
      </c>
      <c r="J2860" s="1" t="s">
        <v>3760</v>
      </c>
      <c r="K2860" s="1" t="s">
        <v>76</v>
      </c>
      <c r="L2860" s="1" t="s">
        <v>3761</v>
      </c>
      <c r="M2860" s="1" t="s">
        <v>3804</v>
      </c>
      <c r="N2860" s="1" t="s">
        <v>3738</v>
      </c>
      <c r="O2860" s="1" t="s">
        <v>49</v>
      </c>
      <c r="P2860">
        <v>136.70359999999999</v>
      </c>
      <c r="Q2860" s="1" t="s">
        <v>3763</v>
      </c>
      <c r="R2860">
        <v>2.6000046816616388E-2</v>
      </c>
      <c r="S2860" s="1" t="s">
        <v>51</v>
      </c>
      <c r="T2860" s="1" t="s">
        <v>52</v>
      </c>
      <c r="U2860">
        <v>3.5543</v>
      </c>
      <c r="V2860">
        <v>3.2808999999999999</v>
      </c>
      <c r="W2860">
        <v>3.2808999999999999</v>
      </c>
      <c r="X2860" s="1" t="s">
        <v>53</v>
      </c>
      <c r="Y2860" s="1" t="s">
        <v>49</v>
      </c>
      <c r="Z2860" s="1" t="s">
        <v>3761</v>
      </c>
      <c r="AA2860" s="1" t="s">
        <v>3789</v>
      </c>
      <c r="AB2860" s="1" t="s">
        <v>3790</v>
      </c>
      <c r="AC2860" s="1" t="s">
        <v>125</v>
      </c>
      <c r="AD2860" s="1" t="s">
        <v>3791</v>
      </c>
      <c r="AE2860" s="1" t="s">
        <v>3792</v>
      </c>
      <c r="AF2860" s="1" t="s">
        <v>70</v>
      </c>
      <c r="AG2860" s="1" t="s">
        <v>3745</v>
      </c>
      <c r="AH2860">
        <v>1056</v>
      </c>
      <c r="AI2860" s="1" t="s">
        <v>70</v>
      </c>
      <c r="AJ2860" s="1" t="s">
        <v>71</v>
      </c>
      <c r="AK2860" s="1" t="s">
        <v>72</v>
      </c>
      <c r="AL2860">
        <v>1</v>
      </c>
      <c r="AM2860" s="1" t="s">
        <v>5891</v>
      </c>
      <c r="AN2860" s="2">
        <v>46143</v>
      </c>
      <c r="AO2860" s="3">
        <v>46143</v>
      </c>
    </row>
    <row r="2861" spans="1:41">
      <c r="A2861" s="1" t="s">
        <v>5892</v>
      </c>
      <c r="B2861" s="1" t="s">
        <v>3733</v>
      </c>
      <c r="E2861" s="1" t="s">
        <v>3787</v>
      </c>
      <c r="F2861">
        <v>46164.833333333336</v>
      </c>
      <c r="G2861">
        <v>46165.833333333336</v>
      </c>
      <c r="H2861">
        <v>46142.833333333336</v>
      </c>
      <c r="I2861">
        <v>46173.833333333336</v>
      </c>
      <c r="J2861" s="1" t="s">
        <v>3760</v>
      </c>
      <c r="K2861" s="1" t="s">
        <v>76</v>
      </c>
      <c r="L2861" s="1" t="s">
        <v>3761</v>
      </c>
      <c r="M2861" s="1" t="s">
        <v>3807</v>
      </c>
      <c r="N2861" s="1" t="s">
        <v>3738</v>
      </c>
      <c r="O2861" s="1" t="s">
        <v>49</v>
      </c>
      <c r="P2861">
        <v>146.28870000000001</v>
      </c>
      <c r="Q2861" s="1" t="s">
        <v>3763</v>
      </c>
      <c r="R2861">
        <v>2.5999957618052523E-2</v>
      </c>
      <c r="S2861" s="1" t="s">
        <v>51</v>
      </c>
      <c r="T2861" s="1" t="s">
        <v>52</v>
      </c>
      <c r="U2861">
        <v>3.8035000000000001</v>
      </c>
      <c r="V2861">
        <v>3.5108999999999999</v>
      </c>
      <c r="W2861">
        <v>3.5108999999999999</v>
      </c>
      <c r="X2861" s="1" t="s">
        <v>53</v>
      </c>
      <c r="Y2861" s="1" t="s">
        <v>49</v>
      </c>
      <c r="Z2861" s="1" t="s">
        <v>3761</v>
      </c>
      <c r="AA2861" s="1" t="s">
        <v>3789</v>
      </c>
      <c r="AB2861" s="1" t="s">
        <v>3790</v>
      </c>
      <c r="AC2861" s="1" t="s">
        <v>125</v>
      </c>
      <c r="AD2861" s="1" t="s">
        <v>3791</v>
      </c>
      <c r="AE2861" s="1" t="s">
        <v>3792</v>
      </c>
      <c r="AF2861" s="1" t="s">
        <v>70</v>
      </c>
      <c r="AG2861" s="1" t="s">
        <v>3745</v>
      </c>
      <c r="AH2861">
        <v>1057</v>
      </c>
      <c r="AI2861" s="1" t="s">
        <v>70</v>
      </c>
      <c r="AJ2861" s="1" t="s">
        <v>71</v>
      </c>
      <c r="AK2861" s="1" t="s">
        <v>72</v>
      </c>
      <c r="AL2861">
        <v>1</v>
      </c>
      <c r="AM2861" s="1" t="s">
        <v>5893</v>
      </c>
      <c r="AN2861" s="2">
        <v>46143</v>
      </c>
      <c r="AO2861" s="3">
        <v>46143</v>
      </c>
    </row>
    <row r="2862" spans="1:41">
      <c r="A2862" s="1" t="s">
        <v>5894</v>
      </c>
      <c r="B2862" s="1" t="s">
        <v>3733</v>
      </c>
      <c r="E2862" s="1" t="s">
        <v>3787</v>
      </c>
      <c r="F2862">
        <v>46164.833333333336</v>
      </c>
      <c r="G2862">
        <v>46165.833333333336</v>
      </c>
      <c r="H2862">
        <v>46142.833333333336</v>
      </c>
      <c r="I2862">
        <v>46173.833333333336</v>
      </c>
      <c r="J2862" s="1" t="s">
        <v>3769</v>
      </c>
      <c r="K2862" s="1" t="s">
        <v>87</v>
      </c>
      <c r="L2862" s="1" t="s">
        <v>3770</v>
      </c>
      <c r="M2862" s="1" t="s">
        <v>3810</v>
      </c>
      <c r="N2862" s="1" t="s">
        <v>3738</v>
      </c>
      <c r="O2862" s="1" t="s">
        <v>49</v>
      </c>
      <c r="P2862">
        <v>192.46899999999999</v>
      </c>
      <c r="Q2862" s="1" t="s">
        <v>3739</v>
      </c>
      <c r="R2862">
        <v>8.2599795291709327E-2</v>
      </c>
      <c r="S2862" s="1" t="s">
        <v>3740</v>
      </c>
      <c r="T2862" s="1" t="s">
        <v>52</v>
      </c>
      <c r="U2862">
        <v>15.8979</v>
      </c>
      <c r="V2862">
        <v>13.103300000000001</v>
      </c>
      <c r="W2862">
        <v>13.103300000000001</v>
      </c>
      <c r="X2862" s="1" t="s">
        <v>53</v>
      </c>
      <c r="Y2862" s="1" t="s">
        <v>49</v>
      </c>
      <c r="Z2862" s="1" t="s">
        <v>3770</v>
      </c>
      <c r="AA2862" s="1" t="s">
        <v>3789</v>
      </c>
      <c r="AB2862" s="1" t="s">
        <v>3790</v>
      </c>
      <c r="AC2862" s="1" t="s">
        <v>125</v>
      </c>
      <c r="AD2862" s="1" t="s">
        <v>3791</v>
      </c>
      <c r="AE2862" s="1" t="s">
        <v>3792</v>
      </c>
      <c r="AF2862" s="1" t="s">
        <v>70</v>
      </c>
      <c r="AG2862" s="1" t="s">
        <v>3745</v>
      </c>
      <c r="AH2862">
        <v>1058</v>
      </c>
      <c r="AI2862" s="1" t="s">
        <v>70</v>
      </c>
      <c r="AJ2862" s="1" t="s">
        <v>71</v>
      </c>
      <c r="AK2862" s="1" t="s">
        <v>72</v>
      </c>
      <c r="AL2862">
        <v>1</v>
      </c>
      <c r="AM2862" s="1" t="s">
        <v>5895</v>
      </c>
      <c r="AN2862" s="2">
        <v>46143</v>
      </c>
      <c r="AO2862" s="3">
        <v>46143</v>
      </c>
    </row>
    <row r="2863" spans="1:41">
      <c r="A2863" s="1" t="s">
        <v>5896</v>
      </c>
      <c r="B2863" s="1" t="s">
        <v>3733</v>
      </c>
      <c r="E2863" s="1" t="s">
        <v>3787</v>
      </c>
      <c r="F2863">
        <v>46164.833333333336</v>
      </c>
      <c r="G2863">
        <v>46165.833333333336</v>
      </c>
      <c r="H2863">
        <v>46142.833333333336</v>
      </c>
      <c r="I2863">
        <v>46173.833333333336</v>
      </c>
      <c r="J2863" s="1" t="s">
        <v>3769</v>
      </c>
      <c r="K2863" s="1" t="s">
        <v>87</v>
      </c>
      <c r="L2863" s="1" t="s">
        <v>3770</v>
      </c>
      <c r="M2863" s="1" t="s">
        <v>3813</v>
      </c>
      <c r="N2863" s="1" t="s">
        <v>3738</v>
      </c>
      <c r="O2863" s="1" t="s">
        <v>49</v>
      </c>
      <c r="P2863">
        <v>191.7859</v>
      </c>
      <c r="Q2863" s="1" t="s">
        <v>3739</v>
      </c>
      <c r="R2863">
        <v>8.2599920014975028E-2</v>
      </c>
      <c r="S2863" s="1" t="s">
        <v>3740</v>
      </c>
      <c r="T2863" s="1" t="s">
        <v>52</v>
      </c>
      <c r="U2863">
        <v>15.8415</v>
      </c>
      <c r="V2863">
        <v>13.056800000000001</v>
      </c>
      <c r="W2863">
        <v>13.056800000000001</v>
      </c>
      <c r="X2863" s="1" t="s">
        <v>53</v>
      </c>
      <c r="Y2863" s="1" t="s">
        <v>49</v>
      </c>
      <c r="Z2863" s="1" t="s">
        <v>3770</v>
      </c>
      <c r="AA2863" s="1" t="s">
        <v>55</v>
      </c>
      <c r="AB2863" s="1" t="s">
        <v>56</v>
      </c>
      <c r="AC2863" s="1" t="s">
        <v>57</v>
      </c>
      <c r="AD2863" s="1" t="s">
        <v>58</v>
      </c>
      <c r="AE2863" s="1" t="s">
        <v>59</v>
      </c>
      <c r="AF2863" s="1" t="s">
        <v>56</v>
      </c>
      <c r="AG2863" s="1" t="s">
        <v>3745</v>
      </c>
      <c r="AH2863">
        <v>1059</v>
      </c>
      <c r="AI2863" s="1" t="s">
        <v>56</v>
      </c>
      <c r="AJ2863" s="1" t="s">
        <v>56</v>
      </c>
      <c r="AK2863" s="1" t="s">
        <v>61</v>
      </c>
      <c r="AL2863">
        <v>1</v>
      </c>
      <c r="AM2863" s="1" t="s">
        <v>5897</v>
      </c>
      <c r="AN2863" s="2">
        <v>46143</v>
      </c>
      <c r="AO2863" s="3">
        <v>46143</v>
      </c>
    </row>
    <row r="2864" spans="1:41">
      <c r="A2864" s="1" t="s">
        <v>5898</v>
      </c>
      <c r="B2864" s="1" t="s">
        <v>3733</v>
      </c>
      <c r="E2864" s="1" t="s">
        <v>3787</v>
      </c>
      <c r="F2864">
        <v>46164.833333333336</v>
      </c>
      <c r="G2864">
        <v>46165.833333333336</v>
      </c>
      <c r="H2864">
        <v>46142.833333333336</v>
      </c>
      <c r="I2864">
        <v>46173.833333333336</v>
      </c>
      <c r="J2864" s="1" t="s">
        <v>3777</v>
      </c>
      <c r="K2864" s="1" t="s">
        <v>107</v>
      </c>
      <c r="L2864" s="1" t="s">
        <v>3778</v>
      </c>
      <c r="M2864" s="1" t="s">
        <v>3816</v>
      </c>
      <c r="N2864" s="1" t="s">
        <v>3738</v>
      </c>
      <c r="O2864" s="1" t="s">
        <v>49</v>
      </c>
      <c r="P2864">
        <v>147.965</v>
      </c>
      <c r="Q2864" s="1" t="s">
        <v>3780</v>
      </c>
      <c r="R2864">
        <v>0.5</v>
      </c>
      <c r="S2864" s="1" t="s">
        <v>51</v>
      </c>
      <c r="T2864" s="1" t="s">
        <v>52</v>
      </c>
      <c r="U2864">
        <v>73.982500000000002</v>
      </c>
      <c r="V2864">
        <v>68.063900000000004</v>
      </c>
      <c r="W2864">
        <v>68.063900000000004</v>
      </c>
      <c r="X2864" s="1" t="s">
        <v>53</v>
      </c>
      <c r="Y2864" s="1" t="s">
        <v>49</v>
      </c>
      <c r="Z2864" s="1" t="s">
        <v>3778</v>
      </c>
      <c r="AA2864" s="1" t="s">
        <v>55</v>
      </c>
      <c r="AB2864" s="1" t="s">
        <v>56</v>
      </c>
      <c r="AC2864" s="1" t="s">
        <v>57</v>
      </c>
      <c r="AD2864" s="1" t="s">
        <v>58</v>
      </c>
      <c r="AE2864" s="1" t="s">
        <v>59</v>
      </c>
      <c r="AF2864" s="1" t="s">
        <v>56</v>
      </c>
      <c r="AG2864" s="1" t="s">
        <v>3745</v>
      </c>
      <c r="AH2864">
        <v>1060</v>
      </c>
      <c r="AI2864" s="1" t="s">
        <v>56</v>
      </c>
      <c r="AJ2864" s="1" t="s">
        <v>56</v>
      </c>
      <c r="AK2864" s="1" t="s">
        <v>61</v>
      </c>
      <c r="AL2864">
        <v>1</v>
      </c>
      <c r="AM2864" s="1" t="s">
        <v>5899</v>
      </c>
      <c r="AN2864" s="2">
        <v>46143</v>
      </c>
      <c r="AO2864" s="3">
        <v>46143</v>
      </c>
    </row>
    <row r="2865" spans="1:41">
      <c r="A2865" s="1" t="s">
        <v>5900</v>
      </c>
      <c r="B2865" s="1" t="s">
        <v>3733</v>
      </c>
      <c r="E2865" s="1" t="s">
        <v>3787</v>
      </c>
      <c r="F2865">
        <v>46164.833333333336</v>
      </c>
      <c r="G2865">
        <v>46165.833333333336</v>
      </c>
      <c r="H2865">
        <v>46142.833333333336</v>
      </c>
      <c r="I2865">
        <v>46173.833333333336</v>
      </c>
      <c r="J2865" s="1" t="s">
        <v>3777</v>
      </c>
      <c r="K2865" s="1" t="s">
        <v>107</v>
      </c>
      <c r="L2865" s="1" t="s">
        <v>3778</v>
      </c>
      <c r="M2865" s="1" t="s">
        <v>3820</v>
      </c>
      <c r="N2865" s="1" t="s">
        <v>3738</v>
      </c>
      <c r="O2865" s="1" t="s">
        <v>49</v>
      </c>
      <c r="P2865">
        <v>134.20760000000001</v>
      </c>
      <c r="Q2865" s="1" t="s">
        <v>3780</v>
      </c>
      <c r="R2865">
        <v>0.5</v>
      </c>
      <c r="S2865" s="1" t="s">
        <v>51</v>
      </c>
      <c r="T2865" s="1" t="s">
        <v>52</v>
      </c>
      <c r="U2865">
        <v>67.103800000000007</v>
      </c>
      <c r="V2865">
        <v>61.735500000000002</v>
      </c>
      <c r="W2865">
        <v>61.735500000000002</v>
      </c>
      <c r="X2865" s="1" t="s">
        <v>53</v>
      </c>
      <c r="Y2865" s="1" t="s">
        <v>49</v>
      </c>
      <c r="Z2865" s="1" t="s">
        <v>3778</v>
      </c>
      <c r="AA2865" s="1" t="s">
        <v>3817</v>
      </c>
      <c r="AB2865" s="1" t="s">
        <v>3790</v>
      </c>
      <c r="AC2865" s="1" t="s">
        <v>125</v>
      </c>
      <c r="AD2865" s="1" t="s">
        <v>3791</v>
      </c>
      <c r="AE2865" s="1" t="s">
        <v>3792</v>
      </c>
      <c r="AF2865" s="1" t="s">
        <v>70</v>
      </c>
      <c r="AG2865" s="1" t="s">
        <v>3745</v>
      </c>
      <c r="AH2865">
        <v>1061</v>
      </c>
      <c r="AI2865" s="1" t="s">
        <v>113</v>
      </c>
      <c r="AJ2865" s="1" t="s">
        <v>114</v>
      </c>
      <c r="AK2865" s="1" t="s">
        <v>115</v>
      </c>
      <c r="AL2865">
        <v>1</v>
      </c>
      <c r="AM2865" s="1" t="s">
        <v>5901</v>
      </c>
      <c r="AN2865" s="2">
        <v>46143</v>
      </c>
      <c r="AO2865" s="3">
        <v>46143</v>
      </c>
    </row>
    <row r="2866" spans="1:41">
      <c r="A2866" s="1" t="s">
        <v>5902</v>
      </c>
      <c r="B2866" s="1" t="s">
        <v>3733</v>
      </c>
      <c r="E2866" s="1" t="s">
        <v>3734</v>
      </c>
      <c r="F2866">
        <v>46165.833333333336</v>
      </c>
      <c r="G2866">
        <v>46166.833333333336</v>
      </c>
      <c r="H2866">
        <v>46142.833333333336</v>
      </c>
      <c r="I2866">
        <v>46173.833333333336</v>
      </c>
      <c r="J2866" s="1" t="s">
        <v>3735</v>
      </c>
      <c r="K2866" s="1" t="s">
        <v>45</v>
      </c>
      <c r="L2866" s="1" t="s">
        <v>3736</v>
      </c>
      <c r="M2866" s="1" t="s">
        <v>3737</v>
      </c>
      <c r="N2866" s="1" t="s">
        <v>3738</v>
      </c>
      <c r="O2866" s="1" t="s">
        <v>49</v>
      </c>
      <c r="P2866">
        <v>1360.0862</v>
      </c>
      <c r="Q2866" s="1" t="s">
        <v>3739</v>
      </c>
      <c r="R2866">
        <v>3.1611011125618364E-2</v>
      </c>
      <c r="S2866" s="1" t="s">
        <v>3740</v>
      </c>
      <c r="T2866" s="1" t="s">
        <v>52</v>
      </c>
      <c r="U2866">
        <v>42.993699999999997</v>
      </c>
      <c r="V2866">
        <v>34.886299999999999</v>
      </c>
      <c r="W2866">
        <v>34.886299999999999</v>
      </c>
      <c r="X2866" s="1" t="s">
        <v>53</v>
      </c>
      <c r="Y2866" s="1" t="s">
        <v>49</v>
      </c>
      <c r="Z2866" s="1" t="s">
        <v>3736</v>
      </c>
      <c r="AA2866" s="1" t="s">
        <v>3741</v>
      </c>
      <c r="AB2866" s="1" t="s">
        <v>3742</v>
      </c>
      <c r="AC2866" s="1" t="s">
        <v>67</v>
      </c>
      <c r="AD2866" s="1" t="s">
        <v>3743</v>
      </c>
      <c r="AE2866" s="1" t="s">
        <v>3744</v>
      </c>
      <c r="AF2866" s="1" t="s">
        <v>70</v>
      </c>
      <c r="AG2866" s="1" t="s">
        <v>3745</v>
      </c>
      <c r="AH2866">
        <v>1062</v>
      </c>
      <c r="AI2866" s="1" t="s">
        <v>70</v>
      </c>
      <c r="AJ2866" s="1" t="s">
        <v>71</v>
      </c>
      <c r="AK2866" s="1" t="s">
        <v>72</v>
      </c>
      <c r="AL2866">
        <v>1</v>
      </c>
      <c r="AM2866" s="1" t="s">
        <v>5903</v>
      </c>
      <c r="AN2866" s="2">
        <v>46143</v>
      </c>
      <c r="AO2866" s="3">
        <v>46143</v>
      </c>
    </row>
    <row r="2867" spans="1:41">
      <c r="A2867" s="1" t="s">
        <v>5904</v>
      </c>
      <c r="B2867" s="1" t="s">
        <v>3733</v>
      </c>
      <c r="E2867" s="1" t="s">
        <v>3734</v>
      </c>
      <c r="F2867">
        <v>46165.833333333336</v>
      </c>
      <c r="G2867">
        <v>46166.833333333336</v>
      </c>
      <c r="H2867">
        <v>46142.833333333336</v>
      </c>
      <c r="I2867">
        <v>46173.833333333336</v>
      </c>
      <c r="J2867" s="1" t="s">
        <v>3735</v>
      </c>
      <c r="K2867" s="1" t="s">
        <v>45</v>
      </c>
      <c r="L2867" s="1" t="s">
        <v>3736</v>
      </c>
      <c r="M2867" s="1" t="s">
        <v>3748</v>
      </c>
      <c r="N2867" s="1" t="s">
        <v>3738</v>
      </c>
      <c r="O2867" s="1" t="s">
        <v>49</v>
      </c>
      <c r="P2867">
        <v>1493.7808</v>
      </c>
      <c r="Q2867" s="1" t="s">
        <v>3739</v>
      </c>
      <c r="R2867">
        <v>3.1610996740619506E-2</v>
      </c>
      <c r="S2867" s="1" t="s">
        <v>3740</v>
      </c>
      <c r="T2867" s="1" t="s">
        <v>52</v>
      </c>
      <c r="U2867">
        <v>47.219900000000003</v>
      </c>
      <c r="V2867">
        <v>38.3155</v>
      </c>
      <c r="W2867">
        <v>38.3155</v>
      </c>
      <c r="X2867" s="1" t="s">
        <v>53</v>
      </c>
      <c r="Y2867" s="1" t="s">
        <v>49</v>
      </c>
      <c r="Z2867" s="1" t="s">
        <v>3736</v>
      </c>
      <c r="AA2867" s="1" t="s">
        <v>3741</v>
      </c>
      <c r="AB2867" s="1" t="s">
        <v>3742</v>
      </c>
      <c r="AC2867" s="1" t="s">
        <v>67</v>
      </c>
      <c r="AD2867" s="1" t="s">
        <v>3743</v>
      </c>
      <c r="AE2867" s="1" t="s">
        <v>3744</v>
      </c>
      <c r="AF2867" s="1" t="s">
        <v>70</v>
      </c>
      <c r="AG2867" s="1" t="s">
        <v>3745</v>
      </c>
      <c r="AH2867">
        <v>1063</v>
      </c>
      <c r="AI2867" s="1" t="s">
        <v>70</v>
      </c>
      <c r="AJ2867" s="1" t="s">
        <v>71</v>
      </c>
      <c r="AK2867" s="1" t="s">
        <v>72</v>
      </c>
      <c r="AL2867">
        <v>1</v>
      </c>
      <c r="AM2867" s="1" t="s">
        <v>5905</v>
      </c>
      <c r="AN2867" s="2">
        <v>46143</v>
      </c>
      <c r="AO2867" s="3">
        <v>46143</v>
      </c>
    </row>
    <row r="2868" spans="1:41">
      <c r="A2868" s="1" t="s">
        <v>5906</v>
      </c>
      <c r="B2868" s="1" t="s">
        <v>3733</v>
      </c>
      <c r="E2868" s="1" t="s">
        <v>3734</v>
      </c>
      <c r="F2868">
        <v>46165.833333333336</v>
      </c>
      <c r="G2868">
        <v>46166.833333333336</v>
      </c>
      <c r="H2868">
        <v>46142.833333333336</v>
      </c>
      <c r="I2868">
        <v>46173.833333333336</v>
      </c>
      <c r="J2868" s="1" t="s">
        <v>3751</v>
      </c>
      <c r="K2868" s="1" t="s">
        <v>124</v>
      </c>
      <c r="L2868" s="1" t="s">
        <v>3752</v>
      </c>
      <c r="M2868" s="1" t="s">
        <v>3753</v>
      </c>
      <c r="N2868" s="1" t="s">
        <v>3738</v>
      </c>
      <c r="O2868" s="1" t="s">
        <v>49</v>
      </c>
      <c r="P2868">
        <v>12.771100000000001</v>
      </c>
      <c r="Q2868" s="1" t="s">
        <v>3754</v>
      </c>
      <c r="R2868">
        <v>6.2500019575447681</v>
      </c>
      <c r="S2868" s="1" t="s">
        <v>51</v>
      </c>
      <c r="T2868" s="1" t="s">
        <v>52</v>
      </c>
      <c r="U2868">
        <v>79.819400000000002</v>
      </c>
      <c r="V2868">
        <v>75.828400000000002</v>
      </c>
      <c r="W2868">
        <v>75.828400000000002</v>
      </c>
      <c r="X2868" s="1" t="s">
        <v>53</v>
      </c>
      <c r="Y2868" s="1" t="s">
        <v>49</v>
      </c>
      <c r="Z2868" s="1" t="s">
        <v>3752</v>
      </c>
      <c r="AA2868" s="1" t="s">
        <v>3741</v>
      </c>
      <c r="AB2868" s="1" t="s">
        <v>3742</v>
      </c>
      <c r="AC2868" s="1" t="s">
        <v>67</v>
      </c>
      <c r="AD2868" s="1" t="s">
        <v>3743</v>
      </c>
      <c r="AE2868" s="1" t="s">
        <v>3744</v>
      </c>
      <c r="AF2868" s="1" t="s">
        <v>70</v>
      </c>
      <c r="AG2868" s="1" t="s">
        <v>3745</v>
      </c>
      <c r="AH2868">
        <v>1064</v>
      </c>
      <c r="AI2868" s="1" t="s">
        <v>70</v>
      </c>
      <c r="AJ2868" s="1" t="s">
        <v>71</v>
      </c>
      <c r="AK2868" s="1" t="s">
        <v>72</v>
      </c>
      <c r="AL2868">
        <v>1</v>
      </c>
      <c r="AM2868" s="1" t="s">
        <v>5907</v>
      </c>
      <c r="AN2868" s="2">
        <v>46143</v>
      </c>
      <c r="AO2868" s="3">
        <v>46143</v>
      </c>
    </row>
    <row r="2869" spans="1:41">
      <c r="A2869" s="1" t="s">
        <v>5908</v>
      </c>
      <c r="B2869" s="1" t="s">
        <v>3733</v>
      </c>
      <c r="E2869" s="1" t="s">
        <v>3734</v>
      </c>
      <c r="F2869">
        <v>46165.833333333336</v>
      </c>
      <c r="G2869">
        <v>46166.833333333336</v>
      </c>
      <c r="H2869">
        <v>46142.833333333336</v>
      </c>
      <c r="I2869">
        <v>46173.833333333336</v>
      </c>
      <c r="J2869" s="1" t="s">
        <v>3751</v>
      </c>
      <c r="K2869" s="1" t="s">
        <v>124</v>
      </c>
      <c r="L2869" s="1" t="s">
        <v>3752</v>
      </c>
      <c r="M2869" s="1" t="s">
        <v>3757</v>
      </c>
      <c r="N2869" s="1" t="s">
        <v>3738</v>
      </c>
      <c r="O2869" s="1" t="s">
        <v>49</v>
      </c>
      <c r="P2869">
        <v>11.3772</v>
      </c>
      <c r="Q2869" s="1" t="s">
        <v>3754</v>
      </c>
      <c r="R2869">
        <v>6.2500175790176842</v>
      </c>
      <c r="S2869" s="1" t="s">
        <v>51</v>
      </c>
      <c r="T2869" s="1" t="s">
        <v>52</v>
      </c>
      <c r="U2869">
        <v>71.107699999999994</v>
      </c>
      <c r="V2869">
        <v>67.552300000000002</v>
      </c>
      <c r="W2869">
        <v>67.552300000000002</v>
      </c>
      <c r="X2869" s="1" t="s">
        <v>53</v>
      </c>
      <c r="Y2869" s="1" t="s">
        <v>49</v>
      </c>
      <c r="Z2869" s="1" t="s">
        <v>3752</v>
      </c>
      <c r="AA2869" s="1" t="s">
        <v>3741</v>
      </c>
      <c r="AB2869" s="1" t="s">
        <v>3742</v>
      </c>
      <c r="AC2869" s="1" t="s">
        <v>67</v>
      </c>
      <c r="AD2869" s="1" t="s">
        <v>3743</v>
      </c>
      <c r="AE2869" s="1" t="s">
        <v>3744</v>
      </c>
      <c r="AF2869" s="1" t="s">
        <v>70</v>
      </c>
      <c r="AG2869" s="1" t="s">
        <v>3745</v>
      </c>
      <c r="AH2869">
        <v>1065</v>
      </c>
      <c r="AI2869" s="1" t="s">
        <v>70</v>
      </c>
      <c r="AJ2869" s="1" t="s">
        <v>71</v>
      </c>
      <c r="AK2869" s="1" t="s">
        <v>72</v>
      </c>
      <c r="AL2869">
        <v>1</v>
      </c>
      <c r="AM2869" s="1" t="s">
        <v>5909</v>
      </c>
      <c r="AN2869" s="2">
        <v>46143</v>
      </c>
      <c r="AO2869" s="3">
        <v>46143</v>
      </c>
    </row>
    <row r="2870" spans="1:41">
      <c r="A2870" s="1" t="s">
        <v>5910</v>
      </c>
      <c r="B2870" s="1" t="s">
        <v>3733</v>
      </c>
      <c r="E2870" s="1" t="s">
        <v>3734</v>
      </c>
      <c r="F2870">
        <v>46165.833333333336</v>
      </c>
      <c r="G2870">
        <v>46166.833333333336</v>
      </c>
      <c r="H2870">
        <v>46142.833333333336</v>
      </c>
      <c r="I2870">
        <v>46173.833333333336</v>
      </c>
      <c r="J2870" s="1" t="s">
        <v>3760</v>
      </c>
      <c r="K2870" s="1" t="s">
        <v>76</v>
      </c>
      <c r="L2870" s="1" t="s">
        <v>3761</v>
      </c>
      <c r="M2870" s="1" t="s">
        <v>3762</v>
      </c>
      <c r="N2870" s="1" t="s">
        <v>3738</v>
      </c>
      <c r="O2870" s="1" t="s">
        <v>49</v>
      </c>
      <c r="P2870">
        <v>288.79509999999999</v>
      </c>
      <c r="Q2870" s="1" t="s">
        <v>3763</v>
      </c>
      <c r="R2870">
        <v>2.6000094876956016E-2</v>
      </c>
      <c r="S2870" s="1" t="s">
        <v>51</v>
      </c>
      <c r="T2870" s="1" t="s">
        <v>52</v>
      </c>
      <c r="U2870">
        <v>7.5087000000000002</v>
      </c>
      <c r="V2870">
        <v>6.9310999999999998</v>
      </c>
      <c r="W2870">
        <v>6.9310999999999998</v>
      </c>
      <c r="X2870" s="1" t="s">
        <v>53</v>
      </c>
      <c r="Y2870" s="1" t="s">
        <v>49</v>
      </c>
      <c r="Z2870" s="1" t="s">
        <v>3761</v>
      </c>
      <c r="AA2870" s="1" t="s">
        <v>3741</v>
      </c>
      <c r="AB2870" s="1" t="s">
        <v>3742</v>
      </c>
      <c r="AC2870" s="1" t="s">
        <v>67</v>
      </c>
      <c r="AD2870" s="1" t="s">
        <v>3743</v>
      </c>
      <c r="AE2870" s="1" t="s">
        <v>3744</v>
      </c>
      <c r="AF2870" s="1" t="s">
        <v>70</v>
      </c>
      <c r="AG2870" s="1" t="s">
        <v>3745</v>
      </c>
      <c r="AH2870">
        <v>1066</v>
      </c>
      <c r="AI2870" s="1" t="s">
        <v>70</v>
      </c>
      <c r="AJ2870" s="1" t="s">
        <v>71</v>
      </c>
      <c r="AK2870" s="1" t="s">
        <v>72</v>
      </c>
      <c r="AL2870">
        <v>1</v>
      </c>
      <c r="AM2870" s="1" t="s">
        <v>5911</v>
      </c>
      <c r="AN2870" s="2">
        <v>46143</v>
      </c>
      <c r="AO2870" s="3">
        <v>46143</v>
      </c>
    </row>
    <row r="2871" spans="1:41">
      <c r="A2871" s="1" t="s">
        <v>5912</v>
      </c>
      <c r="B2871" s="1" t="s">
        <v>3733</v>
      </c>
      <c r="E2871" s="1" t="s">
        <v>3734</v>
      </c>
      <c r="F2871">
        <v>46165.833333333336</v>
      </c>
      <c r="G2871">
        <v>46166.833333333336</v>
      </c>
      <c r="H2871">
        <v>46142.833333333336</v>
      </c>
      <c r="I2871">
        <v>46173.833333333336</v>
      </c>
      <c r="J2871" s="1" t="s">
        <v>3760</v>
      </c>
      <c r="K2871" s="1" t="s">
        <v>76</v>
      </c>
      <c r="L2871" s="1" t="s">
        <v>3761</v>
      </c>
      <c r="M2871" s="1" t="s">
        <v>3766</v>
      </c>
      <c r="N2871" s="1" t="s">
        <v>3738</v>
      </c>
      <c r="O2871" s="1" t="s">
        <v>49</v>
      </c>
      <c r="P2871">
        <v>348.79579999999999</v>
      </c>
      <c r="Q2871" s="1" t="s">
        <v>3763</v>
      </c>
      <c r="R2871">
        <v>2.6000026376464397E-2</v>
      </c>
      <c r="S2871" s="1" t="s">
        <v>51</v>
      </c>
      <c r="T2871" s="1" t="s">
        <v>52</v>
      </c>
      <c r="U2871">
        <v>9.0686999999999998</v>
      </c>
      <c r="V2871">
        <v>8.3711000000000002</v>
      </c>
      <c r="W2871">
        <v>8.3711000000000002</v>
      </c>
      <c r="X2871" s="1" t="s">
        <v>53</v>
      </c>
      <c r="Y2871" s="1" t="s">
        <v>49</v>
      </c>
      <c r="Z2871" s="1" t="s">
        <v>3761</v>
      </c>
      <c r="AA2871" s="1" t="s">
        <v>3741</v>
      </c>
      <c r="AB2871" s="1" t="s">
        <v>3742</v>
      </c>
      <c r="AC2871" s="1" t="s">
        <v>67</v>
      </c>
      <c r="AD2871" s="1" t="s">
        <v>3743</v>
      </c>
      <c r="AE2871" s="1" t="s">
        <v>3744</v>
      </c>
      <c r="AF2871" s="1" t="s">
        <v>70</v>
      </c>
      <c r="AG2871" s="1" t="s">
        <v>3745</v>
      </c>
      <c r="AH2871">
        <v>1067</v>
      </c>
      <c r="AI2871" s="1" t="s">
        <v>70</v>
      </c>
      <c r="AJ2871" s="1" t="s">
        <v>71</v>
      </c>
      <c r="AK2871" s="1" t="s">
        <v>72</v>
      </c>
      <c r="AL2871">
        <v>1</v>
      </c>
      <c r="AM2871" s="1" t="s">
        <v>5913</v>
      </c>
      <c r="AN2871" s="2">
        <v>46143</v>
      </c>
      <c r="AO2871" s="3">
        <v>46143</v>
      </c>
    </row>
    <row r="2872" spans="1:41">
      <c r="A2872" s="1" t="s">
        <v>5914</v>
      </c>
      <c r="B2872" s="1" t="s">
        <v>3733</v>
      </c>
      <c r="E2872" s="1" t="s">
        <v>3734</v>
      </c>
      <c r="F2872">
        <v>46165.833333333336</v>
      </c>
      <c r="G2872">
        <v>46166.833333333336</v>
      </c>
      <c r="H2872">
        <v>46142.833333333336</v>
      </c>
      <c r="I2872">
        <v>46173.833333333336</v>
      </c>
      <c r="J2872" s="1" t="s">
        <v>3769</v>
      </c>
      <c r="K2872" s="1" t="s">
        <v>87</v>
      </c>
      <c r="L2872" s="1" t="s">
        <v>3770</v>
      </c>
      <c r="M2872" s="1" t="s">
        <v>3771</v>
      </c>
      <c r="N2872" s="1" t="s">
        <v>3738</v>
      </c>
      <c r="O2872" s="1" t="s">
        <v>49</v>
      </c>
      <c r="P2872">
        <v>402.84640000000002</v>
      </c>
      <c r="Q2872" s="1" t="s">
        <v>3739</v>
      </c>
      <c r="R2872">
        <v>8.2599968623276759E-2</v>
      </c>
      <c r="S2872" s="1" t="s">
        <v>3740</v>
      </c>
      <c r="T2872" s="1" t="s">
        <v>52</v>
      </c>
      <c r="U2872">
        <v>33.275100000000002</v>
      </c>
      <c r="V2872">
        <v>27.425699999999999</v>
      </c>
      <c r="W2872">
        <v>27.425699999999999</v>
      </c>
      <c r="X2872" s="1" t="s">
        <v>53</v>
      </c>
      <c r="Y2872" s="1" t="s">
        <v>49</v>
      </c>
      <c r="Z2872" s="1" t="s">
        <v>3770</v>
      </c>
      <c r="AA2872" s="1" t="s">
        <v>3741</v>
      </c>
      <c r="AB2872" s="1" t="s">
        <v>3742</v>
      </c>
      <c r="AC2872" s="1" t="s">
        <v>67</v>
      </c>
      <c r="AD2872" s="1" t="s">
        <v>3743</v>
      </c>
      <c r="AE2872" s="1" t="s">
        <v>3744</v>
      </c>
      <c r="AF2872" s="1" t="s">
        <v>70</v>
      </c>
      <c r="AG2872" s="1" t="s">
        <v>3745</v>
      </c>
      <c r="AH2872">
        <v>1068</v>
      </c>
      <c r="AI2872" s="1" t="s">
        <v>70</v>
      </c>
      <c r="AJ2872" s="1" t="s">
        <v>71</v>
      </c>
      <c r="AK2872" s="1" t="s">
        <v>72</v>
      </c>
      <c r="AL2872">
        <v>1</v>
      </c>
      <c r="AM2872" s="1" t="s">
        <v>5915</v>
      </c>
      <c r="AN2872" s="2">
        <v>46143</v>
      </c>
      <c r="AO2872" s="3">
        <v>46143</v>
      </c>
    </row>
    <row r="2873" spans="1:41">
      <c r="A2873" s="1" t="s">
        <v>5916</v>
      </c>
      <c r="B2873" s="1" t="s">
        <v>3733</v>
      </c>
      <c r="E2873" s="1" t="s">
        <v>3734</v>
      </c>
      <c r="F2873">
        <v>46165.833333333336</v>
      </c>
      <c r="G2873">
        <v>46166.833333333336</v>
      </c>
      <c r="H2873">
        <v>46142.833333333336</v>
      </c>
      <c r="I2873">
        <v>46173.833333333336</v>
      </c>
      <c r="J2873" s="1" t="s">
        <v>3769</v>
      </c>
      <c r="K2873" s="1" t="s">
        <v>87</v>
      </c>
      <c r="L2873" s="1" t="s">
        <v>3770</v>
      </c>
      <c r="M2873" s="1" t="s">
        <v>3774</v>
      </c>
      <c r="N2873" s="1" t="s">
        <v>3738</v>
      </c>
      <c r="O2873" s="1" t="s">
        <v>49</v>
      </c>
      <c r="P2873">
        <v>385.62130000000002</v>
      </c>
      <c r="Q2873" s="1" t="s">
        <v>3739</v>
      </c>
      <c r="R2873">
        <v>8.259994974344001E-2</v>
      </c>
      <c r="S2873" s="1" t="s">
        <v>3740</v>
      </c>
      <c r="T2873" s="1" t="s">
        <v>52</v>
      </c>
      <c r="U2873">
        <v>31.8523</v>
      </c>
      <c r="V2873">
        <v>26.2531</v>
      </c>
      <c r="W2873">
        <v>26.2531</v>
      </c>
      <c r="X2873" s="1" t="s">
        <v>53</v>
      </c>
      <c r="Y2873" s="1" t="s">
        <v>49</v>
      </c>
      <c r="Z2873" s="1" t="s">
        <v>3770</v>
      </c>
      <c r="AA2873" s="1" t="s">
        <v>3741</v>
      </c>
      <c r="AB2873" s="1" t="s">
        <v>3742</v>
      </c>
      <c r="AC2873" s="1" t="s">
        <v>67</v>
      </c>
      <c r="AD2873" s="1" t="s">
        <v>3743</v>
      </c>
      <c r="AE2873" s="1" t="s">
        <v>3744</v>
      </c>
      <c r="AF2873" s="1" t="s">
        <v>70</v>
      </c>
      <c r="AG2873" s="1" t="s">
        <v>3745</v>
      </c>
      <c r="AH2873">
        <v>1069</v>
      </c>
      <c r="AI2873" s="1" t="s">
        <v>70</v>
      </c>
      <c r="AJ2873" s="1" t="s">
        <v>71</v>
      </c>
      <c r="AK2873" s="1" t="s">
        <v>72</v>
      </c>
      <c r="AL2873">
        <v>1</v>
      </c>
      <c r="AM2873" s="1" t="s">
        <v>5917</v>
      </c>
      <c r="AN2873" s="2">
        <v>46143</v>
      </c>
      <c r="AO2873" s="3">
        <v>46143</v>
      </c>
    </row>
    <row r="2874" spans="1:41">
      <c r="A2874" s="1" t="s">
        <v>5918</v>
      </c>
      <c r="B2874" s="1" t="s">
        <v>3733</v>
      </c>
      <c r="E2874" s="1" t="s">
        <v>3734</v>
      </c>
      <c r="F2874">
        <v>46165.833333333336</v>
      </c>
      <c r="G2874">
        <v>46166.833333333336</v>
      </c>
      <c r="H2874">
        <v>46142.833333333336</v>
      </c>
      <c r="I2874">
        <v>46173.833333333336</v>
      </c>
      <c r="J2874" s="1" t="s">
        <v>3777</v>
      </c>
      <c r="K2874" s="1" t="s">
        <v>107</v>
      </c>
      <c r="L2874" s="1" t="s">
        <v>3778</v>
      </c>
      <c r="M2874" s="1" t="s">
        <v>3779</v>
      </c>
      <c r="N2874" s="1" t="s">
        <v>3738</v>
      </c>
      <c r="O2874" s="1" t="s">
        <v>49</v>
      </c>
      <c r="P2874">
        <v>288.29020000000003</v>
      </c>
      <c r="Q2874" s="1" t="s">
        <v>3780</v>
      </c>
      <c r="R2874">
        <v>0.5</v>
      </c>
      <c r="S2874" s="1" t="s">
        <v>51</v>
      </c>
      <c r="T2874" s="1" t="s">
        <v>52</v>
      </c>
      <c r="U2874">
        <v>144.14510000000001</v>
      </c>
      <c r="V2874">
        <v>132.61349999999999</v>
      </c>
      <c r="W2874">
        <v>132.61349999999999</v>
      </c>
      <c r="X2874" s="1" t="s">
        <v>53</v>
      </c>
      <c r="Y2874" s="1" t="s">
        <v>49</v>
      </c>
      <c r="Z2874" s="1" t="s">
        <v>3778</v>
      </c>
      <c r="AA2874" s="1" t="s">
        <v>3781</v>
      </c>
      <c r="AB2874" s="1" t="s">
        <v>3742</v>
      </c>
      <c r="AC2874" s="1" t="s">
        <v>67</v>
      </c>
      <c r="AD2874" s="1" t="s">
        <v>3743</v>
      </c>
      <c r="AE2874" s="1" t="s">
        <v>3744</v>
      </c>
      <c r="AF2874" s="1" t="s">
        <v>70</v>
      </c>
      <c r="AG2874" s="1" t="s">
        <v>3745</v>
      </c>
      <c r="AH2874">
        <v>1070</v>
      </c>
      <c r="AI2874" s="1" t="s">
        <v>113</v>
      </c>
      <c r="AJ2874" s="1" t="s">
        <v>114</v>
      </c>
      <c r="AK2874" s="1" t="s">
        <v>115</v>
      </c>
      <c r="AL2874">
        <v>1</v>
      </c>
      <c r="AM2874" s="1" t="s">
        <v>5919</v>
      </c>
      <c r="AN2874" s="2">
        <v>46143</v>
      </c>
      <c r="AO2874" s="3">
        <v>46143</v>
      </c>
    </row>
    <row r="2875" spans="1:41">
      <c r="A2875" s="1" t="s">
        <v>5920</v>
      </c>
      <c r="B2875" s="1" t="s">
        <v>3733</v>
      </c>
      <c r="E2875" s="1" t="s">
        <v>3734</v>
      </c>
      <c r="F2875">
        <v>46165.833333333336</v>
      </c>
      <c r="G2875">
        <v>46166.833333333336</v>
      </c>
      <c r="H2875">
        <v>46142.833333333336</v>
      </c>
      <c r="I2875">
        <v>46173.833333333336</v>
      </c>
      <c r="J2875" s="1" t="s">
        <v>3777</v>
      </c>
      <c r="K2875" s="1" t="s">
        <v>107</v>
      </c>
      <c r="L2875" s="1" t="s">
        <v>3778</v>
      </c>
      <c r="M2875" s="1" t="s">
        <v>3784</v>
      </c>
      <c r="N2875" s="1" t="s">
        <v>3738</v>
      </c>
      <c r="O2875" s="1" t="s">
        <v>49</v>
      </c>
      <c r="P2875">
        <v>321.4753</v>
      </c>
      <c r="Q2875" s="1" t="s">
        <v>3780</v>
      </c>
      <c r="R2875">
        <v>0.50000015553294452</v>
      </c>
      <c r="S2875" s="1" t="s">
        <v>51</v>
      </c>
      <c r="T2875" s="1" t="s">
        <v>52</v>
      </c>
      <c r="U2875">
        <v>160.73769999999999</v>
      </c>
      <c r="V2875">
        <v>147.87870000000001</v>
      </c>
      <c r="W2875">
        <v>147.87870000000001</v>
      </c>
      <c r="X2875" s="1" t="s">
        <v>53</v>
      </c>
      <c r="Y2875" s="1" t="s">
        <v>49</v>
      </c>
      <c r="Z2875" s="1" t="s">
        <v>3778</v>
      </c>
      <c r="AA2875" s="1" t="s">
        <v>3781</v>
      </c>
      <c r="AB2875" s="1" t="s">
        <v>3742</v>
      </c>
      <c r="AC2875" s="1" t="s">
        <v>67</v>
      </c>
      <c r="AD2875" s="1" t="s">
        <v>3743</v>
      </c>
      <c r="AE2875" s="1" t="s">
        <v>3744</v>
      </c>
      <c r="AF2875" s="1" t="s">
        <v>70</v>
      </c>
      <c r="AG2875" s="1" t="s">
        <v>3745</v>
      </c>
      <c r="AH2875">
        <v>1071</v>
      </c>
      <c r="AI2875" s="1" t="s">
        <v>113</v>
      </c>
      <c r="AJ2875" s="1" t="s">
        <v>114</v>
      </c>
      <c r="AK2875" s="1" t="s">
        <v>115</v>
      </c>
      <c r="AL2875">
        <v>1</v>
      </c>
      <c r="AM2875" s="1" t="s">
        <v>5921</v>
      </c>
      <c r="AN2875" s="2">
        <v>46143</v>
      </c>
      <c r="AO2875" s="3">
        <v>46143</v>
      </c>
    </row>
    <row r="2876" spans="1:41">
      <c r="A2876" s="1" t="s">
        <v>5922</v>
      </c>
      <c r="B2876" s="1" t="s">
        <v>3733</v>
      </c>
      <c r="E2876" s="1" t="s">
        <v>3787</v>
      </c>
      <c r="F2876">
        <v>46165.833333333336</v>
      </c>
      <c r="G2876">
        <v>46166.833333333336</v>
      </c>
      <c r="H2876">
        <v>46142.833333333336</v>
      </c>
      <c r="I2876">
        <v>46173.833333333336</v>
      </c>
      <c r="J2876" s="1" t="s">
        <v>3735</v>
      </c>
      <c r="K2876" s="1" t="s">
        <v>45</v>
      </c>
      <c r="L2876" s="1" t="s">
        <v>3736</v>
      </c>
      <c r="M2876" s="1" t="s">
        <v>3788</v>
      </c>
      <c r="N2876" s="1" t="s">
        <v>3738</v>
      </c>
      <c r="O2876" s="1" t="s">
        <v>49</v>
      </c>
      <c r="P2876">
        <v>610.79579999999999</v>
      </c>
      <c r="Q2876" s="1" t="s">
        <v>3739</v>
      </c>
      <c r="R2876">
        <v>3.1611055609747155E-2</v>
      </c>
      <c r="S2876" s="1" t="s">
        <v>3740</v>
      </c>
      <c r="T2876" s="1" t="s">
        <v>52</v>
      </c>
      <c r="U2876">
        <v>19.3079</v>
      </c>
      <c r="V2876">
        <v>15.6669</v>
      </c>
      <c r="W2876">
        <v>15.6669</v>
      </c>
      <c r="X2876" s="1" t="s">
        <v>53</v>
      </c>
      <c r="Y2876" s="1" t="s">
        <v>49</v>
      </c>
      <c r="Z2876" s="1" t="s">
        <v>3736</v>
      </c>
      <c r="AA2876" s="1" t="s">
        <v>3789</v>
      </c>
      <c r="AB2876" s="1" t="s">
        <v>3790</v>
      </c>
      <c r="AC2876" s="1" t="s">
        <v>125</v>
      </c>
      <c r="AD2876" s="1" t="s">
        <v>3791</v>
      </c>
      <c r="AE2876" s="1" t="s">
        <v>3792</v>
      </c>
      <c r="AF2876" s="1" t="s">
        <v>70</v>
      </c>
      <c r="AG2876" s="1" t="s">
        <v>3745</v>
      </c>
      <c r="AH2876">
        <v>1072</v>
      </c>
      <c r="AI2876" s="1" t="s">
        <v>70</v>
      </c>
      <c r="AJ2876" s="1" t="s">
        <v>71</v>
      </c>
      <c r="AK2876" s="1" t="s">
        <v>72</v>
      </c>
      <c r="AL2876">
        <v>1</v>
      </c>
      <c r="AM2876" s="1" t="s">
        <v>5923</v>
      </c>
      <c r="AN2876" s="2">
        <v>46143</v>
      </c>
      <c r="AO2876" s="3">
        <v>46143</v>
      </c>
    </row>
    <row r="2877" spans="1:41">
      <c r="A2877" s="1" t="s">
        <v>5924</v>
      </c>
      <c r="B2877" s="1" t="s">
        <v>3733</v>
      </c>
      <c r="E2877" s="1" t="s">
        <v>3787</v>
      </c>
      <c r="F2877">
        <v>46165.833333333336</v>
      </c>
      <c r="G2877">
        <v>46166.833333333336</v>
      </c>
      <c r="H2877">
        <v>46142.833333333336</v>
      </c>
      <c r="I2877">
        <v>46173.833333333336</v>
      </c>
      <c r="J2877" s="1" t="s">
        <v>3735</v>
      </c>
      <c r="K2877" s="1" t="s">
        <v>45</v>
      </c>
      <c r="L2877" s="1" t="s">
        <v>3736</v>
      </c>
      <c r="M2877" s="1" t="s">
        <v>3795</v>
      </c>
      <c r="N2877" s="1" t="s">
        <v>3738</v>
      </c>
      <c r="O2877" s="1" t="s">
        <v>49</v>
      </c>
      <c r="P2877">
        <v>711.69770000000005</v>
      </c>
      <c r="Q2877" s="1" t="s">
        <v>3739</v>
      </c>
      <c r="R2877">
        <v>3.1611033729629874E-2</v>
      </c>
      <c r="S2877" s="1" t="s">
        <v>3740</v>
      </c>
      <c r="T2877" s="1" t="s">
        <v>52</v>
      </c>
      <c r="U2877">
        <v>22.497499999999999</v>
      </c>
      <c r="V2877">
        <v>18.255099999999999</v>
      </c>
      <c r="W2877">
        <v>18.255099999999999</v>
      </c>
      <c r="X2877" s="1" t="s">
        <v>53</v>
      </c>
      <c r="Y2877" s="1" t="s">
        <v>49</v>
      </c>
      <c r="Z2877" s="1" t="s">
        <v>3736</v>
      </c>
      <c r="AA2877" s="1" t="s">
        <v>3789</v>
      </c>
      <c r="AB2877" s="1" t="s">
        <v>3790</v>
      </c>
      <c r="AC2877" s="1" t="s">
        <v>125</v>
      </c>
      <c r="AD2877" s="1" t="s">
        <v>3791</v>
      </c>
      <c r="AE2877" s="1" t="s">
        <v>3792</v>
      </c>
      <c r="AF2877" s="1" t="s">
        <v>70</v>
      </c>
      <c r="AG2877" s="1" t="s">
        <v>3745</v>
      </c>
      <c r="AH2877">
        <v>1073</v>
      </c>
      <c r="AI2877" s="1" t="s">
        <v>70</v>
      </c>
      <c r="AJ2877" s="1" t="s">
        <v>71</v>
      </c>
      <c r="AK2877" s="1" t="s">
        <v>72</v>
      </c>
      <c r="AL2877">
        <v>1</v>
      </c>
      <c r="AM2877" s="1" t="s">
        <v>5925</v>
      </c>
      <c r="AN2877" s="2">
        <v>46143</v>
      </c>
      <c r="AO2877" s="3">
        <v>46143</v>
      </c>
    </row>
    <row r="2878" spans="1:41">
      <c r="A2878" s="1" t="s">
        <v>5926</v>
      </c>
      <c r="B2878" s="1" t="s">
        <v>3733</v>
      </c>
      <c r="E2878" s="1" t="s">
        <v>3787</v>
      </c>
      <c r="F2878">
        <v>46165.833333333336</v>
      </c>
      <c r="G2878">
        <v>46166.833333333336</v>
      </c>
      <c r="H2878">
        <v>46142.833333333336</v>
      </c>
      <c r="I2878">
        <v>46173.833333333336</v>
      </c>
      <c r="J2878" s="1" t="s">
        <v>3751</v>
      </c>
      <c r="K2878" s="1" t="s">
        <v>124</v>
      </c>
      <c r="L2878" s="1" t="s">
        <v>3752</v>
      </c>
      <c r="M2878" s="1" t="s">
        <v>3798</v>
      </c>
      <c r="N2878" s="1" t="s">
        <v>3738</v>
      </c>
      <c r="O2878" s="1" t="s">
        <v>49</v>
      </c>
      <c r="P2878">
        <v>5.2977999999999996</v>
      </c>
      <c r="Q2878" s="1" t="s">
        <v>3754</v>
      </c>
      <c r="R2878">
        <v>6.2499905621201259</v>
      </c>
      <c r="S2878" s="1" t="s">
        <v>51</v>
      </c>
      <c r="T2878" s="1" t="s">
        <v>52</v>
      </c>
      <c r="U2878">
        <v>33.111199999999997</v>
      </c>
      <c r="V2878">
        <v>31.4556</v>
      </c>
      <c r="W2878">
        <v>31.4556</v>
      </c>
      <c r="X2878" s="1" t="s">
        <v>53</v>
      </c>
      <c r="Y2878" s="1" t="s">
        <v>49</v>
      </c>
      <c r="Z2878" s="1" t="s">
        <v>3752</v>
      </c>
      <c r="AA2878" s="1" t="s">
        <v>3789</v>
      </c>
      <c r="AB2878" s="1" t="s">
        <v>3790</v>
      </c>
      <c r="AC2878" s="1" t="s">
        <v>125</v>
      </c>
      <c r="AD2878" s="1" t="s">
        <v>3791</v>
      </c>
      <c r="AE2878" s="1" t="s">
        <v>3792</v>
      </c>
      <c r="AF2878" s="1" t="s">
        <v>70</v>
      </c>
      <c r="AG2878" s="1" t="s">
        <v>3745</v>
      </c>
      <c r="AH2878">
        <v>1074</v>
      </c>
      <c r="AI2878" s="1" t="s">
        <v>70</v>
      </c>
      <c r="AJ2878" s="1" t="s">
        <v>71</v>
      </c>
      <c r="AK2878" s="1" t="s">
        <v>72</v>
      </c>
      <c r="AL2878">
        <v>1</v>
      </c>
      <c r="AM2878" s="1" t="s">
        <v>5927</v>
      </c>
      <c r="AN2878" s="2">
        <v>46143</v>
      </c>
      <c r="AO2878" s="3">
        <v>46143</v>
      </c>
    </row>
    <row r="2879" spans="1:41">
      <c r="A2879" s="1" t="s">
        <v>5928</v>
      </c>
      <c r="B2879" s="1" t="s">
        <v>3733</v>
      </c>
      <c r="E2879" s="1" t="s">
        <v>3787</v>
      </c>
      <c r="F2879">
        <v>46165.833333333336</v>
      </c>
      <c r="G2879">
        <v>46166.833333333336</v>
      </c>
      <c r="H2879">
        <v>46142.833333333336</v>
      </c>
      <c r="I2879">
        <v>46173.833333333336</v>
      </c>
      <c r="J2879" s="1" t="s">
        <v>3751</v>
      </c>
      <c r="K2879" s="1" t="s">
        <v>124</v>
      </c>
      <c r="L2879" s="1" t="s">
        <v>3752</v>
      </c>
      <c r="M2879" s="1" t="s">
        <v>3801</v>
      </c>
      <c r="N2879" s="1" t="s">
        <v>3738</v>
      </c>
      <c r="O2879" s="1" t="s">
        <v>49</v>
      </c>
      <c r="P2879">
        <v>5.2601000000000004</v>
      </c>
      <c r="Q2879" s="1" t="s">
        <v>3754</v>
      </c>
      <c r="R2879">
        <v>6.2499382141023929</v>
      </c>
      <c r="S2879" s="1" t="s">
        <v>51</v>
      </c>
      <c r="T2879" s="1" t="s">
        <v>52</v>
      </c>
      <c r="U2879">
        <v>32.875300000000003</v>
      </c>
      <c r="V2879">
        <v>31.2315</v>
      </c>
      <c r="W2879">
        <v>31.2315</v>
      </c>
      <c r="X2879" s="1" t="s">
        <v>53</v>
      </c>
      <c r="Y2879" s="1" t="s">
        <v>49</v>
      </c>
      <c r="Z2879" s="1" t="s">
        <v>3752</v>
      </c>
      <c r="AA2879" s="1" t="s">
        <v>3789</v>
      </c>
      <c r="AB2879" s="1" t="s">
        <v>3790</v>
      </c>
      <c r="AC2879" s="1" t="s">
        <v>125</v>
      </c>
      <c r="AD2879" s="1" t="s">
        <v>3791</v>
      </c>
      <c r="AE2879" s="1" t="s">
        <v>3792</v>
      </c>
      <c r="AF2879" s="1" t="s">
        <v>70</v>
      </c>
      <c r="AG2879" s="1" t="s">
        <v>3745</v>
      </c>
      <c r="AH2879">
        <v>1075</v>
      </c>
      <c r="AI2879" s="1" t="s">
        <v>70</v>
      </c>
      <c r="AJ2879" s="1" t="s">
        <v>71</v>
      </c>
      <c r="AK2879" s="1" t="s">
        <v>72</v>
      </c>
      <c r="AL2879">
        <v>1</v>
      </c>
      <c r="AM2879" s="1" t="s">
        <v>5929</v>
      </c>
      <c r="AN2879" s="2">
        <v>46143</v>
      </c>
      <c r="AO2879" s="3">
        <v>46143</v>
      </c>
    </row>
    <row r="2880" spans="1:41">
      <c r="A2880" s="1" t="s">
        <v>5930</v>
      </c>
      <c r="B2880" s="1" t="s">
        <v>3733</v>
      </c>
      <c r="E2880" s="1" t="s">
        <v>3787</v>
      </c>
      <c r="F2880">
        <v>46165.833333333336</v>
      </c>
      <c r="G2880">
        <v>46166.833333333336</v>
      </c>
      <c r="H2880">
        <v>46142.833333333336</v>
      </c>
      <c r="I2880">
        <v>46173.833333333336</v>
      </c>
      <c r="J2880" s="1" t="s">
        <v>3760</v>
      </c>
      <c r="K2880" s="1" t="s">
        <v>76</v>
      </c>
      <c r="L2880" s="1" t="s">
        <v>3761</v>
      </c>
      <c r="M2880" s="1" t="s">
        <v>3804</v>
      </c>
      <c r="N2880" s="1" t="s">
        <v>3738</v>
      </c>
      <c r="O2880" s="1" t="s">
        <v>49</v>
      </c>
      <c r="P2880">
        <v>147.84200000000001</v>
      </c>
      <c r="Q2880" s="1" t="s">
        <v>3763</v>
      </c>
      <c r="R2880">
        <v>2.6000054111822081E-2</v>
      </c>
      <c r="S2880" s="1" t="s">
        <v>51</v>
      </c>
      <c r="T2880" s="1" t="s">
        <v>52</v>
      </c>
      <c r="U2880">
        <v>3.8439000000000001</v>
      </c>
      <c r="V2880">
        <v>3.5482</v>
      </c>
      <c r="W2880">
        <v>3.5482</v>
      </c>
      <c r="X2880" s="1" t="s">
        <v>53</v>
      </c>
      <c r="Y2880" s="1" t="s">
        <v>49</v>
      </c>
      <c r="Z2880" s="1" t="s">
        <v>3761</v>
      </c>
      <c r="AA2880" s="1" t="s">
        <v>3789</v>
      </c>
      <c r="AB2880" s="1" t="s">
        <v>3790</v>
      </c>
      <c r="AC2880" s="1" t="s">
        <v>125</v>
      </c>
      <c r="AD2880" s="1" t="s">
        <v>3791</v>
      </c>
      <c r="AE2880" s="1" t="s">
        <v>3792</v>
      </c>
      <c r="AF2880" s="1" t="s">
        <v>70</v>
      </c>
      <c r="AG2880" s="1" t="s">
        <v>3745</v>
      </c>
      <c r="AH2880">
        <v>1076</v>
      </c>
      <c r="AI2880" s="1" t="s">
        <v>70</v>
      </c>
      <c r="AJ2880" s="1" t="s">
        <v>71</v>
      </c>
      <c r="AK2880" s="1" t="s">
        <v>72</v>
      </c>
      <c r="AL2880">
        <v>1</v>
      </c>
      <c r="AM2880" s="1" t="s">
        <v>5931</v>
      </c>
      <c r="AN2880" s="2">
        <v>46143</v>
      </c>
      <c r="AO2880" s="3">
        <v>46143</v>
      </c>
    </row>
    <row r="2881" spans="1:41">
      <c r="A2881" s="1" t="s">
        <v>5932</v>
      </c>
      <c r="B2881" s="1" t="s">
        <v>3733</v>
      </c>
      <c r="E2881" s="1" t="s">
        <v>3787</v>
      </c>
      <c r="F2881">
        <v>46165.833333333336</v>
      </c>
      <c r="G2881">
        <v>46166.833333333336</v>
      </c>
      <c r="H2881">
        <v>46142.833333333336</v>
      </c>
      <c r="I2881">
        <v>46173.833333333336</v>
      </c>
      <c r="J2881" s="1" t="s">
        <v>3760</v>
      </c>
      <c r="K2881" s="1" t="s">
        <v>76</v>
      </c>
      <c r="L2881" s="1" t="s">
        <v>3761</v>
      </c>
      <c r="M2881" s="1" t="s">
        <v>3807</v>
      </c>
      <c r="N2881" s="1" t="s">
        <v>3738</v>
      </c>
      <c r="O2881" s="1" t="s">
        <v>49</v>
      </c>
      <c r="P2881">
        <v>131.6361</v>
      </c>
      <c r="Q2881" s="1" t="s">
        <v>3763</v>
      </c>
      <c r="R2881">
        <v>2.5999706767368527E-2</v>
      </c>
      <c r="S2881" s="1" t="s">
        <v>51</v>
      </c>
      <c r="T2881" s="1" t="s">
        <v>52</v>
      </c>
      <c r="U2881">
        <v>3.4224999999999999</v>
      </c>
      <c r="V2881">
        <v>3.1593</v>
      </c>
      <c r="W2881">
        <v>3.1593</v>
      </c>
      <c r="X2881" s="1" t="s">
        <v>53</v>
      </c>
      <c r="Y2881" s="1" t="s">
        <v>49</v>
      </c>
      <c r="Z2881" s="1" t="s">
        <v>3761</v>
      </c>
      <c r="AA2881" s="1" t="s">
        <v>3789</v>
      </c>
      <c r="AB2881" s="1" t="s">
        <v>3790</v>
      </c>
      <c r="AC2881" s="1" t="s">
        <v>125</v>
      </c>
      <c r="AD2881" s="1" t="s">
        <v>3791</v>
      </c>
      <c r="AE2881" s="1" t="s">
        <v>3792</v>
      </c>
      <c r="AF2881" s="1" t="s">
        <v>70</v>
      </c>
      <c r="AG2881" s="1" t="s">
        <v>3745</v>
      </c>
      <c r="AH2881">
        <v>1077</v>
      </c>
      <c r="AI2881" s="1" t="s">
        <v>70</v>
      </c>
      <c r="AJ2881" s="1" t="s">
        <v>71</v>
      </c>
      <c r="AK2881" s="1" t="s">
        <v>72</v>
      </c>
      <c r="AL2881">
        <v>1</v>
      </c>
      <c r="AM2881" s="1" t="s">
        <v>5933</v>
      </c>
      <c r="AN2881" s="2">
        <v>46143</v>
      </c>
      <c r="AO2881" s="3">
        <v>46143</v>
      </c>
    </row>
    <row r="2882" spans="1:41">
      <c r="A2882" s="1" t="s">
        <v>5934</v>
      </c>
      <c r="B2882" s="1" t="s">
        <v>3733</v>
      </c>
      <c r="E2882" s="1" t="s">
        <v>3787</v>
      </c>
      <c r="F2882">
        <v>46165.833333333336</v>
      </c>
      <c r="G2882">
        <v>46166.833333333336</v>
      </c>
      <c r="H2882">
        <v>46142.833333333336</v>
      </c>
      <c r="I2882">
        <v>46173.833333333336</v>
      </c>
      <c r="J2882" s="1" t="s">
        <v>3769</v>
      </c>
      <c r="K2882" s="1" t="s">
        <v>87</v>
      </c>
      <c r="L2882" s="1" t="s">
        <v>3770</v>
      </c>
      <c r="M2882" s="1" t="s">
        <v>3810</v>
      </c>
      <c r="N2882" s="1" t="s">
        <v>3738</v>
      </c>
      <c r="O2882" s="1" t="s">
        <v>49</v>
      </c>
      <c r="P2882">
        <v>182.68389999999999</v>
      </c>
      <c r="Q2882" s="1" t="s">
        <v>3739</v>
      </c>
      <c r="R2882">
        <v>8.2600053973010221E-2</v>
      </c>
      <c r="S2882" s="1" t="s">
        <v>3740</v>
      </c>
      <c r="T2882" s="1" t="s">
        <v>52</v>
      </c>
      <c r="U2882">
        <v>15.089700000000001</v>
      </c>
      <c r="V2882">
        <v>12.437099999999999</v>
      </c>
      <c r="W2882">
        <v>12.437099999999999</v>
      </c>
      <c r="X2882" s="1" t="s">
        <v>53</v>
      </c>
      <c r="Y2882" s="1" t="s">
        <v>49</v>
      </c>
      <c r="Z2882" s="1" t="s">
        <v>3770</v>
      </c>
      <c r="AA2882" s="1" t="s">
        <v>55</v>
      </c>
      <c r="AB2882" s="1" t="s">
        <v>56</v>
      </c>
      <c r="AC2882" s="1" t="s">
        <v>57</v>
      </c>
      <c r="AD2882" s="1" t="s">
        <v>58</v>
      </c>
      <c r="AE2882" s="1" t="s">
        <v>59</v>
      </c>
      <c r="AF2882" s="1" t="s">
        <v>56</v>
      </c>
      <c r="AG2882" s="1" t="s">
        <v>3745</v>
      </c>
      <c r="AH2882">
        <v>1078</v>
      </c>
      <c r="AI2882" s="1" t="s">
        <v>56</v>
      </c>
      <c r="AJ2882" s="1" t="s">
        <v>56</v>
      </c>
      <c r="AK2882" s="1" t="s">
        <v>61</v>
      </c>
      <c r="AL2882">
        <v>1</v>
      </c>
      <c r="AM2882" s="1" t="s">
        <v>5935</v>
      </c>
      <c r="AN2882" s="2">
        <v>46143</v>
      </c>
      <c r="AO2882" s="3">
        <v>46143</v>
      </c>
    </row>
    <row r="2883" spans="1:41">
      <c r="A2883" s="1" t="s">
        <v>5936</v>
      </c>
      <c r="B2883" s="1" t="s">
        <v>3733</v>
      </c>
      <c r="E2883" s="1" t="s">
        <v>3787</v>
      </c>
      <c r="F2883">
        <v>46165.833333333336</v>
      </c>
      <c r="G2883">
        <v>46166.833333333336</v>
      </c>
      <c r="H2883">
        <v>46142.833333333336</v>
      </c>
      <c r="I2883">
        <v>46173.833333333336</v>
      </c>
      <c r="J2883" s="1" t="s">
        <v>3769</v>
      </c>
      <c r="K2883" s="1" t="s">
        <v>87</v>
      </c>
      <c r="L2883" s="1" t="s">
        <v>3770</v>
      </c>
      <c r="M2883" s="1" t="s">
        <v>3813</v>
      </c>
      <c r="N2883" s="1" t="s">
        <v>3738</v>
      </c>
      <c r="O2883" s="1" t="s">
        <v>49</v>
      </c>
      <c r="P2883">
        <v>186.19909999999999</v>
      </c>
      <c r="Q2883" s="1" t="s">
        <v>3739</v>
      </c>
      <c r="R2883">
        <v>8.2599754778621373E-2</v>
      </c>
      <c r="S2883" s="1" t="s">
        <v>3740</v>
      </c>
      <c r="T2883" s="1" t="s">
        <v>52</v>
      </c>
      <c r="U2883">
        <v>15.38</v>
      </c>
      <c r="V2883">
        <v>12.676399999999999</v>
      </c>
      <c r="W2883">
        <v>12.676399999999999</v>
      </c>
      <c r="X2883" s="1" t="s">
        <v>53</v>
      </c>
      <c r="Y2883" s="1" t="s">
        <v>49</v>
      </c>
      <c r="Z2883" s="1" t="s">
        <v>3770</v>
      </c>
      <c r="AA2883" s="1" t="s">
        <v>3789</v>
      </c>
      <c r="AB2883" s="1" t="s">
        <v>3790</v>
      </c>
      <c r="AC2883" s="1" t="s">
        <v>125</v>
      </c>
      <c r="AD2883" s="1" t="s">
        <v>3791</v>
      </c>
      <c r="AE2883" s="1" t="s">
        <v>3792</v>
      </c>
      <c r="AF2883" s="1" t="s">
        <v>70</v>
      </c>
      <c r="AG2883" s="1" t="s">
        <v>3745</v>
      </c>
      <c r="AH2883">
        <v>1079</v>
      </c>
      <c r="AI2883" s="1" t="s">
        <v>70</v>
      </c>
      <c r="AJ2883" s="1" t="s">
        <v>71</v>
      </c>
      <c r="AK2883" s="1" t="s">
        <v>72</v>
      </c>
      <c r="AL2883">
        <v>1</v>
      </c>
      <c r="AM2883" s="1" t="s">
        <v>5937</v>
      </c>
      <c r="AN2883" s="2">
        <v>46143</v>
      </c>
      <c r="AO2883" s="3">
        <v>46143</v>
      </c>
    </row>
    <row r="2884" spans="1:41">
      <c r="A2884" s="1" t="s">
        <v>5938</v>
      </c>
      <c r="B2884" s="1" t="s">
        <v>3733</v>
      </c>
      <c r="E2884" s="1" t="s">
        <v>3787</v>
      </c>
      <c r="F2884">
        <v>46165.833333333336</v>
      </c>
      <c r="G2884">
        <v>46166.833333333336</v>
      </c>
      <c r="H2884">
        <v>46142.833333333336</v>
      </c>
      <c r="I2884">
        <v>46173.833333333336</v>
      </c>
      <c r="J2884" s="1" t="s">
        <v>3777</v>
      </c>
      <c r="K2884" s="1" t="s">
        <v>107</v>
      </c>
      <c r="L2884" s="1" t="s">
        <v>3778</v>
      </c>
      <c r="M2884" s="1" t="s">
        <v>3816</v>
      </c>
      <c r="N2884" s="1" t="s">
        <v>3738</v>
      </c>
      <c r="O2884" s="1" t="s">
        <v>49</v>
      </c>
      <c r="P2884">
        <v>147.0446</v>
      </c>
      <c r="Q2884" s="1" t="s">
        <v>3780</v>
      </c>
      <c r="R2884">
        <v>0.5</v>
      </c>
      <c r="S2884" s="1" t="s">
        <v>51</v>
      </c>
      <c r="T2884" s="1" t="s">
        <v>52</v>
      </c>
      <c r="U2884">
        <v>73.522300000000001</v>
      </c>
      <c r="V2884">
        <v>67.640500000000003</v>
      </c>
      <c r="W2884">
        <v>67.640500000000003</v>
      </c>
      <c r="X2884" s="1" t="s">
        <v>53</v>
      </c>
      <c r="Y2884" s="1" t="s">
        <v>49</v>
      </c>
      <c r="Z2884" s="1" t="s">
        <v>3778</v>
      </c>
      <c r="AA2884" s="1" t="s">
        <v>3817</v>
      </c>
      <c r="AB2884" s="1" t="s">
        <v>3790</v>
      </c>
      <c r="AC2884" s="1" t="s">
        <v>125</v>
      </c>
      <c r="AD2884" s="1" t="s">
        <v>3791</v>
      </c>
      <c r="AE2884" s="1" t="s">
        <v>3792</v>
      </c>
      <c r="AF2884" s="1" t="s">
        <v>70</v>
      </c>
      <c r="AG2884" s="1" t="s">
        <v>3745</v>
      </c>
      <c r="AH2884">
        <v>1080</v>
      </c>
      <c r="AI2884" s="1" t="s">
        <v>113</v>
      </c>
      <c r="AJ2884" s="1" t="s">
        <v>114</v>
      </c>
      <c r="AK2884" s="1" t="s">
        <v>115</v>
      </c>
      <c r="AL2884">
        <v>1</v>
      </c>
      <c r="AM2884" s="1" t="s">
        <v>5939</v>
      </c>
      <c r="AN2884" s="2">
        <v>46143</v>
      </c>
      <c r="AO2884" s="3">
        <v>46143</v>
      </c>
    </row>
    <row r="2885" spans="1:41">
      <c r="A2885" s="1" t="s">
        <v>5940</v>
      </c>
      <c r="B2885" s="1" t="s">
        <v>3733</v>
      </c>
      <c r="E2885" s="1" t="s">
        <v>3787</v>
      </c>
      <c r="F2885">
        <v>46165.833333333336</v>
      </c>
      <c r="G2885">
        <v>46166.833333333336</v>
      </c>
      <c r="H2885">
        <v>46142.833333333336</v>
      </c>
      <c r="I2885">
        <v>46173.833333333336</v>
      </c>
      <c r="J2885" s="1" t="s">
        <v>3777</v>
      </c>
      <c r="K2885" s="1" t="s">
        <v>107</v>
      </c>
      <c r="L2885" s="1" t="s">
        <v>3778</v>
      </c>
      <c r="M2885" s="1" t="s">
        <v>3820</v>
      </c>
      <c r="N2885" s="1" t="s">
        <v>3738</v>
      </c>
      <c r="O2885" s="1" t="s">
        <v>49</v>
      </c>
      <c r="P2885">
        <v>142.95089999999999</v>
      </c>
      <c r="Q2885" s="1" t="s">
        <v>3780</v>
      </c>
      <c r="R2885">
        <v>0.50000034977044572</v>
      </c>
      <c r="S2885" s="1" t="s">
        <v>51</v>
      </c>
      <c r="T2885" s="1" t="s">
        <v>52</v>
      </c>
      <c r="U2885">
        <v>71.475499999999997</v>
      </c>
      <c r="V2885">
        <v>65.757400000000004</v>
      </c>
      <c r="W2885">
        <v>65.757400000000004</v>
      </c>
      <c r="X2885" s="1" t="s">
        <v>53</v>
      </c>
      <c r="Y2885" s="1" t="s">
        <v>49</v>
      </c>
      <c r="Z2885" s="1" t="s">
        <v>3778</v>
      </c>
      <c r="AA2885" s="1" t="s">
        <v>3817</v>
      </c>
      <c r="AB2885" s="1" t="s">
        <v>3790</v>
      </c>
      <c r="AC2885" s="1" t="s">
        <v>125</v>
      </c>
      <c r="AD2885" s="1" t="s">
        <v>3791</v>
      </c>
      <c r="AE2885" s="1" t="s">
        <v>3792</v>
      </c>
      <c r="AF2885" s="1" t="s">
        <v>70</v>
      </c>
      <c r="AG2885" s="1" t="s">
        <v>3745</v>
      </c>
      <c r="AH2885">
        <v>1081</v>
      </c>
      <c r="AI2885" s="1" t="s">
        <v>113</v>
      </c>
      <c r="AJ2885" s="1" t="s">
        <v>114</v>
      </c>
      <c r="AK2885" s="1" t="s">
        <v>115</v>
      </c>
      <c r="AL2885">
        <v>1</v>
      </c>
      <c r="AM2885" s="1" t="s">
        <v>5941</v>
      </c>
      <c r="AN2885" s="2">
        <v>46143</v>
      </c>
      <c r="AO2885" s="3">
        <v>46143</v>
      </c>
    </row>
    <row r="2886" spans="1:41">
      <c r="A2886" s="1" t="s">
        <v>5942</v>
      </c>
      <c r="B2886" s="1" t="s">
        <v>3733</v>
      </c>
      <c r="E2886" s="1" t="s">
        <v>3734</v>
      </c>
      <c r="F2886">
        <v>46166.833333333336</v>
      </c>
      <c r="G2886">
        <v>46167.833333333336</v>
      </c>
      <c r="H2886">
        <v>46142.833333333336</v>
      </c>
      <c r="I2886">
        <v>46173.833333333336</v>
      </c>
      <c r="J2886" s="1" t="s">
        <v>3735</v>
      </c>
      <c r="K2886" s="1" t="s">
        <v>45</v>
      </c>
      <c r="L2886" s="1" t="s">
        <v>3736</v>
      </c>
      <c r="M2886" s="1" t="s">
        <v>3737</v>
      </c>
      <c r="N2886" s="1" t="s">
        <v>3738</v>
      </c>
      <c r="O2886" s="1" t="s">
        <v>49</v>
      </c>
      <c r="P2886">
        <v>1374.2877000000001</v>
      </c>
      <c r="Q2886" s="1" t="s">
        <v>3739</v>
      </c>
      <c r="R2886">
        <v>3.1610993826110795E-2</v>
      </c>
      <c r="S2886" s="1" t="s">
        <v>3740</v>
      </c>
      <c r="T2886" s="1" t="s">
        <v>52</v>
      </c>
      <c r="U2886">
        <v>43.442599999999999</v>
      </c>
      <c r="V2886">
        <v>35.250500000000002</v>
      </c>
      <c r="W2886">
        <v>35.250500000000002</v>
      </c>
      <c r="X2886" s="1" t="s">
        <v>53</v>
      </c>
      <c r="Y2886" s="1" t="s">
        <v>49</v>
      </c>
      <c r="Z2886" s="1" t="s">
        <v>3736</v>
      </c>
      <c r="AA2886" s="1" t="s">
        <v>3741</v>
      </c>
      <c r="AB2886" s="1" t="s">
        <v>3742</v>
      </c>
      <c r="AC2886" s="1" t="s">
        <v>67</v>
      </c>
      <c r="AD2886" s="1" t="s">
        <v>3743</v>
      </c>
      <c r="AE2886" s="1" t="s">
        <v>3744</v>
      </c>
      <c r="AF2886" s="1" t="s">
        <v>70</v>
      </c>
      <c r="AG2886" s="1" t="s">
        <v>3745</v>
      </c>
      <c r="AH2886">
        <v>1082</v>
      </c>
      <c r="AI2886" s="1" t="s">
        <v>70</v>
      </c>
      <c r="AJ2886" s="1" t="s">
        <v>71</v>
      </c>
      <c r="AK2886" s="1" t="s">
        <v>72</v>
      </c>
      <c r="AL2886">
        <v>1</v>
      </c>
      <c r="AM2886" s="1" t="s">
        <v>5943</v>
      </c>
      <c r="AN2886" s="2">
        <v>46143</v>
      </c>
      <c r="AO2886" s="3">
        <v>46143</v>
      </c>
    </row>
    <row r="2887" spans="1:41">
      <c r="A2887" s="1" t="s">
        <v>5944</v>
      </c>
      <c r="B2887" s="1" t="s">
        <v>3733</v>
      </c>
      <c r="E2887" s="1" t="s">
        <v>3734</v>
      </c>
      <c r="F2887">
        <v>46166.833333333336</v>
      </c>
      <c r="G2887">
        <v>46167.833333333336</v>
      </c>
      <c r="H2887">
        <v>46142.833333333336</v>
      </c>
      <c r="I2887">
        <v>46173.833333333336</v>
      </c>
      <c r="J2887" s="1" t="s">
        <v>3735</v>
      </c>
      <c r="K2887" s="1" t="s">
        <v>45</v>
      </c>
      <c r="L2887" s="1" t="s">
        <v>3736</v>
      </c>
      <c r="M2887" s="1" t="s">
        <v>3748</v>
      </c>
      <c r="N2887" s="1" t="s">
        <v>3738</v>
      </c>
      <c r="O2887" s="1" t="s">
        <v>49</v>
      </c>
      <c r="P2887">
        <v>1570.7282</v>
      </c>
      <c r="Q2887" s="1" t="s">
        <v>3739</v>
      </c>
      <c r="R2887">
        <v>3.1611006920229744E-2</v>
      </c>
      <c r="S2887" s="1" t="s">
        <v>3740</v>
      </c>
      <c r="T2887" s="1" t="s">
        <v>52</v>
      </c>
      <c r="U2887">
        <v>49.652299999999997</v>
      </c>
      <c r="V2887">
        <v>40.289200000000001</v>
      </c>
      <c r="W2887">
        <v>40.289200000000001</v>
      </c>
      <c r="X2887" s="1" t="s">
        <v>53</v>
      </c>
      <c r="Y2887" s="1" t="s">
        <v>49</v>
      </c>
      <c r="Z2887" s="1" t="s">
        <v>3736</v>
      </c>
      <c r="AA2887" s="1" t="s">
        <v>55</v>
      </c>
      <c r="AB2887" s="1" t="s">
        <v>56</v>
      </c>
      <c r="AC2887" s="1" t="s">
        <v>57</v>
      </c>
      <c r="AD2887" s="1" t="s">
        <v>58</v>
      </c>
      <c r="AE2887" s="1" t="s">
        <v>59</v>
      </c>
      <c r="AF2887" s="1" t="s">
        <v>56</v>
      </c>
      <c r="AG2887" s="1" t="s">
        <v>3745</v>
      </c>
      <c r="AH2887">
        <v>1083</v>
      </c>
      <c r="AI2887" s="1" t="s">
        <v>56</v>
      </c>
      <c r="AJ2887" s="1" t="s">
        <v>56</v>
      </c>
      <c r="AK2887" s="1" t="s">
        <v>61</v>
      </c>
      <c r="AL2887">
        <v>1</v>
      </c>
      <c r="AM2887" s="1" t="s">
        <v>5945</v>
      </c>
      <c r="AN2887" s="2">
        <v>46143</v>
      </c>
      <c r="AO2887" s="3">
        <v>46143</v>
      </c>
    </row>
    <row r="2888" spans="1:41">
      <c r="A2888" s="1" t="s">
        <v>5946</v>
      </c>
      <c r="B2888" s="1" t="s">
        <v>3733</v>
      </c>
      <c r="E2888" s="1" t="s">
        <v>3734</v>
      </c>
      <c r="F2888">
        <v>46166.833333333336</v>
      </c>
      <c r="G2888">
        <v>46167.833333333336</v>
      </c>
      <c r="H2888">
        <v>46142.833333333336</v>
      </c>
      <c r="I2888">
        <v>46173.833333333336</v>
      </c>
      <c r="J2888" s="1" t="s">
        <v>3751</v>
      </c>
      <c r="K2888" s="1" t="s">
        <v>124</v>
      </c>
      <c r="L2888" s="1" t="s">
        <v>3752</v>
      </c>
      <c r="M2888" s="1" t="s">
        <v>3753</v>
      </c>
      <c r="N2888" s="1" t="s">
        <v>3738</v>
      </c>
      <c r="O2888" s="1" t="s">
        <v>49</v>
      </c>
      <c r="P2888">
        <v>13.0688</v>
      </c>
      <c r="Q2888" s="1" t="s">
        <v>3754</v>
      </c>
      <c r="R2888">
        <v>6.2499846963761012</v>
      </c>
      <c r="S2888" s="1" t="s">
        <v>51</v>
      </c>
      <c r="T2888" s="1" t="s">
        <v>52</v>
      </c>
      <c r="U2888">
        <v>81.6798</v>
      </c>
      <c r="V2888">
        <v>77.595799999999997</v>
      </c>
      <c r="W2888">
        <v>77.595799999999997</v>
      </c>
      <c r="X2888" s="1" t="s">
        <v>53</v>
      </c>
      <c r="Y2888" s="1" t="s">
        <v>49</v>
      </c>
      <c r="Z2888" s="1" t="s">
        <v>3752</v>
      </c>
      <c r="AA2888" s="1" t="s">
        <v>3741</v>
      </c>
      <c r="AB2888" s="1" t="s">
        <v>3742</v>
      </c>
      <c r="AC2888" s="1" t="s">
        <v>67</v>
      </c>
      <c r="AD2888" s="1" t="s">
        <v>3743</v>
      </c>
      <c r="AE2888" s="1" t="s">
        <v>3744</v>
      </c>
      <c r="AF2888" s="1" t="s">
        <v>70</v>
      </c>
      <c r="AG2888" s="1" t="s">
        <v>3745</v>
      </c>
      <c r="AH2888">
        <v>1084</v>
      </c>
      <c r="AI2888" s="1" t="s">
        <v>70</v>
      </c>
      <c r="AJ2888" s="1" t="s">
        <v>71</v>
      </c>
      <c r="AK2888" s="1" t="s">
        <v>72</v>
      </c>
      <c r="AL2888">
        <v>1</v>
      </c>
      <c r="AM2888" s="1" t="s">
        <v>5947</v>
      </c>
      <c r="AN2888" s="2">
        <v>46143</v>
      </c>
      <c r="AO2888" s="3">
        <v>46143</v>
      </c>
    </row>
    <row r="2889" spans="1:41">
      <c r="A2889" s="1" t="s">
        <v>5948</v>
      </c>
      <c r="B2889" s="1" t="s">
        <v>3733</v>
      </c>
      <c r="E2889" s="1" t="s">
        <v>3734</v>
      </c>
      <c r="F2889">
        <v>46166.833333333336</v>
      </c>
      <c r="G2889">
        <v>46167.833333333336</v>
      </c>
      <c r="H2889">
        <v>46142.833333333336</v>
      </c>
      <c r="I2889">
        <v>46173.833333333336</v>
      </c>
      <c r="J2889" s="1" t="s">
        <v>3751</v>
      </c>
      <c r="K2889" s="1" t="s">
        <v>124</v>
      </c>
      <c r="L2889" s="1" t="s">
        <v>3752</v>
      </c>
      <c r="M2889" s="1" t="s">
        <v>3757</v>
      </c>
      <c r="N2889" s="1" t="s">
        <v>3738</v>
      </c>
      <c r="O2889" s="1" t="s">
        <v>49</v>
      </c>
      <c r="P2889">
        <v>12.931100000000001</v>
      </c>
      <c r="Q2889" s="1" t="s">
        <v>3754</v>
      </c>
      <c r="R2889">
        <v>6.250025133205992</v>
      </c>
      <c r="S2889" s="1" t="s">
        <v>51</v>
      </c>
      <c r="T2889" s="1" t="s">
        <v>52</v>
      </c>
      <c r="U2889">
        <v>80.819699999999997</v>
      </c>
      <c r="V2889">
        <v>76.778700000000001</v>
      </c>
      <c r="W2889">
        <v>76.778700000000001</v>
      </c>
      <c r="X2889" s="1" t="s">
        <v>53</v>
      </c>
      <c r="Y2889" s="1" t="s">
        <v>49</v>
      </c>
      <c r="Z2889" s="1" t="s">
        <v>3752</v>
      </c>
      <c r="AA2889" s="1" t="s">
        <v>3741</v>
      </c>
      <c r="AB2889" s="1" t="s">
        <v>3742</v>
      </c>
      <c r="AC2889" s="1" t="s">
        <v>67</v>
      </c>
      <c r="AD2889" s="1" t="s">
        <v>3743</v>
      </c>
      <c r="AE2889" s="1" t="s">
        <v>3744</v>
      </c>
      <c r="AF2889" s="1" t="s">
        <v>70</v>
      </c>
      <c r="AG2889" s="1" t="s">
        <v>3745</v>
      </c>
      <c r="AH2889">
        <v>1085</v>
      </c>
      <c r="AI2889" s="1" t="s">
        <v>70</v>
      </c>
      <c r="AJ2889" s="1" t="s">
        <v>71</v>
      </c>
      <c r="AK2889" s="1" t="s">
        <v>72</v>
      </c>
      <c r="AL2889">
        <v>1</v>
      </c>
      <c r="AM2889" s="1" t="s">
        <v>5949</v>
      </c>
      <c r="AN2889" s="2">
        <v>46143</v>
      </c>
      <c r="AO2889" s="3">
        <v>46143</v>
      </c>
    </row>
    <row r="2890" spans="1:41">
      <c r="A2890" s="1" t="s">
        <v>5950</v>
      </c>
      <c r="B2890" s="1" t="s">
        <v>3733</v>
      </c>
      <c r="E2890" s="1" t="s">
        <v>3734</v>
      </c>
      <c r="F2890">
        <v>46166.833333333336</v>
      </c>
      <c r="G2890">
        <v>46167.833333333336</v>
      </c>
      <c r="H2890">
        <v>46142.833333333336</v>
      </c>
      <c r="I2890">
        <v>46173.833333333336</v>
      </c>
      <c r="J2890" s="1" t="s">
        <v>3760</v>
      </c>
      <c r="K2890" s="1" t="s">
        <v>76</v>
      </c>
      <c r="L2890" s="1" t="s">
        <v>3761</v>
      </c>
      <c r="M2890" s="1" t="s">
        <v>3762</v>
      </c>
      <c r="N2890" s="1" t="s">
        <v>3738</v>
      </c>
      <c r="O2890" s="1" t="s">
        <v>49</v>
      </c>
      <c r="P2890">
        <v>311.39780000000002</v>
      </c>
      <c r="Q2890" s="1" t="s">
        <v>3763</v>
      </c>
      <c r="R2890">
        <v>2.5999862555226787E-2</v>
      </c>
      <c r="S2890" s="1" t="s">
        <v>51</v>
      </c>
      <c r="T2890" s="1" t="s">
        <v>52</v>
      </c>
      <c r="U2890">
        <v>8.0962999999999994</v>
      </c>
      <c r="V2890">
        <v>7.4734999999999996</v>
      </c>
      <c r="W2890">
        <v>7.4734999999999996</v>
      </c>
      <c r="X2890" s="1" t="s">
        <v>53</v>
      </c>
      <c r="Y2890" s="1" t="s">
        <v>49</v>
      </c>
      <c r="Z2890" s="1" t="s">
        <v>3761</v>
      </c>
      <c r="AA2890" s="1" t="s">
        <v>3741</v>
      </c>
      <c r="AB2890" s="1" t="s">
        <v>3742</v>
      </c>
      <c r="AC2890" s="1" t="s">
        <v>67</v>
      </c>
      <c r="AD2890" s="1" t="s">
        <v>3743</v>
      </c>
      <c r="AE2890" s="1" t="s">
        <v>3744</v>
      </c>
      <c r="AF2890" s="1" t="s">
        <v>70</v>
      </c>
      <c r="AG2890" s="1" t="s">
        <v>3745</v>
      </c>
      <c r="AH2890">
        <v>1086</v>
      </c>
      <c r="AI2890" s="1" t="s">
        <v>70</v>
      </c>
      <c r="AJ2890" s="1" t="s">
        <v>71</v>
      </c>
      <c r="AK2890" s="1" t="s">
        <v>72</v>
      </c>
      <c r="AL2890">
        <v>1</v>
      </c>
      <c r="AM2890" s="1" t="s">
        <v>5951</v>
      </c>
      <c r="AN2890" s="2">
        <v>46143</v>
      </c>
      <c r="AO2890" s="3">
        <v>46143</v>
      </c>
    </row>
    <row r="2891" spans="1:41">
      <c r="A2891" s="1" t="s">
        <v>5952</v>
      </c>
      <c r="B2891" s="1" t="s">
        <v>3733</v>
      </c>
      <c r="E2891" s="1" t="s">
        <v>3734</v>
      </c>
      <c r="F2891">
        <v>46166.833333333336</v>
      </c>
      <c r="G2891">
        <v>46167.833333333336</v>
      </c>
      <c r="H2891">
        <v>46142.833333333336</v>
      </c>
      <c r="I2891">
        <v>46173.833333333336</v>
      </c>
      <c r="J2891" s="1" t="s">
        <v>3760</v>
      </c>
      <c r="K2891" s="1" t="s">
        <v>76</v>
      </c>
      <c r="L2891" s="1" t="s">
        <v>3761</v>
      </c>
      <c r="M2891" s="1" t="s">
        <v>3766</v>
      </c>
      <c r="N2891" s="1" t="s">
        <v>3738</v>
      </c>
      <c r="O2891" s="1" t="s">
        <v>49</v>
      </c>
      <c r="P2891">
        <v>311.39659999999998</v>
      </c>
      <c r="Q2891" s="1" t="s">
        <v>3763</v>
      </c>
      <c r="R2891">
        <v>2.5999962748469316E-2</v>
      </c>
      <c r="S2891" s="1" t="s">
        <v>51</v>
      </c>
      <c r="T2891" s="1" t="s">
        <v>52</v>
      </c>
      <c r="U2891">
        <v>8.0962999999999994</v>
      </c>
      <c r="V2891">
        <v>7.4734999999999996</v>
      </c>
      <c r="W2891">
        <v>7.4734999999999996</v>
      </c>
      <c r="X2891" s="1" t="s">
        <v>53</v>
      </c>
      <c r="Y2891" s="1" t="s">
        <v>49</v>
      </c>
      <c r="Z2891" s="1" t="s">
        <v>3761</v>
      </c>
      <c r="AA2891" s="1" t="s">
        <v>3741</v>
      </c>
      <c r="AB2891" s="1" t="s">
        <v>3742</v>
      </c>
      <c r="AC2891" s="1" t="s">
        <v>67</v>
      </c>
      <c r="AD2891" s="1" t="s">
        <v>3743</v>
      </c>
      <c r="AE2891" s="1" t="s">
        <v>3744</v>
      </c>
      <c r="AF2891" s="1" t="s">
        <v>70</v>
      </c>
      <c r="AG2891" s="1" t="s">
        <v>3745</v>
      </c>
      <c r="AH2891">
        <v>1087</v>
      </c>
      <c r="AI2891" s="1" t="s">
        <v>70</v>
      </c>
      <c r="AJ2891" s="1" t="s">
        <v>71</v>
      </c>
      <c r="AK2891" s="1" t="s">
        <v>72</v>
      </c>
      <c r="AL2891">
        <v>1</v>
      </c>
      <c r="AM2891" s="1" t="s">
        <v>5953</v>
      </c>
      <c r="AN2891" s="2">
        <v>46143</v>
      </c>
      <c r="AO2891" s="3">
        <v>46143</v>
      </c>
    </row>
    <row r="2892" spans="1:41">
      <c r="A2892" s="1" t="s">
        <v>5954</v>
      </c>
      <c r="B2892" s="1" t="s">
        <v>3733</v>
      </c>
      <c r="E2892" s="1" t="s">
        <v>3734</v>
      </c>
      <c r="F2892">
        <v>46166.833333333336</v>
      </c>
      <c r="G2892">
        <v>46167.833333333336</v>
      </c>
      <c r="H2892">
        <v>46142.833333333336</v>
      </c>
      <c r="I2892">
        <v>46173.833333333336</v>
      </c>
      <c r="J2892" s="1" t="s">
        <v>3769</v>
      </c>
      <c r="K2892" s="1" t="s">
        <v>87</v>
      </c>
      <c r="L2892" s="1" t="s">
        <v>3770</v>
      </c>
      <c r="M2892" s="1" t="s">
        <v>3771</v>
      </c>
      <c r="N2892" s="1" t="s">
        <v>3738</v>
      </c>
      <c r="O2892" s="1" t="s">
        <v>49</v>
      </c>
      <c r="P2892">
        <v>424.9384</v>
      </c>
      <c r="Q2892" s="1" t="s">
        <v>3739</v>
      </c>
      <c r="R2892">
        <v>8.2599972137137989E-2</v>
      </c>
      <c r="S2892" s="1" t="s">
        <v>3740</v>
      </c>
      <c r="T2892" s="1" t="s">
        <v>52</v>
      </c>
      <c r="U2892">
        <v>35.099899999999998</v>
      </c>
      <c r="V2892">
        <v>28.9298</v>
      </c>
      <c r="W2892">
        <v>28.9298</v>
      </c>
      <c r="X2892" s="1" t="s">
        <v>53</v>
      </c>
      <c r="Y2892" s="1" t="s">
        <v>49</v>
      </c>
      <c r="Z2892" s="1" t="s">
        <v>3770</v>
      </c>
      <c r="AA2892" s="1" t="s">
        <v>55</v>
      </c>
      <c r="AB2892" s="1" t="s">
        <v>56</v>
      </c>
      <c r="AC2892" s="1" t="s">
        <v>57</v>
      </c>
      <c r="AD2892" s="1" t="s">
        <v>58</v>
      </c>
      <c r="AE2892" s="1" t="s">
        <v>59</v>
      </c>
      <c r="AF2892" s="1" t="s">
        <v>56</v>
      </c>
      <c r="AG2892" s="1" t="s">
        <v>3745</v>
      </c>
      <c r="AH2892">
        <v>1088</v>
      </c>
      <c r="AI2892" s="1" t="s">
        <v>56</v>
      </c>
      <c r="AJ2892" s="1" t="s">
        <v>56</v>
      </c>
      <c r="AK2892" s="1" t="s">
        <v>61</v>
      </c>
      <c r="AL2892">
        <v>1</v>
      </c>
      <c r="AM2892" s="1" t="s">
        <v>5955</v>
      </c>
      <c r="AN2892" s="2">
        <v>46143</v>
      </c>
      <c r="AO2892" s="3">
        <v>46143</v>
      </c>
    </row>
    <row r="2893" spans="1:41">
      <c r="A2893" s="1" t="s">
        <v>5956</v>
      </c>
      <c r="B2893" s="1" t="s">
        <v>3733</v>
      </c>
      <c r="E2893" s="1" t="s">
        <v>3734</v>
      </c>
      <c r="F2893">
        <v>46166.833333333336</v>
      </c>
      <c r="G2893">
        <v>46167.833333333336</v>
      </c>
      <c r="H2893">
        <v>46142.833333333336</v>
      </c>
      <c r="I2893">
        <v>46173.833333333336</v>
      </c>
      <c r="J2893" s="1" t="s">
        <v>3769</v>
      </c>
      <c r="K2893" s="1" t="s">
        <v>87</v>
      </c>
      <c r="L2893" s="1" t="s">
        <v>3770</v>
      </c>
      <c r="M2893" s="1" t="s">
        <v>3774</v>
      </c>
      <c r="N2893" s="1" t="s">
        <v>3738</v>
      </c>
      <c r="O2893" s="1" t="s">
        <v>49</v>
      </c>
      <c r="P2893">
        <v>437.58429999999998</v>
      </c>
      <c r="Q2893" s="1" t="s">
        <v>3739</v>
      </c>
      <c r="R2893">
        <v>8.2600084143786709E-2</v>
      </c>
      <c r="S2893" s="1" t="s">
        <v>3740</v>
      </c>
      <c r="T2893" s="1" t="s">
        <v>52</v>
      </c>
      <c r="U2893">
        <v>36.144500000000001</v>
      </c>
      <c r="V2893">
        <v>29.790700000000001</v>
      </c>
      <c r="W2893">
        <v>29.790700000000001</v>
      </c>
      <c r="X2893" s="1" t="s">
        <v>53</v>
      </c>
      <c r="Y2893" s="1" t="s">
        <v>49</v>
      </c>
      <c r="Z2893" s="1" t="s">
        <v>3770</v>
      </c>
      <c r="AA2893" s="1" t="s">
        <v>3741</v>
      </c>
      <c r="AB2893" s="1" t="s">
        <v>3742</v>
      </c>
      <c r="AC2893" s="1" t="s">
        <v>67</v>
      </c>
      <c r="AD2893" s="1" t="s">
        <v>3743</v>
      </c>
      <c r="AE2893" s="1" t="s">
        <v>3744</v>
      </c>
      <c r="AF2893" s="1" t="s">
        <v>70</v>
      </c>
      <c r="AG2893" s="1" t="s">
        <v>3745</v>
      </c>
      <c r="AH2893">
        <v>1089</v>
      </c>
      <c r="AI2893" s="1" t="s">
        <v>70</v>
      </c>
      <c r="AJ2893" s="1" t="s">
        <v>71</v>
      </c>
      <c r="AK2893" s="1" t="s">
        <v>72</v>
      </c>
      <c r="AL2893">
        <v>1</v>
      </c>
      <c r="AM2893" s="1" t="s">
        <v>5957</v>
      </c>
      <c r="AN2893" s="2">
        <v>46143</v>
      </c>
      <c r="AO2893" s="3">
        <v>46143</v>
      </c>
    </row>
    <row r="2894" spans="1:41">
      <c r="A2894" s="1" t="s">
        <v>5958</v>
      </c>
      <c r="B2894" s="1" t="s">
        <v>3733</v>
      </c>
      <c r="E2894" s="1" t="s">
        <v>3734</v>
      </c>
      <c r="F2894">
        <v>46166.833333333336</v>
      </c>
      <c r="G2894">
        <v>46167.833333333336</v>
      </c>
      <c r="H2894">
        <v>46142.833333333336</v>
      </c>
      <c r="I2894">
        <v>46173.833333333336</v>
      </c>
      <c r="J2894" s="1" t="s">
        <v>3777</v>
      </c>
      <c r="K2894" s="1" t="s">
        <v>107</v>
      </c>
      <c r="L2894" s="1" t="s">
        <v>3778</v>
      </c>
      <c r="M2894" s="1" t="s">
        <v>3779</v>
      </c>
      <c r="N2894" s="1" t="s">
        <v>3738</v>
      </c>
      <c r="O2894" s="1" t="s">
        <v>49</v>
      </c>
      <c r="P2894">
        <v>328.87509999999997</v>
      </c>
      <c r="Q2894" s="1" t="s">
        <v>3780</v>
      </c>
      <c r="R2894">
        <v>0.49999984796659891</v>
      </c>
      <c r="S2894" s="1" t="s">
        <v>51</v>
      </c>
      <c r="T2894" s="1" t="s">
        <v>52</v>
      </c>
      <c r="U2894">
        <v>164.4375</v>
      </c>
      <c r="V2894">
        <v>151.2825</v>
      </c>
      <c r="W2894">
        <v>151.2825</v>
      </c>
      <c r="X2894" s="1" t="s">
        <v>53</v>
      </c>
      <c r="Y2894" s="1" t="s">
        <v>49</v>
      </c>
      <c r="Z2894" s="1" t="s">
        <v>3778</v>
      </c>
      <c r="AA2894" s="1" t="s">
        <v>3781</v>
      </c>
      <c r="AB2894" s="1" t="s">
        <v>3742</v>
      </c>
      <c r="AC2894" s="1" t="s">
        <v>67</v>
      </c>
      <c r="AD2894" s="1" t="s">
        <v>3743</v>
      </c>
      <c r="AE2894" s="1" t="s">
        <v>3744</v>
      </c>
      <c r="AF2894" s="1" t="s">
        <v>70</v>
      </c>
      <c r="AG2894" s="1" t="s">
        <v>3745</v>
      </c>
      <c r="AH2894">
        <v>1090</v>
      </c>
      <c r="AI2894" s="1" t="s">
        <v>113</v>
      </c>
      <c r="AJ2894" s="1" t="s">
        <v>114</v>
      </c>
      <c r="AK2894" s="1" t="s">
        <v>115</v>
      </c>
      <c r="AL2894">
        <v>1</v>
      </c>
      <c r="AM2894" s="1" t="s">
        <v>5959</v>
      </c>
      <c r="AN2894" s="2">
        <v>46143</v>
      </c>
      <c r="AO2894" s="3">
        <v>46143</v>
      </c>
    </row>
    <row r="2895" spans="1:41">
      <c r="A2895" s="1" t="s">
        <v>5960</v>
      </c>
      <c r="B2895" s="1" t="s">
        <v>3733</v>
      </c>
      <c r="E2895" s="1" t="s">
        <v>3734</v>
      </c>
      <c r="F2895">
        <v>46166.833333333336</v>
      </c>
      <c r="G2895">
        <v>46167.833333333336</v>
      </c>
      <c r="H2895">
        <v>46142.833333333336</v>
      </c>
      <c r="I2895">
        <v>46173.833333333336</v>
      </c>
      <c r="J2895" s="1" t="s">
        <v>3777</v>
      </c>
      <c r="K2895" s="1" t="s">
        <v>107</v>
      </c>
      <c r="L2895" s="1" t="s">
        <v>3778</v>
      </c>
      <c r="M2895" s="1" t="s">
        <v>3784</v>
      </c>
      <c r="N2895" s="1" t="s">
        <v>3738</v>
      </c>
      <c r="O2895" s="1" t="s">
        <v>49</v>
      </c>
      <c r="P2895">
        <v>276.81349999999998</v>
      </c>
      <c r="Q2895" s="1" t="s">
        <v>3780</v>
      </c>
      <c r="R2895">
        <v>0.49999981937297128</v>
      </c>
      <c r="S2895" s="1" t="s">
        <v>51</v>
      </c>
      <c r="T2895" s="1" t="s">
        <v>52</v>
      </c>
      <c r="U2895">
        <v>138.4067</v>
      </c>
      <c r="V2895">
        <v>127.3342</v>
      </c>
      <c r="W2895">
        <v>127.3342</v>
      </c>
      <c r="X2895" s="1" t="s">
        <v>53</v>
      </c>
      <c r="Y2895" s="1" t="s">
        <v>49</v>
      </c>
      <c r="Z2895" s="1" t="s">
        <v>3778</v>
      </c>
      <c r="AA2895" s="1" t="s">
        <v>3781</v>
      </c>
      <c r="AB2895" s="1" t="s">
        <v>3742</v>
      </c>
      <c r="AC2895" s="1" t="s">
        <v>67</v>
      </c>
      <c r="AD2895" s="1" t="s">
        <v>3743</v>
      </c>
      <c r="AE2895" s="1" t="s">
        <v>3744</v>
      </c>
      <c r="AF2895" s="1" t="s">
        <v>70</v>
      </c>
      <c r="AG2895" s="1" t="s">
        <v>3745</v>
      </c>
      <c r="AH2895">
        <v>1091</v>
      </c>
      <c r="AI2895" s="1" t="s">
        <v>113</v>
      </c>
      <c r="AJ2895" s="1" t="s">
        <v>114</v>
      </c>
      <c r="AK2895" s="1" t="s">
        <v>115</v>
      </c>
      <c r="AL2895">
        <v>1</v>
      </c>
      <c r="AM2895" s="1" t="s">
        <v>5961</v>
      </c>
      <c r="AN2895" s="2">
        <v>46143</v>
      </c>
      <c r="AO2895" s="3">
        <v>46143</v>
      </c>
    </row>
    <row r="2896" spans="1:41">
      <c r="A2896" s="1" t="s">
        <v>5962</v>
      </c>
      <c r="B2896" s="1" t="s">
        <v>3733</v>
      </c>
      <c r="E2896" s="1" t="s">
        <v>3787</v>
      </c>
      <c r="F2896">
        <v>46166.833333333336</v>
      </c>
      <c r="G2896">
        <v>46167.833333333336</v>
      </c>
      <c r="H2896">
        <v>46142.833333333336</v>
      </c>
      <c r="I2896">
        <v>46173.833333333336</v>
      </c>
      <c r="J2896" s="1" t="s">
        <v>3735</v>
      </c>
      <c r="K2896" s="1" t="s">
        <v>45</v>
      </c>
      <c r="L2896" s="1" t="s">
        <v>3736</v>
      </c>
      <c r="M2896" s="1" t="s">
        <v>3788</v>
      </c>
      <c r="N2896" s="1" t="s">
        <v>3738</v>
      </c>
      <c r="O2896" s="1" t="s">
        <v>49</v>
      </c>
      <c r="P2896">
        <v>734.28499999999997</v>
      </c>
      <c r="Q2896" s="1" t="s">
        <v>3739</v>
      </c>
      <c r="R2896">
        <v>3.1611022967921176E-2</v>
      </c>
      <c r="S2896" s="1" t="s">
        <v>3740</v>
      </c>
      <c r="T2896" s="1" t="s">
        <v>52</v>
      </c>
      <c r="U2896">
        <v>23.211500000000001</v>
      </c>
      <c r="V2896">
        <v>18.834399999999999</v>
      </c>
      <c r="W2896">
        <v>18.834399999999999</v>
      </c>
      <c r="X2896" s="1" t="s">
        <v>53</v>
      </c>
      <c r="Y2896" s="1" t="s">
        <v>49</v>
      </c>
      <c r="Z2896" s="1" t="s">
        <v>3736</v>
      </c>
      <c r="AA2896" s="1" t="s">
        <v>3789</v>
      </c>
      <c r="AB2896" s="1" t="s">
        <v>3790</v>
      </c>
      <c r="AC2896" s="1" t="s">
        <v>125</v>
      </c>
      <c r="AD2896" s="1" t="s">
        <v>3791</v>
      </c>
      <c r="AE2896" s="1" t="s">
        <v>3792</v>
      </c>
      <c r="AF2896" s="1" t="s">
        <v>70</v>
      </c>
      <c r="AG2896" s="1" t="s">
        <v>3745</v>
      </c>
      <c r="AH2896">
        <v>1092</v>
      </c>
      <c r="AI2896" s="1" t="s">
        <v>70</v>
      </c>
      <c r="AJ2896" s="1" t="s">
        <v>71</v>
      </c>
      <c r="AK2896" s="1" t="s">
        <v>72</v>
      </c>
      <c r="AL2896">
        <v>1</v>
      </c>
      <c r="AM2896" s="1" t="s">
        <v>5963</v>
      </c>
      <c r="AN2896" s="2">
        <v>46143</v>
      </c>
      <c r="AO2896" s="3">
        <v>46143</v>
      </c>
    </row>
    <row r="2897" spans="1:41">
      <c r="A2897" s="1" t="s">
        <v>5964</v>
      </c>
      <c r="B2897" s="1" t="s">
        <v>3733</v>
      </c>
      <c r="E2897" s="1" t="s">
        <v>3787</v>
      </c>
      <c r="F2897">
        <v>46166.833333333336</v>
      </c>
      <c r="G2897">
        <v>46167.833333333336</v>
      </c>
      <c r="H2897">
        <v>46142.833333333336</v>
      </c>
      <c r="I2897">
        <v>46173.833333333336</v>
      </c>
      <c r="J2897" s="1" t="s">
        <v>3735</v>
      </c>
      <c r="K2897" s="1" t="s">
        <v>45</v>
      </c>
      <c r="L2897" s="1" t="s">
        <v>3736</v>
      </c>
      <c r="M2897" s="1" t="s">
        <v>3795</v>
      </c>
      <c r="N2897" s="1" t="s">
        <v>3738</v>
      </c>
      <c r="O2897" s="1" t="s">
        <v>49</v>
      </c>
      <c r="P2897">
        <v>736.97900000000004</v>
      </c>
      <c r="Q2897" s="1" t="s">
        <v>3739</v>
      </c>
      <c r="R2897">
        <v>3.1610941424382512E-2</v>
      </c>
      <c r="S2897" s="1" t="s">
        <v>3740</v>
      </c>
      <c r="T2897" s="1" t="s">
        <v>52</v>
      </c>
      <c r="U2897">
        <v>23.296600000000002</v>
      </c>
      <c r="V2897">
        <v>18.903500000000001</v>
      </c>
      <c r="W2897">
        <v>18.903500000000001</v>
      </c>
      <c r="X2897" s="1" t="s">
        <v>53</v>
      </c>
      <c r="Y2897" s="1" t="s">
        <v>49</v>
      </c>
      <c r="Z2897" s="1" t="s">
        <v>3736</v>
      </c>
      <c r="AA2897" s="1" t="s">
        <v>3789</v>
      </c>
      <c r="AB2897" s="1" t="s">
        <v>3790</v>
      </c>
      <c r="AC2897" s="1" t="s">
        <v>125</v>
      </c>
      <c r="AD2897" s="1" t="s">
        <v>3791</v>
      </c>
      <c r="AE2897" s="1" t="s">
        <v>3792</v>
      </c>
      <c r="AF2897" s="1" t="s">
        <v>70</v>
      </c>
      <c r="AG2897" s="1" t="s">
        <v>3745</v>
      </c>
      <c r="AH2897">
        <v>1093</v>
      </c>
      <c r="AI2897" s="1" t="s">
        <v>70</v>
      </c>
      <c r="AJ2897" s="1" t="s">
        <v>71</v>
      </c>
      <c r="AK2897" s="1" t="s">
        <v>72</v>
      </c>
      <c r="AL2897">
        <v>1</v>
      </c>
      <c r="AM2897" s="1" t="s">
        <v>5965</v>
      </c>
      <c r="AN2897" s="2">
        <v>46143</v>
      </c>
      <c r="AO2897" s="3">
        <v>46143</v>
      </c>
    </row>
    <row r="2898" spans="1:41">
      <c r="A2898" s="1" t="s">
        <v>5966</v>
      </c>
      <c r="B2898" s="1" t="s">
        <v>3733</v>
      </c>
      <c r="E2898" s="1" t="s">
        <v>3787</v>
      </c>
      <c r="F2898">
        <v>46166.833333333336</v>
      </c>
      <c r="G2898">
        <v>46167.833333333336</v>
      </c>
      <c r="H2898">
        <v>46142.833333333336</v>
      </c>
      <c r="I2898">
        <v>46173.833333333336</v>
      </c>
      <c r="J2898" s="1" t="s">
        <v>3751</v>
      </c>
      <c r="K2898" s="1" t="s">
        <v>124</v>
      </c>
      <c r="L2898" s="1" t="s">
        <v>3752</v>
      </c>
      <c r="M2898" s="1" t="s">
        <v>3798</v>
      </c>
      <c r="N2898" s="1" t="s">
        <v>3738</v>
      </c>
      <c r="O2898" s="1" t="s">
        <v>49</v>
      </c>
      <c r="P2898">
        <v>5.6646000000000001</v>
      </c>
      <c r="Q2898" s="1" t="s">
        <v>3754</v>
      </c>
      <c r="R2898">
        <v>6.2500264802457366</v>
      </c>
      <c r="S2898" s="1" t="s">
        <v>51</v>
      </c>
      <c r="T2898" s="1" t="s">
        <v>52</v>
      </c>
      <c r="U2898">
        <v>35.4039</v>
      </c>
      <c r="V2898">
        <v>33.633699999999997</v>
      </c>
      <c r="W2898">
        <v>33.633699999999997</v>
      </c>
      <c r="X2898" s="1" t="s">
        <v>53</v>
      </c>
      <c r="Y2898" s="1" t="s">
        <v>49</v>
      </c>
      <c r="Z2898" s="1" t="s">
        <v>3752</v>
      </c>
      <c r="AA2898" s="1" t="s">
        <v>3789</v>
      </c>
      <c r="AB2898" s="1" t="s">
        <v>3790</v>
      </c>
      <c r="AC2898" s="1" t="s">
        <v>125</v>
      </c>
      <c r="AD2898" s="1" t="s">
        <v>3791</v>
      </c>
      <c r="AE2898" s="1" t="s">
        <v>3792</v>
      </c>
      <c r="AF2898" s="1" t="s">
        <v>70</v>
      </c>
      <c r="AG2898" s="1" t="s">
        <v>3745</v>
      </c>
      <c r="AH2898">
        <v>1094</v>
      </c>
      <c r="AI2898" s="1" t="s">
        <v>70</v>
      </c>
      <c r="AJ2898" s="1" t="s">
        <v>71</v>
      </c>
      <c r="AK2898" s="1" t="s">
        <v>72</v>
      </c>
      <c r="AL2898">
        <v>1</v>
      </c>
      <c r="AM2898" s="1" t="s">
        <v>5967</v>
      </c>
      <c r="AN2898" s="2">
        <v>46143</v>
      </c>
      <c r="AO2898" s="3">
        <v>46143</v>
      </c>
    </row>
    <row r="2899" spans="1:41">
      <c r="A2899" s="1" t="s">
        <v>5968</v>
      </c>
      <c r="B2899" s="1" t="s">
        <v>3733</v>
      </c>
      <c r="E2899" s="1" t="s">
        <v>3787</v>
      </c>
      <c r="F2899">
        <v>46166.833333333336</v>
      </c>
      <c r="G2899">
        <v>46167.833333333336</v>
      </c>
      <c r="H2899">
        <v>46142.833333333336</v>
      </c>
      <c r="I2899">
        <v>46173.833333333336</v>
      </c>
      <c r="J2899" s="1" t="s">
        <v>3751</v>
      </c>
      <c r="K2899" s="1" t="s">
        <v>124</v>
      </c>
      <c r="L2899" s="1" t="s">
        <v>3752</v>
      </c>
      <c r="M2899" s="1" t="s">
        <v>3801</v>
      </c>
      <c r="N2899" s="1" t="s">
        <v>3738</v>
      </c>
      <c r="O2899" s="1" t="s">
        <v>49</v>
      </c>
      <c r="P2899">
        <v>5.2408999999999999</v>
      </c>
      <c r="Q2899" s="1" t="s">
        <v>3754</v>
      </c>
      <c r="R2899">
        <v>6.2500333912114332</v>
      </c>
      <c r="S2899" s="1" t="s">
        <v>51</v>
      </c>
      <c r="T2899" s="1" t="s">
        <v>52</v>
      </c>
      <c r="U2899">
        <v>32.755800000000001</v>
      </c>
      <c r="V2899">
        <v>31.117999999999999</v>
      </c>
      <c r="W2899">
        <v>31.117999999999999</v>
      </c>
      <c r="X2899" s="1" t="s">
        <v>53</v>
      </c>
      <c r="Y2899" s="1" t="s">
        <v>49</v>
      </c>
      <c r="Z2899" s="1" t="s">
        <v>3752</v>
      </c>
      <c r="AA2899" s="1" t="s">
        <v>3789</v>
      </c>
      <c r="AB2899" s="1" t="s">
        <v>3790</v>
      </c>
      <c r="AC2899" s="1" t="s">
        <v>125</v>
      </c>
      <c r="AD2899" s="1" t="s">
        <v>3791</v>
      </c>
      <c r="AE2899" s="1" t="s">
        <v>3792</v>
      </c>
      <c r="AF2899" s="1" t="s">
        <v>70</v>
      </c>
      <c r="AG2899" s="1" t="s">
        <v>3745</v>
      </c>
      <c r="AH2899">
        <v>1095</v>
      </c>
      <c r="AI2899" s="1" t="s">
        <v>70</v>
      </c>
      <c r="AJ2899" s="1" t="s">
        <v>71</v>
      </c>
      <c r="AK2899" s="1" t="s">
        <v>72</v>
      </c>
      <c r="AL2899">
        <v>1</v>
      </c>
      <c r="AM2899" s="1" t="s">
        <v>5969</v>
      </c>
      <c r="AN2899" s="2">
        <v>46143</v>
      </c>
      <c r="AO2899" s="3">
        <v>46143</v>
      </c>
    </row>
    <row r="2900" spans="1:41">
      <c r="A2900" s="1" t="s">
        <v>5970</v>
      </c>
      <c r="B2900" s="1" t="s">
        <v>3733</v>
      </c>
      <c r="E2900" s="1" t="s">
        <v>3787</v>
      </c>
      <c r="F2900">
        <v>46166.833333333336</v>
      </c>
      <c r="G2900">
        <v>46167.833333333336</v>
      </c>
      <c r="H2900">
        <v>46142.833333333336</v>
      </c>
      <c r="I2900">
        <v>46173.833333333336</v>
      </c>
      <c r="J2900" s="1" t="s">
        <v>3760</v>
      </c>
      <c r="K2900" s="1" t="s">
        <v>76</v>
      </c>
      <c r="L2900" s="1" t="s">
        <v>3761</v>
      </c>
      <c r="M2900" s="1" t="s">
        <v>3804</v>
      </c>
      <c r="N2900" s="1" t="s">
        <v>3738</v>
      </c>
      <c r="O2900" s="1" t="s">
        <v>49</v>
      </c>
      <c r="P2900">
        <v>149.19049999999999</v>
      </c>
      <c r="Q2900" s="1" t="s">
        <v>3763</v>
      </c>
      <c r="R2900">
        <v>2.6000315033463926E-2</v>
      </c>
      <c r="S2900" s="1" t="s">
        <v>51</v>
      </c>
      <c r="T2900" s="1" t="s">
        <v>52</v>
      </c>
      <c r="U2900">
        <v>3.879</v>
      </c>
      <c r="V2900">
        <v>3.5806</v>
      </c>
      <c r="W2900">
        <v>3.5806</v>
      </c>
      <c r="X2900" s="1" t="s">
        <v>53</v>
      </c>
      <c r="Y2900" s="1" t="s">
        <v>49</v>
      </c>
      <c r="Z2900" s="1" t="s">
        <v>3761</v>
      </c>
      <c r="AA2900" s="1" t="s">
        <v>3789</v>
      </c>
      <c r="AB2900" s="1" t="s">
        <v>3790</v>
      </c>
      <c r="AC2900" s="1" t="s">
        <v>125</v>
      </c>
      <c r="AD2900" s="1" t="s">
        <v>3791</v>
      </c>
      <c r="AE2900" s="1" t="s">
        <v>3792</v>
      </c>
      <c r="AF2900" s="1" t="s">
        <v>70</v>
      </c>
      <c r="AG2900" s="1" t="s">
        <v>3745</v>
      </c>
      <c r="AH2900">
        <v>1096</v>
      </c>
      <c r="AI2900" s="1" t="s">
        <v>70</v>
      </c>
      <c r="AJ2900" s="1" t="s">
        <v>71</v>
      </c>
      <c r="AK2900" s="1" t="s">
        <v>72</v>
      </c>
      <c r="AL2900">
        <v>1</v>
      </c>
      <c r="AM2900" s="1" t="s">
        <v>5971</v>
      </c>
      <c r="AN2900" s="2">
        <v>46143</v>
      </c>
      <c r="AO2900" s="3">
        <v>46143</v>
      </c>
    </row>
    <row r="2901" spans="1:41">
      <c r="A2901" s="1" t="s">
        <v>5972</v>
      </c>
      <c r="B2901" s="1" t="s">
        <v>3733</v>
      </c>
      <c r="E2901" s="1" t="s">
        <v>3787</v>
      </c>
      <c r="F2901">
        <v>46166.833333333336</v>
      </c>
      <c r="G2901">
        <v>46167.833333333336</v>
      </c>
      <c r="H2901">
        <v>46142.833333333336</v>
      </c>
      <c r="I2901">
        <v>46173.833333333336</v>
      </c>
      <c r="J2901" s="1" t="s">
        <v>3760</v>
      </c>
      <c r="K2901" s="1" t="s">
        <v>76</v>
      </c>
      <c r="L2901" s="1" t="s">
        <v>3761</v>
      </c>
      <c r="M2901" s="1" t="s">
        <v>3807</v>
      </c>
      <c r="N2901" s="1" t="s">
        <v>3738</v>
      </c>
      <c r="O2901" s="1" t="s">
        <v>49</v>
      </c>
      <c r="P2901">
        <v>131.42500000000001</v>
      </c>
      <c r="Q2901" s="1" t="s">
        <v>3763</v>
      </c>
      <c r="R2901">
        <v>2.6000380445120791E-2</v>
      </c>
      <c r="S2901" s="1" t="s">
        <v>51</v>
      </c>
      <c r="T2901" s="1" t="s">
        <v>52</v>
      </c>
      <c r="U2901">
        <v>3.4171</v>
      </c>
      <c r="V2901">
        <v>3.1541999999999999</v>
      </c>
      <c r="W2901">
        <v>3.1541999999999999</v>
      </c>
      <c r="X2901" s="1" t="s">
        <v>53</v>
      </c>
      <c r="Y2901" s="1" t="s">
        <v>49</v>
      </c>
      <c r="Z2901" s="1" t="s">
        <v>3761</v>
      </c>
      <c r="AA2901" s="1" t="s">
        <v>3789</v>
      </c>
      <c r="AB2901" s="1" t="s">
        <v>3790</v>
      </c>
      <c r="AC2901" s="1" t="s">
        <v>125</v>
      </c>
      <c r="AD2901" s="1" t="s">
        <v>3791</v>
      </c>
      <c r="AE2901" s="1" t="s">
        <v>3792</v>
      </c>
      <c r="AF2901" s="1" t="s">
        <v>70</v>
      </c>
      <c r="AG2901" s="1" t="s">
        <v>3745</v>
      </c>
      <c r="AH2901">
        <v>1097</v>
      </c>
      <c r="AI2901" s="1" t="s">
        <v>70</v>
      </c>
      <c r="AJ2901" s="1" t="s">
        <v>71</v>
      </c>
      <c r="AK2901" s="1" t="s">
        <v>72</v>
      </c>
      <c r="AL2901">
        <v>1</v>
      </c>
      <c r="AM2901" s="1" t="s">
        <v>5973</v>
      </c>
      <c r="AN2901" s="2">
        <v>46143</v>
      </c>
      <c r="AO2901" s="3">
        <v>46143</v>
      </c>
    </row>
    <row r="2902" spans="1:41">
      <c r="A2902" s="1" t="s">
        <v>5974</v>
      </c>
      <c r="B2902" s="1" t="s">
        <v>3733</v>
      </c>
      <c r="E2902" s="1" t="s">
        <v>3787</v>
      </c>
      <c r="F2902">
        <v>46166.833333333336</v>
      </c>
      <c r="G2902">
        <v>46167.833333333336</v>
      </c>
      <c r="H2902">
        <v>46142.833333333336</v>
      </c>
      <c r="I2902">
        <v>46173.833333333336</v>
      </c>
      <c r="J2902" s="1" t="s">
        <v>3769</v>
      </c>
      <c r="K2902" s="1" t="s">
        <v>87</v>
      </c>
      <c r="L2902" s="1" t="s">
        <v>3770</v>
      </c>
      <c r="M2902" s="1" t="s">
        <v>3810</v>
      </c>
      <c r="N2902" s="1" t="s">
        <v>3738</v>
      </c>
      <c r="O2902" s="1" t="s">
        <v>49</v>
      </c>
      <c r="P2902">
        <v>188.4794</v>
      </c>
      <c r="Q2902" s="1" t="s">
        <v>3739</v>
      </c>
      <c r="R2902">
        <v>8.2600008276766584E-2</v>
      </c>
      <c r="S2902" s="1" t="s">
        <v>3740</v>
      </c>
      <c r="T2902" s="1" t="s">
        <v>52</v>
      </c>
      <c r="U2902">
        <v>15.5684</v>
      </c>
      <c r="V2902">
        <v>12.8317</v>
      </c>
      <c r="W2902">
        <v>12.8317</v>
      </c>
      <c r="X2902" s="1" t="s">
        <v>53</v>
      </c>
      <c r="Y2902" s="1" t="s">
        <v>49</v>
      </c>
      <c r="Z2902" s="1" t="s">
        <v>3770</v>
      </c>
      <c r="AA2902" s="1" t="s">
        <v>3789</v>
      </c>
      <c r="AB2902" s="1" t="s">
        <v>3790</v>
      </c>
      <c r="AC2902" s="1" t="s">
        <v>125</v>
      </c>
      <c r="AD2902" s="1" t="s">
        <v>3791</v>
      </c>
      <c r="AE2902" s="1" t="s">
        <v>3792</v>
      </c>
      <c r="AF2902" s="1" t="s">
        <v>70</v>
      </c>
      <c r="AG2902" s="1" t="s">
        <v>3745</v>
      </c>
      <c r="AH2902">
        <v>1098</v>
      </c>
      <c r="AI2902" s="1" t="s">
        <v>70</v>
      </c>
      <c r="AJ2902" s="1" t="s">
        <v>71</v>
      </c>
      <c r="AK2902" s="1" t="s">
        <v>72</v>
      </c>
      <c r="AL2902">
        <v>1</v>
      </c>
      <c r="AM2902" s="1" t="s">
        <v>5975</v>
      </c>
      <c r="AN2902" s="2">
        <v>46143</v>
      </c>
      <c r="AO2902" s="3">
        <v>46143</v>
      </c>
    </row>
    <row r="2903" spans="1:41">
      <c r="A2903" s="1" t="s">
        <v>5976</v>
      </c>
      <c r="B2903" s="1" t="s">
        <v>3733</v>
      </c>
      <c r="E2903" s="1" t="s">
        <v>3787</v>
      </c>
      <c r="F2903">
        <v>46166.833333333336</v>
      </c>
      <c r="G2903">
        <v>46167.833333333336</v>
      </c>
      <c r="H2903">
        <v>46142.833333333336</v>
      </c>
      <c r="I2903">
        <v>46173.833333333336</v>
      </c>
      <c r="J2903" s="1" t="s">
        <v>3769</v>
      </c>
      <c r="K2903" s="1" t="s">
        <v>87</v>
      </c>
      <c r="L2903" s="1" t="s">
        <v>3770</v>
      </c>
      <c r="M2903" s="1" t="s">
        <v>3813</v>
      </c>
      <c r="N2903" s="1" t="s">
        <v>3738</v>
      </c>
      <c r="O2903" s="1" t="s">
        <v>49</v>
      </c>
      <c r="P2903">
        <v>174.73840000000001</v>
      </c>
      <c r="Q2903" s="1" t="s">
        <v>3739</v>
      </c>
      <c r="R2903">
        <v>8.2600046698378837E-2</v>
      </c>
      <c r="S2903" s="1" t="s">
        <v>3740</v>
      </c>
      <c r="T2903" s="1" t="s">
        <v>52</v>
      </c>
      <c r="U2903">
        <v>14.433400000000001</v>
      </c>
      <c r="V2903">
        <v>11.896100000000001</v>
      </c>
      <c r="W2903">
        <v>11.896100000000001</v>
      </c>
      <c r="X2903" s="1" t="s">
        <v>53</v>
      </c>
      <c r="Y2903" s="1" t="s">
        <v>49</v>
      </c>
      <c r="Z2903" s="1" t="s">
        <v>3770</v>
      </c>
      <c r="AA2903" s="1" t="s">
        <v>3789</v>
      </c>
      <c r="AB2903" s="1" t="s">
        <v>3790</v>
      </c>
      <c r="AC2903" s="1" t="s">
        <v>125</v>
      </c>
      <c r="AD2903" s="1" t="s">
        <v>3791</v>
      </c>
      <c r="AE2903" s="1" t="s">
        <v>3792</v>
      </c>
      <c r="AF2903" s="1" t="s">
        <v>70</v>
      </c>
      <c r="AG2903" s="1" t="s">
        <v>3745</v>
      </c>
      <c r="AH2903">
        <v>1099</v>
      </c>
      <c r="AI2903" s="1" t="s">
        <v>70</v>
      </c>
      <c r="AJ2903" s="1" t="s">
        <v>71</v>
      </c>
      <c r="AK2903" s="1" t="s">
        <v>72</v>
      </c>
      <c r="AL2903">
        <v>1</v>
      </c>
      <c r="AM2903" s="1" t="s">
        <v>5977</v>
      </c>
      <c r="AN2903" s="2">
        <v>46143</v>
      </c>
      <c r="AO2903" s="3">
        <v>46143</v>
      </c>
    </row>
    <row r="2904" spans="1:41">
      <c r="A2904" s="1" t="s">
        <v>5978</v>
      </c>
      <c r="B2904" s="1" t="s">
        <v>3733</v>
      </c>
      <c r="E2904" s="1" t="s">
        <v>3787</v>
      </c>
      <c r="F2904">
        <v>46166.833333333336</v>
      </c>
      <c r="G2904">
        <v>46167.833333333336</v>
      </c>
      <c r="H2904">
        <v>46142.833333333336</v>
      </c>
      <c r="I2904">
        <v>46173.833333333336</v>
      </c>
      <c r="J2904" s="1" t="s">
        <v>3777</v>
      </c>
      <c r="K2904" s="1" t="s">
        <v>107</v>
      </c>
      <c r="L2904" s="1" t="s">
        <v>3778</v>
      </c>
      <c r="M2904" s="1" t="s">
        <v>3816</v>
      </c>
      <c r="N2904" s="1" t="s">
        <v>3738</v>
      </c>
      <c r="O2904" s="1" t="s">
        <v>49</v>
      </c>
      <c r="P2904">
        <v>139.8143</v>
      </c>
      <c r="Q2904" s="1" t="s">
        <v>3780</v>
      </c>
      <c r="R2904">
        <v>0.50000035761721084</v>
      </c>
      <c r="S2904" s="1" t="s">
        <v>51</v>
      </c>
      <c r="T2904" s="1" t="s">
        <v>52</v>
      </c>
      <c r="U2904">
        <v>69.907200000000003</v>
      </c>
      <c r="V2904">
        <v>64.314599999999999</v>
      </c>
      <c r="W2904">
        <v>64.314599999999999</v>
      </c>
      <c r="X2904" s="1" t="s">
        <v>53</v>
      </c>
      <c r="Y2904" s="1" t="s">
        <v>49</v>
      </c>
      <c r="Z2904" s="1" t="s">
        <v>3778</v>
      </c>
      <c r="AA2904" s="1" t="s">
        <v>3817</v>
      </c>
      <c r="AB2904" s="1" t="s">
        <v>3790</v>
      </c>
      <c r="AC2904" s="1" t="s">
        <v>125</v>
      </c>
      <c r="AD2904" s="1" t="s">
        <v>3791</v>
      </c>
      <c r="AE2904" s="1" t="s">
        <v>3792</v>
      </c>
      <c r="AF2904" s="1" t="s">
        <v>70</v>
      </c>
      <c r="AG2904" s="1" t="s">
        <v>3745</v>
      </c>
      <c r="AH2904">
        <v>1100</v>
      </c>
      <c r="AI2904" s="1" t="s">
        <v>113</v>
      </c>
      <c r="AJ2904" s="1" t="s">
        <v>114</v>
      </c>
      <c r="AK2904" s="1" t="s">
        <v>115</v>
      </c>
      <c r="AL2904">
        <v>1</v>
      </c>
      <c r="AM2904" s="1" t="s">
        <v>5979</v>
      </c>
      <c r="AN2904" s="2">
        <v>46143</v>
      </c>
      <c r="AO2904" s="3">
        <v>46143</v>
      </c>
    </row>
    <row r="2905" spans="1:41">
      <c r="A2905" s="1" t="s">
        <v>5980</v>
      </c>
      <c r="B2905" s="1" t="s">
        <v>3733</v>
      </c>
      <c r="E2905" s="1" t="s">
        <v>3787</v>
      </c>
      <c r="F2905">
        <v>46166.833333333336</v>
      </c>
      <c r="G2905">
        <v>46167.833333333336</v>
      </c>
      <c r="H2905">
        <v>46142.833333333336</v>
      </c>
      <c r="I2905">
        <v>46173.833333333336</v>
      </c>
      <c r="J2905" s="1" t="s">
        <v>3777</v>
      </c>
      <c r="K2905" s="1" t="s">
        <v>107</v>
      </c>
      <c r="L2905" s="1" t="s">
        <v>3778</v>
      </c>
      <c r="M2905" s="1" t="s">
        <v>3820</v>
      </c>
      <c r="N2905" s="1" t="s">
        <v>3738</v>
      </c>
      <c r="O2905" s="1" t="s">
        <v>49</v>
      </c>
      <c r="P2905">
        <v>129.39109999999999</v>
      </c>
      <c r="Q2905" s="1" t="s">
        <v>3780</v>
      </c>
      <c r="R2905">
        <v>0.5000003864253415</v>
      </c>
      <c r="S2905" s="1" t="s">
        <v>51</v>
      </c>
      <c r="T2905" s="1" t="s">
        <v>52</v>
      </c>
      <c r="U2905">
        <v>64.695599999999999</v>
      </c>
      <c r="V2905">
        <v>59.5199</v>
      </c>
      <c r="W2905">
        <v>59.5199</v>
      </c>
      <c r="X2905" s="1" t="s">
        <v>53</v>
      </c>
      <c r="Y2905" s="1" t="s">
        <v>49</v>
      </c>
      <c r="Z2905" s="1" t="s">
        <v>3778</v>
      </c>
      <c r="AA2905" s="1" t="s">
        <v>3817</v>
      </c>
      <c r="AB2905" s="1" t="s">
        <v>3790</v>
      </c>
      <c r="AC2905" s="1" t="s">
        <v>125</v>
      </c>
      <c r="AD2905" s="1" t="s">
        <v>3791</v>
      </c>
      <c r="AE2905" s="1" t="s">
        <v>3792</v>
      </c>
      <c r="AF2905" s="1" t="s">
        <v>70</v>
      </c>
      <c r="AG2905" s="1" t="s">
        <v>3745</v>
      </c>
      <c r="AH2905">
        <v>1101</v>
      </c>
      <c r="AI2905" s="1" t="s">
        <v>113</v>
      </c>
      <c r="AJ2905" s="1" t="s">
        <v>114</v>
      </c>
      <c r="AK2905" s="1" t="s">
        <v>115</v>
      </c>
      <c r="AL2905">
        <v>1</v>
      </c>
      <c r="AM2905" s="1" t="s">
        <v>5981</v>
      </c>
      <c r="AN2905" s="2">
        <v>46143</v>
      </c>
      <c r="AO2905" s="3">
        <v>46143</v>
      </c>
    </row>
    <row r="2906" spans="1:41">
      <c r="A2906" s="1" t="s">
        <v>5982</v>
      </c>
      <c r="B2906" s="1" t="s">
        <v>3733</v>
      </c>
      <c r="E2906" s="1" t="s">
        <v>3734</v>
      </c>
      <c r="F2906">
        <v>46167.833333333336</v>
      </c>
      <c r="G2906">
        <v>46168.833333333336</v>
      </c>
      <c r="H2906">
        <v>46142.833333333336</v>
      </c>
      <c r="I2906">
        <v>46173.833333333336</v>
      </c>
      <c r="J2906" s="1" t="s">
        <v>3735</v>
      </c>
      <c r="K2906" s="1" t="s">
        <v>45</v>
      </c>
      <c r="L2906" s="1" t="s">
        <v>3736</v>
      </c>
      <c r="M2906" s="1" t="s">
        <v>3737</v>
      </c>
      <c r="N2906" s="1" t="s">
        <v>3738</v>
      </c>
      <c r="O2906" s="1" t="s">
        <v>49</v>
      </c>
      <c r="P2906">
        <v>1589.9712</v>
      </c>
      <c r="Q2906" s="1" t="s">
        <v>3739</v>
      </c>
      <c r="R2906">
        <v>3.1611012828408461E-2</v>
      </c>
      <c r="S2906" s="1" t="s">
        <v>3740</v>
      </c>
      <c r="T2906" s="1" t="s">
        <v>52</v>
      </c>
      <c r="U2906">
        <v>50.260599999999997</v>
      </c>
      <c r="V2906">
        <v>40.782800000000002</v>
      </c>
      <c r="W2906">
        <v>40.782800000000002</v>
      </c>
      <c r="X2906" s="1" t="s">
        <v>53</v>
      </c>
      <c r="Y2906" s="1" t="s">
        <v>49</v>
      </c>
      <c r="Z2906" s="1" t="s">
        <v>3736</v>
      </c>
      <c r="AA2906" s="1" t="s">
        <v>3741</v>
      </c>
      <c r="AB2906" s="1" t="s">
        <v>3742</v>
      </c>
      <c r="AC2906" s="1" t="s">
        <v>67</v>
      </c>
      <c r="AD2906" s="1" t="s">
        <v>3743</v>
      </c>
      <c r="AE2906" s="1" t="s">
        <v>3744</v>
      </c>
      <c r="AF2906" s="1" t="s">
        <v>70</v>
      </c>
      <c r="AG2906" s="1" t="s">
        <v>3745</v>
      </c>
      <c r="AH2906">
        <v>1102</v>
      </c>
      <c r="AI2906" s="1" t="s">
        <v>70</v>
      </c>
      <c r="AJ2906" s="1" t="s">
        <v>71</v>
      </c>
      <c r="AK2906" s="1" t="s">
        <v>72</v>
      </c>
      <c r="AL2906">
        <v>1</v>
      </c>
      <c r="AM2906" s="1" t="s">
        <v>5983</v>
      </c>
      <c r="AN2906" s="2">
        <v>46143</v>
      </c>
      <c r="AO2906" s="3">
        <v>46143</v>
      </c>
    </row>
    <row r="2907" spans="1:41">
      <c r="A2907" s="1" t="s">
        <v>5984</v>
      </c>
      <c r="B2907" s="1" t="s">
        <v>3733</v>
      </c>
      <c r="E2907" s="1" t="s">
        <v>3734</v>
      </c>
      <c r="F2907">
        <v>46167.833333333336</v>
      </c>
      <c r="G2907">
        <v>46168.833333333336</v>
      </c>
      <c r="H2907">
        <v>46142.833333333336</v>
      </c>
      <c r="I2907">
        <v>46173.833333333336</v>
      </c>
      <c r="J2907" s="1" t="s">
        <v>3735</v>
      </c>
      <c r="K2907" s="1" t="s">
        <v>45</v>
      </c>
      <c r="L2907" s="1" t="s">
        <v>3736</v>
      </c>
      <c r="M2907" s="1" t="s">
        <v>3748</v>
      </c>
      <c r="N2907" s="1" t="s">
        <v>3738</v>
      </c>
      <c r="O2907" s="1" t="s">
        <v>49</v>
      </c>
      <c r="P2907">
        <v>1592.6387999999999</v>
      </c>
      <c r="Q2907" s="1" t="s">
        <v>3739</v>
      </c>
      <c r="R2907">
        <v>3.1610996793497687E-2</v>
      </c>
      <c r="S2907" s="1" t="s">
        <v>3740</v>
      </c>
      <c r="T2907" s="1" t="s">
        <v>52</v>
      </c>
      <c r="U2907">
        <v>50.344900000000003</v>
      </c>
      <c r="V2907">
        <v>40.851199999999999</v>
      </c>
      <c r="W2907">
        <v>40.851199999999999</v>
      </c>
      <c r="X2907" s="1" t="s">
        <v>53</v>
      </c>
      <c r="Y2907" s="1" t="s">
        <v>49</v>
      </c>
      <c r="Z2907" s="1" t="s">
        <v>3736</v>
      </c>
      <c r="AA2907" s="1" t="s">
        <v>3741</v>
      </c>
      <c r="AB2907" s="1" t="s">
        <v>3742</v>
      </c>
      <c r="AC2907" s="1" t="s">
        <v>67</v>
      </c>
      <c r="AD2907" s="1" t="s">
        <v>3743</v>
      </c>
      <c r="AE2907" s="1" t="s">
        <v>3744</v>
      </c>
      <c r="AF2907" s="1" t="s">
        <v>70</v>
      </c>
      <c r="AG2907" s="1" t="s">
        <v>3745</v>
      </c>
      <c r="AH2907">
        <v>1103</v>
      </c>
      <c r="AI2907" s="1" t="s">
        <v>70</v>
      </c>
      <c r="AJ2907" s="1" t="s">
        <v>71</v>
      </c>
      <c r="AK2907" s="1" t="s">
        <v>72</v>
      </c>
      <c r="AL2907">
        <v>1</v>
      </c>
      <c r="AM2907" s="1" t="s">
        <v>5985</v>
      </c>
      <c r="AN2907" s="2">
        <v>46143</v>
      </c>
      <c r="AO2907" s="3">
        <v>46143</v>
      </c>
    </row>
    <row r="2908" spans="1:41">
      <c r="A2908" s="1" t="s">
        <v>5986</v>
      </c>
      <c r="B2908" s="1" t="s">
        <v>3733</v>
      </c>
      <c r="E2908" s="1" t="s">
        <v>3734</v>
      </c>
      <c r="F2908">
        <v>46167.833333333336</v>
      </c>
      <c r="G2908">
        <v>46168.833333333336</v>
      </c>
      <c r="H2908">
        <v>46142.833333333336</v>
      </c>
      <c r="I2908">
        <v>46173.833333333336</v>
      </c>
      <c r="J2908" s="1" t="s">
        <v>3751</v>
      </c>
      <c r="K2908" s="1" t="s">
        <v>124</v>
      </c>
      <c r="L2908" s="1" t="s">
        <v>3752</v>
      </c>
      <c r="M2908" s="1" t="s">
        <v>3753</v>
      </c>
      <c r="N2908" s="1" t="s">
        <v>3738</v>
      </c>
      <c r="O2908" s="1" t="s">
        <v>49</v>
      </c>
      <c r="P2908">
        <v>10.9575</v>
      </c>
      <c r="Q2908" s="1" t="s">
        <v>3754</v>
      </c>
      <c r="R2908">
        <v>6.2500022815423231</v>
      </c>
      <c r="S2908" s="1" t="s">
        <v>51</v>
      </c>
      <c r="T2908" s="1" t="s">
        <v>52</v>
      </c>
      <c r="U2908">
        <v>68.484399999999994</v>
      </c>
      <c r="V2908">
        <v>65.060199999999995</v>
      </c>
      <c r="W2908">
        <v>65.060199999999995</v>
      </c>
      <c r="X2908" s="1" t="s">
        <v>53</v>
      </c>
      <c r="Y2908" s="1" t="s">
        <v>49</v>
      </c>
      <c r="Z2908" s="1" t="s">
        <v>3752</v>
      </c>
      <c r="AA2908" s="1" t="s">
        <v>3741</v>
      </c>
      <c r="AB2908" s="1" t="s">
        <v>3742</v>
      </c>
      <c r="AC2908" s="1" t="s">
        <v>67</v>
      </c>
      <c r="AD2908" s="1" t="s">
        <v>3743</v>
      </c>
      <c r="AE2908" s="1" t="s">
        <v>3744</v>
      </c>
      <c r="AF2908" s="1" t="s">
        <v>70</v>
      </c>
      <c r="AG2908" s="1" t="s">
        <v>3745</v>
      </c>
      <c r="AH2908">
        <v>1104</v>
      </c>
      <c r="AI2908" s="1" t="s">
        <v>70</v>
      </c>
      <c r="AJ2908" s="1" t="s">
        <v>71</v>
      </c>
      <c r="AK2908" s="1" t="s">
        <v>72</v>
      </c>
      <c r="AL2908">
        <v>1</v>
      </c>
      <c r="AM2908" s="1" t="s">
        <v>5987</v>
      </c>
      <c r="AN2908" s="2">
        <v>46143</v>
      </c>
      <c r="AO2908" s="3">
        <v>46143</v>
      </c>
    </row>
    <row r="2909" spans="1:41">
      <c r="A2909" s="1" t="s">
        <v>5988</v>
      </c>
      <c r="B2909" s="1" t="s">
        <v>3733</v>
      </c>
      <c r="E2909" s="1" t="s">
        <v>3734</v>
      </c>
      <c r="F2909">
        <v>46167.833333333336</v>
      </c>
      <c r="G2909">
        <v>46168.833333333336</v>
      </c>
      <c r="H2909">
        <v>46142.833333333336</v>
      </c>
      <c r="I2909">
        <v>46173.833333333336</v>
      </c>
      <c r="J2909" s="1" t="s">
        <v>3751</v>
      </c>
      <c r="K2909" s="1" t="s">
        <v>124</v>
      </c>
      <c r="L2909" s="1" t="s">
        <v>3752</v>
      </c>
      <c r="M2909" s="1" t="s">
        <v>3757</v>
      </c>
      <c r="N2909" s="1" t="s">
        <v>3738</v>
      </c>
      <c r="O2909" s="1" t="s">
        <v>49</v>
      </c>
      <c r="P2909">
        <v>11.898899999999999</v>
      </c>
      <c r="Q2909" s="1" t="s">
        <v>3754</v>
      </c>
      <c r="R2909">
        <v>6.249997898965451</v>
      </c>
      <c r="S2909" s="1" t="s">
        <v>51</v>
      </c>
      <c r="T2909" s="1" t="s">
        <v>52</v>
      </c>
      <c r="U2909">
        <v>74.368099999999998</v>
      </c>
      <c r="V2909">
        <v>70.649699999999996</v>
      </c>
      <c r="W2909">
        <v>70.649699999999996</v>
      </c>
      <c r="X2909" s="1" t="s">
        <v>53</v>
      </c>
      <c r="Y2909" s="1" t="s">
        <v>49</v>
      </c>
      <c r="Z2909" s="1" t="s">
        <v>3752</v>
      </c>
      <c r="AA2909" s="1" t="s">
        <v>3741</v>
      </c>
      <c r="AB2909" s="1" t="s">
        <v>3742</v>
      </c>
      <c r="AC2909" s="1" t="s">
        <v>67</v>
      </c>
      <c r="AD2909" s="1" t="s">
        <v>3743</v>
      </c>
      <c r="AE2909" s="1" t="s">
        <v>3744</v>
      </c>
      <c r="AF2909" s="1" t="s">
        <v>70</v>
      </c>
      <c r="AG2909" s="1" t="s">
        <v>3745</v>
      </c>
      <c r="AH2909">
        <v>1105</v>
      </c>
      <c r="AI2909" s="1" t="s">
        <v>70</v>
      </c>
      <c r="AJ2909" s="1" t="s">
        <v>71</v>
      </c>
      <c r="AK2909" s="1" t="s">
        <v>72</v>
      </c>
      <c r="AL2909">
        <v>1</v>
      </c>
      <c r="AM2909" s="1" t="s">
        <v>5989</v>
      </c>
      <c r="AN2909" s="2">
        <v>46143</v>
      </c>
      <c r="AO2909" s="3">
        <v>46143</v>
      </c>
    </row>
    <row r="2910" spans="1:41">
      <c r="A2910" s="1" t="s">
        <v>5990</v>
      </c>
      <c r="B2910" s="1" t="s">
        <v>3733</v>
      </c>
      <c r="E2910" s="1" t="s">
        <v>3734</v>
      </c>
      <c r="F2910">
        <v>46167.833333333336</v>
      </c>
      <c r="G2910">
        <v>46168.833333333336</v>
      </c>
      <c r="H2910">
        <v>46142.833333333336</v>
      </c>
      <c r="I2910">
        <v>46173.833333333336</v>
      </c>
      <c r="J2910" s="1" t="s">
        <v>3760</v>
      </c>
      <c r="K2910" s="1" t="s">
        <v>76</v>
      </c>
      <c r="L2910" s="1" t="s">
        <v>3761</v>
      </c>
      <c r="M2910" s="1" t="s">
        <v>3762</v>
      </c>
      <c r="N2910" s="1" t="s">
        <v>3738</v>
      </c>
      <c r="O2910" s="1" t="s">
        <v>49</v>
      </c>
      <c r="P2910">
        <v>345.46850000000001</v>
      </c>
      <c r="Q2910" s="1" t="s">
        <v>3763</v>
      </c>
      <c r="R2910">
        <v>2.6000054997778379E-2</v>
      </c>
      <c r="S2910" s="1" t="s">
        <v>51</v>
      </c>
      <c r="T2910" s="1" t="s">
        <v>52</v>
      </c>
      <c r="U2910">
        <v>8.9822000000000006</v>
      </c>
      <c r="V2910">
        <v>8.2911999999999999</v>
      </c>
      <c r="W2910">
        <v>8.2911999999999999</v>
      </c>
      <c r="X2910" s="1" t="s">
        <v>53</v>
      </c>
      <c r="Y2910" s="1" t="s">
        <v>49</v>
      </c>
      <c r="Z2910" s="1" t="s">
        <v>3761</v>
      </c>
      <c r="AA2910" s="1" t="s">
        <v>3741</v>
      </c>
      <c r="AB2910" s="1" t="s">
        <v>3742</v>
      </c>
      <c r="AC2910" s="1" t="s">
        <v>67</v>
      </c>
      <c r="AD2910" s="1" t="s">
        <v>3743</v>
      </c>
      <c r="AE2910" s="1" t="s">
        <v>3744</v>
      </c>
      <c r="AF2910" s="1" t="s">
        <v>70</v>
      </c>
      <c r="AG2910" s="1" t="s">
        <v>3745</v>
      </c>
      <c r="AH2910">
        <v>1106</v>
      </c>
      <c r="AI2910" s="1" t="s">
        <v>70</v>
      </c>
      <c r="AJ2910" s="1" t="s">
        <v>71</v>
      </c>
      <c r="AK2910" s="1" t="s">
        <v>72</v>
      </c>
      <c r="AL2910">
        <v>1</v>
      </c>
      <c r="AM2910" s="1" t="s">
        <v>5991</v>
      </c>
      <c r="AN2910" s="2">
        <v>46143</v>
      </c>
      <c r="AO2910" s="3">
        <v>46143</v>
      </c>
    </row>
    <row r="2911" spans="1:41">
      <c r="A2911" s="1" t="s">
        <v>5992</v>
      </c>
      <c r="B2911" s="1" t="s">
        <v>3733</v>
      </c>
      <c r="E2911" s="1" t="s">
        <v>3734</v>
      </c>
      <c r="F2911">
        <v>46167.833333333336</v>
      </c>
      <c r="G2911">
        <v>46168.833333333336</v>
      </c>
      <c r="H2911">
        <v>46142.833333333336</v>
      </c>
      <c r="I2911">
        <v>46173.833333333336</v>
      </c>
      <c r="J2911" s="1" t="s">
        <v>3760</v>
      </c>
      <c r="K2911" s="1" t="s">
        <v>76</v>
      </c>
      <c r="L2911" s="1" t="s">
        <v>3761</v>
      </c>
      <c r="M2911" s="1" t="s">
        <v>3766</v>
      </c>
      <c r="N2911" s="1" t="s">
        <v>3738</v>
      </c>
      <c r="O2911" s="1" t="s">
        <v>49</v>
      </c>
      <c r="P2911">
        <v>349.22410000000002</v>
      </c>
      <c r="Q2911" s="1" t="s">
        <v>3763</v>
      </c>
      <c r="R2911">
        <v>2.5999923831144529E-2</v>
      </c>
      <c r="S2911" s="1" t="s">
        <v>51</v>
      </c>
      <c r="T2911" s="1" t="s">
        <v>52</v>
      </c>
      <c r="U2911">
        <v>9.0798000000000005</v>
      </c>
      <c r="V2911">
        <v>8.3813999999999993</v>
      </c>
      <c r="W2911">
        <v>8.3813999999999993</v>
      </c>
      <c r="X2911" s="1" t="s">
        <v>53</v>
      </c>
      <c r="Y2911" s="1" t="s">
        <v>49</v>
      </c>
      <c r="Z2911" s="1" t="s">
        <v>3761</v>
      </c>
      <c r="AA2911" s="1" t="s">
        <v>3741</v>
      </c>
      <c r="AB2911" s="1" t="s">
        <v>3742</v>
      </c>
      <c r="AC2911" s="1" t="s">
        <v>67</v>
      </c>
      <c r="AD2911" s="1" t="s">
        <v>3743</v>
      </c>
      <c r="AE2911" s="1" t="s">
        <v>3744</v>
      </c>
      <c r="AF2911" s="1" t="s">
        <v>70</v>
      </c>
      <c r="AG2911" s="1" t="s">
        <v>3745</v>
      </c>
      <c r="AH2911">
        <v>1107</v>
      </c>
      <c r="AI2911" s="1" t="s">
        <v>70</v>
      </c>
      <c r="AJ2911" s="1" t="s">
        <v>71</v>
      </c>
      <c r="AK2911" s="1" t="s">
        <v>72</v>
      </c>
      <c r="AL2911">
        <v>1</v>
      </c>
      <c r="AM2911" s="1" t="s">
        <v>5993</v>
      </c>
      <c r="AN2911" s="2">
        <v>46143</v>
      </c>
      <c r="AO2911" s="3">
        <v>46143</v>
      </c>
    </row>
    <row r="2912" spans="1:41">
      <c r="A2912" s="1" t="s">
        <v>5994</v>
      </c>
      <c r="B2912" s="1" t="s">
        <v>3733</v>
      </c>
      <c r="E2912" s="1" t="s">
        <v>3734</v>
      </c>
      <c r="F2912">
        <v>46167.833333333336</v>
      </c>
      <c r="G2912">
        <v>46168.833333333336</v>
      </c>
      <c r="H2912">
        <v>46142.833333333336</v>
      </c>
      <c r="I2912">
        <v>46173.833333333336</v>
      </c>
      <c r="J2912" s="1" t="s">
        <v>3769</v>
      </c>
      <c r="K2912" s="1" t="s">
        <v>87</v>
      </c>
      <c r="L2912" s="1" t="s">
        <v>3770</v>
      </c>
      <c r="M2912" s="1" t="s">
        <v>3771</v>
      </c>
      <c r="N2912" s="1" t="s">
        <v>3738</v>
      </c>
      <c r="O2912" s="1" t="s">
        <v>49</v>
      </c>
      <c r="P2912">
        <v>401.17919999999998</v>
      </c>
      <c r="Q2912" s="1" t="s">
        <v>3739</v>
      </c>
      <c r="R2912">
        <v>8.259999521410881E-2</v>
      </c>
      <c r="S2912" s="1" t="s">
        <v>3740</v>
      </c>
      <c r="T2912" s="1" t="s">
        <v>52</v>
      </c>
      <c r="U2912">
        <v>33.1374</v>
      </c>
      <c r="V2912">
        <v>27.3123</v>
      </c>
      <c r="W2912">
        <v>27.3123</v>
      </c>
      <c r="X2912" s="1" t="s">
        <v>53</v>
      </c>
      <c r="Y2912" s="1" t="s">
        <v>49</v>
      </c>
      <c r="Z2912" s="1" t="s">
        <v>3770</v>
      </c>
      <c r="AA2912" s="1" t="s">
        <v>3741</v>
      </c>
      <c r="AB2912" s="1" t="s">
        <v>3742</v>
      </c>
      <c r="AC2912" s="1" t="s">
        <v>67</v>
      </c>
      <c r="AD2912" s="1" t="s">
        <v>3743</v>
      </c>
      <c r="AE2912" s="1" t="s">
        <v>3744</v>
      </c>
      <c r="AF2912" s="1" t="s">
        <v>70</v>
      </c>
      <c r="AG2912" s="1" t="s">
        <v>3745</v>
      </c>
      <c r="AH2912">
        <v>1108</v>
      </c>
      <c r="AI2912" s="1" t="s">
        <v>70</v>
      </c>
      <c r="AJ2912" s="1" t="s">
        <v>71</v>
      </c>
      <c r="AK2912" s="1" t="s">
        <v>72</v>
      </c>
      <c r="AL2912">
        <v>1</v>
      </c>
      <c r="AM2912" s="1" t="s">
        <v>5995</v>
      </c>
      <c r="AN2912" s="2">
        <v>46143</v>
      </c>
      <c r="AO2912" s="3">
        <v>46143</v>
      </c>
    </row>
    <row r="2913" spans="1:41">
      <c r="A2913" s="1" t="s">
        <v>5996</v>
      </c>
      <c r="B2913" s="1" t="s">
        <v>3733</v>
      </c>
      <c r="E2913" s="1" t="s">
        <v>3734</v>
      </c>
      <c r="F2913">
        <v>46167.833333333336</v>
      </c>
      <c r="G2913">
        <v>46168.833333333336</v>
      </c>
      <c r="H2913">
        <v>46142.833333333336</v>
      </c>
      <c r="I2913">
        <v>46173.833333333336</v>
      </c>
      <c r="J2913" s="1" t="s">
        <v>3769</v>
      </c>
      <c r="K2913" s="1" t="s">
        <v>87</v>
      </c>
      <c r="L2913" s="1" t="s">
        <v>3770</v>
      </c>
      <c r="M2913" s="1" t="s">
        <v>3774</v>
      </c>
      <c r="N2913" s="1" t="s">
        <v>3738</v>
      </c>
      <c r="O2913" s="1" t="s">
        <v>49</v>
      </c>
      <c r="P2913">
        <v>419.69159999999999</v>
      </c>
      <c r="Q2913" s="1" t="s">
        <v>3739</v>
      </c>
      <c r="R2913">
        <v>8.2599937668516601E-2</v>
      </c>
      <c r="S2913" s="1" t="s">
        <v>3740</v>
      </c>
      <c r="T2913" s="1" t="s">
        <v>52</v>
      </c>
      <c r="U2913">
        <v>34.666499999999999</v>
      </c>
      <c r="V2913">
        <v>28.572600000000001</v>
      </c>
      <c r="W2913">
        <v>28.572600000000001</v>
      </c>
      <c r="X2913" s="1" t="s">
        <v>53</v>
      </c>
      <c r="Y2913" s="1" t="s">
        <v>49</v>
      </c>
      <c r="Z2913" s="1" t="s">
        <v>3770</v>
      </c>
      <c r="AA2913" s="1" t="s">
        <v>3741</v>
      </c>
      <c r="AB2913" s="1" t="s">
        <v>3742</v>
      </c>
      <c r="AC2913" s="1" t="s">
        <v>67</v>
      </c>
      <c r="AD2913" s="1" t="s">
        <v>3743</v>
      </c>
      <c r="AE2913" s="1" t="s">
        <v>3744</v>
      </c>
      <c r="AF2913" s="1" t="s">
        <v>70</v>
      </c>
      <c r="AG2913" s="1" t="s">
        <v>3745</v>
      </c>
      <c r="AH2913">
        <v>1109</v>
      </c>
      <c r="AI2913" s="1" t="s">
        <v>70</v>
      </c>
      <c r="AJ2913" s="1" t="s">
        <v>71</v>
      </c>
      <c r="AK2913" s="1" t="s">
        <v>72</v>
      </c>
      <c r="AL2913">
        <v>1</v>
      </c>
      <c r="AM2913" s="1" t="s">
        <v>5997</v>
      </c>
      <c r="AN2913" s="2">
        <v>46143</v>
      </c>
      <c r="AO2913" s="3">
        <v>46143</v>
      </c>
    </row>
    <row r="2914" spans="1:41">
      <c r="A2914" s="1" t="s">
        <v>5998</v>
      </c>
      <c r="B2914" s="1" t="s">
        <v>3733</v>
      </c>
      <c r="E2914" s="1" t="s">
        <v>3734</v>
      </c>
      <c r="F2914">
        <v>46167.833333333336</v>
      </c>
      <c r="G2914">
        <v>46168.833333333336</v>
      </c>
      <c r="H2914">
        <v>46142.833333333336</v>
      </c>
      <c r="I2914">
        <v>46173.833333333336</v>
      </c>
      <c r="J2914" s="1" t="s">
        <v>3777</v>
      </c>
      <c r="K2914" s="1" t="s">
        <v>107</v>
      </c>
      <c r="L2914" s="1" t="s">
        <v>3778</v>
      </c>
      <c r="M2914" s="1" t="s">
        <v>3779</v>
      </c>
      <c r="N2914" s="1" t="s">
        <v>3738</v>
      </c>
      <c r="O2914" s="1" t="s">
        <v>49</v>
      </c>
      <c r="P2914">
        <v>301.24130000000002</v>
      </c>
      <c r="Q2914" s="1" t="s">
        <v>3780</v>
      </c>
      <c r="R2914">
        <v>0.49999983402010278</v>
      </c>
      <c r="S2914" s="1" t="s">
        <v>51</v>
      </c>
      <c r="T2914" s="1" t="s">
        <v>52</v>
      </c>
      <c r="U2914">
        <v>150.6206</v>
      </c>
      <c r="V2914">
        <v>138.571</v>
      </c>
      <c r="W2914">
        <v>138.571</v>
      </c>
      <c r="X2914" s="1" t="s">
        <v>53</v>
      </c>
      <c r="Y2914" s="1" t="s">
        <v>49</v>
      </c>
      <c r="Z2914" s="1" t="s">
        <v>3778</v>
      </c>
      <c r="AA2914" s="1" t="s">
        <v>3781</v>
      </c>
      <c r="AB2914" s="1" t="s">
        <v>3742</v>
      </c>
      <c r="AC2914" s="1" t="s">
        <v>67</v>
      </c>
      <c r="AD2914" s="1" t="s">
        <v>3743</v>
      </c>
      <c r="AE2914" s="1" t="s">
        <v>3744</v>
      </c>
      <c r="AF2914" s="1" t="s">
        <v>70</v>
      </c>
      <c r="AG2914" s="1" t="s">
        <v>3745</v>
      </c>
      <c r="AH2914">
        <v>1110</v>
      </c>
      <c r="AI2914" s="1" t="s">
        <v>113</v>
      </c>
      <c r="AJ2914" s="1" t="s">
        <v>114</v>
      </c>
      <c r="AK2914" s="1" t="s">
        <v>115</v>
      </c>
      <c r="AL2914">
        <v>1</v>
      </c>
      <c r="AM2914" s="1" t="s">
        <v>5999</v>
      </c>
      <c r="AN2914" s="2">
        <v>46143</v>
      </c>
      <c r="AO2914" s="3">
        <v>46143</v>
      </c>
    </row>
    <row r="2915" spans="1:41">
      <c r="A2915" s="1" t="s">
        <v>6000</v>
      </c>
      <c r="B2915" s="1" t="s">
        <v>3733</v>
      </c>
      <c r="E2915" s="1" t="s">
        <v>3734</v>
      </c>
      <c r="F2915">
        <v>46167.833333333336</v>
      </c>
      <c r="G2915">
        <v>46168.833333333336</v>
      </c>
      <c r="H2915">
        <v>46142.833333333336</v>
      </c>
      <c r="I2915">
        <v>46173.833333333336</v>
      </c>
      <c r="J2915" s="1" t="s">
        <v>3777</v>
      </c>
      <c r="K2915" s="1" t="s">
        <v>107</v>
      </c>
      <c r="L2915" s="1" t="s">
        <v>3778</v>
      </c>
      <c r="M2915" s="1" t="s">
        <v>3784</v>
      </c>
      <c r="N2915" s="1" t="s">
        <v>3738</v>
      </c>
      <c r="O2915" s="1" t="s">
        <v>49</v>
      </c>
      <c r="P2915">
        <v>287.59019999999998</v>
      </c>
      <c r="Q2915" s="1" t="s">
        <v>3780</v>
      </c>
      <c r="R2915">
        <v>0.5</v>
      </c>
      <c r="S2915" s="1" t="s">
        <v>51</v>
      </c>
      <c r="T2915" s="1" t="s">
        <v>52</v>
      </c>
      <c r="U2915">
        <v>143.79509999999999</v>
      </c>
      <c r="V2915">
        <v>132.29150000000001</v>
      </c>
      <c r="W2915">
        <v>132.29150000000001</v>
      </c>
      <c r="X2915" s="1" t="s">
        <v>53</v>
      </c>
      <c r="Y2915" s="1" t="s">
        <v>49</v>
      </c>
      <c r="Z2915" s="1" t="s">
        <v>3778</v>
      </c>
      <c r="AA2915" s="1" t="s">
        <v>3781</v>
      </c>
      <c r="AB2915" s="1" t="s">
        <v>3742</v>
      </c>
      <c r="AC2915" s="1" t="s">
        <v>67</v>
      </c>
      <c r="AD2915" s="1" t="s">
        <v>3743</v>
      </c>
      <c r="AE2915" s="1" t="s">
        <v>3744</v>
      </c>
      <c r="AF2915" s="1" t="s">
        <v>70</v>
      </c>
      <c r="AG2915" s="1" t="s">
        <v>3745</v>
      </c>
      <c r="AH2915">
        <v>1111</v>
      </c>
      <c r="AI2915" s="1" t="s">
        <v>113</v>
      </c>
      <c r="AJ2915" s="1" t="s">
        <v>114</v>
      </c>
      <c r="AK2915" s="1" t="s">
        <v>115</v>
      </c>
      <c r="AL2915">
        <v>1</v>
      </c>
      <c r="AM2915" s="1" t="s">
        <v>6001</v>
      </c>
      <c r="AN2915" s="2">
        <v>46143</v>
      </c>
      <c r="AO2915" s="3">
        <v>46143</v>
      </c>
    </row>
    <row r="2916" spans="1:41">
      <c r="A2916" s="1" t="s">
        <v>6002</v>
      </c>
      <c r="B2916" s="1" t="s">
        <v>3733</v>
      </c>
      <c r="E2916" s="1" t="s">
        <v>3787</v>
      </c>
      <c r="F2916">
        <v>46167.833333333336</v>
      </c>
      <c r="G2916">
        <v>46168.833333333336</v>
      </c>
      <c r="H2916">
        <v>46142.833333333336</v>
      </c>
      <c r="I2916">
        <v>46173.833333333336</v>
      </c>
      <c r="J2916" s="1" t="s">
        <v>3735</v>
      </c>
      <c r="K2916" s="1" t="s">
        <v>45</v>
      </c>
      <c r="L2916" s="1" t="s">
        <v>3736</v>
      </c>
      <c r="M2916" s="1" t="s">
        <v>3788</v>
      </c>
      <c r="N2916" s="1" t="s">
        <v>3738</v>
      </c>
      <c r="O2916" s="1" t="s">
        <v>49</v>
      </c>
      <c r="P2916">
        <v>680.59370000000001</v>
      </c>
      <c r="Q2916" s="1" t="s">
        <v>3739</v>
      </c>
      <c r="R2916">
        <v>3.1610930280430161E-2</v>
      </c>
      <c r="S2916" s="1" t="s">
        <v>3740</v>
      </c>
      <c r="T2916" s="1" t="s">
        <v>52</v>
      </c>
      <c r="U2916">
        <v>21.514199999999999</v>
      </c>
      <c r="V2916">
        <v>17.4572</v>
      </c>
      <c r="W2916">
        <v>17.4572</v>
      </c>
      <c r="X2916" s="1" t="s">
        <v>53</v>
      </c>
      <c r="Y2916" s="1" t="s">
        <v>49</v>
      </c>
      <c r="Z2916" s="1" t="s">
        <v>3736</v>
      </c>
      <c r="AA2916" s="1" t="s">
        <v>3789</v>
      </c>
      <c r="AB2916" s="1" t="s">
        <v>3790</v>
      </c>
      <c r="AC2916" s="1" t="s">
        <v>125</v>
      </c>
      <c r="AD2916" s="1" t="s">
        <v>3791</v>
      </c>
      <c r="AE2916" s="1" t="s">
        <v>3792</v>
      </c>
      <c r="AF2916" s="1" t="s">
        <v>70</v>
      </c>
      <c r="AG2916" s="1" t="s">
        <v>3745</v>
      </c>
      <c r="AH2916">
        <v>1112</v>
      </c>
      <c r="AI2916" s="1" t="s">
        <v>70</v>
      </c>
      <c r="AJ2916" s="1" t="s">
        <v>71</v>
      </c>
      <c r="AK2916" s="1" t="s">
        <v>72</v>
      </c>
      <c r="AL2916">
        <v>1</v>
      </c>
      <c r="AM2916" s="1" t="s">
        <v>6003</v>
      </c>
      <c r="AN2916" s="2">
        <v>46143</v>
      </c>
      <c r="AO2916" s="3">
        <v>46143</v>
      </c>
    </row>
    <row r="2917" spans="1:41">
      <c r="A2917" s="1" t="s">
        <v>6004</v>
      </c>
      <c r="B2917" s="1" t="s">
        <v>3733</v>
      </c>
      <c r="E2917" s="1" t="s">
        <v>3787</v>
      </c>
      <c r="F2917">
        <v>46167.833333333336</v>
      </c>
      <c r="G2917">
        <v>46168.833333333336</v>
      </c>
      <c r="H2917">
        <v>46142.833333333336</v>
      </c>
      <c r="I2917">
        <v>46173.833333333336</v>
      </c>
      <c r="J2917" s="1" t="s">
        <v>3735</v>
      </c>
      <c r="K2917" s="1" t="s">
        <v>45</v>
      </c>
      <c r="L2917" s="1" t="s">
        <v>3736</v>
      </c>
      <c r="M2917" s="1" t="s">
        <v>3795</v>
      </c>
      <c r="N2917" s="1" t="s">
        <v>3738</v>
      </c>
      <c r="O2917" s="1" t="s">
        <v>49</v>
      </c>
      <c r="P2917">
        <v>654.30449999999996</v>
      </c>
      <c r="Q2917" s="1" t="s">
        <v>3739</v>
      </c>
      <c r="R2917">
        <v>3.1610970121709388E-2</v>
      </c>
      <c r="S2917" s="1" t="s">
        <v>3740</v>
      </c>
      <c r="T2917" s="1" t="s">
        <v>52</v>
      </c>
      <c r="U2917">
        <v>20.683199999999999</v>
      </c>
      <c r="V2917">
        <v>16.782900000000001</v>
      </c>
      <c r="W2917">
        <v>16.782900000000001</v>
      </c>
      <c r="X2917" s="1" t="s">
        <v>53</v>
      </c>
      <c r="Y2917" s="1" t="s">
        <v>49</v>
      </c>
      <c r="Z2917" s="1" t="s">
        <v>3736</v>
      </c>
      <c r="AA2917" s="1" t="s">
        <v>3789</v>
      </c>
      <c r="AB2917" s="1" t="s">
        <v>3790</v>
      </c>
      <c r="AC2917" s="1" t="s">
        <v>125</v>
      </c>
      <c r="AD2917" s="1" t="s">
        <v>3791</v>
      </c>
      <c r="AE2917" s="1" t="s">
        <v>3792</v>
      </c>
      <c r="AF2917" s="1" t="s">
        <v>70</v>
      </c>
      <c r="AG2917" s="1" t="s">
        <v>3745</v>
      </c>
      <c r="AH2917">
        <v>1113</v>
      </c>
      <c r="AI2917" s="1" t="s">
        <v>70</v>
      </c>
      <c r="AJ2917" s="1" t="s">
        <v>71</v>
      </c>
      <c r="AK2917" s="1" t="s">
        <v>72</v>
      </c>
      <c r="AL2917">
        <v>1</v>
      </c>
      <c r="AM2917" s="1" t="s">
        <v>6005</v>
      </c>
      <c r="AN2917" s="2">
        <v>46143</v>
      </c>
      <c r="AO2917" s="3">
        <v>46143</v>
      </c>
    </row>
    <row r="2918" spans="1:41">
      <c r="A2918" s="1" t="s">
        <v>6006</v>
      </c>
      <c r="B2918" s="1" t="s">
        <v>3733</v>
      </c>
      <c r="E2918" s="1" t="s">
        <v>3787</v>
      </c>
      <c r="F2918">
        <v>46167.833333333336</v>
      </c>
      <c r="G2918">
        <v>46168.833333333336</v>
      </c>
      <c r="H2918">
        <v>46142.833333333336</v>
      </c>
      <c r="I2918">
        <v>46173.833333333336</v>
      </c>
      <c r="J2918" s="1" t="s">
        <v>3751</v>
      </c>
      <c r="K2918" s="1" t="s">
        <v>124</v>
      </c>
      <c r="L2918" s="1" t="s">
        <v>3752</v>
      </c>
      <c r="M2918" s="1" t="s">
        <v>3798</v>
      </c>
      <c r="N2918" s="1" t="s">
        <v>3738</v>
      </c>
      <c r="O2918" s="1" t="s">
        <v>49</v>
      </c>
      <c r="P2918">
        <v>5.5563000000000002</v>
      </c>
      <c r="Q2918" s="1" t="s">
        <v>3754</v>
      </c>
      <c r="R2918">
        <v>6.2499505066321115</v>
      </c>
      <c r="S2918" s="1" t="s">
        <v>51</v>
      </c>
      <c r="T2918" s="1" t="s">
        <v>52</v>
      </c>
      <c r="U2918">
        <v>34.726599999999998</v>
      </c>
      <c r="V2918">
        <v>32.990299999999998</v>
      </c>
      <c r="W2918">
        <v>32.990299999999998</v>
      </c>
      <c r="X2918" s="1" t="s">
        <v>53</v>
      </c>
      <c r="Y2918" s="1" t="s">
        <v>49</v>
      </c>
      <c r="Z2918" s="1" t="s">
        <v>3752</v>
      </c>
      <c r="AA2918" s="1" t="s">
        <v>3789</v>
      </c>
      <c r="AB2918" s="1" t="s">
        <v>3790</v>
      </c>
      <c r="AC2918" s="1" t="s">
        <v>125</v>
      </c>
      <c r="AD2918" s="1" t="s">
        <v>3791</v>
      </c>
      <c r="AE2918" s="1" t="s">
        <v>3792</v>
      </c>
      <c r="AF2918" s="1" t="s">
        <v>70</v>
      </c>
      <c r="AG2918" s="1" t="s">
        <v>3745</v>
      </c>
      <c r="AH2918">
        <v>1114</v>
      </c>
      <c r="AI2918" s="1" t="s">
        <v>70</v>
      </c>
      <c r="AJ2918" s="1" t="s">
        <v>71</v>
      </c>
      <c r="AK2918" s="1" t="s">
        <v>72</v>
      </c>
      <c r="AL2918">
        <v>1</v>
      </c>
      <c r="AM2918" s="1" t="s">
        <v>6007</v>
      </c>
      <c r="AN2918" s="2">
        <v>46143</v>
      </c>
      <c r="AO2918" s="3">
        <v>46143</v>
      </c>
    </row>
    <row r="2919" spans="1:41">
      <c r="A2919" s="1" t="s">
        <v>6008</v>
      </c>
      <c r="B2919" s="1" t="s">
        <v>3733</v>
      </c>
      <c r="E2919" s="1" t="s">
        <v>3787</v>
      </c>
      <c r="F2919">
        <v>46167.833333333336</v>
      </c>
      <c r="G2919">
        <v>46168.833333333336</v>
      </c>
      <c r="H2919">
        <v>46142.833333333336</v>
      </c>
      <c r="I2919">
        <v>46173.833333333336</v>
      </c>
      <c r="J2919" s="1" t="s">
        <v>3751</v>
      </c>
      <c r="K2919" s="1" t="s">
        <v>124</v>
      </c>
      <c r="L2919" s="1" t="s">
        <v>3752</v>
      </c>
      <c r="M2919" s="1" t="s">
        <v>3801</v>
      </c>
      <c r="N2919" s="1" t="s">
        <v>3738</v>
      </c>
      <c r="O2919" s="1" t="s">
        <v>49</v>
      </c>
      <c r="P2919">
        <v>4.9279999999999999</v>
      </c>
      <c r="Q2919" s="1" t="s">
        <v>3754</v>
      </c>
      <c r="R2919">
        <v>6.2499797077922077</v>
      </c>
      <c r="S2919" s="1" t="s">
        <v>51</v>
      </c>
      <c r="T2919" s="1" t="s">
        <v>52</v>
      </c>
      <c r="U2919">
        <v>30.799900000000001</v>
      </c>
      <c r="V2919">
        <v>29.259899999999998</v>
      </c>
      <c r="W2919">
        <v>29.259899999999998</v>
      </c>
      <c r="X2919" s="1" t="s">
        <v>53</v>
      </c>
      <c r="Y2919" s="1" t="s">
        <v>49</v>
      </c>
      <c r="Z2919" s="1" t="s">
        <v>3752</v>
      </c>
      <c r="AA2919" s="1" t="s">
        <v>3789</v>
      </c>
      <c r="AB2919" s="1" t="s">
        <v>3790</v>
      </c>
      <c r="AC2919" s="1" t="s">
        <v>125</v>
      </c>
      <c r="AD2919" s="1" t="s">
        <v>3791</v>
      </c>
      <c r="AE2919" s="1" t="s">
        <v>3792</v>
      </c>
      <c r="AF2919" s="1" t="s">
        <v>70</v>
      </c>
      <c r="AG2919" s="1" t="s">
        <v>3745</v>
      </c>
      <c r="AH2919">
        <v>1115</v>
      </c>
      <c r="AI2919" s="1" t="s">
        <v>70</v>
      </c>
      <c r="AJ2919" s="1" t="s">
        <v>71</v>
      </c>
      <c r="AK2919" s="1" t="s">
        <v>72</v>
      </c>
      <c r="AL2919">
        <v>1</v>
      </c>
      <c r="AM2919" s="1" t="s">
        <v>6009</v>
      </c>
      <c r="AN2919" s="2">
        <v>46143</v>
      </c>
      <c r="AO2919" s="3">
        <v>46143</v>
      </c>
    </row>
    <row r="2920" spans="1:41">
      <c r="A2920" s="1" t="s">
        <v>6010</v>
      </c>
      <c r="B2920" s="1" t="s">
        <v>3733</v>
      </c>
      <c r="E2920" s="1" t="s">
        <v>3787</v>
      </c>
      <c r="F2920">
        <v>46167.833333333336</v>
      </c>
      <c r="G2920">
        <v>46168.833333333336</v>
      </c>
      <c r="H2920">
        <v>46142.833333333336</v>
      </c>
      <c r="I2920">
        <v>46173.833333333336</v>
      </c>
      <c r="J2920" s="1" t="s">
        <v>3760</v>
      </c>
      <c r="K2920" s="1" t="s">
        <v>76</v>
      </c>
      <c r="L2920" s="1" t="s">
        <v>3761</v>
      </c>
      <c r="M2920" s="1" t="s">
        <v>3804</v>
      </c>
      <c r="N2920" s="1" t="s">
        <v>3738</v>
      </c>
      <c r="O2920" s="1" t="s">
        <v>49</v>
      </c>
      <c r="P2920">
        <v>136.291</v>
      </c>
      <c r="Q2920" s="1" t="s">
        <v>3763</v>
      </c>
      <c r="R2920">
        <v>2.6000249466215673E-2</v>
      </c>
      <c r="S2920" s="1" t="s">
        <v>51</v>
      </c>
      <c r="T2920" s="1" t="s">
        <v>52</v>
      </c>
      <c r="U2920">
        <v>3.5436000000000001</v>
      </c>
      <c r="V2920">
        <v>3.2709999999999999</v>
      </c>
      <c r="W2920">
        <v>3.2709999999999999</v>
      </c>
      <c r="X2920" s="1" t="s">
        <v>53</v>
      </c>
      <c r="Y2920" s="1" t="s">
        <v>49</v>
      </c>
      <c r="Z2920" s="1" t="s">
        <v>3761</v>
      </c>
      <c r="AA2920" s="1" t="s">
        <v>3789</v>
      </c>
      <c r="AB2920" s="1" t="s">
        <v>3790</v>
      </c>
      <c r="AC2920" s="1" t="s">
        <v>125</v>
      </c>
      <c r="AD2920" s="1" t="s">
        <v>3791</v>
      </c>
      <c r="AE2920" s="1" t="s">
        <v>3792</v>
      </c>
      <c r="AF2920" s="1" t="s">
        <v>70</v>
      </c>
      <c r="AG2920" s="1" t="s">
        <v>3745</v>
      </c>
      <c r="AH2920">
        <v>1116</v>
      </c>
      <c r="AI2920" s="1" t="s">
        <v>70</v>
      </c>
      <c r="AJ2920" s="1" t="s">
        <v>71</v>
      </c>
      <c r="AK2920" s="1" t="s">
        <v>72</v>
      </c>
      <c r="AL2920">
        <v>1</v>
      </c>
      <c r="AM2920" s="1" t="s">
        <v>6011</v>
      </c>
      <c r="AN2920" s="2">
        <v>46143</v>
      </c>
      <c r="AO2920" s="3">
        <v>46143</v>
      </c>
    </row>
    <row r="2921" spans="1:41">
      <c r="A2921" s="1" t="s">
        <v>6012</v>
      </c>
      <c r="B2921" s="1" t="s">
        <v>3733</v>
      </c>
      <c r="E2921" s="1" t="s">
        <v>3787</v>
      </c>
      <c r="F2921">
        <v>46167.833333333336</v>
      </c>
      <c r="G2921">
        <v>46168.833333333336</v>
      </c>
      <c r="H2921">
        <v>46142.833333333336</v>
      </c>
      <c r="I2921">
        <v>46173.833333333336</v>
      </c>
      <c r="J2921" s="1" t="s">
        <v>3760</v>
      </c>
      <c r="K2921" s="1" t="s">
        <v>76</v>
      </c>
      <c r="L2921" s="1" t="s">
        <v>3761</v>
      </c>
      <c r="M2921" s="1" t="s">
        <v>3807</v>
      </c>
      <c r="N2921" s="1" t="s">
        <v>3738</v>
      </c>
      <c r="O2921" s="1" t="s">
        <v>49</v>
      </c>
      <c r="P2921">
        <v>148.16659999999999</v>
      </c>
      <c r="Q2921" s="1" t="s">
        <v>3763</v>
      </c>
      <c r="R2921">
        <v>2.5999786726563206E-2</v>
      </c>
      <c r="S2921" s="1" t="s">
        <v>51</v>
      </c>
      <c r="T2921" s="1" t="s">
        <v>52</v>
      </c>
      <c r="U2921">
        <v>3.8523000000000001</v>
      </c>
      <c r="V2921">
        <v>3.556</v>
      </c>
      <c r="W2921">
        <v>3.556</v>
      </c>
      <c r="X2921" s="1" t="s">
        <v>53</v>
      </c>
      <c r="Y2921" s="1" t="s">
        <v>49</v>
      </c>
      <c r="Z2921" s="1" t="s">
        <v>3761</v>
      </c>
      <c r="AA2921" s="1" t="s">
        <v>3789</v>
      </c>
      <c r="AB2921" s="1" t="s">
        <v>3790</v>
      </c>
      <c r="AC2921" s="1" t="s">
        <v>125</v>
      </c>
      <c r="AD2921" s="1" t="s">
        <v>3791</v>
      </c>
      <c r="AE2921" s="1" t="s">
        <v>3792</v>
      </c>
      <c r="AF2921" s="1" t="s">
        <v>70</v>
      </c>
      <c r="AG2921" s="1" t="s">
        <v>3745</v>
      </c>
      <c r="AH2921">
        <v>1117</v>
      </c>
      <c r="AI2921" s="1" t="s">
        <v>70</v>
      </c>
      <c r="AJ2921" s="1" t="s">
        <v>71</v>
      </c>
      <c r="AK2921" s="1" t="s">
        <v>72</v>
      </c>
      <c r="AL2921">
        <v>1</v>
      </c>
      <c r="AM2921" s="1" t="s">
        <v>6013</v>
      </c>
      <c r="AN2921" s="2">
        <v>46143</v>
      </c>
      <c r="AO2921" s="3">
        <v>46143</v>
      </c>
    </row>
    <row r="2922" spans="1:41">
      <c r="A2922" s="1" t="s">
        <v>6014</v>
      </c>
      <c r="B2922" s="1" t="s">
        <v>3733</v>
      </c>
      <c r="E2922" s="1" t="s">
        <v>3787</v>
      </c>
      <c r="F2922">
        <v>46167.833333333336</v>
      </c>
      <c r="G2922">
        <v>46168.833333333336</v>
      </c>
      <c r="H2922">
        <v>46142.833333333336</v>
      </c>
      <c r="I2922">
        <v>46173.833333333336</v>
      </c>
      <c r="J2922" s="1" t="s">
        <v>3769</v>
      </c>
      <c r="K2922" s="1" t="s">
        <v>87</v>
      </c>
      <c r="L2922" s="1" t="s">
        <v>3770</v>
      </c>
      <c r="M2922" s="1" t="s">
        <v>3810</v>
      </c>
      <c r="N2922" s="1" t="s">
        <v>3738</v>
      </c>
      <c r="O2922" s="1" t="s">
        <v>49</v>
      </c>
      <c r="P2922">
        <v>183.05760000000001</v>
      </c>
      <c r="Q2922" s="1" t="s">
        <v>3739</v>
      </c>
      <c r="R2922">
        <v>8.2600230747043563E-2</v>
      </c>
      <c r="S2922" s="1" t="s">
        <v>3740</v>
      </c>
      <c r="T2922" s="1" t="s">
        <v>52</v>
      </c>
      <c r="U2922">
        <v>15.1206</v>
      </c>
      <c r="V2922">
        <v>12.4626</v>
      </c>
      <c r="W2922">
        <v>12.4626</v>
      </c>
      <c r="X2922" s="1" t="s">
        <v>53</v>
      </c>
      <c r="Y2922" s="1" t="s">
        <v>49</v>
      </c>
      <c r="Z2922" s="1" t="s">
        <v>3770</v>
      </c>
      <c r="AA2922" s="1" t="s">
        <v>3789</v>
      </c>
      <c r="AB2922" s="1" t="s">
        <v>3790</v>
      </c>
      <c r="AC2922" s="1" t="s">
        <v>125</v>
      </c>
      <c r="AD2922" s="1" t="s">
        <v>3791</v>
      </c>
      <c r="AE2922" s="1" t="s">
        <v>3792</v>
      </c>
      <c r="AF2922" s="1" t="s">
        <v>70</v>
      </c>
      <c r="AG2922" s="1" t="s">
        <v>3745</v>
      </c>
      <c r="AH2922">
        <v>1118</v>
      </c>
      <c r="AI2922" s="1" t="s">
        <v>70</v>
      </c>
      <c r="AJ2922" s="1" t="s">
        <v>71</v>
      </c>
      <c r="AK2922" s="1" t="s">
        <v>72</v>
      </c>
      <c r="AL2922">
        <v>1</v>
      </c>
      <c r="AM2922" s="1" t="s">
        <v>6015</v>
      </c>
      <c r="AN2922" s="2">
        <v>46143</v>
      </c>
      <c r="AO2922" s="3">
        <v>46143</v>
      </c>
    </row>
    <row r="2923" spans="1:41">
      <c r="A2923" s="1" t="s">
        <v>6016</v>
      </c>
      <c r="B2923" s="1" t="s">
        <v>3733</v>
      </c>
      <c r="E2923" s="1" t="s">
        <v>3787</v>
      </c>
      <c r="F2923">
        <v>46167.833333333336</v>
      </c>
      <c r="G2923">
        <v>46168.833333333336</v>
      </c>
      <c r="H2923">
        <v>46142.833333333336</v>
      </c>
      <c r="I2923">
        <v>46173.833333333336</v>
      </c>
      <c r="J2923" s="1" t="s">
        <v>3769</v>
      </c>
      <c r="K2923" s="1" t="s">
        <v>87</v>
      </c>
      <c r="L2923" s="1" t="s">
        <v>3770</v>
      </c>
      <c r="M2923" s="1" t="s">
        <v>3813</v>
      </c>
      <c r="N2923" s="1" t="s">
        <v>3738</v>
      </c>
      <c r="O2923" s="1" t="s">
        <v>49</v>
      </c>
      <c r="P2923">
        <v>182.43440000000001</v>
      </c>
      <c r="Q2923" s="1" t="s">
        <v>3739</v>
      </c>
      <c r="R2923">
        <v>8.2600101735199064E-2</v>
      </c>
      <c r="S2923" s="1" t="s">
        <v>3740</v>
      </c>
      <c r="T2923" s="1" t="s">
        <v>52</v>
      </c>
      <c r="U2923">
        <v>15.069100000000001</v>
      </c>
      <c r="V2923">
        <v>12.4201</v>
      </c>
      <c r="W2923">
        <v>12.4201</v>
      </c>
      <c r="X2923" s="1" t="s">
        <v>53</v>
      </c>
      <c r="Y2923" s="1" t="s">
        <v>49</v>
      </c>
      <c r="Z2923" s="1" t="s">
        <v>3770</v>
      </c>
      <c r="AA2923" s="1" t="s">
        <v>3789</v>
      </c>
      <c r="AB2923" s="1" t="s">
        <v>3790</v>
      </c>
      <c r="AC2923" s="1" t="s">
        <v>125</v>
      </c>
      <c r="AD2923" s="1" t="s">
        <v>3791</v>
      </c>
      <c r="AE2923" s="1" t="s">
        <v>3792</v>
      </c>
      <c r="AF2923" s="1" t="s">
        <v>70</v>
      </c>
      <c r="AG2923" s="1" t="s">
        <v>3745</v>
      </c>
      <c r="AH2923">
        <v>1119</v>
      </c>
      <c r="AI2923" s="1" t="s">
        <v>70</v>
      </c>
      <c r="AJ2923" s="1" t="s">
        <v>71</v>
      </c>
      <c r="AK2923" s="1" t="s">
        <v>72</v>
      </c>
      <c r="AL2923">
        <v>1</v>
      </c>
      <c r="AM2923" s="1" t="s">
        <v>6017</v>
      </c>
      <c r="AN2923" s="2">
        <v>46143</v>
      </c>
      <c r="AO2923" s="3">
        <v>46143</v>
      </c>
    </row>
    <row r="2924" spans="1:41">
      <c r="A2924" s="1" t="s">
        <v>6018</v>
      </c>
      <c r="B2924" s="1" t="s">
        <v>3733</v>
      </c>
      <c r="E2924" s="1" t="s">
        <v>3787</v>
      </c>
      <c r="F2924">
        <v>46167.833333333336</v>
      </c>
      <c r="G2924">
        <v>46168.833333333336</v>
      </c>
      <c r="H2924">
        <v>46142.833333333336</v>
      </c>
      <c r="I2924">
        <v>46173.833333333336</v>
      </c>
      <c r="J2924" s="1" t="s">
        <v>3777</v>
      </c>
      <c r="K2924" s="1" t="s">
        <v>107</v>
      </c>
      <c r="L2924" s="1" t="s">
        <v>3778</v>
      </c>
      <c r="M2924" s="1" t="s">
        <v>3816</v>
      </c>
      <c r="N2924" s="1" t="s">
        <v>3738</v>
      </c>
      <c r="O2924" s="1" t="s">
        <v>49</v>
      </c>
      <c r="P2924">
        <v>140.31530000000001</v>
      </c>
      <c r="Q2924" s="1" t="s">
        <v>3780</v>
      </c>
      <c r="R2924">
        <v>0.5000003563403278</v>
      </c>
      <c r="S2924" s="1" t="s">
        <v>51</v>
      </c>
      <c r="T2924" s="1" t="s">
        <v>52</v>
      </c>
      <c r="U2924">
        <v>70.157700000000006</v>
      </c>
      <c r="V2924">
        <v>64.545000000000002</v>
      </c>
      <c r="W2924">
        <v>64.545000000000002</v>
      </c>
      <c r="X2924" s="1" t="s">
        <v>53</v>
      </c>
      <c r="Y2924" s="1" t="s">
        <v>49</v>
      </c>
      <c r="Z2924" s="1" t="s">
        <v>3778</v>
      </c>
      <c r="AA2924" s="1" t="s">
        <v>3817</v>
      </c>
      <c r="AB2924" s="1" t="s">
        <v>3790</v>
      </c>
      <c r="AC2924" s="1" t="s">
        <v>125</v>
      </c>
      <c r="AD2924" s="1" t="s">
        <v>3791</v>
      </c>
      <c r="AE2924" s="1" t="s">
        <v>3792</v>
      </c>
      <c r="AF2924" s="1" t="s">
        <v>70</v>
      </c>
      <c r="AG2924" s="1" t="s">
        <v>3745</v>
      </c>
      <c r="AH2924">
        <v>1120</v>
      </c>
      <c r="AI2924" s="1" t="s">
        <v>113</v>
      </c>
      <c r="AJ2924" s="1" t="s">
        <v>114</v>
      </c>
      <c r="AK2924" s="1" t="s">
        <v>115</v>
      </c>
      <c r="AL2924">
        <v>1</v>
      </c>
      <c r="AM2924" s="1" t="s">
        <v>6019</v>
      </c>
      <c r="AN2924" s="2">
        <v>46143</v>
      </c>
      <c r="AO2924" s="3">
        <v>46143</v>
      </c>
    </row>
    <row r="2925" spans="1:41">
      <c r="A2925" s="1" t="s">
        <v>6020</v>
      </c>
      <c r="B2925" s="1" t="s">
        <v>3733</v>
      </c>
      <c r="E2925" s="1" t="s">
        <v>3787</v>
      </c>
      <c r="F2925">
        <v>46167.833333333336</v>
      </c>
      <c r="G2925">
        <v>46168.833333333336</v>
      </c>
      <c r="H2925">
        <v>46142.833333333336</v>
      </c>
      <c r="I2925">
        <v>46173.833333333336</v>
      </c>
      <c r="J2925" s="1" t="s">
        <v>3777</v>
      </c>
      <c r="K2925" s="1" t="s">
        <v>107</v>
      </c>
      <c r="L2925" s="1" t="s">
        <v>3778</v>
      </c>
      <c r="M2925" s="1" t="s">
        <v>3820</v>
      </c>
      <c r="N2925" s="1" t="s">
        <v>3738</v>
      </c>
      <c r="O2925" s="1" t="s">
        <v>49</v>
      </c>
      <c r="P2925">
        <v>133.52189999999999</v>
      </c>
      <c r="Q2925" s="1" t="s">
        <v>3780</v>
      </c>
      <c r="R2925">
        <v>0.50000037447040524</v>
      </c>
      <c r="S2925" s="1" t="s">
        <v>51</v>
      </c>
      <c r="T2925" s="1" t="s">
        <v>52</v>
      </c>
      <c r="U2925">
        <v>66.760999999999996</v>
      </c>
      <c r="V2925">
        <v>61.420099999999998</v>
      </c>
      <c r="W2925">
        <v>61.420099999999998</v>
      </c>
      <c r="X2925" s="1" t="s">
        <v>53</v>
      </c>
      <c r="Y2925" s="1" t="s">
        <v>49</v>
      </c>
      <c r="Z2925" s="1" t="s">
        <v>3778</v>
      </c>
      <c r="AA2925" s="1" t="s">
        <v>3817</v>
      </c>
      <c r="AB2925" s="1" t="s">
        <v>3790</v>
      </c>
      <c r="AC2925" s="1" t="s">
        <v>125</v>
      </c>
      <c r="AD2925" s="1" t="s">
        <v>3791</v>
      </c>
      <c r="AE2925" s="1" t="s">
        <v>3792</v>
      </c>
      <c r="AF2925" s="1" t="s">
        <v>70</v>
      </c>
      <c r="AG2925" s="1" t="s">
        <v>3745</v>
      </c>
      <c r="AH2925">
        <v>1121</v>
      </c>
      <c r="AI2925" s="1" t="s">
        <v>113</v>
      </c>
      <c r="AJ2925" s="1" t="s">
        <v>114</v>
      </c>
      <c r="AK2925" s="1" t="s">
        <v>115</v>
      </c>
      <c r="AL2925">
        <v>1</v>
      </c>
      <c r="AM2925" s="1" t="s">
        <v>6021</v>
      </c>
      <c r="AN2925" s="2">
        <v>46143</v>
      </c>
      <c r="AO2925" s="3">
        <v>46143</v>
      </c>
    </row>
    <row r="2926" spans="1:41">
      <c r="A2926" s="1" t="s">
        <v>6022</v>
      </c>
      <c r="B2926" s="1" t="s">
        <v>3733</v>
      </c>
      <c r="E2926" s="1" t="s">
        <v>3734</v>
      </c>
      <c r="F2926">
        <v>46168.833333333336</v>
      </c>
      <c r="G2926">
        <v>46169.833333333336</v>
      </c>
      <c r="H2926">
        <v>46142.833333333336</v>
      </c>
      <c r="I2926">
        <v>46173.833333333336</v>
      </c>
      <c r="J2926" s="1" t="s">
        <v>3735</v>
      </c>
      <c r="K2926" s="1" t="s">
        <v>45</v>
      </c>
      <c r="L2926" s="1" t="s">
        <v>3736</v>
      </c>
      <c r="M2926" s="1" t="s">
        <v>3737</v>
      </c>
      <c r="N2926" s="1" t="s">
        <v>3738</v>
      </c>
      <c r="O2926" s="1" t="s">
        <v>49</v>
      </c>
      <c r="P2926">
        <v>1389.5862999999999</v>
      </c>
      <c r="Q2926" s="1" t="s">
        <v>3739</v>
      </c>
      <c r="R2926">
        <v>3.1610990983431543E-2</v>
      </c>
      <c r="S2926" s="1" t="s">
        <v>3740</v>
      </c>
      <c r="T2926" s="1" t="s">
        <v>52</v>
      </c>
      <c r="U2926">
        <v>43.926200000000001</v>
      </c>
      <c r="V2926">
        <v>35.642899999999997</v>
      </c>
      <c r="W2926">
        <v>35.642899999999997</v>
      </c>
      <c r="X2926" s="1" t="s">
        <v>53</v>
      </c>
      <c r="Y2926" s="1" t="s">
        <v>49</v>
      </c>
      <c r="Z2926" s="1" t="s">
        <v>3736</v>
      </c>
      <c r="AA2926" s="1" t="s">
        <v>3741</v>
      </c>
      <c r="AB2926" s="1" t="s">
        <v>3742</v>
      </c>
      <c r="AC2926" s="1" t="s">
        <v>67</v>
      </c>
      <c r="AD2926" s="1" t="s">
        <v>3743</v>
      </c>
      <c r="AE2926" s="1" t="s">
        <v>3744</v>
      </c>
      <c r="AF2926" s="1" t="s">
        <v>70</v>
      </c>
      <c r="AG2926" s="1" t="s">
        <v>3745</v>
      </c>
      <c r="AH2926">
        <v>1122</v>
      </c>
      <c r="AI2926" s="1" t="s">
        <v>70</v>
      </c>
      <c r="AJ2926" s="1" t="s">
        <v>71</v>
      </c>
      <c r="AK2926" s="1" t="s">
        <v>72</v>
      </c>
      <c r="AL2926">
        <v>1</v>
      </c>
      <c r="AM2926" s="1" t="s">
        <v>6023</v>
      </c>
      <c r="AN2926" s="2">
        <v>46143</v>
      </c>
      <c r="AO2926" s="3">
        <v>46143</v>
      </c>
    </row>
    <row r="2927" spans="1:41">
      <c r="A2927" s="1" t="s">
        <v>6024</v>
      </c>
      <c r="B2927" s="1" t="s">
        <v>3733</v>
      </c>
      <c r="E2927" s="1" t="s">
        <v>3734</v>
      </c>
      <c r="F2927">
        <v>46168.833333333336</v>
      </c>
      <c r="G2927">
        <v>46169.833333333336</v>
      </c>
      <c r="H2927">
        <v>46142.833333333336</v>
      </c>
      <c r="I2927">
        <v>46173.833333333336</v>
      </c>
      <c r="J2927" s="1" t="s">
        <v>3735</v>
      </c>
      <c r="K2927" s="1" t="s">
        <v>45</v>
      </c>
      <c r="L2927" s="1" t="s">
        <v>3736</v>
      </c>
      <c r="M2927" s="1" t="s">
        <v>3748</v>
      </c>
      <c r="N2927" s="1" t="s">
        <v>3738</v>
      </c>
      <c r="O2927" s="1" t="s">
        <v>49</v>
      </c>
      <c r="P2927">
        <v>1401.5210999999999</v>
      </c>
      <c r="Q2927" s="1" t="s">
        <v>3739</v>
      </c>
      <c r="R2927">
        <v>3.1611011778559739E-2</v>
      </c>
      <c r="S2927" s="1" t="s">
        <v>3740</v>
      </c>
      <c r="T2927" s="1" t="s">
        <v>52</v>
      </c>
      <c r="U2927">
        <v>44.3035</v>
      </c>
      <c r="V2927">
        <v>35.949100000000001</v>
      </c>
      <c r="W2927">
        <v>35.949100000000001</v>
      </c>
      <c r="X2927" s="1" t="s">
        <v>53</v>
      </c>
      <c r="Y2927" s="1" t="s">
        <v>49</v>
      </c>
      <c r="Z2927" s="1" t="s">
        <v>3736</v>
      </c>
      <c r="AA2927" s="1" t="s">
        <v>3741</v>
      </c>
      <c r="AB2927" s="1" t="s">
        <v>3742</v>
      </c>
      <c r="AC2927" s="1" t="s">
        <v>67</v>
      </c>
      <c r="AD2927" s="1" t="s">
        <v>3743</v>
      </c>
      <c r="AE2927" s="1" t="s">
        <v>3744</v>
      </c>
      <c r="AF2927" s="1" t="s">
        <v>70</v>
      </c>
      <c r="AG2927" s="1" t="s">
        <v>3745</v>
      </c>
      <c r="AH2927">
        <v>1123</v>
      </c>
      <c r="AI2927" s="1" t="s">
        <v>70</v>
      </c>
      <c r="AJ2927" s="1" t="s">
        <v>71</v>
      </c>
      <c r="AK2927" s="1" t="s">
        <v>72</v>
      </c>
      <c r="AL2927">
        <v>1</v>
      </c>
      <c r="AM2927" s="1" t="s">
        <v>6025</v>
      </c>
      <c r="AN2927" s="2">
        <v>46143</v>
      </c>
      <c r="AO2927" s="3">
        <v>46143</v>
      </c>
    </row>
    <row r="2928" spans="1:41">
      <c r="A2928" s="1" t="s">
        <v>6026</v>
      </c>
      <c r="B2928" s="1" t="s">
        <v>3733</v>
      </c>
      <c r="E2928" s="1" t="s">
        <v>3734</v>
      </c>
      <c r="F2928">
        <v>46168.833333333336</v>
      </c>
      <c r="G2928">
        <v>46169.833333333336</v>
      </c>
      <c r="H2928">
        <v>46142.833333333336</v>
      </c>
      <c r="I2928">
        <v>46173.833333333336</v>
      </c>
      <c r="J2928" s="1" t="s">
        <v>3751</v>
      </c>
      <c r="K2928" s="1" t="s">
        <v>124</v>
      </c>
      <c r="L2928" s="1" t="s">
        <v>3752</v>
      </c>
      <c r="M2928" s="1" t="s">
        <v>3753</v>
      </c>
      <c r="N2928" s="1" t="s">
        <v>3738</v>
      </c>
      <c r="O2928" s="1" t="s">
        <v>49</v>
      </c>
      <c r="P2928">
        <v>11.962199999999999</v>
      </c>
      <c r="Q2928" s="1" t="s">
        <v>3754</v>
      </c>
      <c r="R2928">
        <v>6.2499874605005763</v>
      </c>
      <c r="S2928" s="1" t="s">
        <v>51</v>
      </c>
      <c r="T2928" s="1" t="s">
        <v>52</v>
      </c>
      <c r="U2928">
        <v>74.763599999999997</v>
      </c>
      <c r="V2928">
        <v>71.025400000000005</v>
      </c>
      <c r="W2928">
        <v>71.025400000000005</v>
      </c>
      <c r="X2928" s="1" t="s">
        <v>53</v>
      </c>
      <c r="Y2928" s="1" t="s">
        <v>49</v>
      </c>
      <c r="Z2928" s="1" t="s">
        <v>3752</v>
      </c>
      <c r="AA2928" s="1" t="s">
        <v>3741</v>
      </c>
      <c r="AB2928" s="1" t="s">
        <v>3742</v>
      </c>
      <c r="AC2928" s="1" t="s">
        <v>67</v>
      </c>
      <c r="AD2928" s="1" t="s">
        <v>3743</v>
      </c>
      <c r="AE2928" s="1" t="s">
        <v>3744</v>
      </c>
      <c r="AF2928" s="1" t="s">
        <v>70</v>
      </c>
      <c r="AG2928" s="1" t="s">
        <v>3745</v>
      </c>
      <c r="AH2928">
        <v>1124</v>
      </c>
      <c r="AI2928" s="1" t="s">
        <v>70</v>
      </c>
      <c r="AJ2928" s="1" t="s">
        <v>71</v>
      </c>
      <c r="AK2928" s="1" t="s">
        <v>72</v>
      </c>
      <c r="AL2928">
        <v>1</v>
      </c>
      <c r="AM2928" s="1" t="s">
        <v>6027</v>
      </c>
      <c r="AN2928" s="2">
        <v>46143</v>
      </c>
      <c r="AO2928" s="3">
        <v>46143</v>
      </c>
    </row>
    <row r="2929" spans="1:41">
      <c r="A2929" s="1" t="s">
        <v>6028</v>
      </c>
      <c r="B2929" s="1" t="s">
        <v>3733</v>
      </c>
      <c r="E2929" s="1" t="s">
        <v>3734</v>
      </c>
      <c r="F2929">
        <v>46168.833333333336</v>
      </c>
      <c r="G2929">
        <v>46169.833333333336</v>
      </c>
      <c r="H2929">
        <v>46142.833333333336</v>
      </c>
      <c r="I2929">
        <v>46173.833333333336</v>
      </c>
      <c r="J2929" s="1" t="s">
        <v>3751</v>
      </c>
      <c r="K2929" s="1" t="s">
        <v>124</v>
      </c>
      <c r="L2929" s="1" t="s">
        <v>3752</v>
      </c>
      <c r="M2929" s="1" t="s">
        <v>3757</v>
      </c>
      <c r="N2929" s="1" t="s">
        <v>3738</v>
      </c>
      <c r="O2929" s="1" t="s">
        <v>49</v>
      </c>
      <c r="P2929">
        <v>12.647399999999999</v>
      </c>
      <c r="Q2929" s="1" t="s">
        <v>3754</v>
      </c>
      <c r="R2929">
        <v>6.2499960466182776</v>
      </c>
      <c r="S2929" s="1" t="s">
        <v>51</v>
      </c>
      <c r="T2929" s="1" t="s">
        <v>52</v>
      </c>
      <c r="U2929">
        <v>79.046199999999999</v>
      </c>
      <c r="V2929">
        <v>75.093900000000005</v>
      </c>
      <c r="W2929">
        <v>75.093900000000005</v>
      </c>
      <c r="X2929" s="1" t="s">
        <v>53</v>
      </c>
      <c r="Y2929" s="1" t="s">
        <v>49</v>
      </c>
      <c r="Z2929" s="1" t="s">
        <v>3752</v>
      </c>
      <c r="AA2929" s="1" t="s">
        <v>55</v>
      </c>
      <c r="AB2929" s="1" t="s">
        <v>56</v>
      </c>
      <c r="AC2929" s="1" t="s">
        <v>57</v>
      </c>
      <c r="AD2929" s="1" t="s">
        <v>58</v>
      </c>
      <c r="AE2929" s="1" t="s">
        <v>59</v>
      </c>
      <c r="AF2929" s="1" t="s">
        <v>56</v>
      </c>
      <c r="AG2929" s="1" t="s">
        <v>3745</v>
      </c>
      <c r="AH2929">
        <v>1125</v>
      </c>
      <c r="AI2929" s="1" t="s">
        <v>56</v>
      </c>
      <c r="AJ2929" s="1" t="s">
        <v>56</v>
      </c>
      <c r="AK2929" s="1" t="s">
        <v>61</v>
      </c>
      <c r="AL2929">
        <v>1</v>
      </c>
      <c r="AM2929" s="1" t="s">
        <v>6029</v>
      </c>
      <c r="AN2929" s="2">
        <v>46143</v>
      </c>
      <c r="AO2929" s="3">
        <v>46143</v>
      </c>
    </row>
    <row r="2930" spans="1:41">
      <c r="A2930" s="1" t="s">
        <v>6030</v>
      </c>
      <c r="B2930" s="1" t="s">
        <v>3733</v>
      </c>
      <c r="E2930" s="1" t="s">
        <v>3734</v>
      </c>
      <c r="F2930">
        <v>46168.833333333336</v>
      </c>
      <c r="G2930">
        <v>46169.833333333336</v>
      </c>
      <c r="H2930">
        <v>46142.833333333336</v>
      </c>
      <c r="I2930">
        <v>46173.833333333336</v>
      </c>
      <c r="J2930" s="1" t="s">
        <v>3760</v>
      </c>
      <c r="K2930" s="1" t="s">
        <v>76</v>
      </c>
      <c r="L2930" s="1" t="s">
        <v>3761</v>
      </c>
      <c r="M2930" s="1" t="s">
        <v>3762</v>
      </c>
      <c r="N2930" s="1" t="s">
        <v>3738</v>
      </c>
      <c r="O2930" s="1" t="s">
        <v>49</v>
      </c>
      <c r="P2930">
        <v>310.59969999999998</v>
      </c>
      <c r="Q2930" s="1" t="s">
        <v>3763</v>
      </c>
      <c r="R2930">
        <v>2.600002511270938E-2</v>
      </c>
      <c r="S2930" s="1" t="s">
        <v>51</v>
      </c>
      <c r="T2930" s="1" t="s">
        <v>52</v>
      </c>
      <c r="U2930">
        <v>8.0755999999999997</v>
      </c>
      <c r="V2930">
        <v>7.4543999999999997</v>
      </c>
      <c r="W2930">
        <v>7.4543999999999997</v>
      </c>
      <c r="X2930" s="1" t="s">
        <v>53</v>
      </c>
      <c r="Y2930" s="1" t="s">
        <v>49</v>
      </c>
      <c r="Z2930" s="1" t="s">
        <v>3761</v>
      </c>
      <c r="AA2930" s="1" t="s">
        <v>3741</v>
      </c>
      <c r="AB2930" s="1" t="s">
        <v>3742</v>
      </c>
      <c r="AC2930" s="1" t="s">
        <v>67</v>
      </c>
      <c r="AD2930" s="1" t="s">
        <v>3743</v>
      </c>
      <c r="AE2930" s="1" t="s">
        <v>3744</v>
      </c>
      <c r="AF2930" s="1" t="s">
        <v>70</v>
      </c>
      <c r="AG2930" s="1" t="s">
        <v>3745</v>
      </c>
      <c r="AH2930">
        <v>1126</v>
      </c>
      <c r="AI2930" s="1" t="s">
        <v>70</v>
      </c>
      <c r="AJ2930" s="1" t="s">
        <v>71</v>
      </c>
      <c r="AK2930" s="1" t="s">
        <v>72</v>
      </c>
      <c r="AL2930">
        <v>1</v>
      </c>
      <c r="AM2930" s="1" t="s">
        <v>6031</v>
      </c>
      <c r="AN2930" s="2">
        <v>46143</v>
      </c>
      <c r="AO2930" s="3">
        <v>46143</v>
      </c>
    </row>
    <row r="2931" spans="1:41">
      <c r="A2931" s="1" t="s">
        <v>6032</v>
      </c>
      <c r="B2931" s="1" t="s">
        <v>3733</v>
      </c>
      <c r="E2931" s="1" t="s">
        <v>3734</v>
      </c>
      <c r="F2931">
        <v>46168.833333333336</v>
      </c>
      <c r="G2931">
        <v>46169.833333333336</v>
      </c>
      <c r="H2931">
        <v>46142.833333333336</v>
      </c>
      <c r="I2931">
        <v>46173.833333333336</v>
      </c>
      <c r="J2931" s="1" t="s">
        <v>3760</v>
      </c>
      <c r="K2931" s="1" t="s">
        <v>76</v>
      </c>
      <c r="L2931" s="1" t="s">
        <v>3761</v>
      </c>
      <c r="M2931" s="1" t="s">
        <v>3766</v>
      </c>
      <c r="N2931" s="1" t="s">
        <v>3738</v>
      </c>
      <c r="O2931" s="1" t="s">
        <v>49</v>
      </c>
      <c r="P2931">
        <v>298.6472</v>
      </c>
      <c r="Q2931" s="1" t="s">
        <v>3763</v>
      </c>
      <c r="R2931">
        <v>2.5999908922635137E-2</v>
      </c>
      <c r="S2931" s="1" t="s">
        <v>51</v>
      </c>
      <c r="T2931" s="1" t="s">
        <v>52</v>
      </c>
      <c r="U2931">
        <v>7.7648000000000001</v>
      </c>
      <c r="V2931">
        <v>7.1675000000000004</v>
      </c>
      <c r="W2931">
        <v>7.1675000000000004</v>
      </c>
      <c r="X2931" s="1" t="s">
        <v>53</v>
      </c>
      <c r="Y2931" s="1" t="s">
        <v>49</v>
      </c>
      <c r="Z2931" s="1" t="s">
        <v>3761</v>
      </c>
      <c r="AA2931" s="1" t="s">
        <v>3741</v>
      </c>
      <c r="AB2931" s="1" t="s">
        <v>3742</v>
      </c>
      <c r="AC2931" s="1" t="s">
        <v>67</v>
      </c>
      <c r="AD2931" s="1" t="s">
        <v>3743</v>
      </c>
      <c r="AE2931" s="1" t="s">
        <v>3744</v>
      </c>
      <c r="AF2931" s="1" t="s">
        <v>70</v>
      </c>
      <c r="AG2931" s="1" t="s">
        <v>3745</v>
      </c>
      <c r="AH2931">
        <v>1127</v>
      </c>
      <c r="AI2931" s="1" t="s">
        <v>70</v>
      </c>
      <c r="AJ2931" s="1" t="s">
        <v>71</v>
      </c>
      <c r="AK2931" s="1" t="s">
        <v>72</v>
      </c>
      <c r="AL2931">
        <v>1</v>
      </c>
      <c r="AM2931" s="1" t="s">
        <v>6033</v>
      </c>
      <c r="AN2931" s="2">
        <v>46143</v>
      </c>
      <c r="AO2931" s="3">
        <v>46143</v>
      </c>
    </row>
    <row r="2932" spans="1:41">
      <c r="A2932" s="1" t="s">
        <v>6034</v>
      </c>
      <c r="B2932" s="1" t="s">
        <v>3733</v>
      </c>
      <c r="E2932" s="1" t="s">
        <v>3734</v>
      </c>
      <c r="F2932">
        <v>46168.833333333336</v>
      </c>
      <c r="G2932">
        <v>46169.833333333336</v>
      </c>
      <c r="H2932">
        <v>46142.833333333336</v>
      </c>
      <c r="I2932">
        <v>46173.833333333336</v>
      </c>
      <c r="J2932" s="1" t="s">
        <v>3769</v>
      </c>
      <c r="K2932" s="1" t="s">
        <v>87</v>
      </c>
      <c r="L2932" s="1" t="s">
        <v>3770</v>
      </c>
      <c r="M2932" s="1" t="s">
        <v>3771</v>
      </c>
      <c r="N2932" s="1" t="s">
        <v>3738</v>
      </c>
      <c r="O2932" s="1" t="s">
        <v>49</v>
      </c>
      <c r="P2932">
        <v>437.79219999999998</v>
      </c>
      <c r="Q2932" s="1" t="s">
        <v>3739</v>
      </c>
      <c r="R2932">
        <v>8.2599918408779338E-2</v>
      </c>
      <c r="S2932" s="1" t="s">
        <v>3740</v>
      </c>
      <c r="T2932" s="1" t="s">
        <v>52</v>
      </c>
      <c r="U2932">
        <v>36.1616</v>
      </c>
      <c r="V2932">
        <v>29.8049</v>
      </c>
      <c r="W2932">
        <v>29.8049</v>
      </c>
      <c r="X2932" s="1" t="s">
        <v>53</v>
      </c>
      <c r="Y2932" s="1" t="s">
        <v>49</v>
      </c>
      <c r="Z2932" s="1" t="s">
        <v>3770</v>
      </c>
      <c r="AA2932" s="1" t="s">
        <v>3741</v>
      </c>
      <c r="AB2932" s="1" t="s">
        <v>3742</v>
      </c>
      <c r="AC2932" s="1" t="s">
        <v>67</v>
      </c>
      <c r="AD2932" s="1" t="s">
        <v>3743</v>
      </c>
      <c r="AE2932" s="1" t="s">
        <v>3744</v>
      </c>
      <c r="AF2932" s="1" t="s">
        <v>70</v>
      </c>
      <c r="AG2932" s="1" t="s">
        <v>3745</v>
      </c>
      <c r="AH2932">
        <v>1128</v>
      </c>
      <c r="AI2932" s="1" t="s">
        <v>70</v>
      </c>
      <c r="AJ2932" s="1" t="s">
        <v>71</v>
      </c>
      <c r="AK2932" s="1" t="s">
        <v>72</v>
      </c>
      <c r="AL2932">
        <v>1</v>
      </c>
      <c r="AM2932" s="1" t="s">
        <v>6035</v>
      </c>
      <c r="AN2932" s="2">
        <v>46143</v>
      </c>
      <c r="AO2932" s="3">
        <v>46143</v>
      </c>
    </row>
    <row r="2933" spans="1:41">
      <c r="A2933" s="1" t="s">
        <v>6036</v>
      </c>
      <c r="B2933" s="1" t="s">
        <v>3733</v>
      </c>
      <c r="E2933" s="1" t="s">
        <v>3734</v>
      </c>
      <c r="F2933">
        <v>46168.833333333336</v>
      </c>
      <c r="G2933">
        <v>46169.833333333336</v>
      </c>
      <c r="H2933">
        <v>46142.833333333336</v>
      </c>
      <c r="I2933">
        <v>46173.833333333336</v>
      </c>
      <c r="J2933" s="1" t="s">
        <v>3769</v>
      </c>
      <c r="K2933" s="1" t="s">
        <v>87</v>
      </c>
      <c r="L2933" s="1" t="s">
        <v>3770</v>
      </c>
      <c r="M2933" s="1" t="s">
        <v>3774</v>
      </c>
      <c r="N2933" s="1" t="s">
        <v>3738</v>
      </c>
      <c r="O2933" s="1" t="s">
        <v>49</v>
      </c>
      <c r="P2933">
        <v>459.74930000000001</v>
      </c>
      <c r="Q2933" s="1" t="s">
        <v>3739</v>
      </c>
      <c r="R2933">
        <v>8.2600017009270055E-2</v>
      </c>
      <c r="S2933" s="1" t="s">
        <v>3740</v>
      </c>
      <c r="T2933" s="1" t="s">
        <v>52</v>
      </c>
      <c r="U2933">
        <v>37.975299999999997</v>
      </c>
      <c r="V2933">
        <v>31.299700000000001</v>
      </c>
      <c r="W2933">
        <v>31.299700000000001</v>
      </c>
      <c r="X2933" s="1" t="s">
        <v>53</v>
      </c>
      <c r="Y2933" s="1" t="s">
        <v>49</v>
      </c>
      <c r="Z2933" s="1" t="s">
        <v>3770</v>
      </c>
      <c r="AA2933" s="1" t="s">
        <v>3741</v>
      </c>
      <c r="AB2933" s="1" t="s">
        <v>3742</v>
      </c>
      <c r="AC2933" s="1" t="s">
        <v>67</v>
      </c>
      <c r="AD2933" s="1" t="s">
        <v>3743</v>
      </c>
      <c r="AE2933" s="1" t="s">
        <v>3744</v>
      </c>
      <c r="AF2933" s="1" t="s">
        <v>70</v>
      </c>
      <c r="AG2933" s="1" t="s">
        <v>3745</v>
      </c>
      <c r="AH2933">
        <v>1129</v>
      </c>
      <c r="AI2933" s="1" t="s">
        <v>70</v>
      </c>
      <c r="AJ2933" s="1" t="s">
        <v>71</v>
      </c>
      <c r="AK2933" s="1" t="s">
        <v>72</v>
      </c>
      <c r="AL2933">
        <v>1</v>
      </c>
      <c r="AM2933" s="1" t="s">
        <v>6037</v>
      </c>
      <c r="AN2933" s="2">
        <v>46143</v>
      </c>
      <c r="AO2933" s="3">
        <v>46143</v>
      </c>
    </row>
    <row r="2934" spans="1:41">
      <c r="A2934" s="1" t="s">
        <v>6038</v>
      </c>
      <c r="B2934" s="1" t="s">
        <v>3733</v>
      </c>
      <c r="E2934" s="1" t="s">
        <v>3734</v>
      </c>
      <c r="F2934">
        <v>46168.833333333336</v>
      </c>
      <c r="G2934">
        <v>46169.833333333336</v>
      </c>
      <c r="H2934">
        <v>46142.833333333336</v>
      </c>
      <c r="I2934">
        <v>46173.833333333336</v>
      </c>
      <c r="J2934" s="1" t="s">
        <v>3777</v>
      </c>
      <c r="K2934" s="1" t="s">
        <v>107</v>
      </c>
      <c r="L2934" s="1" t="s">
        <v>3778</v>
      </c>
      <c r="M2934" s="1" t="s">
        <v>3779</v>
      </c>
      <c r="N2934" s="1" t="s">
        <v>3738</v>
      </c>
      <c r="O2934" s="1" t="s">
        <v>49</v>
      </c>
      <c r="P2934">
        <v>311.57159999999999</v>
      </c>
      <c r="Q2934" s="1" t="s">
        <v>3780</v>
      </c>
      <c r="R2934">
        <v>0.5</v>
      </c>
      <c r="S2934" s="1" t="s">
        <v>51</v>
      </c>
      <c r="T2934" s="1" t="s">
        <v>52</v>
      </c>
      <c r="U2934">
        <v>155.78579999999999</v>
      </c>
      <c r="V2934">
        <v>143.3229</v>
      </c>
      <c r="W2934">
        <v>143.3229</v>
      </c>
      <c r="X2934" s="1" t="s">
        <v>53</v>
      </c>
      <c r="Y2934" s="1" t="s">
        <v>49</v>
      </c>
      <c r="Z2934" s="1" t="s">
        <v>3778</v>
      </c>
      <c r="AA2934" s="1" t="s">
        <v>3781</v>
      </c>
      <c r="AB2934" s="1" t="s">
        <v>3742</v>
      </c>
      <c r="AC2934" s="1" t="s">
        <v>67</v>
      </c>
      <c r="AD2934" s="1" t="s">
        <v>3743</v>
      </c>
      <c r="AE2934" s="1" t="s">
        <v>3744</v>
      </c>
      <c r="AF2934" s="1" t="s">
        <v>70</v>
      </c>
      <c r="AG2934" s="1" t="s">
        <v>3745</v>
      </c>
      <c r="AH2934">
        <v>1130</v>
      </c>
      <c r="AI2934" s="1" t="s">
        <v>113</v>
      </c>
      <c r="AJ2934" s="1" t="s">
        <v>114</v>
      </c>
      <c r="AK2934" s="1" t="s">
        <v>115</v>
      </c>
      <c r="AL2934">
        <v>1</v>
      </c>
      <c r="AM2934" s="1" t="s">
        <v>6039</v>
      </c>
      <c r="AN2934" s="2">
        <v>46143</v>
      </c>
      <c r="AO2934" s="3">
        <v>46143</v>
      </c>
    </row>
    <row r="2935" spans="1:41">
      <c r="A2935" s="1" t="s">
        <v>6040</v>
      </c>
      <c r="B2935" s="1" t="s">
        <v>3733</v>
      </c>
      <c r="E2935" s="1" t="s">
        <v>3734</v>
      </c>
      <c r="F2935">
        <v>46168.833333333336</v>
      </c>
      <c r="G2935">
        <v>46169.833333333336</v>
      </c>
      <c r="H2935">
        <v>46142.833333333336</v>
      </c>
      <c r="I2935">
        <v>46173.833333333336</v>
      </c>
      <c r="J2935" s="1" t="s">
        <v>3777</v>
      </c>
      <c r="K2935" s="1" t="s">
        <v>107</v>
      </c>
      <c r="L2935" s="1" t="s">
        <v>3778</v>
      </c>
      <c r="M2935" s="1" t="s">
        <v>3784</v>
      </c>
      <c r="N2935" s="1" t="s">
        <v>3738</v>
      </c>
      <c r="O2935" s="1" t="s">
        <v>49</v>
      </c>
      <c r="P2935">
        <v>279.20909999999998</v>
      </c>
      <c r="Q2935" s="1" t="s">
        <v>3780</v>
      </c>
      <c r="R2935">
        <v>0.4999998209227422</v>
      </c>
      <c r="S2935" s="1" t="s">
        <v>51</v>
      </c>
      <c r="T2935" s="1" t="s">
        <v>52</v>
      </c>
      <c r="U2935">
        <v>139.6045</v>
      </c>
      <c r="V2935">
        <v>128.43620000000001</v>
      </c>
      <c r="W2935">
        <v>128.43620000000001</v>
      </c>
      <c r="X2935" s="1" t="s">
        <v>53</v>
      </c>
      <c r="Y2935" s="1" t="s">
        <v>49</v>
      </c>
      <c r="Z2935" s="1" t="s">
        <v>3778</v>
      </c>
      <c r="AA2935" s="1" t="s">
        <v>3781</v>
      </c>
      <c r="AB2935" s="1" t="s">
        <v>3742</v>
      </c>
      <c r="AC2935" s="1" t="s">
        <v>67</v>
      </c>
      <c r="AD2935" s="1" t="s">
        <v>3743</v>
      </c>
      <c r="AE2935" s="1" t="s">
        <v>3744</v>
      </c>
      <c r="AF2935" s="1" t="s">
        <v>70</v>
      </c>
      <c r="AG2935" s="1" t="s">
        <v>3745</v>
      </c>
      <c r="AH2935">
        <v>1131</v>
      </c>
      <c r="AI2935" s="1" t="s">
        <v>113</v>
      </c>
      <c r="AJ2935" s="1" t="s">
        <v>114</v>
      </c>
      <c r="AK2935" s="1" t="s">
        <v>115</v>
      </c>
      <c r="AL2935">
        <v>1</v>
      </c>
      <c r="AM2935" s="1" t="s">
        <v>6041</v>
      </c>
      <c r="AN2935" s="2">
        <v>46143</v>
      </c>
      <c r="AO2935" s="3">
        <v>46143</v>
      </c>
    </row>
    <row r="2936" spans="1:41">
      <c r="A2936" s="1" t="s">
        <v>6042</v>
      </c>
      <c r="B2936" s="1" t="s">
        <v>3733</v>
      </c>
      <c r="E2936" s="1" t="s">
        <v>3787</v>
      </c>
      <c r="F2936">
        <v>46168.833333333336</v>
      </c>
      <c r="G2936">
        <v>46169.833333333336</v>
      </c>
      <c r="H2936">
        <v>46142.833333333336</v>
      </c>
      <c r="I2936">
        <v>46173.833333333336</v>
      </c>
      <c r="J2936" s="1" t="s">
        <v>3735</v>
      </c>
      <c r="K2936" s="1" t="s">
        <v>45</v>
      </c>
      <c r="L2936" s="1" t="s">
        <v>3736</v>
      </c>
      <c r="M2936" s="1" t="s">
        <v>3788</v>
      </c>
      <c r="N2936" s="1" t="s">
        <v>3738</v>
      </c>
      <c r="O2936" s="1" t="s">
        <v>49</v>
      </c>
      <c r="P2936">
        <v>613.05539999999996</v>
      </c>
      <c r="Q2936" s="1" t="s">
        <v>3739</v>
      </c>
      <c r="R2936">
        <v>3.1611009380228934E-2</v>
      </c>
      <c r="S2936" s="1" t="s">
        <v>3740</v>
      </c>
      <c r="T2936" s="1" t="s">
        <v>52</v>
      </c>
      <c r="U2936">
        <v>19.379300000000001</v>
      </c>
      <c r="V2936">
        <v>15.7249</v>
      </c>
      <c r="W2936">
        <v>15.7249</v>
      </c>
      <c r="X2936" s="1" t="s">
        <v>53</v>
      </c>
      <c r="Y2936" s="1" t="s">
        <v>49</v>
      </c>
      <c r="Z2936" s="1" t="s">
        <v>3736</v>
      </c>
      <c r="AA2936" s="1" t="s">
        <v>3789</v>
      </c>
      <c r="AB2936" s="1" t="s">
        <v>3790</v>
      </c>
      <c r="AC2936" s="1" t="s">
        <v>125</v>
      </c>
      <c r="AD2936" s="1" t="s">
        <v>3791</v>
      </c>
      <c r="AE2936" s="1" t="s">
        <v>3792</v>
      </c>
      <c r="AF2936" s="1" t="s">
        <v>70</v>
      </c>
      <c r="AG2936" s="1" t="s">
        <v>3745</v>
      </c>
      <c r="AH2936">
        <v>1132</v>
      </c>
      <c r="AI2936" s="1" t="s">
        <v>70</v>
      </c>
      <c r="AJ2936" s="1" t="s">
        <v>71</v>
      </c>
      <c r="AK2936" s="1" t="s">
        <v>72</v>
      </c>
      <c r="AL2936">
        <v>1</v>
      </c>
      <c r="AM2936" s="1" t="s">
        <v>6043</v>
      </c>
      <c r="AN2936" s="2">
        <v>46143</v>
      </c>
      <c r="AO2936" s="3">
        <v>46143</v>
      </c>
    </row>
    <row r="2937" spans="1:41">
      <c r="A2937" s="1" t="s">
        <v>6044</v>
      </c>
      <c r="B2937" s="1" t="s">
        <v>3733</v>
      </c>
      <c r="E2937" s="1" t="s">
        <v>3787</v>
      </c>
      <c r="F2937">
        <v>46168.833333333336</v>
      </c>
      <c r="G2937">
        <v>46169.833333333336</v>
      </c>
      <c r="H2937">
        <v>46142.833333333336</v>
      </c>
      <c r="I2937">
        <v>46173.833333333336</v>
      </c>
      <c r="J2937" s="1" t="s">
        <v>3735</v>
      </c>
      <c r="K2937" s="1" t="s">
        <v>45</v>
      </c>
      <c r="L2937" s="1" t="s">
        <v>3736</v>
      </c>
      <c r="M2937" s="1" t="s">
        <v>3795</v>
      </c>
      <c r="N2937" s="1" t="s">
        <v>3738</v>
      </c>
      <c r="O2937" s="1" t="s">
        <v>49</v>
      </c>
      <c r="P2937">
        <v>624.57389999999998</v>
      </c>
      <c r="Q2937" s="1" t="s">
        <v>3739</v>
      </c>
      <c r="R2937">
        <v>3.1610991109298679E-2</v>
      </c>
      <c r="S2937" s="1" t="s">
        <v>3740</v>
      </c>
      <c r="T2937" s="1" t="s">
        <v>52</v>
      </c>
      <c r="U2937">
        <v>19.743400000000001</v>
      </c>
      <c r="V2937">
        <v>16.020399999999999</v>
      </c>
      <c r="W2937">
        <v>16.020399999999999</v>
      </c>
      <c r="X2937" s="1" t="s">
        <v>53</v>
      </c>
      <c r="Y2937" s="1" t="s">
        <v>49</v>
      </c>
      <c r="Z2937" s="1" t="s">
        <v>3736</v>
      </c>
      <c r="AA2937" s="1" t="s">
        <v>3789</v>
      </c>
      <c r="AB2937" s="1" t="s">
        <v>3790</v>
      </c>
      <c r="AC2937" s="1" t="s">
        <v>125</v>
      </c>
      <c r="AD2937" s="1" t="s">
        <v>3791</v>
      </c>
      <c r="AE2937" s="1" t="s">
        <v>3792</v>
      </c>
      <c r="AF2937" s="1" t="s">
        <v>70</v>
      </c>
      <c r="AG2937" s="1" t="s">
        <v>3745</v>
      </c>
      <c r="AH2937">
        <v>1133</v>
      </c>
      <c r="AI2937" s="1" t="s">
        <v>70</v>
      </c>
      <c r="AJ2937" s="1" t="s">
        <v>71</v>
      </c>
      <c r="AK2937" s="1" t="s">
        <v>72</v>
      </c>
      <c r="AL2937">
        <v>1</v>
      </c>
      <c r="AM2937" s="1" t="s">
        <v>6045</v>
      </c>
      <c r="AN2937" s="2">
        <v>46143</v>
      </c>
      <c r="AO2937" s="3">
        <v>46143</v>
      </c>
    </row>
    <row r="2938" spans="1:41">
      <c r="A2938" s="1" t="s">
        <v>6046</v>
      </c>
      <c r="B2938" s="1" t="s">
        <v>3733</v>
      </c>
      <c r="E2938" s="1" t="s">
        <v>3787</v>
      </c>
      <c r="F2938">
        <v>46168.833333333336</v>
      </c>
      <c r="G2938">
        <v>46169.833333333336</v>
      </c>
      <c r="H2938">
        <v>46142.833333333336</v>
      </c>
      <c r="I2938">
        <v>46173.833333333336</v>
      </c>
      <c r="J2938" s="1" t="s">
        <v>3751</v>
      </c>
      <c r="K2938" s="1" t="s">
        <v>124</v>
      </c>
      <c r="L2938" s="1" t="s">
        <v>3752</v>
      </c>
      <c r="M2938" s="1" t="s">
        <v>3798</v>
      </c>
      <c r="N2938" s="1" t="s">
        <v>3738</v>
      </c>
      <c r="O2938" s="1" t="s">
        <v>49</v>
      </c>
      <c r="P2938">
        <v>5.0593000000000004</v>
      </c>
      <c r="Q2938" s="1" t="s">
        <v>3754</v>
      </c>
      <c r="R2938">
        <v>6.2499555274445076</v>
      </c>
      <c r="S2938" s="1" t="s">
        <v>51</v>
      </c>
      <c r="T2938" s="1" t="s">
        <v>52</v>
      </c>
      <c r="U2938">
        <v>31.6204</v>
      </c>
      <c r="V2938">
        <v>30.039400000000001</v>
      </c>
      <c r="W2938">
        <v>30.039400000000001</v>
      </c>
      <c r="X2938" s="1" t="s">
        <v>53</v>
      </c>
      <c r="Y2938" s="1" t="s">
        <v>49</v>
      </c>
      <c r="Z2938" s="1" t="s">
        <v>3752</v>
      </c>
      <c r="AA2938" s="1" t="s">
        <v>3789</v>
      </c>
      <c r="AB2938" s="1" t="s">
        <v>3790</v>
      </c>
      <c r="AC2938" s="1" t="s">
        <v>125</v>
      </c>
      <c r="AD2938" s="1" t="s">
        <v>3791</v>
      </c>
      <c r="AE2938" s="1" t="s">
        <v>3792</v>
      </c>
      <c r="AF2938" s="1" t="s">
        <v>70</v>
      </c>
      <c r="AG2938" s="1" t="s">
        <v>3745</v>
      </c>
      <c r="AH2938">
        <v>1134</v>
      </c>
      <c r="AI2938" s="1" t="s">
        <v>70</v>
      </c>
      <c r="AJ2938" s="1" t="s">
        <v>71</v>
      </c>
      <c r="AK2938" s="1" t="s">
        <v>72</v>
      </c>
      <c r="AL2938">
        <v>1</v>
      </c>
      <c r="AM2938" s="1" t="s">
        <v>6047</v>
      </c>
      <c r="AN2938" s="2">
        <v>46143</v>
      </c>
      <c r="AO2938" s="3">
        <v>46143</v>
      </c>
    </row>
    <row r="2939" spans="1:41">
      <c r="A2939" s="1" t="s">
        <v>6048</v>
      </c>
      <c r="B2939" s="1" t="s">
        <v>3733</v>
      </c>
      <c r="E2939" s="1" t="s">
        <v>3787</v>
      </c>
      <c r="F2939">
        <v>46168.833333333336</v>
      </c>
      <c r="G2939">
        <v>46169.833333333336</v>
      </c>
      <c r="H2939">
        <v>46142.833333333336</v>
      </c>
      <c r="I2939">
        <v>46173.833333333336</v>
      </c>
      <c r="J2939" s="1" t="s">
        <v>3751</v>
      </c>
      <c r="K2939" s="1" t="s">
        <v>124</v>
      </c>
      <c r="L2939" s="1" t="s">
        <v>3752</v>
      </c>
      <c r="M2939" s="1" t="s">
        <v>3801</v>
      </c>
      <c r="N2939" s="1" t="s">
        <v>3738</v>
      </c>
      <c r="O2939" s="1" t="s">
        <v>49</v>
      </c>
      <c r="P2939">
        <v>4.8975</v>
      </c>
      <c r="Q2939" s="1" t="s">
        <v>3754</v>
      </c>
      <c r="R2939">
        <v>6.2499642674834099</v>
      </c>
      <c r="S2939" s="1" t="s">
        <v>51</v>
      </c>
      <c r="T2939" s="1" t="s">
        <v>52</v>
      </c>
      <c r="U2939">
        <v>30.609200000000001</v>
      </c>
      <c r="V2939">
        <v>29.078700000000001</v>
      </c>
      <c r="W2939">
        <v>29.078700000000001</v>
      </c>
      <c r="X2939" s="1" t="s">
        <v>53</v>
      </c>
      <c r="Y2939" s="1" t="s">
        <v>49</v>
      </c>
      <c r="Z2939" s="1" t="s">
        <v>3752</v>
      </c>
      <c r="AA2939" s="1" t="s">
        <v>3789</v>
      </c>
      <c r="AB2939" s="1" t="s">
        <v>3790</v>
      </c>
      <c r="AC2939" s="1" t="s">
        <v>125</v>
      </c>
      <c r="AD2939" s="1" t="s">
        <v>3791</v>
      </c>
      <c r="AE2939" s="1" t="s">
        <v>3792</v>
      </c>
      <c r="AF2939" s="1" t="s">
        <v>70</v>
      </c>
      <c r="AG2939" s="1" t="s">
        <v>3745</v>
      </c>
      <c r="AH2939">
        <v>1135</v>
      </c>
      <c r="AI2939" s="1" t="s">
        <v>70</v>
      </c>
      <c r="AJ2939" s="1" t="s">
        <v>71</v>
      </c>
      <c r="AK2939" s="1" t="s">
        <v>72</v>
      </c>
      <c r="AL2939">
        <v>1</v>
      </c>
      <c r="AM2939" s="1" t="s">
        <v>6049</v>
      </c>
      <c r="AN2939" s="2">
        <v>46143</v>
      </c>
      <c r="AO2939" s="3">
        <v>46143</v>
      </c>
    </row>
    <row r="2940" spans="1:41">
      <c r="A2940" s="1" t="s">
        <v>6050</v>
      </c>
      <c r="B2940" s="1" t="s">
        <v>3733</v>
      </c>
      <c r="E2940" s="1" t="s">
        <v>3787</v>
      </c>
      <c r="F2940">
        <v>46168.833333333336</v>
      </c>
      <c r="G2940">
        <v>46169.833333333336</v>
      </c>
      <c r="H2940">
        <v>46142.833333333336</v>
      </c>
      <c r="I2940">
        <v>46173.833333333336</v>
      </c>
      <c r="J2940" s="1" t="s">
        <v>3760</v>
      </c>
      <c r="K2940" s="1" t="s">
        <v>76</v>
      </c>
      <c r="L2940" s="1" t="s">
        <v>3761</v>
      </c>
      <c r="M2940" s="1" t="s">
        <v>3804</v>
      </c>
      <c r="N2940" s="1" t="s">
        <v>3738</v>
      </c>
      <c r="O2940" s="1" t="s">
        <v>49</v>
      </c>
      <c r="P2940">
        <v>139.50280000000001</v>
      </c>
      <c r="Q2940" s="1" t="s">
        <v>3763</v>
      </c>
      <c r="R2940">
        <v>2.6000194978165313E-2</v>
      </c>
      <c r="S2940" s="1" t="s">
        <v>51</v>
      </c>
      <c r="T2940" s="1" t="s">
        <v>52</v>
      </c>
      <c r="U2940">
        <v>3.6271</v>
      </c>
      <c r="V2940">
        <v>3.3481000000000001</v>
      </c>
      <c r="W2940">
        <v>3.3481000000000001</v>
      </c>
      <c r="X2940" s="1" t="s">
        <v>53</v>
      </c>
      <c r="Y2940" s="1" t="s">
        <v>49</v>
      </c>
      <c r="Z2940" s="1" t="s">
        <v>3761</v>
      </c>
      <c r="AA2940" s="1" t="s">
        <v>3789</v>
      </c>
      <c r="AB2940" s="1" t="s">
        <v>3790</v>
      </c>
      <c r="AC2940" s="1" t="s">
        <v>125</v>
      </c>
      <c r="AD2940" s="1" t="s">
        <v>3791</v>
      </c>
      <c r="AE2940" s="1" t="s">
        <v>3792</v>
      </c>
      <c r="AF2940" s="1" t="s">
        <v>70</v>
      </c>
      <c r="AG2940" s="1" t="s">
        <v>3745</v>
      </c>
      <c r="AH2940">
        <v>1136</v>
      </c>
      <c r="AI2940" s="1" t="s">
        <v>70</v>
      </c>
      <c r="AJ2940" s="1" t="s">
        <v>71</v>
      </c>
      <c r="AK2940" s="1" t="s">
        <v>72</v>
      </c>
      <c r="AL2940">
        <v>1</v>
      </c>
      <c r="AM2940" s="1" t="s">
        <v>6051</v>
      </c>
      <c r="AN2940" s="2">
        <v>46143</v>
      </c>
      <c r="AO2940" s="3">
        <v>46143</v>
      </c>
    </row>
    <row r="2941" spans="1:41">
      <c r="A2941" s="1" t="s">
        <v>6052</v>
      </c>
      <c r="B2941" s="1" t="s">
        <v>3733</v>
      </c>
      <c r="E2941" s="1" t="s">
        <v>3787</v>
      </c>
      <c r="F2941">
        <v>46168.833333333336</v>
      </c>
      <c r="G2941">
        <v>46169.833333333336</v>
      </c>
      <c r="H2941">
        <v>46142.833333333336</v>
      </c>
      <c r="I2941">
        <v>46173.833333333336</v>
      </c>
      <c r="J2941" s="1" t="s">
        <v>3760</v>
      </c>
      <c r="K2941" s="1" t="s">
        <v>76</v>
      </c>
      <c r="L2941" s="1" t="s">
        <v>3761</v>
      </c>
      <c r="M2941" s="1" t="s">
        <v>3807</v>
      </c>
      <c r="N2941" s="1" t="s">
        <v>3738</v>
      </c>
      <c r="O2941" s="1" t="s">
        <v>49</v>
      </c>
      <c r="P2941">
        <v>145.1482</v>
      </c>
      <c r="Q2941" s="1" t="s">
        <v>3763</v>
      </c>
      <c r="R2941">
        <v>2.6000322429075937E-2</v>
      </c>
      <c r="S2941" s="1" t="s">
        <v>51</v>
      </c>
      <c r="T2941" s="1" t="s">
        <v>52</v>
      </c>
      <c r="U2941">
        <v>3.7738999999999998</v>
      </c>
      <c r="V2941">
        <v>3.4836</v>
      </c>
      <c r="W2941">
        <v>3.4836</v>
      </c>
      <c r="X2941" s="1" t="s">
        <v>53</v>
      </c>
      <c r="Y2941" s="1" t="s">
        <v>49</v>
      </c>
      <c r="Z2941" s="1" t="s">
        <v>3761</v>
      </c>
      <c r="AA2941" s="1" t="s">
        <v>3789</v>
      </c>
      <c r="AB2941" s="1" t="s">
        <v>3790</v>
      </c>
      <c r="AC2941" s="1" t="s">
        <v>125</v>
      </c>
      <c r="AD2941" s="1" t="s">
        <v>3791</v>
      </c>
      <c r="AE2941" s="1" t="s">
        <v>3792</v>
      </c>
      <c r="AF2941" s="1" t="s">
        <v>70</v>
      </c>
      <c r="AG2941" s="1" t="s">
        <v>3745</v>
      </c>
      <c r="AH2941">
        <v>1137</v>
      </c>
      <c r="AI2941" s="1" t="s">
        <v>70</v>
      </c>
      <c r="AJ2941" s="1" t="s">
        <v>71</v>
      </c>
      <c r="AK2941" s="1" t="s">
        <v>72</v>
      </c>
      <c r="AL2941">
        <v>1</v>
      </c>
      <c r="AM2941" s="1" t="s">
        <v>6053</v>
      </c>
      <c r="AN2941" s="2">
        <v>46143</v>
      </c>
      <c r="AO2941" s="3">
        <v>46143</v>
      </c>
    </row>
    <row r="2942" spans="1:41">
      <c r="A2942" s="1" t="s">
        <v>6054</v>
      </c>
      <c r="B2942" s="1" t="s">
        <v>3733</v>
      </c>
      <c r="E2942" s="1" t="s">
        <v>3787</v>
      </c>
      <c r="F2942">
        <v>46168.833333333336</v>
      </c>
      <c r="G2942">
        <v>46169.833333333336</v>
      </c>
      <c r="H2942">
        <v>46142.833333333336</v>
      </c>
      <c r="I2942">
        <v>46173.833333333336</v>
      </c>
      <c r="J2942" s="1" t="s">
        <v>3769</v>
      </c>
      <c r="K2942" s="1" t="s">
        <v>87</v>
      </c>
      <c r="L2942" s="1" t="s">
        <v>3770</v>
      </c>
      <c r="M2942" s="1" t="s">
        <v>3810</v>
      </c>
      <c r="N2942" s="1" t="s">
        <v>3738</v>
      </c>
      <c r="O2942" s="1" t="s">
        <v>49</v>
      </c>
      <c r="P2942">
        <v>181.499</v>
      </c>
      <c r="Q2942" s="1" t="s">
        <v>3739</v>
      </c>
      <c r="R2942">
        <v>8.259990413170322E-2</v>
      </c>
      <c r="S2942" s="1" t="s">
        <v>3740</v>
      </c>
      <c r="T2942" s="1" t="s">
        <v>52</v>
      </c>
      <c r="U2942">
        <v>14.9918</v>
      </c>
      <c r="V2942">
        <v>12.356400000000001</v>
      </c>
      <c r="W2942">
        <v>12.356400000000001</v>
      </c>
      <c r="X2942" s="1" t="s">
        <v>53</v>
      </c>
      <c r="Y2942" s="1" t="s">
        <v>49</v>
      </c>
      <c r="Z2942" s="1" t="s">
        <v>3770</v>
      </c>
      <c r="AA2942" s="1" t="s">
        <v>3789</v>
      </c>
      <c r="AB2942" s="1" t="s">
        <v>3790</v>
      </c>
      <c r="AC2942" s="1" t="s">
        <v>125</v>
      </c>
      <c r="AD2942" s="1" t="s">
        <v>3791</v>
      </c>
      <c r="AE2942" s="1" t="s">
        <v>3792</v>
      </c>
      <c r="AF2942" s="1" t="s">
        <v>70</v>
      </c>
      <c r="AG2942" s="1" t="s">
        <v>3745</v>
      </c>
      <c r="AH2942">
        <v>1138</v>
      </c>
      <c r="AI2942" s="1" t="s">
        <v>70</v>
      </c>
      <c r="AJ2942" s="1" t="s">
        <v>71</v>
      </c>
      <c r="AK2942" s="1" t="s">
        <v>72</v>
      </c>
      <c r="AL2942">
        <v>1</v>
      </c>
      <c r="AM2942" s="1" t="s">
        <v>6055</v>
      </c>
      <c r="AN2942" s="2">
        <v>46143</v>
      </c>
      <c r="AO2942" s="3">
        <v>46143</v>
      </c>
    </row>
    <row r="2943" spans="1:41">
      <c r="A2943" s="1" t="s">
        <v>6056</v>
      </c>
      <c r="B2943" s="1" t="s">
        <v>3733</v>
      </c>
      <c r="E2943" s="1" t="s">
        <v>3787</v>
      </c>
      <c r="F2943">
        <v>46168.833333333336</v>
      </c>
      <c r="G2943">
        <v>46169.833333333336</v>
      </c>
      <c r="H2943">
        <v>46142.833333333336</v>
      </c>
      <c r="I2943">
        <v>46173.833333333336</v>
      </c>
      <c r="J2943" s="1" t="s">
        <v>3769</v>
      </c>
      <c r="K2943" s="1" t="s">
        <v>87</v>
      </c>
      <c r="L2943" s="1" t="s">
        <v>3770</v>
      </c>
      <c r="M2943" s="1" t="s">
        <v>3813</v>
      </c>
      <c r="N2943" s="1" t="s">
        <v>3738</v>
      </c>
      <c r="O2943" s="1" t="s">
        <v>49</v>
      </c>
      <c r="P2943">
        <v>185.39250000000001</v>
      </c>
      <c r="Q2943" s="1" t="s">
        <v>3739</v>
      </c>
      <c r="R2943">
        <v>8.2599889423790068E-2</v>
      </c>
      <c r="S2943" s="1" t="s">
        <v>3740</v>
      </c>
      <c r="T2943" s="1" t="s">
        <v>52</v>
      </c>
      <c r="U2943">
        <v>15.3134</v>
      </c>
      <c r="V2943">
        <v>12.621499999999999</v>
      </c>
      <c r="W2943">
        <v>12.621499999999999</v>
      </c>
      <c r="X2943" s="1" t="s">
        <v>53</v>
      </c>
      <c r="Y2943" s="1" t="s">
        <v>49</v>
      </c>
      <c r="Z2943" s="1" t="s">
        <v>3770</v>
      </c>
      <c r="AA2943" s="1" t="s">
        <v>3789</v>
      </c>
      <c r="AB2943" s="1" t="s">
        <v>3790</v>
      </c>
      <c r="AC2943" s="1" t="s">
        <v>125</v>
      </c>
      <c r="AD2943" s="1" t="s">
        <v>3791</v>
      </c>
      <c r="AE2943" s="1" t="s">
        <v>3792</v>
      </c>
      <c r="AF2943" s="1" t="s">
        <v>70</v>
      </c>
      <c r="AG2943" s="1" t="s">
        <v>3745</v>
      </c>
      <c r="AH2943">
        <v>1139</v>
      </c>
      <c r="AI2943" s="1" t="s">
        <v>70</v>
      </c>
      <c r="AJ2943" s="1" t="s">
        <v>71</v>
      </c>
      <c r="AK2943" s="1" t="s">
        <v>72</v>
      </c>
      <c r="AL2943">
        <v>1</v>
      </c>
      <c r="AM2943" s="1" t="s">
        <v>6057</v>
      </c>
      <c r="AN2943" s="2">
        <v>46143</v>
      </c>
      <c r="AO2943" s="3">
        <v>46143</v>
      </c>
    </row>
    <row r="2944" spans="1:41">
      <c r="A2944" s="1" t="s">
        <v>6058</v>
      </c>
      <c r="B2944" s="1" t="s">
        <v>3733</v>
      </c>
      <c r="E2944" s="1" t="s">
        <v>3787</v>
      </c>
      <c r="F2944">
        <v>46168.833333333336</v>
      </c>
      <c r="G2944">
        <v>46169.833333333336</v>
      </c>
      <c r="H2944">
        <v>46142.833333333336</v>
      </c>
      <c r="I2944">
        <v>46173.833333333336</v>
      </c>
      <c r="J2944" s="1" t="s">
        <v>3777</v>
      </c>
      <c r="K2944" s="1" t="s">
        <v>107</v>
      </c>
      <c r="L2944" s="1" t="s">
        <v>3778</v>
      </c>
      <c r="M2944" s="1" t="s">
        <v>3816</v>
      </c>
      <c r="N2944" s="1" t="s">
        <v>3738</v>
      </c>
      <c r="O2944" s="1" t="s">
        <v>49</v>
      </c>
      <c r="P2944">
        <v>125.4254</v>
      </c>
      <c r="Q2944" s="1" t="s">
        <v>3780</v>
      </c>
      <c r="R2944">
        <v>0.5</v>
      </c>
      <c r="S2944" s="1" t="s">
        <v>51</v>
      </c>
      <c r="T2944" s="1" t="s">
        <v>52</v>
      </c>
      <c r="U2944">
        <v>62.712699999999998</v>
      </c>
      <c r="V2944">
        <v>57.695700000000002</v>
      </c>
      <c r="W2944">
        <v>57.695700000000002</v>
      </c>
      <c r="X2944" s="1" t="s">
        <v>53</v>
      </c>
      <c r="Y2944" s="1" t="s">
        <v>49</v>
      </c>
      <c r="Z2944" s="1" t="s">
        <v>3778</v>
      </c>
      <c r="AA2944" s="1" t="s">
        <v>3817</v>
      </c>
      <c r="AB2944" s="1" t="s">
        <v>3790</v>
      </c>
      <c r="AC2944" s="1" t="s">
        <v>125</v>
      </c>
      <c r="AD2944" s="1" t="s">
        <v>3791</v>
      </c>
      <c r="AE2944" s="1" t="s">
        <v>3792</v>
      </c>
      <c r="AF2944" s="1" t="s">
        <v>70</v>
      </c>
      <c r="AG2944" s="1" t="s">
        <v>3745</v>
      </c>
      <c r="AH2944">
        <v>1140</v>
      </c>
      <c r="AI2944" s="1" t="s">
        <v>113</v>
      </c>
      <c r="AJ2944" s="1" t="s">
        <v>114</v>
      </c>
      <c r="AK2944" s="1" t="s">
        <v>115</v>
      </c>
      <c r="AL2944">
        <v>1</v>
      </c>
      <c r="AM2944" s="1" t="s">
        <v>6059</v>
      </c>
      <c r="AN2944" s="2">
        <v>46143</v>
      </c>
      <c r="AO2944" s="3">
        <v>46143</v>
      </c>
    </row>
    <row r="2945" spans="1:41">
      <c r="A2945" s="1" t="s">
        <v>6060</v>
      </c>
      <c r="B2945" s="1" t="s">
        <v>3733</v>
      </c>
      <c r="E2945" s="1" t="s">
        <v>3787</v>
      </c>
      <c r="F2945">
        <v>46168.833333333336</v>
      </c>
      <c r="G2945">
        <v>46169.833333333336</v>
      </c>
      <c r="H2945">
        <v>46142.833333333336</v>
      </c>
      <c r="I2945">
        <v>46173.833333333336</v>
      </c>
      <c r="J2945" s="1" t="s">
        <v>3777</v>
      </c>
      <c r="K2945" s="1" t="s">
        <v>107</v>
      </c>
      <c r="L2945" s="1" t="s">
        <v>3778</v>
      </c>
      <c r="M2945" s="1" t="s">
        <v>3820</v>
      </c>
      <c r="N2945" s="1" t="s">
        <v>3738</v>
      </c>
      <c r="O2945" s="1" t="s">
        <v>49</v>
      </c>
      <c r="P2945">
        <v>130.14590000000001</v>
      </c>
      <c r="Q2945" s="1" t="s">
        <v>3780</v>
      </c>
      <c r="R2945">
        <v>0.49999961581578833</v>
      </c>
      <c r="S2945" s="1" t="s">
        <v>51</v>
      </c>
      <c r="T2945" s="1" t="s">
        <v>52</v>
      </c>
      <c r="U2945">
        <v>65.072900000000004</v>
      </c>
      <c r="V2945">
        <v>59.867100000000001</v>
      </c>
      <c r="W2945">
        <v>59.867100000000001</v>
      </c>
      <c r="X2945" s="1" t="s">
        <v>53</v>
      </c>
      <c r="Y2945" s="1" t="s">
        <v>49</v>
      </c>
      <c r="Z2945" s="1" t="s">
        <v>3778</v>
      </c>
      <c r="AA2945" s="1" t="s">
        <v>55</v>
      </c>
      <c r="AB2945" s="1" t="s">
        <v>56</v>
      </c>
      <c r="AC2945" s="1" t="s">
        <v>57</v>
      </c>
      <c r="AD2945" s="1" t="s">
        <v>58</v>
      </c>
      <c r="AE2945" s="1" t="s">
        <v>59</v>
      </c>
      <c r="AF2945" s="1" t="s">
        <v>56</v>
      </c>
      <c r="AG2945" s="1" t="s">
        <v>3745</v>
      </c>
      <c r="AH2945">
        <v>1141</v>
      </c>
      <c r="AI2945" s="1" t="s">
        <v>56</v>
      </c>
      <c r="AJ2945" s="1" t="s">
        <v>56</v>
      </c>
      <c r="AK2945" s="1" t="s">
        <v>61</v>
      </c>
      <c r="AL2945">
        <v>1</v>
      </c>
      <c r="AM2945" s="1" t="s">
        <v>6061</v>
      </c>
      <c r="AN2945" s="2">
        <v>46143</v>
      </c>
      <c r="AO2945" s="3">
        <v>46143</v>
      </c>
    </row>
    <row r="2946" spans="1:41">
      <c r="A2946" s="1" t="s">
        <v>6062</v>
      </c>
      <c r="B2946" s="1" t="s">
        <v>3733</v>
      </c>
      <c r="E2946" s="1" t="s">
        <v>3734</v>
      </c>
      <c r="F2946">
        <v>46169.833333333336</v>
      </c>
      <c r="G2946">
        <v>46170.833333333336</v>
      </c>
      <c r="H2946">
        <v>46142.833333333336</v>
      </c>
      <c r="I2946">
        <v>46173.833333333336</v>
      </c>
      <c r="J2946" s="1" t="s">
        <v>3735</v>
      </c>
      <c r="K2946" s="1" t="s">
        <v>45</v>
      </c>
      <c r="L2946" s="1" t="s">
        <v>3736</v>
      </c>
      <c r="M2946" s="1" t="s">
        <v>3737</v>
      </c>
      <c r="N2946" s="1" t="s">
        <v>3738</v>
      </c>
      <c r="O2946" s="1" t="s">
        <v>49</v>
      </c>
      <c r="P2946">
        <v>1571.5485000000001</v>
      </c>
      <c r="Q2946" s="1" t="s">
        <v>3739</v>
      </c>
      <c r="R2946">
        <v>3.1610987506908002E-2</v>
      </c>
      <c r="S2946" s="1" t="s">
        <v>3740</v>
      </c>
      <c r="T2946" s="1" t="s">
        <v>52</v>
      </c>
      <c r="U2946">
        <v>49.678199999999997</v>
      </c>
      <c r="V2946">
        <v>40.310200000000002</v>
      </c>
      <c r="W2946">
        <v>40.310200000000002</v>
      </c>
      <c r="X2946" s="1" t="s">
        <v>53</v>
      </c>
      <c r="Y2946" s="1" t="s">
        <v>49</v>
      </c>
      <c r="Z2946" s="1" t="s">
        <v>3736</v>
      </c>
      <c r="AA2946" s="1" t="s">
        <v>3741</v>
      </c>
      <c r="AB2946" s="1" t="s">
        <v>3742</v>
      </c>
      <c r="AC2946" s="1" t="s">
        <v>67</v>
      </c>
      <c r="AD2946" s="1" t="s">
        <v>3743</v>
      </c>
      <c r="AE2946" s="1" t="s">
        <v>3744</v>
      </c>
      <c r="AF2946" s="1" t="s">
        <v>70</v>
      </c>
      <c r="AG2946" s="1" t="s">
        <v>3745</v>
      </c>
      <c r="AH2946">
        <v>1142</v>
      </c>
      <c r="AI2946" s="1" t="s">
        <v>70</v>
      </c>
      <c r="AJ2946" s="1" t="s">
        <v>71</v>
      </c>
      <c r="AK2946" s="1" t="s">
        <v>72</v>
      </c>
      <c r="AL2946">
        <v>1</v>
      </c>
      <c r="AM2946" s="1" t="s">
        <v>6063</v>
      </c>
      <c r="AN2946" s="2">
        <v>46143</v>
      </c>
      <c r="AO2946" s="3">
        <v>46143</v>
      </c>
    </row>
    <row r="2947" spans="1:41">
      <c r="A2947" s="1" t="s">
        <v>6064</v>
      </c>
      <c r="B2947" s="1" t="s">
        <v>3733</v>
      </c>
      <c r="E2947" s="1" t="s">
        <v>3734</v>
      </c>
      <c r="F2947">
        <v>46169.833333333336</v>
      </c>
      <c r="G2947">
        <v>46170.833333333336</v>
      </c>
      <c r="H2947">
        <v>46142.833333333336</v>
      </c>
      <c r="I2947">
        <v>46173.833333333336</v>
      </c>
      <c r="J2947" s="1" t="s">
        <v>3735</v>
      </c>
      <c r="K2947" s="1" t="s">
        <v>45</v>
      </c>
      <c r="L2947" s="1" t="s">
        <v>3736</v>
      </c>
      <c r="M2947" s="1" t="s">
        <v>3748</v>
      </c>
      <c r="N2947" s="1" t="s">
        <v>3738</v>
      </c>
      <c r="O2947" s="1" t="s">
        <v>49</v>
      </c>
      <c r="P2947">
        <v>1449.3842</v>
      </c>
      <c r="Q2947" s="1" t="s">
        <v>3739</v>
      </c>
      <c r="R2947">
        <v>3.1611011076290198E-2</v>
      </c>
      <c r="S2947" s="1" t="s">
        <v>3740</v>
      </c>
      <c r="T2947" s="1" t="s">
        <v>52</v>
      </c>
      <c r="U2947">
        <v>45.816499999999998</v>
      </c>
      <c r="V2947">
        <v>37.176699999999997</v>
      </c>
      <c r="W2947">
        <v>37.176699999999997</v>
      </c>
      <c r="X2947" s="1" t="s">
        <v>53</v>
      </c>
      <c r="Y2947" s="1" t="s">
        <v>49</v>
      </c>
      <c r="Z2947" s="1" t="s">
        <v>3736</v>
      </c>
      <c r="AA2947" s="1" t="s">
        <v>3741</v>
      </c>
      <c r="AB2947" s="1" t="s">
        <v>3742</v>
      </c>
      <c r="AC2947" s="1" t="s">
        <v>67</v>
      </c>
      <c r="AD2947" s="1" t="s">
        <v>3743</v>
      </c>
      <c r="AE2947" s="1" t="s">
        <v>3744</v>
      </c>
      <c r="AF2947" s="1" t="s">
        <v>70</v>
      </c>
      <c r="AG2947" s="1" t="s">
        <v>3745</v>
      </c>
      <c r="AH2947">
        <v>1143</v>
      </c>
      <c r="AI2947" s="1" t="s">
        <v>70</v>
      </c>
      <c r="AJ2947" s="1" t="s">
        <v>71</v>
      </c>
      <c r="AK2947" s="1" t="s">
        <v>72</v>
      </c>
      <c r="AL2947">
        <v>1</v>
      </c>
      <c r="AM2947" s="1" t="s">
        <v>6065</v>
      </c>
      <c r="AN2947" s="2">
        <v>46143</v>
      </c>
      <c r="AO2947" s="3">
        <v>46143</v>
      </c>
    </row>
    <row r="2948" spans="1:41">
      <c r="A2948" s="1" t="s">
        <v>6066</v>
      </c>
      <c r="B2948" s="1" t="s">
        <v>3733</v>
      </c>
      <c r="E2948" s="1" t="s">
        <v>3734</v>
      </c>
      <c r="F2948">
        <v>46169.833333333336</v>
      </c>
      <c r="G2948">
        <v>46170.833333333336</v>
      </c>
      <c r="H2948">
        <v>46142.833333333336</v>
      </c>
      <c r="I2948">
        <v>46173.833333333336</v>
      </c>
      <c r="J2948" s="1" t="s">
        <v>3751</v>
      </c>
      <c r="K2948" s="1" t="s">
        <v>124</v>
      </c>
      <c r="L2948" s="1" t="s">
        <v>3752</v>
      </c>
      <c r="M2948" s="1" t="s">
        <v>3753</v>
      </c>
      <c r="N2948" s="1" t="s">
        <v>3738</v>
      </c>
      <c r="O2948" s="1" t="s">
        <v>49</v>
      </c>
      <c r="P2948">
        <v>11.9374</v>
      </c>
      <c r="Q2948" s="1" t="s">
        <v>3754</v>
      </c>
      <c r="R2948">
        <v>6.2499958114832381</v>
      </c>
      <c r="S2948" s="1" t="s">
        <v>51</v>
      </c>
      <c r="T2948" s="1" t="s">
        <v>52</v>
      </c>
      <c r="U2948">
        <v>74.608699999999999</v>
      </c>
      <c r="V2948">
        <v>70.878299999999996</v>
      </c>
      <c r="W2948">
        <v>70.878299999999996</v>
      </c>
      <c r="X2948" s="1" t="s">
        <v>53</v>
      </c>
      <c r="Y2948" s="1" t="s">
        <v>49</v>
      </c>
      <c r="Z2948" s="1" t="s">
        <v>3752</v>
      </c>
      <c r="AA2948" s="1" t="s">
        <v>3741</v>
      </c>
      <c r="AB2948" s="1" t="s">
        <v>3742</v>
      </c>
      <c r="AC2948" s="1" t="s">
        <v>67</v>
      </c>
      <c r="AD2948" s="1" t="s">
        <v>3743</v>
      </c>
      <c r="AE2948" s="1" t="s">
        <v>3744</v>
      </c>
      <c r="AF2948" s="1" t="s">
        <v>70</v>
      </c>
      <c r="AG2948" s="1" t="s">
        <v>3745</v>
      </c>
      <c r="AH2948">
        <v>1144</v>
      </c>
      <c r="AI2948" s="1" t="s">
        <v>70</v>
      </c>
      <c r="AJ2948" s="1" t="s">
        <v>71</v>
      </c>
      <c r="AK2948" s="1" t="s">
        <v>72</v>
      </c>
      <c r="AL2948">
        <v>1</v>
      </c>
      <c r="AM2948" s="1" t="s">
        <v>6067</v>
      </c>
      <c r="AN2948" s="2">
        <v>46143</v>
      </c>
      <c r="AO2948" s="3">
        <v>46143</v>
      </c>
    </row>
    <row r="2949" spans="1:41">
      <c r="A2949" s="1" t="s">
        <v>6068</v>
      </c>
      <c r="B2949" s="1" t="s">
        <v>3733</v>
      </c>
      <c r="E2949" s="1" t="s">
        <v>3734</v>
      </c>
      <c r="F2949">
        <v>46169.833333333336</v>
      </c>
      <c r="G2949">
        <v>46170.833333333336</v>
      </c>
      <c r="H2949">
        <v>46142.833333333336</v>
      </c>
      <c r="I2949">
        <v>46173.833333333336</v>
      </c>
      <c r="J2949" s="1" t="s">
        <v>3751</v>
      </c>
      <c r="K2949" s="1" t="s">
        <v>124</v>
      </c>
      <c r="L2949" s="1" t="s">
        <v>3752</v>
      </c>
      <c r="M2949" s="1" t="s">
        <v>3757</v>
      </c>
      <c r="N2949" s="1" t="s">
        <v>3738</v>
      </c>
      <c r="O2949" s="1" t="s">
        <v>49</v>
      </c>
      <c r="P2949">
        <v>13.0656</v>
      </c>
      <c r="Q2949" s="1" t="s">
        <v>3754</v>
      </c>
      <c r="R2949">
        <v>6.2500076536860147</v>
      </c>
      <c r="S2949" s="1" t="s">
        <v>51</v>
      </c>
      <c r="T2949" s="1" t="s">
        <v>52</v>
      </c>
      <c r="U2949">
        <v>81.6601</v>
      </c>
      <c r="V2949">
        <v>77.577100000000002</v>
      </c>
      <c r="W2949">
        <v>77.577100000000002</v>
      </c>
      <c r="X2949" s="1" t="s">
        <v>53</v>
      </c>
      <c r="Y2949" s="1" t="s">
        <v>49</v>
      </c>
      <c r="Z2949" s="1" t="s">
        <v>3752</v>
      </c>
      <c r="AA2949" s="1" t="s">
        <v>3741</v>
      </c>
      <c r="AB2949" s="1" t="s">
        <v>3742</v>
      </c>
      <c r="AC2949" s="1" t="s">
        <v>67</v>
      </c>
      <c r="AD2949" s="1" t="s">
        <v>3743</v>
      </c>
      <c r="AE2949" s="1" t="s">
        <v>3744</v>
      </c>
      <c r="AF2949" s="1" t="s">
        <v>70</v>
      </c>
      <c r="AG2949" s="1" t="s">
        <v>3745</v>
      </c>
      <c r="AH2949">
        <v>1145</v>
      </c>
      <c r="AI2949" s="1" t="s">
        <v>70</v>
      </c>
      <c r="AJ2949" s="1" t="s">
        <v>71</v>
      </c>
      <c r="AK2949" s="1" t="s">
        <v>72</v>
      </c>
      <c r="AL2949">
        <v>1</v>
      </c>
      <c r="AM2949" s="1" t="s">
        <v>6069</v>
      </c>
      <c r="AN2949" s="2">
        <v>46143</v>
      </c>
      <c r="AO2949" s="3">
        <v>46143</v>
      </c>
    </row>
    <row r="2950" spans="1:41">
      <c r="A2950" s="1" t="s">
        <v>6070</v>
      </c>
      <c r="B2950" s="1" t="s">
        <v>3733</v>
      </c>
      <c r="E2950" s="1" t="s">
        <v>3734</v>
      </c>
      <c r="F2950">
        <v>46169.833333333336</v>
      </c>
      <c r="G2950">
        <v>46170.833333333336</v>
      </c>
      <c r="H2950">
        <v>46142.833333333336</v>
      </c>
      <c r="I2950">
        <v>46173.833333333336</v>
      </c>
      <c r="J2950" s="1" t="s">
        <v>3760</v>
      </c>
      <c r="K2950" s="1" t="s">
        <v>76</v>
      </c>
      <c r="L2950" s="1" t="s">
        <v>3761</v>
      </c>
      <c r="M2950" s="1" t="s">
        <v>3762</v>
      </c>
      <c r="N2950" s="1" t="s">
        <v>3738</v>
      </c>
      <c r="O2950" s="1" t="s">
        <v>49</v>
      </c>
      <c r="P2950">
        <v>324.71859999999998</v>
      </c>
      <c r="Q2950" s="1" t="s">
        <v>3763</v>
      </c>
      <c r="R2950">
        <v>2.6000050505268255E-2</v>
      </c>
      <c r="S2950" s="1" t="s">
        <v>51</v>
      </c>
      <c r="T2950" s="1" t="s">
        <v>52</v>
      </c>
      <c r="U2950">
        <v>8.4427000000000003</v>
      </c>
      <c r="V2950">
        <v>7.7931999999999997</v>
      </c>
      <c r="W2950">
        <v>7.7931999999999997</v>
      </c>
      <c r="X2950" s="1" t="s">
        <v>53</v>
      </c>
      <c r="Y2950" s="1" t="s">
        <v>49</v>
      </c>
      <c r="Z2950" s="1" t="s">
        <v>3761</v>
      </c>
      <c r="AA2950" s="1" t="s">
        <v>3741</v>
      </c>
      <c r="AB2950" s="1" t="s">
        <v>3742</v>
      </c>
      <c r="AC2950" s="1" t="s">
        <v>67</v>
      </c>
      <c r="AD2950" s="1" t="s">
        <v>3743</v>
      </c>
      <c r="AE2950" s="1" t="s">
        <v>3744</v>
      </c>
      <c r="AF2950" s="1" t="s">
        <v>70</v>
      </c>
      <c r="AG2950" s="1" t="s">
        <v>3745</v>
      </c>
      <c r="AH2950">
        <v>1146</v>
      </c>
      <c r="AI2950" s="1" t="s">
        <v>70</v>
      </c>
      <c r="AJ2950" s="1" t="s">
        <v>71</v>
      </c>
      <c r="AK2950" s="1" t="s">
        <v>72</v>
      </c>
      <c r="AL2950">
        <v>1</v>
      </c>
      <c r="AM2950" s="1" t="s">
        <v>6071</v>
      </c>
      <c r="AN2950" s="2">
        <v>46143</v>
      </c>
      <c r="AO2950" s="3">
        <v>46143</v>
      </c>
    </row>
    <row r="2951" spans="1:41">
      <c r="A2951" s="1" t="s">
        <v>6072</v>
      </c>
      <c r="B2951" s="1" t="s">
        <v>3733</v>
      </c>
      <c r="E2951" s="1" t="s">
        <v>3734</v>
      </c>
      <c r="F2951">
        <v>46169.833333333336</v>
      </c>
      <c r="G2951">
        <v>46170.833333333336</v>
      </c>
      <c r="H2951">
        <v>46142.833333333336</v>
      </c>
      <c r="I2951">
        <v>46173.833333333336</v>
      </c>
      <c r="J2951" s="1" t="s">
        <v>3760</v>
      </c>
      <c r="K2951" s="1" t="s">
        <v>76</v>
      </c>
      <c r="L2951" s="1" t="s">
        <v>3761</v>
      </c>
      <c r="M2951" s="1" t="s">
        <v>3766</v>
      </c>
      <c r="N2951" s="1" t="s">
        <v>3738</v>
      </c>
      <c r="O2951" s="1" t="s">
        <v>49</v>
      </c>
      <c r="P2951">
        <v>324.1748</v>
      </c>
      <c r="Q2951" s="1" t="s">
        <v>3763</v>
      </c>
      <c r="R2951">
        <v>2.599986180295322E-2</v>
      </c>
      <c r="S2951" s="1" t="s">
        <v>51</v>
      </c>
      <c r="T2951" s="1" t="s">
        <v>52</v>
      </c>
      <c r="U2951">
        <v>8.4284999999999997</v>
      </c>
      <c r="V2951">
        <v>7.7801999999999998</v>
      </c>
      <c r="W2951">
        <v>7.7801999999999998</v>
      </c>
      <c r="X2951" s="1" t="s">
        <v>53</v>
      </c>
      <c r="Y2951" s="1" t="s">
        <v>49</v>
      </c>
      <c r="Z2951" s="1" t="s">
        <v>3761</v>
      </c>
      <c r="AA2951" s="1" t="s">
        <v>3741</v>
      </c>
      <c r="AB2951" s="1" t="s">
        <v>3742</v>
      </c>
      <c r="AC2951" s="1" t="s">
        <v>67</v>
      </c>
      <c r="AD2951" s="1" t="s">
        <v>3743</v>
      </c>
      <c r="AE2951" s="1" t="s">
        <v>3744</v>
      </c>
      <c r="AF2951" s="1" t="s">
        <v>70</v>
      </c>
      <c r="AG2951" s="1" t="s">
        <v>3745</v>
      </c>
      <c r="AH2951">
        <v>1147</v>
      </c>
      <c r="AI2951" s="1" t="s">
        <v>70</v>
      </c>
      <c r="AJ2951" s="1" t="s">
        <v>71</v>
      </c>
      <c r="AK2951" s="1" t="s">
        <v>72</v>
      </c>
      <c r="AL2951">
        <v>1</v>
      </c>
      <c r="AM2951" s="1" t="s">
        <v>6073</v>
      </c>
      <c r="AN2951" s="2">
        <v>46143</v>
      </c>
      <c r="AO2951" s="3">
        <v>46143</v>
      </c>
    </row>
    <row r="2952" spans="1:41">
      <c r="A2952" s="1" t="s">
        <v>6074</v>
      </c>
      <c r="B2952" s="1" t="s">
        <v>3733</v>
      </c>
      <c r="E2952" s="1" t="s">
        <v>3734</v>
      </c>
      <c r="F2952">
        <v>46169.833333333336</v>
      </c>
      <c r="G2952">
        <v>46170.833333333336</v>
      </c>
      <c r="H2952">
        <v>46142.833333333336</v>
      </c>
      <c r="I2952">
        <v>46173.833333333336</v>
      </c>
      <c r="J2952" s="1" t="s">
        <v>3769</v>
      </c>
      <c r="K2952" s="1" t="s">
        <v>87</v>
      </c>
      <c r="L2952" s="1" t="s">
        <v>3770</v>
      </c>
      <c r="M2952" s="1" t="s">
        <v>3771</v>
      </c>
      <c r="N2952" s="1" t="s">
        <v>3738</v>
      </c>
      <c r="O2952" s="1" t="s">
        <v>49</v>
      </c>
      <c r="P2952">
        <v>415.13690000000003</v>
      </c>
      <c r="Q2952" s="1" t="s">
        <v>3739</v>
      </c>
      <c r="R2952">
        <v>8.2599980873779233E-2</v>
      </c>
      <c r="S2952" s="1" t="s">
        <v>3740</v>
      </c>
      <c r="T2952" s="1" t="s">
        <v>52</v>
      </c>
      <c r="U2952">
        <v>34.290300000000002</v>
      </c>
      <c r="V2952">
        <v>28.262499999999999</v>
      </c>
      <c r="W2952">
        <v>28.262499999999999</v>
      </c>
      <c r="X2952" s="1" t="s">
        <v>53</v>
      </c>
      <c r="Y2952" s="1" t="s">
        <v>49</v>
      </c>
      <c r="Z2952" s="1" t="s">
        <v>3770</v>
      </c>
      <c r="AA2952" s="1" t="s">
        <v>3741</v>
      </c>
      <c r="AB2952" s="1" t="s">
        <v>3742</v>
      </c>
      <c r="AC2952" s="1" t="s">
        <v>67</v>
      </c>
      <c r="AD2952" s="1" t="s">
        <v>3743</v>
      </c>
      <c r="AE2952" s="1" t="s">
        <v>3744</v>
      </c>
      <c r="AF2952" s="1" t="s">
        <v>70</v>
      </c>
      <c r="AG2952" s="1" t="s">
        <v>3745</v>
      </c>
      <c r="AH2952">
        <v>1148</v>
      </c>
      <c r="AI2952" s="1" t="s">
        <v>70</v>
      </c>
      <c r="AJ2952" s="1" t="s">
        <v>71</v>
      </c>
      <c r="AK2952" s="1" t="s">
        <v>72</v>
      </c>
      <c r="AL2952">
        <v>1</v>
      </c>
      <c r="AM2952" s="1" t="s">
        <v>6075</v>
      </c>
      <c r="AN2952" s="2">
        <v>46143</v>
      </c>
      <c r="AO2952" s="3">
        <v>46143</v>
      </c>
    </row>
    <row r="2953" spans="1:41">
      <c r="A2953" s="1" t="s">
        <v>6076</v>
      </c>
      <c r="B2953" s="1" t="s">
        <v>3733</v>
      </c>
      <c r="E2953" s="1" t="s">
        <v>3734</v>
      </c>
      <c r="F2953">
        <v>46169.833333333336</v>
      </c>
      <c r="G2953">
        <v>46170.833333333336</v>
      </c>
      <c r="H2953">
        <v>46142.833333333336</v>
      </c>
      <c r="I2953">
        <v>46173.833333333336</v>
      </c>
      <c r="J2953" s="1" t="s">
        <v>3769</v>
      </c>
      <c r="K2953" s="1" t="s">
        <v>87</v>
      </c>
      <c r="L2953" s="1" t="s">
        <v>3770</v>
      </c>
      <c r="M2953" s="1" t="s">
        <v>3774</v>
      </c>
      <c r="N2953" s="1" t="s">
        <v>3738</v>
      </c>
      <c r="O2953" s="1" t="s">
        <v>49</v>
      </c>
      <c r="P2953">
        <v>439.45780000000002</v>
      </c>
      <c r="Q2953" s="1" t="s">
        <v>3739</v>
      </c>
      <c r="R2953">
        <v>8.2599967505412361E-2</v>
      </c>
      <c r="S2953" s="1" t="s">
        <v>3740</v>
      </c>
      <c r="T2953" s="1" t="s">
        <v>52</v>
      </c>
      <c r="U2953">
        <v>36.299199999999999</v>
      </c>
      <c r="V2953">
        <v>29.918299999999999</v>
      </c>
      <c r="W2953">
        <v>29.918299999999999</v>
      </c>
      <c r="X2953" s="1" t="s">
        <v>53</v>
      </c>
      <c r="Y2953" s="1" t="s">
        <v>49</v>
      </c>
      <c r="Z2953" s="1" t="s">
        <v>3770</v>
      </c>
      <c r="AA2953" s="1" t="s">
        <v>3741</v>
      </c>
      <c r="AB2953" s="1" t="s">
        <v>3742</v>
      </c>
      <c r="AC2953" s="1" t="s">
        <v>67</v>
      </c>
      <c r="AD2953" s="1" t="s">
        <v>3743</v>
      </c>
      <c r="AE2953" s="1" t="s">
        <v>3744</v>
      </c>
      <c r="AF2953" s="1" t="s">
        <v>70</v>
      </c>
      <c r="AG2953" s="1" t="s">
        <v>3745</v>
      </c>
      <c r="AH2953">
        <v>1149</v>
      </c>
      <c r="AI2953" s="1" t="s">
        <v>70</v>
      </c>
      <c r="AJ2953" s="1" t="s">
        <v>71</v>
      </c>
      <c r="AK2953" s="1" t="s">
        <v>72</v>
      </c>
      <c r="AL2953">
        <v>1</v>
      </c>
      <c r="AM2953" s="1" t="s">
        <v>6077</v>
      </c>
      <c r="AN2953" s="2">
        <v>46143</v>
      </c>
      <c r="AO2953" s="3">
        <v>46143</v>
      </c>
    </row>
    <row r="2954" spans="1:41">
      <c r="A2954" s="1" t="s">
        <v>6078</v>
      </c>
      <c r="B2954" s="1" t="s">
        <v>3733</v>
      </c>
      <c r="E2954" s="1" t="s">
        <v>3734</v>
      </c>
      <c r="F2954">
        <v>46169.833333333336</v>
      </c>
      <c r="G2954">
        <v>46170.833333333336</v>
      </c>
      <c r="H2954">
        <v>46142.833333333336</v>
      </c>
      <c r="I2954">
        <v>46173.833333333336</v>
      </c>
      <c r="J2954" s="1" t="s">
        <v>3777</v>
      </c>
      <c r="K2954" s="1" t="s">
        <v>107</v>
      </c>
      <c r="L2954" s="1" t="s">
        <v>3778</v>
      </c>
      <c r="M2954" s="1" t="s">
        <v>3779</v>
      </c>
      <c r="N2954" s="1" t="s">
        <v>3738</v>
      </c>
      <c r="O2954" s="1" t="s">
        <v>49</v>
      </c>
      <c r="P2954">
        <v>278.36540000000002</v>
      </c>
      <c r="Q2954" s="1" t="s">
        <v>3780</v>
      </c>
      <c r="R2954">
        <v>0.5</v>
      </c>
      <c r="S2954" s="1" t="s">
        <v>51</v>
      </c>
      <c r="T2954" s="1" t="s">
        <v>52</v>
      </c>
      <c r="U2954">
        <v>139.18270000000001</v>
      </c>
      <c r="V2954">
        <v>128.04810000000001</v>
      </c>
      <c r="W2954">
        <v>128.04810000000001</v>
      </c>
      <c r="X2954" s="1" t="s">
        <v>53</v>
      </c>
      <c r="Y2954" s="1" t="s">
        <v>49</v>
      </c>
      <c r="Z2954" s="1" t="s">
        <v>3778</v>
      </c>
      <c r="AA2954" s="1" t="s">
        <v>3781</v>
      </c>
      <c r="AB2954" s="1" t="s">
        <v>3742</v>
      </c>
      <c r="AC2954" s="1" t="s">
        <v>67</v>
      </c>
      <c r="AD2954" s="1" t="s">
        <v>3743</v>
      </c>
      <c r="AE2954" s="1" t="s">
        <v>3744</v>
      </c>
      <c r="AF2954" s="1" t="s">
        <v>70</v>
      </c>
      <c r="AG2954" s="1" t="s">
        <v>3745</v>
      </c>
      <c r="AH2954">
        <v>1150</v>
      </c>
      <c r="AI2954" s="1" t="s">
        <v>113</v>
      </c>
      <c r="AJ2954" s="1" t="s">
        <v>114</v>
      </c>
      <c r="AK2954" s="1" t="s">
        <v>115</v>
      </c>
      <c r="AL2954">
        <v>1</v>
      </c>
      <c r="AM2954" s="1" t="s">
        <v>6079</v>
      </c>
      <c r="AN2954" s="2">
        <v>46143</v>
      </c>
      <c r="AO2954" s="3">
        <v>46143</v>
      </c>
    </row>
    <row r="2955" spans="1:41">
      <c r="A2955" s="1" t="s">
        <v>6080</v>
      </c>
      <c r="B2955" s="1" t="s">
        <v>3733</v>
      </c>
      <c r="E2955" s="1" t="s">
        <v>3734</v>
      </c>
      <c r="F2955">
        <v>46169.833333333336</v>
      </c>
      <c r="G2955">
        <v>46170.833333333336</v>
      </c>
      <c r="H2955">
        <v>46142.833333333336</v>
      </c>
      <c r="I2955">
        <v>46173.833333333336</v>
      </c>
      <c r="J2955" s="1" t="s">
        <v>3777</v>
      </c>
      <c r="K2955" s="1" t="s">
        <v>107</v>
      </c>
      <c r="L2955" s="1" t="s">
        <v>3778</v>
      </c>
      <c r="M2955" s="1" t="s">
        <v>3784</v>
      </c>
      <c r="N2955" s="1" t="s">
        <v>3738</v>
      </c>
      <c r="O2955" s="1" t="s">
        <v>49</v>
      </c>
      <c r="P2955">
        <v>288.48489999999998</v>
      </c>
      <c r="Q2955" s="1" t="s">
        <v>3780</v>
      </c>
      <c r="R2955">
        <v>0.5000001733192968</v>
      </c>
      <c r="S2955" s="1" t="s">
        <v>51</v>
      </c>
      <c r="T2955" s="1" t="s">
        <v>52</v>
      </c>
      <c r="U2955">
        <v>144.24250000000001</v>
      </c>
      <c r="V2955">
        <v>132.70310000000001</v>
      </c>
      <c r="W2955">
        <v>132.70310000000001</v>
      </c>
      <c r="X2955" s="1" t="s">
        <v>53</v>
      </c>
      <c r="Y2955" s="1" t="s">
        <v>49</v>
      </c>
      <c r="Z2955" s="1" t="s">
        <v>3778</v>
      </c>
      <c r="AA2955" s="1" t="s">
        <v>3781</v>
      </c>
      <c r="AB2955" s="1" t="s">
        <v>3742</v>
      </c>
      <c r="AC2955" s="1" t="s">
        <v>67</v>
      </c>
      <c r="AD2955" s="1" t="s">
        <v>3743</v>
      </c>
      <c r="AE2955" s="1" t="s">
        <v>3744</v>
      </c>
      <c r="AF2955" s="1" t="s">
        <v>70</v>
      </c>
      <c r="AG2955" s="1" t="s">
        <v>3745</v>
      </c>
      <c r="AH2955">
        <v>1151</v>
      </c>
      <c r="AI2955" s="1" t="s">
        <v>113</v>
      </c>
      <c r="AJ2955" s="1" t="s">
        <v>114</v>
      </c>
      <c r="AK2955" s="1" t="s">
        <v>115</v>
      </c>
      <c r="AL2955">
        <v>1</v>
      </c>
      <c r="AM2955" s="1" t="s">
        <v>6081</v>
      </c>
      <c r="AN2955" s="2">
        <v>46143</v>
      </c>
      <c r="AO2955" s="3">
        <v>46143</v>
      </c>
    </row>
    <row r="2956" spans="1:41">
      <c r="A2956" s="1" t="s">
        <v>6082</v>
      </c>
      <c r="B2956" s="1" t="s">
        <v>3733</v>
      </c>
      <c r="E2956" s="1" t="s">
        <v>3787</v>
      </c>
      <c r="F2956">
        <v>46169.833333333336</v>
      </c>
      <c r="G2956">
        <v>46170.833333333336</v>
      </c>
      <c r="H2956">
        <v>46142.833333333336</v>
      </c>
      <c r="I2956">
        <v>46173.833333333336</v>
      </c>
      <c r="J2956" s="1" t="s">
        <v>3735</v>
      </c>
      <c r="K2956" s="1" t="s">
        <v>45</v>
      </c>
      <c r="L2956" s="1" t="s">
        <v>3736</v>
      </c>
      <c r="M2956" s="1" t="s">
        <v>3788</v>
      </c>
      <c r="N2956" s="1" t="s">
        <v>3738</v>
      </c>
      <c r="O2956" s="1" t="s">
        <v>49</v>
      </c>
      <c r="P2956">
        <v>721.01840000000004</v>
      </c>
      <c r="Q2956" s="1" t="s">
        <v>3739</v>
      </c>
      <c r="R2956">
        <v>3.1610982465912103E-2</v>
      </c>
      <c r="S2956" s="1" t="s">
        <v>3740</v>
      </c>
      <c r="T2956" s="1" t="s">
        <v>52</v>
      </c>
      <c r="U2956">
        <v>22.792100000000001</v>
      </c>
      <c r="V2956">
        <v>18.4941</v>
      </c>
      <c r="W2956">
        <v>18.4941</v>
      </c>
      <c r="X2956" s="1" t="s">
        <v>53</v>
      </c>
      <c r="Y2956" s="1" t="s">
        <v>49</v>
      </c>
      <c r="Z2956" s="1" t="s">
        <v>3736</v>
      </c>
      <c r="AA2956" s="1" t="s">
        <v>3789</v>
      </c>
      <c r="AB2956" s="1" t="s">
        <v>3790</v>
      </c>
      <c r="AC2956" s="1" t="s">
        <v>125</v>
      </c>
      <c r="AD2956" s="1" t="s">
        <v>3791</v>
      </c>
      <c r="AE2956" s="1" t="s">
        <v>3792</v>
      </c>
      <c r="AF2956" s="1" t="s">
        <v>70</v>
      </c>
      <c r="AG2956" s="1" t="s">
        <v>3745</v>
      </c>
      <c r="AH2956">
        <v>1152</v>
      </c>
      <c r="AI2956" s="1" t="s">
        <v>70</v>
      </c>
      <c r="AJ2956" s="1" t="s">
        <v>71</v>
      </c>
      <c r="AK2956" s="1" t="s">
        <v>72</v>
      </c>
      <c r="AL2956">
        <v>1</v>
      </c>
      <c r="AM2956" s="1" t="s">
        <v>6083</v>
      </c>
      <c r="AN2956" s="2">
        <v>46143</v>
      </c>
      <c r="AO2956" s="3">
        <v>46143</v>
      </c>
    </row>
    <row r="2957" spans="1:41">
      <c r="A2957" s="1" t="s">
        <v>6084</v>
      </c>
      <c r="B2957" s="1" t="s">
        <v>3733</v>
      </c>
      <c r="E2957" s="1" t="s">
        <v>3787</v>
      </c>
      <c r="F2957">
        <v>46169.833333333336</v>
      </c>
      <c r="G2957">
        <v>46170.833333333336</v>
      </c>
      <c r="H2957">
        <v>46142.833333333336</v>
      </c>
      <c r="I2957">
        <v>46173.833333333336</v>
      </c>
      <c r="J2957" s="1" t="s">
        <v>3735</v>
      </c>
      <c r="K2957" s="1" t="s">
        <v>45</v>
      </c>
      <c r="L2957" s="1" t="s">
        <v>3736</v>
      </c>
      <c r="M2957" s="1" t="s">
        <v>3795</v>
      </c>
      <c r="N2957" s="1" t="s">
        <v>3738</v>
      </c>
      <c r="O2957" s="1" t="s">
        <v>49</v>
      </c>
      <c r="P2957">
        <v>619.98500000000001</v>
      </c>
      <c r="Q2957" s="1" t="s">
        <v>3739</v>
      </c>
      <c r="R2957">
        <v>3.1610926070792036E-2</v>
      </c>
      <c r="S2957" s="1" t="s">
        <v>3740</v>
      </c>
      <c r="T2957" s="1" t="s">
        <v>52</v>
      </c>
      <c r="U2957">
        <v>19.598299999999998</v>
      </c>
      <c r="V2957">
        <v>15.9026</v>
      </c>
      <c r="W2957">
        <v>15.9026</v>
      </c>
      <c r="X2957" s="1" t="s">
        <v>53</v>
      </c>
      <c r="Y2957" s="1" t="s">
        <v>49</v>
      </c>
      <c r="Z2957" s="1" t="s">
        <v>3736</v>
      </c>
      <c r="AA2957" s="1" t="s">
        <v>55</v>
      </c>
      <c r="AB2957" s="1" t="s">
        <v>56</v>
      </c>
      <c r="AC2957" s="1" t="s">
        <v>57</v>
      </c>
      <c r="AD2957" s="1" t="s">
        <v>58</v>
      </c>
      <c r="AE2957" s="1" t="s">
        <v>59</v>
      </c>
      <c r="AF2957" s="1" t="s">
        <v>56</v>
      </c>
      <c r="AG2957" s="1" t="s">
        <v>3745</v>
      </c>
      <c r="AH2957">
        <v>1153</v>
      </c>
      <c r="AI2957" s="1" t="s">
        <v>56</v>
      </c>
      <c r="AJ2957" s="1" t="s">
        <v>56</v>
      </c>
      <c r="AK2957" s="1" t="s">
        <v>61</v>
      </c>
      <c r="AL2957">
        <v>1</v>
      </c>
      <c r="AM2957" s="1" t="s">
        <v>6085</v>
      </c>
      <c r="AN2957" s="2">
        <v>46143</v>
      </c>
      <c r="AO2957" s="3">
        <v>46143</v>
      </c>
    </row>
    <row r="2958" spans="1:41">
      <c r="A2958" s="1" t="s">
        <v>6086</v>
      </c>
      <c r="B2958" s="1" t="s">
        <v>3733</v>
      </c>
      <c r="E2958" s="1" t="s">
        <v>3787</v>
      </c>
      <c r="F2958">
        <v>46169.833333333336</v>
      </c>
      <c r="G2958">
        <v>46170.833333333336</v>
      </c>
      <c r="H2958">
        <v>46142.833333333336</v>
      </c>
      <c r="I2958">
        <v>46173.833333333336</v>
      </c>
      <c r="J2958" s="1" t="s">
        <v>3751</v>
      </c>
      <c r="K2958" s="1" t="s">
        <v>124</v>
      </c>
      <c r="L2958" s="1" t="s">
        <v>3752</v>
      </c>
      <c r="M2958" s="1" t="s">
        <v>3798</v>
      </c>
      <c r="N2958" s="1" t="s">
        <v>3738</v>
      </c>
      <c r="O2958" s="1" t="s">
        <v>49</v>
      </c>
      <c r="P2958">
        <v>5.5526</v>
      </c>
      <c r="Q2958" s="1" t="s">
        <v>3754</v>
      </c>
      <c r="R2958">
        <v>6.2500270143716454</v>
      </c>
      <c r="S2958" s="1" t="s">
        <v>51</v>
      </c>
      <c r="T2958" s="1" t="s">
        <v>52</v>
      </c>
      <c r="U2958">
        <v>34.703899999999997</v>
      </c>
      <c r="V2958">
        <v>32.968699999999998</v>
      </c>
      <c r="W2958">
        <v>32.968699999999998</v>
      </c>
      <c r="X2958" s="1" t="s">
        <v>53</v>
      </c>
      <c r="Y2958" s="1" t="s">
        <v>49</v>
      </c>
      <c r="Z2958" s="1" t="s">
        <v>3752</v>
      </c>
      <c r="AA2958" s="1" t="s">
        <v>3789</v>
      </c>
      <c r="AB2958" s="1" t="s">
        <v>3790</v>
      </c>
      <c r="AC2958" s="1" t="s">
        <v>125</v>
      </c>
      <c r="AD2958" s="1" t="s">
        <v>3791</v>
      </c>
      <c r="AE2958" s="1" t="s">
        <v>3792</v>
      </c>
      <c r="AF2958" s="1" t="s">
        <v>70</v>
      </c>
      <c r="AG2958" s="1" t="s">
        <v>3745</v>
      </c>
      <c r="AH2958">
        <v>1154</v>
      </c>
      <c r="AI2958" s="1" t="s">
        <v>70</v>
      </c>
      <c r="AJ2958" s="1" t="s">
        <v>71</v>
      </c>
      <c r="AK2958" s="1" t="s">
        <v>72</v>
      </c>
      <c r="AL2958">
        <v>1</v>
      </c>
      <c r="AM2958" s="1" t="s">
        <v>6087</v>
      </c>
      <c r="AN2958" s="2">
        <v>46143</v>
      </c>
      <c r="AO2958" s="3">
        <v>46143</v>
      </c>
    </row>
    <row r="2959" spans="1:41">
      <c r="A2959" s="1" t="s">
        <v>6088</v>
      </c>
      <c r="B2959" s="1" t="s">
        <v>3733</v>
      </c>
      <c r="E2959" s="1" t="s">
        <v>3787</v>
      </c>
      <c r="F2959">
        <v>46169.833333333336</v>
      </c>
      <c r="G2959">
        <v>46170.833333333336</v>
      </c>
      <c r="H2959">
        <v>46142.833333333336</v>
      </c>
      <c r="I2959">
        <v>46173.833333333336</v>
      </c>
      <c r="J2959" s="1" t="s">
        <v>3751</v>
      </c>
      <c r="K2959" s="1" t="s">
        <v>124</v>
      </c>
      <c r="L2959" s="1" t="s">
        <v>3752</v>
      </c>
      <c r="M2959" s="1" t="s">
        <v>3801</v>
      </c>
      <c r="N2959" s="1" t="s">
        <v>3738</v>
      </c>
      <c r="O2959" s="1" t="s">
        <v>49</v>
      </c>
      <c r="P2959">
        <v>5.0998999999999999</v>
      </c>
      <c r="Q2959" s="1" t="s">
        <v>3754</v>
      </c>
      <c r="R2959">
        <v>6.2500245102845149</v>
      </c>
      <c r="S2959" s="1" t="s">
        <v>51</v>
      </c>
      <c r="T2959" s="1" t="s">
        <v>52</v>
      </c>
      <c r="U2959">
        <v>31.874500000000001</v>
      </c>
      <c r="V2959">
        <v>30.280799999999999</v>
      </c>
      <c r="W2959">
        <v>30.280799999999999</v>
      </c>
      <c r="X2959" s="1" t="s">
        <v>53</v>
      </c>
      <c r="Y2959" s="1" t="s">
        <v>49</v>
      </c>
      <c r="Z2959" s="1" t="s">
        <v>3752</v>
      </c>
      <c r="AA2959" s="1" t="s">
        <v>3789</v>
      </c>
      <c r="AB2959" s="1" t="s">
        <v>3790</v>
      </c>
      <c r="AC2959" s="1" t="s">
        <v>125</v>
      </c>
      <c r="AD2959" s="1" t="s">
        <v>3791</v>
      </c>
      <c r="AE2959" s="1" t="s">
        <v>3792</v>
      </c>
      <c r="AF2959" s="1" t="s">
        <v>70</v>
      </c>
      <c r="AG2959" s="1" t="s">
        <v>3745</v>
      </c>
      <c r="AH2959">
        <v>1155</v>
      </c>
      <c r="AI2959" s="1" t="s">
        <v>70</v>
      </c>
      <c r="AJ2959" s="1" t="s">
        <v>71</v>
      </c>
      <c r="AK2959" s="1" t="s">
        <v>72</v>
      </c>
      <c r="AL2959">
        <v>1</v>
      </c>
      <c r="AM2959" s="1" t="s">
        <v>6089</v>
      </c>
      <c r="AN2959" s="2">
        <v>46143</v>
      </c>
      <c r="AO2959" s="3">
        <v>46143</v>
      </c>
    </row>
    <row r="2960" spans="1:41">
      <c r="A2960" s="1" t="s">
        <v>6090</v>
      </c>
      <c r="B2960" s="1" t="s">
        <v>3733</v>
      </c>
      <c r="E2960" s="1" t="s">
        <v>3787</v>
      </c>
      <c r="F2960">
        <v>46169.833333333336</v>
      </c>
      <c r="G2960">
        <v>46170.833333333336</v>
      </c>
      <c r="H2960">
        <v>46142.833333333336</v>
      </c>
      <c r="I2960">
        <v>46173.833333333336</v>
      </c>
      <c r="J2960" s="1" t="s">
        <v>3760</v>
      </c>
      <c r="K2960" s="1" t="s">
        <v>76</v>
      </c>
      <c r="L2960" s="1" t="s">
        <v>3761</v>
      </c>
      <c r="M2960" s="1" t="s">
        <v>3804</v>
      </c>
      <c r="N2960" s="1" t="s">
        <v>3738</v>
      </c>
      <c r="O2960" s="1" t="s">
        <v>49</v>
      </c>
      <c r="P2960">
        <v>137.60429999999999</v>
      </c>
      <c r="Q2960" s="1" t="s">
        <v>3763</v>
      </c>
      <c r="R2960">
        <v>2.5999914246865832E-2</v>
      </c>
      <c r="S2960" s="1" t="s">
        <v>51</v>
      </c>
      <c r="T2960" s="1" t="s">
        <v>52</v>
      </c>
      <c r="U2960">
        <v>3.5777000000000001</v>
      </c>
      <c r="V2960">
        <v>3.3025000000000002</v>
      </c>
      <c r="W2960">
        <v>3.3025000000000002</v>
      </c>
      <c r="X2960" s="1" t="s">
        <v>53</v>
      </c>
      <c r="Y2960" s="1" t="s">
        <v>49</v>
      </c>
      <c r="Z2960" s="1" t="s">
        <v>3761</v>
      </c>
      <c r="AA2960" s="1" t="s">
        <v>55</v>
      </c>
      <c r="AB2960" s="1" t="s">
        <v>56</v>
      </c>
      <c r="AC2960" s="1" t="s">
        <v>57</v>
      </c>
      <c r="AD2960" s="1" t="s">
        <v>58</v>
      </c>
      <c r="AE2960" s="1" t="s">
        <v>59</v>
      </c>
      <c r="AF2960" s="1" t="s">
        <v>56</v>
      </c>
      <c r="AG2960" s="1" t="s">
        <v>3745</v>
      </c>
      <c r="AH2960">
        <v>1156</v>
      </c>
      <c r="AI2960" s="1" t="s">
        <v>56</v>
      </c>
      <c r="AJ2960" s="1" t="s">
        <v>56</v>
      </c>
      <c r="AK2960" s="1" t="s">
        <v>61</v>
      </c>
      <c r="AL2960">
        <v>1</v>
      </c>
      <c r="AM2960" s="1" t="s">
        <v>6091</v>
      </c>
      <c r="AN2960" s="2">
        <v>46143</v>
      </c>
      <c r="AO2960" s="3">
        <v>46143</v>
      </c>
    </row>
    <row r="2961" spans="1:41">
      <c r="A2961" s="1" t="s">
        <v>6092</v>
      </c>
      <c r="B2961" s="1" t="s">
        <v>3733</v>
      </c>
      <c r="E2961" s="1" t="s">
        <v>3787</v>
      </c>
      <c r="F2961">
        <v>46169.833333333336</v>
      </c>
      <c r="G2961">
        <v>46170.833333333336</v>
      </c>
      <c r="H2961">
        <v>46142.833333333336</v>
      </c>
      <c r="I2961">
        <v>46173.833333333336</v>
      </c>
      <c r="J2961" s="1" t="s">
        <v>3760</v>
      </c>
      <c r="K2961" s="1" t="s">
        <v>76</v>
      </c>
      <c r="L2961" s="1" t="s">
        <v>3761</v>
      </c>
      <c r="M2961" s="1" t="s">
        <v>3807</v>
      </c>
      <c r="N2961" s="1" t="s">
        <v>3738</v>
      </c>
      <c r="O2961" s="1" t="s">
        <v>49</v>
      </c>
      <c r="P2961">
        <v>145.1063</v>
      </c>
      <c r="Q2961" s="1" t="s">
        <v>3763</v>
      </c>
      <c r="R2961">
        <v>2.6000249472283424E-2</v>
      </c>
      <c r="S2961" s="1" t="s">
        <v>51</v>
      </c>
      <c r="T2961" s="1" t="s">
        <v>52</v>
      </c>
      <c r="U2961">
        <v>3.7728000000000002</v>
      </c>
      <c r="V2961">
        <v>3.4826000000000001</v>
      </c>
      <c r="W2961">
        <v>3.4826000000000001</v>
      </c>
      <c r="X2961" s="1" t="s">
        <v>53</v>
      </c>
      <c r="Y2961" s="1" t="s">
        <v>49</v>
      </c>
      <c r="Z2961" s="1" t="s">
        <v>3761</v>
      </c>
      <c r="AA2961" s="1" t="s">
        <v>3789</v>
      </c>
      <c r="AB2961" s="1" t="s">
        <v>3790</v>
      </c>
      <c r="AC2961" s="1" t="s">
        <v>125</v>
      </c>
      <c r="AD2961" s="1" t="s">
        <v>3791</v>
      </c>
      <c r="AE2961" s="1" t="s">
        <v>3792</v>
      </c>
      <c r="AF2961" s="1" t="s">
        <v>70</v>
      </c>
      <c r="AG2961" s="1" t="s">
        <v>3745</v>
      </c>
      <c r="AH2961">
        <v>1157</v>
      </c>
      <c r="AI2961" s="1" t="s">
        <v>70</v>
      </c>
      <c r="AJ2961" s="1" t="s">
        <v>71</v>
      </c>
      <c r="AK2961" s="1" t="s">
        <v>72</v>
      </c>
      <c r="AL2961">
        <v>1</v>
      </c>
      <c r="AM2961" s="1" t="s">
        <v>6093</v>
      </c>
      <c r="AN2961" s="2">
        <v>46143</v>
      </c>
      <c r="AO2961" s="3">
        <v>46143</v>
      </c>
    </row>
    <row r="2962" spans="1:41">
      <c r="A2962" s="1" t="s">
        <v>6094</v>
      </c>
      <c r="B2962" s="1" t="s">
        <v>3733</v>
      </c>
      <c r="E2962" s="1" t="s">
        <v>3787</v>
      </c>
      <c r="F2962">
        <v>46169.833333333336</v>
      </c>
      <c r="G2962">
        <v>46170.833333333336</v>
      </c>
      <c r="H2962">
        <v>46142.833333333336</v>
      </c>
      <c r="I2962">
        <v>46173.833333333336</v>
      </c>
      <c r="J2962" s="1" t="s">
        <v>3769</v>
      </c>
      <c r="K2962" s="1" t="s">
        <v>87</v>
      </c>
      <c r="L2962" s="1" t="s">
        <v>3770</v>
      </c>
      <c r="M2962" s="1" t="s">
        <v>3810</v>
      </c>
      <c r="N2962" s="1" t="s">
        <v>3738</v>
      </c>
      <c r="O2962" s="1" t="s">
        <v>49</v>
      </c>
      <c r="P2962">
        <v>195.48490000000001</v>
      </c>
      <c r="Q2962" s="1" t="s">
        <v>3739</v>
      </c>
      <c r="R2962">
        <v>8.2600241757803297E-2</v>
      </c>
      <c r="S2962" s="1" t="s">
        <v>3740</v>
      </c>
      <c r="T2962" s="1" t="s">
        <v>52</v>
      </c>
      <c r="U2962">
        <v>16.147099999999998</v>
      </c>
      <c r="V2962">
        <v>13.3086</v>
      </c>
      <c r="W2962">
        <v>13.3086</v>
      </c>
      <c r="X2962" s="1" t="s">
        <v>53</v>
      </c>
      <c r="Y2962" s="1" t="s">
        <v>49</v>
      </c>
      <c r="Z2962" s="1" t="s">
        <v>3770</v>
      </c>
      <c r="AA2962" s="1" t="s">
        <v>3789</v>
      </c>
      <c r="AB2962" s="1" t="s">
        <v>3790</v>
      </c>
      <c r="AC2962" s="1" t="s">
        <v>125</v>
      </c>
      <c r="AD2962" s="1" t="s">
        <v>3791</v>
      </c>
      <c r="AE2962" s="1" t="s">
        <v>3792</v>
      </c>
      <c r="AF2962" s="1" t="s">
        <v>70</v>
      </c>
      <c r="AG2962" s="1" t="s">
        <v>3745</v>
      </c>
      <c r="AH2962">
        <v>1158</v>
      </c>
      <c r="AI2962" s="1" t="s">
        <v>70</v>
      </c>
      <c r="AJ2962" s="1" t="s">
        <v>71</v>
      </c>
      <c r="AK2962" s="1" t="s">
        <v>72</v>
      </c>
      <c r="AL2962">
        <v>1</v>
      </c>
      <c r="AM2962" s="1" t="s">
        <v>6095</v>
      </c>
      <c r="AN2962" s="2">
        <v>46143</v>
      </c>
      <c r="AO2962" s="3">
        <v>46143</v>
      </c>
    </row>
    <row r="2963" spans="1:41">
      <c r="A2963" s="1" t="s">
        <v>6096</v>
      </c>
      <c r="B2963" s="1" t="s">
        <v>3733</v>
      </c>
      <c r="E2963" s="1" t="s">
        <v>3787</v>
      </c>
      <c r="F2963">
        <v>46169.833333333336</v>
      </c>
      <c r="G2963">
        <v>46170.833333333336</v>
      </c>
      <c r="H2963">
        <v>46142.833333333336</v>
      </c>
      <c r="I2963">
        <v>46173.833333333336</v>
      </c>
      <c r="J2963" s="1" t="s">
        <v>3769</v>
      </c>
      <c r="K2963" s="1" t="s">
        <v>87</v>
      </c>
      <c r="L2963" s="1" t="s">
        <v>3770</v>
      </c>
      <c r="M2963" s="1" t="s">
        <v>3813</v>
      </c>
      <c r="N2963" s="1" t="s">
        <v>3738</v>
      </c>
      <c r="O2963" s="1" t="s">
        <v>49</v>
      </c>
      <c r="P2963">
        <v>189.44560000000001</v>
      </c>
      <c r="Q2963" s="1" t="s">
        <v>3739</v>
      </c>
      <c r="R2963">
        <v>8.2599965372645232E-2</v>
      </c>
      <c r="S2963" s="1" t="s">
        <v>3740</v>
      </c>
      <c r="T2963" s="1" t="s">
        <v>52</v>
      </c>
      <c r="U2963">
        <v>15.648199999999999</v>
      </c>
      <c r="V2963">
        <v>12.897500000000001</v>
      </c>
      <c r="W2963">
        <v>12.897500000000001</v>
      </c>
      <c r="X2963" s="1" t="s">
        <v>53</v>
      </c>
      <c r="Y2963" s="1" t="s">
        <v>49</v>
      </c>
      <c r="Z2963" s="1" t="s">
        <v>3770</v>
      </c>
      <c r="AA2963" s="1" t="s">
        <v>3789</v>
      </c>
      <c r="AB2963" s="1" t="s">
        <v>3790</v>
      </c>
      <c r="AC2963" s="1" t="s">
        <v>125</v>
      </c>
      <c r="AD2963" s="1" t="s">
        <v>3791</v>
      </c>
      <c r="AE2963" s="1" t="s">
        <v>3792</v>
      </c>
      <c r="AF2963" s="1" t="s">
        <v>70</v>
      </c>
      <c r="AG2963" s="1" t="s">
        <v>3745</v>
      </c>
      <c r="AH2963">
        <v>1159</v>
      </c>
      <c r="AI2963" s="1" t="s">
        <v>70</v>
      </c>
      <c r="AJ2963" s="1" t="s">
        <v>71</v>
      </c>
      <c r="AK2963" s="1" t="s">
        <v>72</v>
      </c>
      <c r="AL2963">
        <v>1</v>
      </c>
      <c r="AM2963" s="1" t="s">
        <v>6097</v>
      </c>
      <c r="AN2963" s="2">
        <v>46143</v>
      </c>
      <c r="AO2963" s="3">
        <v>46143</v>
      </c>
    </row>
    <row r="2964" spans="1:41">
      <c r="A2964" s="1" t="s">
        <v>6098</v>
      </c>
      <c r="B2964" s="1" t="s">
        <v>3733</v>
      </c>
      <c r="E2964" s="1" t="s">
        <v>3787</v>
      </c>
      <c r="F2964">
        <v>46169.833333333336</v>
      </c>
      <c r="G2964">
        <v>46170.833333333336</v>
      </c>
      <c r="H2964">
        <v>46142.833333333336</v>
      </c>
      <c r="I2964">
        <v>46173.833333333336</v>
      </c>
      <c r="J2964" s="1" t="s">
        <v>3777</v>
      </c>
      <c r="K2964" s="1" t="s">
        <v>107</v>
      </c>
      <c r="L2964" s="1" t="s">
        <v>3778</v>
      </c>
      <c r="M2964" s="1" t="s">
        <v>3816</v>
      </c>
      <c r="N2964" s="1" t="s">
        <v>3738</v>
      </c>
      <c r="O2964" s="1" t="s">
        <v>49</v>
      </c>
      <c r="P2964">
        <v>130.0795</v>
      </c>
      <c r="Q2964" s="1" t="s">
        <v>3780</v>
      </c>
      <c r="R2964">
        <v>0.49999961561967882</v>
      </c>
      <c r="S2964" s="1" t="s">
        <v>51</v>
      </c>
      <c r="T2964" s="1" t="s">
        <v>52</v>
      </c>
      <c r="U2964">
        <v>65.039699999999996</v>
      </c>
      <c r="V2964">
        <v>59.836599999999997</v>
      </c>
      <c r="W2964">
        <v>59.836599999999997</v>
      </c>
      <c r="X2964" s="1" t="s">
        <v>53</v>
      </c>
      <c r="Y2964" s="1" t="s">
        <v>49</v>
      </c>
      <c r="Z2964" s="1" t="s">
        <v>3778</v>
      </c>
      <c r="AA2964" s="1" t="s">
        <v>3817</v>
      </c>
      <c r="AB2964" s="1" t="s">
        <v>3790</v>
      </c>
      <c r="AC2964" s="1" t="s">
        <v>125</v>
      </c>
      <c r="AD2964" s="1" t="s">
        <v>3791</v>
      </c>
      <c r="AE2964" s="1" t="s">
        <v>3792</v>
      </c>
      <c r="AF2964" s="1" t="s">
        <v>70</v>
      </c>
      <c r="AG2964" s="1" t="s">
        <v>3745</v>
      </c>
      <c r="AH2964">
        <v>1160</v>
      </c>
      <c r="AI2964" s="1" t="s">
        <v>113</v>
      </c>
      <c r="AJ2964" s="1" t="s">
        <v>114</v>
      </c>
      <c r="AK2964" s="1" t="s">
        <v>115</v>
      </c>
      <c r="AL2964">
        <v>1</v>
      </c>
      <c r="AM2964" s="1" t="s">
        <v>6099</v>
      </c>
      <c r="AN2964" s="2">
        <v>46143</v>
      </c>
      <c r="AO2964" s="3">
        <v>46143</v>
      </c>
    </row>
    <row r="2965" spans="1:41">
      <c r="A2965" s="1" t="s">
        <v>6100</v>
      </c>
      <c r="B2965" s="1" t="s">
        <v>3733</v>
      </c>
      <c r="E2965" s="1" t="s">
        <v>3787</v>
      </c>
      <c r="F2965">
        <v>46169.833333333336</v>
      </c>
      <c r="G2965">
        <v>46170.833333333336</v>
      </c>
      <c r="H2965">
        <v>46142.833333333336</v>
      </c>
      <c r="I2965">
        <v>46173.833333333336</v>
      </c>
      <c r="J2965" s="1" t="s">
        <v>3777</v>
      </c>
      <c r="K2965" s="1" t="s">
        <v>107</v>
      </c>
      <c r="L2965" s="1" t="s">
        <v>3778</v>
      </c>
      <c r="M2965" s="1" t="s">
        <v>3820</v>
      </c>
      <c r="N2965" s="1" t="s">
        <v>3738</v>
      </c>
      <c r="O2965" s="1" t="s">
        <v>49</v>
      </c>
      <c r="P2965">
        <v>146.97190000000001</v>
      </c>
      <c r="Q2965" s="1" t="s">
        <v>3780</v>
      </c>
      <c r="R2965">
        <v>0.49999965979891398</v>
      </c>
      <c r="S2965" s="1" t="s">
        <v>51</v>
      </c>
      <c r="T2965" s="1" t="s">
        <v>52</v>
      </c>
      <c r="U2965">
        <v>73.485900000000001</v>
      </c>
      <c r="V2965">
        <v>67.607100000000003</v>
      </c>
      <c r="W2965">
        <v>67.607100000000003</v>
      </c>
      <c r="X2965" s="1" t="s">
        <v>53</v>
      </c>
      <c r="Y2965" s="1" t="s">
        <v>49</v>
      </c>
      <c r="Z2965" s="1" t="s">
        <v>3778</v>
      </c>
      <c r="AA2965" s="1" t="s">
        <v>3817</v>
      </c>
      <c r="AB2965" s="1" t="s">
        <v>3790</v>
      </c>
      <c r="AC2965" s="1" t="s">
        <v>125</v>
      </c>
      <c r="AD2965" s="1" t="s">
        <v>3791</v>
      </c>
      <c r="AE2965" s="1" t="s">
        <v>3792</v>
      </c>
      <c r="AF2965" s="1" t="s">
        <v>70</v>
      </c>
      <c r="AG2965" s="1" t="s">
        <v>3745</v>
      </c>
      <c r="AH2965">
        <v>1161</v>
      </c>
      <c r="AI2965" s="1" t="s">
        <v>113</v>
      </c>
      <c r="AJ2965" s="1" t="s">
        <v>114</v>
      </c>
      <c r="AK2965" s="1" t="s">
        <v>115</v>
      </c>
      <c r="AL2965">
        <v>1</v>
      </c>
      <c r="AM2965" s="1" t="s">
        <v>6101</v>
      </c>
      <c r="AN2965" s="2">
        <v>46143</v>
      </c>
      <c r="AO2965" s="3">
        <v>46143</v>
      </c>
    </row>
    <row r="2966" spans="1:41">
      <c r="A2966" s="1" t="s">
        <v>6102</v>
      </c>
      <c r="B2966" s="1" t="s">
        <v>3733</v>
      </c>
      <c r="E2966" s="1" t="s">
        <v>3734</v>
      </c>
      <c r="F2966">
        <v>46170.833333333336</v>
      </c>
      <c r="G2966">
        <v>46171.833333333336</v>
      </c>
      <c r="H2966">
        <v>46142.833333333336</v>
      </c>
      <c r="I2966">
        <v>46173.833333333336</v>
      </c>
      <c r="J2966" s="1" t="s">
        <v>3735</v>
      </c>
      <c r="K2966" s="1" t="s">
        <v>45</v>
      </c>
      <c r="L2966" s="1" t="s">
        <v>3736</v>
      </c>
      <c r="M2966" s="1" t="s">
        <v>3737</v>
      </c>
      <c r="N2966" s="1" t="s">
        <v>3738</v>
      </c>
      <c r="O2966" s="1" t="s">
        <v>49</v>
      </c>
      <c r="P2966">
        <v>1458.3195000000001</v>
      </c>
      <c r="Q2966" s="1" t="s">
        <v>3739</v>
      </c>
      <c r="R2966">
        <v>3.1610974138383256E-2</v>
      </c>
      <c r="S2966" s="1" t="s">
        <v>3740</v>
      </c>
      <c r="T2966" s="1" t="s">
        <v>52</v>
      </c>
      <c r="U2966">
        <v>46.0989</v>
      </c>
      <c r="V2966">
        <v>37.405900000000003</v>
      </c>
      <c r="W2966">
        <v>37.405900000000003</v>
      </c>
      <c r="X2966" s="1" t="s">
        <v>53</v>
      </c>
      <c r="Y2966" s="1" t="s">
        <v>49</v>
      </c>
      <c r="Z2966" s="1" t="s">
        <v>3736</v>
      </c>
      <c r="AA2966" s="1" t="s">
        <v>3741</v>
      </c>
      <c r="AB2966" s="1" t="s">
        <v>3742</v>
      </c>
      <c r="AC2966" s="1" t="s">
        <v>67</v>
      </c>
      <c r="AD2966" s="1" t="s">
        <v>3743</v>
      </c>
      <c r="AE2966" s="1" t="s">
        <v>3744</v>
      </c>
      <c r="AF2966" s="1" t="s">
        <v>70</v>
      </c>
      <c r="AG2966" s="1" t="s">
        <v>3745</v>
      </c>
      <c r="AH2966">
        <v>1162</v>
      </c>
      <c r="AI2966" s="1" t="s">
        <v>70</v>
      </c>
      <c r="AJ2966" s="1" t="s">
        <v>71</v>
      </c>
      <c r="AK2966" s="1" t="s">
        <v>72</v>
      </c>
      <c r="AL2966">
        <v>1</v>
      </c>
      <c r="AM2966" s="1" t="s">
        <v>6103</v>
      </c>
      <c r="AN2966" s="2">
        <v>46143</v>
      </c>
      <c r="AO2966" s="3">
        <v>46143</v>
      </c>
    </row>
    <row r="2967" spans="1:41">
      <c r="A2967" s="1" t="s">
        <v>6104</v>
      </c>
      <c r="B2967" s="1" t="s">
        <v>3733</v>
      </c>
      <c r="E2967" s="1" t="s">
        <v>3734</v>
      </c>
      <c r="F2967">
        <v>46170.833333333336</v>
      </c>
      <c r="G2967">
        <v>46171.833333333336</v>
      </c>
      <c r="H2967">
        <v>46142.833333333336</v>
      </c>
      <c r="I2967">
        <v>46173.833333333336</v>
      </c>
      <c r="J2967" s="1" t="s">
        <v>3735</v>
      </c>
      <c r="K2967" s="1" t="s">
        <v>45</v>
      </c>
      <c r="L2967" s="1" t="s">
        <v>3736</v>
      </c>
      <c r="M2967" s="1" t="s">
        <v>3748</v>
      </c>
      <c r="N2967" s="1" t="s">
        <v>3738</v>
      </c>
      <c r="O2967" s="1" t="s">
        <v>49</v>
      </c>
      <c r="P2967">
        <v>1606.1412</v>
      </c>
      <c r="Q2967" s="1" t="s">
        <v>3739</v>
      </c>
      <c r="R2967">
        <v>3.1610981649683109E-2</v>
      </c>
      <c r="S2967" s="1" t="s">
        <v>3740</v>
      </c>
      <c r="T2967" s="1" t="s">
        <v>52</v>
      </c>
      <c r="U2967">
        <v>50.771700000000003</v>
      </c>
      <c r="V2967">
        <v>41.197499999999998</v>
      </c>
      <c r="W2967">
        <v>41.197499999999998</v>
      </c>
      <c r="X2967" s="1" t="s">
        <v>53</v>
      </c>
      <c r="Y2967" s="1" t="s">
        <v>49</v>
      </c>
      <c r="Z2967" s="1" t="s">
        <v>3736</v>
      </c>
      <c r="AA2967" s="1" t="s">
        <v>3741</v>
      </c>
      <c r="AB2967" s="1" t="s">
        <v>3742</v>
      </c>
      <c r="AC2967" s="1" t="s">
        <v>67</v>
      </c>
      <c r="AD2967" s="1" t="s">
        <v>3743</v>
      </c>
      <c r="AE2967" s="1" t="s">
        <v>3744</v>
      </c>
      <c r="AF2967" s="1" t="s">
        <v>70</v>
      </c>
      <c r="AG2967" s="1" t="s">
        <v>3745</v>
      </c>
      <c r="AH2967">
        <v>1163</v>
      </c>
      <c r="AI2967" s="1" t="s">
        <v>70</v>
      </c>
      <c r="AJ2967" s="1" t="s">
        <v>71</v>
      </c>
      <c r="AK2967" s="1" t="s">
        <v>72</v>
      </c>
      <c r="AL2967">
        <v>1</v>
      </c>
      <c r="AM2967" s="1" t="s">
        <v>6105</v>
      </c>
      <c r="AN2967" s="2">
        <v>46143</v>
      </c>
      <c r="AO2967" s="3">
        <v>46143</v>
      </c>
    </row>
    <row r="2968" spans="1:41">
      <c r="A2968" s="1" t="s">
        <v>6106</v>
      </c>
      <c r="B2968" s="1" t="s">
        <v>3733</v>
      </c>
      <c r="E2968" s="1" t="s">
        <v>3734</v>
      </c>
      <c r="F2968">
        <v>46170.833333333336</v>
      </c>
      <c r="G2968">
        <v>46171.833333333336</v>
      </c>
      <c r="H2968">
        <v>46142.833333333336</v>
      </c>
      <c r="I2968">
        <v>46173.833333333336</v>
      </c>
      <c r="J2968" s="1" t="s">
        <v>3751</v>
      </c>
      <c r="K2968" s="1" t="s">
        <v>124</v>
      </c>
      <c r="L2968" s="1" t="s">
        <v>3752</v>
      </c>
      <c r="M2968" s="1" t="s">
        <v>3753</v>
      </c>
      <c r="N2968" s="1" t="s">
        <v>3738</v>
      </c>
      <c r="O2968" s="1" t="s">
        <v>49</v>
      </c>
      <c r="P2968">
        <v>11.694800000000001</v>
      </c>
      <c r="Q2968" s="1" t="s">
        <v>3754</v>
      </c>
      <c r="R2968">
        <v>6.25</v>
      </c>
      <c r="S2968" s="1" t="s">
        <v>51</v>
      </c>
      <c r="T2968" s="1" t="s">
        <v>52</v>
      </c>
      <c r="U2968">
        <v>73.092500000000001</v>
      </c>
      <c r="V2968">
        <v>69.437899999999999</v>
      </c>
      <c r="W2968">
        <v>69.437899999999999</v>
      </c>
      <c r="X2968" s="1" t="s">
        <v>53</v>
      </c>
      <c r="Y2968" s="1" t="s">
        <v>49</v>
      </c>
      <c r="Z2968" s="1" t="s">
        <v>3752</v>
      </c>
      <c r="AA2968" s="1" t="s">
        <v>3741</v>
      </c>
      <c r="AB2968" s="1" t="s">
        <v>3742</v>
      </c>
      <c r="AC2968" s="1" t="s">
        <v>67</v>
      </c>
      <c r="AD2968" s="1" t="s">
        <v>3743</v>
      </c>
      <c r="AE2968" s="1" t="s">
        <v>3744</v>
      </c>
      <c r="AF2968" s="1" t="s">
        <v>70</v>
      </c>
      <c r="AG2968" s="1" t="s">
        <v>3745</v>
      </c>
      <c r="AH2968">
        <v>1164</v>
      </c>
      <c r="AI2968" s="1" t="s">
        <v>70</v>
      </c>
      <c r="AJ2968" s="1" t="s">
        <v>71</v>
      </c>
      <c r="AK2968" s="1" t="s">
        <v>72</v>
      </c>
      <c r="AL2968">
        <v>1</v>
      </c>
      <c r="AM2968" s="1" t="s">
        <v>6107</v>
      </c>
      <c r="AN2968" s="2">
        <v>46143</v>
      </c>
      <c r="AO2968" s="3">
        <v>46143</v>
      </c>
    </row>
    <row r="2969" spans="1:41">
      <c r="A2969" s="1" t="s">
        <v>6108</v>
      </c>
      <c r="B2969" s="1" t="s">
        <v>3733</v>
      </c>
      <c r="E2969" s="1" t="s">
        <v>3734</v>
      </c>
      <c r="F2969">
        <v>46170.833333333336</v>
      </c>
      <c r="G2969">
        <v>46171.833333333336</v>
      </c>
      <c r="H2969">
        <v>46142.833333333336</v>
      </c>
      <c r="I2969">
        <v>46173.833333333336</v>
      </c>
      <c r="J2969" s="1" t="s">
        <v>3751</v>
      </c>
      <c r="K2969" s="1" t="s">
        <v>124</v>
      </c>
      <c r="L2969" s="1" t="s">
        <v>3752</v>
      </c>
      <c r="M2969" s="1" t="s">
        <v>3757</v>
      </c>
      <c r="N2969" s="1" t="s">
        <v>3738</v>
      </c>
      <c r="O2969" s="1" t="s">
        <v>49</v>
      </c>
      <c r="P2969">
        <v>11.6433</v>
      </c>
      <c r="Q2969" s="1" t="s">
        <v>3754</v>
      </c>
      <c r="R2969">
        <v>6.2499720869512938</v>
      </c>
      <c r="S2969" s="1" t="s">
        <v>51</v>
      </c>
      <c r="T2969" s="1" t="s">
        <v>52</v>
      </c>
      <c r="U2969">
        <v>72.770300000000006</v>
      </c>
      <c r="V2969">
        <v>69.131799999999998</v>
      </c>
      <c r="W2969">
        <v>69.131799999999998</v>
      </c>
      <c r="X2969" s="1" t="s">
        <v>53</v>
      </c>
      <c r="Y2969" s="1" t="s">
        <v>49</v>
      </c>
      <c r="Z2969" s="1" t="s">
        <v>3752</v>
      </c>
      <c r="AA2969" s="1" t="s">
        <v>3741</v>
      </c>
      <c r="AB2969" s="1" t="s">
        <v>3742</v>
      </c>
      <c r="AC2969" s="1" t="s">
        <v>67</v>
      </c>
      <c r="AD2969" s="1" t="s">
        <v>3743</v>
      </c>
      <c r="AE2969" s="1" t="s">
        <v>3744</v>
      </c>
      <c r="AF2969" s="1" t="s">
        <v>70</v>
      </c>
      <c r="AG2969" s="1" t="s">
        <v>3745</v>
      </c>
      <c r="AH2969">
        <v>1165</v>
      </c>
      <c r="AI2969" s="1" t="s">
        <v>70</v>
      </c>
      <c r="AJ2969" s="1" t="s">
        <v>71</v>
      </c>
      <c r="AK2969" s="1" t="s">
        <v>72</v>
      </c>
      <c r="AL2969">
        <v>1</v>
      </c>
      <c r="AM2969" s="1" t="s">
        <v>6109</v>
      </c>
      <c r="AN2969" s="2">
        <v>46143</v>
      </c>
      <c r="AO2969" s="3">
        <v>46143</v>
      </c>
    </row>
    <row r="2970" spans="1:41">
      <c r="A2970" s="1" t="s">
        <v>6110</v>
      </c>
      <c r="B2970" s="1" t="s">
        <v>3733</v>
      </c>
      <c r="E2970" s="1" t="s">
        <v>3734</v>
      </c>
      <c r="F2970">
        <v>46170.833333333336</v>
      </c>
      <c r="G2970">
        <v>46171.833333333336</v>
      </c>
      <c r="H2970">
        <v>46142.833333333336</v>
      </c>
      <c r="I2970">
        <v>46173.833333333336</v>
      </c>
      <c r="J2970" s="1" t="s">
        <v>3760</v>
      </c>
      <c r="K2970" s="1" t="s">
        <v>76</v>
      </c>
      <c r="L2970" s="1" t="s">
        <v>3761</v>
      </c>
      <c r="M2970" s="1" t="s">
        <v>3762</v>
      </c>
      <c r="N2970" s="1" t="s">
        <v>3738</v>
      </c>
      <c r="O2970" s="1" t="s">
        <v>49</v>
      </c>
      <c r="P2970">
        <v>343.95530000000002</v>
      </c>
      <c r="Q2970" s="1" t="s">
        <v>3763</v>
      </c>
      <c r="R2970">
        <v>2.599989010199872E-2</v>
      </c>
      <c r="S2970" s="1" t="s">
        <v>51</v>
      </c>
      <c r="T2970" s="1" t="s">
        <v>52</v>
      </c>
      <c r="U2970">
        <v>8.9428000000000001</v>
      </c>
      <c r="V2970">
        <v>8.2548999999999992</v>
      </c>
      <c r="W2970">
        <v>8.2548999999999992</v>
      </c>
      <c r="X2970" s="1" t="s">
        <v>53</v>
      </c>
      <c r="Y2970" s="1" t="s">
        <v>49</v>
      </c>
      <c r="Z2970" s="1" t="s">
        <v>3761</v>
      </c>
      <c r="AA2970" s="1" t="s">
        <v>3741</v>
      </c>
      <c r="AB2970" s="1" t="s">
        <v>3742</v>
      </c>
      <c r="AC2970" s="1" t="s">
        <v>67</v>
      </c>
      <c r="AD2970" s="1" t="s">
        <v>3743</v>
      </c>
      <c r="AE2970" s="1" t="s">
        <v>3744</v>
      </c>
      <c r="AF2970" s="1" t="s">
        <v>70</v>
      </c>
      <c r="AG2970" s="1" t="s">
        <v>3745</v>
      </c>
      <c r="AH2970">
        <v>1166</v>
      </c>
      <c r="AI2970" s="1" t="s">
        <v>70</v>
      </c>
      <c r="AJ2970" s="1" t="s">
        <v>71</v>
      </c>
      <c r="AK2970" s="1" t="s">
        <v>72</v>
      </c>
      <c r="AL2970">
        <v>1</v>
      </c>
      <c r="AM2970" s="1" t="s">
        <v>6111</v>
      </c>
      <c r="AN2970" s="2">
        <v>46143</v>
      </c>
      <c r="AO2970" s="3">
        <v>46143</v>
      </c>
    </row>
    <row r="2971" spans="1:41">
      <c r="A2971" s="1" t="s">
        <v>6112</v>
      </c>
      <c r="B2971" s="1" t="s">
        <v>3733</v>
      </c>
      <c r="E2971" s="1" t="s">
        <v>3734</v>
      </c>
      <c r="F2971">
        <v>46170.833333333336</v>
      </c>
      <c r="G2971">
        <v>46171.833333333336</v>
      </c>
      <c r="H2971">
        <v>46142.833333333336</v>
      </c>
      <c r="I2971">
        <v>46173.833333333336</v>
      </c>
      <c r="J2971" s="1" t="s">
        <v>3760</v>
      </c>
      <c r="K2971" s="1" t="s">
        <v>76</v>
      </c>
      <c r="L2971" s="1" t="s">
        <v>3761</v>
      </c>
      <c r="M2971" s="1" t="s">
        <v>3766</v>
      </c>
      <c r="N2971" s="1" t="s">
        <v>3738</v>
      </c>
      <c r="O2971" s="1" t="s">
        <v>49</v>
      </c>
      <c r="P2971">
        <v>334.58260000000001</v>
      </c>
      <c r="Q2971" s="1" t="s">
        <v>3763</v>
      </c>
      <c r="R2971">
        <v>2.599985773318756E-2</v>
      </c>
      <c r="S2971" s="1" t="s">
        <v>51</v>
      </c>
      <c r="T2971" s="1" t="s">
        <v>52</v>
      </c>
      <c r="U2971">
        <v>8.6990999999999996</v>
      </c>
      <c r="V2971">
        <v>8.0299999999999994</v>
      </c>
      <c r="W2971">
        <v>8.0299999999999994</v>
      </c>
      <c r="X2971" s="1" t="s">
        <v>53</v>
      </c>
      <c r="Y2971" s="1" t="s">
        <v>49</v>
      </c>
      <c r="Z2971" s="1" t="s">
        <v>3761</v>
      </c>
      <c r="AA2971" s="1" t="s">
        <v>3741</v>
      </c>
      <c r="AB2971" s="1" t="s">
        <v>3742</v>
      </c>
      <c r="AC2971" s="1" t="s">
        <v>67</v>
      </c>
      <c r="AD2971" s="1" t="s">
        <v>3743</v>
      </c>
      <c r="AE2971" s="1" t="s">
        <v>3744</v>
      </c>
      <c r="AF2971" s="1" t="s">
        <v>70</v>
      </c>
      <c r="AG2971" s="1" t="s">
        <v>3745</v>
      </c>
      <c r="AH2971">
        <v>1167</v>
      </c>
      <c r="AI2971" s="1" t="s">
        <v>70</v>
      </c>
      <c r="AJ2971" s="1" t="s">
        <v>71</v>
      </c>
      <c r="AK2971" s="1" t="s">
        <v>72</v>
      </c>
      <c r="AL2971">
        <v>1</v>
      </c>
      <c r="AM2971" s="1" t="s">
        <v>6113</v>
      </c>
      <c r="AN2971" s="2">
        <v>46143</v>
      </c>
      <c r="AO2971" s="3">
        <v>46143</v>
      </c>
    </row>
    <row r="2972" spans="1:41">
      <c r="A2972" s="1" t="s">
        <v>6114</v>
      </c>
      <c r="B2972" s="1" t="s">
        <v>3733</v>
      </c>
      <c r="E2972" s="1" t="s">
        <v>3734</v>
      </c>
      <c r="F2972">
        <v>46170.833333333336</v>
      </c>
      <c r="G2972">
        <v>46171.833333333336</v>
      </c>
      <c r="H2972">
        <v>46142.833333333336</v>
      </c>
      <c r="I2972">
        <v>46173.833333333336</v>
      </c>
      <c r="J2972" s="1" t="s">
        <v>3769</v>
      </c>
      <c r="K2972" s="1" t="s">
        <v>87</v>
      </c>
      <c r="L2972" s="1" t="s">
        <v>3770</v>
      </c>
      <c r="M2972" s="1" t="s">
        <v>3771</v>
      </c>
      <c r="N2972" s="1" t="s">
        <v>3738</v>
      </c>
      <c r="O2972" s="1" t="s">
        <v>49</v>
      </c>
      <c r="P2972">
        <v>461.37819999999999</v>
      </c>
      <c r="Q2972" s="1" t="s">
        <v>3739</v>
      </c>
      <c r="R2972">
        <v>8.2599914777074429E-2</v>
      </c>
      <c r="S2972" s="1" t="s">
        <v>3740</v>
      </c>
      <c r="T2972" s="1" t="s">
        <v>52</v>
      </c>
      <c r="U2972">
        <v>38.1098</v>
      </c>
      <c r="V2972">
        <v>31.410599999999999</v>
      </c>
      <c r="W2972">
        <v>31.410599999999999</v>
      </c>
      <c r="X2972" s="1" t="s">
        <v>53</v>
      </c>
      <c r="Y2972" s="1" t="s">
        <v>49</v>
      </c>
      <c r="Z2972" s="1" t="s">
        <v>3770</v>
      </c>
      <c r="AA2972" s="1" t="s">
        <v>3741</v>
      </c>
      <c r="AB2972" s="1" t="s">
        <v>3742</v>
      </c>
      <c r="AC2972" s="1" t="s">
        <v>67</v>
      </c>
      <c r="AD2972" s="1" t="s">
        <v>3743</v>
      </c>
      <c r="AE2972" s="1" t="s">
        <v>3744</v>
      </c>
      <c r="AF2972" s="1" t="s">
        <v>70</v>
      </c>
      <c r="AG2972" s="1" t="s">
        <v>3745</v>
      </c>
      <c r="AH2972">
        <v>1168</v>
      </c>
      <c r="AI2972" s="1" t="s">
        <v>70</v>
      </c>
      <c r="AJ2972" s="1" t="s">
        <v>71</v>
      </c>
      <c r="AK2972" s="1" t="s">
        <v>72</v>
      </c>
      <c r="AL2972">
        <v>1</v>
      </c>
      <c r="AM2972" s="1" t="s">
        <v>6115</v>
      </c>
      <c r="AN2972" s="2">
        <v>46143</v>
      </c>
      <c r="AO2972" s="3">
        <v>46143</v>
      </c>
    </row>
    <row r="2973" spans="1:41">
      <c r="A2973" s="1" t="s">
        <v>6116</v>
      </c>
      <c r="B2973" s="1" t="s">
        <v>3733</v>
      </c>
      <c r="E2973" s="1" t="s">
        <v>3734</v>
      </c>
      <c r="F2973">
        <v>46170.833333333336</v>
      </c>
      <c r="G2973">
        <v>46171.833333333336</v>
      </c>
      <c r="H2973">
        <v>46142.833333333336</v>
      </c>
      <c r="I2973">
        <v>46173.833333333336</v>
      </c>
      <c r="J2973" s="1" t="s">
        <v>3769</v>
      </c>
      <c r="K2973" s="1" t="s">
        <v>87</v>
      </c>
      <c r="L2973" s="1" t="s">
        <v>3770</v>
      </c>
      <c r="M2973" s="1" t="s">
        <v>3774</v>
      </c>
      <c r="N2973" s="1" t="s">
        <v>3738</v>
      </c>
      <c r="O2973" s="1" t="s">
        <v>49</v>
      </c>
      <c r="P2973">
        <v>402.24529999999999</v>
      </c>
      <c r="Q2973" s="1" t="s">
        <v>3739</v>
      </c>
      <c r="R2973">
        <v>8.2600095016647807E-2</v>
      </c>
      <c r="S2973" s="1" t="s">
        <v>3740</v>
      </c>
      <c r="T2973" s="1" t="s">
        <v>52</v>
      </c>
      <c r="U2973">
        <v>33.225499999999997</v>
      </c>
      <c r="V2973">
        <v>27.384799999999998</v>
      </c>
      <c r="W2973">
        <v>27.384799999999998</v>
      </c>
      <c r="X2973" s="1" t="s">
        <v>53</v>
      </c>
      <c r="Y2973" s="1" t="s">
        <v>49</v>
      </c>
      <c r="Z2973" s="1" t="s">
        <v>3770</v>
      </c>
      <c r="AA2973" s="1" t="s">
        <v>3741</v>
      </c>
      <c r="AB2973" s="1" t="s">
        <v>3742</v>
      </c>
      <c r="AC2973" s="1" t="s">
        <v>67</v>
      </c>
      <c r="AD2973" s="1" t="s">
        <v>3743</v>
      </c>
      <c r="AE2973" s="1" t="s">
        <v>3744</v>
      </c>
      <c r="AF2973" s="1" t="s">
        <v>70</v>
      </c>
      <c r="AG2973" s="1" t="s">
        <v>3745</v>
      </c>
      <c r="AH2973">
        <v>1169</v>
      </c>
      <c r="AI2973" s="1" t="s">
        <v>70</v>
      </c>
      <c r="AJ2973" s="1" t="s">
        <v>71</v>
      </c>
      <c r="AK2973" s="1" t="s">
        <v>72</v>
      </c>
      <c r="AL2973">
        <v>1</v>
      </c>
      <c r="AM2973" s="1" t="s">
        <v>6117</v>
      </c>
      <c r="AN2973" s="2">
        <v>46143</v>
      </c>
      <c r="AO2973" s="3">
        <v>46143</v>
      </c>
    </row>
    <row r="2974" spans="1:41">
      <c r="A2974" s="1" t="s">
        <v>6118</v>
      </c>
      <c r="B2974" s="1" t="s">
        <v>3733</v>
      </c>
      <c r="E2974" s="1" t="s">
        <v>3734</v>
      </c>
      <c r="F2974">
        <v>46170.833333333336</v>
      </c>
      <c r="G2974">
        <v>46171.833333333336</v>
      </c>
      <c r="H2974">
        <v>46142.833333333336</v>
      </c>
      <c r="I2974">
        <v>46173.833333333336</v>
      </c>
      <c r="J2974" s="1" t="s">
        <v>3777</v>
      </c>
      <c r="K2974" s="1" t="s">
        <v>107</v>
      </c>
      <c r="L2974" s="1" t="s">
        <v>3778</v>
      </c>
      <c r="M2974" s="1" t="s">
        <v>3779</v>
      </c>
      <c r="N2974" s="1" t="s">
        <v>3738</v>
      </c>
      <c r="O2974" s="1" t="s">
        <v>49</v>
      </c>
      <c r="P2974">
        <v>328.22160000000002</v>
      </c>
      <c r="Q2974" s="1" t="s">
        <v>3780</v>
      </c>
      <c r="R2974">
        <v>0.5</v>
      </c>
      <c r="S2974" s="1" t="s">
        <v>51</v>
      </c>
      <c r="T2974" s="1" t="s">
        <v>52</v>
      </c>
      <c r="U2974">
        <v>164.11080000000001</v>
      </c>
      <c r="V2974">
        <v>150.982</v>
      </c>
      <c r="W2974">
        <v>150.982</v>
      </c>
      <c r="X2974" s="1" t="s">
        <v>53</v>
      </c>
      <c r="Y2974" s="1" t="s">
        <v>49</v>
      </c>
      <c r="Z2974" s="1" t="s">
        <v>3778</v>
      </c>
      <c r="AA2974" s="1" t="s">
        <v>3781</v>
      </c>
      <c r="AB2974" s="1" t="s">
        <v>3742</v>
      </c>
      <c r="AC2974" s="1" t="s">
        <v>67</v>
      </c>
      <c r="AD2974" s="1" t="s">
        <v>3743</v>
      </c>
      <c r="AE2974" s="1" t="s">
        <v>3744</v>
      </c>
      <c r="AF2974" s="1" t="s">
        <v>70</v>
      </c>
      <c r="AG2974" s="1" t="s">
        <v>3745</v>
      </c>
      <c r="AH2974">
        <v>1170</v>
      </c>
      <c r="AI2974" s="1" t="s">
        <v>113</v>
      </c>
      <c r="AJ2974" s="1" t="s">
        <v>114</v>
      </c>
      <c r="AK2974" s="1" t="s">
        <v>115</v>
      </c>
      <c r="AL2974">
        <v>1</v>
      </c>
      <c r="AM2974" s="1" t="s">
        <v>6119</v>
      </c>
      <c r="AN2974" s="2">
        <v>46143</v>
      </c>
      <c r="AO2974" s="3">
        <v>46143</v>
      </c>
    </row>
    <row r="2975" spans="1:41">
      <c r="A2975" s="1" t="s">
        <v>6120</v>
      </c>
      <c r="B2975" s="1" t="s">
        <v>3733</v>
      </c>
      <c r="E2975" s="1" t="s">
        <v>3734</v>
      </c>
      <c r="F2975">
        <v>46170.833333333336</v>
      </c>
      <c r="G2975">
        <v>46171.833333333336</v>
      </c>
      <c r="H2975">
        <v>46142.833333333336</v>
      </c>
      <c r="I2975">
        <v>46173.833333333336</v>
      </c>
      <c r="J2975" s="1" t="s">
        <v>3777</v>
      </c>
      <c r="K2975" s="1" t="s">
        <v>107</v>
      </c>
      <c r="L2975" s="1" t="s">
        <v>3778</v>
      </c>
      <c r="M2975" s="1" t="s">
        <v>3784</v>
      </c>
      <c r="N2975" s="1" t="s">
        <v>3738</v>
      </c>
      <c r="O2975" s="1" t="s">
        <v>49</v>
      </c>
      <c r="P2975">
        <v>323.78570000000002</v>
      </c>
      <c r="Q2975" s="1" t="s">
        <v>3780</v>
      </c>
      <c r="R2975">
        <v>0.50000015442312618</v>
      </c>
      <c r="S2975" s="1" t="s">
        <v>51</v>
      </c>
      <c r="T2975" s="1" t="s">
        <v>52</v>
      </c>
      <c r="U2975">
        <v>161.8929</v>
      </c>
      <c r="V2975">
        <v>148.94139999999999</v>
      </c>
      <c r="W2975">
        <v>148.94139999999999</v>
      </c>
      <c r="X2975" s="1" t="s">
        <v>53</v>
      </c>
      <c r="Y2975" s="1" t="s">
        <v>49</v>
      </c>
      <c r="Z2975" s="1" t="s">
        <v>3778</v>
      </c>
      <c r="AA2975" s="1" t="s">
        <v>3781</v>
      </c>
      <c r="AB2975" s="1" t="s">
        <v>3742</v>
      </c>
      <c r="AC2975" s="1" t="s">
        <v>67</v>
      </c>
      <c r="AD2975" s="1" t="s">
        <v>3743</v>
      </c>
      <c r="AE2975" s="1" t="s">
        <v>3744</v>
      </c>
      <c r="AF2975" s="1" t="s">
        <v>70</v>
      </c>
      <c r="AG2975" s="1" t="s">
        <v>3745</v>
      </c>
      <c r="AH2975">
        <v>1171</v>
      </c>
      <c r="AI2975" s="1" t="s">
        <v>113</v>
      </c>
      <c r="AJ2975" s="1" t="s">
        <v>114</v>
      </c>
      <c r="AK2975" s="1" t="s">
        <v>115</v>
      </c>
      <c r="AL2975">
        <v>1</v>
      </c>
      <c r="AM2975" s="1" t="s">
        <v>6121</v>
      </c>
      <c r="AN2975" s="2">
        <v>46143</v>
      </c>
      <c r="AO2975" s="3">
        <v>46143</v>
      </c>
    </row>
    <row r="2976" spans="1:41">
      <c r="A2976" s="1" t="s">
        <v>6122</v>
      </c>
      <c r="B2976" s="1" t="s">
        <v>3733</v>
      </c>
      <c r="E2976" s="1" t="s">
        <v>3787</v>
      </c>
      <c r="F2976">
        <v>46170.833333333336</v>
      </c>
      <c r="G2976">
        <v>46171.833333333336</v>
      </c>
      <c r="H2976">
        <v>46142.833333333336</v>
      </c>
      <c r="I2976">
        <v>46173.833333333336</v>
      </c>
      <c r="J2976" s="1" t="s">
        <v>3735</v>
      </c>
      <c r="K2976" s="1" t="s">
        <v>45</v>
      </c>
      <c r="L2976" s="1" t="s">
        <v>3736</v>
      </c>
      <c r="M2976" s="1" t="s">
        <v>3788</v>
      </c>
      <c r="N2976" s="1" t="s">
        <v>3738</v>
      </c>
      <c r="O2976" s="1" t="s">
        <v>49</v>
      </c>
      <c r="P2976">
        <v>686.76930000000004</v>
      </c>
      <c r="Q2976" s="1" t="s">
        <v>3739</v>
      </c>
      <c r="R2976">
        <v>3.1611051920928911E-2</v>
      </c>
      <c r="S2976" s="1" t="s">
        <v>3740</v>
      </c>
      <c r="T2976" s="1" t="s">
        <v>52</v>
      </c>
      <c r="U2976">
        <v>21.709499999999998</v>
      </c>
      <c r="V2976">
        <v>17.615600000000001</v>
      </c>
      <c r="W2976">
        <v>17.615600000000001</v>
      </c>
      <c r="X2976" s="1" t="s">
        <v>53</v>
      </c>
      <c r="Y2976" s="1" t="s">
        <v>49</v>
      </c>
      <c r="Z2976" s="1" t="s">
        <v>3736</v>
      </c>
      <c r="AA2976" s="1" t="s">
        <v>3789</v>
      </c>
      <c r="AB2976" s="1" t="s">
        <v>3790</v>
      </c>
      <c r="AC2976" s="1" t="s">
        <v>125</v>
      </c>
      <c r="AD2976" s="1" t="s">
        <v>3791</v>
      </c>
      <c r="AE2976" s="1" t="s">
        <v>3792</v>
      </c>
      <c r="AF2976" s="1" t="s">
        <v>70</v>
      </c>
      <c r="AG2976" s="1" t="s">
        <v>3745</v>
      </c>
      <c r="AH2976">
        <v>1172</v>
      </c>
      <c r="AI2976" s="1" t="s">
        <v>70</v>
      </c>
      <c r="AJ2976" s="1" t="s">
        <v>71</v>
      </c>
      <c r="AK2976" s="1" t="s">
        <v>72</v>
      </c>
      <c r="AL2976">
        <v>1</v>
      </c>
      <c r="AM2976" s="1" t="s">
        <v>6123</v>
      </c>
      <c r="AN2976" s="2">
        <v>46143</v>
      </c>
      <c r="AO2976" s="3">
        <v>46143</v>
      </c>
    </row>
    <row r="2977" spans="1:41">
      <c r="A2977" s="1" t="s">
        <v>6124</v>
      </c>
      <c r="B2977" s="1" t="s">
        <v>3733</v>
      </c>
      <c r="E2977" s="1" t="s">
        <v>3787</v>
      </c>
      <c r="F2977">
        <v>46170.833333333336</v>
      </c>
      <c r="G2977">
        <v>46171.833333333336</v>
      </c>
      <c r="H2977">
        <v>46142.833333333336</v>
      </c>
      <c r="I2977">
        <v>46173.833333333336</v>
      </c>
      <c r="J2977" s="1" t="s">
        <v>3735</v>
      </c>
      <c r="K2977" s="1" t="s">
        <v>45</v>
      </c>
      <c r="L2977" s="1" t="s">
        <v>3736</v>
      </c>
      <c r="M2977" s="1" t="s">
        <v>3795</v>
      </c>
      <c r="N2977" s="1" t="s">
        <v>3738</v>
      </c>
      <c r="O2977" s="1" t="s">
        <v>49</v>
      </c>
      <c r="P2977">
        <v>635.55079999999998</v>
      </c>
      <c r="Q2977" s="1" t="s">
        <v>3739</v>
      </c>
      <c r="R2977">
        <v>3.1611005760672481E-2</v>
      </c>
      <c r="S2977" s="1" t="s">
        <v>3740</v>
      </c>
      <c r="T2977" s="1" t="s">
        <v>52</v>
      </c>
      <c r="U2977">
        <v>20.090399999999999</v>
      </c>
      <c r="V2977">
        <v>16.3019</v>
      </c>
      <c r="W2977">
        <v>16.3019</v>
      </c>
      <c r="X2977" s="1" t="s">
        <v>53</v>
      </c>
      <c r="Y2977" s="1" t="s">
        <v>49</v>
      </c>
      <c r="Z2977" s="1" t="s">
        <v>3736</v>
      </c>
      <c r="AA2977" s="1" t="s">
        <v>3789</v>
      </c>
      <c r="AB2977" s="1" t="s">
        <v>3790</v>
      </c>
      <c r="AC2977" s="1" t="s">
        <v>125</v>
      </c>
      <c r="AD2977" s="1" t="s">
        <v>3791</v>
      </c>
      <c r="AE2977" s="1" t="s">
        <v>3792</v>
      </c>
      <c r="AF2977" s="1" t="s">
        <v>70</v>
      </c>
      <c r="AG2977" s="1" t="s">
        <v>3745</v>
      </c>
      <c r="AH2977">
        <v>1173</v>
      </c>
      <c r="AI2977" s="1" t="s">
        <v>70</v>
      </c>
      <c r="AJ2977" s="1" t="s">
        <v>71</v>
      </c>
      <c r="AK2977" s="1" t="s">
        <v>72</v>
      </c>
      <c r="AL2977">
        <v>1</v>
      </c>
      <c r="AM2977" s="1" t="s">
        <v>6125</v>
      </c>
      <c r="AN2977" s="2">
        <v>46143</v>
      </c>
      <c r="AO2977" s="3">
        <v>46143</v>
      </c>
    </row>
    <row r="2978" spans="1:41">
      <c r="A2978" s="1" t="s">
        <v>6126</v>
      </c>
      <c r="B2978" s="1" t="s">
        <v>3733</v>
      </c>
      <c r="E2978" s="1" t="s">
        <v>3787</v>
      </c>
      <c r="F2978">
        <v>46170.833333333336</v>
      </c>
      <c r="G2978">
        <v>46171.833333333336</v>
      </c>
      <c r="H2978">
        <v>46142.833333333336</v>
      </c>
      <c r="I2978">
        <v>46173.833333333336</v>
      </c>
      <c r="J2978" s="1" t="s">
        <v>3751</v>
      </c>
      <c r="K2978" s="1" t="s">
        <v>124</v>
      </c>
      <c r="L2978" s="1" t="s">
        <v>3752</v>
      </c>
      <c r="M2978" s="1" t="s">
        <v>3798</v>
      </c>
      <c r="N2978" s="1" t="s">
        <v>3738</v>
      </c>
      <c r="O2978" s="1" t="s">
        <v>49</v>
      </c>
      <c r="P2978">
        <v>5.7968999999999999</v>
      </c>
      <c r="Q2978" s="1" t="s">
        <v>3754</v>
      </c>
      <c r="R2978">
        <v>6.2500301885490526</v>
      </c>
      <c r="S2978" s="1" t="s">
        <v>51</v>
      </c>
      <c r="T2978" s="1" t="s">
        <v>52</v>
      </c>
      <c r="U2978">
        <v>36.230800000000002</v>
      </c>
      <c r="V2978">
        <v>34.4193</v>
      </c>
      <c r="W2978">
        <v>34.4193</v>
      </c>
      <c r="X2978" s="1" t="s">
        <v>53</v>
      </c>
      <c r="Y2978" s="1" t="s">
        <v>49</v>
      </c>
      <c r="Z2978" s="1" t="s">
        <v>3752</v>
      </c>
      <c r="AA2978" s="1" t="s">
        <v>3789</v>
      </c>
      <c r="AB2978" s="1" t="s">
        <v>3790</v>
      </c>
      <c r="AC2978" s="1" t="s">
        <v>125</v>
      </c>
      <c r="AD2978" s="1" t="s">
        <v>3791</v>
      </c>
      <c r="AE2978" s="1" t="s">
        <v>3792</v>
      </c>
      <c r="AF2978" s="1" t="s">
        <v>70</v>
      </c>
      <c r="AG2978" s="1" t="s">
        <v>3745</v>
      </c>
      <c r="AH2978">
        <v>1174</v>
      </c>
      <c r="AI2978" s="1" t="s">
        <v>70</v>
      </c>
      <c r="AJ2978" s="1" t="s">
        <v>71</v>
      </c>
      <c r="AK2978" s="1" t="s">
        <v>72</v>
      </c>
      <c r="AL2978">
        <v>1</v>
      </c>
      <c r="AM2978" s="1" t="s">
        <v>6127</v>
      </c>
      <c r="AN2978" s="2">
        <v>46143</v>
      </c>
      <c r="AO2978" s="3">
        <v>46143</v>
      </c>
    </row>
    <row r="2979" spans="1:41">
      <c r="A2979" s="1" t="s">
        <v>6128</v>
      </c>
      <c r="B2979" s="1" t="s">
        <v>3733</v>
      </c>
      <c r="E2979" s="1" t="s">
        <v>3787</v>
      </c>
      <c r="F2979">
        <v>46170.833333333336</v>
      </c>
      <c r="G2979">
        <v>46171.833333333336</v>
      </c>
      <c r="H2979">
        <v>46142.833333333336</v>
      </c>
      <c r="I2979">
        <v>46173.833333333336</v>
      </c>
      <c r="J2979" s="1" t="s">
        <v>3751</v>
      </c>
      <c r="K2979" s="1" t="s">
        <v>124</v>
      </c>
      <c r="L2979" s="1" t="s">
        <v>3752</v>
      </c>
      <c r="M2979" s="1" t="s">
        <v>3801</v>
      </c>
      <c r="N2979" s="1" t="s">
        <v>3738</v>
      </c>
      <c r="O2979" s="1" t="s">
        <v>49</v>
      </c>
      <c r="P2979">
        <v>4.9314</v>
      </c>
      <c r="Q2979" s="1" t="s">
        <v>3754</v>
      </c>
      <c r="R2979">
        <v>6.2500101391085696</v>
      </c>
      <c r="S2979" s="1" t="s">
        <v>51</v>
      </c>
      <c r="T2979" s="1" t="s">
        <v>52</v>
      </c>
      <c r="U2979">
        <v>30.821300000000001</v>
      </c>
      <c r="V2979">
        <v>29.280200000000001</v>
      </c>
      <c r="W2979">
        <v>29.280200000000001</v>
      </c>
      <c r="X2979" s="1" t="s">
        <v>53</v>
      </c>
      <c r="Y2979" s="1" t="s">
        <v>49</v>
      </c>
      <c r="Z2979" s="1" t="s">
        <v>3752</v>
      </c>
      <c r="AA2979" s="1" t="s">
        <v>3789</v>
      </c>
      <c r="AB2979" s="1" t="s">
        <v>3790</v>
      </c>
      <c r="AC2979" s="1" t="s">
        <v>125</v>
      </c>
      <c r="AD2979" s="1" t="s">
        <v>3791</v>
      </c>
      <c r="AE2979" s="1" t="s">
        <v>3792</v>
      </c>
      <c r="AF2979" s="1" t="s">
        <v>70</v>
      </c>
      <c r="AG2979" s="1" t="s">
        <v>3745</v>
      </c>
      <c r="AH2979">
        <v>1175</v>
      </c>
      <c r="AI2979" s="1" t="s">
        <v>70</v>
      </c>
      <c r="AJ2979" s="1" t="s">
        <v>71</v>
      </c>
      <c r="AK2979" s="1" t="s">
        <v>72</v>
      </c>
      <c r="AL2979">
        <v>1</v>
      </c>
      <c r="AM2979" s="1" t="s">
        <v>6129</v>
      </c>
      <c r="AN2979" s="2">
        <v>46143</v>
      </c>
      <c r="AO2979" s="3">
        <v>46143</v>
      </c>
    </row>
    <row r="2980" spans="1:41">
      <c r="A2980" s="1" t="s">
        <v>6130</v>
      </c>
      <c r="B2980" s="1" t="s">
        <v>3733</v>
      </c>
      <c r="E2980" s="1" t="s">
        <v>3787</v>
      </c>
      <c r="F2980">
        <v>46170.833333333336</v>
      </c>
      <c r="G2980">
        <v>46171.833333333336</v>
      </c>
      <c r="H2980">
        <v>46142.833333333336</v>
      </c>
      <c r="I2980">
        <v>46173.833333333336</v>
      </c>
      <c r="J2980" s="1" t="s">
        <v>3760</v>
      </c>
      <c r="K2980" s="1" t="s">
        <v>76</v>
      </c>
      <c r="L2980" s="1" t="s">
        <v>3761</v>
      </c>
      <c r="M2980" s="1" t="s">
        <v>3804</v>
      </c>
      <c r="N2980" s="1" t="s">
        <v>3738</v>
      </c>
      <c r="O2980" s="1" t="s">
        <v>49</v>
      </c>
      <c r="P2980">
        <v>151.37610000000001</v>
      </c>
      <c r="Q2980" s="1" t="s">
        <v>3763</v>
      </c>
      <c r="R2980">
        <v>2.6000141369740666E-2</v>
      </c>
      <c r="S2980" s="1" t="s">
        <v>51</v>
      </c>
      <c r="T2980" s="1" t="s">
        <v>52</v>
      </c>
      <c r="U2980">
        <v>3.9358</v>
      </c>
      <c r="V2980">
        <v>3.633</v>
      </c>
      <c r="W2980">
        <v>3.633</v>
      </c>
      <c r="X2980" s="1" t="s">
        <v>53</v>
      </c>
      <c r="Y2980" s="1" t="s">
        <v>49</v>
      </c>
      <c r="Z2980" s="1" t="s">
        <v>3761</v>
      </c>
      <c r="AA2980" s="1" t="s">
        <v>3789</v>
      </c>
      <c r="AB2980" s="1" t="s">
        <v>3790</v>
      </c>
      <c r="AC2980" s="1" t="s">
        <v>125</v>
      </c>
      <c r="AD2980" s="1" t="s">
        <v>3791</v>
      </c>
      <c r="AE2980" s="1" t="s">
        <v>3792</v>
      </c>
      <c r="AF2980" s="1" t="s">
        <v>70</v>
      </c>
      <c r="AG2980" s="1" t="s">
        <v>3745</v>
      </c>
      <c r="AH2980">
        <v>1176</v>
      </c>
      <c r="AI2980" s="1" t="s">
        <v>70</v>
      </c>
      <c r="AJ2980" s="1" t="s">
        <v>71</v>
      </c>
      <c r="AK2980" s="1" t="s">
        <v>72</v>
      </c>
      <c r="AL2980">
        <v>1</v>
      </c>
      <c r="AM2980" s="1" t="s">
        <v>6131</v>
      </c>
      <c r="AN2980" s="2">
        <v>46143</v>
      </c>
      <c r="AO2980" s="3">
        <v>46143</v>
      </c>
    </row>
    <row r="2981" spans="1:41">
      <c r="A2981" s="1" t="s">
        <v>6132</v>
      </c>
      <c r="B2981" s="1" t="s">
        <v>3733</v>
      </c>
      <c r="E2981" s="1" t="s">
        <v>3787</v>
      </c>
      <c r="F2981">
        <v>46170.833333333336</v>
      </c>
      <c r="G2981">
        <v>46171.833333333336</v>
      </c>
      <c r="H2981">
        <v>46142.833333333336</v>
      </c>
      <c r="I2981">
        <v>46173.833333333336</v>
      </c>
      <c r="J2981" s="1" t="s">
        <v>3760</v>
      </c>
      <c r="K2981" s="1" t="s">
        <v>76</v>
      </c>
      <c r="L2981" s="1" t="s">
        <v>3761</v>
      </c>
      <c r="M2981" s="1" t="s">
        <v>3807</v>
      </c>
      <c r="N2981" s="1" t="s">
        <v>3738</v>
      </c>
      <c r="O2981" s="1" t="s">
        <v>49</v>
      </c>
      <c r="P2981">
        <v>141.39250000000001</v>
      </c>
      <c r="Q2981" s="1" t="s">
        <v>3763</v>
      </c>
      <c r="R2981">
        <v>2.5999964637445413E-2</v>
      </c>
      <c r="S2981" s="1" t="s">
        <v>51</v>
      </c>
      <c r="T2981" s="1" t="s">
        <v>52</v>
      </c>
      <c r="U2981">
        <v>3.6762000000000001</v>
      </c>
      <c r="V2981">
        <v>3.3934000000000002</v>
      </c>
      <c r="W2981">
        <v>3.3934000000000002</v>
      </c>
      <c r="X2981" s="1" t="s">
        <v>53</v>
      </c>
      <c r="Y2981" s="1" t="s">
        <v>49</v>
      </c>
      <c r="Z2981" s="1" t="s">
        <v>3761</v>
      </c>
      <c r="AA2981" s="1" t="s">
        <v>3789</v>
      </c>
      <c r="AB2981" s="1" t="s">
        <v>3790</v>
      </c>
      <c r="AC2981" s="1" t="s">
        <v>125</v>
      </c>
      <c r="AD2981" s="1" t="s">
        <v>3791</v>
      </c>
      <c r="AE2981" s="1" t="s">
        <v>3792</v>
      </c>
      <c r="AF2981" s="1" t="s">
        <v>70</v>
      </c>
      <c r="AG2981" s="1" t="s">
        <v>3745</v>
      </c>
      <c r="AH2981">
        <v>1177</v>
      </c>
      <c r="AI2981" s="1" t="s">
        <v>70</v>
      </c>
      <c r="AJ2981" s="1" t="s">
        <v>71</v>
      </c>
      <c r="AK2981" s="1" t="s">
        <v>72</v>
      </c>
      <c r="AL2981">
        <v>1</v>
      </c>
      <c r="AM2981" s="1" t="s">
        <v>6133</v>
      </c>
      <c r="AN2981" s="2">
        <v>46143</v>
      </c>
      <c r="AO2981" s="3">
        <v>46143</v>
      </c>
    </row>
    <row r="2982" spans="1:41">
      <c r="A2982" s="1" t="s">
        <v>6134</v>
      </c>
      <c r="B2982" s="1" t="s">
        <v>3733</v>
      </c>
      <c r="E2982" s="1" t="s">
        <v>3787</v>
      </c>
      <c r="F2982">
        <v>46170.833333333336</v>
      </c>
      <c r="G2982">
        <v>46171.833333333336</v>
      </c>
      <c r="H2982">
        <v>46142.833333333336</v>
      </c>
      <c r="I2982">
        <v>46173.833333333336</v>
      </c>
      <c r="J2982" s="1" t="s">
        <v>3769</v>
      </c>
      <c r="K2982" s="1" t="s">
        <v>87</v>
      </c>
      <c r="L2982" s="1" t="s">
        <v>3770</v>
      </c>
      <c r="M2982" s="1" t="s">
        <v>3810</v>
      </c>
      <c r="N2982" s="1" t="s">
        <v>3738</v>
      </c>
      <c r="O2982" s="1" t="s">
        <v>49</v>
      </c>
      <c r="P2982">
        <v>185.76859999999999</v>
      </c>
      <c r="Q2982" s="1" t="s">
        <v>3739</v>
      </c>
      <c r="R2982">
        <v>8.2600073424679954E-2</v>
      </c>
      <c r="S2982" s="1" t="s">
        <v>3740</v>
      </c>
      <c r="T2982" s="1" t="s">
        <v>52</v>
      </c>
      <c r="U2982">
        <v>15.3445</v>
      </c>
      <c r="V2982">
        <v>12.6471</v>
      </c>
      <c r="W2982">
        <v>12.6471</v>
      </c>
      <c r="X2982" s="1" t="s">
        <v>53</v>
      </c>
      <c r="Y2982" s="1" t="s">
        <v>49</v>
      </c>
      <c r="Z2982" s="1" t="s">
        <v>3770</v>
      </c>
      <c r="AA2982" s="1" t="s">
        <v>3789</v>
      </c>
      <c r="AB2982" s="1" t="s">
        <v>3790</v>
      </c>
      <c r="AC2982" s="1" t="s">
        <v>125</v>
      </c>
      <c r="AD2982" s="1" t="s">
        <v>3791</v>
      </c>
      <c r="AE2982" s="1" t="s">
        <v>3792</v>
      </c>
      <c r="AF2982" s="1" t="s">
        <v>70</v>
      </c>
      <c r="AG2982" s="1" t="s">
        <v>3745</v>
      </c>
      <c r="AH2982">
        <v>1178</v>
      </c>
      <c r="AI2982" s="1" t="s">
        <v>70</v>
      </c>
      <c r="AJ2982" s="1" t="s">
        <v>71</v>
      </c>
      <c r="AK2982" s="1" t="s">
        <v>72</v>
      </c>
      <c r="AL2982">
        <v>1</v>
      </c>
      <c r="AM2982" s="1" t="s">
        <v>6135</v>
      </c>
      <c r="AN2982" s="2">
        <v>46143</v>
      </c>
      <c r="AO2982" s="3">
        <v>46143</v>
      </c>
    </row>
    <row r="2983" spans="1:41">
      <c r="A2983" s="1" t="s">
        <v>6136</v>
      </c>
      <c r="B2983" s="1" t="s">
        <v>3733</v>
      </c>
      <c r="E2983" s="1" t="s">
        <v>3787</v>
      </c>
      <c r="F2983">
        <v>46170.833333333336</v>
      </c>
      <c r="G2983">
        <v>46171.833333333336</v>
      </c>
      <c r="H2983">
        <v>46142.833333333336</v>
      </c>
      <c r="I2983">
        <v>46173.833333333336</v>
      </c>
      <c r="J2983" s="1" t="s">
        <v>3769</v>
      </c>
      <c r="K2983" s="1" t="s">
        <v>87</v>
      </c>
      <c r="L2983" s="1" t="s">
        <v>3770</v>
      </c>
      <c r="M2983" s="1" t="s">
        <v>3813</v>
      </c>
      <c r="N2983" s="1" t="s">
        <v>3738</v>
      </c>
      <c r="O2983" s="1" t="s">
        <v>49</v>
      </c>
      <c r="P2983">
        <v>196.94730000000001</v>
      </c>
      <c r="Q2983" s="1" t="s">
        <v>3739</v>
      </c>
      <c r="R2983">
        <v>8.2600269209072694E-2</v>
      </c>
      <c r="S2983" s="1" t="s">
        <v>3740</v>
      </c>
      <c r="T2983" s="1" t="s">
        <v>52</v>
      </c>
      <c r="U2983">
        <v>16.267900000000001</v>
      </c>
      <c r="V2983">
        <v>13.408200000000001</v>
      </c>
      <c r="W2983">
        <v>13.408200000000001</v>
      </c>
      <c r="X2983" s="1" t="s">
        <v>53</v>
      </c>
      <c r="Y2983" s="1" t="s">
        <v>49</v>
      </c>
      <c r="Z2983" s="1" t="s">
        <v>3770</v>
      </c>
      <c r="AA2983" s="1" t="s">
        <v>3789</v>
      </c>
      <c r="AB2983" s="1" t="s">
        <v>3790</v>
      </c>
      <c r="AC2983" s="1" t="s">
        <v>125</v>
      </c>
      <c r="AD2983" s="1" t="s">
        <v>3791</v>
      </c>
      <c r="AE2983" s="1" t="s">
        <v>3792</v>
      </c>
      <c r="AF2983" s="1" t="s">
        <v>70</v>
      </c>
      <c r="AG2983" s="1" t="s">
        <v>3745</v>
      </c>
      <c r="AH2983">
        <v>1179</v>
      </c>
      <c r="AI2983" s="1" t="s">
        <v>70</v>
      </c>
      <c r="AJ2983" s="1" t="s">
        <v>71</v>
      </c>
      <c r="AK2983" s="1" t="s">
        <v>72</v>
      </c>
      <c r="AL2983">
        <v>1</v>
      </c>
      <c r="AM2983" s="1" t="s">
        <v>6137</v>
      </c>
      <c r="AN2983" s="2">
        <v>46143</v>
      </c>
      <c r="AO2983" s="3">
        <v>46143</v>
      </c>
    </row>
    <row r="2984" spans="1:41">
      <c r="A2984" s="1" t="s">
        <v>6138</v>
      </c>
      <c r="B2984" s="1" t="s">
        <v>3733</v>
      </c>
      <c r="E2984" s="1" t="s">
        <v>3787</v>
      </c>
      <c r="F2984">
        <v>46170.833333333336</v>
      </c>
      <c r="G2984">
        <v>46171.833333333336</v>
      </c>
      <c r="H2984">
        <v>46142.833333333336</v>
      </c>
      <c r="I2984">
        <v>46173.833333333336</v>
      </c>
      <c r="J2984" s="1" t="s">
        <v>3777</v>
      </c>
      <c r="K2984" s="1" t="s">
        <v>107</v>
      </c>
      <c r="L2984" s="1" t="s">
        <v>3778</v>
      </c>
      <c r="M2984" s="1" t="s">
        <v>3816</v>
      </c>
      <c r="N2984" s="1" t="s">
        <v>3738</v>
      </c>
      <c r="O2984" s="1" t="s">
        <v>49</v>
      </c>
      <c r="P2984">
        <v>125.197</v>
      </c>
      <c r="Q2984" s="1" t="s">
        <v>3780</v>
      </c>
      <c r="R2984">
        <v>0.5</v>
      </c>
      <c r="S2984" s="1" t="s">
        <v>51</v>
      </c>
      <c r="T2984" s="1" t="s">
        <v>52</v>
      </c>
      <c r="U2984">
        <v>62.598500000000001</v>
      </c>
      <c r="V2984">
        <v>57.590600000000002</v>
      </c>
      <c r="W2984">
        <v>57.590600000000002</v>
      </c>
      <c r="X2984" s="1" t="s">
        <v>53</v>
      </c>
      <c r="Y2984" s="1" t="s">
        <v>49</v>
      </c>
      <c r="Z2984" s="1" t="s">
        <v>3778</v>
      </c>
      <c r="AA2984" s="1" t="s">
        <v>3817</v>
      </c>
      <c r="AB2984" s="1" t="s">
        <v>3790</v>
      </c>
      <c r="AC2984" s="1" t="s">
        <v>125</v>
      </c>
      <c r="AD2984" s="1" t="s">
        <v>3791</v>
      </c>
      <c r="AE2984" s="1" t="s">
        <v>3792</v>
      </c>
      <c r="AF2984" s="1" t="s">
        <v>70</v>
      </c>
      <c r="AG2984" s="1" t="s">
        <v>3745</v>
      </c>
      <c r="AH2984">
        <v>1180</v>
      </c>
      <c r="AI2984" s="1" t="s">
        <v>113</v>
      </c>
      <c r="AJ2984" s="1" t="s">
        <v>114</v>
      </c>
      <c r="AK2984" s="1" t="s">
        <v>115</v>
      </c>
      <c r="AL2984">
        <v>1</v>
      </c>
      <c r="AM2984" s="1" t="s">
        <v>6139</v>
      </c>
      <c r="AN2984" s="2">
        <v>46143</v>
      </c>
      <c r="AO2984" s="3">
        <v>46143</v>
      </c>
    </row>
    <row r="2985" spans="1:41">
      <c r="A2985" s="1" t="s">
        <v>6140</v>
      </c>
      <c r="B2985" s="1" t="s">
        <v>3733</v>
      </c>
      <c r="E2985" s="1" t="s">
        <v>3787</v>
      </c>
      <c r="F2985">
        <v>46170.833333333336</v>
      </c>
      <c r="G2985">
        <v>46171.833333333336</v>
      </c>
      <c r="H2985">
        <v>46142.833333333336</v>
      </c>
      <c r="I2985">
        <v>46173.833333333336</v>
      </c>
      <c r="J2985" s="1" t="s">
        <v>3777</v>
      </c>
      <c r="K2985" s="1" t="s">
        <v>107</v>
      </c>
      <c r="L2985" s="1" t="s">
        <v>3778</v>
      </c>
      <c r="M2985" s="1" t="s">
        <v>3820</v>
      </c>
      <c r="N2985" s="1" t="s">
        <v>3738</v>
      </c>
      <c r="O2985" s="1" t="s">
        <v>49</v>
      </c>
      <c r="P2985">
        <v>131.80779999999999</v>
      </c>
      <c r="Q2985" s="1" t="s">
        <v>3780</v>
      </c>
      <c r="R2985">
        <v>0.5</v>
      </c>
      <c r="S2985" s="1" t="s">
        <v>51</v>
      </c>
      <c r="T2985" s="1" t="s">
        <v>52</v>
      </c>
      <c r="U2985">
        <v>65.903899999999993</v>
      </c>
      <c r="V2985">
        <v>60.631599999999999</v>
      </c>
      <c r="W2985">
        <v>60.631599999999999</v>
      </c>
      <c r="X2985" s="1" t="s">
        <v>53</v>
      </c>
      <c r="Y2985" s="1" t="s">
        <v>49</v>
      </c>
      <c r="Z2985" s="1" t="s">
        <v>3778</v>
      </c>
      <c r="AA2985" s="1" t="s">
        <v>3817</v>
      </c>
      <c r="AB2985" s="1" t="s">
        <v>3790</v>
      </c>
      <c r="AC2985" s="1" t="s">
        <v>125</v>
      </c>
      <c r="AD2985" s="1" t="s">
        <v>3791</v>
      </c>
      <c r="AE2985" s="1" t="s">
        <v>3792</v>
      </c>
      <c r="AF2985" s="1" t="s">
        <v>70</v>
      </c>
      <c r="AG2985" s="1" t="s">
        <v>3745</v>
      </c>
      <c r="AH2985">
        <v>1181</v>
      </c>
      <c r="AI2985" s="1" t="s">
        <v>113</v>
      </c>
      <c r="AJ2985" s="1" t="s">
        <v>114</v>
      </c>
      <c r="AK2985" s="1" t="s">
        <v>115</v>
      </c>
      <c r="AL2985">
        <v>1</v>
      </c>
      <c r="AM2985" s="1" t="s">
        <v>6141</v>
      </c>
      <c r="AN2985" s="2">
        <v>46143</v>
      </c>
      <c r="AO2985" s="3">
        <v>46143</v>
      </c>
    </row>
    <row r="2986" spans="1:41">
      <c r="A2986" s="1" t="s">
        <v>6142</v>
      </c>
      <c r="B2986" s="1" t="s">
        <v>3733</v>
      </c>
      <c r="E2986" s="1" t="s">
        <v>3734</v>
      </c>
      <c r="F2986">
        <v>46171.833333333336</v>
      </c>
      <c r="G2986">
        <v>46172.833333333336</v>
      </c>
      <c r="H2986">
        <v>46142.833333333336</v>
      </c>
      <c r="I2986">
        <v>46173.833333333336</v>
      </c>
      <c r="J2986" s="1" t="s">
        <v>3735</v>
      </c>
      <c r="K2986" s="1" t="s">
        <v>45</v>
      </c>
      <c r="L2986" s="1" t="s">
        <v>3736</v>
      </c>
      <c r="M2986" s="1" t="s">
        <v>3737</v>
      </c>
      <c r="N2986" s="1" t="s">
        <v>3738</v>
      </c>
      <c r="O2986" s="1" t="s">
        <v>49</v>
      </c>
      <c r="P2986">
        <v>1362.6699000000001</v>
      </c>
      <c r="Q2986" s="1" t="s">
        <v>3739</v>
      </c>
      <c r="R2986">
        <v>3.1611030668542685E-2</v>
      </c>
      <c r="S2986" s="1" t="s">
        <v>3740</v>
      </c>
      <c r="T2986" s="1" t="s">
        <v>52</v>
      </c>
      <c r="U2986">
        <v>43.075400000000002</v>
      </c>
      <c r="V2986">
        <v>34.952500000000001</v>
      </c>
      <c r="W2986">
        <v>34.952500000000001</v>
      </c>
      <c r="X2986" s="1" t="s">
        <v>53</v>
      </c>
      <c r="Y2986" s="1" t="s">
        <v>49</v>
      </c>
      <c r="Z2986" s="1" t="s">
        <v>3736</v>
      </c>
      <c r="AA2986" s="1" t="s">
        <v>3741</v>
      </c>
      <c r="AB2986" s="1" t="s">
        <v>3742</v>
      </c>
      <c r="AC2986" s="1" t="s">
        <v>67</v>
      </c>
      <c r="AD2986" s="1" t="s">
        <v>3743</v>
      </c>
      <c r="AE2986" s="1" t="s">
        <v>3744</v>
      </c>
      <c r="AF2986" s="1" t="s">
        <v>70</v>
      </c>
      <c r="AG2986" s="1" t="s">
        <v>3745</v>
      </c>
      <c r="AH2986">
        <v>1182</v>
      </c>
      <c r="AI2986" s="1" t="s">
        <v>70</v>
      </c>
      <c r="AJ2986" s="1" t="s">
        <v>71</v>
      </c>
      <c r="AK2986" s="1" t="s">
        <v>72</v>
      </c>
      <c r="AL2986">
        <v>1</v>
      </c>
      <c r="AM2986" s="1" t="s">
        <v>6143</v>
      </c>
      <c r="AN2986" s="2">
        <v>46143</v>
      </c>
      <c r="AO2986" s="3">
        <v>46143</v>
      </c>
    </row>
    <row r="2987" spans="1:41">
      <c r="A2987" s="1" t="s">
        <v>6144</v>
      </c>
      <c r="B2987" s="1" t="s">
        <v>3733</v>
      </c>
      <c r="E2987" s="1" t="s">
        <v>3734</v>
      </c>
      <c r="F2987">
        <v>46171.833333333336</v>
      </c>
      <c r="G2987">
        <v>46172.833333333336</v>
      </c>
      <c r="H2987">
        <v>46142.833333333336</v>
      </c>
      <c r="I2987">
        <v>46173.833333333336</v>
      </c>
      <c r="J2987" s="1" t="s">
        <v>3735</v>
      </c>
      <c r="K2987" s="1" t="s">
        <v>45</v>
      </c>
      <c r="L2987" s="1" t="s">
        <v>3736</v>
      </c>
      <c r="M2987" s="1" t="s">
        <v>3748</v>
      </c>
      <c r="N2987" s="1" t="s">
        <v>3738</v>
      </c>
      <c r="O2987" s="1" t="s">
        <v>49</v>
      </c>
      <c r="P2987">
        <v>1600.3756000000001</v>
      </c>
      <c r="Q2987" s="1" t="s">
        <v>3739</v>
      </c>
      <c r="R2987">
        <v>3.1611016813802961E-2</v>
      </c>
      <c r="S2987" s="1" t="s">
        <v>3740</v>
      </c>
      <c r="T2987" s="1" t="s">
        <v>52</v>
      </c>
      <c r="U2987">
        <v>50.589500000000001</v>
      </c>
      <c r="V2987">
        <v>41.049599999999998</v>
      </c>
      <c r="W2987">
        <v>41.049599999999998</v>
      </c>
      <c r="X2987" s="1" t="s">
        <v>53</v>
      </c>
      <c r="Y2987" s="1" t="s">
        <v>49</v>
      </c>
      <c r="Z2987" s="1" t="s">
        <v>3736</v>
      </c>
      <c r="AA2987" s="1" t="s">
        <v>3741</v>
      </c>
      <c r="AB2987" s="1" t="s">
        <v>3742</v>
      </c>
      <c r="AC2987" s="1" t="s">
        <v>67</v>
      </c>
      <c r="AD2987" s="1" t="s">
        <v>3743</v>
      </c>
      <c r="AE2987" s="1" t="s">
        <v>3744</v>
      </c>
      <c r="AF2987" s="1" t="s">
        <v>70</v>
      </c>
      <c r="AG2987" s="1" t="s">
        <v>3745</v>
      </c>
      <c r="AH2987">
        <v>1183</v>
      </c>
      <c r="AI2987" s="1" t="s">
        <v>70</v>
      </c>
      <c r="AJ2987" s="1" t="s">
        <v>71</v>
      </c>
      <c r="AK2987" s="1" t="s">
        <v>72</v>
      </c>
      <c r="AL2987">
        <v>1</v>
      </c>
      <c r="AM2987" s="1" t="s">
        <v>6145</v>
      </c>
      <c r="AN2987" s="2">
        <v>46143</v>
      </c>
      <c r="AO2987" s="3">
        <v>46143</v>
      </c>
    </row>
    <row r="2988" spans="1:41">
      <c r="A2988" s="1" t="s">
        <v>6146</v>
      </c>
      <c r="B2988" s="1" t="s">
        <v>3733</v>
      </c>
      <c r="E2988" s="1" t="s">
        <v>3734</v>
      </c>
      <c r="F2988">
        <v>46171.833333333336</v>
      </c>
      <c r="G2988">
        <v>46172.833333333336</v>
      </c>
      <c r="H2988">
        <v>46142.833333333336</v>
      </c>
      <c r="I2988">
        <v>46173.833333333336</v>
      </c>
      <c r="J2988" s="1" t="s">
        <v>3751</v>
      </c>
      <c r="K2988" s="1" t="s">
        <v>124</v>
      </c>
      <c r="L2988" s="1" t="s">
        <v>3752</v>
      </c>
      <c r="M2988" s="1" t="s">
        <v>3753</v>
      </c>
      <c r="N2988" s="1" t="s">
        <v>3738</v>
      </c>
      <c r="O2988" s="1" t="s">
        <v>49</v>
      </c>
      <c r="P2988">
        <v>12.142300000000001</v>
      </c>
      <c r="Q2988" s="1" t="s">
        <v>3754</v>
      </c>
      <c r="R2988">
        <v>6.2499855875740176</v>
      </c>
      <c r="S2988" s="1" t="s">
        <v>51</v>
      </c>
      <c r="T2988" s="1" t="s">
        <v>52</v>
      </c>
      <c r="U2988">
        <v>75.889200000000002</v>
      </c>
      <c r="V2988">
        <v>72.094700000000003</v>
      </c>
      <c r="W2988">
        <v>72.094700000000003</v>
      </c>
      <c r="X2988" s="1" t="s">
        <v>53</v>
      </c>
      <c r="Y2988" s="1" t="s">
        <v>49</v>
      </c>
      <c r="Z2988" s="1" t="s">
        <v>3752</v>
      </c>
      <c r="AA2988" s="1" t="s">
        <v>3741</v>
      </c>
      <c r="AB2988" s="1" t="s">
        <v>3742</v>
      </c>
      <c r="AC2988" s="1" t="s">
        <v>67</v>
      </c>
      <c r="AD2988" s="1" t="s">
        <v>3743</v>
      </c>
      <c r="AE2988" s="1" t="s">
        <v>3744</v>
      </c>
      <c r="AF2988" s="1" t="s">
        <v>70</v>
      </c>
      <c r="AG2988" s="1" t="s">
        <v>3745</v>
      </c>
      <c r="AH2988">
        <v>1184</v>
      </c>
      <c r="AI2988" s="1" t="s">
        <v>70</v>
      </c>
      <c r="AJ2988" s="1" t="s">
        <v>71</v>
      </c>
      <c r="AK2988" s="1" t="s">
        <v>72</v>
      </c>
      <c r="AL2988">
        <v>1</v>
      </c>
      <c r="AM2988" s="1" t="s">
        <v>6147</v>
      </c>
      <c r="AN2988" s="2">
        <v>46143</v>
      </c>
      <c r="AO2988" s="3">
        <v>46143</v>
      </c>
    </row>
    <row r="2989" spans="1:41">
      <c r="A2989" s="1" t="s">
        <v>6148</v>
      </c>
      <c r="B2989" s="1" t="s">
        <v>3733</v>
      </c>
      <c r="E2989" s="1" t="s">
        <v>3734</v>
      </c>
      <c r="F2989">
        <v>46171.833333333336</v>
      </c>
      <c r="G2989">
        <v>46172.833333333336</v>
      </c>
      <c r="H2989">
        <v>46142.833333333336</v>
      </c>
      <c r="I2989">
        <v>46173.833333333336</v>
      </c>
      <c r="J2989" s="1" t="s">
        <v>3751</v>
      </c>
      <c r="K2989" s="1" t="s">
        <v>124</v>
      </c>
      <c r="L2989" s="1" t="s">
        <v>3752</v>
      </c>
      <c r="M2989" s="1" t="s">
        <v>3757</v>
      </c>
      <c r="N2989" s="1" t="s">
        <v>3738</v>
      </c>
      <c r="O2989" s="1" t="s">
        <v>49</v>
      </c>
      <c r="P2989">
        <v>10.8644</v>
      </c>
      <c r="Q2989" s="1" t="s">
        <v>3754</v>
      </c>
      <c r="R2989">
        <v>6.2500092043739182</v>
      </c>
      <c r="S2989" s="1" t="s">
        <v>51</v>
      </c>
      <c r="T2989" s="1" t="s">
        <v>52</v>
      </c>
      <c r="U2989">
        <v>67.902600000000007</v>
      </c>
      <c r="V2989">
        <v>64.507499999999993</v>
      </c>
      <c r="W2989">
        <v>64.507499999999993</v>
      </c>
      <c r="X2989" s="1" t="s">
        <v>53</v>
      </c>
      <c r="Y2989" s="1" t="s">
        <v>49</v>
      </c>
      <c r="Z2989" s="1" t="s">
        <v>3752</v>
      </c>
      <c r="AA2989" s="1" t="s">
        <v>55</v>
      </c>
      <c r="AB2989" s="1" t="s">
        <v>56</v>
      </c>
      <c r="AC2989" s="1" t="s">
        <v>57</v>
      </c>
      <c r="AD2989" s="1" t="s">
        <v>58</v>
      </c>
      <c r="AE2989" s="1" t="s">
        <v>59</v>
      </c>
      <c r="AF2989" s="1" t="s">
        <v>56</v>
      </c>
      <c r="AG2989" s="1" t="s">
        <v>3745</v>
      </c>
      <c r="AH2989">
        <v>1185</v>
      </c>
      <c r="AI2989" s="1" t="s">
        <v>56</v>
      </c>
      <c r="AJ2989" s="1" t="s">
        <v>56</v>
      </c>
      <c r="AK2989" s="1" t="s">
        <v>61</v>
      </c>
      <c r="AL2989">
        <v>1</v>
      </c>
      <c r="AM2989" s="1" t="s">
        <v>6149</v>
      </c>
      <c r="AN2989" s="2">
        <v>46143</v>
      </c>
      <c r="AO2989" s="3">
        <v>46143</v>
      </c>
    </row>
    <row r="2990" spans="1:41">
      <c r="A2990" s="1" t="s">
        <v>6150</v>
      </c>
      <c r="B2990" s="1" t="s">
        <v>3733</v>
      </c>
      <c r="E2990" s="1" t="s">
        <v>3734</v>
      </c>
      <c r="F2990">
        <v>46171.833333333336</v>
      </c>
      <c r="G2990">
        <v>46172.833333333336</v>
      </c>
      <c r="H2990">
        <v>46142.833333333336</v>
      </c>
      <c r="I2990">
        <v>46173.833333333336</v>
      </c>
      <c r="J2990" s="1" t="s">
        <v>3760</v>
      </c>
      <c r="K2990" s="1" t="s">
        <v>76</v>
      </c>
      <c r="L2990" s="1" t="s">
        <v>3761</v>
      </c>
      <c r="M2990" s="1" t="s">
        <v>3762</v>
      </c>
      <c r="N2990" s="1" t="s">
        <v>3738</v>
      </c>
      <c r="O2990" s="1" t="s">
        <v>49</v>
      </c>
      <c r="P2990">
        <v>304.81130000000002</v>
      </c>
      <c r="Q2990" s="1" t="s">
        <v>3763</v>
      </c>
      <c r="R2990">
        <v>2.6000020340453258E-2</v>
      </c>
      <c r="S2990" s="1" t="s">
        <v>51</v>
      </c>
      <c r="T2990" s="1" t="s">
        <v>52</v>
      </c>
      <c r="U2990">
        <v>7.9250999999999996</v>
      </c>
      <c r="V2990">
        <v>7.3155000000000001</v>
      </c>
      <c r="W2990">
        <v>7.3155000000000001</v>
      </c>
      <c r="X2990" s="1" t="s">
        <v>53</v>
      </c>
      <c r="Y2990" s="1" t="s">
        <v>49</v>
      </c>
      <c r="Z2990" s="1" t="s">
        <v>3761</v>
      </c>
      <c r="AA2990" s="1" t="s">
        <v>3741</v>
      </c>
      <c r="AB2990" s="1" t="s">
        <v>3742</v>
      </c>
      <c r="AC2990" s="1" t="s">
        <v>67</v>
      </c>
      <c r="AD2990" s="1" t="s">
        <v>3743</v>
      </c>
      <c r="AE2990" s="1" t="s">
        <v>3744</v>
      </c>
      <c r="AF2990" s="1" t="s">
        <v>70</v>
      </c>
      <c r="AG2990" s="1" t="s">
        <v>3745</v>
      </c>
      <c r="AH2990">
        <v>1186</v>
      </c>
      <c r="AI2990" s="1" t="s">
        <v>70</v>
      </c>
      <c r="AJ2990" s="1" t="s">
        <v>71</v>
      </c>
      <c r="AK2990" s="1" t="s">
        <v>72</v>
      </c>
      <c r="AL2990">
        <v>1</v>
      </c>
      <c r="AM2990" s="1" t="s">
        <v>6151</v>
      </c>
      <c r="AN2990" s="2">
        <v>46143</v>
      </c>
      <c r="AO2990" s="3">
        <v>46143</v>
      </c>
    </row>
    <row r="2991" spans="1:41">
      <c r="A2991" s="1" t="s">
        <v>6152</v>
      </c>
      <c r="B2991" s="1" t="s">
        <v>3733</v>
      </c>
      <c r="E2991" s="1" t="s">
        <v>3734</v>
      </c>
      <c r="F2991">
        <v>46171.833333333336</v>
      </c>
      <c r="G2991">
        <v>46172.833333333336</v>
      </c>
      <c r="H2991">
        <v>46142.833333333336</v>
      </c>
      <c r="I2991">
        <v>46173.833333333336</v>
      </c>
      <c r="J2991" s="1" t="s">
        <v>3760</v>
      </c>
      <c r="K2991" s="1" t="s">
        <v>76</v>
      </c>
      <c r="L2991" s="1" t="s">
        <v>3761</v>
      </c>
      <c r="M2991" s="1" t="s">
        <v>3766</v>
      </c>
      <c r="N2991" s="1" t="s">
        <v>3738</v>
      </c>
      <c r="O2991" s="1" t="s">
        <v>49</v>
      </c>
      <c r="P2991">
        <v>341.39159999999998</v>
      </c>
      <c r="Q2991" s="1" t="s">
        <v>3763</v>
      </c>
      <c r="R2991">
        <v>2.6000053897049607E-2</v>
      </c>
      <c r="S2991" s="1" t="s">
        <v>51</v>
      </c>
      <c r="T2991" s="1" t="s">
        <v>52</v>
      </c>
      <c r="U2991">
        <v>8.8762000000000008</v>
      </c>
      <c r="V2991">
        <v>8.1934000000000005</v>
      </c>
      <c r="W2991">
        <v>8.1934000000000005</v>
      </c>
      <c r="X2991" s="1" t="s">
        <v>53</v>
      </c>
      <c r="Y2991" s="1" t="s">
        <v>49</v>
      </c>
      <c r="Z2991" s="1" t="s">
        <v>3761</v>
      </c>
      <c r="AA2991" s="1" t="s">
        <v>3741</v>
      </c>
      <c r="AB2991" s="1" t="s">
        <v>3742</v>
      </c>
      <c r="AC2991" s="1" t="s">
        <v>67</v>
      </c>
      <c r="AD2991" s="1" t="s">
        <v>3743</v>
      </c>
      <c r="AE2991" s="1" t="s">
        <v>3744</v>
      </c>
      <c r="AF2991" s="1" t="s">
        <v>70</v>
      </c>
      <c r="AG2991" s="1" t="s">
        <v>3745</v>
      </c>
      <c r="AH2991">
        <v>1187</v>
      </c>
      <c r="AI2991" s="1" t="s">
        <v>70</v>
      </c>
      <c r="AJ2991" s="1" t="s">
        <v>71</v>
      </c>
      <c r="AK2991" s="1" t="s">
        <v>72</v>
      </c>
      <c r="AL2991">
        <v>1</v>
      </c>
      <c r="AM2991" s="1" t="s">
        <v>6153</v>
      </c>
      <c r="AN2991" s="2">
        <v>46143</v>
      </c>
      <c r="AO2991" s="3">
        <v>46143</v>
      </c>
    </row>
    <row r="2992" spans="1:41">
      <c r="A2992" s="1" t="s">
        <v>6154</v>
      </c>
      <c r="B2992" s="1" t="s">
        <v>3733</v>
      </c>
      <c r="E2992" s="1" t="s">
        <v>3734</v>
      </c>
      <c r="F2992">
        <v>46171.833333333336</v>
      </c>
      <c r="G2992">
        <v>46172.833333333336</v>
      </c>
      <c r="H2992">
        <v>46142.833333333336</v>
      </c>
      <c r="I2992">
        <v>46173.833333333336</v>
      </c>
      <c r="J2992" s="1" t="s">
        <v>3769</v>
      </c>
      <c r="K2992" s="1" t="s">
        <v>87</v>
      </c>
      <c r="L2992" s="1" t="s">
        <v>3770</v>
      </c>
      <c r="M2992" s="1" t="s">
        <v>3771</v>
      </c>
      <c r="N2992" s="1" t="s">
        <v>3738</v>
      </c>
      <c r="O2992" s="1" t="s">
        <v>49</v>
      </c>
      <c r="P2992">
        <v>432.9203</v>
      </c>
      <c r="Q2992" s="1" t="s">
        <v>3739</v>
      </c>
      <c r="R2992">
        <v>8.2599961239978814E-2</v>
      </c>
      <c r="S2992" s="1" t="s">
        <v>3740</v>
      </c>
      <c r="T2992" s="1" t="s">
        <v>52</v>
      </c>
      <c r="U2992">
        <v>35.7592</v>
      </c>
      <c r="V2992">
        <v>29.473199999999999</v>
      </c>
      <c r="W2992">
        <v>29.473199999999999</v>
      </c>
      <c r="X2992" s="1" t="s">
        <v>53</v>
      </c>
      <c r="Y2992" s="1" t="s">
        <v>49</v>
      </c>
      <c r="Z2992" s="1" t="s">
        <v>3770</v>
      </c>
      <c r="AA2992" s="1" t="s">
        <v>3741</v>
      </c>
      <c r="AB2992" s="1" t="s">
        <v>3742</v>
      </c>
      <c r="AC2992" s="1" t="s">
        <v>67</v>
      </c>
      <c r="AD2992" s="1" t="s">
        <v>3743</v>
      </c>
      <c r="AE2992" s="1" t="s">
        <v>3744</v>
      </c>
      <c r="AF2992" s="1" t="s">
        <v>70</v>
      </c>
      <c r="AG2992" s="1" t="s">
        <v>3745</v>
      </c>
      <c r="AH2992">
        <v>1188</v>
      </c>
      <c r="AI2992" s="1" t="s">
        <v>70</v>
      </c>
      <c r="AJ2992" s="1" t="s">
        <v>71</v>
      </c>
      <c r="AK2992" s="1" t="s">
        <v>72</v>
      </c>
      <c r="AL2992">
        <v>1</v>
      </c>
      <c r="AM2992" s="1" t="s">
        <v>6155</v>
      </c>
      <c r="AN2992" s="2">
        <v>46143</v>
      </c>
      <c r="AO2992" s="3">
        <v>46143</v>
      </c>
    </row>
    <row r="2993" spans="1:41">
      <c r="A2993" s="1" t="s">
        <v>6156</v>
      </c>
      <c r="B2993" s="1" t="s">
        <v>3733</v>
      </c>
      <c r="E2993" s="1" t="s">
        <v>3734</v>
      </c>
      <c r="F2993">
        <v>46171.833333333336</v>
      </c>
      <c r="G2993">
        <v>46172.833333333336</v>
      </c>
      <c r="H2993">
        <v>46142.833333333336</v>
      </c>
      <c r="I2993">
        <v>46173.833333333336</v>
      </c>
      <c r="J2993" s="1" t="s">
        <v>3769</v>
      </c>
      <c r="K2993" s="1" t="s">
        <v>87</v>
      </c>
      <c r="L2993" s="1" t="s">
        <v>3770</v>
      </c>
      <c r="M2993" s="1" t="s">
        <v>3774</v>
      </c>
      <c r="N2993" s="1" t="s">
        <v>3738</v>
      </c>
      <c r="O2993" s="1" t="s">
        <v>49</v>
      </c>
      <c r="P2993">
        <v>413.0412</v>
      </c>
      <c r="Q2993" s="1" t="s">
        <v>3739</v>
      </c>
      <c r="R2993">
        <v>8.2599992446274126E-2</v>
      </c>
      <c r="S2993" s="1" t="s">
        <v>3740</v>
      </c>
      <c r="T2993" s="1" t="s">
        <v>52</v>
      </c>
      <c r="U2993">
        <v>34.117199999999997</v>
      </c>
      <c r="V2993">
        <v>28.119800000000001</v>
      </c>
      <c r="W2993">
        <v>28.119800000000001</v>
      </c>
      <c r="X2993" s="1" t="s">
        <v>53</v>
      </c>
      <c r="Y2993" s="1" t="s">
        <v>49</v>
      </c>
      <c r="Z2993" s="1" t="s">
        <v>3770</v>
      </c>
      <c r="AA2993" s="1" t="s">
        <v>3741</v>
      </c>
      <c r="AB2993" s="1" t="s">
        <v>3742</v>
      </c>
      <c r="AC2993" s="1" t="s">
        <v>67</v>
      </c>
      <c r="AD2993" s="1" t="s">
        <v>3743</v>
      </c>
      <c r="AE2993" s="1" t="s">
        <v>3744</v>
      </c>
      <c r="AF2993" s="1" t="s">
        <v>70</v>
      </c>
      <c r="AG2993" s="1" t="s">
        <v>3745</v>
      </c>
      <c r="AH2993">
        <v>1189</v>
      </c>
      <c r="AI2993" s="1" t="s">
        <v>70</v>
      </c>
      <c r="AJ2993" s="1" t="s">
        <v>71</v>
      </c>
      <c r="AK2993" s="1" t="s">
        <v>72</v>
      </c>
      <c r="AL2993">
        <v>1</v>
      </c>
      <c r="AM2993" s="1" t="s">
        <v>6157</v>
      </c>
      <c r="AN2993" s="2">
        <v>46143</v>
      </c>
      <c r="AO2993" s="3">
        <v>46143</v>
      </c>
    </row>
    <row r="2994" spans="1:41">
      <c r="A2994" s="1" t="s">
        <v>6158</v>
      </c>
      <c r="B2994" s="1" t="s">
        <v>3733</v>
      </c>
      <c r="E2994" s="1" t="s">
        <v>3734</v>
      </c>
      <c r="F2994">
        <v>46171.833333333336</v>
      </c>
      <c r="G2994">
        <v>46172.833333333336</v>
      </c>
      <c r="H2994">
        <v>46142.833333333336</v>
      </c>
      <c r="I2994">
        <v>46173.833333333336</v>
      </c>
      <c r="J2994" s="1" t="s">
        <v>3777</v>
      </c>
      <c r="K2994" s="1" t="s">
        <v>107</v>
      </c>
      <c r="L2994" s="1" t="s">
        <v>3778</v>
      </c>
      <c r="M2994" s="1" t="s">
        <v>3779</v>
      </c>
      <c r="N2994" s="1" t="s">
        <v>3738</v>
      </c>
      <c r="O2994" s="1" t="s">
        <v>49</v>
      </c>
      <c r="P2994">
        <v>311.2706</v>
      </c>
      <c r="Q2994" s="1" t="s">
        <v>3780</v>
      </c>
      <c r="R2994">
        <v>0.5</v>
      </c>
      <c r="S2994" s="1" t="s">
        <v>51</v>
      </c>
      <c r="T2994" s="1" t="s">
        <v>52</v>
      </c>
      <c r="U2994">
        <v>155.6353</v>
      </c>
      <c r="V2994">
        <v>143.18450000000001</v>
      </c>
      <c r="W2994">
        <v>143.18450000000001</v>
      </c>
      <c r="X2994" s="1" t="s">
        <v>53</v>
      </c>
      <c r="Y2994" s="1" t="s">
        <v>49</v>
      </c>
      <c r="Z2994" s="1" t="s">
        <v>3778</v>
      </c>
      <c r="AA2994" s="1" t="s">
        <v>3781</v>
      </c>
      <c r="AB2994" s="1" t="s">
        <v>3742</v>
      </c>
      <c r="AC2994" s="1" t="s">
        <v>67</v>
      </c>
      <c r="AD2994" s="1" t="s">
        <v>3743</v>
      </c>
      <c r="AE2994" s="1" t="s">
        <v>3744</v>
      </c>
      <c r="AF2994" s="1" t="s">
        <v>70</v>
      </c>
      <c r="AG2994" s="1" t="s">
        <v>3745</v>
      </c>
      <c r="AH2994">
        <v>1190</v>
      </c>
      <c r="AI2994" s="1" t="s">
        <v>113</v>
      </c>
      <c r="AJ2994" s="1" t="s">
        <v>114</v>
      </c>
      <c r="AK2994" s="1" t="s">
        <v>115</v>
      </c>
      <c r="AL2994">
        <v>1</v>
      </c>
      <c r="AM2994" s="1" t="s">
        <v>6159</v>
      </c>
      <c r="AN2994" s="2">
        <v>46143</v>
      </c>
      <c r="AO2994" s="3">
        <v>46143</v>
      </c>
    </row>
    <row r="2995" spans="1:41">
      <c r="A2995" s="1" t="s">
        <v>6160</v>
      </c>
      <c r="B2995" s="1" t="s">
        <v>3733</v>
      </c>
      <c r="E2995" s="1" t="s">
        <v>3734</v>
      </c>
      <c r="F2995">
        <v>46171.833333333336</v>
      </c>
      <c r="G2995">
        <v>46172.833333333336</v>
      </c>
      <c r="H2995">
        <v>46142.833333333336</v>
      </c>
      <c r="I2995">
        <v>46173.833333333336</v>
      </c>
      <c r="J2995" s="1" t="s">
        <v>3777</v>
      </c>
      <c r="K2995" s="1" t="s">
        <v>107</v>
      </c>
      <c r="L2995" s="1" t="s">
        <v>3778</v>
      </c>
      <c r="M2995" s="1" t="s">
        <v>3784</v>
      </c>
      <c r="N2995" s="1" t="s">
        <v>3738</v>
      </c>
      <c r="O2995" s="1" t="s">
        <v>49</v>
      </c>
      <c r="P2995">
        <v>277.16129999999998</v>
      </c>
      <c r="Q2995" s="1" t="s">
        <v>3780</v>
      </c>
      <c r="R2995">
        <v>0.49999981959963385</v>
      </c>
      <c r="S2995" s="1" t="s">
        <v>51</v>
      </c>
      <c r="T2995" s="1" t="s">
        <v>52</v>
      </c>
      <c r="U2995">
        <v>138.5806</v>
      </c>
      <c r="V2995">
        <v>127.49420000000001</v>
      </c>
      <c r="W2995">
        <v>127.49420000000001</v>
      </c>
      <c r="X2995" s="1" t="s">
        <v>53</v>
      </c>
      <c r="Y2995" s="1" t="s">
        <v>49</v>
      </c>
      <c r="Z2995" s="1" t="s">
        <v>3778</v>
      </c>
      <c r="AA2995" s="1" t="s">
        <v>3781</v>
      </c>
      <c r="AB2995" s="1" t="s">
        <v>3742</v>
      </c>
      <c r="AC2995" s="1" t="s">
        <v>67</v>
      </c>
      <c r="AD2995" s="1" t="s">
        <v>3743</v>
      </c>
      <c r="AE2995" s="1" t="s">
        <v>3744</v>
      </c>
      <c r="AF2995" s="1" t="s">
        <v>70</v>
      </c>
      <c r="AG2995" s="1" t="s">
        <v>3745</v>
      </c>
      <c r="AH2995">
        <v>1191</v>
      </c>
      <c r="AI2995" s="1" t="s">
        <v>113</v>
      </c>
      <c r="AJ2995" s="1" t="s">
        <v>114</v>
      </c>
      <c r="AK2995" s="1" t="s">
        <v>115</v>
      </c>
      <c r="AL2995">
        <v>1</v>
      </c>
      <c r="AM2995" s="1" t="s">
        <v>6161</v>
      </c>
      <c r="AN2995" s="2">
        <v>46143</v>
      </c>
      <c r="AO2995" s="3">
        <v>46143</v>
      </c>
    </row>
    <row r="2996" spans="1:41">
      <c r="A2996" s="1" t="s">
        <v>6162</v>
      </c>
      <c r="B2996" s="1" t="s">
        <v>3733</v>
      </c>
      <c r="E2996" s="1" t="s">
        <v>3787</v>
      </c>
      <c r="F2996">
        <v>46171.833333333336</v>
      </c>
      <c r="G2996">
        <v>46172.833333333336</v>
      </c>
      <c r="H2996">
        <v>46142.833333333336</v>
      </c>
      <c r="I2996">
        <v>46173.833333333336</v>
      </c>
      <c r="J2996" s="1" t="s">
        <v>3735</v>
      </c>
      <c r="K2996" s="1" t="s">
        <v>45</v>
      </c>
      <c r="L2996" s="1" t="s">
        <v>3736</v>
      </c>
      <c r="M2996" s="1" t="s">
        <v>3788</v>
      </c>
      <c r="N2996" s="1" t="s">
        <v>3738</v>
      </c>
      <c r="O2996" s="1" t="s">
        <v>49</v>
      </c>
      <c r="P2996">
        <v>741.73490000000004</v>
      </c>
      <c r="Q2996" s="1" t="s">
        <v>3739</v>
      </c>
      <c r="R2996">
        <v>3.1611024370027621E-2</v>
      </c>
      <c r="S2996" s="1" t="s">
        <v>3740</v>
      </c>
      <c r="T2996" s="1" t="s">
        <v>52</v>
      </c>
      <c r="U2996">
        <v>23.446999999999999</v>
      </c>
      <c r="V2996">
        <v>19.025500000000001</v>
      </c>
      <c r="W2996">
        <v>19.025500000000001</v>
      </c>
      <c r="X2996" s="1" t="s">
        <v>53</v>
      </c>
      <c r="Y2996" s="1" t="s">
        <v>49</v>
      </c>
      <c r="Z2996" s="1" t="s">
        <v>3736</v>
      </c>
      <c r="AA2996" s="1" t="s">
        <v>55</v>
      </c>
      <c r="AB2996" s="1" t="s">
        <v>56</v>
      </c>
      <c r="AC2996" s="1" t="s">
        <v>57</v>
      </c>
      <c r="AD2996" s="1" t="s">
        <v>58</v>
      </c>
      <c r="AE2996" s="1" t="s">
        <v>59</v>
      </c>
      <c r="AF2996" s="1" t="s">
        <v>56</v>
      </c>
      <c r="AG2996" s="1" t="s">
        <v>3745</v>
      </c>
      <c r="AH2996">
        <v>1192</v>
      </c>
      <c r="AI2996" s="1" t="s">
        <v>56</v>
      </c>
      <c r="AJ2996" s="1" t="s">
        <v>56</v>
      </c>
      <c r="AK2996" s="1" t="s">
        <v>61</v>
      </c>
      <c r="AL2996">
        <v>1</v>
      </c>
      <c r="AM2996" s="1" t="s">
        <v>6163</v>
      </c>
      <c r="AN2996" s="2">
        <v>46143</v>
      </c>
      <c r="AO2996" s="3">
        <v>46143</v>
      </c>
    </row>
    <row r="2997" spans="1:41">
      <c r="A2997" s="1" t="s">
        <v>6164</v>
      </c>
      <c r="B2997" s="1" t="s">
        <v>3733</v>
      </c>
      <c r="E2997" s="1" t="s">
        <v>3787</v>
      </c>
      <c r="F2997">
        <v>46171.833333333336</v>
      </c>
      <c r="G2997">
        <v>46172.833333333336</v>
      </c>
      <c r="H2997">
        <v>46142.833333333336</v>
      </c>
      <c r="I2997">
        <v>46173.833333333336</v>
      </c>
      <c r="J2997" s="1" t="s">
        <v>3735</v>
      </c>
      <c r="K2997" s="1" t="s">
        <v>45</v>
      </c>
      <c r="L2997" s="1" t="s">
        <v>3736</v>
      </c>
      <c r="M2997" s="1" t="s">
        <v>3795</v>
      </c>
      <c r="N2997" s="1" t="s">
        <v>3738</v>
      </c>
      <c r="O2997" s="1" t="s">
        <v>49</v>
      </c>
      <c r="P2997">
        <v>708.15139999999997</v>
      </c>
      <c r="Q2997" s="1" t="s">
        <v>3739</v>
      </c>
      <c r="R2997">
        <v>3.1611036848899828E-2</v>
      </c>
      <c r="S2997" s="1" t="s">
        <v>3740</v>
      </c>
      <c r="T2997" s="1" t="s">
        <v>52</v>
      </c>
      <c r="U2997">
        <v>22.385400000000001</v>
      </c>
      <c r="V2997">
        <v>18.164100000000001</v>
      </c>
      <c r="W2997">
        <v>18.164100000000001</v>
      </c>
      <c r="X2997" s="1" t="s">
        <v>53</v>
      </c>
      <c r="Y2997" s="1" t="s">
        <v>49</v>
      </c>
      <c r="Z2997" s="1" t="s">
        <v>3736</v>
      </c>
      <c r="AA2997" s="1" t="s">
        <v>3789</v>
      </c>
      <c r="AB2997" s="1" t="s">
        <v>3790</v>
      </c>
      <c r="AC2997" s="1" t="s">
        <v>125</v>
      </c>
      <c r="AD2997" s="1" t="s">
        <v>3791</v>
      </c>
      <c r="AE2997" s="1" t="s">
        <v>3792</v>
      </c>
      <c r="AF2997" s="1" t="s">
        <v>70</v>
      </c>
      <c r="AG2997" s="1" t="s">
        <v>3745</v>
      </c>
      <c r="AH2997">
        <v>1193</v>
      </c>
      <c r="AI2997" s="1" t="s">
        <v>70</v>
      </c>
      <c r="AJ2997" s="1" t="s">
        <v>71</v>
      </c>
      <c r="AK2997" s="1" t="s">
        <v>72</v>
      </c>
      <c r="AL2997">
        <v>1</v>
      </c>
      <c r="AM2997" s="1" t="s">
        <v>6165</v>
      </c>
      <c r="AN2997" s="2">
        <v>46143</v>
      </c>
      <c r="AO2997" s="3">
        <v>46143</v>
      </c>
    </row>
    <row r="2998" spans="1:41">
      <c r="A2998" s="1" t="s">
        <v>6166</v>
      </c>
      <c r="B2998" s="1" t="s">
        <v>3733</v>
      </c>
      <c r="E2998" s="1" t="s">
        <v>3787</v>
      </c>
      <c r="F2998">
        <v>46171.833333333336</v>
      </c>
      <c r="G2998">
        <v>46172.833333333336</v>
      </c>
      <c r="H2998">
        <v>46142.833333333336</v>
      </c>
      <c r="I2998">
        <v>46173.833333333336</v>
      </c>
      <c r="J2998" s="1" t="s">
        <v>3751</v>
      </c>
      <c r="K2998" s="1" t="s">
        <v>124</v>
      </c>
      <c r="L2998" s="1" t="s">
        <v>3752</v>
      </c>
      <c r="M2998" s="1" t="s">
        <v>3798</v>
      </c>
      <c r="N2998" s="1" t="s">
        <v>3738</v>
      </c>
      <c r="O2998" s="1" t="s">
        <v>49</v>
      </c>
      <c r="P2998">
        <v>5.4707999999999997</v>
      </c>
      <c r="Q2998" s="1" t="s">
        <v>3754</v>
      </c>
      <c r="R2998">
        <v>6.2500182788623233</v>
      </c>
      <c r="S2998" s="1" t="s">
        <v>51</v>
      </c>
      <c r="T2998" s="1" t="s">
        <v>52</v>
      </c>
      <c r="U2998">
        <v>34.192599999999999</v>
      </c>
      <c r="V2998">
        <v>32.482999999999997</v>
      </c>
      <c r="W2998">
        <v>32.482999999999997</v>
      </c>
      <c r="X2998" s="1" t="s">
        <v>53</v>
      </c>
      <c r="Y2998" s="1" t="s">
        <v>49</v>
      </c>
      <c r="Z2998" s="1" t="s">
        <v>3752</v>
      </c>
      <c r="AA2998" s="1" t="s">
        <v>3789</v>
      </c>
      <c r="AB2998" s="1" t="s">
        <v>3790</v>
      </c>
      <c r="AC2998" s="1" t="s">
        <v>125</v>
      </c>
      <c r="AD2998" s="1" t="s">
        <v>3791</v>
      </c>
      <c r="AE2998" s="1" t="s">
        <v>3792</v>
      </c>
      <c r="AF2998" s="1" t="s">
        <v>70</v>
      </c>
      <c r="AG2998" s="1" t="s">
        <v>3745</v>
      </c>
      <c r="AH2998">
        <v>1194</v>
      </c>
      <c r="AI2998" s="1" t="s">
        <v>70</v>
      </c>
      <c r="AJ2998" s="1" t="s">
        <v>71</v>
      </c>
      <c r="AK2998" s="1" t="s">
        <v>72</v>
      </c>
      <c r="AL2998">
        <v>1</v>
      </c>
      <c r="AM2998" s="1" t="s">
        <v>6167</v>
      </c>
      <c r="AN2998" s="2">
        <v>46143</v>
      </c>
      <c r="AO2998" s="3">
        <v>46143</v>
      </c>
    </row>
    <row r="2999" spans="1:41">
      <c r="A2999" s="1" t="s">
        <v>6168</v>
      </c>
      <c r="B2999" s="1" t="s">
        <v>3733</v>
      </c>
      <c r="E2999" s="1" t="s">
        <v>3787</v>
      </c>
      <c r="F2999">
        <v>46171.833333333336</v>
      </c>
      <c r="G2999">
        <v>46172.833333333336</v>
      </c>
      <c r="H2999">
        <v>46142.833333333336</v>
      </c>
      <c r="I2999">
        <v>46173.833333333336</v>
      </c>
      <c r="J2999" s="1" t="s">
        <v>3751</v>
      </c>
      <c r="K2999" s="1" t="s">
        <v>124</v>
      </c>
      <c r="L2999" s="1" t="s">
        <v>3752</v>
      </c>
      <c r="M2999" s="1" t="s">
        <v>3801</v>
      </c>
      <c r="N2999" s="1" t="s">
        <v>3738</v>
      </c>
      <c r="O2999" s="1" t="s">
        <v>49</v>
      </c>
      <c r="P2999">
        <v>5.5381999999999998</v>
      </c>
      <c r="Q2999" s="1" t="s">
        <v>3754</v>
      </c>
      <c r="R2999">
        <v>6.2500451410205482</v>
      </c>
      <c r="S2999" s="1" t="s">
        <v>51</v>
      </c>
      <c r="T2999" s="1" t="s">
        <v>52</v>
      </c>
      <c r="U2999">
        <v>34.613999999999997</v>
      </c>
      <c r="V2999">
        <v>32.883299999999998</v>
      </c>
      <c r="W2999">
        <v>32.883299999999998</v>
      </c>
      <c r="X2999" s="1" t="s">
        <v>53</v>
      </c>
      <c r="Y2999" s="1" t="s">
        <v>49</v>
      </c>
      <c r="Z2999" s="1" t="s">
        <v>3752</v>
      </c>
      <c r="AA2999" s="1" t="s">
        <v>3789</v>
      </c>
      <c r="AB2999" s="1" t="s">
        <v>3790</v>
      </c>
      <c r="AC2999" s="1" t="s">
        <v>125</v>
      </c>
      <c r="AD2999" s="1" t="s">
        <v>3791</v>
      </c>
      <c r="AE2999" s="1" t="s">
        <v>3792</v>
      </c>
      <c r="AF2999" s="1" t="s">
        <v>70</v>
      </c>
      <c r="AG2999" s="1" t="s">
        <v>3745</v>
      </c>
      <c r="AH2999">
        <v>1195</v>
      </c>
      <c r="AI2999" s="1" t="s">
        <v>70</v>
      </c>
      <c r="AJ2999" s="1" t="s">
        <v>71</v>
      </c>
      <c r="AK2999" s="1" t="s">
        <v>72</v>
      </c>
      <c r="AL2999">
        <v>1</v>
      </c>
      <c r="AM2999" s="1" t="s">
        <v>6169</v>
      </c>
      <c r="AN2999" s="2">
        <v>46143</v>
      </c>
      <c r="AO2999" s="3">
        <v>46143</v>
      </c>
    </row>
    <row r="3000" spans="1:41">
      <c r="A3000" s="1" t="s">
        <v>6170</v>
      </c>
      <c r="B3000" s="1" t="s">
        <v>3733</v>
      </c>
      <c r="E3000" s="1" t="s">
        <v>3787</v>
      </c>
      <c r="F3000">
        <v>46171.833333333336</v>
      </c>
      <c r="G3000">
        <v>46172.833333333336</v>
      </c>
      <c r="H3000">
        <v>46142.833333333336</v>
      </c>
      <c r="I3000">
        <v>46173.833333333336</v>
      </c>
      <c r="J3000" s="1" t="s">
        <v>3760</v>
      </c>
      <c r="K3000" s="1" t="s">
        <v>76</v>
      </c>
      <c r="L3000" s="1" t="s">
        <v>3761</v>
      </c>
      <c r="M3000" s="1" t="s">
        <v>3804</v>
      </c>
      <c r="N3000" s="1" t="s">
        <v>3738</v>
      </c>
      <c r="O3000" s="1" t="s">
        <v>49</v>
      </c>
      <c r="P3000">
        <v>149.5943</v>
      </c>
      <c r="Q3000" s="1" t="s">
        <v>3763</v>
      </c>
      <c r="R3000">
        <v>2.6000322204789893E-2</v>
      </c>
      <c r="S3000" s="1" t="s">
        <v>51</v>
      </c>
      <c r="T3000" s="1" t="s">
        <v>52</v>
      </c>
      <c r="U3000">
        <v>3.8895</v>
      </c>
      <c r="V3000">
        <v>3.5903</v>
      </c>
      <c r="W3000">
        <v>3.5903</v>
      </c>
      <c r="X3000" s="1" t="s">
        <v>53</v>
      </c>
      <c r="Y3000" s="1" t="s">
        <v>49</v>
      </c>
      <c r="Z3000" s="1" t="s">
        <v>3761</v>
      </c>
      <c r="AA3000" s="1" t="s">
        <v>3789</v>
      </c>
      <c r="AB3000" s="1" t="s">
        <v>3790</v>
      </c>
      <c r="AC3000" s="1" t="s">
        <v>125</v>
      </c>
      <c r="AD3000" s="1" t="s">
        <v>3791</v>
      </c>
      <c r="AE3000" s="1" t="s">
        <v>3792</v>
      </c>
      <c r="AF3000" s="1" t="s">
        <v>70</v>
      </c>
      <c r="AG3000" s="1" t="s">
        <v>3745</v>
      </c>
      <c r="AH3000">
        <v>1196</v>
      </c>
      <c r="AI3000" s="1" t="s">
        <v>70</v>
      </c>
      <c r="AJ3000" s="1" t="s">
        <v>71</v>
      </c>
      <c r="AK3000" s="1" t="s">
        <v>72</v>
      </c>
      <c r="AL3000">
        <v>1</v>
      </c>
      <c r="AM3000" s="1" t="s">
        <v>6171</v>
      </c>
      <c r="AN3000" s="2">
        <v>46143</v>
      </c>
      <c r="AO3000" s="3">
        <v>46143</v>
      </c>
    </row>
    <row r="3001" spans="1:41">
      <c r="A3001" s="1" t="s">
        <v>6172</v>
      </c>
      <c r="B3001" s="1" t="s">
        <v>3733</v>
      </c>
      <c r="E3001" s="1" t="s">
        <v>3787</v>
      </c>
      <c r="F3001">
        <v>46171.833333333336</v>
      </c>
      <c r="G3001">
        <v>46172.833333333336</v>
      </c>
      <c r="H3001">
        <v>46142.833333333336</v>
      </c>
      <c r="I3001">
        <v>46173.833333333336</v>
      </c>
      <c r="J3001" s="1" t="s">
        <v>3760</v>
      </c>
      <c r="K3001" s="1" t="s">
        <v>76</v>
      </c>
      <c r="L3001" s="1" t="s">
        <v>3761</v>
      </c>
      <c r="M3001" s="1" t="s">
        <v>3807</v>
      </c>
      <c r="N3001" s="1" t="s">
        <v>3738</v>
      </c>
      <c r="O3001" s="1" t="s">
        <v>49</v>
      </c>
      <c r="P3001">
        <v>144.36070000000001</v>
      </c>
      <c r="Q3001" s="1" t="s">
        <v>3763</v>
      </c>
      <c r="R3001">
        <v>2.600015101062824E-2</v>
      </c>
      <c r="S3001" s="1" t="s">
        <v>51</v>
      </c>
      <c r="T3001" s="1" t="s">
        <v>52</v>
      </c>
      <c r="U3001">
        <v>3.7534000000000001</v>
      </c>
      <c r="V3001">
        <v>3.4647000000000001</v>
      </c>
      <c r="W3001">
        <v>3.4647000000000001</v>
      </c>
      <c r="X3001" s="1" t="s">
        <v>53</v>
      </c>
      <c r="Y3001" s="1" t="s">
        <v>49</v>
      </c>
      <c r="Z3001" s="1" t="s">
        <v>3761</v>
      </c>
      <c r="AA3001" s="1" t="s">
        <v>3789</v>
      </c>
      <c r="AB3001" s="1" t="s">
        <v>3790</v>
      </c>
      <c r="AC3001" s="1" t="s">
        <v>125</v>
      </c>
      <c r="AD3001" s="1" t="s">
        <v>3791</v>
      </c>
      <c r="AE3001" s="1" t="s">
        <v>3792</v>
      </c>
      <c r="AF3001" s="1" t="s">
        <v>70</v>
      </c>
      <c r="AG3001" s="1" t="s">
        <v>3745</v>
      </c>
      <c r="AH3001">
        <v>1197</v>
      </c>
      <c r="AI3001" s="1" t="s">
        <v>70</v>
      </c>
      <c r="AJ3001" s="1" t="s">
        <v>71</v>
      </c>
      <c r="AK3001" s="1" t="s">
        <v>72</v>
      </c>
      <c r="AL3001">
        <v>1</v>
      </c>
      <c r="AM3001" s="1" t="s">
        <v>6173</v>
      </c>
      <c r="AN3001" s="2">
        <v>46143</v>
      </c>
      <c r="AO3001" s="3">
        <v>46143</v>
      </c>
    </row>
    <row r="3002" spans="1:41">
      <c r="A3002" s="1" t="s">
        <v>6174</v>
      </c>
      <c r="B3002" s="1" t="s">
        <v>3733</v>
      </c>
      <c r="E3002" s="1" t="s">
        <v>3787</v>
      </c>
      <c r="F3002">
        <v>46171.833333333336</v>
      </c>
      <c r="G3002">
        <v>46172.833333333336</v>
      </c>
      <c r="H3002">
        <v>46142.833333333336</v>
      </c>
      <c r="I3002">
        <v>46173.833333333336</v>
      </c>
      <c r="J3002" s="1" t="s">
        <v>3769</v>
      </c>
      <c r="K3002" s="1" t="s">
        <v>87</v>
      </c>
      <c r="L3002" s="1" t="s">
        <v>3770</v>
      </c>
      <c r="M3002" s="1" t="s">
        <v>3810</v>
      </c>
      <c r="N3002" s="1" t="s">
        <v>3738</v>
      </c>
      <c r="O3002" s="1" t="s">
        <v>49</v>
      </c>
      <c r="P3002">
        <v>202.05160000000001</v>
      </c>
      <c r="Q3002" s="1" t="s">
        <v>3739</v>
      </c>
      <c r="R3002">
        <v>8.2600187278893122E-2</v>
      </c>
      <c r="S3002" s="1" t="s">
        <v>3740</v>
      </c>
      <c r="T3002" s="1" t="s">
        <v>52</v>
      </c>
      <c r="U3002">
        <v>16.689499999999999</v>
      </c>
      <c r="V3002">
        <v>13.755699999999999</v>
      </c>
      <c r="W3002">
        <v>13.755699999999999</v>
      </c>
      <c r="X3002" s="1" t="s">
        <v>53</v>
      </c>
      <c r="Y3002" s="1" t="s">
        <v>49</v>
      </c>
      <c r="Z3002" s="1" t="s">
        <v>3770</v>
      </c>
      <c r="AA3002" s="1" t="s">
        <v>3789</v>
      </c>
      <c r="AB3002" s="1" t="s">
        <v>3790</v>
      </c>
      <c r="AC3002" s="1" t="s">
        <v>125</v>
      </c>
      <c r="AD3002" s="1" t="s">
        <v>3791</v>
      </c>
      <c r="AE3002" s="1" t="s">
        <v>3792</v>
      </c>
      <c r="AF3002" s="1" t="s">
        <v>70</v>
      </c>
      <c r="AG3002" s="1" t="s">
        <v>3745</v>
      </c>
      <c r="AH3002">
        <v>1198</v>
      </c>
      <c r="AI3002" s="1" t="s">
        <v>70</v>
      </c>
      <c r="AJ3002" s="1" t="s">
        <v>71</v>
      </c>
      <c r="AK3002" s="1" t="s">
        <v>72</v>
      </c>
      <c r="AL3002">
        <v>1</v>
      </c>
      <c r="AM3002" s="1" t="s">
        <v>6175</v>
      </c>
      <c r="AN3002" s="2">
        <v>46143</v>
      </c>
      <c r="AO3002" s="3">
        <v>46143</v>
      </c>
    </row>
    <row r="3003" spans="1:41">
      <c r="A3003" s="1" t="s">
        <v>6176</v>
      </c>
      <c r="B3003" s="1" t="s">
        <v>3733</v>
      </c>
      <c r="E3003" s="1" t="s">
        <v>3787</v>
      </c>
      <c r="F3003">
        <v>46171.833333333336</v>
      </c>
      <c r="G3003">
        <v>46172.833333333336</v>
      </c>
      <c r="H3003">
        <v>46142.833333333336</v>
      </c>
      <c r="I3003">
        <v>46173.833333333336</v>
      </c>
      <c r="J3003" s="1" t="s">
        <v>3769</v>
      </c>
      <c r="K3003" s="1" t="s">
        <v>87</v>
      </c>
      <c r="L3003" s="1" t="s">
        <v>3770</v>
      </c>
      <c r="M3003" s="1" t="s">
        <v>3813</v>
      </c>
      <c r="N3003" s="1" t="s">
        <v>3738</v>
      </c>
      <c r="O3003" s="1" t="s">
        <v>49</v>
      </c>
      <c r="P3003">
        <v>172.3117</v>
      </c>
      <c r="Q3003" s="1" t="s">
        <v>3739</v>
      </c>
      <c r="R3003">
        <v>8.2599730604480143E-2</v>
      </c>
      <c r="S3003" s="1" t="s">
        <v>3740</v>
      </c>
      <c r="T3003" s="1" t="s">
        <v>52</v>
      </c>
      <c r="U3003">
        <v>14.232900000000001</v>
      </c>
      <c r="V3003">
        <v>11.731</v>
      </c>
      <c r="W3003">
        <v>11.731</v>
      </c>
      <c r="X3003" s="1" t="s">
        <v>53</v>
      </c>
      <c r="Y3003" s="1" t="s">
        <v>49</v>
      </c>
      <c r="Z3003" s="1" t="s">
        <v>3770</v>
      </c>
      <c r="AA3003" s="1" t="s">
        <v>3789</v>
      </c>
      <c r="AB3003" s="1" t="s">
        <v>3790</v>
      </c>
      <c r="AC3003" s="1" t="s">
        <v>125</v>
      </c>
      <c r="AD3003" s="1" t="s">
        <v>3791</v>
      </c>
      <c r="AE3003" s="1" t="s">
        <v>3792</v>
      </c>
      <c r="AF3003" s="1" t="s">
        <v>70</v>
      </c>
      <c r="AG3003" s="1" t="s">
        <v>3745</v>
      </c>
      <c r="AH3003">
        <v>1199</v>
      </c>
      <c r="AI3003" s="1" t="s">
        <v>70</v>
      </c>
      <c r="AJ3003" s="1" t="s">
        <v>71</v>
      </c>
      <c r="AK3003" s="1" t="s">
        <v>72</v>
      </c>
      <c r="AL3003">
        <v>1</v>
      </c>
      <c r="AM3003" s="1" t="s">
        <v>6177</v>
      </c>
      <c r="AN3003" s="2">
        <v>46143</v>
      </c>
      <c r="AO3003" s="3">
        <v>46143</v>
      </c>
    </row>
    <row r="3004" spans="1:41">
      <c r="A3004" s="1" t="s">
        <v>6178</v>
      </c>
      <c r="B3004" s="1" t="s">
        <v>3733</v>
      </c>
      <c r="E3004" s="1" t="s">
        <v>3787</v>
      </c>
      <c r="F3004">
        <v>46171.833333333336</v>
      </c>
      <c r="G3004">
        <v>46172.833333333336</v>
      </c>
      <c r="H3004">
        <v>46142.833333333336</v>
      </c>
      <c r="I3004">
        <v>46173.833333333336</v>
      </c>
      <c r="J3004" s="1" t="s">
        <v>3777</v>
      </c>
      <c r="K3004" s="1" t="s">
        <v>107</v>
      </c>
      <c r="L3004" s="1" t="s">
        <v>3778</v>
      </c>
      <c r="M3004" s="1" t="s">
        <v>3816</v>
      </c>
      <c r="N3004" s="1" t="s">
        <v>3738</v>
      </c>
      <c r="O3004" s="1" t="s">
        <v>49</v>
      </c>
      <c r="P3004">
        <v>145.21459999999999</v>
      </c>
      <c r="Q3004" s="1" t="s">
        <v>3780</v>
      </c>
      <c r="R3004">
        <v>0.5</v>
      </c>
      <c r="S3004" s="1" t="s">
        <v>51</v>
      </c>
      <c r="T3004" s="1" t="s">
        <v>52</v>
      </c>
      <c r="U3004">
        <v>72.607299999999995</v>
      </c>
      <c r="V3004">
        <v>66.798699999999997</v>
      </c>
      <c r="W3004">
        <v>66.798699999999997</v>
      </c>
      <c r="X3004" s="1" t="s">
        <v>53</v>
      </c>
      <c r="Y3004" s="1" t="s">
        <v>49</v>
      </c>
      <c r="Z3004" s="1" t="s">
        <v>3778</v>
      </c>
      <c r="AA3004" s="1" t="s">
        <v>3817</v>
      </c>
      <c r="AB3004" s="1" t="s">
        <v>3790</v>
      </c>
      <c r="AC3004" s="1" t="s">
        <v>125</v>
      </c>
      <c r="AD3004" s="1" t="s">
        <v>3791</v>
      </c>
      <c r="AE3004" s="1" t="s">
        <v>3792</v>
      </c>
      <c r="AF3004" s="1" t="s">
        <v>70</v>
      </c>
      <c r="AG3004" s="1" t="s">
        <v>3745</v>
      </c>
      <c r="AH3004">
        <v>1200</v>
      </c>
      <c r="AI3004" s="1" t="s">
        <v>113</v>
      </c>
      <c r="AJ3004" s="1" t="s">
        <v>114</v>
      </c>
      <c r="AK3004" s="1" t="s">
        <v>115</v>
      </c>
      <c r="AL3004">
        <v>1</v>
      </c>
      <c r="AM3004" s="1" t="s">
        <v>6179</v>
      </c>
      <c r="AN3004" s="2">
        <v>46143</v>
      </c>
      <c r="AO3004" s="3">
        <v>46143</v>
      </c>
    </row>
    <row r="3005" spans="1:41">
      <c r="A3005" s="1" t="s">
        <v>6180</v>
      </c>
      <c r="B3005" s="1" t="s">
        <v>3733</v>
      </c>
      <c r="E3005" s="1" t="s">
        <v>3787</v>
      </c>
      <c r="F3005">
        <v>46171.833333333336</v>
      </c>
      <c r="G3005">
        <v>46172.833333333336</v>
      </c>
      <c r="H3005">
        <v>46142.833333333336</v>
      </c>
      <c r="I3005">
        <v>46173.833333333336</v>
      </c>
      <c r="J3005" s="1" t="s">
        <v>3777</v>
      </c>
      <c r="K3005" s="1" t="s">
        <v>107</v>
      </c>
      <c r="L3005" s="1" t="s">
        <v>3778</v>
      </c>
      <c r="M3005" s="1" t="s">
        <v>3820</v>
      </c>
      <c r="N3005" s="1" t="s">
        <v>3738</v>
      </c>
      <c r="O3005" s="1" t="s">
        <v>49</v>
      </c>
      <c r="P3005">
        <v>125.9093</v>
      </c>
      <c r="Q3005" s="1" t="s">
        <v>3780</v>
      </c>
      <c r="R3005">
        <v>0.50000039711125399</v>
      </c>
      <c r="S3005" s="1" t="s">
        <v>51</v>
      </c>
      <c r="T3005" s="1" t="s">
        <v>52</v>
      </c>
      <c r="U3005">
        <v>62.954700000000003</v>
      </c>
      <c r="V3005">
        <v>57.918300000000002</v>
      </c>
      <c r="W3005">
        <v>57.918300000000002</v>
      </c>
      <c r="X3005" s="1" t="s">
        <v>53</v>
      </c>
      <c r="Y3005" s="1" t="s">
        <v>49</v>
      </c>
      <c r="Z3005" s="1" t="s">
        <v>3778</v>
      </c>
      <c r="AA3005" s="1" t="s">
        <v>3817</v>
      </c>
      <c r="AB3005" s="1" t="s">
        <v>3790</v>
      </c>
      <c r="AC3005" s="1" t="s">
        <v>125</v>
      </c>
      <c r="AD3005" s="1" t="s">
        <v>3791</v>
      </c>
      <c r="AE3005" s="1" t="s">
        <v>3792</v>
      </c>
      <c r="AF3005" s="1" t="s">
        <v>70</v>
      </c>
      <c r="AG3005" s="1" t="s">
        <v>3745</v>
      </c>
      <c r="AH3005">
        <v>1201</v>
      </c>
      <c r="AI3005" s="1" t="s">
        <v>113</v>
      </c>
      <c r="AJ3005" s="1" t="s">
        <v>114</v>
      </c>
      <c r="AK3005" s="1" t="s">
        <v>115</v>
      </c>
      <c r="AL3005">
        <v>1</v>
      </c>
      <c r="AM3005" s="1" t="s">
        <v>6181</v>
      </c>
      <c r="AN3005" s="2">
        <v>46143</v>
      </c>
      <c r="AO3005" s="3">
        <v>46143</v>
      </c>
    </row>
    <row r="3006" spans="1:41">
      <c r="A3006" s="1" t="s">
        <v>6182</v>
      </c>
      <c r="B3006" s="1" t="s">
        <v>3733</v>
      </c>
      <c r="E3006" s="1" t="s">
        <v>3734</v>
      </c>
      <c r="F3006">
        <v>46172.833333333336</v>
      </c>
      <c r="G3006">
        <v>46173.833333333336</v>
      </c>
      <c r="H3006">
        <v>46142.833333333336</v>
      </c>
      <c r="I3006">
        <v>46173.833333333336</v>
      </c>
      <c r="J3006" s="1" t="s">
        <v>3735</v>
      </c>
      <c r="K3006" s="1" t="s">
        <v>45</v>
      </c>
      <c r="L3006" s="1" t="s">
        <v>3736</v>
      </c>
      <c r="M3006" s="1" t="s">
        <v>3737</v>
      </c>
      <c r="N3006" s="1" t="s">
        <v>3738</v>
      </c>
      <c r="O3006" s="1" t="s">
        <v>49</v>
      </c>
      <c r="P3006">
        <v>1475.8542</v>
      </c>
      <c r="Q3006" s="1" t="s">
        <v>3739</v>
      </c>
      <c r="R3006">
        <v>3.1610981626775871E-2</v>
      </c>
      <c r="S3006" s="1" t="s">
        <v>3740</v>
      </c>
      <c r="T3006" s="1" t="s">
        <v>52</v>
      </c>
      <c r="U3006">
        <v>46.653199999999998</v>
      </c>
      <c r="V3006">
        <v>37.855600000000003</v>
      </c>
      <c r="W3006">
        <v>37.855600000000003</v>
      </c>
      <c r="X3006" s="1" t="s">
        <v>53</v>
      </c>
      <c r="Y3006" s="1" t="s">
        <v>49</v>
      </c>
      <c r="Z3006" s="1" t="s">
        <v>3736</v>
      </c>
      <c r="AA3006" s="1" t="s">
        <v>3741</v>
      </c>
      <c r="AB3006" s="1" t="s">
        <v>3742</v>
      </c>
      <c r="AC3006" s="1" t="s">
        <v>67</v>
      </c>
      <c r="AD3006" s="1" t="s">
        <v>3743</v>
      </c>
      <c r="AE3006" s="1" t="s">
        <v>3744</v>
      </c>
      <c r="AF3006" s="1" t="s">
        <v>70</v>
      </c>
      <c r="AG3006" s="1" t="s">
        <v>3745</v>
      </c>
      <c r="AH3006">
        <v>1202</v>
      </c>
      <c r="AI3006" s="1" t="s">
        <v>70</v>
      </c>
      <c r="AJ3006" s="1" t="s">
        <v>71</v>
      </c>
      <c r="AK3006" s="1" t="s">
        <v>72</v>
      </c>
      <c r="AL3006">
        <v>1</v>
      </c>
      <c r="AM3006" s="1" t="s">
        <v>6183</v>
      </c>
      <c r="AN3006" s="2">
        <v>46143</v>
      </c>
      <c r="AO3006" s="3">
        <v>46143</v>
      </c>
    </row>
    <row r="3007" spans="1:41">
      <c r="A3007" s="1" t="s">
        <v>6184</v>
      </c>
      <c r="B3007" s="1" t="s">
        <v>3733</v>
      </c>
      <c r="E3007" s="1" t="s">
        <v>3734</v>
      </c>
      <c r="F3007">
        <v>46172.833333333336</v>
      </c>
      <c r="G3007">
        <v>46173.833333333336</v>
      </c>
      <c r="H3007">
        <v>46142.833333333336</v>
      </c>
      <c r="I3007">
        <v>46173.833333333336</v>
      </c>
      <c r="J3007" s="1" t="s">
        <v>3735</v>
      </c>
      <c r="K3007" s="1" t="s">
        <v>45</v>
      </c>
      <c r="L3007" s="1" t="s">
        <v>3736</v>
      </c>
      <c r="M3007" s="1" t="s">
        <v>3748</v>
      </c>
      <c r="N3007" s="1" t="s">
        <v>3738</v>
      </c>
      <c r="O3007" s="1" t="s">
        <v>49</v>
      </c>
      <c r="P3007">
        <v>1456.7953</v>
      </c>
      <c r="Q3007" s="1" t="s">
        <v>3739</v>
      </c>
      <c r="R3007">
        <v>3.1611030046568657E-2</v>
      </c>
      <c r="S3007" s="1" t="s">
        <v>3740</v>
      </c>
      <c r="T3007" s="1" t="s">
        <v>52</v>
      </c>
      <c r="U3007">
        <v>46.050800000000002</v>
      </c>
      <c r="V3007">
        <v>37.366799999999998</v>
      </c>
      <c r="W3007">
        <v>37.366799999999998</v>
      </c>
      <c r="X3007" s="1" t="s">
        <v>53</v>
      </c>
      <c r="Y3007" s="1" t="s">
        <v>49</v>
      </c>
      <c r="Z3007" s="1" t="s">
        <v>3736</v>
      </c>
      <c r="AA3007" s="1" t="s">
        <v>3741</v>
      </c>
      <c r="AB3007" s="1" t="s">
        <v>3742</v>
      </c>
      <c r="AC3007" s="1" t="s">
        <v>67</v>
      </c>
      <c r="AD3007" s="1" t="s">
        <v>3743</v>
      </c>
      <c r="AE3007" s="1" t="s">
        <v>3744</v>
      </c>
      <c r="AF3007" s="1" t="s">
        <v>70</v>
      </c>
      <c r="AG3007" s="1" t="s">
        <v>3745</v>
      </c>
      <c r="AH3007">
        <v>1203</v>
      </c>
      <c r="AI3007" s="1" t="s">
        <v>70</v>
      </c>
      <c r="AJ3007" s="1" t="s">
        <v>71</v>
      </c>
      <c r="AK3007" s="1" t="s">
        <v>72</v>
      </c>
      <c r="AL3007">
        <v>1</v>
      </c>
      <c r="AM3007" s="1" t="s">
        <v>6185</v>
      </c>
      <c r="AN3007" s="2">
        <v>46143</v>
      </c>
      <c r="AO3007" s="3">
        <v>46143</v>
      </c>
    </row>
    <row r="3008" spans="1:41">
      <c r="A3008" s="1" t="s">
        <v>6186</v>
      </c>
      <c r="B3008" s="1" t="s">
        <v>3733</v>
      </c>
      <c r="E3008" s="1" t="s">
        <v>3734</v>
      </c>
      <c r="F3008">
        <v>46172.833333333336</v>
      </c>
      <c r="G3008">
        <v>46173.833333333336</v>
      </c>
      <c r="H3008">
        <v>46142.833333333336</v>
      </c>
      <c r="I3008">
        <v>46173.833333333336</v>
      </c>
      <c r="J3008" s="1" t="s">
        <v>3751</v>
      </c>
      <c r="K3008" s="1" t="s">
        <v>124</v>
      </c>
      <c r="L3008" s="1" t="s">
        <v>3752</v>
      </c>
      <c r="M3008" s="1" t="s">
        <v>3753</v>
      </c>
      <c r="N3008" s="1" t="s">
        <v>3738</v>
      </c>
      <c r="O3008" s="1" t="s">
        <v>49</v>
      </c>
      <c r="P3008">
        <v>12.071099999999999</v>
      </c>
      <c r="Q3008" s="1" t="s">
        <v>3754</v>
      </c>
      <c r="R3008">
        <v>6.2499855025639759</v>
      </c>
      <c r="S3008" s="1" t="s">
        <v>51</v>
      </c>
      <c r="T3008" s="1" t="s">
        <v>52</v>
      </c>
      <c r="U3008">
        <v>75.444199999999995</v>
      </c>
      <c r="V3008">
        <v>71.671999999999997</v>
      </c>
      <c r="W3008">
        <v>71.671999999999997</v>
      </c>
      <c r="X3008" s="1" t="s">
        <v>53</v>
      </c>
      <c r="Y3008" s="1" t="s">
        <v>49</v>
      </c>
      <c r="Z3008" s="1" t="s">
        <v>3752</v>
      </c>
      <c r="AA3008" s="1" t="s">
        <v>3741</v>
      </c>
      <c r="AB3008" s="1" t="s">
        <v>3742</v>
      </c>
      <c r="AC3008" s="1" t="s">
        <v>67</v>
      </c>
      <c r="AD3008" s="1" t="s">
        <v>3743</v>
      </c>
      <c r="AE3008" s="1" t="s">
        <v>3744</v>
      </c>
      <c r="AF3008" s="1" t="s">
        <v>70</v>
      </c>
      <c r="AG3008" s="1" t="s">
        <v>3745</v>
      </c>
      <c r="AH3008">
        <v>1204</v>
      </c>
      <c r="AI3008" s="1" t="s">
        <v>70</v>
      </c>
      <c r="AJ3008" s="1" t="s">
        <v>71</v>
      </c>
      <c r="AK3008" s="1" t="s">
        <v>72</v>
      </c>
      <c r="AL3008">
        <v>1</v>
      </c>
      <c r="AM3008" s="1" t="s">
        <v>6187</v>
      </c>
      <c r="AN3008" s="2">
        <v>46143</v>
      </c>
      <c r="AO3008" s="3">
        <v>46143</v>
      </c>
    </row>
    <row r="3009" spans="1:41">
      <c r="A3009" s="1" t="s">
        <v>6188</v>
      </c>
      <c r="B3009" s="1" t="s">
        <v>3733</v>
      </c>
      <c r="E3009" s="1" t="s">
        <v>3734</v>
      </c>
      <c r="F3009">
        <v>46172.833333333336</v>
      </c>
      <c r="G3009">
        <v>46173.833333333336</v>
      </c>
      <c r="H3009">
        <v>46142.833333333336</v>
      </c>
      <c r="I3009">
        <v>46173.833333333336</v>
      </c>
      <c r="J3009" s="1" t="s">
        <v>3751</v>
      </c>
      <c r="K3009" s="1" t="s">
        <v>124</v>
      </c>
      <c r="L3009" s="1" t="s">
        <v>3752</v>
      </c>
      <c r="M3009" s="1" t="s">
        <v>3757</v>
      </c>
      <c r="N3009" s="1" t="s">
        <v>3738</v>
      </c>
      <c r="O3009" s="1" t="s">
        <v>49</v>
      </c>
      <c r="P3009">
        <v>12.033300000000001</v>
      </c>
      <c r="Q3009" s="1" t="s">
        <v>3754</v>
      </c>
      <c r="R3009">
        <v>6.2499896121595899</v>
      </c>
      <c r="S3009" s="1" t="s">
        <v>51</v>
      </c>
      <c r="T3009" s="1" t="s">
        <v>52</v>
      </c>
      <c r="U3009">
        <v>75.207999999999998</v>
      </c>
      <c r="V3009">
        <v>71.447599999999994</v>
      </c>
      <c r="W3009">
        <v>71.447599999999994</v>
      </c>
      <c r="X3009" s="1" t="s">
        <v>53</v>
      </c>
      <c r="Y3009" s="1" t="s">
        <v>49</v>
      </c>
      <c r="Z3009" s="1" t="s">
        <v>3752</v>
      </c>
      <c r="AA3009" s="1" t="s">
        <v>3741</v>
      </c>
      <c r="AB3009" s="1" t="s">
        <v>3742</v>
      </c>
      <c r="AC3009" s="1" t="s">
        <v>67</v>
      </c>
      <c r="AD3009" s="1" t="s">
        <v>3743</v>
      </c>
      <c r="AE3009" s="1" t="s">
        <v>3744</v>
      </c>
      <c r="AF3009" s="1" t="s">
        <v>70</v>
      </c>
      <c r="AG3009" s="1" t="s">
        <v>3745</v>
      </c>
      <c r="AH3009">
        <v>1205</v>
      </c>
      <c r="AI3009" s="1" t="s">
        <v>70</v>
      </c>
      <c r="AJ3009" s="1" t="s">
        <v>71</v>
      </c>
      <c r="AK3009" s="1" t="s">
        <v>72</v>
      </c>
      <c r="AL3009">
        <v>1</v>
      </c>
      <c r="AM3009" s="1" t="s">
        <v>6189</v>
      </c>
      <c r="AN3009" s="2">
        <v>46143</v>
      </c>
      <c r="AO3009" s="3">
        <v>46143</v>
      </c>
    </row>
    <row r="3010" spans="1:41">
      <c r="A3010" s="1" t="s">
        <v>6190</v>
      </c>
      <c r="B3010" s="1" t="s">
        <v>3733</v>
      </c>
      <c r="E3010" s="1" t="s">
        <v>3734</v>
      </c>
      <c r="F3010">
        <v>46172.833333333336</v>
      </c>
      <c r="G3010">
        <v>46173.833333333336</v>
      </c>
      <c r="H3010">
        <v>46142.833333333336</v>
      </c>
      <c r="I3010">
        <v>46173.833333333336</v>
      </c>
      <c r="J3010" s="1" t="s">
        <v>3760</v>
      </c>
      <c r="K3010" s="1" t="s">
        <v>76</v>
      </c>
      <c r="L3010" s="1" t="s">
        <v>3761</v>
      </c>
      <c r="M3010" s="1" t="s">
        <v>3762</v>
      </c>
      <c r="N3010" s="1" t="s">
        <v>3738</v>
      </c>
      <c r="O3010" s="1" t="s">
        <v>49</v>
      </c>
      <c r="P3010">
        <v>299.7278</v>
      </c>
      <c r="Q3010" s="1" t="s">
        <v>3763</v>
      </c>
      <c r="R3010">
        <v>2.5999923930980041E-2</v>
      </c>
      <c r="S3010" s="1" t="s">
        <v>51</v>
      </c>
      <c r="T3010" s="1" t="s">
        <v>52</v>
      </c>
      <c r="U3010">
        <v>7.7929000000000004</v>
      </c>
      <c r="V3010">
        <v>7.1935000000000002</v>
      </c>
      <c r="W3010">
        <v>7.1935000000000002</v>
      </c>
      <c r="X3010" s="1" t="s">
        <v>53</v>
      </c>
      <c r="Y3010" s="1" t="s">
        <v>49</v>
      </c>
      <c r="Z3010" s="1" t="s">
        <v>3761</v>
      </c>
      <c r="AA3010" s="1" t="s">
        <v>3741</v>
      </c>
      <c r="AB3010" s="1" t="s">
        <v>3742</v>
      </c>
      <c r="AC3010" s="1" t="s">
        <v>67</v>
      </c>
      <c r="AD3010" s="1" t="s">
        <v>3743</v>
      </c>
      <c r="AE3010" s="1" t="s">
        <v>3744</v>
      </c>
      <c r="AF3010" s="1" t="s">
        <v>70</v>
      </c>
      <c r="AG3010" s="1" t="s">
        <v>3745</v>
      </c>
      <c r="AH3010">
        <v>1206</v>
      </c>
      <c r="AI3010" s="1" t="s">
        <v>70</v>
      </c>
      <c r="AJ3010" s="1" t="s">
        <v>71</v>
      </c>
      <c r="AK3010" s="1" t="s">
        <v>72</v>
      </c>
      <c r="AL3010">
        <v>1</v>
      </c>
      <c r="AM3010" s="1" t="s">
        <v>6191</v>
      </c>
      <c r="AN3010" s="2">
        <v>46143</v>
      </c>
      <c r="AO3010" s="3">
        <v>46143</v>
      </c>
    </row>
    <row r="3011" spans="1:41">
      <c r="A3011" s="1" t="s">
        <v>6192</v>
      </c>
      <c r="B3011" s="1" t="s">
        <v>3733</v>
      </c>
      <c r="E3011" s="1" t="s">
        <v>3734</v>
      </c>
      <c r="F3011">
        <v>46172.833333333336</v>
      </c>
      <c r="G3011">
        <v>46173.833333333336</v>
      </c>
      <c r="H3011">
        <v>46142.833333333336</v>
      </c>
      <c r="I3011">
        <v>46173.833333333336</v>
      </c>
      <c r="J3011" s="1" t="s">
        <v>3760</v>
      </c>
      <c r="K3011" s="1" t="s">
        <v>76</v>
      </c>
      <c r="L3011" s="1" t="s">
        <v>3761</v>
      </c>
      <c r="M3011" s="1" t="s">
        <v>3766</v>
      </c>
      <c r="N3011" s="1" t="s">
        <v>3738</v>
      </c>
      <c r="O3011" s="1" t="s">
        <v>49</v>
      </c>
      <c r="P3011">
        <v>336.16820000000001</v>
      </c>
      <c r="Q3011" s="1" t="s">
        <v>3763</v>
      </c>
      <c r="R3011">
        <v>2.6000079721996312E-2</v>
      </c>
      <c r="S3011" s="1" t="s">
        <v>51</v>
      </c>
      <c r="T3011" s="1" t="s">
        <v>52</v>
      </c>
      <c r="U3011">
        <v>8.7403999999999993</v>
      </c>
      <c r="V3011">
        <v>8.0679999999999996</v>
      </c>
      <c r="W3011">
        <v>8.0679999999999996</v>
      </c>
      <c r="X3011" s="1" t="s">
        <v>53</v>
      </c>
      <c r="Y3011" s="1" t="s">
        <v>49</v>
      </c>
      <c r="Z3011" s="1" t="s">
        <v>3761</v>
      </c>
      <c r="AA3011" s="1" t="s">
        <v>3741</v>
      </c>
      <c r="AB3011" s="1" t="s">
        <v>3742</v>
      </c>
      <c r="AC3011" s="1" t="s">
        <v>67</v>
      </c>
      <c r="AD3011" s="1" t="s">
        <v>3743</v>
      </c>
      <c r="AE3011" s="1" t="s">
        <v>3744</v>
      </c>
      <c r="AF3011" s="1" t="s">
        <v>70</v>
      </c>
      <c r="AG3011" s="1" t="s">
        <v>3745</v>
      </c>
      <c r="AH3011">
        <v>1207</v>
      </c>
      <c r="AI3011" s="1" t="s">
        <v>70</v>
      </c>
      <c r="AJ3011" s="1" t="s">
        <v>71</v>
      </c>
      <c r="AK3011" s="1" t="s">
        <v>72</v>
      </c>
      <c r="AL3011">
        <v>1</v>
      </c>
      <c r="AM3011" s="1" t="s">
        <v>6193</v>
      </c>
      <c r="AN3011" s="2">
        <v>46143</v>
      </c>
      <c r="AO3011" s="3">
        <v>46143</v>
      </c>
    </row>
    <row r="3012" spans="1:41">
      <c r="A3012" s="1" t="s">
        <v>6194</v>
      </c>
      <c r="B3012" s="1" t="s">
        <v>3733</v>
      </c>
      <c r="E3012" s="1" t="s">
        <v>3734</v>
      </c>
      <c r="F3012">
        <v>46172.833333333336</v>
      </c>
      <c r="G3012">
        <v>46173.833333333336</v>
      </c>
      <c r="H3012">
        <v>46142.833333333336</v>
      </c>
      <c r="I3012">
        <v>46173.833333333336</v>
      </c>
      <c r="J3012" s="1" t="s">
        <v>3769</v>
      </c>
      <c r="K3012" s="1" t="s">
        <v>87</v>
      </c>
      <c r="L3012" s="1" t="s">
        <v>3770</v>
      </c>
      <c r="M3012" s="1" t="s">
        <v>3771</v>
      </c>
      <c r="N3012" s="1" t="s">
        <v>3738</v>
      </c>
      <c r="O3012" s="1" t="s">
        <v>49</v>
      </c>
      <c r="P3012">
        <v>451.28519999999997</v>
      </c>
      <c r="Q3012" s="1" t="s">
        <v>3739</v>
      </c>
      <c r="R3012">
        <v>8.26000941311614E-2</v>
      </c>
      <c r="S3012" s="1" t="s">
        <v>3740</v>
      </c>
      <c r="T3012" s="1" t="s">
        <v>52</v>
      </c>
      <c r="U3012">
        <v>37.276200000000003</v>
      </c>
      <c r="V3012">
        <v>30.723500000000001</v>
      </c>
      <c r="W3012">
        <v>30.723500000000001</v>
      </c>
      <c r="X3012" s="1" t="s">
        <v>53</v>
      </c>
      <c r="Y3012" s="1" t="s">
        <v>49</v>
      </c>
      <c r="Z3012" s="1" t="s">
        <v>3770</v>
      </c>
      <c r="AA3012" s="1" t="s">
        <v>3741</v>
      </c>
      <c r="AB3012" s="1" t="s">
        <v>3742</v>
      </c>
      <c r="AC3012" s="1" t="s">
        <v>67</v>
      </c>
      <c r="AD3012" s="1" t="s">
        <v>3743</v>
      </c>
      <c r="AE3012" s="1" t="s">
        <v>3744</v>
      </c>
      <c r="AF3012" s="1" t="s">
        <v>70</v>
      </c>
      <c r="AG3012" s="1" t="s">
        <v>3745</v>
      </c>
      <c r="AH3012">
        <v>1208</v>
      </c>
      <c r="AI3012" s="1" t="s">
        <v>70</v>
      </c>
      <c r="AJ3012" s="1" t="s">
        <v>71</v>
      </c>
      <c r="AK3012" s="1" t="s">
        <v>72</v>
      </c>
      <c r="AL3012">
        <v>1</v>
      </c>
      <c r="AM3012" s="1" t="s">
        <v>6195</v>
      </c>
      <c r="AN3012" s="2">
        <v>46143</v>
      </c>
      <c r="AO3012" s="3">
        <v>46143</v>
      </c>
    </row>
    <row r="3013" spans="1:41">
      <c r="A3013" s="1" t="s">
        <v>6196</v>
      </c>
      <c r="B3013" s="1" t="s">
        <v>3733</v>
      </c>
      <c r="E3013" s="1" t="s">
        <v>3734</v>
      </c>
      <c r="F3013">
        <v>46172.833333333336</v>
      </c>
      <c r="G3013">
        <v>46173.833333333336</v>
      </c>
      <c r="H3013">
        <v>46142.833333333336</v>
      </c>
      <c r="I3013">
        <v>46173.833333333336</v>
      </c>
      <c r="J3013" s="1" t="s">
        <v>3769</v>
      </c>
      <c r="K3013" s="1" t="s">
        <v>87</v>
      </c>
      <c r="L3013" s="1" t="s">
        <v>3770</v>
      </c>
      <c r="M3013" s="1" t="s">
        <v>3774</v>
      </c>
      <c r="N3013" s="1" t="s">
        <v>3738</v>
      </c>
      <c r="O3013" s="1" t="s">
        <v>49</v>
      </c>
      <c r="P3013">
        <v>435.53719999999998</v>
      </c>
      <c r="Q3013" s="1" t="s">
        <v>3739</v>
      </c>
      <c r="R3013">
        <v>8.2600062635292695E-2</v>
      </c>
      <c r="S3013" s="1" t="s">
        <v>3740</v>
      </c>
      <c r="T3013" s="1" t="s">
        <v>52</v>
      </c>
      <c r="U3013">
        <v>35.9754</v>
      </c>
      <c r="V3013">
        <v>29.651399999999999</v>
      </c>
      <c r="W3013">
        <v>29.651399999999999</v>
      </c>
      <c r="X3013" s="1" t="s">
        <v>53</v>
      </c>
      <c r="Y3013" s="1" t="s">
        <v>49</v>
      </c>
      <c r="Z3013" s="1" t="s">
        <v>3770</v>
      </c>
      <c r="AA3013" s="1" t="s">
        <v>3741</v>
      </c>
      <c r="AB3013" s="1" t="s">
        <v>3742</v>
      </c>
      <c r="AC3013" s="1" t="s">
        <v>67</v>
      </c>
      <c r="AD3013" s="1" t="s">
        <v>3743</v>
      </c>
      <c r="AE3013" s="1" t="s">
        <v>3744</v>
      </c>
      <c r="AF3013" s="1" t="s">
        <v>70</v>
      </c>
      <c r="AG3013" s="1" t="s">
        <v>3745</v>
      </c>
      <c r="AH3013">
        <v>1209</v>
      </c>
      <c r="AI3013" s="1" t="s">
        <v>70</v>
      </c>
      <c r="AJ3013" s="1" t="s">
        <v>71</v>
      </c>
      <c r="AK3013" s="1" t="s">
        <v>72</v>
      </c>
      <c r="AL3013">
        <v>1</v>
      </c>
      <c r="AM3013" s="1" t="s">
        <v>6197</v>
      </c>
      <c r="AN3013" s="2">
        <v>46143</v>
      </c>
      <c r="AO3013" s="3">
        <v>46143</v>
      </c>
    </row>
    <row r="3014" spans="1:41">
      <c r="A3014" s="1" t="s">
        <v>6198</v>
      </c>
      <c r="B3014" s="1" t="s">
        <v>3733</v>
      </c>
      <c r="E3014" s="1" t="s">
        <v>3734</v>
      </c>
      <c r="F3014">
        <v>46172.833333333336</v>
      </c>
      <c r="G3014">
        <v>46173.833333333336</v>
      </c>
      <c r="H3014">
        <v>46142.833333333336</v>
      </c>
      <c r="I3014">
        <v>46173.833333333336</v>
      </c>
      <c r="J3014" s="1" t="s">
        <v>3777</v>
      </c>
      <c r="K3014" s="1" t="s">
        <v>107</v>
      </c>
      <c r="L3014" s="1" t="s">
        <v>3778</v>
      </c>
      <c r="M3014" s="1" t="s">
        <v>3779</v>
      </c>
      <c r="N3014" s="1" t="s">
        <v>3738</v>
      </c>
      <c r="O3014" s="1" t="s">
        <v>49</v>
      </c>
      <c r="P3014">
        <v>311.1266</v>
      </c>
      <c r="Q3014" s="1" t="s">
        <v>3780</v>
      </c>
      <c r="R3014">
        <v>0.5</v>
      </c>
      <c r="S3014" s="1" t="s">
        <v>51</v>
      </c>
      <c r="T3014" s="1" t="s">
        <v>52</v>
      </c>
      <c r="U3014">
        <v>155.5633</v>
      </c>
      <c r="V3014">
        <v>143.1182</v>
      </c>
      <c r="W3014">
        <v>143.1182</v>
      </c>
      <c r="X3014" s="1" t="s">
        <v>53</v>
      </c>
      <c r="Y3014" s="1" t="s">
        <v>49</v>
      </c>
      <c r="Z3014" s="1" t="s">
        <v>3778</v>
      </c>
      <c r="AA3014" s="1" t="s">
        <v>3781</v>
      </c>
      <c r="AB3014" s="1" t="s">
        <v>3742</v>
      </c>
      <c r="AC3014" s="1" t="s">
        <v>67</v>
      </c>
      <c r="AD3014" s="1" t="s">
        <v>3743</v>
      </c>
      <c r="AE3014" s="1" t="s">
        <v>3744</v>
      </c>
      <c r="AF3014" s="1" t="s">
        <v>70</v>
      </c>
      <c r="AG3014" s="1" t="s">
        <v>3745</v>
      </c>
      <c r="AH3014">
        <v>1210</v>
      </c>
      <c r="AI3014" s="1" t="s">
        <v>113</v>
      </c>
      <c r="AJ3014" s="1" t="s">
        <v>114</v>
      </c>
      <c r="AK3014" s="1" t="s">
        <v>115</v>
      </c>
      <c r="AL3014">
        <v>1</v>
      </c>
      <c r="AM3014" s="1" t="s">
        <v>6199</v>
      </c>
      <c r="AN3014" s="2">
        <v>46143</v>
      </c>
      <c r="AO3014" s="3">
        <v>46143</v>
      </c>
    </row>
    <row r="3015" spans="1:41">
      <c r="A3015" s="1" t="s">
        <v>6200</v>
      </c>
      <c r="B3015" s="1" t="s">
        <v>3733</v>
      </c>
      <c r="E3015" s="1" t="s">
        <v>3734</v>
      </c>
      <c r="F3015">
        <v>46172.833333333336</v>
      </c>
      <c r="G3015">
        <v>46173.833333333336</v>
      </c>
      <c r="H3015">
        <v>46142.833333333336</v>
      </c>
      <c r="I3015">
        <v>46173.833333333336</v>
      </c>
      <c r="J3015" s="1" t="s">
        <v>3777</v>
      </c>
      <c r="K3015" s="1" t="s">
        <v>107</v>
      </c>
      <c r="L3015" s="1" t="s">
        <v>3778</v>
      </c>
      <c r="M3015" s="1" t="s">
        <v>3784</v>
      </c>
      <c r="N3015" s="1" t="s">
        <v>3738</v>
      </c>
      <c r="O3015" s="1" t="s">
        <v>49</v>
      </c>
      <c r="P3015">
        <v>275.75</v>
      </c>
      <c r="Q3015" s="1" t="s">
        <v>3780</v>
      </c>
      <c r="R3015">
        <v>0.5</v>
      </c>
      <c r="S3015" s="1" t="s">
        <v>51</v>
      </c>
      <c r="T3015" s="1" t="s">
        <v>52</v>
      </c>
      <c r="U3015">
        <v>137.875</v>
      </c>
      <c r="V3015">
        <v>126.845</v>
      </c>
      <c r="W3015">
        <v>126.845</v>
      </c>
      <c r="X3015" s="1" t="s">
        <v>53</v>
      </c>
      <c r="Y3015" s="1" t="s">
        <v>49</v>
      </c>
      <c r="Z3015" s="1" t="s">
        <v>3778</v>
      </c>
      <c r="AA3015" s="1" t="s">
        <v>3781</v>
      </c>
      <c r="AB3015" s="1" t="s">
        <v>3742</v>
      </c>
      <c r="AC3015" s="1" t="s">
        <v>67</v>
      </c>
      <c r="AD3015" s="1" t="s">
        <v>3743</v>
      </c>
      <c r="AE3015" s="1" t="s">
        <v>3744</v>
      </c>
      <c r="AF3015" s="1" t="s">
        <v>70</v>
      </c>
      <c r="AG3015" s="1" t="s">
        <v>3745</v>
      </c>
      <c r="AH3015">
        <v>1211</v>
      </c>
      <c r="AI3015" s="1" t="s">
        <v>113</v>
      </c>
      <c r="AJ3015" s="1" t="s">
        <v>114</v>
      </c>
      <c r="AK3015" s="1" t="s">
        <v>115</v>
      </c>
      <c r="AL3015">
        <v>1</v>
      </c>
      <c r="AM3015" s="1" t="s">
        <v>6201</v>
      </c>
      <c r="AN3015" s="2">
        <v>46143</v>
      </c>
      <c r="AO3015" s="3">
        <v>46143</v>
      </c>
    </row>
    <row r="3016" spans="1:41">
      <c r="A3016" s="1" t="s">
        <v>6202</v>
      </c>
      <c r="B3016" s="1" t="s">
        <v>3733</v>
      </c>
      <c r="E3016" s="1" t="s">
        <v>3787</v>
      </c>
      <c r="F3016">
        <v>46172.833333333336</v>
      </c>
      <c r="G3016">
        <v>46173.833333333336</v>
      </c>
      <c r="H3016">
        <v>46142.833333333336</v>
      </c>
      <c r="I3016">
        <v>46173.833333333336</v>
      </c>
      <c r="J3016" s="1" t="s">
        <v>3735</v>
      </c>
      <c r="K3016" s="1" t="s">
        <v>45</v>
      </c>
      <c r="L3016" s="1" t="s">
        <v>3736</v>
      </c>
      <c r="M3016" s="1" t="s">
        <v>3788</v>
      </c>
      <c r="N3016" s="1" t="s">
        <v>3738</v>
      </c>
      <c r="O3016" s="1" t="s">
        <v>49</v>
      </c>
      <c r="P3016">
        <v>718.64750000000004</v>
      </c>
      <c r="Q3016" s="1" t="s">
        <v>3739</v>
      </c>
      <c r="R3016">
        <v>3.1611047140635708E-2</v>
      </c>
      <c r="S3016" s="1" t="s">
        <v>3740</v>
      </c>
      <c r="T3016" s="1" t="s">
        <v>52</v>
      </c>
      <c r="U3016">
        <v>22.717199999999998</v>
      </c>
      <c r="V3016">
        <v>18.433399999999999</v>
      </c>
      <c r="W3016">
        <v>18.433399999999999</v>
      </c>
      <c r="X3016" s="1" t="s">
        <v>53</v>
      </c>
      <c r="Y3016" s="1" t="s">
        <v>49</v>
      </c>
      <c r="Z3016" s="1" t="s">
        <v>3736</v>
      </c>
      <c r="AA3016" s="1" t="s">
        <v>55</v>
      </c>
      <c r="AB3016" s="1" t="s">
        <v>56</v>
      </c>
      <c r="AC3016" s="1" t="s">
        <v>57</v>
      </c>
      <c r="AD3016" s="1" t="s">
        <v>58</v>
      </c>
      <c r="AE3016" s="1" t="s">
        <v>59</v>
      </c>
      <c r="AF3016" s="1" t="s">
        <v>56</v>
      </c>
      <c r="AG3016" s="1" t="s">
        <v>3745</v>
      </c>
      <c r="AH3016">
        <v>1212</v>
      </c>
      <c r="AI3016" s="1" t="s">
        <v>56</v>
      </c>
      <c r="AJ3016" s="1" t="s">
        <v>56</v>
      </c>
      <c r="AK3016" s="1" t="s">
        <v>61</v>
      </c>
      <c r="AL3016">
        <v>1</v>
      </c>
      <c r="AM3016" s="1" t="s">
        <v>6203</v>
      </c>
      <c r="AN3016" s="2">
        <v>46143</v>
      </c>
      <c r="AO3016" s="3">
        <v>46143</v>
      </c>
    </row>
    <row r="3017" spans="1:41">
      <c r="A3017" s="1" t="s">
        <v>6204</v>
      </c>
      <c r="B3017" s="1" t="s">
        <v>3733</v>
      </c>
      <c r="E3017" s="1" t="s">
        <v>3787</v>
      </c>
      <c r="F3017">
        <v>46172.833333333336</v>
      </c>
      <c r="G3017">
        <v>46173.833333333336</v>
      </c>
      <c r="H3017">
        <v>46142.833333333336</v>
      </c>
      <c r="I3017">
        <v>46173.833333333336</v>
      </c>
      <c r="J3017" s="1" t="s">
        <v>3735</v>
      </c>
      <c r="K3017" s="1" t="s">
        <v>45</v>
      </c>
      <c r="L3017" s="1" t="s">
        <v>3736</v>
      </c>
      <c r="M3017" s="1" t="s">
        <v>3795</v>
      </c>
      <c r="N3017" s="1" t="s">
        <v>3738</v>
      </c>
      <c r="O3017" s="1" t="s">
        <v>49</v>
      </c>
      <c r="P3017">
        <v>677.45309999999995</v>
      </c>
      <c r="Q3017" s="1" t="s">
        <v>3739</v>
      </c>
      <c r="R3017">
        <v>3.1611044366023272E-2</v>
      </c>
      <c r="S3017" s="1" t="s">
        <v>3740</v>
      </c>
      <c r="T3017" s="1" t="s">
        <v>52</v>
      </c>
      <c r="U3017">
        <v>21.414999999999999</v>
      </c>
      <c r="V3017">
        <v>17.3767</v>
      </c>
      <c r="W3017">
        <v>17.3767</v>
      </c>
      <c r="X3017" s="1" t="s">
        <v>53</v>
      </c>
      <c r="Y3017" s="1" t="s">
        <v>49</v>
      </c>
      <c r="Z3017" s="1" t="s">
        <v>3736</v>
      </c>
      <c r="AA3017" s="1" t="s">
        <v>3789</v>
      </c>
      <c r="AB3017" s="1" t="s">
        <v>3790</v>
      </c>
      <c r="AC3017" s="1" t="s">
        <v>125</v>
      </c>
      <c r="AD3017" s="1" t="s">
        <v>3791</v>
      </c>
      <c r="AE3017" s="1" t="s">
        <v>3792</v>
      </c>
      <c r="AF3017" s="1" t="s">
        <v>70</v>
      </c>
      <c r="AG3017" s="1" t="s">
        <v>3745</v>
      </c>
      <c r="AH3017">
        <v>1213</v>
      </c>
      <c r="AI3017" s="1" t="s">
        <v>70</v>
      </c>
      <c r="AJ3017" s="1" t="s">
        <v>71</v>
      </c>
      <c r="AK3017" s="1" t="s">
        <v>72</v>
      </c>
      <c r="AL3017">
        <v>1</v>
      </c>
      <c r="AM3017" s="1" t="s">
        <v>6205</v>
      </c>
      <c r="AN3017" s="2">
        <v>46143</v>
      </c>
      <c r="AO3017" s="3">
        <v>46143</v>
      </c>
    </row>
    <row r="3018" spans="1:41">
      <c r="A3018" s="1" t="s">
        <v>6206</v>
      </c>
      <c r="B3018" s="1" t="s">
        <v>3733</v>
      </c>
      <c r="E3018" s="1" t="s">
        <v>3787</v>
      </c>
      <c r="F3018">
        <v>46172.833333333336</v>
      </c>
      <c r="G3018">
        <v>46173.833333333336</v>
      </c>
      <c r="H3018">
        <v>46142.833333333336</v>
      </c>
      <c r="I3018">
        <v>46173.833333333336</v>
      </c>
      <c r="J3018" s="1" t="s">
        <v>3751</v>
      </c>
      <c r="K3018" s="1" t="s">
        <v>124</v>
      </c>
      <c r="L3018" s="1" t="s">
        <v>3752</v>
      </c>
      <c r="M3018" s="1" t="s">
        <v>3798</v>
      </c>
      <c r="N3018" s="1" t="s">
        <v>3738</v>
      </c>
      <c r="O3018" s="1" t="s">
        <v>49</v>
      </c>
      <c r="P3018">
        <v>5.3837000000000002</v>
      </c>
      <c r="Q3018" s="1" t="s">
        <v>3754</v>
      </c>
      <c r="R3018">
        <v>6.2499953563534376</v>
      </c>
      <c r="S3018" s="1" t="s">
        <v>51</v>
      </c>
      <c r="T3018" s="1" t="s">
        <v>52</v>
      </c>
      <c r="U3018">
        <v>33.648099999999999</v>
      </c>
      <c r="V3018">
        <v>31.965699999999998</v>
      </c>
      <c r="W3018">
        <v>31.965699999999998</v>
      </c>
      <c r="X3018" s="1" t="s">
        <v>53</v>
      </c>
      <c r="Y3018" s="1" t="s">
        <v>49</v>
      </c>
      <c r="Z3018" s="1" t="s">
        <v>3752</v>
      </c>
      <c r="AA3018" s="1" t="s">
        <v>3789</v>
      </c>
      <c r="AB3018" s="1" t="s">
        <v>3790</v>
      </c>
      <c r="AC3018" s="1" t="s">
        <v>125</v>
      </c>
      <c r="AD3018" s="1" t="s">
        <v>3791</v>
      </c>
      <c r="AE3018" s="1" t="s">
        <v>3792</v>
      </c>
      <c r="AF3018" s="1" t="s">
        <v>70</v>
      </c>
      <c r="AG3018" s="1" t="s">
        <v>3745</v>
      </c>
      <c r="AH3018">
        <v>1214</v>
      </c>
      <c r="AI3018" s="1" t="s">
        <v>70</v>
      </c>
      <c r="AJ3018" s="1" t="s">
        <v>71</v>
      </c>
      <c r="AK3018" s="1" t="s">
        <v>72</v>
      </c>
      <c r="AL3018">
        <v>1</v>
      </c>
      <c r="AM3018" s="1" t="s">
        <v>6207</v>
      </c>
      <c r="AN3018" s="2">
        <v>46143</v>
      </c>
      <c r="AO3018" s="3">
        <v>46143</v>
      </c>
    </row>
    <row r="3019" spans="1:41">
      <c r="A3019" s="1" t="s">
        <v>6208</v>
      </c>
      <c r="B3019" s="1" t="s">
        <v>3733</v>
      </c>
      <c r="E3019" s="1" t="s">
        <v>3787</v>
      </c>
      <c r="F3019">
        <v>46172.833333333336</v>
      </c>
      <c r="G3019">
        <v>46173.833333333336</v>
      </c>
      <c r="H3019">
        <v>46142.833333333336</v>
      </c>
      <c r="I3019">
        <v>46173.833333333336</v>
      </c>
      <c r="J3019" s="1" t="s">
        <v>3751</v>
      </c>
      <c r="K3019" s="1" t="s">
        <v>124</v>
      </c>
      <c r="L3019" s="1" t="s">
        <v>3752</v>
      </c>
      <c r="M3019" s="1" t="s">
        <v>3801</v>
      </c>
      <c r="N3019" s="1" t="s">
        <v>3738</v>
      </c>
      <c r="O3019" s="1" t="s">
        <v>49</v>
      </c>
      <c r="P3019">
        <v>5.8437000000000001</v>
      </c>
      <c r="Q3019" s="1" t="s">
        <v>3754</v>
      </c>
      <c r="R3019">
        <v>6.2499443845508837</v>
      </c>
      <c r="S3019" s="1" t="s">
        <v>51</v>
      </c>
      <c r="T3019" s="1" t="s">
        <v>52</v>
      </c>
      <c r="U3019">
        <v>36.522799999999997</v>
      </c>
      <c r="V3019">
        <v>34.6967</v>
      </c>
      <c r="W3019">
        <v>34.6967</v>
      </c>
      <c r="X3019" s="1" t="s">
        <v>53</v>
      </c>
      <c r="Y3019" s="1" t="s">
        <v>49</v>
      </c>
      <c r="Z3019" s="1" t="s">
        <v>3752</v>
      </c>
      <c r="AA3019" s="1" t="s">
        <v>3789</v>
      </c>
      <c r="AB3019" s="1" t="s">
        <v>3790</v>
      </c>
      <c r="AC3019" s="1" t="s">
        <v>125</v>
      </c>
      <c r="AD3019" s="1" t="s">
        <v>3791</v>
      </c>
      <c r="AE3019" s="1" t="s">
        <v>3792</v>
      </c>
      <c r="AF3019" s="1" t="s">
        <v>70</v>
      </c>
      <c r="AG3019" s="1" t="s">
        <v>3745</v>
      </c>
      <c r="AH3019">
        <v>1215</v>
      </c>
      <c r="AI3019" s="1" t="s">
        <v>70</v>
      </c>
      <c r="AJ3019" s="1" t="s">
        <v>71</v>
      </c>
      <c r="AK3019" s="1" t="s">
        <v>72</v>
      </c>
      <c r="AL3019">
        <v>1</v>
      </c>
      <c r="AM3019" s="1" t="s">
        <v>6209</v>
      </c>
      <c r="AN3019" s="2">
        <v>46143</v>
      </c>
      <c r="AO3019" s="3">
        <v>46143</v>
      </c>
    </row>
    <row r="3020" spans="1:41">
      <c r="A3020" s="1" t="s">
        <v>6210</v>
      </c>
      <c r="B3020" s="1" t="s">
        <v>3733</v>
      </c>
      <c r="E3020" s="1" t="s">
        <v>3787</v>
      </c>
      <c r="F3020">
        <v>46172.833333333336</v>
      </c>
      <c r="G3020">
        <v>46173.833333333336</v>
      </c>
      <c r="H3020">
        <v>46142.833333333336</v>
      </c>
      <c r="I3020">
        <v>46173.833333333336</v>
      </c>
      <c r="J3020" s="1" t="s">
        <v>3760</v>
      </c>
      <c r="K3020" s="1" t="s">
        <v>76</v>
      </c>
      <c r="L3020" s="1" t="s">
        <v>3761</v>
      </c>
      <c r="M3020" s="1" t="s">
        <v>3804</v>
      </c>
      <c r="N3020" s="1" t="s">
        <v>3738</v>
      </c>
      <c r="O3020" s="1" t="s">
        <v>49</v>
      </c>
      <c r="P3020">
        <v>134.05119999999999</v>
      </c>
      <c r="Q3020" s="1" t="s">
        <v>3763</v>
      </c>
      <c r="R3020">
        <v>2.5999767253109263E-2</v>
      </c>
      <c r="S3020" s="1" t="s">
        <v>51</v>
      </c>
      <c r="T3020" s="1" t="s">
        <v>52</v>
      </c>
      <c r="U3020">
        <v>3.4853000000000001</v>
      </c>
      <c r="V3020">
        <v>3.2172000000000001</v>
      </c>
      <c r="W3020">
        <v>3.2172000000000001</v>
      </c>
      <c r="X3020" s="1" t="s">
        <v>53</v>
      </c>
      <c r="Y3020" s="1" t="s">
        <v>49</v>
      </c>
      <c r="Z3020" s="1" t="s">
        <v>3761</v>
      </c>
      <c r="AA3020" s="1" t="s">
        <v>3789</v>
      </c>
      <c r="AB3020" s="1" t="s">
        <v>3790</v>
      </c>
      <c r="AC3020" s="1" t="s">
        <v>125</v>
      </c>
      <c r="AD3020" s="1" t="s">
        <v>3791</v>
      </c>
      <c r="AE3020" s="1" t="s">
        <v>3792</v>
      </c>
      <c r="AF3020" s="1" t="s">
        <v>70</v>
      </c>
      <c r="AG3020" s="1" t="s">
        <v>3745</v>
      </c>
      <c r="AH3020">
        <v>1216</v>
      </c>
      <c r="AI3020" s="1" t="s">
        <v>70</v>
      </c>
      <c r="AJ3020" s="1" t="s">
        <v>71</v>
      </c>
      <c r="AK3020" s="1" t="s">
        <v>72</v>
      </c>
      <c r="AL3020">
        <v>1</v>
      </c>
      <c r="AM3020" s="1" t="s">
        <v>6211</v>
      </c>
      <c r="AN3020" s="2">
        <v>46143</v>
      </c>
      <c r="AO3020" s="3">
        <v>46143</v>
      </c>
    </row>
    <row r="3021" spans="1:41">
      <c r="A3021" s="1" t="s">
        <v>6212</v>
      </c>
      <c r="B3021" s="1" t="s">
        <v>3733</v>
      </c>
      <c r="E3021" s="1" t="s">
        <v>3787</v>
      </c>
      <c r="F3021">
        <v>46172.833333333336</v>
      </c>
      <c r="G3021">
        <v>46173.833333333336</v>
      </c>
      <c r="H3021">
        <v>46142.833333333336</v>
      </c>
      <c r="I3021">
        <v>46173.833333333336</v>
      </c>
      <c r="J3021" s="1" t="s">
        <v>3760</v>
      </c>
      <c r="K3021" s="1" t="s">
        <v>76</v>
      </c>
      <c r="L3021" s="1" t="s">
        <v>3761</v>
      </c>
      <c r="M3021" s="1" t="s">
        <v>3807</v>
      </c>
      <c r="N3021" s="1" t="s">
        <v>3738</v>
      </c>
      <c r="O3021" s="1" t="s">
        <v>49</v>
      </c>
      <c r="P3021">
        <v>135.0264</v>
      </c>
      <c r="Q3021" s="1" t="s">
        <v>3763</v>
      </c>
      <c r="R3021">
        <v>2.6000100721044184E-2</v>
      </c>
      <c r="S3021" s="1" t="s">
        <v>51</v>
      </c>
      <c r="T3021" s="1" t="s">
        <v>52</v>
      </c>
      <c r="U3021">
        <v>3.5106999999999999</v>
      </c>
      <c r="V3021">
        <v>3.2406000000000001</v>
      </c>
      <c r="W3021">
        <v>3.2406000000000001</v>
      </c>
      <c r="X3021" s="1" t="s">
        <v>53</v>
      </c>
      <c r="Y3021" s="1" t="s">
        <v>49</v>
      </c>
      <c r="Z3021" s="1" t="s">
        <v>3761</v>
      </c>
      <c r="AA3021" s="1" t="s">
        <v>3789</v>
      </c>
      <c r="AB3021" s="1" t="s">
        <v>3790</v>
      </c>
      <c r="AC3021" s="1" t="s">
        <v>125</v>
      </c>
      <c r="AD3021" s="1" t="s">
        <v>3791</v>
      </c>
      <c r="AE3021" s="1" t="s">
        <v>3792</v>
      </c>
      <c r="AF3021" s="1" t="s">
        <v>70</v>
      </c>
      <c r="AG3021" s="1" t="s">
        <v>3745</v>
      </c>
      <c r="AH3021">
        <v>1217</v>
      </c>
      <c r="AI3021" s="1" t="s">
        <v>70</v>
      </c>
      <c r="AJ3021" s="1" t="s">
        <v>71</v>
      </c>
      <c r="AK3021" s="1" t="s">
        <v>72</v>
      </c>
      <c r="AL3021">
        <v>1</v>
      </c>
      <c r="AM3021" s="1" t="s">
        <v>6213</v>
      </c>
      <c r="AN3021" s="2">
        <v>46143</v>
      </c>
      <c r="AO3021" s="3">
        <v>46143</v>
      </c>
    </row>
    <row r="3022" spans="1:41">
      <c r="A3022" s="1" t="s">
        <v>6214</v>
      </c>
      <c r="B3022" s="1" t="s">
        <v>3733</v>
      </c>
      <c r="E3022" s="1" t="s">
        <v>3787</v>
      </c>
      <c r="F3022">
        <v>46172.833333333336</v>
      </c>
      <c r="G3022">
        <v>46173.833333333336</v>
      </c>
      <c r="H3022">
        <v>46142.833333333336</v>
      </c>
      <c r="I3022">
        <v>46173.833333333336</v>
      </c>
      <c r="J3022" s="1" t="s">
        <v>3769</v>
      </c>
      <c r="K3022" s="1" t="s">
        <v>87</v>
      </c>
      <c r="L3022" s="1" t="s">
        <v>3770</v>
      </c>
      <c r="M3022" s="1" t="s">
        <v>3810</v>
      </c>
      <c r="N3022" s="1" t="s">
        <v>3738</v>
      </c>
      <c r="O3022" s="1" t="s">
        <v>49</v>
      </c>
      <c r="P3022">
        <v>193.2876</v>
      </c>
      <c r="Q3022" s="1" t="s">
        <v>3739</v>
      </c>
      <c r="R3022">
        <v>8.2600228881728577E-2</v>
      </c>
      <c r="S3022" s="1" t="s">
        <v>3740</v>
      </c>
      <c r="T3022" s="1" t="s">
        <v>52</v>
      </c>
      <c r="U3022">
        <v>15.9656</v>
      </c>
      <c r="V3022">
        <v>13.159000000000001</v>
      </c>
      <c r="W3022">
        <v>13.159000000000001</v>
      </c>
      <c r="X3022" s="1" t="s">
        <v>53</v>
      </c>
      <c r="Y3022" s="1" t="s">
        <v>49</v>
      </c>
      <c r="Z3022" s="1" t="s">
        <v>3770</v>
      </c>
      <c r="AA3022" s="1" t="s">
        <v>3789</v>
      </c>
      <c r="AB3022" s="1" t="s">
        <v>3790</v>
      </c>
      <c r="AC3022" s="1" t="s">
        <v>125</v>
      </c>
      <c r="AD3022" s="1" t="s">
        <v>3791</v>
      </c>
      <c r="AE3022" s="1" t="s">
        <v>3792</v>
      </c>
      <c r="AF3022" s="1" t="s">
        <v>70</v>
      </c>
      <c r="AG3022" s="1" t="s">
        <v>3745</v>
      </c>
      <c r="AH3022">
        <v>1218</v>
      </c>
      <c r="AI3022" s="1" t="s">
        <v>70</v>
      </c>
      <c r="AJ3022" s="1" t="s">
        <v>71</v>
      </c>
      <c r="AK3022" s="1" t="s">
        <v>72</v>
      </c>
      <c r="AL3022">
        <v>1</v>
      </c>
      <c r="AM3022" s="1" t="s">
        <v>6215</v>
      </c>
      <c r="AN3022" s="2">
        <v>46143</v>
      </c>
      <c r="AO3022" s="3">
        <v>46143</v>
      </c>
    </row>
    <row r="3023" spans="1:41">
      <c r="A3023" s="1" t="s">
        <v>6216</v>
      </c>
      <c r="B3023" s="1" t="s">
        <v>3733</v>
      </c>
      <c r="E3023" s="1" t="s">
        <v>3787</v>
      </c>
      <c r="F3023">
        <v>46172.833333333336</v>
      </c>
      <c r="G3023">
        <v>46173.833333333336</v>
      </c>
      <c r="H3023">
        <v>46142.833333333336</v>
      </c>
      <c r="I3023">
        <v>46173.833333333336</v>
      </c>
      <c r="J3023" s="1" t="s">
        <v>3769</v>
      </c>
      <c r="K3023" s="1" t="s">
        <v>87</v>
      </c>
      <c r="L3023" s="1" t="s">
        <v>3770</v>
      </c>
      <c r="M3023" s="1" t="s">
        <v>3813</v>
      </c>
      <c r="N3023" s="1" t="s">
        <v>3738</v>
      </c>
      <c r="O3023" s="1" t="s">
        <v>49</v>
      </c>
      <c r="P3023">
        <v>189.96969999999999</v>
      </c>
      <c r="Q3023" s="1" t="s">
        <v>3739</v>
      </c>
      <c r="R3023">
        <v>8.2600014633912672E-2</v>
      </c>
      <c r="S3023" s="1" t="s">
        <v>3740</v>
      </c>
      <c r="T3023" s="1" t="s">
        <v>52</v>
      </c>
      <c r="U3023">
        <v>15.6915</v>
      </c>
      <c r="V3023">
        <v>12.933199999999999</v>
      </c>
      <c r="W3023">
        <v>12.933199999999999</v>
      </c>
      <c r="X3023" s="1" t="s">
        <v>53</v>
      </c>
      <c r="Y3023" s="1" t="s">
        <v>49</v>
      </c>
      <c r="Z3023" s="1" t="s">
        <v>3770</v>
      </c>
      <c r="AA3023" s="1" t="s">
        <v>3789</v>
      </c>
      <c r="AB3023" s="1" t="s">
        <v>3790</v>
      </c>
      <c r="AC3023" s="1" t="s">
        <v>125</v>
      </c>
      <c r="AD3023" s="1" t="s">
        <v>3791</v>
      </c>
      <c r="AE3023" s="1" t="s">
        <v>3792</v>
      </c>
      <c r="AF3023" s="1" t="s">
        <v>70</v>
      </c>
      <c r="AG3023" s="1" t="s">
        <v>3745</v>
      </c>
      <c r="AH3023">
        <v>1219</v>
      </c>
      <c r="AI3023" s="1" t="s">
        <v>70</v>
      </c>
      <c r="AJ3023" s="1" t="s">
        <v>71</v>
      </c>
      <c r="AK3023" s="1" t="s">
        <v>72</v>
      </c>
      <c r="AL3023">
        <v>1</v>
      </c>
      <c r="AM3023" s="1" t="s">
        <v>6217</v>
      </c>
      <c r="AN3023" s="2">
        <v>46143</v>
      </c>
      <c r="AO3023" s="3">
        <v>46143</v>
      </c>
    </row>
    <row r="3024" spans="1:41">
      <c r="A3024" s="1" t="s">
        <v>6218</v>
      </c>
      <c r="B3024" s="1" t="s">
        <v>3733</v>
      </c>
      <c r="E3024" s="1" t="s">
        <v>3787</v>
      </c>
      <c r="F3024">
        <v>46172.833333333336</v>
      </c>
      <c r="G3024">
        <v>46173.833333333336</v>
      </c>
      <c r="H3024">
        <v>46142.833333333336</v>
      </c>
      <c r="I3024">
        <v>46173.833333333336</v>
      </c>
      <c r="J3024" s="1" t="s">
        <v>3777</v>
      </c>
      <c r="K3024" s="1" t="s">
        <v>107</v>
      </c>
      <c r="L3024" s="1" t="s">
        <v>3778</v>
      </c>
      <c r="M3024" s="1" t="s">
        <v>3816</v>
      </c>
      <c r="N3024" s="1" t="s">
        <v>3738</v>
      </c>
      <c r="O3024" s="1" t="s">
        <v>49</v>
      </c>
      <c r="P3024">
        <v>136.38</v>
      </c>
      <c r="Q3024" s="1" t="s">
        <v>3780</v>
      </c>
      <c r="R3024">
        <v>0.5</v>
      </c>
      <c r="S3024" s="1" t="s">
        <v>51</v>
      </c>
      <c r="T3024" s="1" t="s">
        <v>52</v>
      </c>
      <c r="U3024">
        <v>68.19</v>
      </c>
      <c r="V3024">
        <v>62.7348</v>
      </c>
      <c r="W3024">
        <v>62.7348</v>
      </c>
      <c r="X3024" s="1" t="s">
        <v>53</v>
      </c>
      <c r="Y3024" s="1" t="s">
        <v>49</v>
      </c>
      <c r="Z3024" s="1" t="s">
        <v>3778</v>
      </c>
      <c r="AA3024" s="1" t="s">
        <v>3817</v>
      </c>
      <c r="AB3024" s="1" t="s">
        <v>3790</v>
      </c>
      <c r="AC3024" s="1" t="s">
        <v>125</v>
      </c>
      <c r="AD3024" s="1" t="s">
        <v>3791</v>
      </c>
      <c r="AE3024" s="1" t="s">
        <v>3792</v>
      </c>
      <c r="AF3024" s="1" t="s">
        <v>70</v>
      </c>
      <c r="AG3024" s="1" t="s">
        <v>3745</v>
      </c>
      <c r="AH3024">
        <v>1220</v>
      </c>
      <c r="AI3024" s="1" t="s">
        <v>113</v>
      </c>
      <c r="AJ3024" s="1" t="s">
        <v>114</v>
      </c>
      <c r="AK3024" s="1" t="s">
        <v>115</v>
      </c>
      <c r="AL3024">
        <v>1</v>
      </c>
      <c r="AM3024" s="1" t="s">
        <v>6219</v>
      </c>
      <c r="AN3024" s="2">
        <v>46143</v>
      </c>
      <c r="AO3024" s="3">
        <v>46143</v>
      </c>
    </row>
    <row r="3025" spans="1:41">
      <c r="A3025" s="1" t="s">
        <v>6220</v>
      </c>
      <c r="B3025" s="1" t="s">
        <v>3733</v>
      </c>
      <c r="E3025" s="1" t="s">
        <v>3787</v>
      </c>
      <c r="F3025">
        <v>46172.833333333336</v>
      </c>
      <c r="G3025">
        <v>46173.833333333336</v>
      </c>
      <c r="H3025">
        <v>46142.833333333336</v>
      </c>
      <c r="I3025">
        <v>46173.833333333336</v>
      </c>
      <c r="J3025" s="1" t="s">
        <v>3777</v>
      </c>
      <c r="K3025" s="1" t="s">
        <v>107</v>
      </c>
      <c r="L3025" s="1" t="s">
        <v>3778</v>
      </c>
      <c r="M3025" s="1" t="s">
        <v>3820</v>
      </c>
      <c r="N3025" s="1" t="s">
        <v>3738</v>
      </c>
      <c r="O3025" s="1" t="s">
        <v>49</v>
      </c>
      <c r="P3025">
        <v>124.5771</v>
      </c>
      <c r="Q3025" s="1" t="s">
        <v>3780</v>
      </c>
      <c r="R3025">
        <v>0.50000040135787394</v>
      </c>
      <c r="S3025" s="1" t="s">
        <v>51</v>
      </c>
      <c r="T3025" s="1" t="s">
        <v>52</v>
      </c>
      <c r="U3025">
        <v>62.288600000000002</v>
      </c>
      <c r="V3025">
        <v>57.305500000000002</v>
      </c>
      <c r="W3025">
        <v>57.305500000000002</v>
      </c>
      <c r="X3025" s="1" t="s">
        <v>53</v>
      </c>
      <c r="Y3025" s="1" t="s">
        <v>49</v>
      </c>
      <c r="Z3025" s="1" t="s">
        <v>3778</v>
      </c>
      <c r="AA3025" s="1" t="s">
        <v>3817</v>
      </c>
      <c r="AB3025" s="1" t="s">
        <v>3790</v>
      </c>
      <c r="AC3025" s="1" t="s">
        <v>125</v>
      </c>
      <c r="AD3025" s="1" t="s">
        <v>3791</v>
      </c>
      <c r="AE3025" s="1" t="s">
        <v>3792</v>
      </c>
      <c r="AF3025" s="1" t="s">
        <v>70</v>
      </c>
      <c r="AG3025" s="1" t="s">
        <v>3745</v>
      </c>
      <c r="AH3025">
        <v>1221</v>
      </c>
      <c r="AI3025" s="1" t="s">
        <v>113</v>
      </c>
      <c r="AJ3025" s="1" t="s">
        <v>114</v>
      </c>
      <c r="AK3025" s="1" t="s">
        <v>115</v>
      </c>
      <c r="AL3025">
        <v>1</v>
      </c>
      <c r="AM3025" s="1" t="s">
        <v>6221</v>
      </c>
      <c r="AN3025" s="2">
        <v>46143</v>
      </c>
      <c r="AO3025" s="3">
        <v>46143</v>
      </c>
    </row>
    <row r="3026" spans="1:41">
      <c r="A3026" s="1" t="s">
        <v>6222</v>
      </c>
      <c r="B3026" s="1" t="s">
        <v>3733</v>
      </c>
      <c r="E3026" s="1" t="s">
        <v>3734</v>
      </c>
      <c r="F3026">
        <v>46173.833333333336</v>
      </c>
      <c r="G3026">
        <v>46174.833333333336</v>
      </c>
      <c r="H3026">
        <v>46173.833333333336</v>
      </c>
      <c r="I3026">
        <v>46203.833333333336</v>
      </c>
      <c r="J3026" s="1" t="s">
        <v>3735</v>
      </c>
      <c r="K3026" s="1" t="s">
        <v>45</v>
      </c>
      <c r="L3026" s="1" t="s">
        <v>3736</v>
      </c>
      <c r="M3026" s="1" t="s">
        <v>3737</v>
      </c>
      <c r="N3026" s="1" t="s">
        <v>3738</v>
      </c>
      <c r="O3026" s="1" t="s">
        <v>49</v>
      </c>
      <c r="P3026">
        <v>1372.9201</v>
      </c>
      <c r="Q3026" s="1" t="s">
        <v>3739</v>
      </c>
      <c r="R3026">
        <v>3.1611016547867576E-2</v>
      </c>
      <c r="S3026" s="1" t="s">
        <v>3740</v>
      </c>
      <c r="T3026" s="1" t="s">
        <v>52</v>
      </c>
      <c r="U3026">
        <v>43.3994</v>
      </c>
      <c r="V3026">
        <v>35.215400000000002</v>
      </c>
      <c r="W3026">
        <v>35.215400000000002</v>
      </c>
      <c r="X3026" s="1" t="s">
        <v>53</v>
      </c>
      <c r="Y3026" s="1" t="s">
        <v>49</v>
      </c>
      <c r="Z3026" s="1" t="s">
        <v>3736</v>
      </c>
      <c r="AA3026" s="1" t="s">
        <v>3741</v>
      </c>
      <c r="AB3026" s="1" t="s">
        <v>3742</v>
      </c>
      <c r="AC3026" s="1" t="s">
        <v>67</v>
      </c>
      <c r="AD3026" s="1" t="s">
        <v>3743</v>
      </c>
      <c r="AE3026" s="1" t="s">
        <v>3744</v>
      </c>
      <c r="AF3026" s="1" t="s">
        <v>70</v>
      </c>
      <c r="AG3026" s="1" t="s">
        <v>3745</v>
      </c>
      <c r="AH3026">
        <v>1222</v>
      </c>
      <c r="AI3026" s="1" t="s">
        <v>70</v>
      </c>
      <c r="AJ3026" s="1" t="s">
        <v>71</v>
      </c>
      <c r="AK3026" s="1" t="s">
        <v>72</v>
      </c>
      <c r="AL3026">
        <v>1</v>
      </c>
      <c r="AM3026" s="1" t="s">
        <v>6223</v>
      </c>
      <c r="AN3026" s="2">
        <v>46143</v>
      </c>
      <c r="AO3026" s="3">
        <v>46143</v>
      </c>
    </row>
    <row r="3027" spans="1:41">
      <c r="A3027" s="1" t="s">
        <v>6224</v>
      </c>
      <c r="B3027" s="1" t="s">
        <v>3733</v>
      </c>
      <c r="E3027" s="1" t="s">
        <v>3734</v>
      </c>
      <c r="F3027">
        <v>46173.833333333336</v>
      </c>
      <c r="G3027">
        <v>46174.833333333336</v>
      </c>
      <c r="H3027">
        <v>46173.833333333336</v>
      </c>
      <c r="I3027">
        <v>46203.833333333336</v>
      </c>
      <c r="J3027" s="1" t="s">
        <v>3735</v>
      </c>
      <c r="K3027" s="1" t="s">
        <v>45</v>
      </c>
      <c r="L3027" s="1" t="s">
        <v>3736</v>
      </c>
      <c r="M3027" s="1" t="s">
        <v>3748</v>
      </c>
      <c r="N3027" s="1" t="s">
        <v>3738</v>
      </c>
      <c r="O3027" s="1" t="s">
        <v>49</v>
      </c>
      <c r="P3027">
        <v>1627.0228999999999</v>
      </c>
      <c r="Q3027" s="1" t="s">
        <v>3739</v>
      </c>
      <c r="R3027">
        <v>3.1610987159430885E-2</v>
      </c>
      <c r="S3027" s="1" t="s">
        <v>3740</v>
      </c>
      <c r="T3027" s="1" t="s">
        <v>52</v>
      </c>
      <c r="U3027">
        <v>51.431800000000003</v>
      </c>
      <c r="V3027">
        <v>41.733199999999997</v>
      </c>
      <c r="W3027">
        <v>41.733199999999997</v>
      </c>
      <c r="X3027" s="1" t="s">
        <v>53</v>
      </c>
      <c r="Y3027" s="1" t="s">
        <v>49</v>
      </c>
      <c r="Z3027" s="1" t="s">
        <v>3736</v>
      </c>
      <c r="AA3027" s="1" t="s">
        <v>3741</v>
      </c>
      <c r="AB3027" s="1" t="s">
        <v>3742</v>
      </c>
      <c r="AC3027" s="1" t="s">
        <v>67</v>
      </c>
      <c r="AD3027" s="1" t="s">
        <v>3743</v>
      </c>
      <c r="AE3027" s="1" t="s">
        <v>3744</v>
      </c>
      <c r="AF3027" s="1" t="s">
        <v>70</v>
      </c>
      <c r="AG3027" s="1" t="s">
        <v>3745</v>
      </c>
      <c r="AH3027">
        <v>1223</v>
      </c>
      <c r="AI3027" s="1" t="s">
        <v>70</v>
      </c>
      <c r="AJ3027" s="1" t="s">
        <v>71</v>
      </c>
      <c r="AK3027" s="1" t="s">
        <v>72</v>
      </c>
      <c r="AL3027">
        <v>1</v>
      </c>
      <c r="AM3027" s="1" t="s">
        <v>6225</v>
      </c>
      <c r="AN3027" s="2">
        <v>46143</v>
      </c>
      <c r="AO3027" s="3">
        <v>46143</v>
      </c>
    </row>
    <row r="3028" spans="1:41">
      <c r="A3028" s="1" t="s">
        <v>6226</v>
      </c>
      <c r="B3028" s="1" t="s">
        <v>3733</v>
      </c>
      <c r="E3028" s="1" t="s">
        <v>3734</v>
      </c>
      <c r="F3028">
        <v>46173.833333333336</v>
      </c>
      <c r="G3028">
        <v>46174.833333333336</v>
      </c>
      <c r="H3028">
        <v>46173.833333333336</v>
      </c>
      <c r="I3028">
        <v>46203.833333333336</v>
      </c>
      <c r="J3028" s="1" t="s">
        <v>3751</v>
      </c>
      <c r="K3028" s="1" t="s">
        <v>124</v>
      </c>
      <c r="L3028" s="1" t="s">
        <v>3752</v>
      </c>
      <c r="M3028" s="1" t="s">
        <v>3753</v>
      </c>
      <c r="N3028" s="1" t="s">
        <v>3738</v>
      </c>
      <c r="O3028" s="1" t="s">
        <v>49</v>
      </c>
      <c r="P3028">
        <v>11.547800000000001</v>
      </c>
      <c r="Q3028" s="1" t="s">
        <v>3754</v>
      </c>
      <c r="R3028">
        <v>6.2499870105128252</v>
      </c>
      <c r="S3028" s="1" t="s">
        <v>51</v>
      </c>
      <c r="T3028" s="1" t="s">
        <v>52</v>
      </c>
      <c r="U3028">
        <v>72.173599999999993</v>
      </c>
      <c r="V3028">
        <v>68.564899999999994</v>
      </c>
      <c r="W3028">
        <v>68.564899999999994</v>
      </c>
      <c r="X3028" s="1" t="s">
        <v>53</v>
      </c>
      <c r="Y3028" s="1" t="s">
        <v>49</v>
      </c>
      <c r="Z3028" s="1" t="s">
        <v>3752</v>
      </c>
      <c r="AA3028" s="1" t="s">
        <v>3741</v>
      </c>
      <c r="AB3028" s="1" t="s">
        <v>3742</v>
      </c>
      <c r="AC3028" s="1" t="s">
        <v>67</v>
      </c>
      <c r="AD3028" s="1" t="s">
        <v>3743</v>
      </c>
      <c r="AE3028" s="1" t="s">
        <v>3744</v>
      </c>
      <c r="AF3028" s="1" t="s">
        <v>70</v>
      </c>
      <c r="AG3028" s="1" t="s">
        <v>3745</v>
      </c>
      <c r="AH3028">
        <v>1224</v>
      </c>
      <c r="AI3028" s="1" t="s">
        <v>70</v>
      </c>
      <c r="AJ3028" s="1" t="s">
        <v>71</v>
      </c>
      <c r="AK3028" s="1" t="s">
        <v>72</v>
      </c>
      <c r="AL3028">
        <v>1</v>
      </c>
      <c r="AM3028" s="1" t="s">
        <v>6227</v>
      </c>
      <c r="AN3028" s="2">
        <v>46143</v>
      </c>
      <c r="AO3028" s="3">
        <v>46143</v>
      </c>
    </row>
    <row r="3029" spans="1:41">
      <c r="A3029" s="1" t="s">
        <v>6228</v>
      </c>
      <c r="B3029" s="1" t="s">
        <v>3733</v>
      </c>
      <c r="E3029" s="1" t="s">
        <v>3734</v>
      </c>
      <c r="F3029">
        <v>46173.833333333336</v>
      </c>
      <c r="G3029">
        <v>46174.833333333336</v>
      </c>
      <c r="H3029">
        <v>46173.833333333336</v>
      </c>
      <c r="I3029">
        <v>46203.833333333336</v>
      </c>
      <c r="J3029" s="1" t="s">
        <v>3751</v>
      </c>
      <c r="K3029" s="1" t="s">
        <v>124</v>
      </c>
      <c r="L3029" s="1" t="s">
        <v>3752</v>
      </c>
      <c r="M3029" s="1" t="s">
        <v>3757</v>
      </c>
      <c r="N3029" s="1" t="s">
        <v>3738</v>
      </c>
      <c r="O3029" s="1" t="s">
        <v>49</v>
      </c>
      <c r="P3029">
        <v>12.760899999999999</v>
      </c>
      <c r="Q3029" s="1" t="s">
        <v>3754</v>
      </c>
      <c r="R3029">
        <v>6.2499980408905325</v>
      </c>
      <c r="S3029" s="1" t="s">
        <v>51</v>
      </c>
      <c r="T3029" s="1" t="s">
        <v>52</v>
      </c>
      <c r="U3029">
        <v>79.755600000000001</v>
      </c>
      <c r="V3029">
        <v>75.767799999999994</v>
      </c>
      <c r="W3029">
        <v>75.767799999999994</v>
      </c>
      <c r="X3029" s="1" t="s">
        <v>53</v>
      </c>
      <c r="Y3029" s="1" t="s">
        <v>49</v>
      </c>
      <c r="Z3029" s="1" t="s">
        <v>3752</v>
      </c>
      <c r="AA3029" s="1" t="s">
        <v>3741</v>
      </c>
      <c r="AB3029" s="1" t="s">
        <v>3742</v>
      </c>
      <c r="AC3029" s="1" t="s">
        <v>67</v>
      </c>
      <c r="AD3029" s="1" t="s">
        <v>3743</v>
      </c>
      <c r="AE3029" s="1" t="s">
        <v>3744</v>
      </c>
      <c r="AF3029" s="1" t="s">
        <v>70</v>
      </c>
      <c r="AG3029" s="1" t="s">
        <v>3745</v>
      </c>
      <c r="AH3029">
        <v>1225</v>
      </c>
      <c r="AI3029" s="1" t="s">
        <v>70</v>
      </c>
      <c r="AJ3029" s="1" t="s">
        <v>71</v>
      </c>
      <c r="AK3029" s="1" t="s">
        <v>72</v>
      </c>
      <c r="AL3029">
        <v>1</v>
      </c>
      <c r="AM3029" s="1" t="s">
        <v>6229</v>
      </c>
      <c r="AN3029" s="2">
        <v>46143</v>
      </c>
      <c r="AO3029" s="3">
        <v>46143</v>
      </c>
    </row>
    <row r="3030" spans="1:41">
      <c r="A3030" s="1" t="s">
        <v>6230</v>
      </c>
      <c r="B3030" s="1" t="s">
        <v>3733</v>
      </c>
      <c r="E3030" s="1" t="s">
        <v>3734</v>
      </c>
      <c r="F3030">
        <v>46173.833333333336</v>
      </c>
      <c r="G3030">
        <v>46174.833333333336</v>
      </c>
      <c r="H3030">
        <v>46173.833333333336</v>
      </c>
      <c r="I3030">
        <v>46203.833333333336</v>
      </c>
      <c r="J3030" s="1" t="s">
        <v>3760</v>
      </c>
      <c r="K3030" s="1" t="s">
        <v>76</v>
      </c>
      <c r="L3030" s="1" t="s">
        <v>3761</v>
      </c>
      <c r="M3030" s="1" t="s">
        <v>3762</v>
      </c>
      <c r="N3030" s="1" t="s">
        <v>3738</v>
      </c>
      <c r="O3030" s="1" t="s">
        <v>49</v>
      </c>
      <c r="P3030">
        <v>326.24950000000001</v>
      </c>
      <c r="Q3030" s="1" t="s">
        <v>3763</v>
      </c>
      <c r="R3030">
        <v>2.6000039846804362E-2</v>
      </c>
      <c r="S3030" s="1" t="s">
        <v>51</v>
      </c>
      <c r="T3030" s="1" t="s">
        <v>52</v>
      </c>
      <c r="U3030">
        <v>8.4824999999999999</v>
      </c>
      <c r="V3030">
        <v>7.83</v>
      </c>
      <c r="W3030">
        <v>7.83</v>
      </c>
      <c r="X3030" s="1" t="s">
        <v>53</v>
      </c>
      <c r="Y3030" s="1" t="s">
        <v>49</v>
      </c>
      <c r="Z3030" s="1" t="s">
        <v>3761</v>
      </c>
      <c r="AA3030" s="1" t="s">
        <v>3741</v>
      </c>
      <c r="AB3030" s="1" t="s">
        <v>3742</v>
      </c>
      <c r="AC3030" s="1" t="s">
        <v>67</v>
      </c>
      <c r="AD3030" s="1" t="s">
        <v>3743</v>
      </c>
      <c r="AE3030" s="1" t="s">
        <v>3744</v>
      </c>
      <c r="AF3030" s="1" t="s">
        <v>70</v>
      </c>
      <c r="AG3030" s="1" t="s">
        <v>3745</v>
      </c>
      <c r="AH3030">
        <v>1226</v>
      </c>
      <c r="AI3030" s="1" t="s">
        <v>70</v>
      </c>
      <c r="AJ3030" s="1" t="s">
        <v>71</v>
      </c>
      <c r="AK3030" s="1" t="s">
        <v>72</v>
      </c>
      <c r="AL3030">
        <v>1</v>
      </c>
      <c r="AM3030" s="1" t="s">
        <v>6231</v>
      </c>
      <c r="AN3030" s="2">
        <v>46143</v>
      </c>
      <c r="AO3030" s="3">
        <v>46143</v>
      </c>
    </row>
    <row r="3031" spans="1:41">
      <c r="A3031" s="1" t="s">
        <v>6232</v>
      </c>
      <c r="B3031" s="1" t="s">
        <v>3733</v>
      </c>
      <c r="E3031" s="1" t="s">
        <v>3734</v>
      </c>
      <c r="F3031">
        <v>46173.833333333336</v>
      </c>
      <c r="G3031">
        <v>46174.833333333336</v>
      </c>
      <c r="H3031">
        <v>46173.833333333336</v>
      </c>
      <c r="I3031">
        <v>46203.833333333336</v>
      </c>
      <c r="J3031" s="1" t="s">
        <v>3760</v>
      </c>
      <c r="K3031" s="1" t="s">
        <v>76</v>
      </c>
      <c r="L3031" s="1" t="s">
        <v>3761</v>
      </c>
      <c r="M3031" s="1" t="s">
        <v>3766</v>
      </c>
      <c r="N3031" s="1" t="s">
        <v>3738</v>
      </c>
      <c r="O3031" s="1" t="s">
        <v>49</v>
      </c>
      <c r="P3031">
        <v>309.89089999999999</v>
      </c>
      <c r="Q3031" s="1" t="s">
        <v>3763</v>
      </c>
      <c r="R3031">
        <v>2.6000118106081851E-2</v>
      </c>
      <c r="S3031" s="1" t="s">
        <v>51</v>
      </c>
      <c r="T3031" s="1" t="s">
        <v>52</v>
      </c>
      <c r="U3031">
        <v>8.0571999999999999</v>
      </c>
      <c r="V3031">
        <v>7.4374000000000002</v>
      </c>
      <c r="W3031">
        <v>7.4374000000000002</v>
      </c>
      <c r="X3031" s="1" t="s">
        <v>53</v>
      </c>
      <c r="Y3031" s="1" t="s">
        <v>49</v>
      </c>
      <c r="Z3031" s="1" t="s">
        <v>3761</v>
      </c>
      <c r="AA3031" s="1" t="s">
        <v>3741</v>
      </c>
      <c r="AB3031" s="1" t="s">
        <v>3742</v>
      </c>
      <c r="AC3031" s="1" t="s">
        <v>67</v>
      </c>
      <c r="AD3031" s="1" t="s">
        <v>3743</v>
      </c>
      <c r="AE3031" s="1" t="s">
        <v>3744</v>
      </c>
      <c r="AF3031" s="1" t="s">
        <v>70</v>
      </c>
      <c r="AG3031" s="1" t="s">
        <v>3745</v>
      </c>
      <c r="AH3031">
        <v>1227</v>
      </c>
      <c r="AI3031" s="1" t="s">
        <v>70</v>
      </c>
      <c r="AJ3031" s="1" t="s">
        <v>71</v>
      </c>
      <c r="AK3031" s="1" t="s">
        <v>72</v>
      </c>
      <c r="AL3031">
        <v>1</v>
      </c>
      <c r="AM3031" s="1" t="s">
        <v>6233</v>
      </c>
      <c r="AN3031" s="2">
        <v>46143</v>
      </c>
      <c r="AO3031" s="3">
        <v>46143</v>
      </c>
    </row>
    <row r="3032" spans="1:41">
      <c r="A3032" s="1" t="s">
        <v>6234</v>
      </c>
      <c r="B3032" s="1" t="s">
        <v>3733</v>
      </c>
      <c r="E3032" s="1" t="s">
        <v>3734</v>
      </c>
      <c r="F3032">
        <v>46173.833333333336</v>
      </c>
      <c r="G3032">
        <v>46174.833333333336</v>
      </c>
      <c r="H3032">
        <v>46173.833333333336</v>
      </c>
      <c r="I3032">
        <v>46203.833333333336</v>
      </c>
      <c r="J3032" s="1" t="s">
        <v>3769</v>
      </c>
      <c r="K3032" s="1" t="s">
        <v>87</v>
      </c>
      <c r="L3032" s="1" t="s">
        <v>3770</v>
      </c>
      <c r="M3032" s="1" t="s">
        <v>3771</v>
      </c>
      <c r="N3032" s="1" t="s">
        <v>3738</v>
      </c>
      <c r="O3032" s="1" t="s">
        <v>49</v>
      </c>
      <c r="P3032">
        <v>380.41579999999999</v>
      </c>
      <c r="Q3032" s="1" t="s">
        <v>3739</v>
      </c>
      <c r="R3032">
        <v>8.2599881498087099E-2</v>
      </c>
      <c r="S3032" s="1" t="s">
        <v>3740</v>
      </c>
      <c r="T3032" s="1" t="s">
        <v>52</v>
      </c>
      <c r="U3032">
        <v>31.4223</v>
      </c>
      <c r="V3032">
        <v>25.898700000000002</v>
      </c>
      <c r="W3032">
        <v>25.898700000000002</v>
      </c>
      <c r="X3032" s="1" t="s">
        <v>53</v>
      </c>
      <c r="Y3032" s="1" t="s">
        <v>49</v>
      </c>
      <c r="Z3032" s="1" t="s">
        <v>3770</v>
      </c>
      <c r="AA3032" s="1" t="s">
        <v>3741</v>
      </c>
      <c r="AB3032" s="1" t="s">
        <v>3742</v>
      </c>
      <c r="AC3032" s="1" t="s">
        <v>67</v>
      </c>
      <c r="AD3032" s="1" t="s">
        <v>3743</v>
      </c>
      <c r="AE3032" s="1" t="s">
        <v>3744</v>
      </c>
      <c r="AF3032" s="1" t="s">
        <v>70</v>
      </c>
      <c r="AG3032" s="1" t="s">
        <v>3745</v>
      </c>
      <c r="AH3032">
        <v>1228</v>
      </c>
      <c r="AI3032" s="1" t="s">
        <v>70</v>
      </c>
      <c r="AJ3032" s="1" t="s">
        <v>71</v>
      </c>
      <c r="AK3032" s="1" t="s">
        <v>72</v>
      </c>
      <c r="AL3032">
        <v>1</v>
      </c>
      <c r="AM3032" s="1" t="s">
        <v>6235</v>
      </c>
      <c r="AN3032" s="2">
        <v>46143</v>
      </c>
      <c r="AO3032" s="3">
        <v>46143</v>
      </c>
    </row>
    <row r="3033" spans="1:41">
      <c r="A3033" s="1" t="s">
        <v>6236</v>
      </c>
      <c r="B3033" s="1" t="s">
        <v>3733</v>
      </c>
      <c r="E3033" s="1" t="s">
        <v>3734</v>
      </c>
      <c r="F3033">
        <v>46173.833333333336</v>
      </c>
      <c r="G3033">
        <v>46174.833333333336</v>
      </c>
      <c r="H3033">
        <v>46173.833333333336</v>
      </c>
      <c r="I3033">
        <v>46203.833333333336</v>
      </c>
      <c r="J3033" s="1" t="s">
        <v>3769</v>
      </c>
      <c r="K3033" s="1" t="s">
        <v>87</v>
      </c>
      <c r="L3033" s="1" t="s">
        <v>3770</v>
      </c>
      <c r="M3033" s="1" t="s">
        <v>3774</v>
      </c>
      <c r="N3033" s="1" t="s">
        <v>3738</v>
      </c>
      <c r="O3033" s="1" t="s">
        <v>49</v>
      </c>
      <c r="P3033">
        <v>396.67809999999997</v>
      </c>
      <c r="Q3033" s="1" t="s">
        <v>3739</v>
      </c>
      <c r="R3033">
        <v>8.2599972118450715E-2</v>
      </c>
      <c r="S3033" s="1" t="s">
        <v>3740</v>
      </c>
      <c r="T3033" s="1" t="s">
        <v>52</v>
      </c>
      <c r="U3033">
        <v>32.765599999999999</v>
      </c>
      <c r="V3033">
        <v>27.0059</v>
      </c>
      <c r="W3033">
        <v>27.0059</v>
      </c>
      <c r="X3033" s="1" t="s">
        <v>53</v>
      </c>
      <c r="Y3033" s="1" t="s">
        <v>49</v>
      </c>
      <c r="Z3033" s="1" t="s">
        <v>3770</v>
      </c>
      <c r="AA3033" s="1" t="s">
        <v>3741</v>
      </c>
      <c r="AB3033" s="1" t="s">
        <v>3742</v>
      </c>
      <c r="AC3033" s="1" t="s">
        <v>67</v>
      </c>
      <c r="AD3033" s="1" t="s">
        <v>3743</v>
      </c>
      <c r="AE3033" s="1" t="s">
        <v>3744</v>
      </c>
      <c r="AF3033" s="1" t="s">
        <v>70</v>
      </c>
      <c r="AG3033" s="1" t="s">
        <v>3745</v>
      </c>
      <c r="AH3033">
        <v>1229</v>
      </c>
      <c r="AI3033" s="1" t="s">
        <v>70</v>
      </c>
      <c r="AJ3033" s="1" t="s">
        <v>71</v>
      </c>
      <c r="AK3033" s="1" t="s">
        <v>72</v>
      </c>
      <c r="AL3033">
        <v>1</v>
      </c>
      <c r="AM3033" s="1" t="s">
        <v>6237</v>
      </c>
      <c r="AN3033" s="2">
        <v>46143</v>
      </c>
      <c r="AO3033" s="3">
        <v>46143</v>
      </c>
    </row>
    <row r="3034" spans="1:41">
      <c r="A3034" s="1" t="s">
        <v>6238</v>
      </c>
      <c r="B3034" s="1" t="s">
        <v>3733</v>
      </c>
      <c r="E3034" s="1" t="s">
        <v>3734</v>
      </c>
      <c r="F3034">
        <v>46173.833333333336</v>
      </c>
      <c r="G3034">
        <v>46174.833333333336</v>
      </c>
      <c r="H3034">
        <v>46173.833333333336</v>
      </c>
      <c r="I3034">
        <v>46203.833333333336</v>
      </c>
      <c r="J3034" s="1" t="s">
        <v>3777</v>
      </c>
      <c r="K3034" s="1" t="s">
        <v>107</v>
      </c>
      <c r="L3034" s="1" t="s">
        <v>3778</v>
      </c>
      <c r="M3034" s="1" t="s">
        <v>3779</v>
      </c>
      <c r="N3034" s="1" t="s">
        <v>3738</v>
      </c>
      <c r="O3034" s="1" t="s">
        <v>49</v>
      </c>
      <c r="P3034">
        <v>278.54160000000002</v>
      </c>
      <c r="Q3034" s="1" t="s">
        <v>3780</v>
      </c>
      <c r="R3034">
        <v>0.5</v>
      </c>
      <c r="S3034" s="1" t="s">
        <v>51</v>
      </c>
      <c r="T3034" s="1" t="s">
        <v>52</v>
      </c>
      <c r="U3034">
        <v>139.27080000000001</v>
      </c>
      <c r="V3034">
        <v>128.12909999999999</v>
      </c>
      <c r="W3034">
        <v>128.12909999999999</v>
      </c>
      <c r="X3034" s="1" t="s">
        <v>53</v>
      </c>
      <c r="Y3034" s="1" t="s">
        <v>49</v>
      </c>
      <c r="Z3034" s="1" t="s">
        <v>3778</v>
      </c>
      <c r="AA3034" s="1" t="s">
        <v>3781</v>
      </c>
      <c r="AB3034" s="1" t="s">
        <v>3742</v>
      </c>
      <c r="AC3034" s="1" t="s">
        <v>67</v>
      </c>
      <c r="AD3034" s="1" t="s">
        <v>3743</v>
      </c>
      <c r="AE3034" s="1" t="s">
        <v>3744</v>
      </c>
      <c r="AF3034" s="1" t="s">
        <v>70</v>
      </c>
      <c r="AG3034" s="1" t="s">
        <v>3745</v>
      </c>
      <c r="AH3034">
        <v>1230</v>
      </c>
      <c r="AI3034" s="1" t="s">
        <v>113</v>
      </c>
      <c r="AJ3034" s="1" t="s">
        <v>114</v>
      </c>
      <c r="AK3034" s="1" t="s">
        <v>115</v>
      </c>
      <c r="AL3034">
        <v>1</v>
      </c>
      <c r="AM3034" s="1" t="s">
        <v>6239</v>
      </c>
      <c r="AN3034" s="2">
        <v>46143</v>
      </c>
      <c r="AO3034" s="3">
        <v>46143</v>
      </c>
    </row>
    <row r="3035" spans="1:41">
      <c r="A3035" s="1" t="s">
        <v>6240</v>
      </c>
      <c r="B3035" s="1" t="s">
        <v>3733</v>
      </c>
      <c r="E3035" s="1" t="s">
        <v>3734</v>
      </c>
      <c r="F3035">
        <v>46173.833333333336</v>
      </c>
      <c r="G3035">
        <v>46174.833333333336</v>
      </c>
      <c r="H3035">
        <v>46173.833333333336</v>
      </c>
      <c r="I3035">
        <v>46203.833333333336</v>
      </c>
      <c r="J3035" s="1" t="s">
        <v>3777</v>
      </c>
      <c r="K3035" s="1" t="s">
        <v>107</v>
      </c>
      <c r="L3035" s="1" t="s">
        <v>3778</v>
      </c>
      <c r="M3035" s="1" t="s">
        <v>3784</v>
      </c>
      <c r="N3035" s="1" t="s">
        <v>3738</v>
      </c>
      <c r="O3035" s="1" t="s">
        <v>49</v>
      </c>
      <c r="P3035">
        <v>277.52069999999998</v>
      </c>
      <c r="Q3035" s="1" t="s">
        <v>3780</v>
      </c>
      <c r="R3035">
        <v>0.49999981983325931</v>
      </c>
      <c r="S3035" s="1" t="s">
        <v>51</v>
      </c>
      <c r="T3035" s="1" t="s">
        <v>52</v>
      </c>
      <c r="U3035">
        <v>138.7603</v>
      </c>
      <c r="V3035">
        <v>127.65949999999999</v>
      </c>
      <c r="W3035">
        <v>127.65949999999999</v>
      </c>
      <c r="X3035" s="1" t="s">
        <v>53</v>
      </c>
      <c r="Y3035" s="1" t="s">
        <v>49</v>
      </c>
      <c r="Z3035" s="1" t="s">
        <v>3778</v>
      </c>
      <c r="AA3035" s="1" t="s">
        <v>3781</v>
      </c>
      <c r="AB3035" s="1" t="s">
        <v>3742</v>
      </c>
      <c r="AC3035" s="1" t="s">
        <v>67</v>
      </c>
      <c r="AD3035" s="1" t="s">
        <v>3743</v>
      </c>
      <c r="AE3035" s="1" t="s">
        <v>3744</v>
      </c>
      <c r="AF3035" s="1" t="s">
        <v>70</v>
      </c>
      <c r="AG3035" s="1" t="s">
        <v>3745</v>
      </c>
      <c r="AH3035">
        <v>1231</v>
      </c>
      <c r="AI3035" s="1" t="s">
        <v>113</v>
      </c>
      <c r="AJ3035" s="1" t="s">
        <v>114</v>
      </c>
      <c r="AK3035" s="1" t="s">
        <v>115</v>
      </c>
      <c r="AL3035">
        <v>1</v>
      </c>
      <c r="AM3035" s="1" t="s">
        <v>6241</v>
      </c>
      <c r="AN3035" s="2">
        <v>46143</v>
      </c>
      <c r="AO3035" s="3">
        <v>46143</v>
      </c>
    </row>
    <row r="3036" spans="1:41">
      <c r="A3036" s="1" t="s">
        <v>6242</v>
      </c>
      <c r="B3036" s="1" t="s">
        <v>3733</v>
      </c>
      <c r="E3036" s="1" t="s">
        <v>3787</v>
      </c>
      <c r="F3036">
        <v>46173.833333333336</v>
      </c>
      <c r="G3036">
        <v>46174.833333333336</v>
      </c>
      <c r="H3036">
        <v>46173.833333333336</v>
      </c>
      <c r="I3036">
        <v>46203.833333333336</v>
      </c>
      <c r="J3036" s="1" t="s">
        <v>3735</v>
      </c>
      <c r="K3036" s="1" t="s">
        <v>45</v>
      </c>
      <c r="L3036" s="1" t="s">
        <v>3736</v>
      </c>
      <c r="M3036" s="1" t="s">
        <v>3788</v>
      </c>
      <c r="N3036" s="1" t="s">
        <v>3738</v>
      </c>
      <c r="O3036" s="1" t="s">
        <v>49</v>
      </c>
      <c r="P3036">
        <v>618.11170000000004</v>
      </c>
      <c r="Q3036" s="1" t="s">
        <v>3739</v>
      </c>
      <c r="R3036">
        <v>3.1610953165908361E-2</v>
      </c>
      <c r="S3036" s="1" t="s">
        <v>3740</v>
      </c>
      <c r="T3036" s="1" t="s">
        <v>52</v>
      </c>
      <c r="U3036">
        <v>19.539100000000001</v>
      </c>
      <c r="V3036">
        <v>15.8546</v>
      </c>
      <c r="W3036">
        <v>15.8546</v>
      </c>
      <c r="X3036" s="1" t="s">
        <v>53</v>
      </c>
      <c r="Y3036" s="1" t="s">
        <v>49</v>
      </c>
      <c r="Z3036" s="1" t="s">
        <v>3736</v>
      </c>
      <c r="AA3036" s="1" t="s">
        <v>3789</v>
      </c>
      <c r="AB3036" s="1" t="s">
        <v>3790</v>
      </c>
      <c r="AC3036" s="1" t="s">
        <v>125</v>
      </c>
      <c r="AD3036" s="1" t="s">
        <v>3791</v>
      </c>
      <c r="AE3036" s="1" t="s">
        <v>3792</v>
      </c>
      <c r="AF3036" s="1" t="s">
        <v>70</v>
      </c>
      <c r="AG3036" s="1" t="s">
        <v>3745</v>
      </c>
      <c r="AH3036">
        <v>1232</v>
      </c>
      <c r="AI3036" s="1" t="s">
        <v>70</v>
      </c>
      <c r="AJ3036" s="1" t="s">
        <v>71</v>
      </c>
      <c r="AK3036" s="1" t="s">
        <v>72</v>
      </c>
      <c r="AL3036">
        <v>1</v>
      </c>
      <c r="AM3036" s="1" t="s">
        <v>6243</v>
      </c>
      <c r="AN3036" s="2">
        <v>46143</v>
      </c>
      <c r="AO3036" s="3">
        <v>46143</v>
      </c>
    </row>
    <row r="3037" spans="1:41">
      <c r="A3037" s="1" t="s">
        <v>6244</v>
      </c>
      <c r="B3037" s="1" t="s">
        <v>3733</v>
      </c>
      <c r="E3037" s="1" t="s">
        <v>3787</v>
      </c>
      <c r="F3037">
        <v>46173.833333333336</v>
      </c>
      <c r="G3037">
        <v>46174.833333333336</v>
      </c>
      <c r="H3037">
        <v>46173.833333333336</v>
      </c>
      <c r="I3037">
        <v>46203.833333333336</v>
      </c>
      <c r="J3037" s="1" t="s">
        <v>3735</v>
      </c>
      <c r="K3037" s="1" t="s">
        <v>45</v>
      </c>
      <c r="L3037" s="1" t="s">
        <v>3736</v>
      </c>
      <c r="M3037" s="1" t="s">
        <v>3795</v>
      </c>
      <c r="N3037" s="1" t="s">
        <v>3738</v>
      </c>
      <c r="O3037" s="1" t="s">
        <v>49</v>
      </c>
      <c r="P3037">
        <v>713.34400000000005</v>
      </c>
      <c r="Q3037" s="1" t="s">
        <v>3739</v>
      </c>
      <c r="R3037">
        <v>3.161097591064059E-2</v>
      </c>
      <c r="S3037" s="1" t="s">
        <v>3740</v>
      </c>
      <c r="T3037" s="1" t="s">
        <v>52</v>
      </c>
      <c r="U3037">
        <v>22.549499999999998</v>
      </c>
      <c r="V3037">
        <v>18.2973</v>
      </c>
      <c r="W3037">
        <v>18.2973</v>
      </c>
      <c r="X3037" s="1" t="s">
        <v>53</v>
      </c>
      <c r="Y3037" s="1" t="s">
        <v>49</v>
      </c>
      <c r="Z3037" s="1" t="s">
        <v>3736</v>
      </c>
      <c r="AA3037" s="1" t="s">
        <v>55</v>
      </c>
      <c r="AB3037" s="1" t="s">
        <v>56</v>
      </c>
      <c r="AC3037" s="1" t="s">
        <v>57</v>
      </c>
      <c r="AD3037" s="1" t="s">
        <v>58</v>
      </c>
      <c r="AE3037" s="1" t="s">
        <v>59</v>
      </c>
      <c r="AF3037" s="1" t="s">
        <v>56</v>
      </c>
      <c r="AG3037" s="1" t="s">
        <v>3745</v>
      </c>
      <c r="AH3037">
        <v>1233</v>
      </c>
      <c r="AI3037" s="1" t="s">
        <v>56</v>
      </c>
      <c r="AJ3037" s="1" t="s">
        <v>56</v>
      </c>
      <c r="AK3037" s="1" t="s">
        <v>61</v>
      </c>
      <c r="AL3037">
        <v>1</v>
      </c>
      <c r="AM3037" s="1" t="s">
        <v>6245</v>
      </c>
      <c r="AN3037" s="2">
        <v>46143</v>
      </c>
      <c r="AO3037" s="3">
        <v>46143</v>
      </c>
    </row>
    <row r="3038" spans="1:41">
      <c r="A3038" s="1" t="s">
        <v>6246</v>
      </c>
      <c r="B3038" s="1" t="s">
        <v>3733</v>
      </c>
      <c r="E3038" s="1" t="s">
        <v>3787</v>
      </c>
      <c r="F3038">
        <v>46173.833333333336</v>
      </c>
      <c r="G3038">
        <v>46174.833333333336</v>
      </c>
      <c r="H3038">
        <v>46173.833333333336</v>
      </c>
      <c r="I3038">
        <v>46203.833333333336</v>
      </c>
      <c r="J3038" s="1" t="s">
        <v>3751</v>
      </c>
      <c r="K3038" s="1" t="s">
        <v>124</v>
      </c>
      <c r="L3038" s="1" t="s">
        <v>3752</v>
      </c>
      <c r="M3038" s="1" t="s">
        <v>3798</v>
      </c>
      <c r="N3038" s="1" t="s">
        <v>3738</v>
      </c>
      <c r="O3038" s="1" t="s">
        <v>49</v>
      </c>
      <c r="P3038">
        <v>5.6966999999999999</v>
      </c>
      <c r="Q3038" s="1" t="s">
        <v>3754</v>
      </c>
      <c r="R3038">
        <v>6.2499692804606175</v>
      </c>
      <c r="S3038" s="1" t="s">
        <v>51</v>
      </c>
      <c r="T3038" s="1" t="s">
        <v>52</v>
      </c>
      <c r="U3038">
        <v>35.604199999999999</v>
      </c>
      <c r="V3038">
        <v>33.823999999999998</v>
      </c>
      <c r="W3038">
        <v>33.823999999999998</v>
      </c>
      <c r="X3038" s="1" t="s">
        <v>53</v>
      </c>
      <c r="Y3038" s="1" t="s">
        <v>49</v>
      </c>
      <c r="Z3038" s="1" t="s">
        <v>3752</v>
      </c>
      <c r="AA3038" s="1" t="s">
        <v>3789</v>
      </c>
      <c r="AB3038" s="1" t="s">
        <v>3790</v>
      </c>
      <c r="AC3038" s="1" t="s">
        <v>125</v>
      </c>
      <c r="AD3038" s="1" t="s">
        <v>3791</v>
      </c>
      <c r="AE3038" s="1" t="s">
        <v>3792</v>
      </c>
      <c r="AF3038" s="1" t="s">
        <v>70</v>
      </c>
      <c r="AG3038" s="1" t="s">
        <v>3745</v>
      </c>
      <c r="AH3038">
        <v>1234</v>
      </c>
      <c r="AI3038" s="1" t="s">
        <v>70</v>
      </c>
      <c r="AJ3038" s="1" t="s">
        <v>71</v>
      </c>
      <c r="AK3038" s="1" t="s">
        <v>72</v>
      </c>
      <c r="AL3038">
        <v>1</v>
      </c>
      <c r="AM3038" s="1" t="s">
        <v>6247</v>
      </c>
      <c r="AN3038" s="2">
        <v>46143</v>
      </c>
      <c r="AO3038" s="3">
        <v>46143</v>
      </c>
    </row>
    <row r="3039" spans="1:41">
      <c r="A3039" s="1" t="s">
        <v>6248</v>
      </c>
      <c r="B3039" s="1" t="s">
        <v>3733</v>
      </c>
      <c r="E3039" s="1" t="s">
        <v>3787</v>
      </c>
      <c r="F3039">
        <v>46173.833333333336</v>
      </c>
      <c r="G3039">
        <v>46174.833333333336</v>
      </c>
      <c r="H3039">
        <v>46173.833333333336</v>
      </c>
      <c r="I3039">
        <v>46203.833333333336</v>
      </c>
      <c r="J3039" s="1" t="s">
        <v>3751</v>
      </c>
      <c r="K3039" s="1" t="s">
        <v>124</v>
      </c>
      <c r="L3039" s="1" t="s">
        <v>3752</v>
      </c>
      <c r="M3039" s="1" t="s">
        <v>3801</v>
      </c>
      <c r="N3039" s="1" t="s">
        <v>3738</v>
      </c>
      <c r="O3039" s="1" t="s">
        <v>49</v>
      </c>
      <c r="P3039">
        <v>4.9058999999999999</v>
      </c>
      <c r="Q3039" s="1" t="s">
        <v>3754</v>
      </c>
      <c r="R3039">
        <v>6.2500254795246537</v>
      </c>
      <c r="S3039" s="1" t="s">
        <v>51</v>
      </c>
      <c r="T3039" s="1" t="s">
        <v>52</v>
      </c>
      <c r="U3039">
        <v>30.661999999999999</v>
      </c>
      <c r="V3039">
        <v>29.128900000000002</v>
      </c>
      <c r="W3039">
        <v>29.128900000000002</v>
      </c>
      <c r="X3039" s="1" t="s">
        <v>53</v>
      </c>
      <c r="Y3039" s="1" t="s">
        <v>49</v>
      </c>
      <c r="Z3039" s="1" t="s">
        <v>3752</v>
      </c>
      <c r="AA3039" s="1" t="s">
        <v>3789</v>
      </c>
      <c r="AB3039" s="1" t="s">
        <v>3790</v>
      </c>
      <c r="AC3039" s="1" t="s">
        <v>125</v>
      </c>
      <c r="AD3039" s="1" t="s">
        <v>3791</v>
      </c>
      <c r="AE3039" s="1" t="s">
        <v>3792</v>
      </c>
      <c r="AF3039" s="1" t="s">
        <v>70</v>
      </c>
      <c r="AG3039" s="1" t="s">
        <v>3745</v>
      </c>
      <c r="AH3039">
        <v>1235</v>
      </c>
      <c r="AI3039" s="1" t="s">
        <v>70</v>
      </c>
      <c r="AJ3039" s="1" t="s">
        <v>71</v>
      </c>
      <c r="AK3039" s="1" t="s">
        <v>72</v>
      </c>
      <c r="AL3039">
        <v>1</v>
      </c>
      <c r="AM3039" s="1" t="s">
        <v>6249</v>
      </c>
      <c r="AN3039" s="2">
        <v>46143</v>
      </c>
      <c r="AO3039" s="3">
        <v>46143</v>
      </c>
    </row>
    <row r="3040" spans="1:41">
      <c r="A3040" s="1" t="s">
        <v>6250</v>
      </c>
      <c r="B3040" s="1" t="s">
        <v>3733</v>
      </c>
      <c r="E3040" s="1" t="s">
        <v>3787</v>
      </c>
      <c r="F3040">
        <v>46173.833333333336</v>
      </c>
      <c r="G3040">
        <v>46174.833333333336</v>
      </c>
      <c r="H3040">
        <v>46173.833333333336</v>
      </c>
      <c r="I3040">
        <v>46203.833333333336</v>
      </c>
      <c r="J3040" s="1" t="s">
        <v>3760</v>
      </c>
      <c r="K3040" s="1" t="s">
        <v>76</v>
      </c>
      <c r="L3040" s="1" t="s">
        <v>3761</v>
      </c>
      <c r="M3040" s="1" t="s">
        <v>3804</v>
      </c>
      <c r="N3040" s="1" t="s">
        <v>3738</v>
      </c>
      <c r="O3040" s="1" t="s">
        <v>49</v>
      </c>
      <c r="P3040">
        <v>152.44</v>
      </c>
      <c r="Q3040" s="1" t="s">
        <v>3763</v>
      </c>
      <c r="R3040">
        <v>2.5999737601679347E-2</v>
      </c>
      <c r="S3040" s="1" t="s">
        <v>51</v>
      </c>
      <c r="T3040" s="1" t="s">
        <v>52</v>
      </c>
      <c r="U3040">
        <v>3.9634</v>
      </c>
      <c r="V3040">
        <v>3.6585999999999999</v>
      </c>
      <c r="W3040">
        <v>3.6585999999999999</v>
      </c>
      <c r="X3040" s="1" t="s">
        <v>53</v>
      </c>
      <c r="Y3040" s="1" t="s">
        <v>49</v>
      </c>
      <c r="Z3040" s="1" t="s">
        <v>3761</v>
      </c>
      <c r="AA3040" s="1" t="s">
        <v>3789</v>
      </c>
      <c r="AB3040" s="1" t="s">
        <v>3790</v>
      </c>
      <c r="AC3040" s="1" t="s">
        <v>125</v>
      </c>
      <c r="AD3040" s="1" t="s">
        <v>3791</v>
      </c>
      <c r="AE3040" s="1" t="s">
        <v>3792</v>
      </c>
      <c r="AF3040" s="1" t="s">
        <v>70</v>
      </c>
      <c r="AG3040" s="1" t="s">
        <v>3745</v>
      </c>
      <c r="AH3040">
        <v>1236</v>
      </c>
      <c r="AI3040" s="1" t="s">
        <v>70</v>
      </c>
      <c r="AJ3040" s="1" t="s">
        <v>71</v>
      </c>
      <c r="AK3040" s="1" t="s">
        <v>72</v>
      </c>
      <c r="AL3040">
        <v>1</v>
      </c>
      <c r="AM3040" s="1" t="s">
        <v>6251</v>
      </c>
      <c r="AN3040" s="2">
        <v>46143</v>
      </c>
      <c r="AO3040" s="3">
        <v>46143</v>
      </c>
    </row>
    <row r="3041" spans="1:41">
      <c r="A3041" s="1" t="s">
        <v>6252</v>
      </c>
      <c r="B3041" s="1" t="s">
        <v>3733</v>
      </c>
      <c r="E3041" s="1" t="s">
        <v>3787</v>
      </c>
      <c r="F3041">
        <v>46173.833333333336</v>
      </c>
      <c r="G3041">
        <v>46174.833333333336</v>
      </c>
      <c r="H3041">
        <v>46173.833333333336</v>
      </c>
      <c r="I3041">
        <v>46203.833333333336</v>
      </c>
      <c r="J3041" s="1" t="s">
        <v>3760</v>
      </c>
      <c r="K3041" s="1" t="s">
        <v>76</v>
      </c>
      <c r="L3041" s="1" t="s">
        <v>3761</v>
      </c>
      <c r="M3041" s="1" t="s">
        <v>3807</v>
      </c>
      <c r="N3041" s="1" t="s">
        <v>3738</v>
      </c>
      <c r="O3041" s="1" t="s">
        <v>49</v>
      </c>
      <c r="P3041">
        <v>131.30680000000001</v>
      </c>
      <c r="Q3041" s="1" t="s">
        <v>3763</v>
      </c>
      <c r="R3041">
        <v>2.6000176685442033E-2</v>
      </c>
      <c r="S3041" s="1" t="s">
        <v>51</v>
      </c>
      <c r="T3041" s="1" t="s">
        <v>52</v>
      </c>
      <c r="U3041">
        <v>3.4140000000000001</v>
      </c>
      <c r="V3041">
        <v>3.1514000000000002</v>
      </c>
      <c r="W3041">
        <v>3.1514000000000002</v>
      </c>
      <c r="X3041" s="1" t="s">
        <v>53</v>
      </c>
      <c r="Y3041" s="1" t="s">
        <v>49</v>
      </c>
      <c r="Z3041" s="1" t="s">
        <v>3761</v>
      </c>
      <c r="AA3041" s="1" t="s">
        <v>3789</v>
      </c>
      <c r="AB3041" s="1" t="s">
        <v>3790</v>
      </c>
      <c r="AC3041" s="1" t="s">
        <v>125</v>
      </c>
      <c r="AD3041" s="1" t="s">
        <v>3791</v>
      </c>
      <c r="AE3041" s="1" t="s">
        <v>3792</v>
      </c>
      <c r="AF3041" s="1" t="s">
        <v>70</v>
      </c>
      <c r="AG3041" s="1" t="s">
        <v>3745</v>
      </c>
      <c r="AH3041">
        <v>1237</v>
      </c>
      <c r="AI3041" s="1" t="s">
        <v>70</v>
      </c>
      <c r="AJ3041" s="1" t="s">
        <v>71</v>
      </c>
      <c r="AK3041" s="1" t="s">
        <v>72</v>
      </c>
      <c r="AL3041">
        <v>1</v>
      </c>
      <c r="AM3041" s="1" t="s">
        <v>6253</v>
      </c>
      <c r="AN3041" s="2">
        <v>46143</v>
      </c>
      <c r="AO3041" s="3">
        <v>46143</v>
      </c>
    </row>
    <row r="3042" spans="1:41">
      <c r="A3042" s="1" t="s">
        <v>6254</v>
      </c>
      <c r="B3042" s="1" t="s">
        <v>3733</v>
      </c>
      <c r="E3042" s="1" t="s">
        <v>3787</v>
      </c>
      <c r="F3042">
        <v>46173.833333333336</v>
      </c>
      <c r="G3042">
        <v>46174.833333333336</v>
      </c>
      <c r="H3042">
        <v>46173.833333333336</v>
      </c>
      <c r="I3042">
        <v>46203.833333333336</v>
      </c>
      <c r="J3042" s="1" t="s">
        <v>3769</v>
      </c>
      <c r="K3042" s="1" t="s">
        <v>87</v>
      </c>
      <c r="L3042" s="1" t="s">
        <v>3770</v>
      </c>
      <c r="M3042" s="1" t="s">
        <v>3810</v>
      </c>
      <c r="N3042" s="1" t="s">
        <v>3738</v>
      </c>
      <c r="O3042" s="1" t="s">
        <v>49</v>
      </c>
      <c r="P3042">
        <v>179.66390000000001</v>
      </c>
      <c r="Q3042" s="1" t="s">
        <v>3739</v>
      </c>
      <c r="R3042">
        <v>8.2599787714727327E-2</v>
      </c>
      <c r="S3042" s="1" t="s">
        <v>3740</v>
      </c>
      <c r="T3042" s="1" t="s">
        <v>52</v>
      </c>
      <c r="U3042">
        <v>14.840199999999999</v>
      </c>
      <c r="V3042">
        <v>12.2315</v>
      </c>
      <c r="W3042">
        <v>12.2315</v>
      </c>
      <c r="X3042" s="1" t="s">
        <v>53</v>
      </c>
      <c r="Y3042" s="1" t="s">
        <v>49</v>
      </c>
      <c r="Z3042" s="1" t="s">
        <v>3770</v>
      </c>
      <c r="AA3042" s="1" t="s">
        <v>55</v>
      </c>
      <c r="AB3042" s="1" t="s">
        <v>56</v>
      </c>
      <c r="AC3042" s="1" t="s">
        <v>57</v>
      </c>
      <c r="AD3042" s="1" t="s">
        <v>58</v>
      </c>
      <c r="AE3042" s="1" t="s">
        <v>59</v>
      </c>
      <c r="AF3042" s="1" t="s">
        <v>56</v>
      </c>
      <c r="AG3042" s="1" t="s">
        <v>3745</v>
      </c>
      <c r="AH3042">
        <v>1238</v>
      </c>
      <c r="AI3042" s="1" t="s">
        <v>56</v>
      </c>
      <c r="AJ3042" s="1" t="s">
        <v>56</v>
      </c>
      <c r="AK3042" s="1" t="s">
        <v>61</v>
      </c>
      <c r="AL3042">
        <v>1</v>
      </c>
      <c r="AM3042" s="1" t="s">
        <v>6255</v>
      </c>
      <c r="AN3042" s="2">
        <v>46143</v>
      </c>
      <c r="AO3042" s="3">
        <v>46143</v>
      </c>
    </row>
    <row r="3043" spans="1:41">
      <c r="A3043" s="1" t="s">
        <v>6256</v>
      </c>
      <c r="B3043" s="1" t="s">
        <v>3733</v>
      </c>
      <c r="E3043" s="1" t="s">
        <v>3787</v>
      </c>
      <c r="F3043">
        <v>46173.833333333336</v>
      </c>
      <c r="G3043">
        <v>46174.833333333336</v>
      </c>
      <c r="H3043">
        <v>46173.833333333336</v>
      </c>
      <c r="I3043">
        <v>46203.833333333336</v>
      </c>
      <c r="J3043" s="1" t="s">
        <v>3769</v>
      </c>
      <c r="K3043" s="1" t="s">
        <v>87</v>
      </c>
      <c r="L3043" s="1" t="s">
        <v>3770</v>
      </c>
      <c r="M3043" s="1" t="s">
        <v>3813</v>
      </c>
      <c r="N3043" s="1" t="s">
        <v>3738</v>
      </c>
      <c r="O3043" s="1" t="s">
        <v>49</v>
      </c>
      <c r="P3043">
        <v>195.3348</v>
      </c>
      <c r="Q3043" s="1" t="s">
        <v>3739</v>
      </c>
      <c r="R3043">
        <v>8.2600233035792905E-2</v>
      </c>
      <c r="S3043" s="1" t="s">
        <v>3740</v>
      </c>
      <c r="T3043" s="1" t="s">
        <v>52</v>
      </c>
      <c r="U3043">
        <v>16.134699999999999</v>
      </c>
      <c r="V3043">
        <v>13.298400000000001</v>
      </c>
      <c r="W3043">
        <v>13.298400000000001</v>
      </c>
      <c r="X3043" s="1" t="s">
        <v>53</v>
      </c>
      <c r="Y3043" s="1" t="s">
        <v>49</v>
      </c>
      <c r="Z3043" s="1" t="s">
        <v>3770</v>
      </c>
      <c r="AA3043" s="1" t="s">
        <v>3789</v>
      </c>
      <c r="AB3043" s="1" t="s">
        <v>3790</v>
      </c>
      <c r="AC3043" s="1" t="s">
        <v>125</v>
      </c>
      <c r="AD3043" s="1" t="s">
        <v>3791</v>
      </c>
      <c r="AE3043" s="1" t="s">
        <v>3792</v>
      </c>
      <c r="AF3043" s="1" t="s">
        <v>70</v>
      </c>
      <c r="AG3043" s="1" t="s">
        <v>3745</v>
      </c>
      <c r="AH3043">
        <v>1239</v>
      </c>
      <c r="AI3043" s="1" t="s">
        <v>70</v>
      </c>
      <c r="AJ3043" s="1" t="s">
        <v>71</v>
      </c>
      <c r="AK3043" s="1" t="s">
        <v>72</v>
      </c>
      <c r="AL3043">
        <v>1</v>
      </c>
      <c r="AM3043" s="1" t="s">
        <v>6257</v>
      </c>
      <c r="AN3043" s="2">
        <v>46143</v>
      </c>
      <c r="AO3043" s="3">
        <v>46143</v>
      </c>
    </row>
    <row r="3044" spans="1:41">
      <c r="A3044" s="1" t="s">
        <v>6258</v>
      </c>
      <c r="B3044" s="1" t="s">
        <v>3733</v>
      </c>
      <c r="E3044" s="1" t="s">
        <v>3787</v>
      </c>
      <c r="F3044">
        <v>46173.833333333336</v>
      </c>
      <c r="G3044">
        <v>46174.833333333336</v>
      </c>
      <c r="H3044">
        <v>46173.833333333336</v>
      </c>
      <c r="I3044">
        <v>46203.833333333336</v>
      </c>
      <c r="J3044" s="1" t="s">
        <v>3777</v>
      </c>
      <c r="K3044" s="1" t="s">
        <v>107</v>
      </c>
      <c r="L3044" s="1" t="s">
        <v>3778</v>
      </c>
      <c r="M3044" s="1" t="s">
        <v>3816</v>
      </c>
      <c r="N3044" s="1" t="s">
        <v>3738</v>
      </c>
      <c r="O3044" s="1" t="s">
        <v>49</v>
      </c>
      <c r="P3044">
        <v>142.624</v>
      </c>
      <c r="Q3044" s="1" t="s">
        <v>3780</v>
      </c>
      <c r="R3044">
        <v>0.5</v>
      </c>
      <c r="S3044" s="1" t="s">
        <v>51</v>
      </c>
      <c r="T3044" s="1" t="s">
        <v>52</v>
      </c>
      <c r="U3044">
        <v>71.311999999999998</v>
      </c>
      <c r="V3044">
        <v>65.606999999999999</v>
      </c>
      <c r="W3044">
        <v>65.606999999999999</v>
      </c>
      <c r="X3044" s="1" t="s">
        <v>53</v>
      </c>
      <c r="Y3044" s="1" t="s">
        <v>49</v>
      </c>
      <c r="Z3044" s="1" t="s">
        <v>3778</v>
      </c>
      <c r="AA3044" s="1" t="s">
        <v>3817</v>
      </c>
      <c r="AB3044" s="1" t="s">
        <v>3790</v>
      </c>
      <c r="AC3044" s="1" t="s">
        <v>125</v>
      </c>
      <c r="AD3044" s="1" t="s">
        <v>3791</v>
      </c>
      <c r="AE3044" s="1" t="s">
        <v>3792</v>
      </c>
      <c r="AF3044" s="1" t="s">
        <v>70</v>
      </c>
      <c r="AG3044" s="1" t="s">
        <v>3745</v>
      </c>
      <c r="AH3044">
        <v>1240</v>
      </c>
      <c r="AI3044" s="1" t="s">
        <v>113</v>
      </c>
      <c r="AJ3044" s="1" t="s">
        <v>114</v>
      </c>
      <c r="AK3044" s="1" t="s">
        <v>115</v>
      </c>
      <c r="AL3044">
        <v>1</v>
      </c>
      <c r="AM3044" s="1" t="s">
        <v>6259</v>
      </c>
      <c r="AN3044" s="2">
        <v>46143</v>
      </c>
      <c r="AO3044" s="3">
        <v>46143</v>
      </c>
    </row>
    <row r="3045" spans="1:41">
      <c r="A3045" s="1" t="s">
        <v>6260</v>
      </c>
      <c r="B3045" s="1" t="s">
        <v>3733</v>
      </c>
      <c r="E3045" s="1" t="s">
        <v>3787</v>
      </c>
      <c r="F3045">
        <v>46173.833333333336</v>
      </c>
      <c r="G3045">
        <v>46174.833333333336</v>
      </c>
      <c r="H3045">
        <v>46173.833333333336</v>
      </c>
      <c r="I3045">
        <v>46203.833333333336</v>
      </c>
      <c r="J3045" s="1" t="s">
        <v>3777</v>
      </c>
      <c r="K3045" s="1" t="s">
        <v>107</v>
      </c>
      <c r="L3045" s="1" t="s">
        <v>3778</v>
      </c>
      <c r="M3045" s="1" t="s">
        <v>3820</v>
      </c>
      <c r="N3045" s="1" t="s">
        <v>3738</v>
      </c>
      <c r="O3045" s="1" t="s">
        <v>49</v>
      </c>
      <c r="P3045">
        <v>127.0458</v>
      </c>
      <c r="Q3045" s="1" t="s">
        <v>3780</v>
      </c>
      <c r="R3045">
        <v>0.5</v>
      </c>
      <c r="S3045" s="1" t="s">
        <v>51</v>
      </c>
      <c r="T3045" s="1" t="s">
        <v>52</v>
      </c>
      <c r="U3045">
        <v>63.5229</v>
      </c>
      <c r="V3045">
        <v>58.441099999999999</v>
      </c>
      <c r="W3045">
        <v>58.441099999999999</v>
      </c>
      <c r="X3045" s="1" t="s">
        <v>53</v>
      </c>
      <c r="Y3045" s="1" t="s">
        <v>49</v>
      </c>
      <c r="Z3045" s="1" t="s">
        <v>3778</v>
      </c>
      <c r="AA3045" s="1" t="s">
        <v>3817</v>
      </c>
      <c r="AB3045" s="1" t="s">
        <v>3790</v>
      </c>
      <c r="AC3045" s="1" t="s">
        <v>125</v>
      </c>
      <c r="AD3045" s="1" t="s">
        <v>3791</v>
      </c>
      <c r="AE3045" s="1" t="s">
        <v>3792</v>
      </c>
      <c r="AF3045" s="1" t="s">
        <v>70</v>
      </c>
      <c r="AG3045" s="1" t="s">
        <v>3745</v>
      </c>
      <c r="AH3045">
        <v>1241</v>
      </c>
      <c r="AI3045" s="1" t="s">
        <v>113</v>
      </c>
      <c r="AJ3045" s="1" t="s">
        <v>114</v>
      </c>
      <c r="AK3045" s="1" t="s">
        <v>115</v>
      </c>
      <c r="AL3045">
        <v>1</v>
      </c>
      <c r="AM3045" s="1" t="s">
        <v>6261</v>
      </c>
      <c r="AN3045" s="2">
        <v>46143</v>
      </c>
      <c r="AO3045" s="3">
        <v>46143</v>
      </c>
    </row>
    <row r="3046" spans="1:41">
      <c r="A3046" s="1" t="s">
        <v>6262</v>
      </c>
      <c r="B3046" s="1" t="s">
        <v>3733</v>
      </c>
      <c r="E3046" s="1" t="s">
        <v>3734</v>
      </c>
      <c r="F3046">
        <v>46174.833333333336</v>
      </c>
      <c r="G3046">
        <v>46175.833333333336</v>
      </c>
      <c r="H3046">
        <v>46173.833333333336</v>
      </c>
      <c r="I3046">
        <v>46203.833333333336</v>
      </c>
      <c r="J3046" s="1" t="s">
        <v>3735</v>
      </c>
      <c r="K3046" s="1" t="s">
        <v>45</v>
      </c>
      <c r="L3046" s="1" t="s">
        <v>3736</v>
      </c>
      <c r="M3046" s="1" t="s">
        <v>3737</v>
      </c>
      <c r="N3046" s="1" t="s">
        <v>3738</v>
      </c>
      <c r="O3046" s="1" t="s">
        <v>49</v>
      </c>
      <c r="P3046">
        <v>1405.4345000000001</v>
      </c>
      <c r="Q3046" s="1" t="s">
        <v>3739</v>
      </c>
      <c r="R3046">
        <v>3.1611007129823558E-2</v>
      </c>
      <c r="S3046" s="1" t="s">
        <v>3740</v>
      </c>
      <c r="T3046" s="1" t="s">
        <v>52</v>
      </c>
      <c r="U3046">
        <v>44.427199999999999</v>
      </c>
      <c r="V3046">
        <v>36.049399999999999</v>
      </c>
      <c r="W3046">
        <v>36.049399999999999</v>
      </c>
      <c r="X3046" s="1" t="s">
        <v>53</v>
      </c>
      <c r="Y3046" s="1" t="s">
        <v>49</v>
      </c>
      <c r="Z3046" s="1" t="s">
        <v>3736</v>
      </c>
      <c r="AA3046" s="1" t="s">
        <v>3741</v>
      </c>
      <c r="AB3046" s="1" t="s">
        <v>3742</v>
      </c>
      <c r="AC3046" s="1" t="s">
        <v>67</v>
      </c>
      <c r="AD3046" s="1" t="s">
        <v>3743</v>
      </c>
      <c r="AE3046" s="1" t="s">
        <v>3744</v>
      </c>
      <c r="AF3046" s="1" t="s">
        <v>70</v>
      </c>
      <c r="AG3046" s="1" t="s">
        <v>3745</v>
      </c>
      <c r="AH3046">
        <v>1242</v>
      </c>
      <c r="AI3046" s="1" t="s">
        <v>70</v>
      </c>
      <c r="AJ3046" s="1" t="s">
        <v>71</v>
      </c>
      <c r="AK3046" s="1" t="s">
        <v>72</v>
      </c>
      <c r="AL3046">
        <v>1</v>
      </c>
      <c r="AM3046" s="1" t="s">
        <v>6263</v>
      </c>
      <c r="AN3046" s="2">
        <v>46174</v>
      </c>
      <c r="AO3046" s="3">
        <v>46174</v>
      </c>
    </row>
    <row r="3047" spans="1:41">
      <c r="A3047" s="1" t="s">
        <v>6264</v>
      </c>
      <c r="B3047" s="1" t="s">
        <v>3733</v>
      </c>
      <c r="E3047" s="1" t="s">
        <v>3734</v>
      </c>
      <c r="F3047">
        <v>46174.833333333336</v>
      </c>
      <c r="G3047">
        <v>46175.833333333336</v>
      </c>
      <c r="H3047">
        <v>46173.833333333336</v>
      </c>
      <c r="I3047">
        <v>46203.833333333336</v>
      </c>
      <c r="J3047" s="1" t="s">
        <v>3735</v>
      </c>
      <c r="K3047" s="1" t="s">
        <v>45</v>
      </c>
      <c r="L3047" s="1" t="s">
        <v>3736</v>
      </c>
      <c r="M3047" s="1" t="s">
        <v>3748</v>
      </c>
      <c r="N3047" s="1" t="s">
        <v>3738</v>
      </c>
      <c r="O3047" s="1" t="s">
        <v>49</v>
      </c>
      <c r="P3047">
        <v>1377.2338</v>
      </c>
      <c r="Q3047" s="1" t="s">
        <v>3739</v>
      </c>
      <c r="R3047">
        <v>3.1610972661286707E-2</v>
      </c>
      <c r="S3047" s="1" t="s">
        <v>3740</v>
      </c>
      <c r="T3047" s="1" t="s">
        <v>52</v>
      </c>
      <c r="U3047">
        <v>43.535699999999999</v>
      </c>
      <c r="V3047">
        <v>35.326099999999997</v>
      </c>
      <c r="W3047">
        <v>35.326099999999997</v>
      </c>
      <c r="X3047" s="1" t="s">
        <v>53</v>
      </c>
      <c r="Y3047" s="1" t="s">
        <v>49</v>
      </c>
      <c r="Z3047" s="1" t="s">
        <v>3736</v>
      </c>
      <c r="AA3047" s="1" t="s">
        <v>3741</v>
      </c>
      <c r="AB3047" s="1" t="s">
        <v>3742</v>
      </c>
      <c r="AC3047" s="1" t="s">
        <v>67</v>
      </c>
      <c r="AD3047" s="1" t="s">
        <v>3743</v>
      </c>
      <c r="AE3047" s="1" t="s">
        <v>3744</v>
      </c>
      <c r="AF3047" s="1" t="s">
        <v>70</v>
      </c>
      <c r="AG3047" s="1" t="s">
        <v>3745</v>
      </c>
      <c r="AH3047">
        <v>1243</v>
      </c>
      <c r="AI3047" s="1" t="s">
        <v>70</v>
      </c>
      <c r="AJ3047" s="1" t="s">
        <v>71</v>
      </c>
      <c r="AK3047" s="1" t="s">
        <v>72</v>
      </c>
      <c r="AL3047">
        <v>1</v>
      </c>
      <c r="AM3047" s="1" t="s">
        <v>6265</v>
      </c>
      <c r="AN3047" s="2">
        <v>46174</v>
      </c>
      <c r="AO3047" s="3">
        <v>46174</v>
      </c>
    </row>
    <row r="3048" spans="1:41">
      <c r="A3048" s="1" t="s">
        <v>6266</v>
      </c>
      <c r="B3048" s="1" t="s">
        <v>3733</v>
      </c>
      <c r="E3048" s="1" t="s">
        <v>3734</v>
      </c>
      <c r="F3048">
        <v>46174.833333333336</v>
      </c>
      <c r="G3048">
        <v>46175.833333333336</v>
      </c>
      <c r="H3048">
        <v>46173.833333333336</v>
      </c>
      <c r="I3048">
        <v>46203.833333333336</v>
      </c>
      <c r="J3048" s="1" t="s">
        <v>3751</v>
      </c>
      <c r="K3048" s="1" t="s">
        <v>124</v>
      </c>
      <c r="L3048" s="1" t="s">
        <v>3752</v>
      </c>
      <c r="M3048" s="1" t="s">
        <v>3753</v>
      </c>
      <c r="N3048" s="1" t="s">
        <v>3738</v>
      </c>
      <c r="O3048" s="1" t="s">
        <v>49</v>
      </c>
      <c r="P3048">
        <v>13.0604</v>
      </c>
      <c r="Q3048" s="1" t="s">
        <v>3754</v>
      </c>
      <c r="R3048">
        <v>6.2500153134666627</v>
      </c>
      <c r="S3048" s="1" t="s">
        <v>51</v>
      </c>
      <c r="T3048" s="1" t="s">
        <v>52</v>
      </c>
      <c r="U3048">
        <v>81.627700000000004</v>
      </c>
      <c r="V3048">
        <v>77.546300000000002</v>
      </c>
      <c r="W3048">
        <v>77.546300000000002</v>
      </c>
      <c r="X3048" s="1" t="s">
        <v>53</v>
      </c>
      <c r="Y3048" s="1" t="s">
        <v>49</v>
      </c>
      <c r="Z3048" s="1" t="s">
        <v>3752</v>
      </c>
      <c r="AA3048" s="1" t="s">
        <v>3741</v>
      </c>
      <c r="AB3048" s="1" t="s">
        <v>3742</v>
      </c>
      <c r="AC3048" s="1" t="s">
        <v>67</v>
      </c>
      <c r="AD3048" s="1" t="s">
        <v>3743</v>
      </c>
      <c r="AE3048" s="1" t="s">
        <v>3744</v>
      </c>
      <c r="AF3048" s="1" t="s">
        <v>70</v>
      </c>
      <c r="AG3048" s="1" t="s">
        <v>3745</v>
      </c>
      <c r="AH3048">
        <v>1244</v>
      </c>
      <c r="AI3048" s="1" t="s">
        <v>70</v>
      </c>
      <c r="AJ3048" s="1" t="s">
        <v>71</v>
      </c>
      <c r="AK3048" s="1" t="s">
        <v>72</v>
      </c>
      <c r="AL3048">
        <v>1</v>
      </c>
      <c r="AM3048" s="1" t="s">
        <v>6267</v>
      </c>
      <c r="AN3048" s="2">
        <v>46174</v>
      </c>
      <c r="AO3048" s="3">
        <v>46174</v>
      </c>
    </row>
    <row r="3049" spans="1:41">
      <c r="A3049" s="1" t="s">
        <v>6268</v>
      </c>
      <c r="B3049" s="1" t="s">
        <v>3733</v>
      </c>
      <c r="E3049" s="1" t="s">
        <v>3734</v>
      </c>
      <c r="F3049">
        <v>46174.833333333336</v>
      </c>
      <c r="G3049">
        <v>46175.833333333336</v>
      </c>
      <c r="H3049">
        <v>46173.833333333336</v>
      </c>
      <c r="I3049">
        <v>46203.833333333336</v>
      </c>
      <c r="J3049" s="1" t="s">
        <v>3751</v>
      </c>
      <c r="K3049" s="1" t="s">
        <v>124</v>
      </c>
      <c r="L3049" s="1" t="s">
        <v>3752</v>
      </c>
      <c r="M3049" s="1" t="s">
        <v>3757</v>
      </c>
      <c r="N3049" s="1" t="s">
        <v>3738</v>
      </c>
      <c r="O3049" s="1" t="s">
        <v>49</v>
      </c>
      <c r="P3049">
        <v>11.6348</v>
      </c>
      <c r="Q3049" s="1" t="s">
        <v>3754</v>
      </c>
      <c r="R3049">
        <v>6.25</v>
      </c>
      <c r="S3049" s="1" t="s">
        <v>51</v>
      </c>
      <c r="T3049" s="1" t="s">
        <v>52</v>
      </c>
      <c r="U3049">
        <v>72.717500000000001</v>
      </c>
      <c r="V3049">
        <v>69.081599999999995</v>
      </c>
      <c r="W3049">
        <v>69.081599999999995</v>
      </c>
      <c r="X3049" s="1" t="s">
        <v>53</v>
      </c>
      <c r="Y3049" s="1" t="s">
        <v>49</v>
      </c>
      <c r="Z3049" s="1" t="s">
        <v>3752</v>
      </c>
      <c r="AA3049" s="1" t="s">
        <v>3741</v>
      </c>
      <c r="AB3049" s="1" t="s">
        <v>3742</v>
      </c>
      <c r="AC3049" s="1" t="s">
        <v>67</v>
      </c>
      <c r="AD3049" s="1" t="s">
        <v>3743</v>
      </c>
      <c r="AE3049" s="1" t="s">
        <v>3744</v>
      </c>
      <c r="AF3049" s="1" t="s">
        <v>70</v>
      </c>
      <c r="AG3049" s="1" t="s">
        <v>3745</v>
      </c>
      <c r="AH3049">
        <v>1245</v>
      </c>
      <c r="AI3049" s="1" t="s">
        <v>70</v>
      </c>
      <c r="AJ3049" s="1" t="s">
        <v>71</v>
      </c>
      <c r="AK3049" s="1" t="s">
        <v>72</v>
      </c>
      <c r="AL3049">
        <v>1</v>
      </c>
      <c r="AM3049" s="1" t="s">
        <v>6269</v>
      </c>
      <c r="AN3049" s="2">
        <v>46174</v>
      </c>
      <c r="AO3049" s="3">
        <v>46174</v>
      </c>
    </row>
    <row r="3050" spans="1:41">
      <c r="A3050" s="1" t="s">
        <v>6270</v>
      </c>
      <c r="B3050" s="1" t="s">
        <v>3733</v>
      </c>
      <c r="E3050" s="1" t="s">
        <v>3734</v>
      </c>
      <c r="F3050">
        <v>46174.833333333336</v>
      </c>
      <c r="G3050">
        <v>46175.833333333336</v>
      </c>
      <c r="H3050">
        <v>46173.833333333336</v>
      </c>
      <c r="I3050">
        <v>46203.833333333336</v>
      </c>
      <c r="J3050" s="1" t="s">
        <v>3760</v>
      </c>
      <c r="K3050" s="1" t="s">
        <v>76</v>
      </c>
      <c r="L3050" s="1" t="s">
        <v>3761</v>
      </c>
      <c r="M3050" s="1" t="s">
        <v>3762</v>
      </c>
      <c r="N3050" s="1" t="s">
        <v>3738</v>
      </c>
      <c r="O3050" s="1" t="s">
        <v>49</v>
      </c>
      <c r="P3050">
        <v>320.04059999999998</v>
      </c>
      <c r="Q3050" s="1" t="s">
        <v>3763</v>
      </c>
      <c r="R3050">
        <v>2.6000138732398329E-2</v>
      </c>
      <c r="S3050" s="1" t="s">
        <v>51</v>
      </c>
      <c r="T3050" s="1" t="s">
        <v>52</v>
      </c>
      <c r="U3050">
        <v>8.3210999999999995</v>
      </c>
      <c r="V3050">
        <v>7.681</v>
      </c>
      <c r="W3050">
        <v>7.681</v>
      </c>
      <c r="X3050" s="1" t="s">
        <v>53</v>
      </c>
      <c r="Y3050" s="1" t="s">
        <v>49</v>
      </c>
      <c r="Z3050" s="1" t="s">
        <v>3761</v>
      </c>
      <c r="AA3050" s="1" t="s">
        <v>3741</v>
      </c>
      <c r="AB3050" s="1" t="s">
        <v>3742</v>
      </c>
      <c r="AC3050" s="1" t="s">
        <v>67</v>
      </c>
      <c r="AD3050" s="1" t="s">
        <v>3743</v>
      </c>
      <c r="AE3050" s="1" t="s">
        <v>3744</v>
      </c>
      <c r="AF3050" s="1" t="s">
        <v>70</v>
      </c>
      <c r="AG3050" s="1" t="s">
        <v>3745</v>
      </c>
      <c r="AH3050">
        <v>1246</v>
      </c>
      <c r="AI3050" s="1" t="s">
        <v>70</v>
      </c>
      <c r="AJ3050" s="1" t="s">
        <v>71</v>
      </c>
      <c r="AK3050" s="1" t="s">
        <v>72</v>
      </c>
      <c r="AL3050">
        <v>1</v>
      </c>
      <c r="AM3050" s="1" t="s">
        <v>6271</v>
      </c>
      <c r="AN3050" s="2">
        <v>46174</v>
      </c>
      <c r="AO3050" s="3">
        <v>46174</v>
      </c>
    </row>
    <row r="3051" spans="1:41">
      <c r="A3051" s="1" t="s">
        <v>6272</v>
      </c>
      <c r="B3051" s="1" t="s">
        <v>3733</v>
      </c>
      <c r="E3051" s="1" t="s">
        <v>3734</v>
      </c>
      <c r="F3051">
        <v>46174.833333333336</v>
      </c>
      <c r="G3051">
        <v>46175.833333333336</v>
      </c>
      <c r="H3051">
        <v>46173.833333333336</v>
      </c>
      <c r="I3051">
        <v>46203.833333333336</v>
      </c>
      <c r="J3051" s="1" t="s">
        <v>3760</v>
      </c>
      <c r="K3051" s="1" t="s">
        <v>76</v>
      </c>
      <c r="L3051" s="1" t="s">
        <v>3761</v>
      </c>
      <c r="M3051" s="1" t="s">
        <v>3766</v>
      </c>
      <c r="N3051" s="1" t="s">
        <v>3738</v>
      </c>
      <c r="O3051" s="1" t="s">
        <v>49</v>
      </c>
      <c r="P3051">
        <v>303.47660000000002</v>
      </c>
      <c r="Q3051" s="1" t="s">
        <v>3763</v>
      </c>
      <c r="R3051">
        <v>2.6000027679234577E-2</v>
      </c>
      <c r="S3051" s="1" t="s">
        <v>51</v>
      </c>
      <c r="T3051" s="1" t="s">
        <v>52</v>
      </c>
      <c r="U3051">
        <v>7.8903999999999996</v>
      </c>
      <c r="V3051">
        <v>7.2834000000000003</v>
      </c>
      <c r="W3051">
        <v>7.2834000000000003</v>
      </c>
      <c r="X3051" s="1" t="s">
        <v>53</v>
      </c>
      <c r="Y3051" s="1" t="s">
        <v>49</v>
      </c>
      <c r="Z3051" s="1" t="s">
        <v>3761</v>
      </c>
      <c r="AA3051" s="1" t="s">
        <v>3741</v>
      </c>
      <c r="AB3051" s="1" t="s">
        <v>3742</v>
      </c>
      <c r="AC3051" s="1" t="s">
        <v>67</v>
      </c>
      <c r="AD3051" s="1" t="s">
        <v>3743</v>
      </c>
      <c r="AE3051" s="1" t="s">
        <v>3744</v>
      </c>
      <c r="AF3051" s="1" t="s">
        <v>70</v>
      </c>
      <c r="AG3051" s="1" t="s">
        <v>3745</v>
      </c>
      <c r="AH3051">
        <v>1247</v>
      </c>
      <c r="AI3051" s="1" t="s">
        <v>70</v>
      </c>
      <c r="AJ3051" s="1" t="s">
        <v>71</v>
      </c>
      <c r="AK3051" s="1" t="s">
        <v>72</v>
      </c>
      <c r="AL3051">
        <v>1</v>
      </c>
      <c r="AM3051" s="1" t="s">
        <v>6273</v>
      </c>
      <c r="AN3051" s="2">
        <v>46174</v>
      </c>
      <c r="AO3051" s="3">
        <v>46174</v>
      </c>
    </row>
    <row r="3052" spans="1:41">
      <c r="A3052" s="1" t="s">
        <v>6274</v>
      </c>
      <c r="B3052" s="1" t="s">
        <v>3733</v>
      </c>
      <c r="E3052" s="1" t="s">
        <v>3734</v>
      </c>
      <c r="F3052">
        <v>46174.833333333336</v>
      </c>
      <c r="G3052">
        <v>46175.833333333336</v>
      </c>
      <c r="H3052">
        <v>46173.833333333336</v>
      </c>
      <c r="I3052">
        <v>46203.833333333336</v>
      </c>
      <c r="J3052" s="1" t="s">
        <v>3769</v>
      </c>
      <c r="K3052" s="1" t="s">
        <v>87</v>
      </c>
      <c r="L3052" s="1" t="s">
        <v>3770</v>
      </c>
      <c r="M3052" s="1" t="s">
        <v>3771</v>
      </c>
      <c r="N3052" s="1" t="s">
        <v>3738</v>
      </c>
      <c r="O3052" s="1" t="s">
        <v>49</v>
      </c>
      <c r="P3052">
        <v>386.32490000000001</v>
      </c>
      <c r="Q3052" s="1" t="s">
        <v>3739</v>
      </c>
      <c r="R3052">
        <v>8.2599904898700546E-2</v>
      </c>
      <c r="S3052" s="1" t="s">
        <v>3740</v>
      </c>
      <c r="T3052" s="1" t="s">
        <v>52</v>
      </c>
      <c r="U3052">
        <v>31.910399999999999</v>
      </c>
      <c r="V3052">
        <v>26.300999999999998</v>
      </c>
      <c r="W3052">
        <v>26.300999999999998</v>
      </c>
      <c r="X3052" s="1" t="s">
        <v>53</v>
      </c>
      <c r="Y3052" s="1" t="s">
        <v>49</v>
      </c>
      <c r="Z3052" s="1" t="s">
        <v>3770</v>
      </c>
      <c r="AA3052" s="1" t="s">
        <v>3741</v>
      </c>
      <c r="AB3052" s="1" t="s">
        <v>3742</v>
      </c>
      <c r="AC3052" s="1" t="s">
        <v>67</v>
      </c>
      <c r="AD3052" s="1" t="s">
        <v>3743</v>
      </c>
      <c r="AE3052" s="1" t="s">
        <v>3744</v>
      </c>
      <c r="AF3052" s="1" t="s">
        <v>70</v>
      </c>
      <c r="AG3052" s="1" t="s">
        <v>3745</v>
      </c>
      <c r="AH3052">
        <v>1248</v>
      </c>
      <c r="AI3052" s="1" t="s">
        <v>70</v>
      </c>
      <c r="AJ3052" s="1" t="s">
        <v>71</v>
      </c>
      <c r="AK3052" s="1" t="s">
        <v>72</v>
      </c>
      <c r="AL3052">
        <v>1</v>
      </c>
      <c r="AM3052" s="1" t="s">
        <v>6275</v>
      </c>
      <c r="AN3052" s="2">
        <v>46174</v>
      </c>
      <c r="AO3052" s="3">
        <v>46174</v>
      </c>
    </row>
    <row r="3053" spans="1:41">
      <c r="A3053" s="1" t="s">
        <v>6276</v>
      </c>
      <c r="B3053" s="1" t="s">
        <v>3733</v>
      </c>
      <c r="E3053" s="1" t="s">
        <v>3734</v>
      </c>
      <c r="F3053">
        <v>46174.833333333336</v>
      </c>
      <c r="G3053">
        <v>46175.833333333336</v>
      </c>
      <c r="H3053">
        <v>46173.833333333336</v>
      </c>
      <c r="I3053">
        <v>46203.833333333336</v>
      </c>
      <c r="J3053" s="1" t="s">
        <v>3769</v>
      </c>
      <c r="K3053" s="1" t="s">
        <v>87</v>
      </c>
      <c r="L3053" s="1" t="s">
        <v>3770</v>
      </c>
      <c r="M3053" s="1" t="s">
        <v>3774</v>
      </c>
      <c r="N3053" s="1" t="s">
        <v>3738</v>
      </c>
      <c r="O3053" s="1" t="s">
        <v>49</v>
      </c>
      <c r="P3053">
        <v>379.17469999999997</v>
      </c>
      <c r="Q3053" s="1" t="s">
        <v>3739</v>
      </c>
      <c r="R3053">
        <v>8.2599920300589685E-2</v>
      </c>
      <c r="S3053" s="1" t="s">
        <v>3740</v>
      </c>
      <c r="T3053" s="1" t="s">
        <v>52</v>
      </c>
      <c r="U3053">
        <v>31.319800000000001</v>
      </c>
      <c r="V3053">
        <v>25.8142</v>
      </c>
      <c r="W3053">
        <v>25.8142</v>
      </c>
      <c r="X3053" s="1" t="s">
        <v>53</v>
      </c>
      <c r="Y3053" s="1" t="s">
        <v>49</v>
      </c>
      <c r="Z3053" s="1" t="s">
        <v>3770</v>
      </c>
      <c r="AA3053" s="1" t="s">
        <v>3741</v>
      </c>
      <c r="AB3053" s="1" t="s">
        <v>3742</v>
      </c>
      <c r="AC3053" s="1" t="s">
        <v>67</v>
      </c>
      <c r="AD3053" s="1" t="s">
        <v>3743</v>
      </c>
      <c r="AE3053" s="1" t="s">
        <v>3744</v>
      </c>
      <c r="AF3053" s="1" t="s">
        <v>70</v>
      </c>
      <c r="AG3053" s="1" t="s">
        <v>3745</v>
      </c>
      <c r="AH3053">
        <v>1249</v>
      </c>
      <c r="AI3053" s="1" t="s">
        <v>70</v>
      </c>
      <c r="AJ3053" s="1" t="s">
        <v>71</v>
      </c>
      <c r="AK3053" s="1" t="s">
        <v>72</v>
      </c>
      <c r="AL3053">
        <v>1</v>
      </c>
      <c r="AM3053" s="1" t="s">
        <v>6277</v>
      </c>
      <c r="AN3053" s="2">
        <v>46174</v>
      </c>
      <c r="AO3053" s="3">
        <v>46174</v>
      </c>
    </row>
    <row r="3054" spans="1:41">
      <c r="A3054" s="1" t="s">
        <v>6278</v>
      </c>
      <c r="B3054" s="1" t="s">
        <v>3733</v>
      </c>
      <c r="E3054" s="1" t="s">
        <v>3734</v>
      </c>
      <c r="F3054">
        <v>46174.833333333336</v>
      </c>
      <c r="G3054">
        <v>46175.833333333336</v>
      </c>
      <c r="H3054">
        <v>46173.833333333336</v>
      </c>
      <c r="I3054">
        <v>46203.833333333336</v>
      </c>
      <c r="J3054" s="1" t="s">
        <v>3777</v>
      </c>
      <c r="K3054" s="1" t="s">
        <v>107</v>
      </c>
      <c r="L3054" s="1" t="s">
        <v>3778</v>
      </c>
      <c r="M3054" s="1" t="s">
        <v>3779</v>
      </c>
      <c r="N3054" s="1" t="s">
        <v>3738</v>
      </c>
      <c r="O3054" s="1" t="s">
        <v>49</v>
      </c>
      <c r="P3054">
        <v>281.49290000000002</v>
      </c>
      <c r="Q3054" s="1" t="s">
        <v>3780</v>
      </c>
      <c r="R3054">
        <v>0.49999982237562651</v>
      </c>
      <c r="S3054" s="1" t="s">
        <v>51</v>
      </c>
      <c r="T3054" s="1" t="s">
        <v>52</v>
      </c>
      <c r="U3054">
        <v>140.74639999999999</v>
      </c>
      <c r="V3054">
        <v>129.48670000000001</v>
      </c>
      <c r="W3054">
        <v>129.48670000000001</v>
      </c>
      <c r="X3054" s="1" t="s">
        <v>53</v>
      </c>
      <c r="Y3054" s="1" t="s">
        <v>49</v>
      </c>
      <c r="Z3054" s="1" t="s">
        <v>3778</v>
      </c>
      <c r="AA3054" s="1" t="s">
        <v>3781</v>
      </c>
      <c r="AB3054" s="1" t="s">
        <v>3742</v>
      </c>
      <c r="AC3054" s="1" t="s">
        <v>67</v>
      </c>
      <c r="AD3054" s="1" t="s">
        <v>3743</v>
      </c>
      <c r="AE3054" s="1" t="s">
        <v>3744</v>
      </c>
      <c r="AF3054" s="1" t="s">
        <v>70</v>
      </c>
      <c r="AG3054" s="1" t="s">
        <v>3745</v>
      </c>
      <c r="AH3054">
        <v>1250</v>
      </c>
      <c r="AI3054" s="1" t="s">
        <v>113</v>
      </c>
      <c r="AJ3054" s="1" t="s">
        <v>114</v>
      </c>
      <c r="AK3054" s="1" t="s">
        <v>115</v>
      </c>
      <c r="AL3054">
        <v>1</v>
      </c>
      <c r="AM3054" s="1" t="s">
        <v>6279</v>
      </c>
      <c r="AN3054" s="2">
        <v>46174</v>
      </c>
      <c r="AO3054" s="3">
        <v>46174</v>
      </c>
    </row>
    <row r="3055" spans="1:41">
      <c r="A3055" s="1" t="s">
        <v>6280</v>
      </c>
      <c r="B3055" s="1" t="s">
        <v>3733</v>
      </c>
      <c r="E3055" s="1" t="s">
        <v>3734</v>
      </c>
      <c r="F3055">
        <v>46174.833333333336</v>
      </c>
      <c r="G3055">
        <v>46175.833333333336</v>
      </c>
      <c r="H3055">
        <v>46173.833333333336</v>
      </c>
      <c r="I3055">
        <v>46203.833333333336</v>
      </c>
      <c r="J3055" s="1" t="s">
        <v>3777</v>
      </c>
      <c r="K3055" s="1" t="s">
        <v>107</v>
      </c>
      <c r="L3055" s="1" t="s">
        <v>3778</v>
      </c>
      <c r="M3055" s="1" t="s">
        <v>3784</v>
      </c>
      <c r="N3055" s="1" t="s">
        <v>3738</v>
      </c>
      <c r="O3055" s="1" t="s">
        <v>49</v>
      </c>
      <c r="P3055">
        <v>324.09960000000001</v>
      </c>
      <c r="Q3055" s="1" t="s">
        <v>3780</v>
      </c>
      <c r="R3055">
        <v>0.5</v>
      </c>
      <c r="S3055" s="1" t="s">
        <v>51</v>
      </c>
      <c r="T3055" s="1" t="s">
        <v>52</v>
      </c>
      <c r="U3055">
        <v>162.0498</v>
      </c>
      <c r="V3055">
        <v>149.08580000000001</v>
      </c>
      <c r="W3055">
        <v>149.08580000000001</v>
      </c>
      <c r="X3055" s="1" t="s">
        <v>53</v>
      </c>
      <c r="Y3055" s="1" t="s">
        <v>49</v>
      </c>
      <c r="Z3055" s="1" t="s">
        <v>3778</v>
      </c>
      <c r="AA3055" s="1" t="s">
        <v>3781</v>
      </c>
      <c r="AB3055" s="1" t="s">
        <v>3742</v>
      </c>
      <c r="AC3055" s="1" t="s">
        <v>67</v>
      </c>
      <c r="AD3055" s="1" t="s">
        <v>3743</v>
      </c>
      <c r="AE3055" s="1" t="s">
        <v>3744</v>
      </c>
      <c r="AF3055" s="1" t="s">
        <v>70</v>
      </c>
      <c r="AG3055" s="1" t="s">
        <v>3745</v>
      </c>
      <c r="AH3055">
        <v>1251</v>
      </c>
      <c r="AI3055" s="1" t="s">
        <v>113</v>
      </c>
      <c r="AJ3055" s="1" t="s">
        <v>114</v>
      </c>
      <c r="AK3055" s="1" t="s">
        <v>115</v>
      </c>
      <c r="AL3055">
        <v>1</v>
      </c>
      <c r="AM3055" s="1" t="s">
        <v>6281</v>
      </c>
      <c r="AN3055" s="2">
        <v>46174</v>
      </c>
      <c r="AO3055" s="3">
        <v>46174</v>
      </c>
    </row>
    <row r="3056" spans="1:41">
      <c r="A3056" s="1" t="s">
        <v>6282</v>
      </c>
      <c r="B3056" s="1" t="s">
        <v>3733</v>
      </c>
      <c r="E3056" s="1" t="s">
        <v>3787</v>
      </c>
      <c r="F3056">
        <v>46174.833333333336</v>
      </c>
      <c r="G3056">
        <v>46175.833333333336</v>
      </c>
      <c r="H3056">
        <v>46173.833333333336</v>
      </c>
      <c r="I3056">
        <v>46203.833333333336</v>
      </c>
      <c r="J3056" s="1" t="s">
        <v>3735</v>
      </c>
      <c r="K3056" s="1" t="s">
        <v>45</v>
      </c>
      <c r="L3056" s="1" t="s">
        <v>3736</v>
      </c>
      <c r="M3056" s="1" t="s">
        <v>3788</v>
      </c>
      <c r="N3056" s="1" t="s">
        <v>3738</v>
      </c>
      <c r="O3056" s="1" t="s">
        <v>49</v>
      </c>
      <c r="P3056">
        <v>738.93330000000003</v>
      </c>
      <c r="Q3056" s="1" t="s">
        <v>3739</v>
      </c>
      <c r="R3056">
        <v>3.1610972194648694E-2</v>
      </c>
      <c r="S3056" s="1" t="s">
        <v>3740</v>
      </c>
      <c r="T3056" s="1" t="s">
        <v>52</v>
      </c>
      <c r="U3056">
        <v>23.3584</v>
      </c>
      <c r="V3056">
        <v>18.953600000000002</v>
      </c>
      <c r="W3056">
        <v>18.953600000000002</v>
      </c>
      <c r="X3056" s="1" t="s">
        <v>53</v>
      </c>
      <c r="Y3056" s="1" t="s">
        <v>49</v>
      </c>
      <c r="Z3056" s="1" t="s">
        <v>3736</v>
      </c>
      <c r="AA3056" s="1" t="s">
        <v>3789</v>
      </c>
      <c r="AB3056" s="1" t="s">
        <v>3790</v>
      </c>
      <c r="AC3056" s="1" t="s">
        <v>125</v>
      </c>
      <c r="AD3056" s="1" t="s">
        <v>3791</v>
      </c>
      <c r="AE3056" s="1" t="s">
        <v>3792</v>
      </c>
      <c r="AF3056" s="1" t="s">
        <v>70</v>
      </c>
      <c r="AG3056" s="1" t="s">
        <v>3745</v>
      </c>
      <c r="AH3056">
        <v>1252</v>
      </c>
      <c r="AI3056" s="1" t="s">
        <v>70</v>
      </c>
      <c r="AJ3056" s="1" t="s">
        <v>71</v>
      </c>
      <c r="AK3056" s="1" t="s">
        <v>72</v>
      </c>
      <c r="AL3056">
        <v>1</v>
      </c>
      <c r="AM3056" s="1" t="s">
        <v>6283</v>
      </c>
      <c r="AN3056" s="2">
        <v>46174</v>
      </c>
      <c r="AO3056" s="3">
        <v>46174</v>
      </c>
    </row>
    <row r="3057" spans="1:41">
      <c r="A3057" s="1" t="s">
        <v>6284</v>
      </c>
      <c r="B3057" s="1" t="s">
        <v>3733</v>
      </c>
      <c r="E3057" s="1" t="s">
        <v>3787</v>
      </c>
      <c r="F3057">
        <v>46174.833333333336</v>
      </c>
      <c r="G3057">
        <v>46175.833333333336</v>
      </c>
      <c r="H3057">
        <v>46173.833333333336</v>
      </c>
      <c r="I3057">
        <v>46203.833333333336</v>
      </c>
      <c r="J3057" s="1" t="s">
        <v>3735</v>
      </c>
      <c r="K3057" s="1" t="s">
        <v>45</v>
      </c>
      <c r="L3057" s="1" t="s">
        <v>3736</v>
      </c>
      <c r="M3057" s="1" t="s">
        <v>3795</v>
      </c>
      <c r="N3057" s="1" t="s">
        <v>3738</v>
      </c>
      <c r="O3057" s="1" t="s">
        <v>49</v>
      </c>
      <c r="P3057">
        <v>636.39210000000003</v>
      </c>
      <c r="Q3057" s="1" t="s">
        <v>3739</v>
      </c>
      <c r="R3057">
        <v>3.1611014655901604E-2</v>
      </c>
      <c r="S3057" s="1" t="s">
        <v>3740</v>
      </c>
      <c r="T3057" s="1" t="s">
        <v>52</v>
      </c>
      <c r="U3057">
        <v>20.117000000000001</v>
      </c>
      <c r="V3057">
        <v>16.323499999999999</v>
      </c>
      <c r="W3057">
        <v>16.323499999999999</v>
      </c>
      <c r="X3057" s="1" t="s">
        <v>53</v>
      </c>
      <c r="Y3057" s="1" t="s">
        <v>49</v>
      </c>
      <c r="Z3057" s="1" t="s">
        <v>3736</v>
      </c>
      <c r="AA3057" s="1" t="s">
        <v>3789</v>
      </c>
      <c r="AB3057" s="1" t="s">
        <v>3790</v>
      </c>
      <c r="AC3057" s="1" t="s">
        <v>125</v>
      </c>
      <c r="AD3057" s="1" t="s">
        <v>3791</v>
      </c>
      <c r="AE3057" s="1" t="s">
        <v>3792</v>
      </c>
      <c r="AF3057" s="1" t="s">
        <v>70</v>
      </c>
      <c r="AG3057" s="1" t="s">
        <v>3745</v>
      </c>
      <c r="AH3057">
        <v>1253</v>
      </c>
      <c r="AI3057" s="1" t="s">
        <v>70</v>
      </c>
      <c r="AJ3057" s="1" t="s">
        <v>71</v>
      </c>
      <c r="AK3057" s="1" t="s">
        <v>72</v>
      </c>
      <c r="AL3057">
        <v>1</v>
      </c>
      <c r="AM3057" s="1" t="s">
        <v>6285</v>
      </c>
      <c r="AN3057" s="2">
        <v>46174</v>
      </c>
      <c r="AO3057" s="3">
        <v>46174</v>
      </c>
    </row>
    <row r="3058" spans="1:41">
      <c r="A3058" s="1" t="s">
        <v>6286</v>
      </c>
      <c r="B3058" s="1" t="s">
        <v>3733</v>
      </c>
      <c r="E3058" s="1" t="s">
        <v>3787</v>
      </c>
      <c r="F3058">
        <v>46174.833333333336</v>
      </c>
      <c r="G3058">
        <v>46175.833333333336</v>
      </c>
      <c r="H3058">
        <v>46173.833333333336</v>
      </c>
      <c r="I3058">
        <v>46203.833333333336</v>
      </c>
      <c r="J3058" s="1" t="s">
        <v>3751</v>
      </c>
      <c r="K3058" s="1" t="s">
        <v>124</v>
      </c>
      <c r="L3058" s="1" t="s">
        <v>3752</v>
      </c>
      <c r="M3058" s="1" t="s">
        <v>3798</v>
      </c>
      <c r="N3058" s="1" t="s">
        <v>3738</v>
      </c>
      <c r="O3058" s="1" t="s">
        <v>49</v>
      </c>
      <c r="P3058">
        <v>5.6243999999999996</v>
      </c>
      <c r="Q3058" s="1" t="s">
        <v>3754</v>
      </c>
      <c r="R3058">
        <v>6.249982220325724</v>
      </c>
      <c r="S3058" s="1" t="s">
        <v>51</v>
      </c>
      <c r="T3058" s="1" t="s">
        <v>52</v>
      </c>
      <c r="U3058">
        <v>35.1524</v>
      </c>
      <c r="V3058">
        <v>33.394799999999996</v>
      </c>
      <c r="W3058">
        <v>33.394799999999996</v>
      </c>
      <c r="X3058" s="1" t="s">
        <v>53</v>
      </c>
      <c r="Y3058" s="1" t="s">
        <v>49</v>
      </c>
      <c r="Z3058" s="1" t="s">
        <v>3752</v>
      </c>
      <c r="AA3058" s="1" t="s">
        <v>3789</v>
      </c>
      <c r="AB3058" s="1" t="s">
        <v>3790</v>
      </c>
      <c r="AC3058" s="1" t="s">
        <v>125</v>
      </c>
      <c r="AD3058" s="1" t="s">
        <v>3791</v>
      </c>
      <c r="AE3058" s="1" t="s">
        <v>3792</v>
      </c>
      <c r="AF3058" s="1" t="s">
        <v>70</v>
      </c>
      <c r="AG3058" s="1" t="s">
        <v>3745</v>
      </c>
      <c r="AH3058">
        <v>1254</v>
      </c>
      <c r="AI3058" s="1" t="s">
        <v>70</v>
      </c>
      <c r="AJ3058" s="1" t="s">
        <v>71</v>
      </c>
      <c r="AK3058" s="1" t="s">
        <v>72</v>
      </c>
      <c r="AL3058">
        <v>1</v>
      </c>
      <c r="AM3058" s="1" t="s">
        <v>6287</v>
      </c>
      <c r="AN3058" s="2">
        <v>46174</v>
      </c>
      <c r="AO3058" s="3">
        <v>46174</v>
      </c>
    </row>
    <row r="3059" spans="1:41">
      <c r="A3059" s="1" t="s">
        <v>6288</v>
      </c>
      <c r="B3059" s="1" t="s">
        <v>3733</v>
      </c>
      <c r="E3059" s="1" t="s">
        <v>3787</v>
      </c>
      <c r="F3059">
        <v>46174.833333333336</v>
      </c>
      <c r="G3059">
        <v>46175.833333333336</v>
      </c>
      <c r="H3059">
        <v>46173.833333333336</v>
      </c>
      <c r="I3059">
        <v>46203.833333333336</v>
      </c>
      <c r="J3059" s="1" t="s">
        <v>3751</v>
      </c>
      <c r="K3059" s="1" t="s">
        <v>124</v>
      </c>
      <c r="L3059" s="1" t="s">
        <v>3752</v>
      </c>
      <c r="M3059" s="1" t="s">
        <v>3801</v>
      </c>
      <c r="N3059" s="1" t="s">
        <v>3738</v>
      </c>
      <c r="O3059" s="1" t="s">
        <v>49</v>
      </c>
      <c r="P3059">
        <v>5.4965000000000002</v>
      </c>
      <c r="Q3059" s="1" t="s">
        <v>3754</v>
      </c>
      <c r="R3059">
        <v>6.250031838442645</v>
      </c>
      <c r="S3059" s="1" t="s">
        <v>51</v>
      </c>
      <c r="T3059" s="1" t="s">
        <v>52</v>
      </c>
      <c r="U3059">
        <v>34.353299999999997</v>
      </c>
      <c r="V3059">
        <v>32.635599999999997</v>
      </c>
      <c r="W3059">
        <v>32.635599999999997</v>
      </c>
      <c r="X3059" s="1" t="s">
        <v>53</v>
      </c>
      <c r="Y3059" s="1" t="s">
        <v>49</v>
      </c>
      <c r="Z3059" s="1" t="s">
        <v>3752</v>
      </c>
      <c r="AA3059" s="1" t="s">
        <v>3789</v>
      </c>
      <c r="AB3059" s="1" t="s">
        <v>3790</v>
      </c>
      <c r="AC3059" s="1" t="s">
        <v>125</v>
      </c>
      <c r="AD3059" s="1" t="s">
        <v>3791</v>
      </c>
      <c r="AE3059" s="1" t="s">
        <v>3792</v>
      </c>
      <c r="AF3059" s="1" t="s">
        <v>70</v>
      </c>
      <c r="AG3059" s="1" t="s">
        <v>3745</v>
      </c>
      <c r="AH3059">
        <v>1255</v>
      </c>
      <c r="AI3059" s="1" t="s">
        <v>70</v>
      </c>
      <c r="AJ3059" s="1" t="s">
        <v>71</v>
      </c>
      <c r="AK3059" s="1" t="s">
        <v>72</v>
      </c>
      <c r="AL3059">
        <v>1</v>
      </c>
      <c r="AM3059" s="1" t="s">
        <v>6289</v>
      </c>
      <c r="AN3059" s="2">
        <v>46174</v>
      </c>
      <c r="AO3059" s="3">
        <v>46174</v>
      </c>
    </row>
    <row r="3060" spans="1:41">
      <c r="A3060" s="1" t="s">
        <v>6290</v>
      </c>
      <c r="B3060" s="1" t="s">
        <v>3733</v>
      </c>
      <c r="E3060" s="1" t="s">
        <v>3787</v>
      </c>
      <c r="F3060">
        <v>46174.833333333336</v>
      </c>
      <c r="G3060">
        <v>46175.833333333336</v>
      </c>
      <c r="H3060">
        <v>46173.833333333336</v>
      </c>
      <c r="I3060">
        <v>46203.833333333336</v>
      </c>
      <c r="J3060" s="1" t="s">
        <v>3760</v>
      </c>
      <c r="K3060" s="1" t="s">
        <v>76</v>
      </c>
      <c r="L3060" s="1" t="s">
        <v>3761</v>
      </c>
      <c r="M3060" s="1" t="s">
        <v>3804</v>
      </c>
      <c r="N3060" s="1" t="s">
        <v>3738</v>
      </c>
      <c r="O3060" s="1" t="s">
        <v>49</v>
      </c>
      <c r="P3060">
        <v>157.1831</v>
      </c>
      <c r="Q3060" s="1" t="s">
        <v>3763</v>
      </c>
      <c r="R3060">
        <v>2.6000250663080191E-2</v>
      </c>
      <c r="S3060" s="1" t="s">
        <v>51</v>
      </c>
      <c r="T3060" s="1" t="s">
        <v>52</v>
      </c>
      <c r="U3060">
        <v>4.0868000000000002</v>
      </c>
      <c r="V3060">
        <v>3.7724000000000002</v>
      </c>
      <c r="W3060">
        <v>3.7724000000000002</v>
      </c>
      <c r="X3060" s="1" t="s">
        <v>53</v>
      </c>
      <c r="Y3060" s="1" t="s">
        <v>49</v>
      </c>
      <c r="Z3060" s="1" t="s">
        <v>3761</v>
      </c>
      <c r="AA3060" s="1" t="s">
        <v>3789</v>
      </c>
      <c r="AB3060" s="1" t="s">
        <v>3790</v>
      </c>
      <c r="AC3060" s="1" t="s">
        <v>125</v>
      </c>
      <c r="AD3060" s="1" t="s">
        <v>3791</v>
      </c>
      <c r="AE3060" s="1" t="s">
        <v>3792</v>
      </c>
      <c r="AF3060" s="1" t="s">
        <v>70</v>
      </c>
      <c r="AG3060" s="1" t="s">
        <v>3745</v>
      </c>
      <c r="AH3060">
        <v>1256</v>
      </c>
      <c r="AI3060" s="1" t="s">
        <v>70</v>
      </c>
      <c r="AJ3060" s="1" t="s">
        <v>71</v>
      </c>
      <c r="AK3060" s="1" t="s">
        <v>72</v>
      </c>
      <c r="AL3060">
        <v>1</v>
      </c>
      <c r="AM3060" s="1" t="s">
        <v>6291</v>
      </c>
      <c r="AN3060" s="2">
        <v>46174</v>
      </c>
      <c r="AO3060" s="3">
        <v>46174</v>
      </c>
    </row>
    <row r="3061" spans="1:41">
      <c r="A3061" s="1" t="s">
        <v>6292</v>
      </c>
      <c r="B3061" s="1" t="s">
        <v>3733</v>
      </c>
      <c r="E3061" s="1" t="s">
        <v>3787</v>
      </c>
      <c r="F3061">
        <v>46174.833333333336</v>
      </c>
      <c r="G3061">
        <v>46175.833333333336</v>
      </c>
      <c r="H3061">
        <v>46173.833333333336</v>
      </c>
      <c r="I3061">
        <v>46203.833333333336</v>
      </c>
      <c r="J3061" s="1" t="s">
        <v>3760</v>
      </c>
      <c r="K3061" s="1" t="s">
        <v>76</v>
      </c>
      <c r="L3061" s="1" t="s">
        <v>3761</v>
      </c>
      <c r="M3061" s="1" t="s">
        <v>3807</v>
      </c>
      <c r="N3061" s="1" t="s">
        <v>3738</v>
      </c>
      <c r="O3061" s="1" t="s">
        <v>49</v>
      </c>
      <c r="P3061">
        <v>139.81890000000001</v>
      </c>
      <c r="Q3061" s="1" t="s">
        <v>3763</v>
      </c>
      <c r="R3061">
        <v>2.6000061508136597E-2</v>
      </c>
      <c r="S3061" s="1" t="s">
        <v>51</v>
      </c>
      <c r="T3061" s="1" t="s">
        <v>52</v>
      </c>
      <c r="U3061">
        <v>3.6353</v>
      </c>
      <c r="V3061">
        <v>3.3557000000000001</v>
      </c>
      <c r="W3061">
        <v>3.3557000000000001</v>
      </c>
      <c r="X3061" s="1" t="s">
        <v>53</v>
      </c>
      <c r="Y3061" s="1" t="s">
        <v>49</v>
      </c>
      <c r="Z3061" s="1" t="s">
        <v>3761</v>
      </c>
      <c r="AA3061" s="1" t="s">
        <v>3789</v>
      </c>
      <c r="AB3061" s="1" t="s">
        <v>3790</v>
      </c>
      <c r="AC3061" s="1" t="s">
        <v>125</v>
      </c>
      <c r="AD3061" s="1" t="s">
        <v>3791</v>
      </c>
      <c r="AE3061" s="1" t="s">
        <v>3792</v>
      </c>
      <c r="AF3061" s="1" t="s">
        <v>70</v>
      </c>
      <c r="AG3061" s="1" t="s">
        <v>3745</v>
      </c>
      <c r="AH3061">
        <v>1257</v>
      </c>
      <c r="AI3061" s="1" t="s">
        <v>70</v>
      </c>
      <c r="AJ3061" s="1" t="s">
        <v>71</v>
      </c>
      <c r="AK3061" s="1" t="s">
        <v>72</v>
      </c>
      <c r="AL3061">
        <v>1</v>
      </c>
      <c r="AM3061" s="1" t="s">
        <v>6293</v>
      </c>
      <c r="AN3061" s="2">
        <v>46174</v>
      </c>
      <c r="AO3061" s="3">
        <v>46174</v>
      </c>
    </row>
    <row r="3062" spans="1:41">
      <c r="A3062" s="1" t="s">
        <v>6294</v>
      </c>
      <c r="B3062" s="1" t="s">
        <v>3733</v>
      </c>
      <c r="E3062" s="1" t="s">
        <v>3787</v>
      </c>
      <c r="F3062">
        <v>46174.833333333336</v>
      </c>
      <c r="G3062">
        <v>46175.833333333336</v>
      </c>
      <c r="H3062">
        <v>46173.833333333336</v>
      </c>
      <c r="I3062">
        <v>46203.833333333336</v>
      </c>
      <c r="J3062" s="1" t="s">
        <v>3769</v>
      </c>
      <c r="K3062" s="1" t="s">
        <v>87</v>
      </c>
      <c r="L3062" s="1" t="s">
        <v>3770</v>
      </c>
      <c r="M3062" s="1" t="s">
        <v>3810</v>
      </c>
      <c r="N3062" s="1" t="s">
        <v>3738</v>
      </c>
      <c r="O3062" s="1" t="s">
        <v>49</v>
      </c>
      <c r="P3062">
        <v>178.1996</v>
      </c>
      <c r="Q3062" s="1" t="s">
        <v>3739</v>
      </c>
      <c r="R3062">
        <v>8.2600073176370761E-2</v>
      </c>
      <c r="S3062" s="1" t="s">
        <v>3740</v>
      </c>
      <c r="T3062" s="1" t="s">
        <v>52</v>
      </c>
      <c r="U3062">
        <v>14.7193</v>
      </c>
      <c r="V3062">
        <v>12.1319</v>
      </c>
      <c r="W3062">
        <v>12.1319</v>
      </c>
      <c r="X3062" s="1" t="s">
        <v>53</v>
      </c>
      <c r="Y3062" s="1" t="s">
        <v>49</v>
      </c>
      <c r="Z3062" s="1" t="s">
        <v>3770</v>
      </c>
      <c r="AA3062" s="1" t="s">
        <v>3789</v>
      </c>
      <c r="AB3062" s="1" t="s">
        <v>3790</v>
      </c>
      <c r="AC3062" s="1" t="s">
        <v>125</v>
      </c>
      <c r="AD3062" s="1" t="s">
        <v>3791</v>
      </c>
      <c r="AE3062" s="1" t="s">
        <v>3792</v>
      </c>
      <c r="AF3062" s="1" t="s">
        <v>70</v>
      </c>
      <c r="AG3062" s="1" t="s">
        <v>3745</v>
      </c>
      <c r="AH3062">
        <v>1258</v>
      </c>
      <c r="AI3062" s="1" t="s">
        <v>70</v>
      </c>
      <c r="AJ3062" s="1" t="s">
        <v>71</v>
      </c>
      <c r="AK3062" s="1" t="s">
        <v>72</v>
      </c>
      <c r="AL3062">
        <v>1</v>
      </c>
      <c r="AM3062" s="1" t="s">
        <v>6295</v>
      </c>
      <c r="AN3062" s="2">
        <v>46174</v>
      </c>
      <c r="AO3062" s="3">
        <v>46174</v>
      </c>
    </row>
    <row r="3063" spans="1:41">
      <c r="A3063" s="1" t="s">
        <v>6296</v>
      </c>
      <c r="B3063" s="1" t="s">
        <v>3733</v>
      </c>
      <c r="E3063" s="1" t="s">
        <v>3787</v>
      </c>
      <c r="F3063">
        <v>46174.833333333336</v>
      </c>
      <c r="G3063">
        <v>46175.833333333336</v>
      </c>
      <c r="H3063">
        <v>46173.833333333336</v>
      </c>
      <c r="I3063">
        <v>46203.833333333336</v>
      </c>
      <c r="J3063" s="1" t="s">
        <v>3769</v>
      </c>
      <c r="K3063" s="1" t="s">
        <v>87</v>
      </c>
      <c r="L3063" s="1" t="s">
        <v>3770</v>
      </c>
      <c r="M3063" s="1" t="s">
        <v>3813</v>
      </c>
      <c r="N3063" s="1" t="s">
        <v>3738</v>
      </c>
      <c r="O3063" s="1" t="s">
        <v>49</v>
      </c>
      <c r="P3063">
        <v>174.3656</v>
      </c>
      <c r="Q3063" s="1" t="s">
        <v>3739</v>
      </c>
      <c r="R3063">
        <v>8.2600008258509716E-2</v>
      </c>
      <c r="S3063" s="1" t="s">
        <v>3740</v>
      </c>
      <c r="T3063" s="1" t="s">
        <v>52</v>
      </c>
      <c r="U3063">
        <v>14.4026</v>
      </c>
      <c r="V3063">
        <v>11.870900000000001</v>
      </c>
      <c r="W3063">
        <v>11.870900000000001</v>
      </c>
      <c r="X3063" s="1" t="s">
        <v>53</v>
      </c>
      <c r="Y3063" s="1" t="s">
        <v>49</v>
      </c>
      <c r="Z3063" s="1" t="s">
        <v>3770</v>
      </c>
      <c r="AA3063" s="1" t="s">
        <v>3789</v>
      </c>
      <c r="AB3063" s="1" t="s">
        <v>3790</v>
      </c>
      <c r="AC3063" s="1" t="s">
        <v>125</v>
      </c>
      <c r="AD3063" s="1" t="s">
        <v>3791</v>
      </c>
      <c r="AE3063" s="1" t="s">
        <v>3792</v>
      </c>
      <c r="AF3063" s="1" t="s">
        <v>70</v>
      </c>
      <c r="AG3063" s="1" t="s">
        <v>3745</v>
      </c>
      <c r="AH3063">
        <v>1259</v>
      </c>
      <c r="AI3063" s="1" t="s">
        <v>70</v>
      </c>
      <c r="AJ3063" s="1" t="s">
        <v>71</v>
      </c>
      <c r="AK3063" s="1" t="s">
        <v>72</v>
      </c>
      <c r="AL3063">
        <v>1</v>
      </c>
      <c r="AM3063" s="1" t="s">
        <v>6297</v>
      </c>
      <c r="AN3063" s="2">
        <v>46174</v>
      </c>
      <c r="AO3063" s="3">
        <v>46174</v>
      </c>
    </row>
    <row r="3064" spans="1:41">
      <c r="A3064" s="1" t="s">
        <v>6298</v>
      </c>
      <c r="B3064" s="1" t="s">
        <v>3733</v>
      </c>
      <c r="E3064" s="1" t="s">
        <v>3787</v>
      </c>
      <c r="F3064">
        <v>46174.833333333336</v>
      </c>
      <c r="G3064">
        <v>46175.833333333336</v>
      </c>
      <c r="H3064">
        <v>46173.833333333336</v>
      </c>
      <c r="I3064">
        <v>46203.833333333336</v>
      </c>
      <c r="J3064" s="1" t="s">
        <v>3777</v>
      </c>
      <c r="K3064" s="1" t="s">
        <v>107</v>
      </c>
      <c r="L3064" s="1" t="s">
        <v>3778</v>
      </c>
      <c r="M3064" s="1" t="s">
        <v>3816</v>
      </c>
      <c r="N3064" s="1" t="s">
        <v>3738</v>
      </c>
      <c r="O3064" s="1" t="s">
        <v>49</v>
      </c>
      <c r="P3064">
        <v>124.83759999999999</v>
      </c>
      <c r="Q3064" s="1" t="s">
        <v>3780</v>
      </c>
      <c r="R3064">
        <v>0.5</v>
      </c>
      <c r="S3064" s="1" t="s">
        <v>51</v>
      </c>
      <c r="T3064" s="1" t="s">
        <v>52</v>
      </c>
      <c r="U3064">
        <v>62.418799999999997</v>
      </c>
      <c r="V3064">
        <v>57.4253</v>
      </c>
      <c r="W3064">
        <v>57.4253</v>
      </c>
      <c r="X3064" s="1" t="s">
        <v>53</v>
      </c>
      <c r="Y3064" s="1" t="s">
        <v>49</v>
      </c>
      <c r="Z3064" s="1" t="s">
        <v>3778</v>
      </c>
      <c r="AA3064" s="1" t="s">
        <v>3817</v>
      </c>
      <c r="AB3064" s="1" t="s">
        <v>3790</v>
      </c>
      <c r="AC3064" s="1" t="s">
        <v>125</v>
      </c>
      <c r="AD3064" s="1" t="s">
        <v>3791</v>
      </c>
      <c r="AE3064" s="1" t="s">
        <v>3792</v>
      </c>
      <c r="AF3064" s="1" t="s">
        <v>70</v>
      </c>
      <c r="AG3064" s="1" t="s">
        <v>3745</v>
      </c>
      <c r="AH3064">
        <v>1260</v>
      </c>
      <c r="AI3064" s="1" t="s">
        <v>113</v>
      </c>
      <c r="AJ3064" s="1" t="s">
        <v>114</v>
      </c>
      <c r="AK3064" s="1" t="s">
        <v>115</v>
      </c>
      <c r="AL3064">
        <v>1</v>
      </c>
      <c r="AM3064" s="1" t="s">
        <v>6299</v>
      </c>
      <c r="AN3064" s="2">
        <v>46174</v>
      </c>
      <c r="AO3064" s="3">
        <v>46174</v>
      </c>
    </row>
    <row r="3065" spans="1:41">
      <c r="A3065" s="1" t="s">
        <v>6300</v>
      </c>
      <c r="B3065" s="1" t="s">
        <v>3733</v>
      </c>
      <c r="E3065" s="1" t="s">
        <v>3787</v>
      </c>
      <c r="F3065">
        <v>46174.833333333336</v>
      </c>
      <c r="G3065">
        <v>46175.833333333336</v>
      </c>
      <c r="H3065">
        <v>46173.833333333336</v>
      </c>
      <c r="I3065">
        <v>46203.833333333336</v>
      </c>
      <c r="J3065" s="1" t="s">
        <v>3777</v>
      </c>
      <c r="K3065" s="1" t="s">
        <v>107</v>
      </c>
      <c r="L3065" s="1" t="s">
        <v>3778</v>
      </c>
      <c r="M3065" s="1" t="s">
        <v>3820</v>
      </c>
      <c r="N3065" s="1" t="s">
        <v>3738</v>
      </c>
      <c r="O3065" s="1" t="s">
        <v>49</v>
      </c>
      <c r="P3065">
        <v>125.1696</v>
      </c>
      <c r="Q3065" s="1" t="s">
        <v>3780</v>
      </c>
      <c r="R3065">
        <v>0.5</v>
      </c>
      <c r="S3065" s="1" t="s">
        <v>51</v>
      </c>
      <c r="T3065" s="1" t="s">
        <v>52</v>
      </c>
      <c r="U3065">
        <v>62.584800000000001</v>
      </c>
      <c r="V3065">
        <v>57.578000000000003</v>
      </c>
      <c r="W3065">
        <v>57.578000000000003</v>
      </c>
      <c r="X3065" s="1" t="s">
        <v>53</v>
      </c>
      <c r="Y3065" s="1" t="s">
        <v>49</v>
      </c>
      <c r="Z3065" s="1" t="s">
        <v>3778</v>
      </c>
      <c r="AA3065" s="1" t="s">
        <v>3817</v>
      </c>
      <c r="AB3065" s="1" t="s">
        <v>3790</v>
      </c>
      <c r="AC3065" s="1" t="s">
        <v>125</v>
      </c>
      <c r="AD3065" s="1" t="s">
        <v>3791</v>
      </c>
      <c r="AE3065" s="1" t="s">
        <v>3792</v>
      </c>
      <c r="AF3065" s="1" t="s">
        <v>70</v>
      </c>
      <c r="AG3065" s="1" t="s">
        <v>3745</v>
      </c>
      <c r="AH3065">
        <v>1261</v>
      </c>
      <c r="AI3065" s="1" t="s">
        <v>113</v>
      </c>
      <c r="AJ3065" s="1" t="s">
        <v>114</v>
      </c>
      <c r="AK3065" s="1" t="s">
        <v>115</v>
      </c>
      <c r="AL3065">
        <v>1</v>
      </c>
      <c r="AM3065" s="1" t="s">
        <v>6301</v>
      </c>
      <c r="AN3065" s="2">
        <v>46174</v>
      </c>
      <c r="AO3065" s="3">
        <v>46174</v>
      </c>
    </row>
    <row r="3066" spans="1:41">
      <c r="A3066" s="1" t="s">
        <v>6302</v>
      </c>
      <c r="B3066" s="1" t="s">
        <v>3733</v>
      </c>
      <c r="E3066" s="1" t="s">
        <v>3734</v>
      </c>
      <c r="F3066">
        <v>46175.833333333336</v>
      </c>
      <c r="G3066">
        <v>46176.833333333336</v>
      </c>
      <c r="H3066">
        <v>46173.833333333336</v>
      </c>
      <c r="I3066">
        <v>46203.833333333336</v>
      </c>
      <c r="J3066" s="1" t="s">
        <v>3735</v>
      </c>
      <c r="K3066" s="1" t="s">
        <v>45</v>
      </c>
      <c r="L3066" s="1" t="s">
        <v>3736</v>
      </c>
      <c r="M3066" s="1" t="s">
        <v>3737</v>
      </c>
      <c r="N3066" s="1" t="s">
        <v>3738</v>
      </c>
      <c r="O3066" s="1" t="s">
        <v>49</v>
      </c>
      <c r="P3066">
        <v>1561.4193</v>
      </c>
      <c r="Q3066" s="1" t="s">
        <v>3739</v>
      </c>
      <c r="R3066">
        <v>3.1610983673635899E-2</v>
      </c>
      <c r="S3066" s="1" t="s">
        <v>3740</v>
      </c>
      <c r="T3066" s="1" t="s">
        <v>52</v>
      </c>
      <c r="U3066">
        <v>49.357999999999997</v>
      </c>
      <c r="V3066">
        <v>40.050400000000003</v>
      </c>
      <c r="W3066">
        <v>40.050400000000003</v>
      </c>
      <c r="X3066" s="1" t="s">
        <v>53</v>
      </c>
      <c r="Y3066" s="1" t="s">
        <v>49</v>
      </c>
      <c r="Z3066" s="1" t="s">
        <v>3736</v>
      </c>
      <c r="AA3066" s="1" t="s">
        <v>3741</v>
      </c>
      <c r="AB3066" s="1" t="s">
        <v>3742</v>
      </c>
      <c r="AC3066" s="1" t="s">
        <v>67</v>
      </c>
      <c r="AD3066" s="1" t="s">
        <v>3743</v>
      </c>
      <c r="AE3066" s="1" t="s">
        <v>3744</v>
      </c>
      <c r="AF3066" s="1" t="s">
        <v>70</v>
      </c>
      <c r="AG3066" s="1" t="s">
        <v>3745</v>
      </c>
      <c r="AH3066">
        <v>1262</v>
      </c>
      <c r="AI3066" s="1" t="s">
        <v>70</v>
      </c>
      <c r="AJ3066" s="1" t="s">
        <v>71</v>
      </c>
      <c r="AK3066" s="1" t="s">
        <v>72</v>
      </c>
      <c r="AL3066">
        <v>1</v>
      </c>
      <c r="AM3066" s="1" t="s">
        <v>6303</v>
      </c>
      <c r="AN3066" s="2">
        <v>46174</v>
      </c>
      <c r="AO3066" s="3">
        <v>46174</v>
      </c>
    </row>
    <row r="3067" spans="1:41">
      <c r="A3067" s="1" t="s">
        <v>6304</v>
      </c>
      <c r="B3067" s="1" t="s">
        <v>3733</v>
      </c>
      <c r="E3067" s="1" t="s">
        <v>3734</v>
      </c>
      <c r="F3067">
        <v>46175.833333333336</v>
      </c>
      <c r="G3067">
        <v>46176.833333333336</v>
      </c>
      <c r="H3067">
        <v>46173.833333333336</v>
      </c>
      <c r="I3067">
        <v>46203.833333333336</v>
      </c>
      <c r="J3067" s="1" t="s">
        <v>3735</v>
      </c>
      <c r="K3067" s="1" t="s">
        <v>45</v>
      </c>
      <c r="L3067" s="1" t="s">
        <v>3736</v>
      </c>
      <c r="M3067" s="1" t="s">
        <v>3748</v>
      </c>
      <c r="N3067" s="1" t="s">
        <v>3738</v>
      </c>
      <c r="O3067" s="1" t="s">
        <v>49</v>
      </c>
      <c r="P3067">
        <v>1362.1826000000001</v>
      </c>
      <c r="Q3067" s="1" t="s">
        <v>3739</v>
      </c>
      <c r="R3067">
        <v>3.1611033645562642E-2</v>
      </c>
      <c r="S3067" s="1" t="s">
        <v>3740</v>
      </c>
      <c r="T3067" s="1" t="s">
        <v>52</v>
      </c>
      <c r="U3067">
        <v>43.06</v>
      </c>
      <c r="V3067">
        <v>34.94</v>
      </c>
      <c r="W3067">
        <v>34.94</v>
      </c>
      <c r="X3067" s="1" t="s">
        <v>53</v>
      </c>
      <c r="Y3067" s="1" t="s">
        <v>49</v>
      </c>
      <c r="Z3067" s="1" t="s">
        <v>3736</v>
      </c>
      <c r="AA3067" s="1" t="s">
        <v>3741</v>
      </c>
      <c r="AB3067" s="1" t="s">
        <v>3742</v>
      </c>
      <c r="AC3067" s="1" t="s">
        <v>67</v>
      </c>
      <c r="AD3067" s="1" t="s">
        <v>3743</v>
      </c>
      <c r="AE3067" s="1" t="s">
        <v>3744</v>
      </c>
      <c r="AF3067" s="1" t="s">
        <v>70</v>
      </c>
      <c r="AG3067" s="1" t="s">
        <v>3745</v>
      </c>
      <c r="AH3067">
        <v>1263</v>
      </c>
      <c r="AI3067" s="1" t="s">
        <v>70</v>
      </c>
      <c r="AJ3067" s="1" t="s">
        <v>71</v>
      </c>
      <c r="AK3067" s="1" t="s">
        <v>72</v>
      </c>
      <c r="AL3067">
        <v>1</v>
      </c>
      <c r="AM3067" s="1" t="s">
        <v>6305</v>
      </c>
      <c r="AN3067" s="2">
        <v>46174</v>
      </c>
      <c r="AO3067" s="3">
        <v>46174</v>
      </c>
    </row>
    <row r="3068" spans="1:41">
      <c r="A3068" s="1" t="s">
        <v>6306</v>
      </c>
      <c r="B3068" s="1" t="s">
        <v>3733</v>
      </c>
      <c r="E3068" s="1" t="s">
        <v>3734</v>
      </c>
      <c r="F3068">
        <v>46175.833333333336</v>
      </c>
      <c r="G3068">
        <v>46176.833333333336</v>
      </c>
      <c r="H3068">
        <v>46173.833333333336</v>
      </c>
      <c r="I3068">
        <v>46203.833333333336</v>
      </c>
      <c r="J3068" s="1" t="s">
        <v>3751</v>
      </c>
      <c r="K3068" s="1" t="s">
        <v>124</v>
      </c>
      <c r="L3068" s="1" t="s">
        <v>3752</v>
      </c>
      <c r="M3068" s="1" t="s">
        <v>3753</v>
      </c>
      <c r="N3068" s="1" t="s">
        <v>3738</v>
      </c>
      <c r="O3068" s="1" t="s">
        <v>49</v>
      </c>
      <c r="P3068">
        <v>11.0777</v>
      </c>
      <c r="Q3068" s="1" t="s">
        <v>3754</v>
      </c>
      <c r="R3068">
        <v>6.2500157975030923</v>
      </c>
      <c r="S3068" s="1" t="s">
        <v>51</v>
      </c>
      <c r="T3068" s="1" t="s">
        <v>52</v>
      </c>
      <c r="U3068">
        <v>69.235799999999998</v>
      </c>
      <c r="V3068">
        <v>65.774000000000001</v>
      </c>
      <c r="W3068">
        <v>65.774000000000001</v>
      </c>
      <c r="X3068" s="1" t="s">
        <v>53</v>
      </c>
      <c r="Y3068" s="1" t="s">
        <v>49</v>
      </c>
      <c r="Z3068" s="1" t="s">
        <v>3752</v>
      </c>
      <c r="AA3068" s="1" t="s">
        <v>3741</v>
      </c>
      <c r="AB3068" s="1" t="s">
        <v>3742</v>
      </c>
      <c r="AC3068" s="1" t="s">
        <v>67</v>
      </c>
      <c r="AD3068" s="1" t="s">
        <v>3743</v>
      </c>
      <c r="AE3068" s="1" t="s">
        <v>3744</v>
      </c>
      <c r="AF3068" s="1" t="s">
        <v>70</v>
      </c>
      <c r="AG3068" s="1" t="s">
        <v>3745</v>
      </c>
      <c r="AH3068">
        <v>1264</v>
      </c>
      <c r="AI3068" s="1" t="s">
        <v>70</v>
      </c>
      <c r="AJ3068" s="1" t="s">
        <v>71</v>
      </c>
      <c r="AK3068" s="1" t="s">
        <v>72</v>
      </c>
      <c r="AL3068">
        <v>1</v>
      </c>
      <c r="AM3068" s="1" t="s">
        <v>6307</v>
      </c>
      <c r="AN3068" s="2">
        <v>46174</v>
      </c>
      <c r="AO3068" s="3">
        <v>46174</v>
      </c>
    </row>
    <row r="3069" spans="1:41">
      <c r="A3069" s="1" t="s">
        <v>6308</v>
      </c>
      <c r="B3069" s="1" t="s">
        <v>3733</v>
      </c>
      <c r="E3069" s="1" t="s">
        <v>3734</v>
      </c>
      <c r="F3069">
        <v>46175.833333333336</v>
      </c>
      <c r="G3069">
        <v>46176.833333333336</v>
      </c>
      <c r="H3069">
        <v>46173.833333333336</v>
      </c>
      <c r="I3069">
        <v>46203.833333333336</v>
      </c>
      <c r="J3069" s="1" t="s">
        <v>3751</v>
      </c>
      <c r="K3069" s="1" t="s">
        <v>124</v>
      </c>
      <c r="L3069" s="1" t="s">
        <v>3752</v>
      </c>
      <c r="M3069" s="1" t="s">
        <v>3757</v>
      </c>
      <c r="N3069" s="1" t="s">
        <v>3738</v>
      </c>
      <c r="O3069" s="1" t="s">
        <v>49</v>
      </c>
      <c r="P3069">
        <v>12.2409</v>
      </c>
      <c r="Q3069" s="1" t="s">
        <v>3754</v>
      </c>
      <c r="R3069">
        <v>6.2500142963344194</v>
      </c>
      <c r="S3069" s="1" t="s">
        <v>51</v>
      </c>
      <c r="T3069" s="1" t="s">
        <v>52</v>
      </c>
      <c r="U3069">
        <v>76.505799999999994</v>
      </c>
      <c r="V3069">
        <v>72.680499999999995</v>
      </c>
      <c r="W3069">
        <v>72.680499999999995</v>
      </c>
      <c r="X3069" s="1" t="s">
        <v>53</v>
      </c>
      <c r="Y3069" s="1" t="s">
        <v>49</v>
      </c>
      <c r="Z3069" s="1" t="s">
        <v>3752</v>
      </c>
      <c r="AA3069" s="1" t="s">
        <v>3741</v>
      </c>
      <c r="AB3069" s="1" t="s">
        <v>3742</v>
      </c>
      <c r="AC3069" s="1" t="s">
        <v>67</v>
      </c>
      <c r="AD3069" s="1" t="s">
        <v>3743</v>
      </c>
      <c r="AE3069" s="1" t="s">
        <v>3744</v>
      </c>
      <c r="AF3069" s="1" t="s">
        <v>70</v>
      </c>
      <c r="AG3069" s="1" t="s">
        <v>3745</v>
      </c>
      <c r="AH3069">
        <v>1265</v>
      </c>
      <c r="AI3069" s="1" t="s">
        <v>70</v>
      </c>
      <c r="AJ3069" s="1" t="s">
        <v>71</v>
      </c>
      <c r="AK3069" s="1" t="s">
        <v>72</v>
      </c>
      <c r="AL3069">
        <v>1</v>
      </c>
      <c r="AM3069" s="1" t="s">
        <v>6309</v>
      </c>
      <c r="AN3069" s="2">
        <v>46174</v>
      </c>
      <c r="AO3069" s="3">
        <v>46174</v>
      </c>
    </row>
    <row r="3070" spans="1:41">
      <c r="A3070" s="1" t="s">
        <v>6310</v>
      </c>
      <c r="B3070" s="1" t="s">
        <v>3733</v>
      </c>
      <c r="E3070" s="1" t="s">
        <v>3734</v>
      </c>
      <c r="F3070">
        <v>46175.833333333336</v>
      </c>
      <c r="G3070">
        <v>46176.833333333336</v>
      </c>
      <c r="H3070">
        <v>46173.833333333336</v>
      </c>
      <c r="I3070">
        <v>46203.833333333336</v>
      </c>
      <c r="J3070" s="1" t="s">
        <v>3760</v>
      </c>
      <c r="K3070" s="1" t="s">
        <v>76</v>
      </c>
      <c r="L3070" s="1" t="s">
        <v>3761</v>
      </c>
      <c r="M3070" s="1" t="s">
        <v>3762</v>
      </c>
      <c r="N3070" s="1" t="s">
        <v>3738</v>
      </c>
      <c r="O3070" s="1" t="s">
        <v>49</v>
      </c>
      <c r="P3070">
        <v>350.47550000000001</v>
      </c>
      <c r="Q3070" s="1" t="s">
        <v>3763</v>
      </c>
      <c r="R3070">
        <v>2.6000105570860164E-2</v>
      </c>
      <c r="S3070" s="1" t="s">
        <v>51</v>
      </c>
      <c r="T3070" s="1" t="s">
        <v>52</v>
      </c>
      <c r="U3070">
        <v>9.1123999999999992</v>
      </c>
      <c r="V3070">
        <v>8.4114000000000004</v>
      </c>
      <c r="W3070">
        <v>8.4114000000000004</v>
      </c>
      <c r="X3070" s="1" t="s">
        <v>53</v>
      </c>
      <c r="Y3070" s="1" t="s">
        <v>49</v>
      </c>
      <c r="Z3070" s="1" t="s">
        <v>3761</v>
      </c>
      <c r="AA3070" s="1" t="s">
        <v>3741</v>
      </c>
      <c r="AB3070" s="1" t="s">
        <v>3742</v>
      </c>
      <c r="AC3070" s="1" t="s">
        <v>67</v>
      </c>
      <c r="AD3070" s="1" t="s">
        <v>3743</v>
      </c>
      <c r="AE3070" s="1" t="s">
        <v>3744</v>
      </c>
      <c r="AF3070" s="1" t="s">
        <v>70</v>
      </c>
      <c r="AG3070" s="1" t="s">
        <v>3745</v>
      </c>
      <c r="AH3070">
        <v>1266</v>
      </c>
      <c r="AI3070" s="1" t="s">
        <v>70</v>
      </c>
      <c r="AJ3070" s="1" t="s">
        <v>71</v>
      </c>
      <c r="AK3070" s="1" t="s">
        <v>72</v>
      </c>
      <c r="AL3070">
        <v>1</v>
      </c>
      <c r="AM3070" s="1" t="s">
        <v>6311</v>
      </c>
      <c r="AN3070" s="2">
        <v>46174</v>
      </c>
      <c r="AO3070" s="3">
        <v>46174</v>
      </c>
    </row>
    <row r="3071" spans="1:41">
      <c r="A3071" s="1" t="s">
        <v>6312</v>
      </c>
      <c r="B3071" s="1" t="s">
        <v>3733</v>
      </c>
      <c r="E3071" s="1" t="s">
        <v>3734</v>
      </c>
      <c r="F3071">
        <v>46175.833333333336</v>
      </c>
      <c r="G3071">
        <v>46176.833333333336</v>
      </c>
      <c r="H3071">
        <v>46173.833333333336</v>
      </c>
      <c r="I3071">
        <v>46203.833333333336</v>
      </c>
      <c r="J3071" s="1" t="s">
        <v>3760</v>
      </c>
      <c r="K3071" s="1" t="s">
        <v>76</v>
      </c>
      <c r="L3071" s="1" t="s">
        <v>3761</v>
      </c>
      <c r="M3071" s="1" t="s">
        <v>3766</v>
      </c>
      <c r="N3071" s="1" t="s">
        <v>3738</v>
      </c>
      <c r="O3071" s="1" t="s">
        <v>49</v>
      </c>
      <c r="P3071">
        <v>323.45060000000001</v>
      </c>
      <c r="Q3071" s="1" t="s">
        <v>3763</v>
      </c>
      <c r="R3071">
        <v>2.599995177006937E-2</v>
      </c>
      <c r="S3071" s="1" t="s">
        <v>51</v>
      </c>
      <c r="T3071" s="1" t="s">
        <v>52</v>
      </c>
      <c r="U3071">
        <v>8.4097000000000008</v>
      </c>
      <c r="V3071">
        <v>7.7628000000000004</v>
      </c>
      <c r="W3071">
        <v>7.7628000000000004</v>
      </c>
      <c r="X3071" s="1" t="s">
        <v>53</v>
      </c>
      <c r="Y3071" s="1" t="s">
        <v>49</v>
      </c>
      <c r="Z3071" s="1" t="s">
        <v>3761</v>
      </c>
      <c r="AA3071" s="1" t="s">
        <v>3741</v>
      </c>
      <c r="AB3071" s="1" t="s">
        <v>3742</v>
      </c>
      <c r="AC3071" s="1" t="s">
        <v>67</v>
      </c>
      <c r="AD3071" s="1" t="s">
        <v>3743</v>
      </c>
      <c r="AE3071" s="1" t="s">
        <v>3744</v>
      </c>
      <c r="AF3071" s="1" t="s">
        <v>70</v>
      </c>
      <c r="AG3071" s="1" t="s">
        <v>3745</v>
      </c>
      <c r="AH3071">
        <v>1267</v>
      </c>
      <c r="AI3071" s="1" t="s">
        <v>70</v>
      </c>
      <c r="AJ3071" s="1" t="s">
        <v>71</v>
      </c>
      <c r="AK3071" s="1" t="s">
        <v>72</v>
      </c>
      <c r="AL3071">
        <v>1</v>
      </c>
      <c r="AM3071" s="1" t="s">
        <v>6313</v>
      </c>
      <c r="AN3071" s="2">
        <v>46174</v>
      </c>
      <c r="AO3071" s="3">
        <v>46174</v>
      </c>
    </row>
    <row r="3072" spans="1:41">
      <c r="A3072" s="1" t="s">
        <v>6314</v>
      </c>
      <c r="B3072" s="1" t="s">
        <v>3733</v>
      </c>
      <c r="E3072" s="1" t="s">
        <v>3734</v>
      </c>
      <c r="F3072">
        <v>46175.833333333336</v>
      </c>
      <c r="G3072">
        <v>46176.833333333336</v>
      </c>
      <c r="H3072">
        <v>46173.833333333336</v>
      </c>
      <c r="I3072">
        <v>46203.833333333336</v>
      </c>
      <c r="J3072" s="1" t="s">
        <v>3769</v>
      </c>
      <c r="K3072" s="1" t="s">
        <v>87</v>
      </c>
      <c r="L3072" s="1" t="s">
        <v>3770</v>
      </c>
      <c r="M3072" s="1" t="s">
        <v>3771</v>
      </c>
      <c r="N3072" s="1" t="s">
        <v>3738</v>
      </c>
      <c r="O3072" s="1" t="s">
        <v>49</v>
      </c>
      <c r="P3072">
        <v>449.85070000000002</v>
      </c>
      <c r="Q3072" s="1" t="s">
        <v>3739</v>
      </c>
      <c r="R3072">
        <v>8.2600071534844791E-2</v>
      </c>
      <c r="S3072" s="1" t="s">
        <v>3740</v>
      </c>
      <c r="T3072" s="1" t="s">
        <v>52</v>
      </c>
      <c r="U3072">
        <v>37.157699999999998</v>
      </c>
      <c r="V3072">
        <v>30.625900000000001</v>
      </c>
      <c r="W3072">
        <v>30.625900000000001</v>
      </c>
      <c r="X3072" s="1" t="s">
        <v>53</v>
      </c>
      <c r="Y3072" s="1" t="s">
        <v>49</v>
      </c>
      <c r="Z3072" s="1" t="s">
        <v>3770</v>
      </c>
      <c r="AA3072" s="1" t="s">
        <v>3741</v>
      </c>
      <c r="AB3072" s="1" t="s">
        <v>3742</v>
      </c>
      <c r="AC3072" s="1" t="s">
        <v>67</v>
      </c>
      <c r="AD3072" s="1" t="s">
        <v>3743</v>
      </c>
      <c r="AE3072" s="1" t="s">
        <v>3744</v>
      </c>
      <c r="AF3072" s="1" t="s">
        <v>70</v>
      </c>
      <c r="AG3072" s="1" t="s">
        <v>3745</v>
      </c>
      <c r="AH3072">
        <v>1268</v>
      </c>
      <c r="AI3072" s="1" t="s">
        <v>70</v>
      </c>
      <c r="AJ3072" s="1" t="s">
        <v>71</v>
      </c>
      <c r="AK3072" s="1" t="s">
        <v>72</v>
      </c>
      <c r="AL3072">
        <v>1</v>
      </c>
      <c r="AM3072" s="1" t="s">
        <v>6315</v>
      </c>
      <c r="AN3072" s="2">
        <v>46174</v>
      </c>
      <c r="AO3072" s="3">
        <v>46174</v>
      </c>
    </row>
    <row r="3073" spans="1:41">
      <c r="A3073" s="1" t="s">
        <v>6316</v>
      </c>
      <c r="B3073" s="1" t="s">
        <v>3733</v>
      </c>
      <c r="E3073" s="1" t="s">
        <v>3734</v>
      </c>
      <c r="F3073">
        <v>46175.833333333336</v>
      </c>
      <c r="G3073">
        <v>46176.833333333336</v>
      </c>
      <c r="H3073">
        <v>46173.833333333336</v>
      </c>
      <c r="I3073">
        <v>46203.833333333336</v>
      </c>
      <c r="J3073" s="1" t="s">
        <v>3769</v>
      </c>
      <c r="K3073" s="1" t="s">
        <v>87</v>
      </c>
      <c r="L3073" s="1" t="s">
        <v>3770</v>
      </c>
      <c r="M3073" s="1" t="s">
        <v>3774</v>
      </c>
      <c r="N3073" s="1" t="s">
        <v>3738</v>
      </c>
      <c r="O3073" s="1" t="s">
        <v>49</v>
      </c>
      <c r="P3073">
        <v>383.84719999999999</v>
      </c>
      <c r="Q3073" s="1" t="s">
        <v>3739</v>
      </c>
      <c r="R3073">
        <v>8.2600055438726658E-2</v>
      </c>
      <c r="S3073" s="1" t="s">
        <v>3740</v>
      </c>
      <c r="T3073" s="1" t="s">
        <v>52</v>
      </c>
      <c r="U3073">
        <v>31.7058</v>
      </c>
      <c r="V3073">
        <v>26.132300000000001</v>
      </c>
      <c r="W3073">
        <v>26.132300000000001</v>
      </c>
      <c r="X3073" s="1" t="s">
        <v>53</v>
      </c>
      <c r="Y3073" s="1" t="s">
        <v>49</v>
      </c>
      <c r="Z3073" s="1" t="s">
        <v>3770</v>
      </c>
      <c r="AA3073" s="1" t="s">
        <v>3741</v>
      </c>
      <c r="AB3073" s="1" t="s">
        <v>3742</v>
      </c>
      <c r="AC3073" s="1" t="s">
        <v>67</v>
      </c>
      <c r="AD3073" s="1" t="s">
        <v>3743</v>
      </c>
      <c r="AE3073" s="1" t="s">
        <v>3744</v>
      </c>
      <c r="AF3073" s="1" t="s">
        <v>70</v>
      </c>
      <c r="AG3073" s="1" t="s">
        <v>3745</v>
      </c>
      <c r="AH3073">
        <v>1269</v>
      </c>
      <c r="AI3073" s="1" t="s">
        <v>70</v>
      </c>
      <c r="AJ3073" s="1" t="s">
        <v>71</v>
      </c>
      <c r="AK3073" s="1" t="s">
        <v>72</v>
      </c>
      <c r="AL3073">
        <v>1</v>
      </c>
      <c r="AM3073" s="1" t="s">
        <v>6317</v>
      </c>
      <c r="AN3073" s="2">
        <v>46174</v>
      </c>
      <c r="AO3073" s="3">
        <v>46174</v>
      </c>
    </row>
    <row r="3074" spans="1:41">
      <c r="A3074" s="1" t="s">
        <v>6318</v>
      </c>
      <c r="B3074" s="1" t="s">
        <v>3733</v>
      </c>
      <c r="E3074" s="1" t="s">
        <v>3734</v>
      </c>
      <c r="F3074">
        <v>46175.833333333336</v>
      </c>
      <c r="G3074">
        <v>46176.833333333336</v>
      </c>
      <c r="H3074">
        <v>46173.833333333336</v>
      </c>
      <c r="I3074">
        <v>46203.833333333336</v>
      </c>
      <c r="J3074" s="1" t="s">
        <v>3777</v>
      </c>
      <c r="K3074" s="1" t="s">
        <v>107</v>
      </c>
      <c r="L3074" s="1" t="s">
        <v>3778</v>
      </c>
      <c r="M3074" s="1" t="s">
        <v>3779</v>
      </c>
      <c r="N3074" s="1" t="s">
        <v>3738</v>
      </c>
      <c r="O3074" s="1" t="s">
        <v>49</v>
      </c>
      <c r="P3074">
        <v>298.54059999999998</v>
      </c>
      <c r="Q3074" s="1" t="s">
        <v>3780</v>
      </c>
      <c r="R3074">
        <v>0.5</v>
      </c>
      <c r="S3074" s="1" t="s">
        <v>51</v>
      </c>
      <c r="T3074" s="1" t="s">
        <v>52</v>
      </c>
      <c r="U3074">
        <v>149.27029999999999</v>
      </c>
      <c r="V3074">
        <v>137.3287</v>
      </c>
      <c r="W3074">
        <v>137.3287</v>
      </c>
      <c r="X3074" s="1" t="s">
        <v>53</v>
      </c>
      <c r="Y3074" s="1" t="s">
        <v>49</v>
      </c>
      <c r="Z3074" s="1" t="s">
        <v>3778</v>
      </c>
      <c r="AA3074" s="1" t="s">
        <v>3781</v>
      </c>
      <c r="AB3074" s="1" t="s">
        <v>3742</v>
      </c>
      <c r="AC3074" s="1" t="s">
        <v>67</v>
      </c>
      <c r="AD3074" s="1" t="s">
        <v>3743</v>
      </c>
      <c r="AE3074" s="1" t="s">
        <v>3744</v>
      </c>
      <c r="AF3074" s="1" t="s">
        <v>70</v>
      </c>
      <c r="AG3074" s="1" t="s">
        <v>3745</v>
      </c>
      <c r="AH3074">
        <v>1270</v>
      </c>
      <c r="AI3074" s="1" t="s">
        <v>113</v>
      </c>
      <c r="AJ3074" s="1" t="s">
        <v>114</v>
      </c>
      <c r="AK3074" s="1" t="s">
        <v>115</v>
      </c>
      <c r="AL3074">
        <v>1</v>
      </c>
      <c r="AM3074" s="1" t="s">
        <v>6319</v>
      </c>
      <c r="AN3074" s="2">
        <v>46174</v>
      </c>
      <c r="AO3074" s="3">
        <v>46174</v>
      </c>
    </row>
    <row r="3075" spans="1:41">
      <c r="A3075" s="1" t="s">
        <v>6320</v>
      </c>
      <c r="B3075" s="1" t="s">
        <v>3733</v>
      </c>
      <c r="E3075" s="1" t="s">
        <v>3734</v>
      </c>
      <c r="F3075">
        <v>46175.833333333336</v>
      </c>
      <c r="G3075">
        <v>46176.833333333336</v>
      </c>
      <c r="H3075">
        <v>46173.833333333336</v>
      </c>
      <c r="I3075">
        <v>46203.833333333336</v>
      </c>
      <c r="J3075" s="1" t="s">
        <v>3777</v>
      </c>
      <c r="K3075" s="1" t="s">
        <v>107</v>
      </c>
      <c r="L3075" s="1" t="s">
        <v>3778</v>
      </c>
      <c r="M3075" s="1" t="s">
        <v>3784</v>
      </c>
      <c r="N3075" s="1" t="s">
        <v>3738</v>
      </c>
      <c r="O3075" s="1" t="s">
        <v>49</v>
      </c>
      <c r="P3075">
        <v>280.75779999999997</v>
      </c>
      <c r="Q3075" s="1" t="s">
        <v>3780</v>
      </c>
      <c r="R3075">
        <v>0.5</v>
      </c>
      <c r="S3075" s="1" t="s">
        <v>51</v>
      </c>
      <c r="T3075" s="1" t="s">
        <v>52</v>
      </c>
      <c r="U3075">
        <v>140.37889999999999</v>
      </c>
      <c r="V3075">
        <v>129.14859999999999</v>
      </c>
      <c r="W3075">
        <v>129.14859999999999</v>
      </c>
      <c r="X3075" s="1" t="s">
        <v>53</v>
      </c>
      <c r="Y3075" s="1" t="s">
        <v>49</v>
      </c>
      <c r="Z3075" s="1" t="s">
        <v>3778</v>
      </c>
      <c r="AA3075" s="1" t="s">
        <v>3781</v>
      </c>
      <c r="AB3075" s="1" t="s">
        <v>3742</v>
      </c>
      <c r="AC3075" s="1" t="s">
        <v>67</v>
      </c>
      <c r="AD3075" s="1" t="s">
        <v>3743</v>
      </c>
      <c r="AE3075" s="1" t="s">
        <v>3744</v>
      </c>
      <c r="AF3075" s="1" t="s">
        <v>70</v>
      </c>
      <c r="AG3075" s="1" t="s">
        <v>3745</v>
      </c>
      <c r="AH3075">
        <v>1271</v>
      </c>
      <c r="AI3075" s="1" t="s">
        <v>113</v>
      </c>
      <c r="AJ3075" s="1" t="s">
        <v>114</v>
      </c>
      <c r="AK3075" s="1" t="s">
        <v>115</v>
      </c>
      <c r="AL3075">
        <v>1</v>
      </c>
      <c r="AM3075" s="1" t="s">
        <v>6321</v>
      </c>
      <c r="AN3075" s="2">
        <v>46174</v>
      </c>
      <c r="AO3075" s="3">
        <v>46174</v>
      </c>
    </row>
    <row r="3076" spans="1:41">
      <c r="A3076" s="1" t="s">
        <v>6322</v>
      </c>
      <c r="B3076" s="1" t="s">
        <v>3733</v>
      </c>
      <c r="E3076" s="1" t="s">
        <v>3787</v>
      </c>
      <c r="F3076">
        <v>46175.833333333336</v>
      </c>
      <c r="G3076">
        <v>46176.833333333336</v>
      </c>
      <c r="H3076">
        <v>46173.833333333336</v>
      </c>
      <c r="I3076">
        <v>46203.833333333336</v>
      </c>
      <c r="J3076" s="1" t="s">
        <v>3735</v>
      </c>
      <c r="K3076" s="1" t="s">
        <v>45</v>
      </c>
      <c r="L3076" s="1" t="s">
        <v>3736</v>
      </c>
      <c r="M3076" s="1" t="s">
        <v>3788</v>
      </c>
      <c r="N3076" s="1" t="s">
        <v>3738</v>
      </c>
      <c r="O3076" s="1" t="s">
        <v>49</v>
      </c>
      <c r="P3076">
        <v>673.87249999999995</v>
      </c>
      <c r="Q3076" s="1" t="s">
        <v>3739</v>
      </c>
      <c r="R3076">
        <v>3.1611024340657913E-2</v>
      </c>
      <c r="S3076" s="1" t="s">
        <v>3740</v>
      </c>
      <c r="T3076" s="1" t="s">
        <v>52</v>
      </c>
      <c r="U3076">
        <v>21.3018</v>
      </c>
      <c r="V3076">
        <v>17.2849</v>
      </c>
      <c r="W3076">
        <v>17.2849</v>
      </c>
      <c r="X3076" s="1" t="s">
        <v>53</v>
      </c>
      <c r="Y3076" s="1" t="s">
        <v>49</v>
      </c>
      <c r="Z3076" s="1" t="s">
        <v>3736</v>
      </c>
      <c r="AA3076" s="1" t="s">
        <v>3789</v>
      </c>
      <c r="AB3076" s="1" t="s">
        <v>3790</v>
      </c>
      <c r="AC3076" s="1" t="s">
        <v>125</v>
      </c>
      <c r="AD3076" s="1" t="s">
        <v>3791</v>
      </c>
      <c r="AE3076" s="1" t="s">
        <v>3792</v>
      </c>
      <c r="AF3076" s="1" t="s">
        <v>70</v>
      </c>
      <c r="AG3076" s="1" t="s">
        <v>3745</v>
      </c>
      <c r="AH3076">
        <v>1272</v>
      </c>
      <c r="AI3076" s="1" t="s">
        <v>70</v>
      </c>
      <c r="AJ3076" s="1" t="s">
        <v>71</v>
      </c>
      <c r="AK3076" s="1" t="s">
        <v>72</v>
      </c>
      <c r="AL3076">
        <v>1</v>
      </c>
      <c r="AM3076" s="1" t="s">
        <v>6323</v>
      </c>
      <c r="AN3076" s="2">
        <v>46174</v>
      </c>
      <c r="AO3076" s="3">
        <v>46174</v>
      </c>
    </row>
    <row r="3077" spans="1:41">
      <c r="A3077" s="1" t="s">
        <v>6324</v>
      </c>
      <c r="B3077" s="1" t="s">
        <v>3733</v>
      </c>
      <c r="E3077" s="1" t="s">
        <v>3787</v>
      </c>
      <c r="F3077">
        <v>46175.833333333336</v>
      </c>
      <c r="G3077">
        <v>46176.833333333336</v>
      </c>
      <c r="H3077">
        <v>46173.833333333336</v>
      </c>
      <c r="I3077">
        <v>46203.833333333336</v>
      </c>
      <c r="J3077" s="1" t="s">
        <v>3735</v>
      </c>
      <c r="K3077" s="1" t="s">
        <v>45</v>
      </c>
      <c r="L3077" s="1" t="s">
        <v>3736</v>
      </c>
      <c r="M3077" s="1" t="s">
        <v>3795</v>
      </c>
      <c r="N3077" s="1" t="s">
        <v>3738</v>
      </c>
      <c r="O3077" s="1" t="s">
        <v>49</v>
      </c>
      <c r="P3077">
        <v>666.63789999999995</v>
      </c>
      <c r="Q3077" s="1" t="s">
        <v>3739</v>
      </c>
      <c r="R3077">
        <v>3.1611014015254763E-2</v>
      </c>
      <c r="S3077" s="1" t="s">
        <v>3740</v>
      </c>
      <c r="T3077" s="1" t="s">
        <v>52</v>
      </c>
      <c r="U3077">
        <v>21.0731</v>
      </c>
      <c r="V3077">
        <v>17.099299999999999</v>
      </c>
      <c r="W3077">
        <v>17.099299999999999</v>
      </c>
      <c r="X3077" s="1" t="s">
        <v>53</v>
      </c>
      <c r="Y3077" s="1" t="s">
        <v>49</v>
      </c>
      <c r="Z3077" s="1" t="s">
        <v>3736</v>
      </c>
      <c r="AA3077" s="1" t="s">
        <v>3789</v>
      </c>
      <c r="AB3077" s="1" t="s">
        <v>3790</v>
      </c>
      <c r="AC3077" s="1" t="s">
        <v>125</v>
      </c>
      <c r="AD3077" s="1" t="s">
        <v>3791</v>
      </c>
      <c r="AE3077" s="1" t="s">
        <v>3792</v>
      </c>
      <c r="AF3077" s="1" t="s">
        <v>70</v>
      </c>
      <c r="AG3077" s="1" t="s">
        <v>3745</v>
      </c>
      <c r="AH3077">
        <v>1273</v>
      </c>
      <c r="AI3077" s="1" t="s">
        <v>70</v>
      </c>
      <c r="AJ3077" s="1" t="s">
        <v>71</v>
      </c>
      <c r="AK3077" s="1" t="s">
        <v>72</v>
      </c>
      <c r="AL3077">
        <v>1</v>
      </c>
      <c r="AM3077" s="1" t="s">
        <v>6325</v>
      </c>
      <c r="AN3077" s="2">
        <v>46174</v>
      </c>
      <c r="AO3077" s="3">
        <v>46174</v>
      </c>
    </row>
    <row r="3078" spans="1:41">
      <c r="A3078" s="1" t="s">
        <v>6326</v>
      </c>
      <c r="B3078" s="1" t="s">
        <v>3733</v>
      </c>
      <c r="E3078" s="1" t="s">
        <v>3787</v>
      </c>
      <c r="F3078">
        <v>46175.833333333336</v>
      </c>
      <c r="G3078">
        <v>46176.833333333336</v>
      </c>
      <c r="H3078">
        <v>46173.833333333336</v>
      </c>
      <c r="I3078">
        <v>46203.833333333336</v>
      </c>
      <c r="J3078" s="1" t="s">
        <v>3751</v>
      </c>
      <c r="K3078" s="1" t="s">
        <v>124</v>
      </c>
      <c r="L3078" s="1" t="s">
        <v>3752</v>
      </c>
      <c r="M3078" s="1" t="s">
        <v>3798</v>
      </c>
      <c r="N3078" s="1" t="s">
        <v>3738</v>
      </c>
      <c r="O3078" s="1" t="s">
        <v>49</v>
      </c>
      <c r="P3078">
        <v>4.9518000000000004</v>
      </c>
      <c r="Q3078" s="1" t="s">
        <v>3754</v>
      </c>
      <c r="R3078">
        <v>6.2500100973383415</v>
      </c>
      <c r="S3078" s="1" t="s">
        <v>51</v>
      </c>
      <c r="T3078" s="1" t="s">
        <v>52</v>
      </c>
      <c r="U3078">
        <v>30.948799999999999</v>
      </c>
      <c r="V3078">
        <v>29.401399999999999</v>
      </c>
      <c r="W3078">
        <v>29.401399999999999</v>
      </c>
      <c r="X3078" s="1" t="s">
        <v>53</v>
      </c>
      <c r="Y3078" s="1" t="s">
        <v>49</v>
      </c>
      <c r="Z3078" s="1" t="s">
        <v>3752</v>
      </c>
      <c r="AA3078" s="1" t="s">
        <v>3789</v>
      </c>
      <c r="AB3078" s="1" t="s">
        <v>3790</v>
      </c>
      <c r="AC3078" s="1" t="s">
        <v>125</v>
      </c>
      <c r="AD3078" s="1" t="s">
        <v>3791</v>
      </c>
      <c r="AE3078" s="1" t="s">
        <v>3792</v>
      </c>
      <c r="AF3078" s="1" t="s">
        <v>70</v>
      </c>
      <c r="AG3078" s="1" t="s">
        <v>3745</v>
      </c>
      <c r="AH3078">
        <v>1274</v>
      </c>
      <c r="AI3078" s="1" t="s">
        <v>70</v>
      </c>
      <c r="AJ3078" s="1" t="s">
        <v>71</v>
      </c>
      <c r="AK3078" s="1" t="s">
        <v>72</v>
      </c>
      <c r="AL3078">
        <v>1</v>
      </c>
      <c r="AM3078" s="1" t="s">
        <v>6327</v>
      </c>
      <c r="AN3078" s="2">
        <v>46174</v>
      </c>
      <c r="AO3078" s="3">
        <v>46174</v>
      </c>
    </row>
    <row r="3079" spans="1:41">
      <c r="A3079" s="1" t="s">
        <v>6328</v>
      </c>
      <c r="B3079" s="1" t="s">
        <v>3733</v>
      </c>
      <c r="E3079" s="1" t="s">
        <v>3787</v>
      </c>
      <c r="F3079">
        <v>46175.833333333336</v>
      </c>
      <c r="G3079">
        <v>46176.833333333336</v>
      </c>
      <c r="H3079">
        <v>46173.833333333336</v>
      </c>
      <c r="I3079">
        <v>46203.833333333336</v>
      </c>
      <c r="J3079" s="1" t="s">
        <v>3751</v>
      </c>
      <c r="K3079" s="1" t="s">
        <v>124</v>
      </c>
      <c r="L3079" s="1" t="s">
        <v>3752</v>
      </c>
      <c r="M3079" s="1" t="s">
        <v>3801</v>
      </c>
      <c r="N3079" s="1" t="s">
        <v>3738</v>
      </c>
      <c r="O3079" s="1" t="s">
        <v>49</v>
      </c>
      <c r="P3079">
        <v>5.2927</v>
      </c>
      <c r="Q3079" s="1" t="s">
        <v>3754</v>
      </c>
      <c r="R3079">
        <v>6.249966935590531</v>
      </c>
      <c r="S3079" s="1" t="s">
        <v>51</v>
      </c>
      <c r="T3079" s="1" t="s">
        <v>52</v>
      </c>
      <c r="U3079">
        <v>33.0792</v>
      </c>
      <c r="V3079">
        <v>31.4252</v>
      </c>
      <c r="W3079">
        <v>31.4252</v>
      </c>
      <c r="X3079" s="1" t="s">
        <v>53</v>
      </c>
      <c r="Y3079" s="1" t="s">
        <v>49</v>
      </c>
      <c r="Z3079" s="1" t="s">
        <v>3752</v>
      </c>
      <c r="AA3079" s="1" t="s">
        <v>3789</v>
      </c>
      <c r="AB3079" s="1" t="s">
        <v>3790</v>
      </c>
      <c r="AC3079" s="1" t="s">
        <v>125</v>
      </c>
      <c r="AD3079" s="1" t="s">
        <v>3791</v>
      </c>
      <c r="AE3079" s="1" t="s">
        <v>3792</v>
      </c>
      <c r="AF3079" s="1" t="s">
        <v>70</v>
      </c>
      <c r="AG3079" s="1" t="s">
        <v>3745</v>
      </c>
      <c r="AH3079">
        <v>1275</v>
      </c>
      <c r="AI3079" s="1" t="s">
        <v>70</v>
      </c>
      <c r="AJ3079" s="1" t="s">
        <v>71</v>
      </c>
      <c r="AK3079" s="1" t="s">
        <v>72</v>
      </c>
      <c r="AL3079">
        <v>1</v>
      </c>
      <c r="AM3079" s="1" t="s">
        <v>6329</v>
      </c>
      <c r="AN3079" s="2">
        <v>46174</v>
      </c>
      <c r="AO3079" s="3">
        <v>46174</v>
      </c>
    </row>
    <row r="3080" spans="1:41">
      <c r="A3080" s="1" t="s">
        <v>6330</v>
      </c>
      <c r="B3080" s="1" t="s">
        <v>3733</v>
      </c>
      <c r="E3080" s="1" t="s">
        <v>3787</v>
      </c>
      <c r="F3080">
        <v>46175.833333333336</v>
      </c>
      <c r="G3080">
        <v>46176.833333333336</v>
      </c>
      <c r="H3080">
        <v>46173.833333333336</v>
      </c>
      <c r="I3080">
        <v>46203.833333333336</v>
      </c>
      <c r="J3080" s="1" t="s">
        <v>3760</v>
      </c>
      <c r="K3080" s="1" t="s">
        <v>76</v>
      </c>
      <c r="L3080" s="1" t="s">
        <v>3761</v>
      </c>
      <c r="M3080" s="1" t="s">
        <v>3804</v>
      </c>
      <c r="N3080" s="1" t="s">
        <v>3738</v>
      </c>
      <c r="O3080" s="1" t="s">
        <v>49</v>
      </c>
      <c r="P3080">
        <v>132.52959999999999</v>
      </c>
      <c r="Q3080" s="1" t="s">
        <v>3763</v>
      </c>
      <c r="R3080">
        <v>2.6000229382719033E-2</v>
      </c>
      <c r="S3080" s="1" t="s">
        <v>51</v>
      </c>
      <c r="T3080" s="1" t="s">
        <v>52</v>
      </c>
      <c r="U3080">
        <v>3.4458000000000002</v>
      </c>
      <c r="V3080">
        <v>3.1806999999999999</v>
      </c>
      <c r="W3080">
        <v>3.1806999999999999</v>
      </c>
      <c r="X3080" s="1" t="s">
        <v>53</v>
      </c>
      <c r="Y3080" s="1" t="s">
        <v>49</v>
      </c>
      <c r="Z3080" s="1" t="s">
        <v>3761</v>
      </c>
      <c r="AA3080" s="1" t="s">
        <v>3789</v>
      </c>
      <c r="AB3080" s="1" t="s">
        <v>3790</v>
      </c>
      <c r="AC3080" s="1" t="s">
        <v>125</v>
      </c>
      <c r="AD3080" s="1" t="s">
        <v>3791</v>
      </c>
      <c r="AE3080" s="1" t="s">
        <v>3792</v>
      </c>
      <c r="AF3080" s="1" t="s">
        <v>70</v>
      </c>
      <c r="AG3080" s="1" t="s">
        <v>3745</v>
      </c>
      <c r="AH3080">
        <v>1276</v>
      </c>
      <c r="AI3080" s="1" t="s">
        <v>70</v>
      </c>
      <c r="AJ3080" s="1" t="s">
        <v>71</v>
      </c>
      <c r="AK3080" s="1" t="s">
        <v>72</v>
      </c>
      <c r="AL3080">
        <v>1</v>
      </c>
      <c r="AM3080" s="1" t="s">
        <v>6331</v>
      </c>
      <c r="AN3080" s="2">
        <v>46174</v>
      </c>
      <c r="AO3080" s="3">
        <v>46174</v>
      </c>
    </row>
    <row r="3081" spans="1:41">
      <c r="A3081" s="1" t="s">
        <v>6332</v>
      </c>
      <c r="B3081" s="1" t="s">
        <v>3733</v>
      </c>
      <c r="E3081" s="1" t="s">
        <v>3787</v>
      </c>
      <c r="F3081">
        <v>46175.833333333336</v>
      </c>
      <c r="G3081">
        <v>46176.833333333336</v>
      </c>
      <c r="H3081">
        <v>46173.833333333336</v>
      </c>
      <c r="I3081">
        <v>46203.833333333336</v>
      </c>
      <c r="J3081" s="1" t="s">
        <v>3760</v>
      </c>
      <c r="K3081" s="1" t="s">
        <v>76</v>
      </c>
      <c r="L3081" s="1" t="s">
        <v>3761</v>
      </c>
      <c r="M3081" s="1" t="s">
        <v>3807</v>
      </c>
      <c r="N3081" s="1" t="s">
        <v>3738</v>
      </c>
      <c r="O3081" s="1" t="s">
        <v>49</v>
      </c>
      <c r="P3081">
        <v>157.76220000000001</v>
      </c>
      <c r="Q3081" s="1" t="s">
        <v>3763</v>
      </c>
      <c r="R3081">
        <v>2.5999890975151211E-2</v>
      </c>
      <c r="S3081" s="1" t="s">
        <v>51</v>
      </c>
      <c r="T3081" s="1" t="s">
        <v>52</v>
      </c>
      <c r="U3081">
        <v>4.1017999999999999</v>
      </c>
      <c r="V3081">
        <v>3.7863000000000002</v>
      </c>
      <c r="W3081">
        <v>3.7863000000000002</v>
      </c>
      <c r="X3081" s="1" t="s">
        <v>53</v>
      </c>
      <c r="Y3081" s="1" t="s">
        <v>49</v>
      </c>
      <c r="Z3081" s="1" t="s">
        <v>3761</v>
      </c>
      <c r="AA3081" s="1" t="s">
        <v>55</v>
      </c>
      <c r="AB3081" s="1" t="s">
        <v>56</v>
      </c>
      <c r="AC3081" s="1" t="s">
        <v>57</v>
      </c>
      <c r="AD3081" s="1" t="s">
        <v>58</v>
      </c>
      <c r="AE3081" s="1" t="s">
        <v>59</v>
      </c>
      <c r="AF3081" s="1" t="s">
        <v>56</v>
      </c>
      <c r="AG3081" s="1" t="s">
        <v>3745</v>
      </c>
      <c r="AH3081">
        <v>1277</v>
      </c>
      <c r="AI3081" s="1" t="s">
        <v>56</v>
      </c>
      <c r="AJ3081" s="1" t="s">
        <v>56</v>
      </c>
      <c r="AK3081" s="1" t="s">
        <v>61</v>
      </c>
      <c r="AL3081">
        <v>1</v>
      </c>
      <c r="AM3081" s="1" t="s">
        <v>6333</v>
      </c>
      <c r="AN3081" s="2">
        <v>46174</v>
      </c>
      <c r="AO3081" s="3">
        <v>46174</v>
      </c>
    </row>
    <row r="3082" spans="1:41">
      <c r="A3082" s="1" t="s">
        <v>6334</v>
      </c>
      <c r="B3082" s="1" t="s">
        <v>3733</v>
      </c>
      <c r="E3082" s="1" t="s">
        <v>3787</v>
      </c>
      <c r="F3082">
        <v>46175.833333333336</v>
      </c>
      <c r="G3082">
        <v>46176.833333333336</v>
      </c>
      <c r="H3082">
        <v>46173.833333333336</v>
      </c>
      <c r="I3082">
        <v>46203.833333333336</v>
      </c>
      <c r="J3082" s="1" t="s">
        <v>3769</v>
      </c>
      <c r="K3082" s="1" t="s">
        <v>87</v>
      </c>
      <c r="L3082" s="1" t="s">
        <v>3770</v>
      </c>
      <c r="M3082" s="1" t="s">
        <v>3810</v>
      </c>
      <c r="N3082" s="1" t="s">
        <v>3738</v>
      </c>
      <c r="O3082" s="1" t="s">
        <v>49</v>
      </c>
      <c r="P3082">
        <v>206.96279999999999</v>
      </c>
      <c r="Q3082" s="1" t="s">
        <v>3739</v>
      </c>
      <c r="R3082">
        <v>8.2599868188872591E-2</v>
      </c>
      <c r="S3082" s="1" t="s">
        <v>3740</v>
      </c>
      <c r="T3082" s="1" t="s">
        <v>52</v>
      </c>
      <c r="U3082">
        <v>17.095099999999999</v>
      </c>
      <c r="V3082">
        <v>14.0901</v>
      </c>
      <c r="W3082">
        <v>14.0901</v>
      </c>
      <c r="X3082" s="1" t="s">
        <v>53</v>
      </c>
      <c r="Y3082" s="1" t="s">
        <v>49</v>
      </c>
      <c r="Z3082" s="1" t="s">
        <v>3770</v>
      </c>
      <c r="AA3082" s="1" t="s">
        <v>3789</v>
      </c>
      <c r="AB3082" s="1" t="s">
        <v>3790</v>
      </c>
      <c r="AC3082" s="1" t="s">
        <v>125</v>
      </c>
      <c r="AD3082" s="1" t="s">
        <v>3791</v>
      </c>
      <c r="AE3082" s="1" t="s">
        <v>3792</v>
      </c>
      <c r="AF3082" s="1" t="s">
        <v>70</v>
      </c>
      <c r="AG3082" s="1" t="s">
        <v>3745</v>
      </c>
      <c r="AH3082">
        <v>1278</v>
      </c>
      <c r="AI3082" s="1" t="s">
        <v>70</v>
      </c>
      <c r="AJ3082" s="1" t="s">
        <v>71</v>
      </c>
      <c r="AK3082" s="1" t="s">
        <v>72</v>
      </c>
      <c r="AL3082">
        <v>1</v>
      </c>
      <c r="AM3082" s="1" t="s">
        <v>6335</v>
      </c>
      <c r="AN3082" s="2">
        <v>46174</v>
      </c>
      <c r="AO3082" s="3">
        <v>46174</v>
      </c>
    </row>
    <row r="3083" spans="1:41">
      <c r="A3083" s="1" t="s">
        <v>6336</v>
      </c>
      <c r="B3083" s="1" t="s">
        <v>3733</v>
      </c>
      <c r="E3083" s="1" t="s">
        <v>3787</v>
      </c>
      <c r="F3083">
        <v>46175.833333333336</v>
      </c>
      <c r="G3083">
        <v>46176.833333333336</v>
      </c>
      <c r="H3083">
        <v>46173.833333333336</v>
      </c>
      <c r="I3083">
        <v>46203.833333333336</v>
      </c>
      <c r="J3083" s="1" t="s">
        <v>3769</v>
      </c>
      <c r="K3083" s="1" t="s">
        <v>87</v>
      </c>
      <c r="L3083" s="1" t="s">
        <v>3770</v>
      </c>
      <c r="M3083" s="1" t="s">
        <v>3813</v>
      </c>
      <c r="N3083" s="1" t="s">
        <v>3738</v>
      </c>
      <c r="O3083" s="1" t="s">
        <v>49</v>
      </c>
      <c r="P3083">
        <v>192.58949999999999</v>
      </c>
      <c r="Q3083" s="1" t="s">
        <v>3739</v>
      </c>
      <c r="R3083">
        <v>8.2600037904454818E-2</v>
      </c>
      <c r="S3083" s="1" t="s">
        <v>3740</v>
      </c>
      <c r="T3083" s="1" t="s">
        <v>52</v>
      </c>
      <c r="U3083">
        <v>15.9079</v>
      </c>
      <c r="V3083">
        <v>13.111499999999999</v>
      </c>
      <c r="W3083">
        <v>13.111499999999999</v>
      </c>
      <c r="X3083" s="1" t="s">
        <v>53</v>
      </c>
      <c r="Y3083" s="1" t="s">
        <v>49</v>
      </c>
      <c r="Z3083" s="1" t="s">
        <v>3770</v>
      </c>
      <c r="AA3083" s="1" t="s">
        <v>3789</v>
      </c>
      <c r="AB3083" s="1" t="s">
        <v>3790</v>
      </c>
      <c r="AC3083" s="1" t="s">
        <v>125</v>
      </c>
      <c r="AD3083" s="1" t="s">
        <v>3791</v>
      </c>
      <c r="AE3083" s="1" t="s">
        <v>3792</v>
      </c>
      <c r="AF3083" s="1" t="s">
        <v>70</v>
      </c>
      <c r="AG3083" s="1" t="s">
        <v>3745</v>
      </c>
      <c r="AH3083">
        <v>1279</v>
      </c>
      <c r="AI3083" s="1" t="s">
        <v>70</v>
      </c>
      <c r="AJ3083" s="1" t="s">
        <v>71</v>
      </c>
      <c r="AK3083" s="1" t="s">
        <v>72</v>
      </c>
      <c r="AL3083">
        <v>1</v>
      </c>
      <c r="AM3083" s="1" t="s">
        <v>6337</v>
      </c>
      <c r="AN3083" s="2">
        <v>46174</v>
      </c>
      <c r="AO3083" s="3">
        <v>46174</v>
      </c>
    </row>
    <row r="3084" spans="1:41">
      <c r="A3084" s="1" t="s">
        <v>6338</v>
      </c>
      <c r="B3084" s="1" t="s">
        <v>3733</v>
      </c>
      <c r="E3084" s="1" t="s">
        <v>3787</v>
      </c>
      <c r="F3084">
        <v>46175.833333333336</v>
      </c>
      <c r="G3084">
        <v>46176.833333333336</v>
      </c>
      <c r="H3084">
        <v>46173.833333333336</v>
      </c>
      <c r="I3084">
        <v>46203.833333333336</v>
      </c>
      <c r="J3084" s="1" t="s">
        <v>3777</v>
      </c>
      <c r="K3084" s="1" t="s">
        <v>107</v>
      </c>
      <c r="L3084" s="1" t="s">
        <v>3778</v>
      </c>
      <c r="M3084" s="1" t="s">
        <v>3816</v>
      </c>
      <c r="N3084" s="1" t="s">
        <v>3738</v>
      </c>
      <c r="O3084" s="1" t="s">
        <v>49</v>
      </c>
      <c r="P3084">
        <v>124.8146</v>
      </c>
      <c r="Q3084" s="1" t="s">
        <v>3780</v>
      </c>
      <c r="R3084">
        <v>0.5</v>
      </c>
      <c r="S3084" s="1" t="s">
        <v>51</v>
      </c>
      <c r="T3084" s="1" t="s">
        <v>52</v>
      </c>
      <c r="U3084">
        <v>62.407299999999999</v>
      </c>
      <c r="V3084">
        <v>57.414700000000003</v>
      </c>
      <c r="W3084">
        <v>57.414700000000003</v>
      </c>
      <c r="X3084" s="1" t="s">
        <v>53</v>
      </c>
      <c r="Y3084" s="1" t="s">
        <v>49</v>
      </c>
      <c r="Z3084" s="1" t="s">
        <v>3778</v>
      </c>
      <c r="AA3084" s="1" t="s">
        <v>3817</v>
      </c>
      <c r="AB3084" s="1" t="s">
        <v>3790</v>
      </c>
      <c r="AC3084" s="1" t="s">
        <v>125</v>
      </c>
      <c r="AD3084" s="1" t="s">
        <v>3791</v>
      </c>
      <c r="AE3084" s="1" t="s">
        <v>3792</v>
      </c>
      <c r="AF3084" s="1" t="s">
        <v>70</v>
      </c>
      <c r="AG3084" s="1" t="s">
        <v>3745</v>
      </c>
      <c r="AH3084">
        <v>1280</v>
      </c>
      <c r="AI3084" s="1" t="s">
        <v>113</v>
      </c>
      <c r="AJ3084" s="1" t="s">
        <v>114</v>
      </c>
      <c r="AK3084" s="1" t="s">
        <v>115</v>
      </c>
      <c r="AL3084">
        <v>1</v>
      </c>
      <c r="AM3084" s="1" t="s">
        <v>6339</v>
      </c>
      <c r="AN3084" s="2">
        <v>46174</v>
      </c>
      <c r="AO3084" s="3">
        <v>46174</v>
      </c>
    </row>
    <row r="3085" spans="1:41">
      <c r="A3085" s="1" t="s">
        <v>6340</v>
      </c>
      <c r="B3085" s="1" t="s">
        <v>3733</v>
      </c>
      <c r="E3085" s="1" t="s">
        <v>3787</v>
      </c>
      <c r="F3085">
        <v>46175.833333333336</v>
      </c>
      <c r="G3085">
        <v>46176.833333333336</v>
      </c>
      <c r="H3085">
        <v>46173.833333333336</v>
      </c>
      <c r="I3085">
        <v>46203.833333333336</v>
      </c>
      <c r="J3085" s="1" t="s">
        <v>3777</v>
      </c>
      <c r="K3085" s="1" t="s">
        <v>107</v>
      </c>
      <c r="L3085" s="1" t="s">
        <v>3778</v>
      </c>
      <c r="M3085" s="1" t="s">
        <v>3820</v>
      </c>
      <c r="N3085" s="1" t="s">
        <v>3738</v>
      </c>
      <c r="O3085" s="1" t="s">
        <v>49</v>
      </c>
      <c r="P3085">
        <v>141.0804</v>
      </c>
      <c r="Q3085" s="1" t="s">
        <v>3780</v>
      </c>
      <c r="R3085">
        <v>0.5</v>
      </c>
      <c r="S3085" s="1" t="s">
        <v>51</v>
      </c>
      <c r="T3085" s="1" t="s">
        <v>52</v>
      </c>
      <c r="U3085">
        <v>70.540199999999999</v>
      </c>
      <c r="V3085">
        <v>64.897000000000006</v>
      </c>
      <c r="W3085">
        <v>64.897000000000006</v>
      </c>
      <c r="X3085" s="1" t="s">
        <v>53</v>
      </c>
      <c r="Y3085" s="1" t="s">
        <v>49</v>
      </c>
      <c r="Z3085" s="1" t="s">
        <v>3778</v>
      </c>
      <c r="AA3085" s="1" t="s">
        <v>3817</v>
      </c>
      <c r="AB3085" s="1" t="s">
        <v>3790</v>
      </c>
      <c r="AC3085" s="1" t="s">
        <v>125</v>
      </c>
      <c r="AD3085" s="1" t="s">
        <v>3791</v>
      </c>
      <c r="AE3085" s="1" t="s">
        <v>3792</v>
      </c>
      <c r="AF3085" s="1" t="s">
        <v>70</v>
      </c>
      <c r="AG3085" s="1" t="s">
        <v>3745</v>
      </c>
      <c r="AH3085">
        <v>1281</v>
      </c>
      <c r="AI3085" s="1" t="s">
        <v>113</v>
      </c>
      <c r="AJ3085" s="1" t="s">
        <v>114</v>
      </c>
      <c r="AK3085" s="1" t="s">
        <v>115</v>
      </c>
      <c r="AL3085">
        <v>1</v>
      </c>
      <c r="AM3085" s="1" t="s">
        <v>6341</v>
      </c>
      <c r="AN3085" s="2">
        <v>46174</v>
      </c>
      <c r="AO3085" s="3">
        <v>46174</v>
      </c>
    </row>
    <row r="3086" spans="1:41">
      <c r="A3086" s="1" t="s">
        <v>6342</v>
      </c>
      <c r="B3086" s="1" t="s">
        <v>3733</v>
      </c>
      <c r="E3086" s="1" t="s">
        <v>3734</v>
      </c>
      <c r="F3086">
        <v>46176.833333333336</v>
      </c>
      <c r="G3086">
        <v>46177.833333333336</v>
      </c>
      <c r="H3086">
        <v>46173.833333333336</v>
      </c>
      <c r="I3086">
        <v>46203.833333333336</v>
      </c>
      <c r="J3086" s="1" t="s">
        <v>3735</v>
      </c>
      <c r="K3086" s="1" t="s">
        <v>45</v>
      </c>
      <c r="L3086" s="1" t="s">
        <v>3736</v>
      </c>
      <c r="M3086" s="1" t="s">
        <v>3737</v>
      </c>
      <c r="N3086" s="1" t="s">
        <v>3738</v>
      </c>
      <c r="O3086" s="1" t="s">
        <v>49</v>
      </c>
      <c r="P3086">
        <v>1564.0481</v>
      </c>
      <c r="Q3086" s="1" t="s">
        <v>3739</v>
      </c>
      <c r="R3086">
        <v>3.1610984342489212E-2</v>
      </c>
      <c r="S3086" s="1" t="s">
        <v>3740</v>
      </c>
      <c r="T3086" s="1" t="s">
        <v>52</v>
      </c>
      <c r="U3086">
        <v>49.441099999999999</v>
      </c>
      <c r="V3086">
        <v>40.117899999999999</v>
      </c>
      <c r="W3086">
        <v>40.117899999999999</v>
      </c>
      <c r="X3086" s="1" t="s">
        <v>53</v>
      </c>
      <c r="Y3086" s="1" t="s">
        <v>49</v>
      </c>
      <c r="Z3086" s="1" t="s">
        <v>3736</v>
      </c>
      <c r="AA3086" s="1" t="s">
        <v>3741</v>
      </c>
      <c r="AB3086" s="1" t="s">
        <v>3742</v>
      </c>
      <c r="AC3086" s="1" t="s">
        <v>67</v>
      </c>
      <c r="AD3086" s="1" t="s">
        <v>3743</v>
      </c>
      <c r="AE3086" s="1" t="s">
        <v>3744</v>
      </c>
      <c r="AF3086" s="1" t="s">
        <v>70</v>
      </c>
      <c r="AG3086" s="1" t="s">
        <v>3745</v>
      </c>
      <c r="AH3086">
        <v>1282</v>
      </c>
      <c r="AI3086" s="1" t="s">
        <v>70</v>
      </c>
      <c r="AJ3086" s="1" t="s">
        <v>71</v>
      </c>
      <c r="AK3086" s="1" t="s">
        <v>72</v>
      </c>
      <c r="AL3086">
        <v>1</v>
      </c>
      <c r="AM3086" s="1" t="s">
        <v>6343</v>
      </c>
      <c r="AN3086" s="2">
        <v>46174</v>
      </c>
      <c r="AO3086" s="3">
        <v>46174</v>
      </c>
    </row>
    <row r="3087" spans="1:41">
      <c r="A3087" s="1" t="s">
        <v>6344</v>
      </c>
      <c r="B3087" s="1" t="s">
        <v>3733</v>
      </c>
      <c r="E3087" s="1" t="s">
        <v>3734</v>
      </c>
      <c r="F3087">
        <v>46176.833333333336</v>
      </c>
      <c r="G3087">
        <v>46177.833333333336</v>
      </c>
      <c r="H3087">
        <v>46173.833333333336</v>
      </c>
      <c r="I3087">
        <v>46203.833333333336</v>
      </c>
      <c r="J3087" s="1" t="s">
        <v>3735</v>
      </c>
      <c r="K3087" s="1" t="s">
        <v>45</v>
      </c>
      <c r="L3087" s="1" t="s">
        <v>3736</v>
      </c>
      <c r="M3087" s="1" t="s">
        <v>3748</v>
      </c>
      <c r="N3087" s="1" t="s">
        <v>3738</v>
      </c>
      <c r="O3087" s="1" t="s">
        <v>49</v>
      </c>
      <c r="P3087">
        <v>1431.8918000000001</v>
      </c>
      <c r="Q3087" s="1" t="s">
        <v>3739</v>
      </c>
      <c r="R3087">
        <v>3.1610977868579172E-2</v>
      </c>
      <c r="S3087" s="1" t="s">
        <v>3740</v>
      </c>
      <c r="T3087" s="1" t="s">
        <v>52</v>
      </c>
      <c r="U3087">
        <v>45.263500000000001</v>
      </c>
      <c r="V3087">
        <v>36.728000000000002</v>
      </c>
      <c r="W3087">
        <v>36.728000000000002</v>
      </c>
      <c r="X3087" s="1" t="s">
        <v>53</v>
      </c>
      <c r="Y3087" s="1" t="s">
        <v>49</v>
      </c>
      <c r="Z3087" s="1" t="s">
        <v>3736</v>
      </c>
      <c r="AA3087" s="1" t="s">
        <v>3741</v>
      </c>
      <c r="AB3087" s="1" t="s">
        <v>3742</v>
      </c>
      <c r="AC3087" s="1" t="s">
        <v>67</v>
      </c>
      <c r="AD3087" s="1" t="s">
        <v>3743</v>
      </c>
      <c r="AE3087" s="1" t="s">
        <v>3744</v>
      </c>
      <c r="AF3087" s="1" t="s">
        <v>70</v>
      </c>
      <c r="AG3087" s="1" t="s">
        <v>3745</v>
      </c>
      <c r="AH3087">
        <v>1283</v>
      </c>
      <c r="AI3087" s="1" t="s">
        <v>70</v>
      </c>
      <c r="AJ3087" s="1" t="s">
        <v>71</v>
      </c>
      <c r="AK3087" s="1" t="s">
        <v>72</v>
      </c>
      <c r="AL3087">
        <v>1</v>
      </c>
      <c r="AM3087" s="1" t="s">
        <v>6345</v>
      </c>
      <c r="AN3087" s="2">
        <v>46174</v>
      </c>
      <c r="AO3087" s="3">
        <v>46174</v>
      </c>
    </row>
    <row r="3088" spans="1:41">
      <c r="A3088" s="1" t="s">
        <v>6346</v>
      </c>
      <c r="B3088" s="1" t="s">
        <v>3733</v>
      </c>
      <c r="E3088" s="1" t="s">
        <v>3734</v>
      </c>
      <c r="F3088">
        <v>46176.833333333336</v>
      </c>
      <c r="G3088">
        <v>46177.833333333336</v>
      </c>
      <c r="H3088">
        <v>46173.833333333336</v>
      </c>
      <c r="I3088">
        <v>46203.833333333336</v>
      </c>
      <c r="J3088" s="1" t="s">
        <v>3751</v>
      </c>
      <c r="K3088" s="1" t="s">
        <v>124</v>
      </c>
      <c r="L3088" s="1" t="s">
        <v>3752</v>
      </c>
      <c r="M3088" s="1" t="s">
        <v>3753</v>
      </c>
      <c r="N3088" s="1" t="s">
        <v>3738</v>
      </c>
      <c r="O3088" s="1" t="s">
        <v>49</v>
      </c>
      <c r="P3088">
        <v>12.3452</v>
      </c>
      <c r="Q3088" s="1" t="s">
        <v>3754</v>
      </c>
      <c r="R3088">
        <v>6.25</v>
      </c>
      <c r="S3088" s="1" t="s">
        <v>51</v>
      </c>
      <c r="T3088" s="1" t="s">
        <v>52</v>
      </c>
      <c r="U3088">
        <v>77.157499999999999</v>
      </c>
      <c r="V3088">
        <v>73.299599999999998</v>
      </c>
      <c r="W3088">
        <v>73.299599999999998</v>
      </c>
      <c r="X3088" s="1" t="s">
        <v>53</v>
      </c>
      <c r="Y3088" s="1" t="s">
        <v>49</v>
      </c>
      <c r="Z3088" s="1" t="s">
        <v>3752</v>
      </c>
      <c r="AA3088" s="1" t="s">
        <v>3741</v>
      </c>
      <c r="AB3088" s="1" t="s">
        <v>3742</v>
      </c>
      <c r="AC3088" s="1" t="s">
        <v>67</v>
      </c>
      <c r="AD3088" s="1" t="s">
        <v>3743</v>
      </c>
      <c r="AE3088" s="1" t="s">
        <v>3744</v>
      </c>
      <c r="AF3088" s="1" t="s">
        <v>70</v>
      </c>
      <c r="AG3088" s="1" t="s">
        <v>3745</v>
      </c>
      <c r="AH3088">
        <v>1284</v>
      </c>
      <c r="AI3088" s="1" t="s">
        <v>70</v>
      </c>
      <c r="AJ3088" s="1" t="s">
        <v>71</v>
      </c>
      <c r="AK3088" s="1" t="s">
        <v>72</v>
      </c>
      <c r="AL3088">
        <v>1</v>
      </c>
      <c r="AM3088" s="1" t="s">
        <v>6347</v>
      </c>
      <c r="AN3088" s="2">
        <v>46174</v>
      </c>
      <c r="AO3088" s="3">
        <v>46174</v>
      </c>
    </row>
    <row r="3089" spans="1:41">
      <c r="A3089" s="1" t="s">
        <v>6348</v>
      </c>
      <c r="B3089" s="1" t="s">
        <v>3733</v>
      </c>
      <c r="E3089" s="1" t="s">
        <v>3734</v>
      </c>
      <c r="F3089">
        <v>46176.833333333336</v>
      </c>
      <c r="G3089">
        <v>46177.833333333336</v>
      </c>
      <c r="H3089">
        <v>46173.833333333336</v>
      </c>
      <c r="I3089">
        <v>46203.833333333336</v>
      </c>
      <c r="J3089" s="1" t="s">
        <v>3751</v>
      </c>
      <c r="K3089" s="1" t="s">
        <v>124</v>
      </c>
      <c r="L3089" s="1" t="s">
        <v>3752</v>
      </c>
      <c r="M3089" s="1" t="s">
        <v>3757</v>
      </c>
      <c r="N3089" s="1" t="s">
        <v>3738</v>
      </c>
      <c r="O3089" s="1" t="s">
        <v>49</v>
      </c>
      <c r="P3089">
        <v>11.942</v>
      </c>
      <c r="Q3089" s="1" t="s">
        <v>3754</v>
      </c>
      <c r="R3089">
        <v>6.2499916261932675</v>
      </c>
      <c r="S3089" s="1" t="s">
        <v>51</v>
      </c>
      <c r="T3089" s="1" t="s">
        <v>52</v>
      </c>
      <c r="U3089">
        <v>74.6374</v>
      </c>
      <c r="V3089">
        <v>70.905500000000004</v>
      </c>
      <c r="W3089">
        <v>70.905500000000004</v>
      </c>
      <c r="X3089" s="1" t="s">
        <v>53</v>
      </c>
      <c r="Y3089" s="1" t="s">
        <v>49</v>
      </c>
      <c r="Z3089" s="1" t="s">
        <v>3752</v>
      </c>
      <c r="AA3089" s="1" t="s">
        <v>3741</v>
      </c>
      <c r="AB3089" s="1" t="s">
        <v>3742</v>
      </c>
      <c r="AC3089" s="1" t="s">
        <v>67</v>
      </c>
      <c r="AD3089" s="1" t="s">
        <v>3743</v>
      </c>
      <c r="AE3089" s="1" t="s">
        <v>3744</v>
      </c>
      <c r="AF3089" s="1" t="s">
        <v>70</v>
      </c>
      <c r="AG3089" s="1" t="s">
        <v>3745</v>
      </c>
      <c r="AH3089">
        <v>1285</v>
      </c>
      <c r="AI3089" s="1" t="s">
        <v>70</v>
      </c>
      <c r="AJ3089" s="1" t="s">
        <v>71</v>
      </c>
      <c r="AK3089" s="1" t="s">
        <v>72</v>
      </c>
      <c r="AL3089">
        <v>1</v>
      </c>
      <c r="AM3089" s="1" t="s">
        <v>6349</v>
      </c>
      <c r="AN3089" s="2">
        <v>46174</v>
      </c>
      <c r="AO3089" s="3">
        <v>46174</v>
      </c>
    </row>
    <row r="3090" spans="1:41">
      <c r="A3090" s="1" t="s">
        <v>6350</v>
      </c>
      <c r="B3090" s="1" t="s">
        <v>3733</v>
      </c>
      <c r="E3090" s="1" t="s">
        <v>3734</v>
      </c>
      <c r="F3090">
        <v>46176.833333333336</v>
      </c>
      <c r="G3090">
        <v>46177.833333333336</v>
      </c>
      <c r="H3090">
        <v>46173.833333333336</v>
      </c>
      <c r="I3090">
        <v>46203.833333333336</v>
      </c>
      <c r="J3090" s="1" t="s">
        <v>3760</v>
      </c>
      <c r="K3090" s="1" t="s">
        <v>76</v>
      </c>
      <c r="L3090" s="1" t="s">
        <v>3761</v>
      </c>
      <c r="M3090" s="1" t="s">
        <v>3762</v>
      </c>
      <c r="N3090" s="1" t="s">
        <v>3738</v>
      </c>
      <c r="O3090" s="1" t="s">
        <v>49</v>
      </c>
      <c r="P3090">
        <v>313.88440000000003</v>
      </c>
      <c r="Q3090" s="1" t="s">
        <v>3763</v>
      </c>
      <c r="R3090">
        <v>2.6000017840963105E-2</v>
      </c>
      <c r="S3090" s="1" t="s">
        <v>51</v>
      </c>
      <c r="T3090" s="1" t="s">
        <v>52</v>
      </c>
      <c r="U3090">
        <v>8.1609999999999996</v>
      </c>
      <c r="V3090">
        <v>7.5331999999999999</v>
      </c>
      <c r="W3090">
        <v>7.5331999999999999</v>
      </c>
      <c r="X3090" s="1" t="s">
        <v>53</v>
      </c>
      <c r="Y3090" s="1" t="s">
        <v>49</v>
      </c>
      <c r="Z3090" s="1" t="s">
        <v>3761</v>
      </c>
      <c r="AA3090" s="1" t="s">
        <v>3741</v>
      </c>
      <c r="AB3090" s="1" t="s">
        <v>3742</v>
      </c>
      <c r="AC3090" s="1" t="s">
        <v>67</v>
      </c>
      <c r="AD3090" s="1" t="s">
        <v>3743</v>
      </c>
      <c r="AE3090" s="1" t="s">
        <v>3744</v>
      </c>
      <c r="AF3090" s="1" t="s">
        <v>70</v>
      </c>
      <c r="AG3090" s="1" t="s">
        <v>3745</v>
      </c>
      <c r="AH3090">
        <v>1286</v>
      </c>
      <c r="AI3090" s="1" t="s">
        <v>70</v>
      </c>
      <c r="AJ3090" s="1" t="s">
        <v>71</v>
      </c>
      <c r="AK3090" s="1" t="s">
        <v>72</v>
      </c>
      <c r="AL3090">
        <v>1</v>
      </c>
      <c r="AM3090" s="1" t="s">
        <v>6351</v>
      </c>
      <c r="AN3090" s="2">
        <v>46174</v>
      </c>
      <c r="AO3090" s="3">
        <v>46174</v>
      </c>
    </row>
    <row r="3091" spans="1:41">
      <c r="A3091" s="1" t="s">
        <v>6352</v>
      </c>
      <c r="B3091" s="1" t="s">
        <v>3733</v>
      </c>
      <c r="E3091" s="1" t="s">
        <v>3734</v>
      </c>
      <c r="F3091">
        <v>46176.833333333336</v>
      </c>
      <c r="G3091">
        <v>46177.833333333336</v>
      </c>
      <c r="H3091">
        <v>46173.833333333336</v>
      </c>
      <c r="I3091">
        <v>46203.833333333336</v>
      </c>
      <c r="J3091" s="1" t="s">
        <v>3760</v>
      </c>
      <c r="K3091" s="1" t="s">
        <v>76</v>
      </c>
      <c r="L3091" s="1" t="s">
        <v>3761</v>
      </c>
      <c r="M3091" s="1" t="s">
        <v>3766</v>
      </c>
      <c r="N3091" s="1" t="s">
        <v>3738</v>
      </c>
      <c r="O3091" s="1" t="s">
        <v>49</v>
      </c>
      <c r="P3091">
        <v>305.84899999999999</v>
      </c>
      <c r="Q3091" s="1" t="s">
        <v>3763</v>
      </c>
      <c r="R3091">
        <v>2.6000085009269282E-2</v>
      </c>
      <c r="S3091" s="1" t="s">
        <v>51</v>
      </c>
      <c r="T3091" s="1" t="s">
        <v>52</v>
      </c>
      <c r="U3091">
        <v>7.9520999999999997</v>
      </c>
      <c r="V3091">
        <v>7.3403999999999998</v>
      </c>
      <c r="W3091">
        <v>7.3403999999999998</v>
      </c>
      <c r="X3091" s="1" t="s">
        <v>53</v>
      </c>
      <c r="Y3091" s="1" t="s">
        <v>49</v>
      </c>
      <c r="Z3091" s="1" t="s">
        <v>3761</v>
      </c>
      <c r="AA3091" s="1" t="s">
        <v>3741</v>
      </c>
      <c r="AB3091" s="1" t="s">
        <v>3742</v>
      </c>
      <c r="AC3091" s="1" t="s">
        <v>67</v>
      </c>
      <c r="AD3091" s="1" t="s">
        <v>3743</v>
      </c>
      <c r="AE3091" s="1" t="s">
        <v>3744</v>
      </c>
      <c r="AF3091" s="1" t="s">
        <v>70</v>
      </c>
      <c r="AG3091" s="1" t="s">
        <v>3745</v>
      </c>
      <c r="AH3091">
        <v>1287</v>
      </c>
      <c r="AI3091" s="1" t="s">
        <v>70</v>
      </c>
      <c r="AJ3091" s="1" t="s">
        <v>71</v>
      </c>
      <c r="AK3091" s="1" t="s">
        <v>72</v>
      </c>
      <c r="AL3091">
        <v>1</v>
      </c>
      <c r="AM3091" s="1" t="s">
        <v>6353</v>
      </c>
      <c r="AN3091" s="2">
        <v>46174</v>
      </c>
      <c r="AO3091" s="3">
        <v>46174</v>
      </c>
    </row>
    <row r="3092" spans="1:41">
      <c r="A3092" s="1" t="s">
        <v>6354</v>
      </c>
      <c r="B3092" s="1" t="s">
        <v>3733</v>
      </c>
      <c r="E3092" s="1" t="s">
        <v>3734</v>
      </c>
      <c r="F3092">
        <v>46176.833333333336</v>
      </c>
      <c r="G3092">
        <v>46177.833333333336</v>
      </c>
      <c r="H3092">
        <v>46173.833333333336</v>
      </c>
      <c r="I3092">
        <v>46203.833333333336</v>
      </c>
      <c r="J3092" s="1" t="s">
        <v>3769</v>
      </c>
      <c r="K3092" s="1" t="s">
        <v>87</v>
      </c>
      <c r="L3092" s="1" t="s">
        <v>3770</v>
      </c>
      <c r="M3092" s="1" t="s">
        <v>3771</v>
      </c>
      <c r="N3092" s="1" t="s">
        <v>3738</v>
      </c>
      <c r="O3092" s="1" t="s">
        <v>49</v>
      </c>
      <c r="P3092">
        <v>387.07510000000002</v>
      </c>
      <c r="Q3092" s="1" t="s">
        <v>3739</v>
      </c>
      <c r="R3092">
        <v>8.259999157786177E-2</v>
      </c>
      <c r="S3092" s="1" t="s">
        <v>3740</v>
      </c>
      <c r="T3092" s="1" t="s">
        <v>52</v>
      </c>
      <c r="U3092">
        <v>31.9724</v>
      </c>
      <c r="V3092">
        <v>26.3521</v>
      </c>
      <c r="W3092">
        <v>26.3521</v>
      </c>
      <c r="X3092" s="1" t="s">
        <v>53</v>
      </c>
      <c r="Y3092" s="1" t="s">
        <v>49</v>
      </c>
      <c r="Z3092" s="1" t="s">
        <v>3770</v>
      </c>
      <c r="AA3092" s="1" t="s">
        <v>3741</v>
      </c>
      <c r="AB3092" s="1" t="s">
        <v>3742</v>
      </c>
      <c r="AC3092" s="1" t="s">
        <v>67</v>
      </c>
      <c r="AD3092" s="1" t="s">
        <v>3743</v>
      </c>
      <c r="AE3092" s="1" t="s">
        <v>3744</v>
      </c>
      <c r="AF3092" s="1" t="s">
        <v>70</v>
      </c>
      <c r="AG3092" s="1" t="s">
        <v>3745</v>
      </c>
      <c r="AH3092">
        <v>1288</v>
      </c>
      <c r="AI3092" s="1" t="s">
        <v>70</v>
      </c>
      <c r="AJ3092" s="1" t="s">
        <v>71</v>
      </c>
      <c r="AK3092" s="1" t="s">
        <v>72</v>
      </c>
      <c r="AL3092">
        <v>1</v>
      </c>
      <c r="AM3092" s="1" t="s">
        <v>6355</v>
      </c>
      <c r="AN3092" s="2">
        <v>46174</v>
      </c>
      <c r="AO3092" s="3">
        <v>46174</v>
      </c>
    </row>
    <row r="3093" spans="1:41">
      <c r="A3093" s="1" t="s">
        <v>6356</v>
      </c>
      <c r="B3093" s="1" t="s">
        <v>3733</v>
      </c>
      <c r="E3093" s="1" t="s">
        <v>3734</v>
      </c>
      <c r="F3093">
        <v>46176.833333333336</v>
      </c>
      <c r="G3093">
        <v>46177.833333333336</v>
      </c>
      <c r="H3093">
        <v>46173.833333333336</v>
      </c>
      <c r="I3093">
        <v>46203.833333333336</v>
      </c>
      <c r="J3093" s="1" t="s">
        <v>3769</v>
      </c>
      <c r="K3093" s="1" t="s">
        <v>87</v>
      </c>
      <c r="L3093" s="1" t="s">
        <v>3770</v>
      </c>
      <c r="M3093" s="1" t="s">
        <v>3774</v>
      </c>
      <c r="N3093" s="1" t="s">
        <v>3738</v>
      </c>
      <c r="O3093" s="1" t="s">
        <v>49</v>
      </c>
      <c r="P3093">
        <v>419.77100000000002</v>
      </c>
      <c r="Q3093" s="1" t="s">
        <v>3739</v>
      </c>
      <c r="R3093">
        <v>8.2600036686669639E-2</v>
      </c>
      <c r="S3093" s="1" t="s">
        <v>3740</v>
      </c>
      <c r="T3093" s="1" t="s">
        <v>52</v>
      </c>
      <c r="U3093">
        <v>34.673099999999998</v>
      </c>
      <c r="V3093">
        <v>28.578099999999999</v>
      </c>
      <c r="W3093">
        <v>28.578099999999999</v>
      </c>
      <c r="X3093" s="1" t="s">
        <v>53</v>
      </c>
      <c r="Y3093" s="1" t="s">
        <v>49</v>
      </c>
      <c r="Z3093" s="1" t="s">
        <v>3770</v>
      </c>
      <c r="AA3093" s="1" t="s">
        <v>3741</v>
      </c>
      <c r="AB3093" s="1" t="s">
        <v>3742</v>
      </c>
      <c r="AC3093" s="1" t="s">
        <v>67</v>
      </c>
      <c r="AD3093" s="1" t="s">
        <v>3743</v>
      </c>
      <c r="AE3093" s="1" t="s">
        <v>3744</v>
      </c>
      <c r="AF3093" s="1" t="s">
        <v>70</v>
      </c>
      <c r="AG3093" s="1" t="s">
        <v>3745</v>
      </c>
      <c r="AH3093">
        <v>1289</v>
      </c>
      <c r="AI3093" s="1" t="s">
        <v>70</v>
      </c>
      <c r="AJ3093" s="1" t="s">
        <v>71</v>
      </c>
      <c r="AK3093" s="1" t="s">
        <v>72</v>
      </c>
      <c r="AL3093">
        <v>1</v>
      </c>
      <c r="AM3093" s="1" t="s">
        <v>6357</v>
      </c>
      <c r="AN3093" s="2">
        <v>46174</v>
      </c>
      <c r="AO3093" s="3">
        <v>46174</v>
      </c>
    </row>
    <row r="3094" spans="1:41">
      <c r="A3094" s="1" t="s">
        <v>6358</v>
      </c>
      <c r="B3094" s="1" t="s">
        <v>3733</v>
      </c>
      <c r="E3094" s="1" t="s">
        <v>3734</v>
      </c>
      <c r="F3094">
        <v>46176.833333333336</v>
      </c>
      <c r="G3094">
        <v>46177.833333333336</v>
      </c>
      <c r="H3094">
        <v>46173.833333333336</v>
      </c>
      <c r="I3094">
        <v>46203.833333333336</v>
      </c>
      <c r="J3094" s="1" t="s">
        <v>3777</v>
      </c>
      <c r="K3094" s="1" t="s">
        <v>107</v>
      </c>
      <c r="L3094" s="1" t="s">
        <v>3778</v>
      </c>
      <c r="M3094" s="1" t="s">
        <v>3779</v>
      </c>
      <c r="N3094" s="1" t="s">
        <v>3738</v>
      </c>
      <c r="O3094" s="1" t="s">
        <v>49</v>
      </c>
      <c r="P3094">
        <v>278.07650000000001</v>
      </c>
      <c r="Q3094" s="1" t="s">
        <v>3780</v>
      </c>
      <c r="R3094">
        <v>0.50000017980663602</v>
      </c>
      <c r="S3094" s="1" t="s">
        <v>51</v>
      </c>
      <c r="T3094" s="1" t="s">
        <v>52</v>
      </c>
      <c r="U3094">
        <v>139.03829999999999</v>
      </c>
      <c r="V3094">
        <v>127.9152</v>
      </c>
      <c r="W3094">
        <v>127.9152</v>
      </c>
      <c r="X3094" s="1" t="s">
        <v>53</v>
      </c>
      <c r="Y3094" s="1" t="s">
        <v>49</v>
      </c>
      <c r="Z3094" s="1" t="s">
        <v>3778</v>
      </c>
      <c r="AA3094" s="1" t="s">
        <v>3781</v>
      </c>
      <c r="AB3094" s="1" t="s">
        <v>3742</v>
      </c>
      <c r="AC3094" s="1" t="s">
        <v>67</v>
      </c>
      <c r="AD3094" s="1" t="s">
        <v>3743</v>
      </c>
      <c r="AE3094" s="1" t="s">
        <v>3744</v>
      </c>
      <c r="AF3094" s="1" t="s">
        <v>70</v>
      </c>
      <c r="AG3094" s="1" t="s">
        <v>3745</v>
      </c>
      <c r="AH3094">
        <v>1290</v>
      </c>
      <c r="AI3094" s="1" t="s">
        <v>113</v>
      </c>
      <c r="AJ3094" s="1" t="s">
        <v>114</v>
      </c>
      <c r="AK3094" s="1" t="s">
        <v>115</v>
      </c>
      <c r="AL3094">
        <v>1</v>
      </c>
      <c r="AM3094" s="1" t="s">
        <v>6359</v>
      </c>
      <c r="AN3094" s="2">
        <v>46174</v>
      </c>
      <c r="AO3094" s="3">
        <v>46174</v>
      </c>
    </row>
    <row r="3095" spans="1:41">
      <c r="A3095" s="1" t="s">
        <v>6360</v>
      </c>
      <c r="B3095" s="1" t="s">
        <v>3733</v>
      </c>
      <c r="E3095" s="1" t="s">
        <v>3734</v>
      </c>
      <c r="F3095">
        <v>46176.833333333336</v>
      </c>
      <c r="G3095">
        <v>46177.833333333336</v>
      </c>
      <c r="H3095">
        <v>46173.833333333336</v>
      </c>
      <c r="I3095">
        <v>46203.833333333336</v>
      </c>
      <c r="J3095" s="1" t="s">
        <v>3777</v>
      </c>
      <c r="K3095" s="1" t="s">
        <v>107</v>
      </c>
      <c r="L3095" s="1" t="s">
        <v>3778</v>
      </c>
      <c r="M3095" s="1" t="s">
        <v>3784</v>
      </c>
      <c r="N3095" s="1" t="s">
        <v>3738</v>
      </c>
      <c r="O3095" s="1" t="s">
        <v>49</v>
      </c>
      <c r="P3095">
        <v>273.17110000000002</v>
      </c>
      <c r="Q3095" s="1" t="s">
        <v>3780</v>
      </c>
      <c r="R3095">
        <v>0.50000018303546756</v>
      </c>
      <c r="S3095" s="1" t="s">
        <v>51</v>
      </c>
      <c r="T3095" s="1" t="s">
        <v>52</v>
      </c>
      <c r="U3095">
        <v>136.5856</v>
      </c>
      <c r="V3095">
        <v>125.6587</v>
      </c>
      <c r="W3095">
        <v>125.6587</v>
      </c>
      <c r="X3095" s="1" t="s">
        <v>53</v>
      </c>
      <c r="Y3095" s="1" t="s">
        <v>49</v>
      </c>
      <c r="Z3095" s="1" t="s">
        <v>3778</v>
      </c>
      <c r="AA3095" s="1" t="s">
        <v>55</v>
      </c>
      <c r="AB3095" s="1" t="s">
        <v>56</v>
      </c>
      <c r="AC3095" s="1" t="s">
        <v>57</v>
      </c>
      <c r="AD3095" s="1" t="s">
        <v>58</v>
      </c>
      <c r="AE3095" s="1" t="s">
        <v>59</v>
      </c>
      <c r="AF3095" s="1" t="s">
        <v>56</v>
      </c>
      <c r="AG3095" s="1" t="s">
        <v>3745</v>
      </c>
      <c r="AH3095">
        <v>1291</v>
      </c>
      <c r="AI3095" s="1" t="s">
        <v>56</v>
      </c>
      <c r="AJ3095" s="1" t="s">
        <v>56</v>
      </c>
      <c r="AK3095" s="1" t="s">
        <v>61</v>
      </c>
      <c r="AL3095">
        <v>1</v>
      </c>
      <c r="AM3095" s="1" t="s">
        <v>6361</v>
      </c>
      <c r="AN3095" s="2">
        <v>46174</v>
      </c>
      <c r="AO3095" s="3">
        <v>46174</v>
      </c>
    </row>
    <row r="3096" spans="1:41">
      <c r="A3096" s="1" t="s">
        <v>6362</v>
      </c>
      <c r="B3096" s="1" t="s">
        <v>3733</v>
      </c>
      <c r="E3096" s="1" t="s">
        <v>3787</v>
      </c>
      <c r="F3096">
        <v>46176.833333333336</v>
      </c>
      <c r="G3096">
        <v>46177.833333333336</v>
      </c>
      <c r="H3096">
        <v>46173.833333333336</v>
      </c>
      <c r="I3096">
        <v>46203.833333333336</v>
      </c>
      <c r="J3096" s="1" t="s">
        <v>3735</v>
      </c>
      <c r="K3096" s="1" t="s">
        <v>45</v>
      </c>
      <c r="L3096" s="1" t="s">
        <v>3736</v>
      </c>
      <c r="M3096" s="1" t="s">
        <v>3788</v>
      </c>
      <c r="N3096" s="1" t="s">
        <v>3738</v>
      </c>
      <c r="O3096" s="1" t="s">
        <v>49</v>
      </c>
      <c r="P3096">
        <v>699.04449999999997</v>
      </c>
      <c r="Q3096" s="1" t="s">
        <v>3739</v>
      </c>
      <c r="R3096">
        <v>3.1611006166274103E-2</v>
      </c>
      <c r="S3096" s="1" t="s">
        <v>3740</v>
      </c>
      <c r="T3096" s="1" t="s">
        <v>52</v>
      </c>
      <c r="U3096">
        <v>22.0975</v>
      </c>
      <c r="V3096">
        <v>17.930499999999999</v>
      </c>
      <c r="W3096">
        <v>17.930499999999999</v>
      </c>
      <c r="X3096" s="1" t="s">
        <v>53</v>
      </c>
      <c r="Y3096" s="1" t="s">
        <v>49</v>
      </c>
      <c r="Z3096" s="1" t="s">
        <v>3736</v>
      </c>
      <c r="AA3096" s="1" t="s">
        <v>3789</v>
      </c>
      <c r="AB3096" s="1" t="s">
        <v>3790</v>
      </c>
      <c r="AC3096" s="1" t="s">
        <v>125</v>
      </c>
      <c r="AD3096" s="1" t="s">
        <v>3791</v>
      </c>
      <c r="AE3096" s="1" t="s">
        <v>3792</v>
      </c>
      <c r="AF3096" s="1" t="s">
        <v>70</v>
      </c>
      <c r="AG3096" s="1" t="s">
        <v>3745</v>
      </c>
      <c r="AH3096">
        <v>1292</v>
      </c>
      <c r="AI3096" s="1" t="s">
        <v>70</v>
      </c>
      <c r="AJ3096" s="1" t="s">
        <v>71</v>
      </c>
      <c r="AK3096" s="1" t="s">
        <v>72</v>
      </c>
      <c r="AL3096">
        <v>1</v>
      </c>
      <c r="AM3096" s="1" t="s">
        <v>6363</v>
      </c>
      <c r="AN3096" s="2">
        <v>46174</v>
      </c>
      <c r="AO3096" s="3">
        <v>46174</v>
      </c>
    </row>
    <row r="3097" spans="1:41">
      <c r="A3097" s="1" t="s">
        <v>6364</v>
      </c>
      <c r="B3097" s="1" t="s">
        <v>3733</v>
      </c>
      <c r="E3097" s="1" t="s">
        <v>3787</v>
      </c>
      <c r="F3097">
        <v>46176.833333333336</v>
      </c>
      <c r="G3097">
        <v>46177.833333333336</v>
      </c>
      <c r="H3097">
        <v>46173.833333333336</v>
      </c>
      <c r="I3097">
        <v>46203.833333333336</v>
      </c>
      <c r="J3097" s="1" t="s">
        <v>3735</v>
      </c>
      <c r="K3097" s="1" t="s">
        <v>45</v>
      </c>
      <c r="L3097" s="1" t="s">
        <v>3736</v>
      </c>
      <c r="M3097" s="1" t="s">
        <v>3795</v>
      </c>
      <c r="N3097" s="1" t="s">
        <v>3738</v>
      </c>
      <c r="O3097" s="1" t="s">
        <v>49</v>
      </c>
      <c r="P3097">
        <v>659.15549999999996</v>
      </c>
      <c r="Q3097" s="1" t="s">
        <v>3739</v>
      </c>
      <c r="R3097">
        <v>3.1611053840861526E-2</v>
      </c>
      <c r="S3097" s="1" t="s">
        <v>3740</v>
      </c>
      <c r="T3097" s="1" t="s">
        <v>52</v>
      </c>
      <c r="U3097">
        <v>20.836600000000001</v>
      </c>
      <c r="V3097">
        <v>16.907299999999999</v>
      </c>
      <c r="W3097">
        <v>16.907299999999999</v>
      </c>
      <c r="X3097" s="1" t="s">
        <v>53</v>
      </c>
      <c r="Y3097" s="1" t="s">
        <v>49</v>
      </c>
      <c r="Z3097" s="1" t="s">
        <v>3736</v>
      </c>
      <c r="AA3097" s="1" t="s">
        <v>3789</v>
      </c>
      <c r="AB3097" s="1" t="s">
        <v>3790</v>
      </c>
      <c r="AC3097" s="1" t="s">
        <v>125</v>
      </c>
      <c r="AD3097" s="1" t="s">
        <v>3791</v>
      </c>
      <c r="AE3097" s="1" t="s">
        <v>3792</v>
      </c>
      <c r="AF3097" s="1" t="s">
        <v>70</v>
      </c>
      <c r="AG3097" s="1" t="s">
        <v>3745</v>
      </c>
      <c r="AH3097">
        <v>1293</v>
      </c>
      <c r="AI3097" s="1" t="s">
        <v>70</v>
      </c>
      <c r="AJ3097" s="1" t="s">
        <v>71</v>
      </c>
      <c r="AK3097" s="1" t="s">
        <v>72</v>
      </c>
      <c r="AL3097">
        <v>1</v>
      </c>
      <c r="AM3097" s="1" t="s">
        <v>6365</v>
      </c>
      <c r="AN3097" s="2">
        <v>46174</v>
      </c>
      <c r="AO3097" s="3">
        <v>46174</v>
      </c>
    </row>
    <row r="3098" spans="1:41">
      <c r="A3098" s="1" t="s">
        <v>6366</v>
      </c>
      <c r="B3098" s="1" t="s">
        <v>3733</v>
      </c>
      <c r="E3098" s="1" t="s">
        <v>3787</v>
      </c>
      <c r="F3098">
        <v>46176.833333333336</v>
      </c>
      <c r="G3098">
        <v>46177.833333333336</v>
      </c>
      <c r="H3098">
        <v>46173.833333333336</v>
      </c>
      <c r="I3098">
        <v>46203.833333333336</v>
      </c>
      <c r="J3098" s="1" t="s">
        <v>3751</v>
      </c>
      <c r="K3098" s="1" t="s">
        <v>124</v>
      </c>
      <c r="L3098" s="1" t="s">
        <v>3752</v>
      </c>
      <c r="M3098" s="1" t="s">
        <v>3798</v>
      </c>
      <c r="N3098" s="1" t="s">
        <v>3738</v>
      </c>
      <c r="O3098" s="1" t="s">
        <v>49</v>
      </c>
      <c r="P3098">
        <v>5.0250000000000004</v>
      </c>
      <c r="Q3098" s="1" t="s">
        <v>3754</v>
      </c>
      <c r="R3098">
        <v>6.2499502487562193</v>
      </c>
      <c r="S3098" s="1" t="s">
        <v>51</v>
      </c>
      <c r="T3098" s="1" t="s">
        <v>52</v>
      </c>
      <c r="U3098">
        <v>31.405999999999999</v>
      </c>
      <c r="V3098">
        <v>29.835699999999999</v>
      </c>
      <c r="W3098">
        <v>29.835699999999999</v>
      </c>
      <c r="X3098" s="1" t="s">
        <v>53</v>
      </c>
      <c r="Y3098" s="1" t="s">
        <v>49</v>
      </c>
      <c r="Z3098" s="1" t="s">
        <v>3752</v>
      </c>
      <c r="AA3098" s="1" t="s">
        <v>3789</v>
      </c>
      <c r="AB3098" s="1" t="s">
        <v>3790</v>
      </c>
      <c r="AC3098" s="1" t="s">
        <v>125</v>
      </c>
      <c r="AD3098" s="1" t="s">
        <v>3791</v>
      </c>
      <c r="AE3098" s="1" t="s">
        <v>3792</v>
      </c>
      <c r="AF3098" s="1" t="s">
        <v>70</v>
      </c>
      <c r="AG3098" s="1" t="s">
        <v>3745</v>
      </c>
      <c r="AH3098">
        <v>1294</v>
      </c>
      <c r="AI3098" s="1" t="s">
        <v>70</v>
      </c>
      <c r="AJ3098" s="1" t="s">
        <v>71</v>
      </c>
      <c r="AK3098" s="1" t="s">
        <v>72</v>
      </c>
      <c r="AL3098">
        <v>1</v>
      </c>
      <c r="AM3098" s="1" t="s">
        <v>6367</v>
      </c>
      <c r="AN3098" s="2">
        <v>46174</v>
      </c>
      <c r="AO3098" s="3">
        <v>46174</v>
      </c>
    </row>
    <row r="3099" spans="1:41">
      <c r="A3099" s="1" t="s">
        <v>6368</v>
      </c>
      <c r="B3099" s="1" t="s">
        <v>3733</v>
      </c>
      <c r="E3099" s="1" t="s">
        <v>3787</v>
      </c>
      <c r="F3099">
        <v>46176.833333333336</v>
      </c>
      <c r="G3099">
        <v>46177.833333333336</v>
      </c>
      <c r="H3099">
        <v>46173.833333333336</v>
      </c>
      <c r="I3099">
        <v>46203.833333333336</v>
      </c>
      <c r="J3099" s="1" t="s">
        <v>3751</v>
      </c>
      <c r="K3099" s="1" t="s">
        <v>124</v>
      </c>
      <c r="L3099" s="1" t="s">
        <v>3752</v>
      </c>
      <c r="M3099" s="1" t="s">
        <v>3801</v>
      </c>
      <c r="N3099" s="1" t="s">
        <v>3738</v>
      </c>
      <c r="O3099" s="1" t="s">
        <v>49</v>
      </c>
      <c r="P3099">
        <v>4.9640000000000004</v>
      </c>
      <c r="Q3099" s="1" t="s">
        <v>3754</v>
      </c>
      <c r="R3099">
        <v>6.2500604351329567</v>
      </c>
      <c r="S3099" s="1" t="s">
        <v>51</v>
      </c>
      <c r="T3099" s="1" t="s">
        <v>52</v>
      </c>
      <c r="U3099">
        <v>31.025300000000001</v>
      </c>
      <c r="V3099">
        <v>29.474</v>
      </c>
      <c r="W3099">
        <v>29.474</v>
      </c>
      <c r="X3099" s="1" t="s">
        <v>53</v>
      </c>
      <c r="Y3099" s="1" t="s">
        <v>49</v>
      </c>
      <c r="Z3099" s="1" t="s">
        <v>3752</v>
      </c>
      <c r="AA3099" s="1" t="s">
        <v>55</v>
      </c>
      <c r="AB3099" s="1" t="s">
        <v>56</v>
      </c>
      <c r="AC3099" s="1" t="s">
        <v>57</v>
      </c>
      <c r="AD3099" s="1" t="s">
        <v>58</v>
      </c>
      <c r="AE3099" s="1" t="s">
        <v>59</v>
      </c>
      <c r="AF3099" s="1" t="s">
        <v>56</v>
      </c>
      <c r="AG3099" s="1" t="s">
        <v>3745</v>
      </c>
      <c r="AH3099">
        <v>1295</v>
      </c>
      <c r="AI3099" s="1" t="s">
        <v>56</v>
      </c>
      <c r="AJ3099" s="1" t="s">
        <v>56</v>
      </c>
      <c r="AK3099" s="1" t="s">
        <v>61</v>
      </c>
      <c r="AL3099">
        <v>1</v>
      </c>
      <c r="AM3099" s="1" t="s">
        <v>6369</v>
      </c>
      <c r="AN3099" s="2">
        <v>46174</v>
      </c>
      <c r="AO3099" s="3">
        <v>46174</v>
      </c>
    </row>
    <row r="3100" spans="1:41">
      <c r="A3100" s="1" t="s">
        <v>6370</v>
      </c>
      <c r="B3100" s="1" t="s">
        <v>3733</v>
      </c>
      <c r="E3100" s="1" t="s">
        <v>3787</v>
      </c>
      <c r="F3100">
        <v>46176.833333333336</v>
      </c>
      <c r="G3100">
        <v>46177.833333333336</v>
      </c>
      <c r="H3100">
        <v>46173.833333333336</v>
      </c>
      <c r="I3100">
        <v>46203.833333333336</v>
      </c>
      <c r="J3100" s="1" t="s">
        <v>3760</v>
      </c>
      <c r="K3100" s="1" t="s">
        <v>76</v>
      </c>
      <c r="L3100" s="1" t="s">
        <v>3761</v>
      </c>
      <c r="M3100" s="1" t="s">
        <v>3804</v>
      </c>
      <c r="N3100" s="1" t="s">
        <v>3738</v>
      </c>
      <c r="O3100" s="1" t="s">
        <v>49</v>
      </c>
      <c r="P3100">
        <v>151.24639999999999</v>
      </c>
      <c r="Q3100" s="1" t="s">
        <v>3763</v>
      </c>
      <c r="R3100">
        <v>2.5999957684943245E-2</v>
      </c>
      <c r="S3100" s="1" t="s">
        <v>51</v>
      </c>
      <c r="T3100" s="1" t="s">
        <v>52</v>
      </c>
      <c r="U3100">
        <v>3.9323999999999999</v>
      </c>
      <c r="V3100">
        <v>3.6299000000000001</v>
      </c>
      <c r="W3100">
        <v>3.6299000000000001</v>
      </c>
      <c r="X3100" s="1" t="s">
        <v>53</v>
      </c>
      <c r="Y3100" s="1" t="s">
        <v>49</v>
      </c>
      <c r="Z3100" s="1" t="s">
        <v>3761</v>
      </c>
      <c r="AA3100" s="1" t="s">
        <v>3789</v>
      </c>
      <c r="AB3100" s="1" t="s">
        <v>3790</v>
      </c>
      <c r="AC3100" s="1" t="s">
        <v>125</v>
      </c>
      <c r="AD3100" s="1" t="s">
        <v>3791</v>
      </c>
      <c r="AE3100" s="1" t="s">
        <v>3792</v>
      </c>
      <c r="AF3100" s="1" t="s">
        <v>70</v>
      </c>
      <c r="AG3100" s="1" t="s">
        <v>3745</v>
      </c>
      <c r="AH3100">
        <v>1296</v>
      </c>
      <c r="AI3100" s="1" t="s">
        <v>70</v>
      </c>
      <c r="AJ3100" s="1" t="s">
        <v>71</v>
      </c>
      <c r="AK3100" s="1" t="s">
        <v>72</v>
      </c>
      <c r="AL3100">
        <v>1</v>
      </c>
      <c r="AM3100" s="1" t="s">
        <v>6371</v>
      </c>
      <c r="AN3100" s="2">
        <v>46174</v>
      </c>
      <c r="AO3100" s="3">
        <v>46174</v>
      </c>
    </row>
    <row r="3101" spans="1:41">
      <c r="A3101" s="1" t="s">
        <v>6372</v>
      </c>
      <c r="B3101" s="1" t="s">
        <v>3733</v>
      </c>
      <c r="E3101" s="1" t="s">
        <v>3787</v>
      </c>
      <c r="F3101">
        <v>46176.833333333336</v>
      </c>
      <c r="G3101">
        <v>46177.833333333336</v>
      </c>
      <c r="H3101">
        <v>46173.833333333336</v>
      </c>
      <c r="I3101">
        <v>46203.833333333336</v>
      </c>
      <c r="J3101" s="1" t="s">
        <v>3760</v>
      </c>
      <c r="K3101" s="1" t="s">
        <v>76</v>
      </c>
      <c r="L3101" s="1" t="s">
        <v>3761</v>
      </c>
      <c r="M3101" s="1" t="s">
        <v>3807</v>
      </c>
      <c r="N3101" s="1" t="s">
        <v>3738</v>
      </c>
      <c r="O3101" s="1" t="s">
        <v>49</v>
      </c>
      <c r="P3101">
        <v>152.4307</v>
      </c>
      <c r="Q3101" s="1" t="s">
        <v>3763</v>
      </c>
      <c r="R3101">
        <v>2.6000011808644845E-2</v>
      </c>
      <c r="S3101" s="1" t="s">
        <v>51</v>
      </c>
      <c r="T3101" s="1" t="s">
        <v>52</v>
      </c>
      <c r="U3101">
        <v>3.9632000000000001</v>
      </c>
      <c r="V3101">
        <v>3.6583000000000001</v>
      </c>
      <c r="W3101">
        <v>3.6583000000000001</v>
      </c>
      <c r="X3101" s="1" t="s">
        <v>53</v>
      </c>
      <c r="Y3101" s="1" t="s">
        <v>49</v>
      </c>
      <c r="Z3101" s="1" t="s">
        <v>3761</v>
      </c>
      <c r="AA3101" s="1" t="s">
        <v>3789</v>
      </c>
      <c r="AB3101" s="1" t="s">
        <v>3790</v>
      </c>
      <c r="AC3101" s="1" t="s">
        <v>125</v>
      </c>
      <c r="AD3101" s="1" t="s">
        <v>3791</v>
      </c>
      <c r="AE3101" s="1" t="s">
        <v>3792</v>
      </c>
      <c r="AF3101" s="1" t="s">
        <v>70</v>
      </c>
      <c r="AG3101" s="1" t="s">
        <v>3745</v>
      </c>
      <c r="AH3101">
        <v>1297</v>
      </c>
      <c r="AI3101" s="1" t="s">
        <v>70</v>
      </c>
      <c r="AJ3101" s="1" t="s">
        <v>71</v>
      </c>
      <c r="AK3101" s="1" t="s">
        <v>72</v>
      </c>
      <c r="AL3101">
        <v>1</v>
      </c>
      <c r="AM3101" s="1" t="s">
        <v>6373</v>
      </c>
      <c r="AN3101" s="2">
        <v>46174</v>
      </c>
      <c r="AO3101" s="3">
        <v>46174</v>
      </c>
    </row>
    <row r="3102" spans="1:41">
      <c r="A3102" s="1" t="s">
        <v>6374</v>
      </c>
      <c r="B3102" s="1" t="s">
        <v>3733</v>
      </c>
      <c r="E3102" s="1" t="s">
        <v>3787</v>
      </c>
      <c r="F3102">
        <v>46176.833333333336</v>
      </c>
      <c r="G3102">
        <v>46177.833333333336</v>
      </c>
      <c r="H3102">
        <v>46173.833333333336</v>
      </c>
      <c r="I3102">
        <v>46203.833333333336</v>
      </c>
      <c r="J3102" s="1" t="s">
        <v>3769</v>
      </c>
      <c r="K3102" s="1" t="s">
        <v>87</v>
      </c>
      <c r="L3102" s="1" t="s">
        <v>3770</v>
      </c>
      <c r="M3102" s="1" t="s">
        <v>3810</v>
      </c>
      <c r="N3102" s="1" t="s">
        <v>3738</v>
      </c>
      <c r="O3102" s="1" t="s">
        <v>49</v>
      </c>
      <c r="P3102">
        <v>195.12710000000001</v>
      </c>
      <c r="Q3102" s="1" t="s">
        <v>3739</v>
      </c>
      <c r="R3102">
        <v>8.2600007892291744E-2</v>
      </c>
      <c r="S3102" s="1" t="s">
        <v>3740</v>
      </c>
      <c r="T3102" s="1" t="s">
        <v>52</v>
      </c>
      <c r="U3102">
        <v>16.1175</v>
      </c>
      <c r="V3102">
        <v>13.2842</v>
      </c>
      <c r="W3102">
        <v>13.2842</v>
      </c>
      <c r="X3102" s="1" t="s">
        <v>53</v>
      </c>
      <c r="Y3102" s="1" t="s">
        <v>49</v>
      </c>
      <c r="Z3102" s="1" t="s">
        <v>3770</v>
      </c>
      <c r="AA3102" s="1" t="s">
        <v>3789</v>
      </c>
      <c r="AB3102" s="1" t="s">
        <v>3790</v>
      </c>
      <c r="AC3102" s="1" t="s">
        <v>125</v>
      </c>
      <c r="AD3102" s="1" t="s">
        <v>3791</v>
      </c>
      <c r="AE3102" s="1" t="s">
        <v>3792</v>
      </c>
      <c r="AF3102" s="1" t="s">
        <v>70</v>
      </c>
      <c r="AG3102" s="1" t="s">
        <v>3745</v>
      </c>
      <c r="AH3102">
        <v>1298</v>
      </c>
      <c r="AI3102" s="1" t="s">
        <v>70</v>
      </c>
      <c r="AJ3102" s="1" t="s">
        <v>71</v>
      </c>
      <c r="AK3102" s="1" t="s">
        <v>72</v>
      </c>
      <c r="AL3102">
        <v>1</v>
      </c>
      <c r="AM3102" s="1" t="s">
        <v>6375</v>
      </c>
      <c r="AN3102" s="2">
        <v>46174</v>
      </c>
      <c r="AO3102" s="3">
        <v>46174</v>
      </c>
    </row>
    <row r="3103" spans="1:41">
      <c r="A3103" s="1" t="s">
        <v>6376</v>
      </c>
      <c r="B3103" s="1" t="s">
        <v>3733</v>
      </c>
      <c r="E3103" s="1" t="s">
        <v>3787</v>
      </c>
      <c r="F3103">
        <v>46176.833333333336</v>
      </c>
      <c r="G3103">
        <v>46177.833333333336</v>
      </c>
      <c r="H3103">
        <v>46173.833333333336</v>
      </c>
      <c r="I3103">
        <v>46203.833333333336</v>
      </c>
      <c r="J3103" s="1" t="s">
        <v>3769</v>
      </c>
      <c r="K3103" s="1" t="s">
        <v>87</v>
      </c>
      <c r="L3103" s="1" t="s">
        <v>3770</v>
      </c>
      <c r="M3103" s="1" t="s">
        <v>3813</v>
      </c>
      <c r="N3103" s="1" t="s">
        <v>3738</v>
      </c>
      <c r="O3103" s="1" t="s">
        <v>49</v>
      </c>
      <c r="P3103">
        <v>179.99090000000001</v>
      </c>
      <c r="Q3103" s="1" t="s">
        <v>3739</v>
      </c>
      <c r="R3103">
        <v>8.2600287014510179E-2</v>
      </c>
      <c r="S3103" s="1" t="s">
        <v>3740</v>
      </c>
      <c r="T3103" s="1" t="s">
        <v>52</v>
      </c>
      <c r="U3103">
        <v>14.8673</v>
      </c>
      <c r="V3103">
        <v>12.2538</v>
      </c>
      <c r="W3103">
        <v>12.2538</v>
      </c>
      <c r="X3103" s="1" t="s">
        <v>53</v>
      </c>
      <c r="Y3103" s="1" t="s">
        <v>49</v>
      </c>
      <c r="Z3103" s="1" t="s">
        <v>3770</v>
      </c>
      <c r="AA3103" s="1" t="s">
        <v>3789</v>
      </c>
      <c r="AB3103" s="1" t="s">
        <v>3790</v>
      </c>
      <c r="AC3103" s="1" t="s">
        <v>125</v>
      </c>
      <c r="AD3103" s="1" t="s">
        <v>3791</v>
      </c>
      <c r="AE3103" s="1" t="s">
        <v>3792</v>
      </c>
      <c r="AF3103" s="1" t="s">
        <v>70</v>
      </c>
      <c r="AG3103" s="1" t="s">
        <v>3745</v>
      </c>
      <c r="AH3103">
        <v>1299</v>
      </c>
      <c r="AI3103" s="1" t="s">
        <v>70</v>
      </c>
      <c r="AJ3103" s="1" t="s">
        <v>71</v>
      </c>
      <c r="AK3103" s="1" t="s">
        <v>72</v>
      </c>
      <c r="AL3103">
        <v>1</v>
      </c>
      <c r="AM3103" s="1" t="s">
        <v>6377</v>
      </c>
      <c r="AN3103" s="2">
        <v>46174</v>
      </c>
      <c r="AO3103" s="3">
        <v>46174</v>
      </c>
    </row>
    <row r="3104" spans="1:41">
      <c r="A3104" s="1" t="s">
        <v>6378</v>
      </c>
      <c r="B3104" s="1" t="s">
        <v>3733</v>
      </c>
      <c r="E3104" s="1" t="s">
        <v>3787</v>
      </c>
      <c r="F3104">
        <v>46176.833333333336</v>
      </c>
      <c r="G3104">
        <v>46177.833333333336</v>
      </c>
      <c r="H3104">
        <v>46173.833333333336</v>
      </c>
      <c r="I3104">
        <v>46203.833333333336</v>
      </c>
      <c r="J3104" s="1" t="s">
        <v>3777</v>
      </c>
      <c r="K3104" s="1" t="s">
        <v>107</v>
      </c>
      <c r="L3104" s="1" t="s">
        <v>3778</v>
      </c>
      <c r="M3104" s="1" t="s">
        <v>3816</v>
      </c>
      <c r="N3104" s="1" t="s">
        <v>3738</v>
      </c>
      <c r="O3104" s="1" t="s">
        <v>49</v>
      </c>
      <c r="P3104">
        <v>144.71119999999999</v>
      </c>
      <c r="Q3104" s="1" t="s">
        <v>3780</v>
      </c>
      <c r="R3104">
        <v>0.5</v>
      </c>
      <c r="S3104" s="1" t="s">
        <v>51</v>
      </c>
      <c r="T3104" s="1" t="s">
        <v>52</v>
      </c>
      <c r="U3104">
        <v>72.355599999999995</v>
      </c>
      <c r="V3104">
        <v>66.567099999999996</v>
      </c>
      <c r="W3104">
        <v>66.567099999999996</v>
      </c>
      <c r="X3104" s="1" t="s">
        <v>53</v>
      </c>
      <c r="Y3104" s="1" t="s">
        <v>49</v>
      </c>
      <c r="Z3104" s="1" t="s">
        <v>3778</v>
      </c>
      <c r="AA3104" s="1" t="s">
        <v>3817</v>
      </c>
      <c r="AB3104" s="1" t="s">
        <v>3790</v>
      </c>
      <c r="AC3104" s="1" t="s">
        <v>125</v>
      </c>
      <c r="AD3104" s="1" t="s">
        <v>3791</v>
      </c>
      <c r="AE3104" s="1" t="s">
        <v>3792</v>
      </c>
      <c r="AF3104" s="1" t="s">
        <v>70</v>
      </c>
      <c r="AG3104" s="1" t="s">
        <v>3745</v>
      </c>
      <c r="AH3104">
        <v>1300</v>
      </c>
      <c r="AI3104" s="1" t="s">
        <v>113</v>
      </c>
      <c r="AJ3104" s="1" t="s">
        <v>114</v>
      </c>
      <c r="AK3104" s="1" t="s">
        <v>115</v>
      </c>
      <c r="AL3104">
        <v>1</v>
      </c>
      <c r="AM3104" s="1" t="s">
        <v>6379</v>
      </c>
      <c r="AN3104" s="2">
        <v>46174</v>
      </c>
      <c r="AO3104" s="3">
        <v>46174</v>
      </c>
    </row>
    <row r="3105" spans="1:41">
      <c r="A3105" s="1" t="s">
        <v>6380</v>
      </c>
      <c r="B3105" s="1" t="s">
        <v>3733</v>
      </c>
      <c r="E3105" s="1" t="s">
        <v>3787</v>
      </c>
      <c r="F3105">
        <v>46176.833333333336</v>
      </c>
      <c r="G3105">
        <v>46177.833333333336</v>
      </c>
      <c r="H3105">
        <v>46173.833333333336</v>
      </c>
      <c r="I3105">
        <v>46203.833333333336</v>
      </c>
      <c r="J3105" s="1" t="s">
        <v>3777</v>
      </c>
      <c r="K3105" s="1" t="s">
        <v>107</v>
      </c>
      <c r="L3105" s="1" t="s">
        <v>3778</v>
      </c>
      <c r="M3105" s="1" t="s">
        <v>3820</v>
      </c>
      <c r="N3105" s="1" t="s">
        <v>3738</v>
      </c>
      <c r="O3105" s="1" t="s">
        <v>49</v>
      </c>
      <c r="P3105">
        <v>147.21969999999999</v>
      </c>
      <c r="Q3105" s="1" t="s">
        <v>3780</v>
      </c>
      <c r="R3105">
        <v>0.49999966037153992</v>
      </c>
      <c r="S3105" s="1" t="s">
        <v>51</v>
      </c>
      <c r="T3105" s="1" t="s">
        <v>52</v>
      </c>
      <c r="U3105">
        <v>73.609800000000007</v>
      </c>
      <c r="V3105">
        <v>67.721000000000004</v>
      </c>
      <c r="W3105">
        <v>67.721000000000004</v>
      </c>
      <c r="X3105" s="1" t="s">
        <v>53</v>
      </c>
      <c r="Y3105" s="1" t="s">
        <v>49</v>
      </c>
      <c r="Z3105" s="1" t="s">
        <v>3778</v>
      </c>
      <c r="AA3105" s="1" t="s">
        <v>55</v>
      </c>
      <c r="AB3105" s="1" t="s">
        <v>56</v>
      </c>
      <c r="AC3105" s="1" t="s">
        <v>57</v>
      </c>
      <c r="AD3105" s="1" t="s">
        <v>58</v>
      </c>
      <c r="AE3105" s="1" t="s">
        <v>59</v>
      </c>
      <c r="AF3105" s="1" t="s">
        <v>56</v>
      </c>
      <c r="AG3105" s="1" t="s">
        <v>3745</v>
      </c>
      <c r="AH3105">
        <v>1301</v>
      </c>
      <c r="AI3105" s="1" t="s">
        <v>56</v>
      </c>
      <c r="AJ3105" s="1" t="s">
        <v>56</v>
      </c>
      <c r="AK3105" s="1" t="s">
        <v>61</v>
      </c>
      <c r="AL3105">
        <v>1</v>
      </c>
      <c r="AM3105" s="1" t="s">
        <v>6381</v>
      </c>
      <c r="AN3105" s="2">
        <v>46174</v>
      </c>
      <c r="AO3105" s="3">
        <v>46174</v>
      </c>
    </row>
    <row r="3106" spans="1:41">
      <c r="A3106" s="1" t="s">
        <v>6382</v>
      </c>
      <c r="B3106" s="1" t="s">
        <v>3733</v>
      </c>
      <c r="E3106" s="1" t="s">
        <v>3734</v>
      </c>
      <c r="F3106">
        <v>46177.833333333336</v>
      </c>
      <c r="G3106">
        <v>46178.833333333336</v>
      </c>
      <c r="H3106">
        <v>46173.833333333336</v>
      </c>
      <c r="I3106">
        <v>46203.833333333336</v>
      </c>
      <c r="J3106" s="1" t="s">
        <v>3735</v>
      </c>
      <c r="K3106" s="1" t="s">
        <v>45</v>
      </c>
      <c r="L3106" s="1" t="s">
        <v>3736</v>
      </c>
      <c r="M3106" s="1" t="s">
        <v>3737</v>
      </c>
      <c r="N3106" s="1" t="s">
        <v>3738</v>
      </c>
      <c r="O3106" s="1" t="s">
        <v>49</v>
      </c>
      <c r="P3106">
        <v>1479.1219000000001</v>
      </c>
      <c r="Q3106" s="1" t="s">
        <v>3739</v>
      </c>
      <c r="R3106">
        <v>3.1610984868792762E-2</v>
      </c>
      <c r="S3106" s="1" t="s">
        <v>3740</v>
      </c>
      <c r="T3106" s="1" t="s">
        <v>52</v>
      </c>
      <c r="U3106">
        <v>46.756500000000003</v>
      </c>
      <c r="V3106">
        <v>37.939500000000002</v>
      </c>
      <c r="W3106">
        <v>37.939500000000002</v>
      </c>
      <c r="X3106" s="1" t="s">
        <v>53</v>
      </c>
      <c r="Y3106" s="1" t="s">
        <v>49</v>
      </c>
      <c r="Z3106" s="1" t="s">
        <v>3736</v>
      </c>
      <c r="AA3106" s="1" t="s">
        <v>3741</v>
      </c>
      <c r="AB3106" s="1" t="s">
        <v>3742</v>
      </c>
      <c r="AC3106" s="1" t="s">
        <v>67</v>
      </c>
      <c r="AD3106" s="1" t="s">
        <v>3743</v>
      </c>
      <c r="AE3106" s="1" t="s">
        <v>3744</v>
      </c>
      <c r="AF3106" s="1" t="s">
        <v>70</v>
      </c>
      <c r="AG3106" s="1" t="s">
        <v>3745</v>
      </c>
      <c r="AH3106">
        <v>1302</v>
      </c>
      <c r="AI3106" s="1" t="s">
        <v>70</v>
      </c>
      <c r="AJ3106" s="1" t="s">
        <v>71</v>
      </c>
      <c r="AK3106" s="1" t="s">
        <v>72</v>
      </c>
      <c r="AL3106">
        <v>1</v>
      </c>
      <c r="AM3106" s="1" t="s">
        <v>6383</v>
      </c>
      <c r="AN3106" s="2">
        <v>46174</v>
      </c>
      <c r="AO3106" s="3">
        <v>46174</v>
      </c>
    </row>
    <row r="3107" spans="1:41">
      <c r="A3107" s="1" t="s">
        <v>6384</v>
      </c>
      <c r="B3107" s="1" t="s">
        <v>3733</v>
      </c>
      <c r="E3107" s="1" t="s">
        <v>3734</v>
      </c>
      <c r="F3107">
        <v>46177.833333333336</v>
      </c>
      <c r="G3107">
        <v>46178.833333333336</v>
      </c>
      <c r="H3107">
        <v>46173.833333333336</v>
      </c>
      <c r="I3107">
        <v>46203.833333333336</v>
      </c>
      <c r="J3107" s="1" t="s">
        <v>3735</v>
      </c>
      <c r="K3107" s="1" t="s">
        <v>45</v>
      </c>
      <c r="L3107" s="1" t="s">
        <v>3736</v>
      </c>
      <c r="M3107" s="1" t="s">
        <v>3748</v>
      </c>
      <c r="N3107" s="1" t="s">
        <v>3738</v>
      </c>
      <c r="O3107" s="1" t="s">
        <v>49</v>
      </c>
      <c r="P3107">
        <v>1465.0889999999999</v>
      </c>
      <c r="Q3107" s="1" t="s">
        <v>3739</v>
      </c>
      <c r="R3107">
        <v>3.16109806298457E-2</v>
      </c>
      <c r="S3107" s="1" t="s">
        <v>3740</v>
      </c>
      <c r="T3107" s="1" t="s">
        <v>52</v>
      </c>
      <c r="U3107">
        <v>46.312899999999999</v>
      </c>
      <c r="V3107">
        <v>37.579500000000003</v>
      </c>
      <c r="W3107">
        <v>37.579500000000003</v>
      </c>
      <c r="X3107" s="1" t="s">
        <v>53</v>
      </c>
      <c r="Y3107" s="1" t="s">
        <v>49</v>
      </c>
      <c r="Z3107" s="1" t="s">
        <v>3736</v>
      </c>
      <c r="AA3107" s="1" t="s">
        <v>3741</v>
      </c>
      <c r="AB3107" s="1" t="s">
        <v>3742</v>
      </c>
      <c r="AC3107" s="1" t="s">
        <v>67</v>
      </c>
      <c r="AD3107" s="1" t="s">
        <v>3743</v>
      </c>
      <c r="AE3107" s="1" t="s">
        <v>3744</v>
      </c>
      <c r="AF3107" s="1" t="s">
        <v>70</v>
      </c>
      <c r="AG3107" s="1" t="s">
        <v>3745</v>
      </c>
      <c r="AH3107">
        <v>1303</v>
      </c>
      <c r="AI3107" s="1" t="s">
        <v>70</v>
      </c>
      <c r="AJ3107" s="1" t="s">
        <v>71</v>
      </c>
      <c r="AK3107" s="1" t="s">
        <v>72</v>
      </c>
      <c r="AL3107">
        <v>1</v>
      </c>
      <c r="AM3107" s="1" t="s">
        <v>6385</v>
      </c>
      <c r="AN3107" s="2">
        <v>46174</v>
      </c>
      <c r="AO3107" s="3">
        <v>46174</v>
      </c>
    </row>
    <row r="3108" spans="1:41">
      <c r="A3108" s="1" t="s">
        <v>6386</v>
      </c>
      <c r="B3108" s="1" t="s">
        <v>3733</v>
      </c>
      <c r="E3108" s="1" t="s">
        <v>3734</v>
      </c>
      <c r="F3108">
        <v>46177.833333333336</v>
      </c>
      <c r="G3108">
        <v>46178.833333333336</v>
      </c>
      <c r="H3108">
        <v>46173.833333333336</v>
      </c>
      <c r="I3108">
        <v>46203.833333333336</v>
      </c>
      <c r="J3108" s="1" t="s">
        <v>3751</v>
      </c>
      <c r="K3108" s="1" t="s">
        <v>124</v>
      </c>
      <c r="L3108" s="1" t="s">
        <v>3752</v>
      </c>
      <c r="M3108" s="1" t="s">
        <v>3753</v>
      </c>
      <c r="N3108" s="1" t="s">
        <v>3738</v>
      </c>
      <c r="O3108" s="1" t="s">
        <v>49</v>
      </c>
      <c r="P3108">
        <v>11.703200000000001</v>
      </c>
      <c r="Q3108" s="1" t="s">
        <v>3754</v>
      </c>
      <c r="R3108">
        <v>6.25</v>
      </c>
      <c r="S3108" s="1" t="s">
        <v>51</v>
      </c>
      <c r="T3108" s="1" t="s">
        <v>52</v>
      </c>
      <c r="U3108">
        <v>73.144999999999996</v>
      </c>
      <c r="V3108">
        <v>69.487700000000004</v>
      </c>
      <c r="W3108">
        <v>69.487700000000004</v>
      </c>
      <c r="X3108" s="1" t="s">
        <v>53</v>
      </c>
      <c r="Y3108" s="1" t="s">
        <v>49</v>
      </c>
      <c r="Z3108" s="1" t="s">
        <v>3752</v>
      </c>
      <c r="AA3108" s="1" t="s">
        <v>3741</v>
      </c>
      <c r="AB3108" s="1" t="s">
        <v>3742</v>
      </c>
      <c r="AC3108" s="1" t="s">
        <v>67</v>
      </c>
      <c r="AD3108" s="1" t="s">
        <v>3743</v>
      </c>
      <c r="AE3108" s="1" t="s">
        <v>3744</v>
      </c>
      <c r="AF3108" s="1" t="s">
        <v>70</v>
      </c>
      <c r="AG3108" s="1" t="s">
        <v>3745</v>
      </c>
      <c r="AH3108">
        <v>1304</v>
      </c>
      <c r="AI3108" s="1" t="s">
        <v>70</v>
      </c>
      <c r="AJ3108" s="1" t="s">
        <v>71</v>
      </c>
      <c r="AK3108" s="1" t="s">
        <v>72</v>
      </c>
      <c r="AL3108">
        <v>1</v>
      </c>
      <c r="AM3108" s="1" t="s">
        <v>6387</v>
      </c>
      <c r="AN3108" s="2">
        <v>46174</v>
      </c>
      <c r="AO3108" s="3">
        <v>46174</v>
      </c>
    </row>
    <row r="3109" spans="1:41">
      <c r="A3109" s="1" t="s">
        <v>6388</v>
      </c>
      <c r="B3109" s="1" t="s">
        <v>3733</v>
      </c>
      <c r="E3109" s="1" t="s">
        <v>3734</v>
      </c>
      <c r="F3109">
        <v>46177.833333333336</v>
      </c>
      <c r="G3109">
        <v>46178.833333333336</v>
      </c>
      <c r="H3109">
        <v>46173.833333333336</v>
      </c>
      <c r="I3109">
        <v>46203.833333333336</v>
      </c>
      <c r="J3109" s="1" t="s">
        <v>3751</v>
      </c>
      <c r="K3109" s="1" t="s">
        <v>124</v>
      </c>
      <c r="L3109" s="1" t="s">
        <v>3752</v>
      </c>
      <c r="M3109" s="1" t="s">
        <v>3757</v>
      </c>
      <c r="N3109" s="1" t="s">
        <v>3738</v>
      </c>
      <c r="O3109" s="1" t="s">
        <v>49</v>
      </c>
      <c r="P3109">
        <v>10.8789</v>
      </c>
      <c r="Q3109" s="1" t="s">
        <v>3754</v>
      </c>
      <c r="R3109">
        <v>6.2499793177619054</v>
      </c>
      <c r="S3109" s="1" t="s">
        <v>51</v>
      </c>
      <c r="T3109" s="1" t="s">
        <v>52</v>
      </c>
      <c r="U3109">
        <v>67.992900000000006</v>
      </c>
      <c r="V3109">
        <v>64.593299999999999</v>
      </c>
      <c r="W3109">
        <v>64.593299999999999</v>
      </c>
      <c r="X3109" s="1" t="s">
        <v>53</v>
      </c>
      <c r="Y3109" s="1" t="s">
        <v>49</v>
      </c>
      <c r="Z3109" s="1" t="s">
        <v>3752</v>
      </c>
      <c r="AA3109" s="1" t="s">
        <v>3741</v>
      </c>
      <c r="AB3109" s="1" t="s">
        <v>3742</v>
      </c>
      <c r="AC3109" s="1" t="s">
        <v>67</v>
      </c>
      <c r="AD3109" s="1" t="s">
        <v>3743</v>
      </c>
      <c r="AE3109" s="1" t="s">
        <v>3744</v>
      </c>
      <c r="AF3109" s="1" t="s">
        <v>70</v>
      </c>
      <c r="AG3109" s="1" t="s">
        <v>3745</v>
      </c>
      <c r="AH3109">
        <v>1305</v>
      </c>
      <c r="AI3109" s="1" t="s">
        <v>70</v>
      </c>
      <c r="AJ3109" s="1" t="s">
        <v>71</v>
      </c>
      <c r="AK3109" s="1" t="s">
        <v>72</v>
      </c>
      <c r="AL3109">
        <v>1</v>
      </c>
      <c r="AM3109" s="1" t="s">
        <v>6389</v>
      </c>
      <c r="AN3109" s="2">
        <v>46174</v>
      </c>
      <c r="AO3109" s="3">
        <v>46174</v>
      </c>
    </row>
    <row r="3110" spans="1:41">
      <c r="A3110" s="1" t="s">
        <v>6390</v>
      </c>
      <c r="B3110" s="1" t="s">
        <v>3733</v>
      </c>
      <c r="E3110" s="1" t="s">
        <v>3734</v>
      </c>
      <c r="F3110">
        <v>46177.833333333336</v>
      </c>
      <c r="G3110">
        <v>46178.833333333336</v>
      </c>
      <c r="H3110">
        <v>46173.833333333336</v>
      </c>
      <c r="I3110">
        <v>46203.833333333336</v>
      </c>
      <c r="J3110" s="1" t="s">
        <v>3760</v>
      </c>
      <c r="K3110" s="1" t="s">
        <v>76</v>
      </c>
      <c r="L3110" s="1" t="s">
        <v>3761</v>
      </c>
      <c r="M3110" s="1" t="s">
        <v>3762</v>
      </c>
      <c r="N3110" s="1" t="s">
        <v>3738</v>
      </c>
      <c r="O3110" s="1" t="s">
        <v>49</v>
      </c>
      <c r="P3110">
        <v>343.06310000000002</v>
      </c>
      <c r="Q3110" s="1" t="s">
        <v>3763</v>
      </c>
      <c r="R3110">
        <v>2.5999881654424507E-2</v>
      </c>
      <c r="S3110" s="1" t="s">
        <v>51</v>
      </c>
      <c r="T3110" s="1" t="s">
        <v>52</v>
      </c>
      <c r="U3110">
        <v>8.9196000000000009</v>
      </c>
      <c r="V3110">
        <v>8.2334999999999994</v>
      </c>
      <c r="W3110">
        <v>8.2334999999999994</v>
      </c>
      <c r="X3110" s="1" t="s">
        <v>53</v>
      </c>
      <c r="Y3110" s="1" t="s">
        <v>49</v>
      </c>
      <c r="Z3110" s="1" t="s">
        <v>3761</v>
      </c>
      <c r="AA3110" s="1" t="s">
        <v>3741</v>
      </c>
      <c r="AB3110" s="1" t="s">
        <v>3742</v>
      </c>
      <c r="AC3110" s="1" t="s">
        <v>67</v>
      </c>
      <c r="AD3110" s="1" t="s">
        <v>3743</v>
      </c>
      <c r="AE3110" s="1" t="s">
        <v>3744</v>
      </c>
      <c r="AF3110" s="1" t="s">
        <v>70</v>
      </c>
      <c r="AG3110" s="1" t="s">
        <v>3745</v>
      </c>
      <c r="AH3110">
        <v>1306</v>
      </c>
      <c r="AI3110" s="1" t="s">
        <v>70</v>
      </c>
      <c r="AJ3110" s="1" t="s">
        <v>71</v>
      </c>
      <c r="AK3110" s="1" t="s">
        <v>72</v>
      </c>
      <c r="AL3110">
        <v>1</v>
      </c>
      <c r="AM3110" s="1" t="s">
        <v>6391</v>
      </c>
      <c r="AN3110" s="2">
        <v>46174</v>
      </c>
      <c r="AO3110" s="3">
        <v>46174</v>
      </c>
    </row>
    <row r="3111" spans="1:41">
      <c r="A3111" s="1" t="s">
        <v>6392</v>
      </c>
      <c r="B3111" s="1" t="s">
        <v>3733</v>
      </c>
      <c r="E3111" s="1" t="s">
        <v>3734</v>
      </c>
      <c r="F3111">
        <v>46177.833333333336</v>
      </c>
      <c r="G3111">
        <v>46178.833333333336</v>
      </c>
      <c r="H3111">
        <v>46173.833333333336</v>
      </c>
      <c r="I3111">
        <v>46203.833333333336</v>
      </c>
      <c r="J3111" s="1" t="s">
        <v>3760</v>
      </c>
      <c r="K3111" s="1" t="s">
        <v>76</v>
      </c>
      <c r="L3111" s="1" t="s">
        <v>3761</v>
      </c>
      <c r="M3111" s="1" t="s">
        <v>3766</v>
      </c>
      <c r="N3111" s="1" t="s">
        <v>3738</v>
      </c>
      <c r="O3111" s="1" t="s">
        <v>49</v>
      </c>
      <c r="P3111">
        <v>333.18779999999998</v>
      </c>
      <c r="Q3111" s="1" t="s">
        <v>3763</v>
      </c>
      <c r="R3111">
        <v>2.6000051622538399E-2</v>
      </c>
      <c r="S3111" s="1" t="s">
        <v>51</v>
      </c>
      <c r="T3111" s="1" t="s">
        <v>52</v>
      </c>
      <c r="U3111">
        <v>8.6629000000000005</v>
      </c>
      <c r="V3111">
        <v>7.9965000000000002</v>
      </c>
      <c r="W3111">
        <v>7.9965000000000002</v>
      </c>
      <c r="X3111" s="1" t="s">
        <v>53</v>
      </c>
      <c r="Y3111" s="1" t="s">
        <v>49</v>
      </c>
      <c r="Z3111" s="1" t="s">
        <v>3761</v>
      </c>
      <c r="AA3111" s="1" t="s">
        <v>3741</v>
      </c>
      <c r="AB3111" s="1" t="s">
        <v>3742</v>
      </c>
      <c r="AC3111" s="1" t="s">
        <v>67</v>
      </c>
      <c r="AD3111" s="1" t="s">
        <v>3743</v>
      </c>
      <c r="AE3111" s="1" t="s">
        <v>3744</v>
      </c>
      <c r="AF3111" s="1" t="s">
        <v>70</v>
      </c>
      <c r="AG3111" s="1" t="s">
        <v>3745</v>
      </c>
      <c r="AH3111">
        <v>1307</v>
      </c>
      <c r="AI3111" s="1" t="s">
        <v>70</v>
      </c>
      <c r="AJ3111" s="1" t="s">
        <v>71</v>
      </c>
      <c r="AK3111" s="1" t="s">
        <v>72</v>
      </c>
      <c r="AL3111">
        <v>1</v>
      </c>
      <c r="AM3111" s="1" t="s">
        <v>6393</v>
      </c>
      <c r="AN3111" s="2">
        <v>46174</v>
      </c>
      <c r="AO3111" s="3">
        <v>46174</v>
      </c>
    </row>
    <row r="3112" spans="1:41">
      <c r="A3112" s="1" t="s">
        <v>6394</v>
      </c>
      <c r="B3112" s="1" t="s">
        <v>3733</v>
      </c>
      <c r="E3112" s="1" t="s">
        <v>3734</v>
      </c>
      <c r="F3112">
        <v>46177.833333333336</v>
      </c>
      <c r="G3112">
        <v>46178.833333333336</v>
      </c>
      <c r="H3112">
        <v>46173.833333333336</v>
      </c>
      <c r="I3112">
        <v>46203.833333333336</v>
      </c>
      <c r="J3112" s="1" t="s">
        <v>3769</v>
      </c>
      <c r="K3112" s="1" t="s">
        <v>87</v>
      </c>
      <c r="L3112" s="1" t="s">
        <v>3770</v>
      </c>
      <c r="M3112" s="1" t="s">
        <v>3771</v>
      </c>
      <c r="N3112" s="1" t="s">
        <v>3738</v>
      </c>
      <c r="O3112" s="1" t="s">
        <v>49</v>
      </c>
      <c r="P3112">
        <v>389.29700000000003</v>
      </c>
      <c r="Q3112" s="1" t="s">
        <v>3739</v>
      </c>
      <c r="R3112">
        <v>8.2599917286801591E-2</v>
      </c>
      <c r="S3112" s="1" t="s">
        <v>3740</v>
      </c>
      <c r="T3112" s="1" t="s">
        <v>52</v>
      </c>
      <c r="U3112">
        <v>32.155900000000003</v>
      </c>
      <c r="V3112">
        <v>26.503399999999999</v>
      </c>
      <c r="W3112">
        <v>26.503399999999999</v>
      </c>
      <c r="X3112" s="1" t="s">
        <v>53</v>
      </c>
      <c r="Y3112" s="1" t="s">
        <v>49</v>
      </c>
      <c r="Z3112" s="1" t="s">
        <v>3770</v>
      </c>
      <c r="AA3112" s="1" t="s">
        <v>3741</v>
      </c>
      <c r="AB3112" s="1" t="s">
        <v>3742</v>
      </c>
      <c r="AC3112" s="1" t="s">
        <v>67</v>
      </c>
      <c r="AD3112" s="1" t="s">
        <v>3743</v>
      </c>
      <c r="AE3112" s="1" t="s">
        <v>3744</v>
      </c>
      <c r="AF3112" s="1" t="s">
        <v>70</v>
      </c>
      <c r="AG3112" s="1" t="s">
        <v>3745</v>
      </c>
      <c r="AH3112">
        <v>1308</v>
      </c>
      <c r="AI3112" s="1" t="s">
        <v>70</v>
      </c>
      <c r="AJ3112" s="1" t="s">
        <v>71</v>
      </c>
      <c r="AK3112" s="1" t="s">
        <v>72</v>
      </c>
      <c r="AL3112">
        <v>1</v>
      </c>
      <c r="AM3112" s="1" t="s">
        <v>6395</v>
      </c>
      <c r="AN3112" s="2">
        <v>46174</v>
      </c>
      <c r="AO3112" s="3">
        <v>46174</v>
      </c>
    </row>
    <row r="3113" spans="1:41">
      <c r="A3113" s="1" t="s">
        <v>6396</v>
      </c>
      <c r="B3113" s="1" t="s">
        <v>3733</v>
      </c>
      <c r="E3113" s="1" t="s">
        <v>3734</v>
      </c>
      <c r="F3113">
        <v>46177.833333333336</v>
      </c>
      <c r="G3113">
        <v>46178.833333333336</v>
      </c>
      <c r="H3113">
        <v>46173.833333333336</v>
      </c>
      <c r="I3113">
        <v>46203.833333333336</v>
      </c>
      <c r="J3113" s="1" t="s">
        <v>3769</v>
      </c>
      <c r="K3113" s="1" t="s">
        <v>87</v>
      </c>
      <c r="L3113" s="1" t="s">
        <v>3770</v>
      </c>
      <c r="M3113" s="1" t="s">
        <v>3774</v>
      </c>
      <c r="N3113" s="1" t="s">
        <v>3738</v>
      </c>
      <c r="O3113" s="1" t="s">
        <v>49</v>
      </c>
      <c r="P3113">
        <v>418.94619999999998</v>
      </c>
      <c r="Q3113" s="1" t="s">
        <v>3739</v>
      </c>
      <c r="R3113">
        <v>8.2600104738985589E-2</v>
      </c>
      <c r="S3113" s="1" t="s">
        <v>3740</v>
      </c>
      <c r="T3113" s="1" t="s">
        <v>52</v>
      </c>
      <c r="U3113">
        <v>34.604999999999997</v>
      </c>
      <c r="V3113">
        <v>28.521799999999999</v>
      </c>
      <c r="W3113">
        <v>28.521799999999999</v>
      </c>
      <c r="X3113" s="1" t="s">
        <v>53</v>
      </c>
      <c r="Y3113" s="1" t="s">
        <v>49</v>
      </c>
      <c r="Z3113" s="1" t="s">
        <v>3770</v>
      </c>
      <c r="AA3113" s="1" t="s">
        <v>3741</v>
      </c>
      <c r="AB3113" s="1" t="s">
        <v>3742</v>
      </c>
      <c r="AC3113" s="1" t="s">
        <v>67</v>
      </c>
      <c r="AD3113" s="1" t="s">
        <v>3743</v>
      </c>
      <c r="AE3113" s="1" t="s">
        <v>3744</v>
      </c>
      <c r="AF3113" s="1" t="s">
        <v>70</v>
      </c>
      <c r="AG3113" s="1" t="s">
        <v>3745</v>
      </c>
      <c r="AH3113">
        <v>1309</v>
      </c>
      <c r="AI3113" s="1" t="s">
        <v>70</v>
      </c>
      <c r="AJ3113" s="1" t="s">
        <v>71</v>
      </c>
      <c r="AK3113" s="1" t="s">
        <v>72</v>
      </c>
      <c r="AL3113">
        <v>1</v>
      </c>
      <c r="AM3113" s="1" t="s">
        <v>6397</v>
      </c>
      <c r="AN3113" s="2">
        <v>46174</v>
      </c>
      <c r="AO3113" s="3">
        <v>46174</v>
      </c>
    </row>
    <row r="3114" spans="1:41">
      <c r="A3114" s="1" t="s">
        <v>6398</v>
      </c>
      <c r="B3114" s="1" t="s">
        <v>3733</v>
      </c>
      <c r="E3114" s="1" t="s">
        <v>3734</v>
      </c>
      <c r="F3114">
        <v>46177.833333333336</v>
      </c>
      <c r="G3114">
        <v>46178.833333333336</v>
      </c>
      <c r="H3114">
        <v>46173.833333333336</v>
      </c>
      <c r="I3114">
        <v>46203.833333333336</v>
      </c>
      <c r="J3114" s="1" t="s">
        <v>3777</v>
      </c>
      <c r="K3114" s="1" t="s">
        <v>107</v>
      </c>
      <c r="L3114" s="1" t="s">
        <v>3778</v>
      </c>
      <c r="M3114" s="1" t="s">
        <v>3779</v>
      </c>
      <c r="N3114" s="1" t="s">
        <v>3738</v>
      </c>
      <c r="O3114" s="1" t="s">
        <v>49</v>
      </c>
      <c r="P3114">
        <v>310.50150000000002</v>
      </c>
      <c r="Q3114" s="1" t="s">
        <v>3780</v>
      </c>
      <c r="R3114">
        <v>0.49999983897018213</v>
      </c>
      <c r="S3114" s="1" t="s">
        <v>51</v>
      </c>
      <c r="T3114" s="1" t="s">
        <v>52</v>
      </c>
      <c r="U3114">
        <v>155.25069999999999</v>
      </c>
      <c r="V3114">
        <v>142.83070000000001</v>
      </c>
      <c r="W3114">
        <v>142.83070000000001</v>
      </c>
      <c r="X3114" s="1" t="s">
        <v>53</v>
      </c>
      <c r="Y3114" s="1" t="s">
        <v>49</v>
      </c>
      <c r="Z3114" s="1" t="s">
        <v>3778</v>
      </c>
      <c r="AA3114" s="1" t="s">
        <v>3781</v>
      </c>
      <c r="AB3114" s="1" t="s">
        <v>3742</v>
      </c>
      <c r="AC3114" s="1" t="s">
        <v>67</v>
      </c>
      <c r="AD3114" s="1" t="s">
        <v>3743</v>
      </c>
      <c r="AE3114" s="1" t="s">
        <v>3744</v>
      </c>
      <c r="AF3114" s="1" t="s">
        <v>70</v>
      </c>
      <c r="AG3114" s="1" t="s">
        <v>3745</v>
      </c>
      <c r="AH3114">
        <v>1310</v>
      </c>
      <c r="AI3114" s="1" t="s">
        <v>113</v>
      </c>
      <c r="AJ3114" s="1" t="s">
        <v>114</v>
      </c>
      <c r="AK3114" s="1" t="s">
        <v>115</v>
      </c>
      <c r="AL3114">
        <v>1</v>
      </c>
      <c r="AM3114" s="1" t="s">
        <v>6399</v>
      </c>
      <c r="AN3114" s="2">
        <v>46174</v>
      </c>
      <c r="AO3114" s="3">
        <v>46174</v>
      </c>
    </row>
    <row r="3115" spans="1:41">
      <c r="A3115" s="1" t="s">
        <v>6400</v>
      </c>
      <c r="B3115" s="1" t="s">
        <v>3733</v>
      </c>
      <c r="E3115" s="1" t="s">
        <v>3734</v>
      </c>
      <c r="F3115">
        <v>46177.833333333336</v>
      </c>
      <c r="G3115">
        <v>46178.833333333336</v>
      </c>
      <c r="H3115">
        <v>46173.833333333336</v>
      </c>
      <c r="I3115">
        <v>46203.833333333336</v>
      </c>
      <c r="J3115" s="1" t="s">
        <v>3777</v>
      </c>
      <c r="K3115" s="1" t="s">
        <v>107</v>
      </c>
      <c r="L3115" s="1" t="s">
        <v>3778</v>
      </c>
      <c r="M3115" s="1" t="s">
        <v>3784</v>
      </c>
      <c r="N3115" s="1" t="s">
        <v>3738</v>
      </c>
      <c r="O3115" s="1" t="s">
        <v>49</v>
      </c>
      <c r="P3115">
        <v>311.1225</v>
      </c>
      <c r="Q3115" s="1" t="s">
        <v>3780</v>
      </c>
      <c r="R3115">
        <v>0.49999983929159741</v>
      </c>
      <c r="S3115" s="1" t="s">
        <v>51</v>
      </c>
      <c r="T3115" s="1" t="s">
        <v>52</v>
      </c>
      <c r="U3115">
        <v>155.56120000000001</v>
      </c>
      <c r="V3115">
        <v>143.1163</v>
      </c>
      <c r="W3115">
        <v>143.1163</v>
      </c>
      <c r="X3115" s="1" t="s">
        <v>53</v>
      </c>
      <c r="Y3115" s="1" t="s">
        <v>49</v>
      </c>
      <c r="Z3115" s="1" t="s">
        <v>3778</v>
      </c>
      <c r="AA3115" s="1" t="s">
        <v>3781</v>
      </c>
      <c r="AB3115" s="1" t="s">
        <v>3742</v>
      </c>
      <c r="AC3115" s="1" t="s">
        <v>67</v>
      </c>
      <c r="AD3115" s="1" t="s">
        <v>3743</v>
      </c>
      <c r="AE3115" s="1" t="s">
        <v>3744</v>
      </c>
      <c r="AF3115" s="1" t="s">
        <v>70</v>
      </c>
      <c r="AG3115" s="1" t="s">
        <v>3745</v>
      </c>
      <c r="AH3115">
        <v>1311</v>
      </c>
      <c r="AI3115" s="1" t="s">
        <v>113</v>
      </c>
      <c r="AJ3115" s="1" t="s">
        <v>114</v>
      </c>
      <c r="AK3115" s="1" t="s">
        <v>115</v>
      </c>
      <c r="AL3115">
        <v>1</v>
      </c>
      <c r="AM3115" s="1" t="s">
        <v>6401</v>
      </c>
      <c r="AN3115" s="2">
        <v>46174</v>
      </c>
      <c r="AO3115" s="3">
        <v>46174</v>
      </c>
    </row>
    <row r="3116" spans="1:41">
      <c r="A3116" s="1" t="s">
        <v>6402</v>
      </c>
      <c r="B3116" s="1" t="s">
        <v>3733</v>
      </c>
      <c r="E3116" s="1" t="s">
        <v>3787</v>
      </c>
      <c r="F3116">
        <v>46177.833333333336</v>
      </c>
      <c r="G3116">
        <v>46178.833333333336</v>
      </c>
      <c r="H3116">
        <v>46173.833333333336</v>
      </c>
      <c r="I3116">
        <v>46203.833333333336</v>
      </c>
      <c r="J3116" s="1" t="s">
        <v>3735</v>
      </c>
      <c r="K3116" s="1" t="s">
        <v>45</v>
      </c>
      <c r="L3116" s="1" t="s">
        <v>3736</v>
      </c>
      <c r="M3116" s="1" t="s">
        <v>3788</v>
      </c>
      <c r="N3116" s="1" t="s">
        <v>3738</v>
      </c>
      <c r="O3116" s="1" t="s">
        <v>49</v>
      </c>
      <c r="P3116">
        <v>671.74800000000005</v>
      </c>
      <c r="Q3116" s="1" t="s">
        <v>3739</v>
      </c>
      <c r="R3116">
        <v>3.1610961253327144E-2</v>
      </c>
      <c r="S3116" s="1" t="s">
        <v>3740</v>
      </c>
      <c r="T3116" s="1" t="s">
        <v>52</v>
      </c>
      <c r="U3116">
        <v>21.2346</v>
      </c>
      <c r="V3116">
        <v>17.2303</v>
      </c>
      <c r="W3116">
        <v>17.2303</v>
      </c>
      <c r="X3116" s="1" t="s">
        <v>53</v>
      </c>
      <c r="Y3116" s="1" t="s">
        <v>49</v>
      </c>
      <c r="Z3116" s="1" t="s">
        <v>3736</v>
      </c>
      <c r="AA3116" s="1" t="s">
        <v>3789</v>
      </c>
      <c r="AB3116" s="1" t="s">
        <v>3790</v>
      </c>
      <c r="AC3116" s="1" t="s">
        <v>125</v>
      </c>
      <c r="AD3116" s="1" t="s">
        <v>3791</v>
      </c>
      <c r="AE3116" s="1" t="s">
        <v>3792</v>
      </c>
      <c r="AF3116" s="1" t="s">
        <v>70</v>
      </c>
      <c r="AG3116" s="1" t="s">
        <v>3745</v>
      </c>
      <c r="AH3116">
        <v>1312</v>
      </c>
      <c r="AI3116" s="1" t="s">
        <v>70</v>
      </c>
      <c r="AJ3116" s="1" t="s">
        <v>71</v>
      </c>
      <c r="AK3116" s="1" t="s">
        <v>72</v>
      </c>
      <c r="AL3116">
        <v>1</v>
      </c>
      <c r="AM3116" s="1" t="s">
        <v>6403</v>
      </c>
      <c r="AN3116" s="2">
        <v>46174</v>
      </c>
      <c r="AO3116" s="3">
        <v>46174</v>
      </c>
    </row>
    <row r="3117" spans="1:41">
      <c r="A3117" s="1" t="s">
        <v>6404</v>
      </c>
      <c r="B3117" s="1" t="s">
        <v>3733</v>
      </c>
      <c r="E3117" s="1" t="s">
        <v>3787</v>
      </c>
      <c r="F3117">
        <v>46177.833333333336</v>
      </c>
      <c r="G3117">
        <v>46178.833333333336</v>
      </c>
      <c r="H3117">
        <v>46173.833333333336</v>
      </c>
      <c r="I3117">
        <v>46203.833333333336</v>
      </c>
      <c r="J3117" s="1" t="s">
        <v>3735</v>
      </c>
      <c r="K3117" s="1" t="s">
        <v>45</v>
      </c>
      <c r="L3117" s="1" t="s">
        <v>3736</v>
      </c>
      <c r="M3117" s="1" t="s">
        <v>3795</v>
      </c>
      <c r="N3117" s="1" t="s">
        <v>3738</v>
      </c>
      <c r="O3117" s="1" t="s">
        <v>49</v>
      </c>
      <c r="P3117">
        <v>675.90250000000003</v>
      </c>
      <c r="Q3117" s="1" t="s">
        <v>3739</v>
      </c>
      <c r="R3117">
        <v>3.1611068164417208E-2</v>
      </c>
      <c r="S3117" s="1" t="s">
        <v>3740</v>
      </c>
      <c r="T3117" s="1" t="s">
        <v>52</v>
      </c>
      <c r="U3117">
        <v>21.366</v>
      </c>
      <c r="V3117">
        <v>17.3369</v>
      </c>
      <c r="W3117">
        <v>17.3369</v>
      </c>
      <c r="X3117" s="1" t="s">
        <v>53</v>
      </c>
      <c r="Y3117" s="1" t="s">
        <v>49</v>
      </c>
      <c r="Z3117" s="1" t="s">
        <v>3736</v>
      </c>
      <c r="AA3117" s="1" t="s">
        <v>3789</v>
      </c>
      <c r="AB3117" s="1" t="s">
        <v>3790</v>
      </c>
      <c r="AC3117" s="1" t="s">
        <v>125</v>
      </c>
      <c r="AD3117" s="1" t="s">
        <v>3791</v>
      </c>
      <c r="AE3117" s="1" t="s">
        <v>3792</v>
      </c>
      <c r="AF3117" s="1" t="s">
        <v>70</v>
      </c>
      <c r="AG3117" s="1" t="s">
        <v>3745</v>
      </c>
      <c r="AH3117">
        <v>1313</v>
      </c>
      <c r="AI3117" s="1" t="s">
        <v>70</v>
      </c>
      <c r="AJ3117" s="1" t="s">
        <v>71</v>
      </c>
      <c r="AK3117" s="1" t="s">
        <v>72</v>
      </c>
      <c r="AL3117">
        <v>1</v>
      </c>
      <c r="AM3117" s="1" t="s">
        <v>6405</v>
      </c>
      <c r="AN3117" s="2">
        <v>46174</v>
      </c>
      <c r="AO3117" s="3">
        <v>46174</v>
      </c>
    </row>
    <row r="3118" spans="1:41">
      <c r="A3118" s="1" t="s">
        <v>6406</v>
      </c>
      <c r="B3118" s="1" t="s">
        <v>3733</v>
      </c>
      <c r="E3118" s="1" t="s">
        <v>3787</v>
      </c>
      <c r="F3118">
        <v>46177.833333333336</v>
      </c>
      <c r="G3118">
        <v>46178.833333333336</v>
      </c>
      <c r="H3118">
        <v>46173.833333333336</v>
      </c>
      <c r="I3118">
        <v>46203.833333333336</v>
      </c>
      <c r="J3118" s="1" t="s">
        <v>3751</v>
      </c>
      <c r="K3118" s="1" t="s">
        <v>124</v>
      </c>
      <c r="L3118" s="1" t="s">
        <v>3752</v>
      </c>
      <c r="M3118" s="1" t="s">
        <v>3798</v>
      </c>
      <c r="N3118" s="1" t="s">
        <v>3738</v>
      </c>
      <c r="O3118" s="1" t="s">
        <v>49</v>
      </c>
      <c r="P3118">
        <v>5.3943000000000003</v>
      </c>
      <c r="Q3118" s="1" t="s">
        <v>3754</v>
      </c>
      <c r="R3118">
        <v>6.2499675583486267</v>
      </c>
      <c r="S3118" s="1" t="s">
        <v>51</v>
      </c>
      <c r="T3118" s="1" t="s">
        <v>52</v>
      </c>
      <c r="U3118">
        <v>33.714199999999998</v>
      </c>
      <c r="V3118">
        <v>32.028500000000001</v>
      </c>
      <c r="W3118">
        <v>32.028500000000001</v>
      </c>
      <c r="X3118" s="1" t="s">
        <v>53</v>
      </c>
      <c r="Y3118" s="1" t="s">
        <v>49</v>
      </c>
      <c r="Z3118" s="1" t="s">
        <v>3752</v>
      </c>
      <c r="AA3118" s="1" t="s">
        <v>3789</v>
      </c>
      <c r="AB3118" s="1" t="s">
        <v>3790</v>
      </c>
      <c r="AC3118" s="1" t="s">
        <v>125</v>
      </c>
      <c r="AD3118" s="1" t="s">
        <v>3791</v>
      </c>
      <c r="AE3118" s="1" t="s">
        <v>3792</v>
      </c>
      <c r="AF3118" s="1" t="s">
        <v>70</v>
      </c>
      <c r="AG3118" s="1" t="s">
        <v>3745</v>
      </c>
      <c r="AH3118">
        <v>1314</v>
      </c>
      <c r="AI3118" s="1" t="s">
        <v>70</v>
      </c>
      <c r="AJ3118" s="1" t="s">
        <v>71</v>
      </c>
      <c r="AK3118" s="1" t="s">
        <v>72</v>
      </c>
      <c r="AL3118">
        <v>1</v>
      </c>
      <c r="AM3118" s="1" t="s">
        <v>6407</v>
      </c>
      <c r="AN3118" s="2">
        <v>46174</v>
      </c>
      <c r="AO3118" s="3">
        <v>46174</v>
      </c>
    </row>
    <row r="3119" spans="1:41">
      <c r="A3119" s="1" t="s">
        <v>6408</v>
      </c>
      <c r="B3119" s="1" t="s">
        <v>3733</v>
      </c>
      <c r="E3119" s="1" t="s">
        <v>3787</v>
      </c>
      <c r="F3119">
        <v>46177.833333333336</v>
      </c>
      <c r="G3119">
        <v>46178.833333333336</v>
      </c>
      <c r="H3119">
        <v>46173.833333333336</v>
      </c>
      <c r="I3119">
        <v>46203.833333333336</v>
      </c>
      <c r="J3119" s="1" t="s">
        <v>3751</v>
      </c>
      <c r="K3119" s="1" t="s">
        <v>124</v>
      </c>
      <c r="L3119" s="1" t="s">
        <v>3752</v>
      </c>
      <c r="M3119" s="1" t="s">
        <v>3801</v>
      </c>
      <c r="N3119" s="1" t="s">
        <v>3738</v>
      </c>
      <c r="O3119" s="1" t="s">
        <v>49</v>
      </c>
      <c r="P3119">
        <v>5.5263</v>
      </c>
      <c r="Q3119" s="1" t="s">
        <v>3754</v>
      </c>
      <c r="R3119">
        <v>6.2499864285326527</v>
      </c>
      <c r="S3119" s="1" t="s">
        <v>51</v>
      </c>
      <c r="T3119" s="1" t="s">
        <v>52</v>
      </c>
      <c r="U3119">
        <v>34.539299999999997</v>
      </c>
      <c r="V3119">
        <v>32.8123</v>
      </c>
      <c r="W3119">
        <v>32.8123</v>
      </c>
      <c r="X3119" s="1" t="s">
        <v>53</v>
      </c>
      <c r="Y3119" s="1" t="s">
        <v>49</v>
      </c>
      <c r="Z3119" s="1" t="s">
        <v>3752</v>
      </c>
      <c r="AA3119" s="1" t="s">
        <v>3789</v>
      </c>
      <c r="AB3119" s="1" t="s">
        <v>3790</v>
      </c>
      <c r="AC3119" s="1" t="s">
        <v>125</v>
      </c>
      <c r="AD3119" s="1" t="s">
        <v>3791</v>
      </c>
      <c r="AE3119" s="1" t="s">
        <v>3792</v>
      </c>
      <c r="AF3119" s="1" t="s">
        <v>70</v>
      </c>
      <c r="AG3119" s="1" t="s">
        <v>3745</v>
      </c>
      <c r="AH3119">
        <v>1315</v>
      </c>
      <c r="AI3119" s="1" t="s">
        <v>70</v>
      </c>
      <c r="AJ3119" s="1" t="s">
        <v>71</v>
      </c>
      <c r="AK3119" s="1" t="s">
        <v>72</v>
      </c>
      <c r="AL3119">
        <v>1</v>
      </c>
      <c r="AM3119" s="1" t="s">
        <v>6409</v>
      </c>
      <c r="AN3119" s="2">
        <v>46174</v>
      </c>
      <c r="AO3119" s="3">
        <v>46174</v>
      </c>
    </row>
    <row r="3120" spans="1:41">
      <c r="A3120" s="1" t="s">
        <v>6410</v>
      </c>
      <c r="B3120" s="1" t="s">
        <v>3733</v>
      </c>
      <c r="E3120" s="1" t="s">
        <v>3787</v>
      </c>
      <c r="F3120">
        <v>46177.833333333336</v>
      </c>
      <c r="G3120">
        <v>46178.833333333336</v>
      </c>
      <c r="H3120">
        <v>46173.833333333336</v>
      </c>
      <c r="I3120">
        <v>46203.833333333336</v>
      </c>
      <c r="J3120" s="1" t="s">
        <v>3760</v>
      </c>
      <c r="K3120" s="1" t="s">
        <v>76</v>
      </c>
      <c r="L3120" s="1" t="s">
        <v>3761</v>
      </c>
      <c r="M3120" s="1" t="s">
        <v>3804</v>
      </c>
      <c r="N3120" s="1" t="s">
        <v>3738</v>
      </c>
      <c r="O3120" s="1" t="s">
        <v>49</v>
      </c>
      <c r="P3120">
        <v>157.76009999999999</v>
      </c>
      <c r="Q3120" s="1" t="s">
        <v>3763</v>
      </c>
      <c r="R3120">
        <v>2.6000237068815248E-2</v>
      </c>
      <c r="S3120" s="1" t="s">
        <v>51</v>
      </c>
      <c r="T3120" s="1" t="s">
        <v>52</v>
      </c>
      <c r="U3120">
        <v>4.1017999999999999</v>
      </c>
      <c r="V3120">
        <v>3.7862</v>
      </c>
      <c r="W3120">
        <v>3.7862</v>
      </c>
      <c r="X3120" s="1" t="s">
        <v>53</v>
      </c>
      <c r="Y3120" s="1" t="s">
        <v>49</v>
      </c>
      <c r="Z3120" s="1" t="s">
        <v>3761</v>
      </c>
      <c r="AA3120" s="1" t="s">
        <v>3789</v>
      </c>
      <c r="AB3120" s="1" t="s">
        <v>3790</v>
      </c>
      <c r="AC3120" s="1" t="s">
        <v>125</v>
      </c>
      <c r="AD3120" s="1" t="s">
        <v>3791</v>
      </c>
      <c r="AE3120" s="1" t="s">
        <v>3792</v>
      </c>
      <c r="AF3120" s="1" t="s">
        <v>70</v>
      </c>
      <c r="AG3120" s="1" t="s">
        <v>3745</v>
      </c>
      <c r="AH3120">
        <v>1316</v>
      </c>
      <c r="AI3120" s="1" t="s">
        <v>70</v>
      </c>
      <c r="AJ3120" s="1" t="s">
        <v>71</v>
      </c>
      <c r="AK3120" s="1" t="s">
        <v>72</v>
      </c>
      <c r="AL3120">
        <v>1</v>
      </c>
      <c r="AM3120" s="1" t="s">
        <v>6411</v>
      </c>
      <c r="AN3120" s="2">
        <v>46174</v>
      </c>
      <c r="AO3120" s="3">
        <v>46174</v>
      </c>
    </row>
    <row r="3121" spans="1:41">
      <c r="A3121" s="1" t="s">
        <v>6412</v>
      </c>
      <c r="B3121" s="1" t="s">
        <v>3733</v>
      </c>
      <c r="E3121" s="1" t="s">
        <v>3787</v>
      </c>
      <c r="F3121">
        <v>46177.833333333336</v>
      </c>
      <c r="G3121">
        <v>46178.833333333336</v>
      </c>
      <c r="H3121">
        <v>46173.833333333336</v>
      </c>
      <c r="I3121">
        <v>46203.833333333336</v>
      </c>
      <c r="J3121" s="1" t="s">
        <v>3760</v>
      </c>
      <c r="K3121" s="1" t="s">
        <v>76</v>
      </c>
      <c r="L3121" s="1" t="s">
        <v>3761</v>
      </c>
      <c r="M3121" s="1" t="s">
        <v>3807</v>
      </c>
      <c r="N3121" s="1" t="s">
        <v>3738</v>
      </c>
      <c r="O3121" s="1" t="s">
        <v>49</v>
      </c>
      <c r="P3121">
        <v>130.41059999999999</v>
      </c>
      <c r="Q3121" s="1" t="s">
        <v>3763</v>
      </c>
      <c r="R3121">
        <v>2.6000187101355259E-2</v>
      </c>
      <c r="S3121" s="1" t="s">
        <v>51</v>
      </c>
      <c r="T3121" s="1" t="s">
        <v>52</v>
      </c>
      <c r="U3121">
        <v>3.3906999999999998</v>
      </c>
      <c r="V3121">
        <v>3.1299000000000001</v>
      </c>
      <c r="W3121">
        <v>3.1299000000000001</v>
      </c>
      <c r="X3121" s="1" t="s">
        <v>53</v>
      </c>
      <c r="Y3121" s="1" t="s">
        <v>49</v>
      </c>
      <c r="Z3121" s="1" t="s">
        <v>3761</v>
      </c>
      <c r="AA3121" s="1" t="s">
        <v>55</v>
      </c>
      <c r="AB3121" s="1" t="s">
        <v>56</v>
      </c>
      <c r="AC3121" s="1" t="s">
        <v>57</v>
      </c>
      <c r="AD3121" s="1" t="s">
        <v>58</v>
      </c>
      <c r="AE3121" s="1" t="s">
        <v>59</v>
      </c>
      <c r="AF3121" s="1" t="s">
        <v>56</v>
      </c>
      <c r="AG3121" s="1" t="s">
        <v>3745</v>
      </c>
      <c r="AH3121">
        <v>1317</v>
      </c>
      <c r="AI3121" s="1" t="s">
        <v>56</v>
      </c>
      <c r="AJ3121" s="1" t="s">
        <v>56</v>
      </c>
      <c r="AK3121" s="1" t="s">
        <v>61</v>
      </c>
      <c r="AL3121">
        <v>1</v>
      </c>
      <c r="AM3121" s="1" t="s">
        <v>6413</v>
      </c>
      <c r="AN3121" s="2">
        <v>46174</v>
      </c>
      <c r="AO3121" s="3">
        <v>46174</v>
      </c>
    </row>
    <row r="3122" spans="1:41">
      <c r="A3122" s="1" t="s">
        <v>6414</v>
      </c>
      <c r="B3122" s="1" t="s">
        <v>3733</v>
      </c>
      <c r="E3122" s="1" t="s">
        <v>3787</v>
      </c>
      <c r="F3122">
        <v>46177.833333333336</v>
      </c>
      <c r="G3122">
        <v>46178.833333333336</v>
      </c>
      <c r="H3122">
        <v>46173.833333333336</v>
      </c>
      <c r="I3122">
        <v>46203.833333333336</v>
      </c>
      <c r="J3122" s="1" t="s">
        <v>3769</v>
      </c>
      <c r="K3122" s="1" t="s">
        <v>87</v>
      </c>
      <c r="L3122" s="1" t="s">
        <v>3770</v>
      </c>
      <c r="M3122" s="1" t="s">
        <v>3810</v>
      </c>
      <c r="N3122" s="1" t="s">
        <v>3738</v>
      </c>
      <c r="O3122" s="1" t="s">
        <v>49</v>
      </c>
      <c r="P3122">
        <v>201.73609999999999</v>
      </c>
      <c r="Q3122" s="1" t="s">
        <v>3739</v>
      </c>
      <c r="R3122">
        <v>8.2599990780033911E-2</v>
      </c>
      <c r="S3122" s="1" t="s">
        <v>3740</v>
      </c>
      <c r="T3122" s="1" t="s">
        <v>52</v>
      </c>
      <c r="U3122">
        <v>16.663399999999999</v>
      </c>
      <c r="V3122">
        <v>13.7342</v>
      </c>
      <c r="W3122">
        <v>13.7342</v>
      </c>
      <c r="X3122" s="1" t="s">
        <v>53</v>
      </c>
      <c r="Y3122" s="1" t="s">
        <v>49</v>
      </c>
      <c r="Z3122" s="1" t="s">
        <v>3770</v>
      </c>
      <c r="AA3122" s="1" t="s">
        <v>3789</v>
      </c>
      <c r="AB3122" s="1" t="s">
        <v>3790</v>
      </c>
      <c r="AC3122" s="1" t="s">
        <v>125</v>
      </c>
      <c r="AD3122" s="1" t="s">
        <v>3791</v>
      </c>
      <c r="AE3122" s="1" t="s">
        <v>3792</v>
      </c>
      <c r="AF3122" s="1" t="s">
        <v>70</v>
      </c>
      <c r="AG3122" s="1" t="s">
        <v>3745</v>
      </c>
      <c r="AH3122">
        <v>1318</v>
      </c>
      <c r="AI3122" s="1" t="s">
        <v>70</v>
      </c>
      <c r="AJ3122" s="1" t="s">
        <v>71</v>
      </c>
      <c r="AK3122" s="1" t="s">
        <v>72</v>
      </c>
      <c r="AL3122">
        <v>1</v>
      </c>
      <c r="AM3122" s="1" t="s">
        <v>6415</v>
      </c>
      <c r="AN3122" s="2">
        <v>46174</v>
      </c>
      <c r="AO3122" s="3">
        <v>46174</v>
      </c>
    </row>
    <row r="3123" spans="1:41">
      <c r="A3123" s="1" t="s">
        <v>6416</v>
      </c>
      <c r="B3123" s="1" t="s">
        <v>3733</v>
      </c>
      <c r="E3123" s="1" t="s">
        <v>3787</v>
      </c>
      <c r="F3123">
        <v>46177.833333333336</v>
      </c>
      <c r="G3123">
        <v>46178.833333333336</v>
      </c>
      <c r="H3123">
        <v>46173.833333333336</v>
      </c>
      <c r="I3123">
        <v>46203.833333333336</v>
      </c>
      <c r="J3123" s="1" t="s">
        <v>3769</v>
      </c>
      <c r="K3123" s="1" t="s">
        <v>87</v>
      </c>
      <c r="L3123" s="1" t="s">
        <v>3770</v>
      </c>
      <c r="M3123" s="1" t="s">
        <v>3813</v>
      </c>
      <c r="N3123" s="1" t="s">
        <v>3738</v>
      </c>
      <c r="O3123" s="1" t="s">
        <v>49</v>
      </c>
      <c r="P3123">
        <v>198.1498</v>
      </c>
      <c r="Q3123" s="1" t="s">
        <v>3739</v>
      </c>
      <c r="R3123">
        <v>8.2600133838136608E-2</v>
      </c>
      <c r="S3123" s="1" t="s">
        <v>3740</v>
      </c>
      <c r="T3123" s="1" t="s">
        <v>52</v>
      </c>
      <c r="U3123">
        <v>16.3672</v>
      </c>
      <c r="V3123">
        <v>13.4901</v>
      </c>
      <c r="W3123">
        <v>13.4901</v>
      </c>
      <c r="X3123" s="1" t="s">
        <v>53</v>
      </c>
      <c r="Y3123" s="1" t="s">
        <v>49</v>
      </c>
      <c r="Z3123" s="1" t="s">
        <v>3770</v>
      </c>
      <c r="AA3123" s="1" t="s">
        <v>55</v>
      </c>
      <c r="AB3123" s="1" t="s">
        <v>56</v>
      </c>
      <c r="AC3123" s="1" t="s">
        <v>57</v>
      </c>
      <c r="AD3123" s="1" t="s">
        <v>58</v>
      </c>
      <c r="AE3123" s="1" t="s">
        <v>59</v>
      </c>
      <c r="AF3123" s="1" t="s">
        <v>56</v>
      </c>
      <c r="AG3123" s="1" t="s">
        <v>3745</v>
      </c>
      <c r="AH3123">
        <v>1319</v>
      </c>
      <c r="AI3123" s="1" t="s">
        <v>56</v>
      </c>
      <c r="AJ3123" s="1" t="s">
        <v>56</v>
      </c>
      <c r="AK3123" s="1" t="s">
        <v>61</v>
      </c>
      <c r="AL3123">
        <v>1</v>
      </c>
      <c r="AM3123" s="1" t="s">
        <v>6417</v>
      </c>
      <c r="AN3123" s="2">
        <v>46174</v>
      </c>
      <c r="AO3123" s="3">
        <v>46174</v>
      </c>
    </row>
    <row r="3124" spans="1:41">
      <c r="A3124" s="1" t="s">
        <v>6418</v>
      </c>
      <c r="B3124" s="1" t="s">
        <v>3733</v>
      </c>
      <c r="E3124" s="1" t="s">
        <v>3787</v>
      </c>
      <c r="F3124">
        <v>46177.833333333336</v>
      </c>
      <c r="G3124">
        <v>46178.833333333336</v>
      </c>
      <c r="H3124">
        <v>46173.833333333336</v>
      </c>
      <c r="I3124">
        <v>46203.833333333336</v>
      </c>
      <c r="J3124" s="1" t="s">
        <v>3777</v>
      </c>
      <c r="K3124" s="1" t="s">
        <v>107</v>
      </c>
      <c r="L3124" s="1" t="s">
        <v>3778</v>
      </c>
      <c r="M3124" s="1" t="s">
        <v>3816</v>
      </c>
      <c r="N3124" s="1" t="s">
        <v>3738</v>
      </c>
      <c r="O3124" s="1" t="s">
        <v>49</v>
      </c>
      <c r="P3124">
        <v>145.56630000000001</v>
      </c>
      <c r="Q3124" s="1" t="s">
        <v>3780</v>
      </c>
      <c r="R3124">
        <v>0.49999965651390471</v>
      </c>
      <c r="S3124" s="1" t="s">
        <v>51</v>
      </c>
      <c r="T3124" s="1" t="s">
        <v>52</v>
      </c>
      <c r="U3124">
        <v>72.783100000000005</v>
      </c>
      <c r="V3124">
        <v>66.960499999999996</v>
      </c>
      <c r="W3124">
        <v>66.960499999999996</v>
      </c>
      <c r="X3124" s="1" t="s">
        <v>53</v>
      </c>
      <c r="Y3124" s="1" t="s">
        <v>49</v>
      </c>
      <c r="Z3124" s="1" t="s">
        <v>3778</v>
      </c>
      <c r="AA3124" s="1" t="s">
        <v>3817</v>
      </c>
      <c r="AB3124" s="1" t="s">
        <v>3790</v>
      </c>
      <c r="AC3124" s="1" t="s">
        <v>125</v>
      </c>
      <c r="AD3124" s="1" t="s">
        <v>3791</v>
      </c>
      <c r="AE3124" s="1" t="s">
        <v>3792</v>
      </c>
      <c r="AF3124" s="1" t="s">
        <v>70</v>
      </c>
      <c r="AG3124" s="1" t="s">
        <v>3745</v>
      </c>
      <c r="AH3124">
        <v>1320</v>
      </c>
      <c r="AI3124" s="1" t="s">
        <v>113</v>
      </c>
      <c r="AJ3124" s="1" t="s">
        <v>114</v>
      </c>
      <c r="AK3124" s="1" t="s">
        <v>115</v>
      </c>
      <c r="AL3124">
        <v>1</v>
      </c>
      <c r="AM3124" s="1" t="s">
        <v>6419</v>
      </c>
      <c r="AN3124" s="2">
        <v>46174</v>
      </c>
      <c r="AO3124" s="3">
        <v>46174</v>
      </c>
    </row>
    <row r="3125" spans="1:41">
      <c r="A3125" s="1" t="s">
        <v>6420</v>
      </c>
      <c r="B3125" s="1" t="s">
        <v>3733</v>
      </c>
      <c r="E3125" s="1" t="s">
        <v>3787</v>
      </c>
      <c r="F3125">
        <v>46177.833333333336</v>
      </c>
      <c r="G3125">
        <v>46178.833333333336</v>
      </c>
      <c r="H3125">
        <v>46173.833333333336</v>
      </c>
      <c r="I3125">
        <v>46203.833333333336</v>
      </c>
      <c r="J3125" s="1" t="s">
        <v>3777</v>
      </c>
      <c r="K3125" s="1" t="s">
        <v>107</v>
      </c>
      <c r="L3125" s="1" t="s">
        <v>3778</v>
      </c>
      <c r="M3125" s="1" t="s">
        <v>3820</v>
      </c>
      <c r="N3125" s="1" t="s">
        <v>3738</v>
      </c>
      <c r="O3125" s="1" t="s">
        <v>49</v>
      </c>
      <c r="P3125">
        <v>124.1285</v>
      </c>
      <c r="Q3125" s="1" t="s">
        <v>3780</v>
      </c>
      <c r="R3125">
        <v>0.49999959719162007</v>
      </c>
      <c r="S3125" s="1" t="s">
        <v>51</v>
      </c>
      <c r="T3125" s="1" t="s">
        <v>52</v>
      </c>
      <c r="U3125">
        <v>62.0642</v>
      </c>
      <c r="V3125">
        <v>57.0991</v>
      </c>
      <c r="W3125">
        <v>57.0991</v>
      </c>
      <c r="X3125" s="1" t="s">
        <v>53</v>
      </c>
      <c r="Y3125" s="1" t="s">
        <v>49</v>
      </c>
      <c r="Z3125" s="1" t="s">
        <v>3778</v>
      </c>
      <c r="AA3125" s="1" t="s">
        <v>3817</v>
      </c>
      <c r="AB3125" s="1" t="s">
        <v>3790</v>
      </c>
      <c r="AC3125" s="1" t="s">
        <v>125</v>
      </c>
      <c r="AD3125" s="1" t="s">
        <v>3791</v>
      </c>
      <c r="AE3125" s="1" t="s">
        <v>3792</v>
      </c>
      <c r="AF3125" s="1" t="s">
        <v>70</v>
      </c>
      <c r="AG3125" s="1" t="s">
        <v>3745</v>
      </c>
      <c r="AH3125">
        <v>1321</v>
      </c>
      <c r="AI3125" s="1" t="s">
        <v>113</v>
      </c>
      <c r="AJ3125" s="1" t="s">
        <v>114</v>
      </c>
      <c r="AK3125" s="1" t="s">
        <v>115</v>
      </c>
      <c r="AL3125">
        <v>1</v>
      </c>
      <c r="AM3125" s="1" t="s">
        <v>6421</v>
      </c>
      <c r="AN3125" s="2">
        <v>46174</v>
      </c>
      <c r="AO3125" s="3">
        <v>46174</v>
      </c>
    </row>
    <row r="3126" spans="1:41">
      <c r="A3126" s="1" t="s">
        <v>6422</v>
      </c>
      <c r="B3126" s="1" t="s">
        <v>3733</v>
      </c>
      <c r="E3126" s="1" t="s">
        <v>3734</v>
      </c>
      <c r="F3126">
        <v>46178.833333333336</v>
      </c>
      <c r="G3126">
        <v>46179.833333333336</v>
      </c>
      <c r="H3126">
        <v>46173.833333333336</v>
      </c>
      <c r="I3126">
        <v>46203.833333333336</v>
      </c>
      <c r="J3126" s="1" t="s">
        <v>3735</v>
      </c>
      <c r="K3126" s="1" t="s">
        <v>45</v>
      </c>
      <c r="L3126" s="1" t="s">
        <v>3736</v>
      </c>
      <c r="M3126" s="1" t="s">
        <v>3737</v>
      </c>
      <c r="N3126" s="1" t="s">
        <v>3738</v>
      </c>
      <c r="O3126" s="1" t="s">
        <v>49</v>
      </c>
      <c r="P3126">
        <v>1457.2098000000001</v>
      </c>
      <c r="Q3126" s="1" t="s">
        <v>3739</v>
      </c>
      <c r="R3126">
        <v>3.1611028144334467E-2</v>
      </c>
      <c r="S3126" s="1" t="s">
        <v>3740</v>
      </c>
      <c r="T3126" s="1" t="s">
        <v>52</v>
      </c>
      <c r="U3126">
        <v>46.063899999999997</v>
      </c>
      <c r="V3126">
        <v>37.377499999999998</v>
      </c>
      <c r="W3126">
        <v>37.377499999999998</v>
      </c>
      <c r="X3126" s="1" t="s">
        <v>53</v>
      </c>
      <c r="Y3126" s="1" t="s">
        <v>49</v>
      </c>
      <c r="Z3126" s="1" t="s">
        <v>3736</v>
      </c>
      <c r="AA3126" s="1" t="s">
        <v>3741</v>
      </c>
      <c r="AB3126" s="1" t="s">
        <v>3742</v>
      </c>
      <c r="AC3126" s="1" t="s">
        <v>67</v>
      </c>
      <c r="AD3126" s="1" t="s">
        <v>3743</v>
      </c>
      <c r="AE3126" s="1" t="s">
        <v>3744</v>
      </c>
      <c r="AF3126" s="1" t="s">
        <v>70</v>
      </c>
      <c r="AG3126" s="1" t="s">
        <v>3745</v>
      </c>
      <c r="AH3126">
        <v>1322</v>
      </c>
      <c r="AI3126" s="1" t="s">
        <v>70</v>
      </c>
      <c r="AJ3126" s="1" t="s">
        <v>71</v>
      </c>
      <c r="AK3126" s="1" t="s">
        <v>72</v>
      </c>
      <c r="AL3126">
        <v>1</v>
      </c>
      <c r="AM3126" s="1" t="s">
        <v>6423</v>
      </c>
      <c r="AN3126" s="2">
        <v>46174</v>
      </c>
      <c r="AO3126" s="3">
        <v>46174</v>
      </c>
    </row>
    <row r="3127" spans="1:41">
      <c r="A3127" s="1" t="s">
        <v>6424</v>
      </c>
      <c r="B3127" s="1" t="s">
        <v>3733</v>
      </c>
      <c r="E3127" s="1" t="s">
        <v>3734</v>
      </c>
      <c r="F3127">
        <v>46178.833333333336</v>
      </c>
      <c r="G3127">
        <v>46179.833333333336</v>
      </c>
      <c r="H3127">
        <v>46173.833333333336</v>
      </c>
      <c r="I3127">
        <v>46203.833333333336</v>
      </c>
      <c r="J3127" s="1" t="s">
        <v>3735</v>
      </c>
      <c r="K3127" s="1" t="s">
        <v>45</v>
      </c>
      <c r="L3127" s="1" t="s">
        <v>3736</v>
      </c>
      <c r="M3127" s="1" t="s">
        <v>3748</v>
      </c>
      <c r="N3127" s="1" t="s">
        <v>3738</v>
      </c>
      <c r="O3127" s="1" t="s">
        <v>49</v>
      </c>
      <c r="P3127">
        <v>1548.3720000000001</v>
      </c>
      <c r="Q3127" s="1" t="s">
        <v>3739</v>
      </c>
      <c r="R3127">
        <v>3.1611008207330024E-2</v>
      </c>
      <c r="S3127" s="1" t="s">
        <v>3740</v>
      </c>
      <c r="T3127" s="1" t="s">
        <v>52</v>
      </c>
      <c r="U3127">
        <v>48.945599999999999</v>
      </c>
      <c r="V3127">
        <v>39.715699999999998</v>
      </c>
      <c r="W3127">
        <v>39.715699999999998</v>
      </c>
      <c r="X3127" s="1" t="s">
        <v>53</v>
      </c>
      <c r="Y3127" s="1" t="s">
        <v>49</v>
      </c>
      <c r="Z3127" s="1" t="s">
        <v>3736</v>
      </c>
      <c r="AA3127" s="1" t="s">
        <v>3741</v>
      </c>
      <c r="AB3127" s="1" t="s">
        <v>3742</v>
      </c>
      <c r="AC3127" s="1" t="s">
        <v>67</v>
      </c>
      <c r="AD3127" s="1" t="s">
        <v>3743</v>
      </c>
      <c r="AE3127" s="1" t="s">
        <v>3744</v>
      </c>
      <c r="AF3127" s="1" t="s">
        <v>70</v>
      </c>
      <c r="AG3127" s="1" t="s">
        <v>3745</v>
      </c>
      <c r="AH3127">
        <v>1323</v>
      </c>
      <c r="AI3127" s="1" t="s">
        <v>70</v>
      </c>
      <c r="AJ3127" s="1" t="s">
        <v>71</v>
      </c>
      <c r="AK3127" s="1" t="s">
        <v>72</v>
      </c>
      <c r="AL3127">
        <v>1</v>
      </c>
      <c r="AM3127" s="1" t="s">
        <v>6425</v>
      </c>
      <c r="AN3127" s="2">
        <v>46174</v>
      </c>
      <c r="AO3127" s="3">
        <v>46174</v>
      </c>
    </row>
    <row r="3128" spans="1:41">
      <c r="A3128" s="1" t="s">
        <v>6426</v>
      </c>
      <c r="B3128" s="1" t="s">
        <v>3733</v>
      </c>
      <c r="E3128" s="1" t="s">
        <v>3734</v>
      </c>
      <c r="F3128">
        <v>46178.833333333336</v>
      </c>
      <c r="G3128">
        <v>46179.833333333336</v>
      </c>
      <c r="H3128">
        <v>46173.833333333336</v>
      </c>
      <c r="I3128">
        <v>46203.833333333336</v>
      </c>
      <c r="J3128" s="1" t="s">
        <v>3751</v>
      </c>
      <c r="K3128" s="1" t="s">
        <v>124</v>
      </c>
      <c r="L3128" s="1" t="s">
        <v>3752</v>
      </c>
      <c r="M3128" s="1" t="s">
        <v>3753</v>
      </c>
      <c r="N3128" s="1" t="s">
        <v>3738</v>
      </c>
      <c r="O3128" s="1" t="s">
        <v>49</v>
      </c>
      <c r="P3128">
        <v>12.355399999999999</v>
      </c>
      <c r="Q3128" s="1" t="s">
        <v>3754</v>
      </c>
      <c r="R3128">
        <v>6.2499959531864615</v>
      </c>
      <c r="S3128" s="1" t="s">
        <v>51</v>
      </c>
      <c r="T3128" s="1" t="s">
        <v>52</v>
      </c>
      <c r="U3128">
        <v>77.221199999999996</v>
      </c>
      <c r="V3128">
        <v>73.360100000000003</v>
      </c>
      <c r="W3128">
        <v>73.360100000000003</v>
      </c>
      <c r="X3128" s="1" t="s">
        <v>53</v>
      </c>
      <c r="Y3128" s="1" t="s">
        <v>49</v>
      </c>
      <c r="Z3128" s="1" t="s">
        <v>3752</v>
      </c>
      <c r="AA3128" s="1" t="s">
        <v>3741</v>
      </c>
      <c r="AB3128" s="1" t="s">
        <v>3742</v>
      </c>
      <c r="AC3128" s="1" t="s">
        <v>67</v>
      </c>
      <c r="AD3128" s="1" t="s">
        <v>3743</v>
      </c>
      <c r="AE3128" s="1" t="s">
        <v>3744</v>
      </c>
      <c r="AF3128" s="1" t="s">
        <v>70</v>
      </c>
      <c r="AG3128" s="1" t="s">
        <v>3745</v>
      </c>
      <c r="AH3128">
        <v>1324</v>
      </c>
      <c r="AI3128" s="1" t="s">
        <v>70</v>
      </c>
      <c r="AJ3128" s="1" t="s">
        <v>71</v>
      </c>
      <c r="AK3128" s="1" t="s">
        <v>72</v>
      </c>
      <c r="AL3128">
        <v>1</v>
      </c>
      <c r="AM3128" s="1" t="s">
        <v>6427</v>
      </c>
      <c r="AN3128" s="2">
        <v>46174</v>
      </c>
      <c r="AO3128" s="3">
        <v>46174</v>
      </c>
    </row>
    <row r="3129" spans="1:41">
      <c r="A3129" s="1" t="s">
        <v>6428</v>
      </c>
      <c r="B3129" s="1" t="s">
        <v>3733</v>
      </c>
      <c r="E3129" s="1" t="s">
        <v>3734</v>
      </c>
      <c r="F3129">
        <v>46178.833333333336</v>
      </c>
      <c r="G3129">
        <v>46179.833333333336</v>
      </c>
      <c r="H3129">
        <v>46173.833333333336</v>
      </c>
      <c r="I3129">
        <v>46203.833333333336</v>
      </c>
      <c r="J3129" s="1" t="s">
        <v>3751</v>
      </c>
      <c r="K3129" s="1" t="s">
        <v>124</v>
      </c>
      <c r="L3129" s="1" t="s">
        <v>3752</v>
      </c>
      <c r="M3129" s="1" t="s">
        <v>3757</v>
      </c>
      <c r="N3129" s="1" t="s">
        <v>3738</v>
      </c>
      <c r="O3129" s="1" t="s">
        <v>49</v>
      </c>
      <c r="P3129">
        <v>12.9849</v>
      </c>
      <c r="Q3129" s="1" t="s">
        <v>3754</v>
      </c>
      <c r="R3129">
        <v>6.2500134771927396</v>
      </c>
      <c r="S3129" s="1" t="s">
        <v>51</v>
      </c>
      <c r="T3129" s="1" t="s">
        <v>52</v>
      </c>
      <c r="U3129">
        <v>81.155799999999999</v>
      </c>
      <c r="V3129">
        <v>77.097999999999999</v>
      </c>
      <c r="W3129">
        <v>77.097999999999999</v>
      </c>
      <c r="X3129" s="1" t="s">
        <v>53</v>
      </c>
      <c r="Y3129" s="1" t="s">
        <v>49</v>
      </c>
      <c r="Z3129" s="1" t="s">
        <v>3752</v>
      </c>
      <c r="AA3129" s="1" t="s">
        <v>55</v>
      </c>
      <c r="AB3129" s="1" t="s">
        <v>56</v>
      </c>
      <c r="AC3129" s="1" t="s">
        <v>57</v>
      </c>
      <c r="AD3129" s="1" t="s">
        <v>58</v>
      </c>
      <c r="AE3129" s="1" t="s">
        <v>59</v>
      </c>
      <c r="AF3129" s="1" t="s">
        <v>56</v>
      </c>
      <c r="AG3129" s="1" t="s">
        <v>3745</v>
      </c>
      <c r="AH3129">
        <v>1325</v>
      </c>
      <c r="AI3129" s="1" t="s">
        <v>56</v>
      </c>
      <c r="AJ3129" s="1" t="s">
        <v>56</v>
      </c>
      <c r="AK3129" s="1" t="s">
        <v>61</v>
      </c>
      <c r="AL3129">
        <v>1</v>
      </c>
      <c r="AM3129" s="1" t="s">
        <v>6429</v>
      </c>
      <c r="AN3129" s="2">
        <v>46174</v>
      </c>
      <c r="AO3129" s="3">
        <v>46174</v>
      </c>
    </row>
    <row r="3130" spans="1:41">
      <c r="A3130" s="1" t="s">
        <v>6430</v>
      </c>
      <c r="B3130" s="1" t="s">
        <v>3733</v>
      </c>
      <c r="E3130" s="1" t="s">
        <v>3734</v>
      </c>
      <c r="F3130">
        <v>46178.833333333336</v>
      </c>
      <c r="G3130">
        <v>46179.833333333336</v>
      </c>
      <c r="H3130">
        <v>46173.833333333336</v>
      </c>
      <c r="I3130">
        <v>46203.833333333336</v>
      </c>
      <c r="J3130" s="1" t="s">
        <v>3760</v>
      </c>
      <c r="K3130" s="1" t="s">
        <v>76</v>
      </c>
      <c r="L3130" s="1" t="s">
        <v>3761</v>
      </c>
      <c r="M3130" s="1" t="s">
        <v>3762</v>
      </c>
      <c r="N3130" s="1" t="s">
        <v>3738</v>
      </c>
      <c r="O3130" s="1" t="s">
        <v>49</v>
      </c>
      <c r="P3130">
        <v>307.51440000000002</v>
      </c>
      <c r="Q3130" s="1" t="s">
        <v>3763</v>
      </c>
      <c r="R3130">
        <v>2.6000083248134073E-2</v>
      </c>
      <c r="S3130" s="1" t="s">
        <v>51</v>
      </c>
      <c r="T3130" s="1" t="s">
        <v>52</v>
      </c>
      <c r="U3130">
        <v>7.9954000000000001</v>
      </c>
      <c r="V3130">
        <v>7.3803000000000001</v>
      </c>
      <c r="W3130">
        <v>7.3803000000000001</v>
      </c>
      <c r="X3130" s="1" t="s">
        <v>53</v>
      </c>
      <c r="Y3130" s="1" t="s">
        <v>49</v>
      </c>
      <c r="Z3130" s="1" t="s">
        <v>3761</v>
      </c>
      <c r="AA3130" s="1" t="s">
        <v>3741</v>
      </c>
      <c r="AB3130" s="1" t="s">
        <v>3742</v>
      </c>
      <c r="AC3130" s="1" t="s">
        <v>67</v>
      </c>
      <c r="AD3130" s="1" t="s">
        <v>3743</v>
      </c>
      <c r="AE3130" s="1" t="s">
        <v>3744</v>
      </c>
      <c r="AF3130" s="1" t="s">
        <v>70</v>
      </c>
      <c r="AG3130" s="1" t="s">
        <v>3745</v>
      </c>
      <c r="AH3130">
        <v>1326</v>
      </c>
      <c r="AI3130" s="1" t="s">
        <v>70</v>
      </c>
      <c r="AJ3130" s="1" t="s">
        <v>71</v>
      </c>
      <c r="AK3130" s="1" t="s">
        <v>72</v>
      </c>
      <c r="AL3130">
        <v>1</v>
      </c>
      <c r="AM3130" s="1" t="s">
        <v>6431</v>
      </c>
      <c r="AN3130" s="2">
        <v>46174</v>
      </c>
      <c r="AO3130" s="3">
        <v>46174</v>
      </c>
    </row>
    <row r="3131" spans="1:41">
      <c r="A3131" s="1" t="s">
        <v>6432</v>
      </c>
      <c r="B3131" s="1" t="s">
        <v>3733</v>
      </c>
      <c r="E3131" s="1" t="s">
        <v>3734</v>
      </c>
      <c r="F3131">
        <v>46178.833333333336</v>
      </c>
      <c r="G3131">
        <v>46179.833333333336</v>
      </c>
      <c r="H3131">
        <v>46173.833333333336</v>
      </c>
      <c r="I3131">
        <v>46203.833333333336</v>
      </c>
      <c r="J3131" s="1" t="s">
        <v>3760</v>
      </c>
      <c r="K3131" s="1" t="s">
        <v>76</v>
      </c>
      <c r="L3131" s="1" t="s">
        <v>3761</v>
      </c>
      <c r="M3131" s="1" t="s">
        <v>3766</v>
      </c>
      <c r="N3131" s="1" t="s">
        <v>3738</v>
      </c>
      <c r="O3131" s="1" t="s">
        <v>49</v>
      </c>
      <c r="P3131">
        <v>289.26159999999999</v>
      </c>
      <c r="Q3131" s="1" t="s">
        <v>3763</v>
      </c>
      <c r="R3131">
        <v>2.5999994468674723E-2</v>
      </c>
      <c r="S3131" s="1" t="s">
        <v>51</v>
      </c>
      <c r="T3131" s="1" t="s">
        <v>52</v>
      </c>
      <c r="U3131">
        <v>7.5208000000000004</v>
      </c>
      <c r="V3131">
        <v>6.9423000000000004</v>
      </c>
      <c r="W3131">
        <v>6.9423000000000004</v>
      </c>
      <c r="X3131" s="1" t="s">
        <v>53</v>
      </c>
      <c r="Y3131" s="1" t="s">
        <v>49</v>
      </c>
      <c r="Z3131" s="1" t="s">
        <v>3761</v>
      </c>
      <c r="AA3131" s="1" t="s">
        <v>3741</v>
      </c>
      <c r="AB3131" s="1" t="s">
        <v>3742</v>
      </c>
      <c r="AC3131" s="1" t="s">
        <v>67</v>
      </c>
      <c r="AD3131" s="1" t="s">
        <v>3743</v>
      </c>
      <c r="AE3131" s="1" t="s">
        <v>3744</v>
      </c>
      <c r="AF3131" s="1" t="s">
        <v>70</v>
      </c>
      <c r="AG3131" s="1" t="s">
        <v>3745</v>
      </c>
      <c r="AH3131">
        <v>1327</v>
      </c>
      <c r="AI3131" s="1" t="s">
        <v>70</v>
      </c>
      <c r="AJ3131" s="1" t="s">
        <v>71</v>
      </c>
      <c r="AK3131" s="1" t="s">
        <v>72</v>
      </c>
      <c r="AL3131">
        <v>1</v>
      </c>
      <c r="AM3131" s="1" t="s">
        <v>6433</v>
      </c>
      <c r="AN3131" s="2">
        <v>46174</v>
      </c>
      <c r="AO3131" s="3">
        <v>46174</v>
      </c>
    </row>
    <row r="3132" spans="1:41">
      <c r="A3132" s="1" t="s">
        <v>6434</v>
      </c>
      <c r="B3132" s="1" t="s">
        <v>3733</v>
      </c>
      <c r="E3132" s="1" t="s">
        <v>3734</v>
      </c>
      <c r="F3132">
        <v>46178.833333333336</v>
      </c>
      <c r="G3132">
        <v>46179.833333333336</v>
      </c>
      <c r="H3132">
        <v>46173.833333333336</v>
      </c>
      <c r="I3132">
        <v>46203.833333333336</v>
      </c>
      <c r="J3132" s="1" t="s">
        <v>3769</v>
      </c>
      <c r="K3132" s="1" t="s">
        <v>87</v>
      </c>
      <c r="L3132" s="1" t="s">
        <v>3770</v>
      </c>
      <c r="M3132" s="1" t="s">
        <v>3771</v>
      </c>
      <c r="N3132" s="1" t="s">
        <v>3738</v>
      </c>
      <c r="O3132" s="1" t="s">
        <v>49</v>
      </c>
      <c r="P3132">
        <v>416.71640000000002</v>
      </c>
      <c r="Q3132" s="1" t="s">
        <v>3739</v>
      </c>
      <c r="R3132">
        <v>8.2600060856736143E-2</v>
      </c>
      <c r="S3132" s="1" t="s">
        <v>3740</v>
      </c>
      <c r="T3132" s="1" t="s">
        <v>52</v>
      </c>
      <c r="U3132">
        <v>34.4208</v>
      </c>
      <c r="V3132">
        <v>28.37</v>
      </c>
      <c r="W3132">
        <v>28.37</v>
      </c>
      <c r="X3132" s="1" t="s">
        <v>53</v>
      </c>
      <c r="Y3132" s="1" t="s">
        <v>49</v>
      </c>
      <c r="Z3132" s="1" t="s">
        <v>3770</v>
      </c>
      <c r="AA3132" s="1" t="s">
        <v>3741</v>
      </c>
      <c r="AB3132" s="1" t="s">
        <v>3742</v>
      </c>
      <c r="AC3132" s="1" t="s">
        <v>67</v>
      </c>
      <c r="AD3132" s="1" t="s">
        <v>3743</v>
      </c>
      <c r="AE3132" s="1" t="s">
        <v>3744</v>
      </c>
      <c r="AF3132" s="1" t="s">
        <v>70</v>
      </c>
      <c r="AG3132" s="1" t="s">
        <v>3745</v>
      </c>
      <c r="AH3132">
        <v>1328</v>
      </c>
      <c r="AI3132" s="1" t="s">
        <v>70</v>
      </c>
      <c r="AJ3132" s="1" t="s">
        <v>71</v>
      </c>
      <c r="AK3132" s="1" t="s">
        <v>72</v>
      </c>
      <c r="AL3132">
        <v>1</v>
      </c>
      <c r="AM3132" s="1" t="s">
        <v>6435</v>
      </c>
      <c r="AN3132" s="2">
        <v>46174</v>
      </c>
      <c r="AO3132" s="3">
        <v>46174</v>
      </c>
    </row>
    <row r="3133" spans="1:41">
      <c r="A3133" s="1" t="s">
        <v>6436</v>
      </c>
      <c r="B3133" s="1" t="s">
        <v>3733</v>
      </c>
      <c r="E3133" s="1" t="s">
        <v>3734</v>
      </c>
      <c r="F3133">
        <v>46178.833333333336</v>
      </c>
      <c r="G3133">
        <v>46179.833333333336</v>
      </c>
      <c r="H3133">
        <v>46173.833333333336</v>
      </c>
      <c r="I3133">
        <v>46203.833333333336</v>
      </c>
      <c r="J3133" s="1" t="s">
        <v>3769</v>
      </c>
      <c r="K3133" s="1" t="s">
        <v>87</v>
      </c>
      <c r="L3133" s="1" t="s">
        <v>3770</v>
      </c>
      <c r="M3133" s="1" t="s">
        <v>3774</v>
      </c>
      <c r="N3133" s="1" t="s">
        <v>3738</v>
      </c>
      <c r="O3133" s="1" t="s">
        <v>49</v>
      </c>
      <c r="P3133">
        <v>425.71620000000001</v>
      </c>
      <c r="Q3133" s="1" t="s">
        <v>3739</v>
      </c>
      <c r="R3133">
        <v>8.2600098375396572E-2</v>
      </c>
      <c r="S3133" s="1" t="s">
        <v>3740</v>
      </c>
      <c r="T3133" s="1" t="s">
        <v>52</v>
      </c>
      <c r="U3133">
        <v>35.164200000000001</v>
      </c>
      <c r="V3133">
        <v>28.982800000000001</v>
      </c>
      <c r="W3133">
        <v>28.982800000000001</v>
      </c>
      <c r="X3133" s="1" t="s">
        <v>53</v>
      </c>
      <c r="Y3133" s="1" t="s">
        <v>49</v>
      </c>
      <c r="Z3133" s="1" t="s">
        <v>3770</v>
      </c>
      <c r="AA3133" s="1" t="s">
        <v>3741</v>
      </c>
      <c r="AB3133" s="1" t="s">
        <v>3742</v>
      </c>
      <c r="AC3133" s="1" t="s">
        <v>67</v>
      </c>
      <c r="AD3133" s="1" t="s">
        <v>3743</v>
      </c>
      <c r="AE3133" s="1" t="s">
        <v>3744</v>
      </c>
      <c r="AF3133" s="1" t="s">
        <v>70</v>
      </c>
      <c r="AG3133" s="1" t="s">
        <v>3745</v>
      </c>
      <c r="AH3133">
        <v>1329</v>
      </c>
      <c r="AI3133" s="1" t="s">
        <v>70</v>
      </c>
      <c r="AJ3133" s="1" t="s">
        <v>71</v>
      </c>
      <c r="AK3133" s="1" t="s">
        <v>72</v>
      </c>
      <c r="AL3133">
        <v>1</v>
      </c>
      <c r="AM3133" s="1" t="s">
        <v>6437</v>
      </c>
      <c r="AN3133" s="2">
        <v>46174</v>
      </c>
      <c r="AO3133" s="3">
        <v>46174</v>
      </c>
    </row>
    <row r="3134" spans="1:41">
      <c r="A3134" s="1" t="s">
        <v>6438</v>
      </c>
      <c r="B3134" s="1" t="s">
        <v>3733</v>
      </c>
      <c r="E3134" s="1" t="s">
        <v>3734</v>
      </c>
      <c r="F3134">
        <v>46178.833333333336</v>
      </c>
      <c r="G3134">
        <v>46179.833333333336</v>
      </c>
      <c r="H3134">
        <v>46173.833333333336</v>
      </c>
      <c r="I3134">
        <v>46203.833333333336</v>
      </c>
      <c r="J3134" s="1" t="s">
        <v>3777</v>
      </c>
      <c r="K3134" s="1" t="s">
        <v>107</v>
      </c>
      <c r="L3134" s="1" t="s">
        <v>3778</v>
      </c>
      <c r="M3134" s="1" t="s">
        <v>3779</v>
      </c>
      <c r="N3134" s="1" t="s">
        <v>3738</v>
      </c>
      <c r="O3134" s="1" t="s">
        <v>49</v>
      </c>
      <c r="P3134">
        <v>285.99709999999999</v>
      </c>
      <c r="Q3134" s="1" t="s">
        <v>3780</v>
      </c>
      <c r="R3134">
        <v>0.50000017482694747</v>
      </c>
      <c r="S3134" s="1" t="s">
        <v>51</v>
      </c>
      <c r="T3134" s="1" t="s">
        <v>52</v>
      </c>
      <c r="U3134">
        <v>142.99860000000001</v>
      </c>
      <c r="V3134">
        <v>131.55869999999999</v>
      </c>
      <c r="W3134">
        <v>131.55869999999999</v>
      </c>
      <c r="X3134" s="1" t="s">
        <v>53</v>
      </c>
      <c r="Y3134" s="1" t="s">
        <v>49</v>
      </c>
      <c r="Z3134" s="1" t="s">
        <v>3778</v>
      </c>
      <c r="AA3134" s="1" t="s">
        <v>3781</v>
      </c>
      <c r="AB3134" s="1" t="s">
        <v>3742</v>
      </c>
      <c r="AC3134" s="1" t="s">
        <v>67</v>
      </c>
      <c r="AD3134" s="1" t="s">
        <v>3743</v>
      </c>
      <c r="AE3134" s="1" t="s">
        <v>3744</v>
      </c>
      <c r="AF3134" s="1" t="s">
        <v>70</v>
      </c>
      <c r="AG3134" s="1" t="s">
        <v>3745</v>
      </c>
      <c r="AH3134">
        <v>1330</v>
      </c>
      <c r="AI3134" s="1" t="s">
        <v>113</v>
      </c>
      <c r="AJ3134" s="1" t="s">
        <v>114</v>
      </c>
      <c r="AK3134" s="1" t="s">
        <v>115</v>
      </c>
      <c r="AL3134">
        <v>1</v>
      </c>
      <c r="AM3134" s="1" t="s">
        <v>6439</v>
      </c>
      <c r="AN3134" s="2">
        <v>46174</v>
      </c>
      <c r="AO3134" s="3">
        <v>46174</v>
      </c>
    </row>
    <row r="3135" spans="1:41">
      <c r="A3135" s="1" t="s">
        <v>6440</v>
      </c>
      <c r="B3135" s="1" t="s">
        <v>3733</v>
      </c>
      <c r="E3135" s="1" t="s">
        <v>3734</v>
      </c>
      <c r="F3135">
        <v>46178.833333333336</v>
      </c>
      <c r="G3135">
        <v>46179.833333333336</v>
      </c>
      <c r="H3135">
        <v>46173.833333333336</v>
      </c>
      <c r="I3135">
        <v>46203.833333333336</v>
      </c>
      <c r="J3135" s="1" t="s">
        <v>3777</v>
      </c>
      <c r="K3135" s="1" t="s">
        <v>107</v>
      </c>
      <c r="L3135" s="1" t="s">
        <v>3778</v>
      </c>
      <c r="M3135" s="1" t="s">
        <v>3784</v>
      </c>
      <c r="N3135" s="1" t="s">
        <v>3738</v>
      </c>
      <c r="O3135" s="1" t="s">
        <v>49</v>
      </c>
      <c r="P3135">
        <v>305.27940000000001</v>
      </c>
      <c r="Q3135" s="1" t="s">
        <v>3780</v>
      </c>
      <c r="R3135">
        <v>0.5</v>
      </c>
      <c r="S3135" s="1" t="s">
        <v>51</v>
      </c>
      <c r="T3135" s="1" t="s">
        <v>52</v>
      </c>
      <c r="U3135">
        <v>152.6397</v>
      </c>
      <c r="V3135">
        <v>140.42850000000001</v>
      </c>
      <c r="W3135">
        <v>140.42850000000001</v>
      </c>
      <c r="X3135" s="1" t="s">
        <v>53</v>
      </c>
      <c r="Y3135" s="1" t="s">
        <v>49</v>
      </c>
      <c r="Z3135" s="1" t="s">
        <v>3778</v>
      </c>
      <c r="AA3135" s="1" t="s">
        <v>3781</v>
      </c>
      <c r="AB3135" s="1" t="s">
        <v>3742</v>
      </c>
      <c r="AC3135" s="1" t="s">
        <v>67</v>
      </c>
      <c r="AD3135" s="1" t="s">
        <v>3743</v>
      </c>
      <c r="AE3135" s="1" t="s">
        <v>3744</v>
      </c>
      <c r="AF3135" s="1" t="s">
        <v>70</v>
      </c>
      <c r="AG3135" s="1" t="s">
        <v>3745</v>
      </c>
      <c r="AH3135">
        <v>1331</v>
      </c>
      <c r="AI3135" s="1" t="s">
        <v>113</v>
      </c>
      <c r="AJ3135" s="1" t="s">
        <v>114</v>
      </c>
      <c r="AK3135" s="1" t="s">
        <v>115</v>
      </c>
      <c r="AL3135">
        <v>1</v>
      </c>
      <c r="AM3135" s="1" t="s">
        <v>6441</v>
      </c>
      <c r="AN3135" s="2">
        <v>46174</v>
      </c>
      <c r="AO3135" s="3">
        <v>46174</v>
      </c>
    </row>
    <row r="3136" spans="1:41">
      <c r="A3136" s="1" t="s">
        <v>6442</v>
      </c>
      <c r="B3136" s="1" t="s">
        <v>3733</v>
      </c>
      <c r="E3136" s="1" t="s">
        <v>3787</v>
      </c>
      <c r="F3136">
        <v>46178.833333333336</v>
      </c>
      <c r="G3136">
        <v>46179.833333333336</v>
      </c>
      <c r="H3136">
        <v>46173.833333333336</v>
      </c>
      <c r="I3136">
        <v>46203.833333333336</v>
      </c>
      <c r="J3136" s="1" t="s">
        <v>3735</v>
      </c>
      <c r="K3136" s="1" t="s">
        <v>45</v>
      </c>
      <c r="L3136" s="1" t="s">
        <v>3736</v>
      </c>
      <c r="M3136" s="1" t="s">
        <v>3788</v>
      </c>
      <c r="N3136" s="1" t="s">
        <v>3738</v>
      </c>
      <c r="O3136" s="1" t="s">
        <v>49</v>
      </c>
      <c r="P3136">
        <v>658.49459999999999</v>
      </c>
      <c r="Q3136" s="1" t="s">
        <v>3739</v>
      </c>
      <c r="R3136">
        <v>3.1611041305426045E-2</v>
      </c>
      <c r="S3136" s="1" t="s">
        <v>3740</v>
      </c>
      <c r="T3136" s="1" t="s">
        <v>52</v>
      </c>
      <c r="U3136">
        <v>20.8157</v>
      </c>
      <c r="V3136">
        <v>16.8904</v>
      </c>
      <c r="W3136">
        <v>16.8904</v>
      </c>
      <c r="X3136" s="1" t="s">
        <v>53</v>
      </c>
      <c r="Y3136" s="1" t="s">
        <v>49</v>
      </c>
      <c r="Z3136" s="1" t="s">
        <v>3736</v>
      </c>
      <c r="AA3136" s="1" t="s">
        <v>3789</v>
      </c>
      <c r="AB3136" s="1" t="s">
        <v>3790</v>
      </c>
      <c r="AC3136" s="1" t="s">
        <v>125</v>
      </c>
      <c r="AD3136" s="1" t="s">
        <v>3791</v>
      </c>
      <c r="AE3136" s="1" t="s">
        <v>3792</v>
      </c>
      <c r="AF3136" s="1" t="s">
        <v>70</v>
      </c>
      <c r="AG3136" s="1" t="s">
        <v>3745</v>
      </c>
      <c r="AH3136">
        <v>1332</v>
      </c>
      <c r="AI3136" s="1" t="s">
        <v>70</v>
      </c>
      <c r="AJ3136" s="1" t="s">
        <v>71</v>
      </c>
      <c r="AK3136" s="1" t="s">
        <v>72</v>
      </c>
      <c r="AL3136">
        <v>1</v>
      </c>
      <c r="AM3136" s="1" t="s">
        <v>6443</v>
      </c>
      <c r="AN3136" s="2">
        <v>46174</v>
      </c>
      <c r="AO3136" s="3">
        <v>46174</v>
      </c>
    </row>
    <row r="3137" spans="1:41">
      <c r="A3137" s="1" t="s">
        <v>6444</v>
      </c>
      <c r="B3137" s="1" t="s">
        <v>3733</v>
      </c>
      <c r="E3137" s="1" t="s">
        <v>3787</v>
      </c>
      <c r="F3137">
        <v>46178.833333333336</v>
      </c>
      <c r="G3137">
        <v>46179.833333333336</v>
      </c>
      <c r="H3137">
        <v>46173.833333333336</v>
      </c>
      <c r="I3137">
        <v>46203.833333333336</v>
      </c>
      <c r="J3137" s="1" t="s">
        <v>3735</v>
      </c>
      <c r="K3137" s="1" t="s">
        <v>45</v>
      </c>
      <c r="L3137" s="1" t="s">
        <v>3736</v>
      </c>
      <c r="M3137" s="1" t="s">
        <v>3795</v>
      </c>
      <c r="N3137" s="1" t="s">
        <v>3738</v>
      </c>
      <c r="O3137" s="1" t="s">
        <v>49</v>
      </c>
      <c r="P3137">
        <v>684.79269999999997</v>
      </c>
      <c r="Q3137" s="1" t="s">
        <v>3739</v>
      </c>
      <c r="R3137">
        <v>3.1611026227353185E-2</v>
      </c>
      <c r="S3137" s="1" t="s">
        <v>3740</v>
      </c>
      <c r="T3137" s="1" t="s">
        <v>52</v>
      </c>
      <c r="U3137">
        <v>21.646999999999998</v>
      </c>
      <c r="V3137">
        <v>17.564900000000002</v>
      </c>
      <c r="W3137">
        <v>17.564900000000002</v>
      </c>
      <c r="X3137" s="1" t="s">
        <v>53</v>
      </c>
      <c r="Y3137" s="1" t="s">
        <v>49</v>
      </c>
      <c r="Z3137" s="1" t="s">
        <v>3736</v>
      </c>
      <c r="AA3137" s="1" t="s">
        <v>3789</v>
      </c>
      <c r="AB3137" s="1" t="s">
        <v>3790</v>
      </c>
      <c r="AC3137" s="1" t="s">
        <v>125</v>
      </c>
      <c r="AD3137" s="1" t="s">
        <v>3791</v>
      </c>
      <c r="AE3137" s="1" t="s">
        <v>3792</v>
      </c>
      <c r="AF3137" s="1" t="s">
        <v>70</v>
      </c>
      <c r="AG3137" s="1" t="s">
        <v>3745</v>
      </c>
      <c r="AH3137">
        <v>1333</v>
      </c>
      <c r="AI3137" s="1" t="s">
        <v>70</v>
      </c>
      <c r="AJ3137" s="1" t="s">
        <v>71</v>
      </c>
      <c r="AK3137" s="1" t="s">
        <v>72</v>
      </c>
      <c r="AL3137">
        <v>1</v>
      </c>
      <c r="AM3137" s="1" t="s">
        <v>6445</v>
      </c>
      <c r="AN3137" s="2">
        <v>46174</v>
      </c>
      <c r="AO3137" s="3">
        <v>46174</v>
      </c>
    </row>
    <row r="3138" spans="1:41">
      <c r="A3138" s="1" t="s">
        <v>6446</v>
      </c>
      <c r="B3138" s="1" t="s">
        <v>3733</v>
      </c>
      <c r="E3138" s="1" t="s">
        <v>3787</v>
      </c>
      <c r="F3138">
        <v>46178.833333333336</v>
      </c>
      <c r="G3138">
        <v>46179.833333333336</v>
      </c>
      <c r="H3138">
        <v>46173.833333333336</v>
      </c>
      <c r="I3138">
        <v>46203.833333333336</v>
      </c>
      <c r="J3138" s="1" t="s">
        <v>3751</v>
      </c>
      <c r="K3138" s="1" t="s">
        <v>124</v>
      </c>
      <c r="L3138" s="1" t="s">
        <v>3752</v>
      </c>
      <c r="M3138" s="1" t="s">
        <v>3798</v>
      </c>
      <c r="N3138" s="1" t="s">
        <v>3738</v>
      </c>
      <c r="O3138" s="1" t="s">
        <v>49</v>
      </c>
      <c r="P3138">
        <v>4.9680999999999997</v>
      </c>
      <c r="Q3138" s="1" t="s">
        <v>3754</v>
      </c>
      <c r="R3138">
        <v>6.2499547110565405</v>
      </c>
      <c r="S3138" s="1" t="s">
        <v>51</v>
      </c>
      <c r="T3138" s="1" t="s">
        <v>52</v>
      </c>
      <c r="U3138">
        <v>31.0504</v>
      </c>
      <c r="V3138">
        <v>29.497900000000001</v>
      </c>
      <c r="W3138">
        <v>29.497900000000001</v>
      </c>
      <c r="X3138" s="1" t="s">
        <v>53</v>
      </c>
      <c r="Y3138" s="1" t="s">
        <v>49</v>
      </c>
      <c r="Z3138" s="1" t="s">
        <v>3752</v>
      </c>
      <c r="AA3138" s="1" t="s">
        <v>3789</v>
      </c>
      <c r="AB3138" s="1" t="s">
        <v>3790</v>
      </c>
      <c r="AC3138" s="1" t="s">
        <v>125</v>
      </c>
      <c r="AD3138" s="1" t="s">
        <v>3791</v>
      </c>
      <c r="AE3138" s="1" t="s">
        <v>3792</v>
      </c>
      <c r="AF3138" s="1" t="s">
        <v>70</v>
      </c>
      <c r="AG3138" s="1" t="s">
        <v>3745</v>
      </c>
      <c r="AH3138">
        <v>1334</v>
      </c>
      <c r="AI3138" s="1" t="s">
        <v>70</v>
      </c>
      <c r="AJ3138" s="1" t="s">
        <v>71</v>
      </c>
      <c r="AK3138" s="1" t="s">
        <v>72</v>
      </c>
      <c r="AL3138">
        <v>1</v>
      </c>
      <c r="AM3138" s="1" t="s">
        <v>6447</v>
      </c>
      <c r="AN3138" s="2">
        <v>46174</v>
      </c>
      <c r="AO3138" s="3">
        <v>46174</v>
      </c>
    </row>
    <row r="3139" spans="1:41">
      <c r="A3139" s="1" t="s">
        <v>6448</v>
      </c>
      <c r="B3139" s="1" t="s">
        <v>3733</v>
      </c>
      <c r="E3139" s="1" t="s">
        <v>3787</v>
      </c>
      <c r="F3139">
        <v>46178.833333333336</v>
      </c>
      <c r="G3139">
        <v>46179.833333333336</v>
      </c>
      <c r="H3139">
        <v>46173.833333333336</v>
      </c>
      <c r="I3139">
        <v>46203.833333333336</v>
      </c>
      <c r="J3139" s="1" t="s">
        <v>3751</v>
      </c>
      <c r="K3139" s="1" t="s">
        <v>124</v>
      </c>
      <c r="L3139" s="1" t="s">
        <v>3752</v>
      </c>
      <c r="M3139" s="1" t="s">
        <v>3801</v>
      </c>
      <c r="N3139" s="1" t="s">
        <v>3738</v>
      </c>
      <c r="O3139" s="1" t="s">
        <v>49</v>
      </c>
      <c r="P3139">
        <v>5.2228000000000003</v>
      </c>
      <c r="Q3139" s="1" t="s">
        <v>3754</v>
      </c>
      <c r="R3139">
        <v>6.2500574404533964</v>
      </c>
      <c r="S3139" s="1" t="s">
        <v>51</v>
      </c>
      <c r="T3139" s="1" t="s">
        <v>52</v>
      </c>
      <c r="U3139">
        <v>32.642800000000001</v>
      </c>
      <c r="V3139">
        <v>31.0107</v>
      </c>
      <c r="W3139">
        <v>31.0107</v>
      </c>
      <c r="X3139" s="1" t="s">
        <v>53</v>
      </c>
      <c r="Y3139" s="1" t="s">
        <v>49</v>
      </c>
      <c r="Z3139" s="1" t="s">
        <v>3752</v>
      </c>
      <c r="AA3139" s="1" t="s">
        <v>3789</v>
      </c>
      <c r="AB3139" s="1" t="s">
        <v>3790</v>
      </c>
      <c r="AC3139" s="1" t="s">
        <v>125</v>
      </c>
      <c r="AD3139" s="1" t="s">
        <v>3791</v>
      </c>
      <c r="AE3139" s="1" t="s">
        <v>3792</v>
      </c>
      <c r="AF3139" s="1" t="s">
        <v>70</v>
      </c>
      <c r="AG3139" s="1" t="s">
        <v>3745</v>
      </c>
      <c r="AH3139">
        <v>1335</v>
      </c>
      <c r="AI3139" s="1" t="s">
        <v>70</v>
      </c>
      <c r="AJ3139" s="1" t="s">
        <v>71</v>
      </c>
      <c r="AK3139" s="1" t="s">
        <v>72</v>
      </c>
      <c r="AL3139">
        <v>1</v>
      </c>
      <c r="AM3139" s="1" t="s">
        <v>6449</v>
      </c>
      <c r="AN3139" s="2">
        <v>46174</v>
      </c>
      <c r="AO3139" s="3">
        <v>46174</v>
      </c>
    </row>
    <row r="3140" spans="1:41">
      <c r="A3140" s="1" t="s">
        <v>6450</v>
      </c>
      <c r="B3140" s="1" t="s">
        <v>3733</v>
      </c>
      <c r="E3140" s="1" t="s">
        <v>3787</v>
      </c>
      <c r="F3140">
        <v>46178.833333333336</v>
      </c>
      <c r="G3140">
        <v>46179.833333333336</v>
      </c>
      <c r="H3140">
        <v>46173.833333333336</v>
      </c>
      <c r="I3140">
        <v>46203.833333333336</v>
      </c>
      <c r="J3140" s="1" t="s">
        <v>3760</v>
      </c>
      <c r="K3140" s="1" t="s">
        <v>76</v>
      </c>
      <c r="L3140" s="1" t="s">
        <v>3761</v>
      </c>
      <c r="M3140" s="1" t="s">
        <v>3804</v>
      </c>
      <c r="N3140" s="1" t="s">
        <v>3738</v>
      </c>
      <c r="O3140" s="1" t="s">
        <v>49</v>
      </c>
      <c r="P3140">
        <v>151.6292</v>
      </c>
      <c r="Q3140" s="1" t="s">
        <v>3763</v>
      </c>
      <c r="R3140">
        <v>2.6000269077460017E-2</v>
      </c>
      <c r="S3140" s="1" t="s">
        <v>51</v>
      </c>
      <c r="T3140" s="1" t="s">
        <v>52</v>
      </c>
      <c r="U3140">
        <v>3.9424000000000001</v>
      </c>
      <c r="V3140">
        <v>3.6391</v>
      </c>
      <c r="W3140">
        <v>3.6391</v>
      </c>
      <c r="X3140" s="1" t="s">
        <v>53</v>
      </c>
      <c r="Y3140" s="1" t="s">
        <v>49</v>
      </c>
      <c r="Z3140" s="1" t="s">
        <v>3761</v>
      </c>
      <c r="AA3140" s="1" t="s">
        <v>3789</v>
      </c>
      <c r="AB3140" s="1" t="s">
        <v>3790</v>
      </c>
      <c r="AC3140" s="1" t="s">
        <v>125</v>
      </c>
      <c r="AD3140" s="1" t="s">
        <v>3791</v>
      </c>
      <c r="AE3140" s="1" t="s">
        <v>3792</v>
      </c>
      <c r="AF3140" s="1" t="s">
        <v>70</v>
      </c>
      <c r="AG3140" s="1" t="s">
        <v>3745</v>
      </c>
      <c r="AH3140">
        <v>1336</v>
      </c>
      <c r="AI3140" s="1" t="s">
        <v>70</v>
      </c>
      <c r="AJ3140" s="1" t="s">
        <v>71</v>
      </c>
      <c r="AK3140" s="1" t="s">
        <v>72</v>
      </c>
      <c r="AL3140">
        <v>1</v>
      </c>
      <c r="AM3140" s="1" t="s">
        <v>6451</v>
      </c>
      <c r="AN3140" s="2">
        <v>46174</v>
      </c>
      <c r="AO3140" s="3">
        <v>46174</v>
      </c>
    </row>
    <row r="3141" spans="1:41">
      <c r="A3141" s="1" t="s">
        <v>6452</v>
      </c>
      <c r="B3141" s="1" t="s">
        <v>3733</v>
      </c>
      <c r="E3141" s="1" t="s">
        <v>3787</v>
      </c>
      <c r="F3141">
        <v>46178.833333333336</v>
      </c>
      <c r="G3141">
        <v>46179.833333333336</v>
      </c>
      <c r="H3141">
        <v>46173.833333333336</v>
      </c>
      <c r="I3141">
        <v>46203.833333333336</v>
      </c>
      <c r="J3141" s="1" t="s">
        <v>3760</v>
      </c>
      <c r="K3141" s="1" t="s">
        <v>76</v>
      </c>
      <c r="L3141" s="1" t="s">
        <v>3761</v>
      </c>
      <c r="M3141" s="1" t="s">
        <v>3807</v>
      </c>
      <c r="N3141" s="1" t="s">
        <v>3738</v>
      </c>
      <c r="O3141" s="1" t="s">
        <v>49</v>
      </c>
      <c r="P3141">
        <v>147.30699999999999</v>
      </c>
      <c r="Q3141" s="1" t="s">
        <v>3763</v>
      </c>
      <c r="R3141">
        <v>2.6000122193785766E-2</v>
      </c>
      <c r="S3141" s="1" t="s">
        <v>51</v>
      </c>
      <c r="T3141" s="1" t="s">
        <v>52</v>
      </c>
      <c r="U3141">
        <v>3.83</v>
      </c>
      <c r="V3141">
        <v>3.5354000000000001</v>
      </c>
      <c r="W3141">
        <v>3.5354000000000001</v>
      </c>
      <c r="X3141" s="1" t="s">
        <v>53</v>
      </c>
      <c r="Y3141" s="1" t="s">
        <v>49</v>
      </c>
      <c r="Z3141" s="1" t="s">
        <v>3761</v>
      </c>
      <c r="AA3141" s="1" t="s">
        <v>3789</v>
      </c>
      <c r="AB3141" s="1" t="s">
        <v>3790</v>
      </c>
      <c r="AC3141" s="1" t="s">
        <v>125</v>
      </c>
      <c r="AD3141" s="1" t="s">
        <v>3791</v>
      </c>
      <c r="AE3141" s="1" t="s">
        <v>3792</v>
      </c>
      <c r="AF3141" s="1" t="s">
        <v>70</v>
      </c>
      <c r="AG3141" s="1" t="s">
        <v>3745</v>
      </c>
      <c r="AH3141">
        <v>1337</v>
      </c>
      <c r="AI3141" s="1" t="s">
        <v>70</v>
      </c>
      <c r="AJ3141" s="1" t="s">
        <v>71</v>
      </c>
      <c r="AK3141" s="1" t="s">
        <v>72</v>
      </c>
      <c r="AL3141">
        <v>1</v>
      </c>
      <c r="AM3141" s="1" t="s">
        <v>6453</v>
      </c>
      <c r="AN3141" s="2">
        <v>46174</v>
      </c>
      <c r="AO3141" s="3">
        <v>46174</v>
      </c>
    </row>
    <row r="3142" spans="1:41">
      <c r="A3142" s="1" t="s">
        <v>6454</v>
      </c>
      <c r="B3142" s="1" t="s">
        <v>3733</v>
      </c>
      <c r="E3142" s="1" t="s">
        <v>3787</v>
      </c>
      <c r="F3142">
        <v>46178.833333333336</v>
      </c>
      <c r="G3142">
        <v>46179.833333333336</v>
      </c>
      <c r="H3142">
        <v>46173.833333333336</v>
      </c>
      <c r="I3142">
        <v>46203.833333333336</v>
      </c>
      <c r="J3142" s="1" t="s">
        <v>3769</v>
      </c>
      <c r="K3142" s="1" t="s">
        <v>87</v>
      </c>
      <c r="L3142" s="1" t="s">
        <v>3770</v>
      </c>
      <c r="M3142" s="1" t="s">
        <v>3810</v>
      </c>
      <c r="N3142" s="1" t="s">
        <v>3738</v>
      </c>
      <c r="O3142" s="1" t="s">
        <v>49</v>
      </c>
      <c r="P3142">
        <v>186.5805</v>
      </c>
      <c r="Q3142" s="1" t="s">
        <v>3739</v>
      </c>
      <c r="R3142">
        <v>8.2599735770887112E-2</v>
      </c>
      <c r="S3142" s="1" t="s">
        <v>3740</v>
      </c>
      <c r="T3142" s="1" t="s">
        <v>52</v>
      </c>
      <c r="U3142">
        <v>15.4115</v>
      </c>
      <c r="V3142">
        <v>12.702400000000001</v>
      </c>
      <c r="W3142">
        <v>12.702400000000001</v>
      </c>
      <c r="X3142" s="1" t="s">
        <v>53</v>
      </c>
      <c r="Y3142" s="1" t="s">
        <v>49</v>
      </c>
      <c r="Z3142" s="1" t="s">
        <v>3770</v>
      </c>
      <c r="AA3142" s="1" t="s">
        <v>3789</v>
      </c>
      <c r="AB3142" s="1" t="s">
        <v>3790</v>
      </c>
      <c r="AC3142" s="1" t="s">
        <v>125</v>
      </c>
      <c r="AD3142" s="1" t="s">
        <v>3791</v>
      </c>
      <c r="AE3142" s="1" t="s">
        <v>3792</v>
      </c>
      <c r="AF3142" s="1" t="s">
        <v>70</v>
      </c>
      <c r="AG3142" s="1" t="s">
        <v>3745</v>
      </c>
      <c r="AH3142">
        <v>1338</v>
      </c>
      <c r="AI3142" s="1" t="s">
        <v>70</v>
      </c>
      <c r="AJ3142" s="1" t="s">
        <v>71</v>
      </c>
      <c r="AK3142" s="1" t="s">
        <v>72</v>
      </c>
      <c r="AL3142">
        <v>1</v>
      </c>
      <c r="AM3142" s="1" t="s">
        <v>6455</v>
      </c>
      <c r="AN3142" s="2">
        <v>46174</v>
      </c>
      <c r="AO3142" s="3">
        <v>46174</v>
      </c>
    </row>
    <row r="3143" spans="1:41">
      <c r="A3143" s="1" t="s">
        <v>6456</v>
      </c>
      <c r="B3143" s="1" t="s">
        <v>3733</v>
      </c>
      <c r="E3143" s="1" t="s">
        <v>3787</v>
      </c>
      <c r="F3143">
        <v>46178.833333333336</v>
      </c>
      <c r="G3143">
        <v>46179.833333333336</v>
      </c>
      <c r="H3143">
        <v>46173.833333333336</v>
      </c>
      <c r="I3143">
        <v>46203.833333333336</v>
      </c>
      <c r="J3143" s="1" t="s">
        <v>3769</v>
      </c>
      <c r="K3143" s="1" t="s">
        <v>87</v>
      </c>
      <c r="L3143" s="1" t="s">
        <v>3770</v>
      </c>
      <c r="M3143" s="1" t="s">
        <v>3813</v>
      </c>
      <c r="N3143" s="1" t="s">
        <v>3738</v>
      </c>
      <c r="O3143" s="1" t="s">
        <v>49</v>
      </c>
      <c r="P3143">
        <v>202.1292</v>
      </c>
      <c r="Q3143" s="1" t="s">
        <v>3739</v>
      </c>
      <c r="R3143">
        <v>8.2600138921046534E-2</v>
      </c>
      <c r="S3143" s="1" t="s">
        <v>3740</v>
      </c>
      <c r="T3143" s="1" t="s">
        <v>52</v>
      </c>
      <c r="U3143">
        <v>16.695900000000002</v>
      </c>
      <c r="V3143">
        <v>13.760999999999999</v>
      </c>
      <c r="W3143">
        <v>13.760999999999999</v>
      </c>
      <c r="X3143" s="1" t="s">
        <v>53</v>
      </c>
      <c r="Y3143" s="1" t="s">
        <v>49</v>
      </c>
      <c r="Z3143" s="1" t="s">
        <v>3770</v>
      </c>
      <c r="AA3143" s="1" t="s">
        <v>3789</v>
      </c>
      <c r="AB3143" s="1" t="s">
        <v>3790</v>
      </c>
      <c r="AC3143" s="1" t="s">
        <v>125</v>
      </c>
      <c r="AD3143" s="1" t="s">
        <v>3791</v>
      </c>
      <c r="AE3143" s="1" t="s">
        <v>3792</v>
      </c>
      <c r="AF3143" s="1" t="s">
        <v>70</v>
      </c>
      <c r="AG3143" s="1" t="s">
        <v>3745</v>
      </c>
      <c r="AH3143">
        <v>1339</v>
      </c>
      <c r="AI3143" s="1" t="s">
        <v>70</v>
      </c>
      <c r="AJ3143" s="1" t="s">
        <v>71</v>
      </c>
      <c r="AK3143" s="1" t="s">
        <v>72</v>
      </c>
      <c r="AL3143">
        <v>1</v>
      </c>
      <c r="AM3143" s="1" t="s">
        <v>6457</v>
      </c>
      <c r="AN3143" s="2">
        <v>46174</v>
      </c>
      <c r="AO3143" s="3">
        <v>46174</v>
      </c>
    </row>
    <row r="3144" spans="1:41">
      <c r="A3144" s="1" t="s">
        <v>6458</v>
      </c>
      <c r="B3144" s="1" t="s">
        <v>3733</v>
      </c>
      <c r="E3144" s="1" t="s">
        <v>3787</v>
      </c>
      <c r="F3144">
        <v>46178.833333333336</v>
      </c>
      <c r="G3144">
        <v>46179.833333333336</v>
      </c>
      <c r="H3144">
        <v>46173.833333333336</v>
      </c>
      <c r="I3144">
        <v>46203.833333333336</v>
      </c>
      <c r="J3144" s="1" t="s">
        <v>3777</v>
      </c>
      <c r="K3144" s="1" t="s">
        <v>107</v>
      </c>
      <c r="L3144" s="1" t="s">
        <v>3778</v>
      </c>
      <c r="M3144" s="1" t="s">
        <v>3816</v>
      </c>
      <c r="N3144" s="1" t="s">
        <v>3738</v>
      </c>
      <c r="O3144" s="1" t="s">
        <v>49</v>
      </c>
      <c r="P3144">
        <v>144.19030000000001</v>
      </c>
      <c r="Q3144" s="1" t="s">
        <v>3780</v>
      </c>
      <c r="R3144">
        <v>0.49999965323603601</v>
      </c>
      <c r="S3144" s="1" t="s">
        <v>51</v>
      </c>
      <c r="T3144" s="1" t="s">
        <v>52</v>
      </c>
      <c r="U3144">
        <v>72.095100000000002</v>
      </c>
      <c r="V3144">
        <v>66.327500000000001</v>
      </c>
      <c r="W3144">
        <v>66.327500000000001</v>
      </c>
      <c r="X3144" s="1" t="s">
        <v>53</v>
      </c>
      <c r="Y3144" s="1" t="s">
        <v>49</v>
      </c>
      <c r="Z3144" s="1" t="s">
        <v>3778</v>
      </c>
      <c r="AA3144" s="1" t="s">
        <v>3817</v>
      </c>
      <c r="AB3144" s="1" t="s">
        <v>3790</v>
      </c>
      <c r="AC3144" s="1" t="s">
        <v>125</v>
      </c>
      <c r="AD3144" s="1" t="s">
        <v>3791</v>
      </c>
      <c r="AE3144" s="1" t="s">
        <v>3792</v>
      </c>
      <c r="AF3144" s="1" t="s">
        <v>70</v>
      </c>
      <c r="AG3144" s="1" t="s">
        <v>3745</v>
      </c>
      <c r="AH3144">
        <v>1340</v>
      </c>
      <c r="AI3144" s="1" t="s">
        <v>113</v>
      </c>
      <c r="AJ3144" s="1" t="s">
        <v>114</v>
      </c>
      <c r="AK3144" s="1" t="s">
        <v>115</v>
      </c>
      <c r="AL3144">
        <v>1</v>
      </c>
      <c r="AM3144" s="1" t="s">
        <v>6459</v>
      </c>
      <c r="AN3144" s="2">
        <v>46174</v>
      </c>
      <c r="AO3144" s="3">
        <v>46174</v>
      </c>
    </row>
    <row r="3145" spans="1:41">
      <c r="A3145" s="1" t="s">
        <v>6460</v>
      </c>
      <c r="B3145" s="1" t="s">
        <v>3733</v>
      </c>
      <c r="E3145" s="1" t="s">
        <v>3787</v>
      </c>
      <c r="F3145">
        <v>46178.833333333336</v>
      </c>
      <c r="G3145">
        <v>46179.833333333336</v>
      </c>
      <c r="H3145">
        <v>46173.833333333336</v>
      </c>
      <c r="I3145">
        <v>46203.833333333336</v>
      </c>
      <c r="J3145" s="1" t="s">
        <v>3777</v>
      </c>
      <c r="K3145" s="1" t="s">
        <v>107</v>
      </c>
      <c r="L3145" s="1" t="s">
        <v>3778</v>
      </c>
      <c r="M3145" s="1" t="s">
        <v>3820</v>
      </c>
      <c r="N3145" s="1" t="s">
        <v>3738</v>
      </c>
      <c r="O3145" s="1" t="s">
        <v>49</v>
      </c>
      <c r="P3145">
        <v>129.2586</v>
      </c>
      <c r="Q3145" s="1" t="s">
        <v>3780</v>
      </c>
      <c r="R3145">
        <v>0.5</v>
      </c>
      <c r="S3145" s="1" t="s">
        <v>51</v>
      </c>
      <c r="T3145" s="1" t="s">
        <v>52</v>
      </c>
      <c r="U3145">
        <v>64.629300000000001</v>
      </c>
      <c r="V3145">
        <v>59.459000000000003</v>
      </c>
      <c r="W3145">
        <v>59.459000000000003</v>
      </c>
      <c r="X3145" s="1" t="s">
        <v>53</v>
      </c>
      <c r="Y3145" s="1" t="s">
        <v>49</v>
      </c>
      <c r="Z3145" s="1" t="s">
        <v>3778</v>
      </c>
      <c r="AA3145" s="1" t="s">
        <v>55</v>
      </c>
      <c r="AB3145" s="1" t="s">
        <v>56</v>
      </c>
      <c r="AC3145" s="1" t="s">
        <v>57</v>
      </c>
      <c r="AD3145" s="1" t="s">
        <v>58</v>
      </c>
      <c r="AE3145" s="1" t="s">
        <v>59</v>
      </c>
      <c r="AF3145" s="1" t="s">
        <v>56</v>
      </c>
      <c r="AG3145" s="1" t="s">
        <v>3745</v>
      </c>
      <c r="AH3145">
        <v>1341</v>
      </c>
      <c r="AI3145" s="1" t="s">
        <v>56</v>
      </c>
      <c r="AJ3145" s="1" t="s">
        <v>56</v>
      </c>
      <c r="AK3145" s="1" t="s">
        <v>61</v>
      </c>
      <c r="AL3145">
        <v>1</v>
      </c>
      <c r="AM3145" s="1" t="s">
        <v>6461</v>
      </c>
      <c r="AN3145" s="2">
        <v>46174</v>
      </c>
      <c r="AO3145" s="3">
        <v>46174</v>
      </c>
    </row>
    <row r="3146" spans="1:41">
      <c r="A3146" s="1" t="s">
        <v>6462</v>
      </c>
      <c r="B3146" s="1" t="s">
        <v>3733</v>
      </c>
      <c r="E3146" s="1" t="s">
        <v>3734</v>
      </c>
      <c r="F3146">
        <v>46179.833333333336</v>
      </c>
      <c r="G3146">
        <v>46180.833333333336</v>
      </c>
      <c r="H3146">
        <v>46173.833333333336</v>
      </c>
      <c r="I3146">
        <v>46203.833333333336</v>
      </c>
      <c r="J3146" s="1" t="s">
        <v>3735</v>
      </c>
      <c r="K3146" s="1" t="s">
        <v>45</v>
      </c>
      <c r="L3146" s="1" t="s">
        <v>3736</v>
      </c>
      <c r="M3146" s="1" t="s">
        <v>3737</v>
      </c>
      <c r="N3146" s="1" t="s">
        <v>3738</v>
      </c>
      <c r="O3146" s="1" t="s">
        <v>49</v>
      </c>
      <c r="P3146">
        <v>1648.8683000000001</v>
      </c>
      <c r="Q3146" s="1" t="s">
        <v>3739</v>
      </c>
      <c r="R3146">
        <v>3.1611014657750416E-2</v>
      </c>
      <c r="S3146" s="1" t="s">
        <v>3740</v>
      </c>
      <c r="T3146" s="1" t="s">
        <v>52</v>
      </c>
      <c r="U3146">
        <v>52.122399999999999</v>
      </c>
      <c r="V3146">
        <v>42.293399999999998</v>
      </c>
      <c r="W3146">
        <v>42.293399999999998</v>
      </c>
      <c r="X3146" s="1" t="s">
        <v>53</v>
      </c>
      <c r="Y3146" s="1" t="s">
        <v>49</v>
      </c>
      <c r="Z3146" s="1" t="s">
        <v>3736</v>
      </c>
      <c r="AA3146" s="1" t="s">
        <v>3741</v>
      </c>
      <c r="AB3146" s="1" t="s">
        <v>3742</v>
      </c>
      <c r="AC3146" s="1" t="s">
        <v>67</v>
      </c>
      <c r="AD3146" s="1" t="s">
        <v>3743</v>
      </c>
      <c r="AE3146" s="1" t="s">
        <v>3744</v>
      </c>
      <c r="AF3146" s="1" t="s">
        <v>70</v>
      </c>
      <c r="AG3146" s="1" t="s">
        <v>3745</v>
      </c>
      <c r="AH3146">
        <v>1342</v>
      </c>
      <c r="AI3146" s="1" t="s">
        <v>70</v>
      </c>
      <c r="AJ3146" s="1" t="s">
        <v>71</v>
      </c>
      <c r="AK3146" s="1" t="s">
        <v>72</v>
      </c>
      <c r="AL3146">
        <v>1</v>
      </c>
      <c r="AM3146" s="1" t="s">
        <v>6463</v>
      </c>
      <c r="AN3146" s="2">
        <v>46174</v>
      </c>
      <c r="AO3146" s="3">
        <v>46174</v>
      </c>
    </row>
    <row r="3147" spans="1:41">
      <c r="A3147" s="1" t="s">
        <v>6464</v>
      </c>
      <c r="B3147" s="1" t="s">
        <v>3733</v>
      </c>
      <c r="E3147" s="1" t="s">
        <v>3734</v>
      </c>
      <c r="F3147">
        <v>46179.833333333336</v>
      </c>
      <c r="G3147">
        <v>46180.833333333336</v>
      </c>
      <c r="H3147">
        <v>46173.833333333336</v>
      </c>
      <c r="I3147">
        <v>46203.833333333336</v>
      </c>
      <c r="J3147" s="1" t="s">
        <v>3735</v>
      </c>
      <c r="K3147" s="1" t="s">
        <v>45</v>
      </c>
      <c r="L3147" s="1" t="s">
        <v>3736</v>
      </c>
      <c r="M3147" s="1" t="s">
        <v>3748</v>
      </c>
      <c r="N3147" s="1" t="s">
        <v>3738</v>
      </c>
      <c r="O3147" s="1" t="s">
        <v>49</v>
      </c>
      <c r="P3147">
        <v>1417.7657999999999</v>
      </c>
      <c r="Q3147" s="1" t="s">
        <v>3739</v>
      </c>
      <c r="R3147">
        <v>3.1611003735595826E-2</v>
      </c>
      <c r="S3147" s="1" t="s">
        <v>3740</v>
      </c>
      <c r="T3147" s="1" t="s">
        <v>52</v>
      </c>
      <c r="U3147">
        <v>44.817</v>
      </c>
      <c r="V3147">
        <v>36.365699999999997</v>
      </c>
      <c r="W3147">
        <v>36.365699999999997</v>
      </c>
      <c r="X3147" s="1" t="s">
        <v>53</v>
      </c>
      <c r="Y3147" s="1" t="s">
        <v>49</v>
      </c>
      <c r="Z3147" s="1" t="s">
        <v>3736</v>
      </c>
      <c r="AA3147" s="1" t="s">
        <v>3741</v>
      </c>
      <c r="AB3147" s="1" t="s">
        <v>3742</v>
      </c>
      <c r="AC3147" s="1" t="s">
        <v>67</v>
      </c>
      <c r="AD3147" s="1" t="s">
        <v>3743</v>
      </c>
      <c r="AE3147" s="1" t="s">
        <v>3744</v>
      </c>
      <c r="AF3147" s="1" t="s">
        <v>70</v>
      </c>
      <c r="AG3147" s="1" t="s">
        <v>3745</v>
      </c>
      <c r="AH3147">
        <v>1343</v>
      </c>
      <c r="AI3147" s="1" t="s">
        <v>70</v>
      </c>
      <c r="AJ3147" s="1" t="s">
        <v>71</v>
      </c>
      <c r="AK3147" s="1" t="s">
        <v>72</v>
      </c>
      <c r="AL3147">
        <v>1</v>
      </c>
      <c r="AM3147" s="1" t="s">
        <v>6465</v>
      </c>
      <c r="AN3147" s="2">
        <v>46174</v>
      </c>
      <c r="AO3147" s="3">
        <v>46174</v>
      </c>
    </row>
    <row r="3148" spans="1:41">
      <c r="A3148" s="1" t="s">
        <v>6466</v>
      </c>
      <c r="B3148" s="1" t="s">
        <v>3733</v>
      </c>
      <c r="E3148" s="1" t="s">
        <v>3734</v>
      </c>
      <c r="F3148">
        <v>46179.833333333336</v>
      </c>
      <c r="G3148">
        <v>46180.833333333336</v>
      </c>
      <c r="H3148">
        <v>46173.833333333336</v>
      </c>
      <c r="I3148">
        <v>46203.833333333336</v>
      </c>
      <c r="J3148" s="1" t="s">
        <v>3751</v>
      </c>
      <c r="K3148" s="1" t="s">
        <v>124</v>
      </c>
      <c r="L3148" s="1" t="s">
        <v>3752</v>
      </c>
      <c r="M3148" s="1" t="s">
        <v>3753</v>
      </c>
      <c r="N3148" s="1" t="s">
        <v>3738</v>
      </c>
      <c r="O3148" s="1" t="s">
        <v>49</v>
      </c>
      <c r="P3148">
        <v>11.0207</v>
      </c>
      <c r="Q3148" s="1" t="s">
        <v>3754</v>
      </c>
      <c r="R3148">
        <v>6.2500022684584469</v>
      </c>
      <c r="S3148" s="1" t="s">
        <v>51</v>
      </c>
      <c r="T3148" s="1" t="s">
        <v>52</v>
      </c>
      <c r="U3148">
        <v>68.879400000000004</v>
      </c>
      <c r="V3148">
        <v>65.435400000000001</v>
      </c>
      <c r="W3148">
        <v>65.435400000000001</v>
      </c>
      <c r="X3148" s="1" t="s">
        <v>53</v>
      </c>
      <c r="Y3148" s="1" t="s">
        <v>49</v>
      </c>
      <c r="Z3148" s="1" t="s">
        <v>3752</v>
      </c>
      <c r="AA3148" s="1" t="s">
        <v>3741</v>
      </c>
      <c r="AB3148" s="1" t="s">
        <v>3742</v>
      </c>
      <c r="AC3148" s="1" t="s">
        <v>67</v>
      </c>
      <c r="AD3148" s="1" t="s">
        <v>3743</v>
      </c>
      <c r="AE3148" s="1" t="s">
        <v>3744</v>
      </c>
      <c r="AF3148" s="1" t="s">
        <v>70</v>
      </c>
      <c r="AG3148" s="1" t="s">
        <v>3745</v>
      </c>
      <c r="AH3148">
        <v>1344</v>
      </c>
      <c r="AI3148" s="1" t="s">
        <v>70</v>
      </c>
      <c r="AJ3148" s="1" t="s">
        <v>71</v>
      </c>
      <c r="AK3148" s="1" t="s">
        <v>72</v>
      </c>
      <c r="AL3148">
        <v>1</v>
      </c>
      <c r="AM3148" s="1" t="s">
        <v>6467</v>
      </c>
      <c r="AN3148" s="2">
        <v>46174</v>
      </c>
      <c r="AO3148" s="3">
        <v>46174</v>
      </c>
    </row>
    <row r="3149" spans="1:41">
      <c r="A3149" s="1" t="s">
        <v>6468</v>
      </c>
      <c r="B3149" s="1" t="s">
        <v>3733</v>
      </c>
      <c r="E3149" s="1" t="s">
        <v>3734</v>
      </c>
      <c r="F3149">
        <v>46179.833333333336</v>
      </c>
      <c r="G3149">
        <v>46180.833333333336</v>
      </c>
      <c r="H3149">
        <v>46173.833333333336</v>
      </c>
      <c r="I3149">
        <v>46203.833333333336</v>
      </c>
      <c r="J3149" s="1" t="s">
        <v>3751</v>
      </c>
      <c r="K3149" s="1" t="s">
        <v>124</v>
      </c>
      <c r="L3149" s="1" t="s">
        <v>3752</v>
      </c>
      <c r="M3149" s="1" t="s">
        <v>3757</v>
      </c>
      <c r="N3149" s="1" t="s">
        <v>3738</v>
      </c>
      <c r="O3149" s="1" t="s">
        <v>49</v>
      </c>
      <c r="P3149">
        <v>11.0274</v>
      </c>
      <c r="Q3149" s="1" t="s">
        <v>3754</v>
      </c>
      <c r="R3149">
        <v>6.2499773291981784</v>
      </c>
      <c r="S3149" s="1" t="s">
        <v>51</v>
      </c>
      <c r="T3149" s="1" t="s">
        <v>52</v>
      </c>
      <c r="U3149">
        <v>68.921000000000006</v>
      </c>
      <c r="V3149">
        <v>65.474900000000005</v>
      </c>
      <c r="W3149">
        <v>65.474900000000005</v>
      </c>
      <c r="X3149" s="1" t="s">
        <v>53</v>
      </c>
      <c r="Y3149" s="1" t="s">
        <v>49</v>
      </c>
      <c r="Z3149" s="1" t="s">
        <v>3752</v>
      </c>
      <c r="AA3149" s="1" t="s">
        <v>3741</v>
      </c>
      <c r="AB3149" s="1" t="s">
        <v>3742</v>
      </c>
      <c r="AC3149" s="1" t="s">
        <v>67</v>
      </c>
      <c r="AD3149" s="1" t="s">
        <v>3743</v>
      </c>
      <c r="AE3149" s="1" t="s">
        <v>3744</v>
      </c>
      <c r="AF3149" s="1" t="s">
        <v>70</v>
      </c>
      <c r="AG3149" s="1" t="s">
        <v>3745</v>
      </c>
      <c r="AH3149">
        <v>1345</v>
      </c>
      <c r="AI3149" s="1" t="s">
        <v>70</v>
      </c>
      <c r="AJ3149" s="1" t="s">
        <v>71</v>
      </c>
      <c r="AK3149" s="1" t="s">
        <v>72</v>
      </c>
      <c r="AL3149">
        <v>1</v>
      </c>
      <c r="AM3149" s="1" t="s">
        <v>6469</v>
      </c>
      <c r="AN3149" s="2">
        <v>46174</v>
      </c>
      <c r="AO3149" s="3">
        <v>46174</v>
      </c>
    </row>
    <row r="3150" spans="1:41">
      <c r="A3150" s="1" t="s">
        <v>6470</v>
      </c>
      <c r="B3150" s="1" t="s">
        <v>3733</v>
      </c>
      <c r="E3150" s="1" t="s">
        <v>3734</v>
      </c>
      <c r="F3150">
        <v>46179.833333333336</v>
      </c>
      <c r="G3150">
        <v>46180.833333333336</v>
      </c>
      <c r="H3150">
        <v>46173.833333333336</v>
      </c>
      <c r="I3150">
        <v>46203.833333333336</v>
      </c>
      <c r="J3150" s="1" t="s">
        <v>3760</v>
      </c>
      <c r="K3150" s="1" t="s">
        <v>76</v>
      </c>
      <c r="L3150" s="1" t="s">
        <v>3761</v>
      </c>
      <c r="M3150" s="1" t="s">
        <v>3762</v>
      </c>
      <c r="N3150" s="1" t="s">
        <v>3738</v>
      </c>
      <c r="O3150" s="1" t="s">
        <v>49</v>
      </c>
      <c r="P3150">
        <v>292.30529999999999</v>
      </c>
      <c r="Q3150" s="1" t="s">
        <v>3763</v>
      </c>
      <c r="R3150">
        <v>2.5999870683152172E-2</v>
      </c>
      <c r="S3150" s="1" t="s">
        <v>51</v>
      </c>
      <c r="T3150" s="1" t="s">
        <v>52</v>
      </c>
      <c r="U3150">
        <v>7.5998999999999999</v>
      </c>
      <c r="V3150">
        <v>7.0152999999999999</v>
      </c>
      <c r="W3150">
        <v>7.0152999999999999</v>
      </c>
      <c r="X3150" s="1" t="s">
        <v>53</v>
      </c>
      <c r="Y3150" s="1" t="s">
        <v>49</v>
      </c>
      <c r="Z3150" s="1" t="s">
        <v>3761</v>
      </c>
      <c r="AA3150" s="1" t="s">
        <v>3741</v>
      </c>
      <c r="AB3150" s="1" t="s">
        <v>3742</v>
      </c>
      <c r="AC3150" s="1" t="s">
        <v>67</v>
      </c>
      <c r="AD3150" s="1" t="s">
        <v>3743</v>
      </c>
      <c r="AE3150" s="1" t="s">
        <v>3744</v>
      </c>
      <c r="AF3150" s="1" t="s">
        <v>70</v>
      </c>
      <c r="AG3150" s="1" t="s">
        <v>3745</v>
      </c>
      <c r="AH3150">
        <v>1346</v>
      </c>
      <c r="AI3150" s="1" t="s">
        <v>70</v>
      </c>
      <c r="AJ3150" s="1" t="s">
        <v>71</v>
      </c>
      <c r="AK3150" s="1" t="s">
        <v>72</v>
      </c>
      <c r="AL3150">
        <v>1</v>
      </c>
      <c r="AM3150" s="1" t="s">
        <v>6471</v>
      </c>
      <c r="AN3150" s="2">
        <v>46174</v>
      </c>
      <c r="AO3150" s="3">
        <v>46174</v>
      </c>
    </row>
    <row r="3151" spans="1:41">
      <c r="A3151" s="1" t="s">
        <v>6472</v>
      </c>
      <c r="B3151" s="1" t="s">
        <v>3733</v>
      </c>
      <c r="E3151" s="1" t="s">
        <v>3734</v>
      </c>
      <c r="F3151">
        <v>46179.833333333336</v>
      </c>
      <c r="G3151">
        <v>46180.833333333336</v>
      </c>
      <c r="H3151">
        <v>46173.833333333336</v>
      </c>
      <c r="I3151">
        <v>46203.833333333336</v>
      </c>
      <c r="J3151" s="1" t="s">
        <v>3760</v>
      </c>
      <c r="K3151" s="1" t="s">
        <v>76</v>
      </c>
      <c r="L3151" s="1" t="s">
        <v>3761</v>
      </c>
      <c r="M3151" s="1" t="s">
        <v>3766</v>
      </c>
      <c r="N3151" s="1" t="s">
        <v>3738</v>
      </c>
      <c r="O3151" s="1" t="s">
        <v>49</v>
      </c>
      <c r="P3151">
        <v>318.41719999999998</v>
      </c>
      <c r="Q3151" s="1" t="s">
        <v>3763</v>
      </c>
      <c r="R3151">
        <v>2.5999851766801543E-2</v>
      </c>
      <c r="S3151" s="1" t="s">
        <v>51</v>
      </c>
      <c r="T3151" s="1" t="s">
        <v>52</v>
      </c>
      <c r="U3151">
        <v>8.2788000000000004</v>
      </c>
      <c r="V3151">
        <v>7.6420000000000003</v>
      </c>
      <c r="W3151">
        <v>7.6420000000000003</v>
      </c>
      <c r="X3151" s="1" t="s">
        <v>53</v>
      </c>
      <c r="Y3151" s="1" t="s">
        <v>49</v>
      </c>
      <c r="Z3151" s="1" t="s">
        <v>3761</v>
      </c>
      <c r="AA3151" s="1" t="s">
        <v>3741</v>
      </c>
      <c r="AB3151" s="1" t="s">
        <v>3742</v>
      </c>
      <c r="AC3151" s="1" t="s">
        <v>67</v>
      </c>
      <c r="AD3151" s="1" t="s">
        <v>3743</v>
      </c>
      <c r="AE3151" s="1" t="s">
        <v>3744</v>
      </c>
      <c r="AF3151" s="1" t="s">
        <v>70</v>
      </c>
      <c r="AG3151" s="1" t="s">
        <v>3745</v>
      </c>
      <c r="AH3151">
        <v>1347</v>
      </c>
      <c r="AI3151" s="1" t="s">
        <v>70</v>
      </c>
      <c r="AJ3151" s="1" t="s">
        <v>71</v>
      </c>
      <c r="AK3151" s="1" t="s">
        <v>72</v>
      </c>
      <c r="AL3151">
        <v>1</v>
      </c>
      <c r="AM3151" s="1" t="s">
        <v>6473</v>
      </c>
      <c r="AN3151" s="2">
        <v>46174</v>
      </c>
      <c r="AO3151" s="3">
        <v>46174</v>
      </c>
    </row>
    <row r="3152" spans="1:41">
      <c r="A3152" s="1" t="s">
        <v>6474</v>
      </c>
      <c r="B3152" s="1" t="s">
        <v>3733</v>
      </c>
      <c r="E3152" s="1" t="s">
        <v>3734</v>
      </c>
      <c r="F3152">
        <v>46179.833333333336</v>
      </c>
      <c r="G3152">
        <v>46180.833333333336</v>
      </c>
      <c r="H3152">
        <v>46173.833333333336</v>
      </c>
      <c r="I3152">
        <v>46203.833333333336</v>
      </c>
      <c r="J3152" s="1" t="s">
        <v>3769</v>
      </c>
      <c r="K3152" s="1" t="s">
        <v>87</v>
      </c>
      <c r="L3152" s="1" t="s">
        <v>3770</v>
      </c>
      <c r="M3152" s="1" t="s">
        <v>3771</v>
      </c>
      <c r="N3152" s="1" t="s">
        <v>3738</v>
      </c>
      <c r="O3152" s="1" t="s">
        <v>49</v>
      </c>
      <c r="P3152">
        <v>444.8347</v>
      </c>
      <c r="Q3152" s="1" t="s">
        <v>3739</v>
      </c>
      <c r="R3152">
        <v>8.2600120898841764E-2</v>
      </c>
      <c r="S3152" s="1" t="s">
        <v>3740</v>
      </c>
      <c r="T3152" s="1" t="s">
        <v>52</v>
      </c>
      <c r="U3152">
        <v>36.743400000000001</v>
      </c>
      <c r="V3152">
        <v>30.284400000000002</v>
      </c>
      <c r="W3152">
        <v>30.284400000000002</v>
      </c>
      <c r="X3152" s="1" t="s">
        <v>53</v>
      </c>
      <c r="Y3152" s="1" t="s">
        <v>49</v>
      </c>
      <c r="Z3152" s="1" t="s">
        <v>3770</v>
      </c>
      <c r="AA3152" s="1" t="s">
        <v>3741</v>
      </c>
      <c r="AB3152" s="1" t="s">
        <v>3742</v>
      </c>
      <c r="AC3152" s="1" t="s">
        <v>67</v>
      </c>
      <c r="AD3152" s="1" t="s">
        <v>3743</v>
      </c>
      <c r="AE3152" s="1" t="s">
        <v>3744</v>
      </c>
      <c r="AF3152" s="1" t="s">
        <v>70</v>
      </c>
      <c r="AG3152" s="1" t="s">
        <v>3745</v>
      </c>
      <c r="AH3152">
        <v>1348</v>
      </c>
      <c r="AI3152" s="1" t="s">
        <v>70</v>
      </c>
      <c r="AJ3152" s="1" t="s">
        <v>71</v>
      </c>
      <c r="AK3152" s="1" t="s">
        <v>72</v>
      </c>
      <c r="AL3152">
        <v>1</v>
      </c>
      <c r="AM3152" s="1" t="s">
        <v>6475</v>
      </c>
      <c r="AN3152" s="2">
        <v>46174</v>
      </c>
      <c r="AO3152" s="3">
        <v>46174</v>
      </c>
    </row>
    <row r="3153" spans="1:41">
      <c r="A3153" s="1" t="s">
        <v>6476</v>
      </c>
      <c r="B3153" s="1" t="s">
        <v>3733</v>
      </c>
      <c r="E3153" s="1" t="s">
        <v>3734</v>
      </c>
      <c r="F3153">
        <v>46179.833333333336</v>
      </c>
      <c r="G3153">
        <v>46180.833333333336</v>
      </c>
      <c r="H3153">
        <v>46173.833333333336</v>
      </c>
      <c r="I3153">
        <v>46203.833333333336</v>
      </c>
      <c r="J3153" s="1" t="s">
        <v>3769</v>
      </c>
      <c r="K3153" s="1" t="s">
        <v>87</v>
      </c>
      <c r="L3153" s="1" t="s">
        <v>3770</v>
      </c>
      <c r="M3153" s="1" t="s">
        <v>3774</v>
      </c>
      <c r="N3153" s="1" t="s">
        <v>3738</v>
      </c>
      <c r="O3153" s="1" t="s">
        <v>49</v>
      </c>
      <c r="P3153">
        <v>403.35509999999999</v>
      </c>
      <c r="Q3153" s="1" t="s">
        <v>3739</v>
      </c>
      <c r="R3153">
        <v>8.2599922500050216E-2</v>
      </c>
      <c r="S3153" s="1" t="s">
        <v>3740</v>
      </c>
      <c r="T3153" s="1" t="s">
        <v>52</v>
      </c>
      <c r="U3153">
        <v>33.317100000000003</v>
      </c>
      <c r="V3153">
        <v>27.4604</v>
      </c>
      <c r="W3153">
        <v>27.4604</v>
      </c>
      <c r="X3153" s="1" t="s">
        <v>53</v>
      </c>
      <c r="Y3153" s="1" t="s">
        <v>49</v>
      </c>
      <c r="Z3153" s="1" t="s">
        <v>3770</v>
      </c>
      <c r="AA3153" s="1" t="s">
        <v>3741</v>
      </c>
      <c r="AB3153" s="1" t="s">
        <v>3742</v>
      </c>
      <c r="AC3153" s="1" t="s">
        <v>67</v>
      </c>
      <c r="AD3153" s="1" t="s">
        <v>3743</v>
      </c>
      <c r="AE3153" s="1" t="s">
        <v>3744</v>
      </c>
      <c r="AF3153" s="1" t="s">
        <v>70</v>
      </c>
      <c r="AG3153" s="1" t="s">
        <v>3745</v>
      </c>
      <c r="AH3153">
        <v>1349</v>
      </c>
      <c r="AI3153" s="1" t="s">
        <v>70</v>
      </c>
      <c r="AJ3153" s="1" t="s">
        <v>71</v>
      </c>
      <c r="AK3153" s="1" t="s">
        <v>72</v>
      </c>
      <c r="AL3153">
        <v>1</v>
      </c>
      <c r="AM3153" s="1" t="s">
        <v>6477</v>
      </c>
      <c r="AN3153" s="2">
        <v>46174</v>
      </c>
      <c r="AO3153" s="3">
        <v>46174</v>
      </c>
    </row>
    <row r="3154" spans="1:41">
      <c r="A3154" s="1" t="s">
        <v>6478</v>
      </c>
      <c r="B3154" s="1" t="s">
        <v>3733</v>
      </c>
      <c r="E3154" s="1" t="s">
        <v>3734</v>
      </c>
      <c r="F3154">
        <v>46179.833333333336</v>
      </c>
      <c r="G3154">
        <v>46180.833333333336</v>
      </c>
      <c r="H3154">
        <v>46173.833333333336</v>
      </c>
      <c r="I3154">
        <v>46203.833333333336</v>
      </c>
      <c r="J3154" s="1" t="s">
        <v>3777</v>
      </c>
      <c r="K3154" s="1" t="s">
        <v>107</v>
      </c>
      <c r="L3154" s="1" t="s">
        <v>3778</v>
      </c>
      <c r="M3154" s="1" t="s">
        <v>3779</v>
      </c>
      <c r="N3154" s="1" t="s">
        <v>3738</v>
      </c>
      <c r="O3154" s="1" t="s">
        <v>49</v>
      </c>
      <c r="P3154">
        <v>295.97460000000001</v>
      </c>
      <c r="Q3154" s="1" t="s">
        <v>3780</v>
      </c>
      <c r="R3154">
        <v>0.5</v>
      </c>
      <c r="S3154" s="1" t="s">
        <v>51</v>
      </c>
      <c r="T3154" s="1" t="s">
        <v>52</v>
      </c>
      <c r="U3154">
        <v>147.9873</v>
      </c>
      <c r="V3154">
        <v>136.14830000000001</v>
      </c>
      <c r="W3154">
        <v>136.14830000000001</v>
      </c>
      <c r="X3154" s="1" t="s">
        <v>53</v>
      </c>
      <c r="Y3154" s="1" t="s">
        <v>49</v>
      </c>
      <c r="Z3154" s="1" t="s">
        <v>3778</v>
      </c>
      <c r="AA3154" s="1" t="s">
        <v>3781</v>
      </c>
      <c r="AB3154" s="1" t="s">
        <v>3742</v>
      </c>
      <c r="AC3154" s="1" t="s">
        <v>67</v>
      </c>
      <c r="AD3154" s="1" t="s">
        <v>3743</v>
      </c>
      <c r="AE3154" s="1" t="s">
        <v>3744</v>
      </c>
      <c r="AF3154" s="1" t="s">
        <v>70</v>
      </c>
      <c r="AG3154" s="1" t="s">
        <v>3745</v>
      </c>
      <c r="AH3154">
        <v>1350</v>
      </c>
      <c r="AI3154" s="1" t="s">
        <v>113</v>
      </c>
      <c r="AJ3154" s="1" t="s">
        <v>114</v>
      </c>
      <c r="AK3154" s="1" t="s">
        <v>115</v>
      </c>
      <c r="AL3154">
        <v>1</v>
      </c>
      <c r="AM3154" s="1" t="s">
        <v>6479</v>
      </c>
      <c r="AN3154" s="2">
        <v>46174</v>
      </c>
      <c r="AO3154" s="3">
        <v>46174</v>
      </c>
    </row>
    <row r="3155" spans="1:41">
      <c r="A3155" s="1" t="s">
        <v>6480</v>
      </c>
      <c r="B3155" s="1" t="s">
        <v>3733</v>
      </c>
      <c r="E3155" s="1" t="s">
        <v>3734</v>
      </c>
      <c r="F3155">
        <v>46179.833333333336</v>
      </c>
      <c r="G3155">
        <v>46180.833333333336</v>
      </c>
      <c r="H3155">
        <v>46173.833333333336</v>
      </c>
      <c r="I3155">
        <v>46203.833333333336</v>
      </c>
      <c r="J3155" s="1" t="s">
        <v>3777</v>
      </c>
      <c r="K3155" s="1" t="s">
        <v>107</v>
      </c>
      <c r="L3155" s="1" t="s">
        <v>3778</v>
      </c>
      <c r="M3155" s="1" t="s">
        <v>3784</v>
      </c>
      <c r="N3155" s="1" t="s">
        <v>3738</v>
      </c>
      <c r="O3155" s="1" t="s">
        <v>49</v>
      </c>
      <c r="P3155">
        <v>282.00459999999998</v>
      </c>
      <c r="Q3155" s="1" t="s">
        <v>3780</v>
      </c>
      <c r="R3155">
        <v>0.5</v>
      </c>
      <c r="S3155" s="1" t="s">
        <v>51</v>
      </c>
      <c r="T3155" s="1" t="s">
        <v>52</v>
      </c>
      <c r="U3155">
        <v>141.00229999999999</v>
      </c>
      <c r="V3155">
        <v>129.72210000000001</v>
      </c>
      <c r="W3155">
        <v>129.72210000000001</v>
      </c>
      <c r="X3155" s="1" t="s">
        <v>53</v>
      </c>
      <c r="Y3155" s="1" t="s">
        <v>49</v>
      </c>
      <c r="Z3155" s="1" t="s">
        <v>3778</v>
      </c>
      <c r="AA3155" s="1" t="s">
        <v>3781</v>
      </c>
      <c r="AB3155" s="1" t="s">
        <v>3742</v>
      </c>
      <c r="AC3155" s="1" t="s">
        <v>67</v>
      </c>
      <c r="AD3155" s="1" t="s">
        <v>3743</v>
      </c>
      <c r="AE3155" s="1" t="s">
        <v>3744</v>
      </c>
      <c r="AF3155" s="1" t="s">
        <v>70</v>
      </c>
      <c r="AG3155" s="1" t="s">
        <v>3745</v>
      </c>
      <c r="AH3155">
        <v>1351</v>
      </c>
      <c r="AI3155" s="1" t="s">
        <v>113</v>
      </c>
      <c r="AJ3155" s="1" t="s">
        <v>114</v>
      </c>
      <c r="AK3155" s="1" t="s">
        <v>115</v>
      </c>
      <c r="AL3155">
        <v>1</v>
      </c>
      <c r="AM3155" s="1" t="s">
        <v>6481</v>
      </c>
      <c r="AN3155" s="2">
        <v>46174</v>
      </c>
      <c r="AO3155" s="3">
        <v>46174</v>
      </c>
    </row>
    <row r="3156" spans="1:41">
      <c r="A3156" s="1" t="s">
        <v>6482</v>
      </c>
      <c r="B3156" s="1" t="s">
        <v>3733</v>
      </c>
      <c r="E3156" s="1" t="s">
        <v>3787</v>
      </c>
      <c r="F3156">
        <v>46179.833333333336</v>
      </c>
      <c r="G3156">
        <v>46180.833333333336</v>
      </c>
      <c r="H3156">
        <v>46173.833333333336</v>
      </c>
      <c r="I3156">
        <v>46203.833333333336</v>
      </c>
      <c r="J3156" s="1" t="s">
        <v>3735</v>
      </c>
      <c r="K3156" s="1" t="s">
        <v>45</v>
      </c>
      <c r="L3156" s="1" t="s">
        <v>3736</v>
      </c>
      <c r="M3156" s="1" t="s">
        <v>3788</v>
      </c>
      <c r="N3156" s="1" t="s">
        <v>3738</v>
      </c>
      <c r="O3156" s="1" t="s">
        <v>49</v>
      </c>
      <c r="P3156">
        <v>691.87009999999998</v>
      </c>
      <c r="Q3156" s="1" t="s">
        <v>3739</v>
      </c>
      <c r="R3156">
        <v>3.1610991716508635E-2</v>
      </c>
      <c r="S3156" s="1" t="s">
        <v>3740</v>
      </c>
      <c r="T3156" s="1" t="s">
        <v>52</v>
      </c>
      <c r="U3156">
        <v>21.870699999999999</v>
      </c>
      <c r="V3156">
        <v>17.746500000000001</v>
      </c>
      <c r="W3156">
        <v>17.746500000000001</v>
      </c>
      <c r="X3156" s="1" t="s">
        <v>53</v>
      </c>
      <c r="Y3156" s="1" t="s">
        <v>49</v>
      </c>
      <c r="Z3156" s="1" t="s">
        <v>3736</v>
      </c>
      <c r="AA3156" s="1" t="s">
        <v>3789</v>
      </c>
      <c r="AB3156" s="1" t="s">
        <v>3790</v>
      </c>
      <c r="AC3156" s="1" t="s">
        <v>125</v>
      </c>
      <c r="AD3156" s="1" t="s">
        <v>3791</v>
      </c>
      <c r="AE3156" s="1" t="s">
        <v>3792</v>
      </c>
      <c r="AF3156" s="1" t="s">
        <v>70</v>
      </c>
      <c r="AG3156" s="1" t="s">
        <v>3745</v>
      </c>
      <c r="AH3156">
        <v>1352</v>
      </c>
      <c r="AI3156" s="1" t="s">
        <v>70</v>
      </c>
      <c r="AJ3156" s="1" t="s">
        <v>71</v>
      </c>
      <c r="AK3156" s="1" t="s">
        <v>72</v>
      </c>
      <c r="AL3156">
        <v>1</v>
      </c>
      <c r="AM3156" s="1" t="s">
        <v>6483</v>
      </c>
      <c r="AN3156" s="2">
        <v>46174</v>
      </c>
      <c r="AO3156" s="3">
        <v>46174</v>
      </c>
    </row>
    <row r="3157" spans="1:41">
      <c r="A3157" s="1" t="s">
        <v>6484</v>
      </c>
      <c r="B3157" s="1" t="s">
        <v>3733</v>
      </c>
      <c r="E3157" s="1" t="s">
        <v>3787</v>
      </c>
      <c r="F3157">
        <v>46179.833333333336</v>
      </c>
      <c r="G3157">
        <v>46180.833333333336</v>
      </c>
      <c r="H3157">
        <v>46173.833333333336</v>
      </c>
      <c r="I3157">
        <v>46203.833333333336</v>
      </c>
      <c r="J3157" s="1" t="s">
        <v>3735</v>
      </c>
      <c r="K3157" s="1" t="s">
        <v>45</v>
      </c>
      <c r="L3157" s="1" t="s">
        <v>3736</v>
      </c>
      <c r="M3157" s="1" t="s">
        <v>3795</v>
      </c>
      <c r="N3157" s="1" t="s">
        <v>3738</v>
      </c>
      <c r="O3157" s="1" t="s">
        <v>49</v>
      </c>
      <c r="P3157">
        <v>710.56470000000002</v>
      </c>
      <c r="Q3157" s="1" t="s">
        <v>3739</v>
      </c>
      <c r="R3157">
        <v>3.1611055263510837E-2</v>
      </c>
      <c r="S3157" s="1" t="s">
        <v>3740</v>
      </c>
      <c r="T3157" s="1" t="s">
        <v>52</v>
      </c>
      <c r="U3157">
        <v>22.4617</v>
      </c>
      <c r="V3157">
        <v>18.225999999999999</v>
      </c>
      <c r="W3157">
        <v>18.225999999999999</v>
      </c>
      <c r="X3157" s="1" t="s">
        <v>53</v>
      </c>
      <c r="Y3157" s="1" t="s">
        <v>49</v>
      </c>
      <c r="Z3157" s="1" t="s">
        <v>3736</v>
      </c>
      <c r="AA3157" s="1" t="s">
        <v>3789</v>
      </c>
      <c r="AB3157" s="1" t="s">
        <v>3790</v>
      </c>
      <c r="AC3157" s="1" t="s">
        <v>125</v>
      </c>
      <c r="AD3157" s="1" t="s">
        <v>3791</v>
      </c>
      <c r="AE3157" s="1" t="s">
        <v>3792</v>
      </c>
      <c r="AF3157" s="1" t="s">
        <v>70</v>
      </c>
      <c r="AG3157" s="1" t="s">
        <v>3745</v>
      </c>
      <c r="AH3157">
        <v>1353</v>
      </c>
      <c r="AI3157" s="1" t="s">
        <v>70</v>
      </c>
      <c r="AJ3157" s="1" t="s">
        <v>71</v>
      </c>
      <c r="AK3157" s="1" t="s">
        <v>72</v>
      </c>
      <c r="AL3157">
        <v>1</v>
      </c>
      <c r="AM3157" s="1" t="s">
        <v>6485</v>
      </c>
      <c r="AN3157" s="2">
        <v>46174</v>
      </c>
      <c r="AO3157" s="3">
        <v>46174</v>
      </c>
    </row>
    <row r="3158" spans="1:41">
      <c r="A3158" s="1" t="s">
        <v>6486</v>
      </c>
      <c r="B3158" s="1" t="s">
        <v>3733</v>
      </c>
      <c r="E3158" s="1" t="s">
        <v>3787</v>
      </c>
      <c r="F3158">
        <v>46179.833333333336</v>
      </c>
      <c r="G3158">
        <v>46180.833333333336</v>
      </c>
      <c r="H3158">
        <v>46173.833333333336</v>
      </c>
      <c r="I3158">
        <v>46203.833333333336</v>
      </c>
      <c r="J3158" s="1" t="s">
        <v>3751</v>
      </c>
      <c r="K3158" s="1" t="s">
        <v>124</v>
      </c>
      <c r="L3158" s="1" t="s">
        <v>3752</v>
      </c>
      <c r="M3158" s="1" t="s">
        <v>3798</v>
      </c>
      <c r="N3158" s="1" t="s">
        <v>3738</v>
      </c>
      <c r="O3158" s="1" t="s">
        <v>49</v>
      </c>
      <c r="P3158">
        <v>4.8800999999999997</v>
      </c>
      <c r="Q3158" s="1" t="s">
        <v>3754</v>
      </c>
      <c r="R3158">
        <v>6.2499948771541565</v>
      </c>
      <c r="S3158" s="1" t="s">
        <v>51</v>
      </c>
      <c r="T3158" s="1" t="s">
        <v>52</v>
      </c>
      <c r="U3158">
        <v>30.500599999999999</v>
      </c>
      <c r="V3158">
        <v>28.9756</v>
      </c>
      <c r="W3158">
        <v>28.9756</v>
      </c>
      <c r="X3158" s="1" t="s">
        <v>53</v>
      </c>
      <c r="Y3158" s="1" t="s">
        <v>49</v>
      </c>
      <c r="Z3158" s="1" t="s">
        <v>3752</v>
      </c>
      <c r="AA3158" s="1" t="s">
        <v>3789</v>
      </c>
      <c r="AB3158" s="1" t="s">
        <v>3790</v>
      </c>
      <c r="AC3158" s="1" t="s">
        <v>125</v>
      </c>
      <c r="AD3158" s="1" t="s">
        <v>3791</v>
      </c>
      <c r="AE3158" s="1" t="s">
        <v>3792</v>
      </c>
      <c r="AF3158" s="1" t="s">
        <v>70</v>
      </c>
      <c r="AG3158" s="1" t="s">
        <v>3745</v>
      </c>
      <c r="AH3158">
        <v>1354</v>
      </c>
      <c r="AI3158" s="1" t="s">
        <v>70</v>
      </c>
      <c r="AJ3158" s="1" t="s">
        <v>71</v>
      </c>
      <c r="AK3158" s="1" t="s">
        <v>72</v>
      </c>
      <c r="AL3158">
        <v>1</v>
      </c>
      <c r="AM3158" s="1" t="s">
        <v>6487</v>
      </c>
      <c r="AN3158" s="2">
        <v>46174</v>
      </c>
      <c r="AO3158" s="3">
        <v>46174</v>
      </c>
    </row>
    <row r="3159" spans="1:41">
      <c r="A3159" s="1" t="s">
        <v>6488</v>
      </c>
      <c r="B3159" s="1" t="s">
        <v>3733</v>
      </c>
      <c r="E3159" s="1" t="s">
        <v>3787</v>
      </c>
      <c r="F3159">
        <v>46179.833333333336</v>
      </c>
      <c r="G3159">
        <v>46180.833333333336</v>
      </c>
      <c r="H3159">
        <v>46173.833333333336</v>
      </c>
      <c r="I3159">
        <v>46203.833333333336</v>
      </c>
      <c r="J3159" s="1" t="s">
        <v>3751</v>
      </c>
      <c r="K3159" s="1" t="s">
        <v>124</v>
      </c>
      <c r="L3159" s="1" t="s">
        <v>3752</v>
      </c>
      <c r="M3159" s="1" t="s">
        <v>3801</v>
      </c>
      <c r="N3159" s="1" t="s">
        <v>3738</v>
      </c>
      <c r="O3159" s="1" t="s">
        <v>49</v>
      </c>
      <c r="P3159">
        <v>5.7916999999999996</v>
      </c>
      <c r="Q3159" s="1" t="s">
        <v>3754</v>
      </c>
      <c r="R3159">
        <v>6.2500302156534344</v>
      </c>
      <c r="S3159" s="1" t="s">
        <v>51</v>
      </c>
      <c r="T3159" s="1" t="s">
        <v>52</v>
      </c>
      <c r="U3159">
        <v>36.198300000000003</v>
      </c>
      <c r="V3159">
        <v>34.388399999999997</v>
      </c>
      <c r="W3159">
        <v>34.388399999999997</v>
      </c>
      <c r="X3159" s="1" t="s">
        <v>53</v>
      </c>
      <c r="Y3159" s="1" t="s">
        <v>49</v>
      </c>
      <c r="Z3159" s="1" t="s">
        <v>3752</v>
      </c>
      <c r="AA3159" s="1" t="s">
        <v>3789</v>
      </c>
      <c r="AB3159" s="1" t="s">
        <v>3790</v>
      </c>
      <c r="AC3159" s="1" t="s">
        <v>125</v>
      </c>
      <c r="AD3159" s="1" t="s">
        <v>3791</v>
      </c>
      <c r="AE3159" s="1" t="s">
        <v>3792</v>
      </c>
      <c r="AF3159" s="1" t="s">
        <v>70</v>
      </c>
      <c r="AG3159" s="1" t="s">
        <v>3745</v>
      </c>
      <c r="AH3159">
        <v>1355</v>
      </c>
      <c r="AI3159" s="1" t="s">
        <v>70</v>
      </c>
      <c r="AJ3159" s="1" t="s">
        <v>71</v>
      </c>
      <c r="AK3159" s="1" t="s">
        <v>72</v>
      </c>
      <c r="AL3159">
        <v>1</v>
      </c>
      <c r="AM3159" s="1" t="s">
        <v>6489</v>
      </c>
      <c r="AN3159" s="2">
        <v>46174</v>
      </c>
      <c r="AO3159" s="3">
        <v>46174</v>
      </c>
    </row>
    <row r="3160" spans="1:41">
      <c r="A3160" s="1" t="s">
        <v>6490</v>
      </c>
      <c r="B3160" s="1" t="s">
        <v>3733</v>
      </c>
      <c r="E3160" s="1" t="s">
        <v>3787</v>
      </c>
      <c r="F3160">
        <v>46179.833333333336</v>
      </c>
      <c r="G3160">
        <v>46180.833333333336</v>
      </c>
      <c r="H3160">
        <v>46173.833333333336</v>
      </c>
      <c r="I3160">
        <v>46203.833333333336</v>
      </c>
      <c r="J3160" s="1" t="s">
        <v>3760</v>
      </c>
      <c r="K3160" s="1" t="s">
        <v>76</v>
      </c>
      <c r="L3160" s="1" t="s">
        <v>3761</v>
      </c>
      <c r="M3160" s="1" t="s">
        <v>3804</v>
      </c>
      <c r="N3160" s="1" t="s">
        <v>3738</v>
      </c>
      <c r="O3160" s="1" t="s">
        <v>49</v>
      </c>
      <c r="P3160">
        <v>135.733</v>
      </c>
      <c r="Q3160" s="1" t="s">
        <v>3763</v>
      </c>
      <c r="R3160">
        <v>2.6000309431015303E-2</v>
      </c>
      <c r="S3160" s="1" t="s">
        <v>51</v>
      </c>
      <c r="T3160" s="1" t="s">
        <v>52</v>
      </c>
      <c r="U3160">
        <v>3.5291000000000001</v>
      </c>
      <c r="V3160">
        <v>3.2576000000000001</v>
      </c>
      <c r="W3160">
        <v>3.2576000000000001</v>
      </c>
      <c r="X3160" s="1" t="s">
        <v>53</v>
      </c>
      <c r="Y3160" s="1" t="s">
        <v>49</v>
      </c>
      <c r="Z3160" s="1" t="s">
        <v>3761</v>
      </c>
      <c r="AA3160" s="1" t="s">
        <v>3789</v>
      </c>
      <c r="AB3160" s="1" t="s">
        <v>3790</v>
      </c>
      <c r="AC3160" s="1" t="s">
        <v>125</v>
      </c>
      <c r="AD3160" s="1" t="s">
        <v>3791</v>
      </c>
      <c r="AE3160" s="1" t="s">
        <v>3792</v>
      </c>
      <c r="AF3160" s="1" t="s">
        <v>70</v>
      </c>
      <c r="AG3160" s="1" t="s">
        <v>3745</v>
      </c>
      <c r="AH3160">
        <v>1356</v>
      </c>
      <c r="AI3160" s="1" t="s">
        <v>70</v>
      </c>
      <c r="AJ3160" s="1" t="s">
        <v>71</v>
      </c>
      <c r="AK3160" s="1" t="s">
        <v>72</v>
      </c>
      <c r="AL3160">
        <v>1</v>
      </c>
      <c r="AM3160" s="1" t="s">
        <v>6491</v>
      </c>
      <c r="AN3160" s="2">
        <v>46174</v>
      </c>
      <c r="AO3160" s="3">
        <v>46174</v>
      </c>
    </row>
    <row r="3161" spans="1:41">
      <c r="A3161" s="1" t="s">
        <v>6492</v>
      </c>
      <c r="B3161" s="1" t="s">
        <v>3733</v>
      </c>
      <c r="E3161" s="1" t="s">
        <v>3787</v>
      </c>
      <c r="F3161">
        <v>46179.833333333336</v>
      </c>
      <c r="G3161">
        <v>46180.833333333336</v>
      </c>
      <c r="H3161">
        <v>46173.833333333336</v>
      </c>
      <c r="I3161">
        <v>46203.833333333336</v>
      </c>
      <c r="J3161" s="1" t="s">
        <v>3760</v>
      </c>
      <c r="K3161" s="1" t="s">
        <v>76</v>
      </c>
      <c r="L3161" s="1" t="s">
        <v>3761</v>
      </c>
      <c r="M3161" s="1" t="s">
        <v>3807</v>
      </c>
      <c r="N3161" s="1" t="s">
        <v>3738</v>
      </c>
      <c r="O3161" s="1" t="s">
        <v>49</v>
      </c>
      <c r="P3161">
        <v>150.97559999999999</v>
      </c>
      <c r="Q3161" s="1" t="s">
        <v>3763</v>
      </c>
      <c r="R3161">
        <v>2.6000227851387909E-2</v>
      </c>
      <c r="S3161" s="1" t="s">
        <v>51</v>
      </c>
      <c r="T3161" s="1" t="s">
        <v>52</v>
      </c>
      <c r="U3161">
        <v>3.9253999999999998</v>
      </c>
      <c r="V3161">
        <v>3.6234000000000002</v>
      </c>
      <c r="W3161">
        <v>3.6234000000000002</v>
      </c>
      <c r="X3161" s="1" t="s">
        <v>53</v>
      </c>
      <c r="Y3161" s="1" t="s">
        <v>49</v>
      </c>
      <c r="Z3161" s="1" t="s">
        <v>3761</v>
      </c>
      <c r="AA3161" s="1" t="s">
        <v>3789</v>
      </c>
      <c r="AB3161" s="1" t="s">
        <v>3790</v>
      </c>
      <c r="AC3161" s="1" t="s">
        <v>125</v>
      </c>
      <c r="AD3161" s="1" t="s">
        <v>3791</v>
      </c>
      <c r="AE3161" s="1" t="s">
        <v>3792</v>
      </c>
      <c r="AF3161" s="1" t="s">
        <v>70</v>
      </c>
      <c r="AG3161" s="1" t="s">
        <v>3745</v>
      </c>
      <c r="AH3161">
        <v>1357</v>
      </c>
      <c r="AI3161" s="1" t="s">
        <v>70</v>
      </c>
      <c r="AJ3161" s="1" t="s">
        <v>71</v>
      </c>
      <c r="AK3161" s="1" t="s">
        <v>72</v>
      </c>
      <c r="AL3161">
        <v>1</v>
      </c>
      <c r="AM3161" s="1" t="s">
        <v>6493</v>
      </c>
      <c r="AN3161" s="2">
        <v>46174</v>
      </c>
      <c r="AO3161" s="3">
        <v>46174</v>
      </c>
    </row>
    <row r="3162" spans="1:41">
      <c r="A3162" s="1" t="s">
        <v>6494</v>
      </c>
      <c r="B3162" s="1" t="s">
        <v>3733</v>
      </c>
      <c r="E3162" s="1" t="s">
        <v>3787</v>
      </c>
      <c r="F3162">
        <v>46179.833333333336</v>
      </c>
      <c r="G3162">
        <v>46180.833333333336</v>
      </c>
      <c r="H3162">
        <v>46173.833333333336</v>
      </c>
      <c r="I3162">
        <v>46203.833333333336</v>
      </c>
      <c r="J3162" s="1" t="s">
        <v>3769</v>
      </c>
      <c r="K3162" s="1" t="s">
        <v>87</v>
      </c>
      <c r="L3162" s="1" t="s">
        <v>3770</v>
      </c>
      <c r="M3162" s="1" t="s">
        <v>3810</v>
      </c>
      <c r="N3162" s="1" t="s">
        <v>3738</v>
      </c>
      <c r="O3162" s="1" t="s">
        <v>49</v>
      </c>
      <c r="P3162">
        <v>205.5248</v>
      </c>
      <c r="Q3162" s="1" t="s">
        <v>3739</v>
      </c>
      <c r="R3162">
        <v>8.2599764116058016E-2</v>
      </c>
      <c r="S3162" s="1" t="s">
        <v>3740</v>
      </c>
      <c r="T3162" s="1" t="s">
        <v>52</v>
      </c>
      <c r="U3162">
        <v>16.976299999999998</v>
      </c>
      <c r="V3162">
        <v>13.992100000000001</v>
      </c>
      <c r="W3162">
        <v>13.992100000000001</v>
      </c>
      <c r="X3162" s="1" t="s">
        <v>53</v>
      </c>
      <c r="Y3162" s="1" t="s">
        <v>49</v>
      </c>
      <c r="Z3162" s="1" t="s">
        <v>3770</v>
      </c>
      <c r="AA3162" s="1" t="s">
        <v>3789</v>
      </c>
      <c r="AB3162" s="1" t="s">
        <v>3790</v>
      </c>
      <c r="AC3162" s="1" t="s">
        <v>125</v>
      </c>
      <c r="AD3162" s="1" t="s">
        <v>3791</v>
      </c>
      <c r="AE3162" s="1" t="s">
        <v>3792</v>
      </c>
      <c r="AF3162" s="1" t="s">
        <v>70</v>
      </c>
      <c r="AG3162" s="1" t="s">
        <v>3745</v>
      </c>
      <c r="AH3162">
        <v>1358</v>
      </c>
      <c r="AI3162" s="1" t="s">
        <v>70</v>
      </c>
      <c r="AJ3162" s="1" t="s">
        <v>71</v>
      </c>
      <c r="AK3162" s="1" t="s">
        <v>72</v>
      </c>
      <c r="AL3162">
        <v>1</v>
      </c>
      <c r="AM3162" s="1" t="s">
        <v>6495</v>
      </c>
      <c r="AN3162" s="2">
        <v>46174</v>
      </c>
      <c r="AO3162" s="3">
        <v>46174</v>
      </c>
    </row>
    <row r="3163" spans="1:41">
      <c r="A3163" s="1" t="s">
        <v>6496</v>
      </c>
      <c r="B3163" s="1" t="s">
        <v>3733</v>
      </c>
      <c r="E3163" s="1" t="s">
        <v>3787</v>
      </c>
      <c r="F3163">
        <v>46179.833333333336</v>
      </c>
      <c r="G3163">
        <v>46180.833333333336</v>
      </c>
      <c r="H3163">
        <v>46173.833333333336</v>
      </c>
      <c r="I3163">
        <v>46203.833333333336</v>
      </c>
      <c r="J3163" s="1" t="s">
        <v>3769</v>
      </c>
      <c r="K3163" s="1" t="s">
        <v>87</v>
      </c>
      <c r="L3163" s="1" t="s">
        <v>3770</v>
      </c>
      <c r="M3163" s="1" t="s">
        <v>3813</v>
      </c>
      <c r="N3163" s="1" t="s">
        <v>3738</v>
      </c>
      <c r="O3163" s="1" t="s">
        <v>49</v>
      </c>
      <c r="P3163">
        <v>193.3252</v>
      </c>
      <c r="Q3163" s="1" t="s">
        <v>3739</v>
      </c>
      <c r="R3163">
        <v>8.2600199042856287E-2</v>
      </c>
      <c r="S3163" s="1" t="s">
        <v>3740</v>
      </c>
      <c r="T3163" s="1" t="s">
        <v>52</v>
      </c>
      <c r="U3163">
        <v>15.9687</v>
      </c>
      <c r="V3163">
        <v>13.1616</v>
      </c>
      <c r="W3163">
        <v>13.1616</v>
      </c>
      <c r="X3163" s="1" t="s">
        <v>53</v>
      </c>
      <c r="Y3163" s="1" t="s">
        <v>49</v>
      </c>
      <c r="Z3163" s="1" t="s">
        <v>3770</v>
      </c>
      <c r="AA3163" s="1" t="s">
        <v>3789</v>
      </c>
      <c r="AB3163" s="1" t="s">
        <v>3790</v>
      </c>
      <c r="AC3163" s="1" t="s">
        <v>125</v>
      </c>
      <c r="AD3163" s="1" t="s">
        <v>3791</v>
      </c>
      <c r="AE3163" s="1" t="s">
        <v>3792</v>
      </c>
      <c r="AF3163" s="1" t="s">
        <v>70</v>
      </c>
      <c r="AG3163" s="1" t="s">
        <v>3745</v>
      </c>
      <c r="AH3163">
        <v>1359</v>
      </c>
      <c r="AI3163" s="1" t="s">
        <v>70</v>
      </c>
      <c r="AJ3163" s="1" t="s">
        <v>71</v>
      </c>
      <c r="AK3163" s="1" t="s">
        <v>72</v>
      </c>
      <c r="AL3163">
        <v>1</v>
      </c>
      <c r="AM3163" s="1" t="s">
        <v>6497</v>
      </c>
      <c r="AN3163" s="2">
        <v>46174</v>
      </c>
      <c r="AO3163" s="3">
        <v>46174</v>
      </c>
    </row>
    <row r="3164" spans="1:41">
      <c r="A3164" s="1" t="s">
        <v>6498</v>
      </c>
      <c r="B3164" s="1" t="s">
        <v>3733</v>
      </c>
      <c r="E3164" s="1" t="s">
        <v>3787</v>
      </c>
      <c r="F3164">
        <v>46179.833333333336</v>
      </c>
      <c r="G3164">
        <v>46180.833333333336</v>
      </c>
      <c r="H3164">
        <v>46173.833333333336</v>
      </c>
      <c r="I3164">
        <v>46203.833333333336</v>
      </c>
      <c r="J3164" s="1" t="s">
        <v>3777</v>
      </c>
      <c r="K3164" s="1" t="s">
        <v>107</v>
      </c>
      <c r="L3164" s="1" t="s">
        <v>3778</v>
      </c>
      <c r="M3164" s="1" t="s">
        <v>3816</v>
      </c>
      <c r="N3164" s="1" t="s">
        <v>3738</v>
      </c>
      <c r="O3164" s="1" t="s">
        <v>49</v>
      </c>
      <c r="P3164">
        <v>133.2106</v>
      </c>
      <c r="Q3164" s="1" t="s">
        <v>3780</v>
      </c>
      <c r="R3164">
        <v>0.5</v>
      </c>
      <c r="S3164" s="1" t="s">
        <v>51</v>
      </c>
      <c r="T3164" s="1" t="s">
        <v>52</v>
      </c>
      <c r="U3164">
        <v>66.6053</v>
      </c>
      <c r="V3164">
        <v>61.276899999999998</v>
      </c>
      <c r="W3164">
        <v>61.276899999999998</v>
      </c>
      <c r="X3164" s="1" t="s">
        <v>53</v>
      </c>
      <c r="Y3164" s="1" t="s">
        <v>49</v>
      </c>
      <c r="Z3164" s="1" t="s">
        <v>3778</v>
      </c>
      <c r="AA3164" s="1" t="s">
        <v>3817</v>
      </c>
      <c r="AB3164" s="1" t="s">
        <v>3790</v>
      </c>
      <c r="AC3164" s="1" t="s">
        <v>125</v>
      </c>
      <c r="AD3164" s="1" t="s">
        <v>3791</v>
      </c>
      <c r="AE3164" s="1" t="s">
        <v>3792</v>
      </c>
      <c r="AF3164" s="1" t="s">
        <v>70</v>
      </c>
      <c r="AG3164" s="1" t="s">
        <v>3745</v>
      </c>
      <c r="AH3164">
        <v>1360</v>
      </c>
      <c r="AI3164" s="1" t="s">
        <v>113</v>
      </c>
      <c r="AJ3164" s="1" t="s">
        <v>114</v>
      </c>
      <c r="AK3164" s="1" t="s">
        <v>115</v>
      </c>
      <c r="AL3164">
        <v>1</v>
      </c>
      <c r="AM3164" s="1" t="s">
        <v>6499</v>
      </c>
      <c r="AN3164" s="2">
        <v>46174</v>
      </c>
      <c r="AO3164" s="3">
        <v>46174</v>
      </c>
    </row>
    <row r="3165" spans="1:41">
      <c r="A3165" s="1" t="s">
        <v>6500</v>
      </c>
      <c r="B3165" s="1" t="s">
        <v>3733</v>
      </c>
      <c r="E3165" s="1" t="s">
        <v>3787</v>
      </c>
      <c r="F3165">
        <v>46179.833333333336</v>
      </c>
      <c r="G3165">
        <v>46180.833333333336</v>
      </c>
      <c r="H3165">
        <v>46173.833333333336</v>
      </c>
      <c r="I3165">
        <v>46203.833333333336</v>
      </c>
      <c r="J3165" s="1" t="s">
        <v>3777</v>
      </c>
      <c r="K3165" s="1" t="s">
        <v>107</v>
      </c>
      <c r="L3165" s="1" t="s">
        <v>3778</v>
      </c>
      <c r="M3165" s="1" t="s">
        <v>3820</v>
      </c>
      <c r="N3165" s="1" t="s">
        <v>3738</v>
      </c>
      <c r="O3165" s="1" t="s">
        <v>49</v>
      </c>
      <c r="P3165">
        <v>138.42250000000001</v>
      </c>
      <c r="Q3165" s="1" t="s">
        <v>3780</v>
      </c>
      <c r="R3165">
        <v>0.49999963878704695</v>
      </c>
      <c r="S3165" s="1" t="s">
        <v>51</v>
      </c>
      <c r="T3165" s="1" t="s">
        <v>52</v>
      </c>
      <c r="U3165">
        <v>69.211200000000005</v>
      </c>
      <c r="V3165">
        <v>63.674300000000002</v>
      </c>
      <c r="W3165">
        <v>63.674300000000002</v>
      </c>
      <c r="X3165" s="1" t="s">
        <v>53</v>
      </c>
      <c r="Y3165" s="1" t="s">
        <v>49</v>
      </c>
      <c r="Z3165" s="1" t="s">
        <v>3778</v>
      </c>
      <c r="AA3165" s="1" t="s">
        <v>3817</v>
      </c>
      <c r="AB3165" s="1" t="s">
        <v>3790</v>
      </c>
      <c r="AC3165" s="1" t="s">
        <v>125</v>
      </c>
      <c r="AD3165" s="1" t="s">
        <v>3791</v>
      </c>
      <c r="AE3165" s="1" t="s">
        <v>3792</v>
      </c>
      <c r="AF3165" s="1" t="s">
        <v>70</v>
      </c>
      <c r="AG3165" s="1" t="s">
        <v>3745</v>
      </c>
      <c r="AH3165">
        <v>1361</v>
      </c>
      <c r="AI3165" s="1" t="s">
        <v>113</v>
      </c>
      <c r="AJ3165" s="1" t="s">
        <v>114</v>
      </c>
      <c r="AK3165" s="1" t="s">
        <v>115</v>
      </c>
      <c r="AL3165">
        <v>1</v>
      </c>
      <c r="AM3165" s="1" t="s">
        <v>6501</v>
      </c>
      <c r="AN3165" s="2">
        <v>46174</v>
      </c>
      <c r="AO3165" s="3">
        <v>46174</v>
      </c>
    </row>
    <row r="3166" spans="1:41">
      <c r="A3166" s="1" t="s">
        <v>6502</v>
      </c>
      <c r="B3166" s="1" t="s">
        <v>3733</v>
      </c>
      <c r="E3166" s="1" t="s">
        <v>3734</v>
      </c>
      <c r="F3166">
        <v>46180.833333333336</v>
      </c>
      <c r="G3166">
        <v>46181.833333333336</v>
      </c>
      <c r="H3166">
        <v>46173.833333333336</v>
      </c>
      <c r="I3166">
        <v>46203.833333333336</v>
      </c>
      <c r="J3166" s="1" t="s">
        <v>3735</v>
      </c>
      <c r="K3166" s="1" t="s">
        <v>45</v>
      </c>
      <c r="L3166" s="1" t="s">
        <v>3736</v>
      </c>
      <c r="M3166" s="1" t="s">
        <v>3737</v>
      </c>
      <c r="N3166" s="1" t="s">
        <v>3738</v>
      </c>
      <c r="O3166" s="1" t="s">
        <v>49</v>
      </c>
      <c r="P3166">
        <v>1459.2824000000001</v>
      </c>
      <c r="Q3166" s="1" t="s">
        <v>3739</v>
      </c>
      <c r="R3166">
        <v>3.1611016483170086E-2</v>
      </c>
      <c r="S3166" s="1" t="s">
        <v>3740</v>
      </c>
      <c r="T3166" s="1" t="s">
        <v>52</v>
      </c>
      <c r="U3166">
        <v>46.129399999999997</v>
      </c>
      <c r="V3166">
        <v>37.430500000000002</v>
      </c>
      <c r="W3166">
        <v>37.430500000000002</v>
      </c>
      <c r="X3166" s="1" t="s">
        <v>53</v>
      </c>
      <c r="Y3166" s="1" t="s">
        <v>49</v>
      </c>
      <c r="Z3166" s="1" t="s">
        <v>3736</v>
      </c>
      <c r="AA3166" s="1" t="s">
        <v>3741</v>
      </c>
      <c r="AB3166" s="1" t="s">
        <v>3742</v>
      </c>
      <c r="AC3166" s="1" t="s">
        <v>67</v>
      </c>
      <c r="AD3166" s="1" t="s">
        <v>3743</v>
      </c>
      <c r="AE3166" s="1" t="s">
        <v>3744</v>
      </c>
      <c r="AF3166" s="1" t="s">
        <v>70</v>
      </c>
      <c r="AG3166" s="1" t="s">
        <v>3745</v>
      </c>
      <c r="AH3166">
        <v>1362</v>
      </c>
      <c r="AI3166" s="1" t="s">
        <v>70</v>
      </c>
      <c r="AJ3166" s="1" t="s">
        <v>71</v>
      </c>
      <c r="AK3166" s="1" t="s">
        <v>72</v>
      </c>
      <c r="AL3166">
        <v>1</v>
      </c>
      <c r="AM3166" s="1" t="s">
        <v>6503</v>
      </c>
      <c r="AN3166" s="2">
        <v>46174</v>
      </c>
      <c r="AO3166" s="3">
        <v>46174</v>
      </c>
    </row>
    <row r="3167" spans="1:41">
      <c r="A3167" s="1" t="s">
        <v>6504</v>
      </c>
      <c r="B3167" s="1" t="s">
        <v>3733</v>
      </c>
      <c r="E3167" s="1" t="s">
        <v>3734</v>
      </c>
      <c r="F3167">
        <v>46180.833333333336</v>
      </c>
      <c r="G3167">
        <v>46181.833333333336</v>
      </c>
      <c r="H3167">
        <v>46173.833333333336</v>
      </c>
      <c r="I3167">
        <v>46203.833333333336</v>
      </c>
      <c r="J3167" s="1" t="s">
        <v>3735</v>
      </c>
      <c r="K3167" s="1" t="s">
        <v>45</v>
      </c>
      <c r="L3167" s="1" t="s">
        <v>3736</v>
      </c>
      <c r="M3167" s="1" t="s">
        <v>3748</v>
      </c>
      <c r="N3167" s="1" t="s">
        <v>3738</v>
      </c>
      <c r="O3167" s="1" t="s">
        <v>49</v>
      </c>
      <c r="P3167">
        <v>1395.1418000000001</v>
      </c>
      <c r="Q3167" s="1" t="s">
        <v>3739</v>
      </c>
      <c r="R3167">
        <v>3.1610980331891712E-2</v>
      </c>
      <c r="S3167" s="1" t="s">
        <v>3740</v>
      </c>
      <c r="T3167" s="1" t="s">
        <v>52</v>
      </c>
      <c r="U3167">
        <v>44.101799999999997</v>
      </c>
      <c r="V3167">
        <v>35.785299999999999</v>
      </c>
      <c r="W3167">
        <v>35.785299999999999</v>
      </c>
      <c r="X3167" s="1" t="s">
        <v>53</v>
      </c>
      <c r="Y3167" s="1" t="s">
        <v>49</v>
      </c>
      <c r="Z3167" s="1" t="s">
        <v>3736</v>
      </c>
      <c r="AA3167" s="1" t="s">
        <v>3741</v>
      </c>
      <c r="AB3167" s="1" t="s">
        <v>3742</v>
      </c>
      <c r="AC3167" s="1" t="s">
        <v>67</v>
      </c>
      <c r="AD3167" s="1" t="s">
        <v>3743</v>
      </c>
      <c r="AE3167" s="1" t="s">
        <v>3744</v>
      </c>
      <c r="AF3167" s="1" t="s">
        <v>70</v>
      </c>
      <c r="AG3167" s="1" t="s">
        <v>3745</v>
      </c>
      <c r="AH3167">
        <v>1363</v>
      </c>
      <c r="AI3167" s="1" t="s">
        <v>70</v>
      </c>
      <c r="AJ3167" s="1" t="s">
        <v>71</v>
      </c>
      <c r="AK3167" s="1" t="s">
        <v>72</v>
      </c>
      <c r="AL3167">
        <v>1</v>
      </c>
      <c r="AM3167" s="1" t="s">
        <v>6505</v>
      </c>
      <c r="AN3167" s="2">
        <v>46174</v>
      </c>
      <c r="AO3167" s="3">
        <v>46174</v>
      </c>
    </row>
    <row r="3168" spans="1:41">
      <c r="A3168" s="1" t="s">
        <v>6506</v>
      </c>
      <c r="B3168" s="1" t="s">
        <v>3733</v>
      </c>
      <c r="E3168" s="1" t="s">
        <v>3734</v>
      </c>
      <c r="F3168">
        <v>46180.833333333336</v>
      </c>
      <c r="G3168">
        <v>46181.833333333336</v>
      </c>
      <c r="H3168">
        <v>46173.833333333336</v>
      </c>
      <c r="I3168">
        <v>46203.833333333336</v>
      </c>
      <c r="J3168" s="1" t="s">
        <v>3751</v>
      </c>
      <c r="K3168" s="1" t="s">
        <v>124</v>
      </c>
      <c r="L3168" s="1" t="s">
        <v>3752</v>
      </c>
      <c r="M3168" s="1" t="s">
        <v>3753</v>
      </c>
      <c r="N3168" s="1" t="s">
        <v>3738</v>
      </c>
      <c r="O3168" s="1" t="s">
        <v>49</v>
      </c>
      <c r="P3168">
        <v>11.5207</v>
      </c>
      <c r="Q3168" s="1" t="s">
        <v>3754</v>
      </c>
      <c r="R3168">
        <v>6.2499761299226613</v>
      </c>
      <c r="S3168" s="1" t="s">
        <v>51</v>
      </c>
      <c r="T3168" s="1" t="s">
        <v>52</v>
      </c>
      <c r="U3168">
        <v>72.004099999999994</v>
      </c>
      <c r="V3168">
        <v>68.403899999999993</v>
      </c>
      <c r="W3168">
        <v>68.403899999999993</v>
      </c>
      <c r="X3168" s="1" t="s">
        <v>53</v>
      </c>
      <c r="Y3168" s="1" t="s">
        <v>49</v>
      </c>
      <c r="Z3168" s="1" t="s">
        <v>3752</v>
      </c>
      <c r="AA3168" s="1" t="s">
        <v>3741</v>
      </c>
      <c r="AB3168" s="1" t="s">
        <v>3742</v>
      </c>
      <c r="AC3168" s="1" t="s">
        <v>67</v>
      </c>
      <c r="AD3168" s="1" t="s">
        <v>3743</v>
      </c>
      <c r="AE3168" s="1" t="s">
        <v>3744</v>
      </c>
      <c r="AF3168" s="1" t="s">
        <v>70</v>
      </c>
      <c r="AG3168" s="1" t="s">
        <v>3745</v>
      </c>
      <c r="AH3168">
        <v>1364</v>
      </c>
      <c r="AI3168" s="1" t="s">
        <v>70</v>
      </c>
      <c r="AJ3168" s="1" t="s">
        <v>71</v>
      </c>
      <c r="AK3168" s="1" t="s">
        <v>72</v>
      </c>
      <c r="AL3168">
        <v>1</v>
      </c>
      <c r="AM3168" s="1" t="s">
        <v>6507</v>
      </c>
      <c r="AN3168" s="2">
        <v>46174</v>
      </c>
      <c r="AO3168" s="3">
        <v>46174</v>
      </c>
    </row>
    <row r="3169" spans="1:41">
      <c r="A3169" s="1" t="s">
        <v>6508</v>
      </c>
      <c r="B3169" s="1" t="s">
        <v>3733</v>
      </c>
      <c r="E3169" s="1" t="s">
        <v>3734</v>
      </c>
      <c r="F3169">
        <v>46180.833333333336</v>
      </c>
      <c r="G3169">
        <v>46181.833333333336</v>
      </c>
      <c r="H3169">
        <v>46173.833333333336</v>
      </c>
      <c r="I3169">
        <v>46203.833333333336</v>
      </c>
      <c r="J3169" s="1" t="s">
        <v>3751</v>
      </c>
      <c r="K3169" s="1" t="s">
        <v>124</v>
      </c>
      <c r="L3169" s="1" t="s">
        <v>3752</v>
      </c>
      <c r="M3169" s="1" t="s">
        <v>3757</v>
      </c>
      <c r="N3169" s="1" t="s">
        <v>3738</v>
      </c>
      <c r="O3169" s="1" t="s">
        <v>49</v>
      </c>
      <c r="P3169">
        <v>11.5648</v>
      </c>
      <c r="Q3169" s="1" t="s">
        <v>3754</v>
      </c>
      <c r="R3169">
        <v>6.2499827061427782</v>
      </c>
      <c r="S3169" s="1" t="s">
        <v>51</v>
      </c>
      <c r="T3169" s="1" t="s">
        <v>52</v>
      </c>
      <c r="U3169">
        <v>72.279799999999994</v>
      </c>
      <c r="V3169">
        <v>68.665800000000004</v>
      </c>
      <c r="W3169">
        <v>68.665800000000004</v>
      </c>
      <c r="X3169" s="1" t="s">
        <v>53</v>
      </c>
      <c r="Y3169" s="1" t="s">
        <v>49</v>
      </c>
      <c r="Z3169" s="1" t="s">
        <v>3752</v>
      </c>
      <c r="AA3169" s="1" t="s">
        <v>3741</v>
      </c>
      <c r="AB3169" s="1" t="s">
        <v>3742</v>
      </c>
      <c r="AC3169" s="1" t="s">
        <v>67</v>
      </c>
      <c r="AD3169" s="1" t="s">
        <v>3743</v>
      </c>
      <c r="AE3169" s="1" t="s">
        <v>3744</v>
      </c>
      <c r="AF3169" s="1" t="s">
        <v>70</v>
      </c>
      <c r="AG3169" s="1" t="s">
        <v>3745</v>
      </c>
      <c r="AH3169">
        <v>1365</v>
      </c>
      <c r="AI3169" s="1" t="s">
        <v>70</v>
      </c>
      <c r="AJ3169" s="1" t="s">
        <v>71</v>
      </c>
      <c r="AK3169" s="1" t="s">
        <v>72</v>
      </c>
      <c r="AL3169">
        <v>1</v>
      </c>
      <c r="AM3169" s="1" t="s">
        <v>6509</v>
      </c>
      <c r="AN3169" s="2">
        <v>46174</v>
      </c>
      <c r="AO3169" s="3">
        <v>46174</v>
      </c>
    </row>
    <row r="3170" spans="1:41">
      <c r="A3170" s="1" t="s">
        <v>6510</v>
      </c>
      <c r="B3170" s="1" t="s">
        <v>3733</v>
      </c>
      <c r="E3170" s="1" t="s">
        <v>3734</v>
      </c>
      <c r="F3170">
        <v>46180.833333333336</v>
      </c>
      <c r="G3170">
        <v>46181.833333333336</v>
      </c>
      <c r="H3170">
        <v>46173.833333333336</v>
      </c>
      <c r="I3170">
        <v>46203.833333333336</v>
      </c>
      <c r="J3170" s="1" t="s">
        <v>3760</v>
      </c>
      <c r="K3170" s="1" t="s">
        <v>76</v>
      </c>
      <c r="L3170" s="1" t="s">
        <v>3761</v>
      </c>
      <c r="M3170" s="1" t="s">
        <v>3762</v>
      </c>
      <c r="N3170" s="1" t="s">
        <v>3738</v>
      </c>
      <c r="O3170" s="1" t="s">
        <v>49</v>
      </c>
      <c r="P3170">
        <v>292.1234</v>
      </c>
      <c r="Q3170" s="1" t="s">
        <v>3763</v>
      </c>
      <c r="R3170">
        <v>2.5999971245028643E-2</v>
      </c>
      <c r="S3170" s="1" t="s">
        <v>51</v>
      </c>
      <c r="T3170" s="1" t="s">
        <v>52</v>
      </c>
      <c r="U3170">
        <v>7.5952000000000002</v>
      </c>
      <c r="V3170">
        <v>7.0110000000000001</v>
      </c>
      <c r="W3170">
        <v>7.0110000000000001</v>
      </c>
      <c r="X3170" s="1" t="s">
        <v>53</v>
      </c>
      <c r="Y3170" s="1" t="s">
        <v>49</v>
      </c>
      <c r="Z3170" s="1" t="s">
        <v>3761</v>
      </c>
      <c r="AA3170" s="1" t="s">
        <v>3741</v>
      </c>
      <c r="AB3170" s="1" t="s">
        <v>3742</v>
      </c>
      <c r="AC3170" s="1" t="s">
        <v>67</v>
      </c>
      <c r="AD3170" s="1" t="s">
        <v>3743</v>
      </c>
      <c r="AE3170" s="1" t="s">
        <v>3744</v>
      </c>
      <c r="AF3170" s="1" t="s">
        <v>70</v>
      </c>
      <c r="AG3170" s="1" t="s">
        <v>3745</v>
      </c>
      <c r="AH3170">
        <v>1366</v>
      </c>
      <c r="AI3170" s="1" t="s">
        <v>70</v>
      </c>
      <c r="AJ3170" s="1" t="s">
        <v>71</v>
      </c>
      <c r="AK3170" s="1" t="s">
        <v>72</v>
      </c>
      <c r="AL3170">
        <v>1</v>
      </c>
      <c r="AM3170" s="1" t="s">
        <v>6511</v>
      </c>
      <c r="AN3170" s="2">
        <v>46174</v>
      </c>
      <c r="AO3170" s="3">
        <v>46174</v>
      </c>
    </row>
    <row r="3171" spans="1:41">
      <c r="A3171" s="1" t="s">
        <v>6512</v>
      </c>
      <c r="B3171" s="1" t="s">
        <v>3733</v>
      </c>
      <c r="E3171" s="1" t="s">
        <v>3734</v>
      </c>
      <c r="F3171">
        <v>46180.833333333336</v>
      </c>
      <c r="G3171">
        <v>46181.833333333336</v>
      </c>
      <c r="H3171">
        <v>46173.833333333336</v>
      </c>
      <c r="I3171">
        <v>46203.833333333336</v>
      </c>
      <c r="J3171" s="1" t="s">
        <v>3760</v>
      </c>
      <c r="K3171" s="1" t="s">
        <v>76</v>
      </c>
      <c r="L3171" s="1" t="s">
        <v>3761</v>
      </c>
      <c r="M3171" s="1" t="s">
        <v>3766</v>
      </c>
      <c r="N3171" s="1" t="s">
        <v>3738</v>
      </c>
      <c r="O3171" s="1" t="s">
        <v>49</v>
      </c>
      <c r="P3171">
        <v>314.39609999999999</v>
      </c>
      <c r="Q3171" s="1" t="s">
        <v>3763</v>
      </c>
      <c r="R3171">
        <v>2.6000004452981448E-2</v>
      </c>
      <c r="S3171" s="1" t="s">
        <v>51</v>
      </c>
      <c r="T3171" s="1" t="s">
        <v>52</v>
      </c>
      <c r="U3171">
        <v>8.1743000000000006</v>
      </c>
      <c r="V3171">
        <v>7.5454999999999997</v>
      </c>
      <c r="W3171">
        <v>7.5454999999999997</v>
      </c>
      <c r="X3171" s="1" t="s">
        <v>53</v>
      </c>
      <c r="Y3171" s="1" t="s">
        <v>49</v>
      </c>
      <c r="Z3171" s="1" t="s">
        <v>3761</v>
      </c>
      <c r="AA3171" s="1" t="s">
        <v>3741</v>
      </c>
      <c r="AB3171" s="1" t="s">
        <v>3742</v>
      </c>
      <c r="AC3171" s="1" t="s">
        <v>67</v>
      </c>
      <c r="AD3171" s="1" t="s">
        <v>3743</v>
      </c>
      <c r="AE3171" s="1" t="s">
        <v>3744</v>
      </c>
      <c r="AF3171" s="1" t="s">
        <v>70</v>
      </c>
      <c r="AG3171" s="1" t="s">
        <v>3745</v>
      </c>
      <c r="AH3171">
        <v>1367</v>
      </c>
      <c r="AI3171" s="1" t="s">
        <v>70</v>
      </c>
      <c r="AJ3171" s="1" t="s">
        <v>71</v>
      </c>
      <c r="AK3171" s="1" t="s">
        <v>72</v>
      </c>
      <c r="AL3171">
        <v>1</v>
      </c>
      <c r="AM3171" s="1" t="s">
        <v>6513</v>
      </c>
      <c r="AN3171" s="2">
        <v>46174</v>
      </c>
      <c r="AO3171" s="3">
        <v>46174</v>
      </c>
    </row>
    <row r="3172" spans="1:41">
      <c r="A3172" s="1" t="s">
        <v>6514</v>
      </c>
      <c r="B3172" s="1" t="s">
        <v>3733</v>
      </c>
      <c r="E3172" s="1" t="s">
        <v>3734</v>
      </c>
      <c r="F3172">
        <v>46180.833333333336</v>
      </c>
      <c r="G3172">
        <v>46181.833333333336</v>
      </c>
      <c r="H3172">
        <v>46173.833333333336</v>
      </c>
      <c r="I3172">
        <v>46203.833333333336</v>
      </c>
      <c r="J3172" s="1" t="s">
        <v>3769</v>
      </c>
      <c r="K3172" s="1" t="s">
        <v>87</v>
      </c>
      <c r="L3172" s="1" t="s">
        <v>3770</v>
      </c>
      <c r="M3172" s="1" t="s">
        <v>3771</v>
      </c>
      <c r="N3172" s="1" t="s">
        <v>3738</v>
      </c>
      <c r="O3172" s="1" t="s">
        <v>49</v>
      </c>
      <c r="P3172">
        <v>432.26760000000002</v>
      </c>
      <c r="Q3172" s="1" t="s">
        <v>3739</v>
      </c>
      <c r="R3172">
        <v>8.2599991301684425E-2</v>
      </c>
      <c r="S3172" s="1" t="s">
        <v>3740</v>
      </c>
      <c r="T3172" s="1" t="s">
        <v>52</v>
      </c>
      <c r="U3172">
        <v>35.705300000000001</v>
      </c>
      <c r="V3172">
        <v>29.428799999999999</v>
      </c>
      <c r="W3172">
        <v>29.428799999999999</v>
      </c>
      <c r="X3172" s="1" t="s">
        <v>53</v>
      </c>
      <c r="Y3172" s="1" t="s">
        <v>49</v>
      </c>
      <c r="Z3172" s="1" t="s">
        <v>3770</v>
      </c>
      <c r="AA3172" s="1" t="s">
        <v>3741</v>
      </c>
      <c r="AB3172" s="1" t="s">
        <v>3742</v>
      </c>
      <c r="AC3172" s="1" t="s">
        <v>67</v>
      </c>
      <c r="AD3172" s="1" t="s">
        <v>3743</v>
      </c>
      <c r="AE3172" s="1" t="s">
        <v>3744</v>
      </c>
      <c r="AF3172" s="1" t="s">
        <v>70</v>
      </c>
      <c r="AG3172" s="1" t="s">
        <v>3745</v>
      </c>
      <c r="AH3172">
        <v>1368</v>
      </c>
      <c r="AI3172" s="1" t="s">
        <v>70</v>
      </c>
      <c r="AJ3172" s="1" t="s">
        <v>71</v>
      </c>
      <c r="AK3172" s="1" t="s">
        <v>72</v>
      </c>
      <c r="AL3172">
        <v>1</v>
      </c>
      <c r="AM3172" s="1" t="s">
        <v>6515</v>
      </c>
      <c r="AN3172" s="2">
        <v>46174</v>
      </c>
      <c r="AO3172" s="3">
        <v>46174</v>
      </c>
    </row>
    <row r="3173" spans="1:41">
      <c r="A3173" s="1" t="s">
        <v>6516</v>
      </c>
      <c r="B3173" s="1" t="s">
        <v>3733</v>
      </c>
      <c r="E3173" s="1" t="s">
        <v>3734</v>
      </c>
      <c r="F3173">
        <v>46180.833333333336</v>
      </c>
      <c r="G3173">
        <v>46181.833333333336</v>
      </c>
      <c r="H3173">
        <v>46173.833333333336</v>
      </c>
      <c r="I3173">
        <v>46203.833333333336</v>
      </c>
      <c r="J3173" s="1" t="s">
        <v>3769</v>
      </c>
      <c r="K3173" s="1" t="s">
        <v>87</v>
      </c>
      <c r="L3173" s="1" t="s">
        <v>3770</v>
      </c>
      <c r="M3173" s="1" t="s">
        <v>3774</v>
      </c>
      <c r="N3173" s="1" t="s">
        <v>3738</v>
      </c>
      <c r="O3173" s="1" t="s">
        <v>49</v>
      </c>
      <c r="P3173">
        <v>428.50349999999997</v>
      </c>
      <c r="Q3173" s="1" t="s">
        <v>3739</v>
      </c>
      <c r="R3173">
        <v>8.2600025437365165E-2</v>
      </c>
      <c r="S3173" s="1" t="s">
        <v>3740</v>
      </c>
      <c r="T3173" s="1" t="s">
        <v>52</v>
      </c>
      <c r="U3173">
        <v>35.394399999999997</v>
      </c>
      <c r="V3173">
        <v>29.172599999999999</v>
      </c>
      <c r="W3173">
        <v>29.172599999999999</v>
      </c>
      <c r="X3173" s="1" t="s">
        <v>53</v>
      </c>
      <c r="Y3173" s="1" t="s">
        <v>49</v>
      </c>
      <c r="Z3173" s="1" t="s">
        <v>3770</v>
      </c>
      <c r="AA3173" s="1" t="s">
        <v>3741</v>
      </c>
      <c r="AB3173" s="1" t="s">
        <v>3742</v>
      </c>
      <c r="AC3173" s="1" t="s">
        <v>67</v>
      </c>
      <c r="AD3173" s="1" t="s">
        <v>3743</v>
      </c>
      <c r="AE3173" s="1" t="s">
        <v>3744</v>
      </c>
      <c r="AF3173" s="1" t="s">
        <v>70</v>
      </c>
      <c r="AG3173" s="1" t="s">
        <v>3745</v>
      </c>
      <c r="AH3173">
        <v>1369</v>
      </c>
      <c r="AI3173" s="1" t="s">
        <v>70</v>
      </c>
      <c r="AJ3173" s="1" t="s">
        <v>71</v>
      </c>
      <c r="AK3173" s="1" t="s">
        <v>72</v>
      </c>
      <c r="AL3173">
        <v>1</v>
      </c>
      <c r="AM3173" s="1" t="s">
        <v>6517</v>
      </c>
      <c r="AN3173" s="2">
        <v>46174</v>
      </c>
      <c r="AO3173" s="3">
        <v>46174</v>
      </c>
    </row>
    <row r="3174" spans="1:41">
      <c r="A3174" s="1" t="s">
        <v>6518</v>
      </c>
      <c r="B3174" s="1" t="s">
        <v>3733</v>
      </c>
      <c r="E3174" s="1" t="s">
        <v>3734</v>
      </c>
      <c r="F3174">
        <v>46180.833333333336</v>
      </c>
      <c r="G3174">
        <v>46181.833333333336</v>
      </c>
      <c r="H3174">
        <v>46173.833333333336</v>
      </c>
      <c r="I3174">
        <v>46203.833333333336</v>
      </c>
      <c r="J3174" s="1" t="s">
        <v>3777</v>
      </c>
      <c r="K3174" s="1" t="s">
        <v>107</v>
      </c>
      <c r="L3174" s="1" t="s">
        <v>3778</v>
      </c>
      <c r="M3174" s="1" t="s">
        <v>3779</v>
      </c>
      <c r="N3174" s="1" t="s">
        <v>3738</v>
      </c>
      <c r="O3174" s="1" t="s">
        <v>49</v>
      </c>
      <c r="P3174">
        <v>276.81349999999998</v>
      </c>
      <c r="Q3174" s="1" t="s">
        <v>3780</v>
      </c>
      <c r="R3174">
        <v>0.50000018062702867</v>
      </c>
      <c r="S3174" s="1" t="s">
        <v>51</v>
      </c>
      <c r="T3174" s="1" t="s">
        <v>52</v>
      </c>
      <c r="U3174">
        <v>138.4068</v>
      </c>
      <c r="V3174">
        <v>127.3342</v>
      </c>
      <c r="W3174">
        <v>127.3342</v>
      </c>
      <c r="X3174" s="1" t="s">
        <v>53</v>
      </c>
      <c r="Y3174" s="1" t="s">
        <v>49</v>
      </c>
      <c r="Z3174" s="1" t="s">
        <v>3778</v>
      </c>
      <c r="AA3174" s="1" t="s">
        <v>3781</v>
      </c>
      <c r="AB3174" s="1" t="s">
        <v>3742</v>
      </c>
      <c r="AC3174" s="1" t="s">
        <v>67</v>
      </c>
      <c r="AD3174" s="1" t="s">
        <v>3743</v>
      </c>
      <c r="AE3174" s="1" t="s">
        <v>3744</v>
      </c>
      <c r="AF3174" s="1" t="s">
        <v>70</v>
      </c>
      <c r="AG3174" s="1" t="s">
        <v>3745</v>
      </c>
      <c r="AH3174">
        <v>1370</v>
      </c>
      <c r="AI3174" s="1" t="s">
        <v>113</v>
      </c>
      <c r="AJ3174" s="1" t="s">
        <v>114</v>
      </c>
      <c r="AK3174" s="1" t="s">
        <v>115</v>
      </c>
      <c r="AL3174">
        <v>1</v>
      </c>
      <c r="AM3174" s="1" t="s">
        <v>6519</v>
      </c>
      <c r="AN3174" s="2">
        <v>46174</v>
      </c>
      <c r="AO3174" s="3">
        <v>46174</v>
      </c>
    </row>
    <row r="3175" spans="1:41">
      <c r="A3175" s="1" t="s">
        <v>6520</v>
      </c>
      <c r="B3175" s="1" t="s">
        <v>3733</v>
      </c>
      <c r="E3175" s="1" t="s">
        <v>3734</v>
      </c>
      <c r="F3175">
        <v>46180.833333333336</v>
      </c>
      <c r="G3175">
        <v>46181.833333333336</v>
      </c>
      <c r="H3175">
        <v>46173.833333333336</v>
      </c>
      <c r="I3175">
        <v>46203.833333333336</v>
      </c>
      <c r="J3175" s="1" t="s">
        <v>3777</v>
      </c>
      <c r="K3175" s="1" t="s">
        <v>107</v>
      </c>
      <c r="L3175" s="1" t="s">
        <v>3778</v>
      </c>
      <c r="M3175" s="1" t="s">
        <v>3784</v>
      </c>
      <c r="N3175" s="1" t="s">
        <v>3738</v>
      </c>
      <c r="O3175" s="1" t="s">
        <v>49</v>
      </c>
      <c r="P3175">
        <v>284.73520000000002</v>
      </c>
      <c r="Q3175" s="1" t="s">
        <v>3780</v>
      </c>
      <c r="R3175">
        <v>0.5</v>
      </c>
      <c r="S3175" s="1" t="s">
        <v>51</v>
      </c>
      <c r="T3175" s="1" t="s">
        <v>52</v>
      </c>
      <c r="U3175">
        <v>142.36760000000001</v>
      </c>
      <c r="V3175">
        <v>130.97819999999999</v>
      </c>
      <c r="W3175">
        <v>130.97819999999999</v>
      </c>
      <c r="X3175" s="1" t="s">
        <v>53</v>
      </c>
      <c r="Y3175" s="1" t="s">
        <v>49</v>
      </c>
      <c r="Z3175" s="1" t="s">
        <v>3778</v>
      </c>
      <c r="AA3175" s="1" t="s">
        <v>3781</v>
      </c>
      <c r="AB3175" s="1" t="s">
        <v>3742</v>
      </c>
      <c r="AC3175" s="1" t="s">
        <v>67</v>
      </c>
      <c r="AD3175" s="1" t="s">
        <v>3743</v>
      </c>
      <c r="AE3175" s="1" t="s">
        <v>3744</v>
      </c>
      <c r="AF3175" s="1" t="s">
        <v>70</v>
      </c>
      <c r="AG3175" s="1" t="s">
        <v>3745</v>
      </c>
      <c r="AH3175">
        <v>1371</v>
      </c>
      <c r="AI3175" s="1" t="s">
        <v>113</v>
      </c>
      <c r="AJ3175" s="1" t="s">
        <v>114</v>
      </c>
      <c r="AK3175" s="1" t="s">
        <v>115</v>
      </c>
      <c r="AL3175">
        <v>1</v>
      </c>
      <c r="AM3175" s="1" t="s">
        <v>6521</v>
      </c>
      <c r="AN3175" s="2">
        <v>46174</v>
      </c>
      <c r="AO3175" s="3">
        <v>46174</v>
      </c>
    </row>
    <row r="3176" spans="1:41">
      <c r="A3176" s="1" t="s">
        <v>6522</v>
      </c>
      <c r="B3176" s="1" t="s">
        <v>3733</v>
      </c>
      <c r="E3176" s="1" t="s">
        <v>3787</v>
      </c>
      <c r="F3176">
        <v>46180.833333333336</v>
      </c>
      <c r="G3176">
        <v>46181.833333333336</v>
      </c>
      <c r="H3176">
        <v>46173.833333333336</v>
      </c>
      <c r="I3176">
        <v>46203.833333333336</v>
      </c>
      <c r="J3176" s="1" t="s">
        <v>3735</v>
      </c>
      <c r="K3176" s="1" t="s">
        <v>45</v>
      </c>
      <c r="L3176" s="1" t="s">
        <v>3736</v>
      </c>
      <c r="M3176" s="1" t="s">
        <v>3788</v>
      </c>
      <c r="N3176" s="1" t="s">
        <v>3738</v>
      </c>
      <c r="O3176" s="1" t="s">
        <v>49</v>
      </c>
      <c r="P3176">
        <v>670.16160000000002</v>
      </c>
      <c r="Q3176" s="1" t="s">
        <v>3739</v>
      </c>
      <c r="R3176">
        <v>3.161103232414391E-2</v>
      </c>
      <c r="S3176" s="1" t="s">
        <v>3740</v>
      </c>
      <c r="T3176" s="1" t="s">
        <v>52</v>
      </c>
      <c r="U3176">
        <v>21.1845</v>
      </c>
      <c r="V3176">
        <v>17.189599999999999</v>
      </c>
      <c r="W3176">
        <v>17.189599999999999</v>
      </c>
      <c r="X3176" s="1" t="s">
        <v>53</v>
      </c>
      <c r="Y3176" s="1" t="s">
        <v>49</v>
      </c>
      <c r="Z3176" s="1" t="s">
        <v>3736</v>
      </c>
      <c r="AA3176" s="1" t="s">
        <v>3789</v>
      </c>
      <c r="AB3176" s="1" t="s">
        <v>3790</v>
      </c>
      <c r="AC3176" s="1" t="s">
        <v>125</v>
      </c>
      <c r="AD3176" s="1" t="s">
        <v>3791</v>
      </c>
      <c r="AE3176" s="1" t="s">
        <v>3792</v>
      </c>
      <c r="AF3176" s="1" t="s">
        <v>70</v>
      </c>
      <c r="AG3176" s="1" t="s">
        <v>3745</v>
      </c>
      <c r="AH3176">
        <v>1372</v>
      </c>
      <c r="AI3176" s="1" t="s">
        <v>70</v>
      </c>
      <c r="AJ3176" s="1" t="s">
        <v>71</v>
      </c>
      <c r="AK3176" s="1" t="s">
        <v>72</v>
      </c>
      <c r="AL3176">
        <v>1</v>
      </c>
      <c r="AM3176" s="1" t="s">
        <v>6523</v>
      </c>
      <c r="AN3176" s="2">
        <v>46174</v>
      </c>
      <c r="AO3176" s="3">
        <v>46174</v>
      </c>
    </row>
    <row r="3177" spans="1:41">
      <c r="A3177" s="1" t="s">
        <v>6524</v>
      </c>
      <c r="B3177" s="1" t="s">
        <v>3733</v>
      </c>
      <c r="E3177" s="1" t="s">
        <v>3787</v>
      </c>
      <c r="F3177">
        <v>46180.833333333336</v>
      </c>
      <c r="G3177">
        <v>46181.833333333336</v>
      </c>
      <c r="H3177">
        <v>46173.833333333336</v>
      </c>
      <c r="I3177">
        <v>46203.833333333336</v>
      </c>
      <c r="J3177" s="1" t="s">
        <v>3735</v>
      </c>
      <c r="K3177" s="1" t="s">
        <v>45</v>
      </c>
      <c r="L3177" s="1" t="s">
        <v>3736</v>
      </c>
      <c r="M3177" s="1" t="s">
        <v>3795</v>
      </c>
      <c r="N3177" s="1" t="s">
        <v>3738</v>
      </c>
      <c r="O3177" s="1" t="s">
        <v>49</v>
      </c>
      <c r="P3177">
        <v>666.37789999999995</v>
      </c>
      <c r="Q3177" s="1" t="s">
        <v>3739</v>
      </c>
      <c r="R3177">
        <v>3.1611042322982195E-2</v>
      </c>
      <c r="S3177" s="1" t="s">
        <v>3740</v>
      </c>
      <c r="T3177" s="1" t="s">
        <v>52</v>
      </c>
      <c r="U3177">
        <v>21.064900000000002</v>
      </c>
      <c r="V3177">
        <v>17.092600000000001</v>
      </c>
      <c r="W3177">
        <v>17.092600000000001</v>
      </c>
      <c r="X3177" s="1" t="s">
        <v>53</v>
      </c>
      <c r="Y3177" s="1" t="s">
        <v>49</v>
      </c>
      <c r="Z3177" s="1" t="s">
        <v>3736</v>
      </c>
      <c r="AA3177" s="1" t="s">
        <v>3789</v>
      </c>
      <c r="AB3177" s="1" t="s">
        <v>3790</v>
      </c>
      <c r="AC3177" s="1" t="s">
        <v>125</v>
      </c>
      <c r="AD3177" s="1" t="s">
        <v>3791</v>
      </c>
      <c r="AE3177" s="1" t="s">
        <v>3792</v>
      </c>
      <c r="AF3177" s="1" t="s">
        <v>70</v>
      </c>
      <c r="AG3177" s="1" t="s">
        <v>3745</v>
      </c>
      <c r="AH3177">
        <v>1373</v>
      </c>
      <c r="AI3177" s="1" t="s">
        <v>70</v>
      </c>
      <c r="AJ3177" s="1" t="s">
        <v>71</v>
      </c>
      <c r="AK3177" s="1" t="s">
        <v>72</v>
      </c>
      <c r="AL3177">
        <v>1</v>
      </c>
      <c r="AM3177" s="1" t="s">
        <v>6525</v>
      </c>
      <c r="AN3177" s="2">
        <v>46174</v>
      </c>
      <c r="AO3177" s="3">
        <v>46174</v>
      </c>
    </row>
    <row r="3178" spans="1:41">
      <c r="A3178" s="1" t="s">
        <v>6526</v>
      </c>
      <c r="B3178" s="1" t="s">
        <v>3733</v>
      </c>
      <c r="E3178" s="1" t="s">
        <v>3787</v>
      </c>
      <c r="F3178">
        <v>46180.833333333336</v>
      </c>
      <c r="G3178">
        <v>46181.833333333336</v>
      </c>
      <c r="H3178">
        <v>46173.833333333336</v>
      </c>
      <c r="I3178">
        <v>46203.833333333336</v>
      </c>
      <c r="J3178" s="1" t="s">
        <v>3751</v>
      </c>
      <c r="K3178" s="1" t="s">
        <v>124</v>
      </c>
      <c r="L3178" s="1" t="s">
        <v>3752</v>
      </c>
      <c r="M3178" s="1" t="s">
        <v>3798</v>
      </c>
      <c r="N3178" s="1" t="s">
        <v>3738</v>
      </c>
      <c r="O3178" s="1" t="s">
        <v>49</v>
      </c>
      <c r="P3178">
        <v>4.9000000000000004</v>
      </c>
      <c r="Q3178" s="1" t="s">
        <v>3754</v>
      </c>
      <c r="R3178">
        <v>6.2499591836734689</v>
      </c>
      <c r="S3178" s="1" t="s">
        <v>51</v>
      </c>
      <c r="T3178" s="1" t="s">
        <v>52</v>
      </c>
      <c r="U3178">
        <v>30.6248</v>
      </c>
      <c r="V3178">
        <v>29.093599999999999</v>
      </c>
      <c r="W3178">
        <v>29.093599999999999</v>
      </c>
      <c r="X3178" s="1" t="s">
        <v>53</v>
      </c>
      <c r="Y3178" s="1" t="s">
        <v>49</v>
      </c>
      <c r="Z3178" s="1" t="s">
        <v>3752</v>
      </c>
      <c r="AA3178" s="1" t="s">
        <v>3789</v>
      </c>
      <c r="AB3178" s="1" t="s">
        <v>3790</v>
      </c>
      <c r="AC3178" s="1" t="s">
        <v>125</v>
      </c>
      <c r="AD3178" s="1" t="s">
        <v>3791</v>
      </c>
      <c r="AE3178" s="1" t="s">
        <v>3792</v>
      </c>
      <c r="AF3178" s="1" t="s">
        <v>70</v>
      </c>
      <c r="AG3178" s="1" t="s">
        <v>3745</v>
      </c>
      <c r="AH3178">
        <v>1374</v>
      </c>
      <c r="AI3178" s="1" t="s">
        <v>70</v>
      </c>
      <c r="AJ3178" s="1" t="s">
        <v>71</v>
      </c>
      <c r="AK3178" s="1" t="s">
        <v>72</v>
      </c>
      <c r="AL3178">
        <v>1</v>
      </c>
      <c r="AM3178" s="1" t="s">
        <v>6527</v>
      </c>
      <c r="AN3178" s="2">
        <v>46174</v>
      </c>
      <c r="AO3178" s="3">
        <v>46174</v>
      </c>
    </row>
    <row r="3179" spans="1:41">
      <c r="A3179" s="1" t="s">
        <v>6528</v>
      </c>
      <c r="B3179" s="1" t="s">
        <v>3733</v>
      </c>
      <c r="E3179" s="1" t="s">
        <v>3787</v>
      </c>
      <c r="F3179">
        <v>46180.833333333336</v>
      </c>
      <c r="G3179">
        <v>46181.833333333336</v>
      </c>
      <c r="H3179">
        <v>46173.833333333336</v>
      </c>
      <c r="I3179">
        <v>46203.833333333336</v>
      </c>
      <c r="J3179" s="1" t="s">
        <v>3751</v>
      </c>
      <c r="K3179" s="1" t="s">
        <v>124</v>
      </c>
      <c r="L3179" s="1" t="s">
        <v>3752</v>
      </c>
      <c r="M3179" s="1" t="s">
        <v>3801</v>
      </c>
      <c r="N3179" s="1" t="s">
        <v>3738</v>
      </c>
      <c r="O3179" s="1" t="s">
        <v>49</v>
      </c>
      <c r="P3179">
        <v>5.0072999999999999</v>
      </c>
      <c r="Q3179" s="1" t="s">
        <v>3754</v>
      </c>
      <c r="R3179">
        <v>6.2500549198170665</v>
      </c>
      <c r="S3179" s="1" t="s">
        <v>51</v>
      </c>
      <c r="T3179" s="1" t="s">
        <v>52</v>
      </c>
      <c r="U3179">
        <v>31.2959</v>
      </c>
      <c r="V3179">
        <v>29.731100000000001</v>
      </c>
      <c r="W3179">
        <v>29.731100000000001</v>
      </c>
      <c r="X3179" s="1" t="s">
        <v>53</v>
      </c>
      <c r="Y3179" s="1" t="s">
        <v>49</v>
      </c>
      <c r="Z3179" s="1" t="s">
        <v>3752</v>
      </c>
      <c r="AA3179" s="1" t="s">
        <v>3789</v>
      </c>
      <c r="AB3179" s="1" t="s">
        <v>3790</v>
      </c>
      <c r="AC3179" s="1" t="s">
        <v>125</v>
      </c>
      <c r="AD3179" s="1" t="s">
        <v>3791</v>
      </c>
      <c r="AE3179" s="1" t="s">
        <v>3792</v>
      </c>
      <c r="AF3179" s="1" t="s">
        <v>70</v>
      </c>
      <c r="AG3179" s="1" t="s">
        <v>3745</v>
      </c>
      <c r="AH3179">
        <v>1375</v>
      </c>
      <c r="AI3179" s="1" t="s">
        <v>70</v>
      </c>
      <c r="AJ3179" s="1" t="s">
        <v>71</v>
      </c>
      <c r="AK3179" s="1" t="s">
        <v>72</v>
      </c>
      <c r="AL3179">
        <v>1</v>
      </c>
      <c r="AM3179" s="1" t="s">
        <v>6529</v>
      </c>
      <c r="AN3179" s="2">
        <v>46174</v>
      </c>
      <c r="AO3179" s="3">
        <v>46174</v>
      </c>
    </row>
    <row r="3180" spans="1:41">
      <c r="A3180" s="1" t="s">
        <v>6530</v>
      </c>
      <c r="B3180" s="1" t="s">
        <v>3733</v>
      </c>
      <c r="E3180" s="1" t="s">
        <v>3787</v>
      </c>
      <c r="F3180">
        <v>46180.833333333336</v>
      </c>
      <c r="G3180">
        <v>46181.833333333336</v>
      </c>
      <c r="H3180">
        <v>46173.833333333336</v>
      </c>
      <c r="I3180">
        <v>46203.833333333336</v>
      </c>
      <c r="J3180" s="1" t="s">
        <v>3760</v>
      </c>
      <c r="K3180" s="1" t="s">
        <v>76</v>
      </c>
      <c r="L3180" s="1" t="s">
        <v>3761</v>
      </c>
      <c r="M3180" s="1" t="s">
        <v>3804</v>
      </c>
      <c r="N3180" s="1" t="s">
        <v>3738</v>
      </c>
      <c r="O3180" s="1" t="s">
        <v>49</v>
      </c>
      <c r="P3180">
        <v>152.74189999999999</v>
      </c>
      <c r="Q3180" s="1" t="s">
        <v>3763</v>
      </c>
      <c r="R3180">
        <v>2.6000069398115385E-2</v>
      </c>
      <c r="S3180" s="1" t="s">
        <v>51</v>
      </c>
      <c r="T3180" s="1" t="s">
        <v>52</v>
      </c>
      <c r="U3180">
        <v>3.9712999999999998</v>
      </c>
      <c r="V3180">
        <v>3.6657999999999999</v>
      </c>
      <c r="W3180">
        <v>3.6657999999999999</v>
      </c>
      <c r="X3180" s="1" t="s">
        <v>53</v>
      </c>
      <c r="Y3180" s="1" t="s">
        <v>49</v>
      </c>
      <c r="Z3180" s="1" t="s">
        <v>3761</v>
      </c>
      <c r="AA3180" s="1" t="s">
        <v>3789</v>
      </c>
      <c r="AB3180" s="1" t="s">
        <v>3790</v>
      </c>
      <c r="AC3180" s="1" t="s">
        <v>125</v>
      </c>
      <c r="AD3180" s="1" t="s">
        <v>3791</v>
      </c>
      <c r="AE3180" s="1" t="s">
        <v>3792</v>
      </c>
      <c r="AF3180" s="1" t="s">
        <v>70</v>
      </c>
      <c r="AG3180" s="1" t="s">
        <v>3745</v>
      </c>
      <c r="AH3180">
        <v>1376</v>
      </c>
      <c r="AI3180" s="1" t="s">
        <v>70</v>
      </c>
      <c r="AJ3180" s="1" t="s">
        <v>71</v>
      </c>
      <c r="AK3180" s="1" t="s">
        <v>72</v>
      </c>
      <c r="AL3180">
        <v>1</v>
      </c>
      <c r="AM3180" s="1" t="s">
        <v>6531</v>
      </c>
      <c r="AN3180" s="2">
        <v>46174</v>
      </c>
      <c r="AO3180" s="3">
        <v>46174</v>
      </c>
    </row>
    <row r="3181" spans="1:41">
      <c r="A3181" s="1" t="s">
        <v>6532</v>
      </c>
      <c r="B3181" s="1" t="s">
        <v>3733</v>
      </c>
      <c r="E3181" s="1" t="s">
        <v>3787</v>
      </c>
      <c r="F3181">
        <v>46180.833333333336</v>
      </c>
      <c r="G3181">
        <v>46181.833333333336</v>
      </c>
      <c r="H3181">
        <v>46173.833333333336</v>
      </c>
      <c r="I3181">
        <v>46203.833333333336</v>
      </c>
      <c r="J3181" s="1" t="s">
        <v>3760</v>
      </c>
      <c r="K3181" s="1" t="s">
        <v>76</v>
      </c>
      <c r="L3181" s="1" t="s">
        <v>3761</v>
      </c>
      <c r="M3181" s="1" t="s">
        <v>3807</v>
      </c>
      <c r="N3181" s="1" t="s">
        <v>3738</v>
      </c>
      <c r="O3181" s="1" t="s">
        <v>49</v>
      </c>
      <c r="P3181">
        <v>134.66839999999999</v>
      </c>
      <c r="Q3181" s="1" t="s">
        <v>3763</v>
      </c>
      <c r="R3181">
        <v>2.6000160393975128E-2</v>
      </c>
      <c r="S3181" s="1" t="s">
        <v>51</v>
      </c>
      <c r="T3181" s="1" t="s">
        <v>52</v>
      </c>
      <c r="U3181">
        <v>3.5013999999999998</v>
      </c>
      <c r="V3181">
        <v>3.2320000000000002</v>
      </c>
      <c r="W3181">
        <v>3.2320000000000002</v>
      </c>
      <c r="X3181" s="1" t="s">
        <v>53</v>
      </c>
      <c r="Y3181" s="1" t="s">
        <v>49</v>
      </c>
      <c r="Z3181" s="1" t="s">
        <v>3761</v>
      </c>
      <c r="AA3181" s="1" t="s">
        <v>3789</v>
      </c>
      <c r="AB3181" s="1" t="s">
        <v>3790</v>
      </c>
      <c r="AC3181" s="1" t="s">
        <v>125</v>
      </c>
      <c r="AD3181" s="1" t="s">
        <v>3791</v>
      </c>
      <c r="AE3181" s="1" t="s">
        <v>3792</v>
      </c>
      <c r="AF3181" s="1" t="s">
        <v>70</v>
      </c>
      <c r="AG3181" s="1" t="s">
        <v>3745</v>
      </c>
      <c r="AH3181">
        <v>1377</v>
      </c>
      <c r="AI3181" s="1" t="s">
        <v>70</v>
      </c>
      <c r="AJ3181" s="1" t="s">
        <v>71</v>
      </c>
      <c r="AK3181" s="1" t="s">
        <v>72</v>
      </c>
      <c r="AL3181">
        <v>1</v>
      </c>
      <c r="AM3181" s="1" t="s">
        <v>6533</v>
      </c>
      <c r="AN3181" s="2">
        <v>46174</v>
      </c>
      <c r="AO3181" s="3">
        <v>46174</v>
      </c>
    </row>
    <row r="3182" spans="1:41">
      <c r="A3182" s="1" t="s">
        <v>6534</v>
      </c>
      <c r="B3182" s="1" t="s">
        <v>3733</v>
      </c>
      <c r="E3182" s="1" t="s">
        <v>3787</v>
      </c>
      <c r="F3182">
        <v>46180.833333333336</v>
      </c>
      <c r="G3182">
        <v>46181.833333333336</v>
      </c>
      <c r="H3182">
        <v>46173.833333333336</v>
      </c>
      <c r="I3182">
        <v>46203.833333333336</v>
      </c>
      <c r="J3182" s="1" t="s">
        <v>3769</v>
      </c>
      <c r="K3182" s="1" t="s">
        <v>87</v>
      </c>
      <c r="L3182" s="1" t="s">
        <v>3770</v>
      </c>
      <c r="M3182" s="1" t="s">
        <v>3810</v>
      </c>
      <c r="N3182" s="1" t="s">
        <v>3738</v>
      </c>
      <c r="O3182" s="1" t="s">
        <v>49</v>
      </c>
      <c r="P3182">
        <v>206.53110000000001</v>
      </c>
      <c r="Q3182" s="1" t="s">
        <v>3739</v>
      </c>
      <c r="R3182">
        <v>8.2600150776323766E-2</v>
      </c>
      <c r="S3182" s="1" t="s">
        <v>3740</v>
      </c>
      <c r="T3182" s="1" t="s">
        <v>52</v>
      </c>
      <c r="U3182">
        <v>17.0595</v>
      </c>
      <c r="V3182">
        <v>14.060600000000001</v>
      </c>
      <c r="W3182">
        <v>14.060600000000001</v>
      </c>
      <c r="X3182" s="1" t="s">
        <v>53</v>
      </c>
      <c r="Y3182" s="1" t="s">
        <v>49</v>
      </c>
      <c r="Z3182" s="1" t="s">
        <v>3770</v>
      </c>
      <c r="AA3182" s="1" t="s">
        <v>3789</v>
      </c>
      <c r="AB3182" s="1" t="s">
        <v>3790</v>
      </c>
      <c r="AC3182" s="1" t="s">
        <v>125</v>
      </c>
      <c r="AD3182" s="1" t="s">
        <v>3791</v>
      </c>
      <c r="AE3182" s="1" t="s">
        <v>3792</v>
      </c>
      <c r="AF3182" s="1" t="s">
        <v>70</v>
      </c>
      <c r="AG3182" s="1" t="s">
        <v>3745</v>
      </c>
      <c r="AH3182">
        <v>1378</v>
      </c>
      <c r="AI3182" s="1" t="s">
        <v>70</v>
      </c>
      <c r="AJ3182" s="1" t="s">
        <v>71</v>
      </c>
      <c r="AK3182" s="1" t="s">
        <v>72</v>
      </c>
      <c r="AL3182">
        <v>1</v>
      </c>
      <c r="AM3182" s="1" t="s">
        <v>6535</v>
      </c>
      <c r="AN3182" s="2">
        <v>46174</v>
      </c>
      <c r="AO3182" s="3">
        <v>46174</v>
      </c>
    </row>
    <row r="3183" spans="1:41">
      <c r="A3183" s="1" t="s">
        <v>6536</v>
      </c>
      <c r="B3183" s="1" t="s">
        <v>3733</v>
      </c>
      <c r="E3183" s="1" t="s">
        <v>3787</v>
      </c>
      <c r="F3183">
        <v>46180.833333333336</v>
      </c>
      <c r="G3183">
        <v>46181.833333333336</v>
      </c>
      <c r="H3183">
        <v>46173.833333333336</v>
      </c>
      <c r="I3183">
        <v>46203.833333333336</v>
      </c>
      <c r="J3183" s="1" t="s">
        <v>3769</v>
      </c>
      <c r="K3183" s="1" t="s">
        <v>87</v>
      </c>
      <c r="L3183" s="1" t="s">
        <v>3770</v>
      </c>
      <c r="M3183" s="1" t="s">
        <v>3813</v>
      </c>
      <c r="N3183" s="1" t="s">
        <v>3738</v>
      </c>
      <c r="O3183" s="1" t="s">
        <v>49</v>
      </c>
      <c r="P3183">
        <v>170.8526</v>
      </c>
      <c r="Q3183" s="1" t="s">
        <v>3739</v>
      </c>
      <c r="R3183">
        <v>8.259985507975881E-2</v>
      </c>
      <c r="S3183" s="1" t="s">
        <v>3740</v>
      </c>
      <c r="T3183" s="1" t="s">
        <v>52</v>
      </c>
      <c r="U3183">
        <v>14.112399999999999</v>
      </c>
      <c r="V3183">
        <v>11.6317</v>
      </c>
      <c r="W3183">
        <v>11.6317</v>
      </c>
      <c r="X3183" s="1" t="s">
        <v>53</v>
      </c>
      <c r="Y3183" s="1" t="s">
        <v>49</v>
      </c>
      <c r="Z3183" s="1" t="s">
        <v>3770</v>
      </c>
      <c r="AA3183" s="1" t="s">
        <v>3789</v>
      </c>
      <c r="AB3183" s="1" t="s">
        <v>3790</v>
      </c>
      <c r="AC3183" s="1" t="s">
        <v>125</v>
      </c>
      <c r="AD3183" s="1" t="s">
        <v>3791</v>
      </c>
      <c r="AE3183" s="1" t="s">
        <v>3792</v>
      </c>
      <c r="AF3183" s="1" t="s">
        <v>70</v>
      </c>
      <c r="AG3183" s="1" t="s">
        <v>3745</v>
      </c>
      <c r="AH3183">
        <v>1379</v>
      </c>
      <c r="AI3183" s="1" t="s">
        <v>70</v>
      </c>
      <c r="AJ3183" s="1" t="s">
        <v>71</v>
      </c>
      <c r="AK3183" s="1" t="s">
        <v>72</v>
      </c>
      <c r="AL3183">
        <v>1</v>
      </c>
      <c r="AM3183" s="1" t="s">
        <v>6537</v>
      </c>
      <c r="AN3183" s="2">
        <v>46174</v>
      </c>
      <c r="AO3183" s="3">
        <v>46174</v>
      </c>
    </row>
    <row r="3184" spans="1:41">
      <c r="A3184" s="1" t="s">
        <v>6538</v>
      </c>
      <c r="B3184" s="1" t="s">
        <v>3733</v>
      </c>
      <c r="E3184" s="1" t="s">
        <v>3787</v>
      </c>
      <c r="F3184">
        <v>46180.833333333336</v>
      </c>
      <c r="G3184">
        <v>46181.833333333336</v>
      </c>
      <c r="H3184">
        <v>46173.833333333336</v>
      </c>
      <c r="I3184">
        <v>46203.833333333336</v>
      </c>
      <c r="J3184" s="1" t="s">
        <v>3777</v>
      </c>
      <c r="K3184" s="1" t="s">
        <v>107</v>
      </c>
      <c r="L3184" s="1" t="s">
        <v>3778</v>
      </c>
      <c r="M3184" s="1" t="s">
        <v>3816</v>
      </c>
      <c r="N3184" s="1" t="s">
        <v>3738</v>
      </c>
      <c r="O3184" s="1" t="s">
        <v>49</v>
      </c>
      <c r="P3184">
        <v>123.76609999999999</v>
      </c>
      <c r="Q3184" s="1" t="s">
        <v>3780</v>
      </c>
      <c r="R3184">
        <v>0.49999959601215521</v>
      </c>
      <c r="S3184" s="1" t="s">
        <v>51</v>
      </c>
      <c r="T3184" s="1" t="s">
        <v>52</v>
      </c>
      <c r="U3184">
        <v>61.883000000000003</v>
      </c>
      <c r="V3184">
        <v>56.932400000000001</v>
      </c>
      <c r="W3184">
        <v>56.932400000000001</v>
      </c>
      <c r="X3184" s="1" t="s">
        <v>53</v>
      </c>
      <c r="Y3184" s="1" t="s">
        <v>49</v>
      </c>
      <c r="Z3184" s="1" t="s">
        <v>3778</v>
      </c>
      <c r="AA3184" s="1" t="s">
        <v>3817</v>
      </c>
      <c r="AB3184" s="1" t="s">
        <v>3790</v>
      </c>
      <c r="AC3184" s="1" t="s">
        <v>125</v>
      </c>
      <c r="AD3184" s="1" t="s">
        <v>3791</v>
      </c>
      <c r="AE3184" s="1" t="s">
        <v>3792</v>
      </c>
      <c r="AF3184" s="1" t="s">
        <v>70</v>
      </c>
      <c r="AG3184" s="1" t="s">
        <v>3745</v>
      </c>
      <c r="AH3184">
        <v>1380</v>
      </c>
      <c r="AI3184" s="1" t="s">
        <v>113</v>
      </c>
      <c r="AJ3184" s="1" t="s">
        <v>114</v>
      </c>
      <c r="AK3184" s="1" t="s">
        <v>115</v>
      </c>
      <c r="AL3184">
        <v>1</v>
      </c>
      <c r="AM3184" s="1" t="s">
        <v>6539</v>
      </c>
      <c r="AN3184" s="2">
        <v>46174</v>
      </c>
      <c r="AO3184" s="3">
        <v>46174</v>
      </c>
    </row>
    <row r="3185" spans="1:41">
      <c r="A3185" s="1" t="s">
        <v>6540</v>
      </c>
      <c r="B3185" s="1" t="s">
        <v>3733</v>
      </c>
      <c r="E3185" s="1" t="s">
        <v>3787</v>
      </c>
      <c r="F3185">
        <v>46180.833333333336</v>
      </c>
      <c r="G3185">
        <v>46181.833333333336</v>
      </c>
      <c r="H3185">
        <v>46173.833333333336</v>
      </c>
      <c r="I3185">
        <v>46203.833333333336</v>
      </c>
      <c r="J3185" s="1" t="s">
        <v>3777</v>
      </c>
      <c r="K3185" s="1" t="s">
        <v>107</v>
      </c>
      <c r="L3185" s="1" t="s">
        <v>3778</v>
      </c>
      <c r="M3185" s="1" t="s">
        <v>3820</v>
      </c>
      <c r="N3185" s="1" t="s">
        <v>3738</v>
      </c>
      <c r="O3185" s="1" t="s">
        <v>49</v>
      </c>
      <c r="P3185">
        <v>144.9136</v>
      </c>
      <c r="Q3185" s="1" t="s">
        <v>3780</v>
      </c>
      <c r="R3185">
        <v>0.5</v>
      </c>
      <c r="S3185" s="1" t="s">
        <v>51</v>
      </c>
      <c r="T3185" s="1" t="s">
        <v>52</v>
      </c>
      <c r="U3185">
        <v>72.456800000000001</v>
      </c>
      <c r="V3185">
        <v>66.660300000000007</v>
      </c>
      <c r="W3185">
        <v>66.660300000000007</v>
      </c>
      <c r="X3185" s="1" t="s">
        <v>53</v>
      </c>
      <c r="Y3185" s="1" t="s">
        <v>49</v>
      </c>
      <c r="Z3185" s="1" t="s">
        <v>3778</v>
      </c>
      <c r="AA3185" s="1" t="s">
        <v>3817</v>
      </c>
      <c r="AB3185" s="1" t="s">
        <v>3790</v>
      </c>
      <c r="AC3185" s="1" t="s">
        <v>125</v>
      </c>
      <c r="AD3185" s="1" t="s">
        <v>3791</v>
      </c>
      <c r="AE3185" s="1" t="s">
        <v>3792</v>
      </c>
      <c r="AF3185" s="1" t="s">
        <v>70</v>
      </c>
      <c r="AG3185" s="1" t="s">
        <v>3745</v>
      </c>
      <c r="AH3185">
        <v>1381</v>
      </c>
      <c r="AI3185" s="1" t="s">
        <v>113</v>
      </c>
      <c r="AJ3185" s="1" t="s">
        <v>114</v>
      </c>
      <c r="AK3185" s="1" t="s">
        <v>115</v>
      </c>
      <c r="AL3185">
        <v>1</v>
      </c>
      <c r="AM3185" s="1" t="s">
        <v>6541</v>
      </c>
      <c r="AN3185" s="2">
        <v>46174</v>
      </c>
      <c r="AO3185" s="3">
        <v>46174</v>
      </c>
    </row>
    <row r="3186" spans="1:41">
      <c r="A3186" s="1" t="s">
        <v>6542</v>
      </c>
      <c r="B3186" s="1" t="s">
        <v>3733</v>
      </c>
      <c r="E3186" s="1" t="s">
        <v>3734</v>
      </c>
      <c r="F3186">
        <v>46181.833333333336</v>
      </c>
      <c r="G3186">
        <v>46182.833333333336</v>
      </c>
      <c r="H3186">
        <v>46173.833333333336</v>
      </c>
      <c r="I3186">
        <v>46203.833333333336</v>
      </c>
      <c r="J3186" s="1" t="s">
        <v>3735</v>
      </c>
      <c r="K3186" s="1" t="s">
        <v>45</v>
      </c>
      <c r="L3186" s="1" t="s">
        <v>3736</v>
      </c>
      <c r="M3186" s="1" t="s">
        <v>3737</v>
      </c>
      <c r="N3186" s="1" t="s">
        <v>3738</v>
      </c>
      <c r="O3186" s="1" t="s">
        <v>49</v>
      </c>
      <c r="P3186">
        <v>1472.1021000000001</v>
      </c>
      <c r="Q3186" s="1" t="s">
        <v>3739</v>
      </c>
      <c r="R3186">
        <v>3.1610986765116367E-2</v>
      </c>
      <c r="S3186" s="1" t="s">
        <v>3740</v>
      </c>
      <c r="T3186" s="1" t="s">
        <v>52</v>
      </c>
      <c r="U3186">
        <v>46.534599999999998</v>
      </c>
      <c r="V3186">
        <v>37.759399999999999</v>
      </c>
      <c r="W3186">
        <v>37.759399999999999</v>
      </c>
      <c r="X3186" s="1" t="s">
        <v>53</v>
      </c>
      <c r="Y3186" s="1" t="s">
        <v>49</v>
      </c>
      <c r="Z3186" s="1" t="s">
        <v>3736</v>
      </c>
      <c r="AA3186" s="1" t="s">
        <v>3741</v>
      </c>
      <c r="AB3186" s="1" t="s">
        <v>3742</v>
      </c>
      <c r="AC3186" s="1" t="s">
        <v>67</v>
      </c>
      <c r="AD3186" s="1" t="s">
        <v>3743</v>
      </c>
      <c r="AE3186" s="1" t="s">
        <v>3744</v>
      </c>
      <c r="AF3186" s="1" t="s">
        <v>70</v>
      </c>
      <c r="AG3186" s="1" t="s">
        <v>3745</v>
      </c>
      <c r="AH3186">
        <v>1382</v>
      </c>
      <c r="AI3186" s="1" t="s">
        <v>70</v>
      </c>
      <c r="AJ3186" s="1" t="s">
        <v>71</v>
      </c>
      <c r="AK3186" s="1" t="s">
        <v>72</v>
      </c>
      <c r="AL3186">
        <v>1</v>
      </c>
      <c r="AM3186" s="1" t="s">
        <v>6543</v>
      </c>
      <c r="AN3186" s="2">
        <v>46174</v>
      </c>
      <c r="AO3186" s="3">
        <v>46174</v>
      </c>
    </row>
    <row r="3187" spans="1:41">
      <c r="A3187" s="1" t="s">
        <v>6544</v>
      </c>
      <c r="B3187" s="1" t="s">
        <v>3733</v>
      </c>
      <c r="E3187" s="1" t="s">
        <v>3734</v>
      </c>
      <c r="F3187">
        <v>46181.833333333336</v>
      </c>
      <c r="G3187">
        <v>46182.833333333336</v>
      </c>
      <c r="H3187">
        <v>46173.833333333336</v>
      </c>
      <c r="I3187">
        <v>46203.833333333336</v>
      </c>
      <c r="J3187" s="1" t="s">
        <v>3735</v>
      </c>
      <c r="K3187" s="1" t="s">
        <v>45</v>
      </c>
      <c r="L3187" s="1" t="s">
        <v>3736</v>
      </c>
      <c r="M3187" s="1" t="s">
        <v>3748</v>
      </c>
      <c r="N3187" s="1" t="s">
        <v>3738</v>
      </c>
      <c r="O3187" s="1" t="s">
        <v>49</v>
      </c>
      <c r="P3187">
        <v>1547.2292</v>
      </c>
      <c r="Q3187" s="1" t="s">
        <v>3739</v>
      </c>
      <c r="R3187">
        <v>3.1611024404141291E-2</v>
      </c>
      <c r="S3187" s="1" t="s">
        <v>3740</v>
      </c>
      <c r="T3187" s="1" t="s">
        <v>52</v>
      </c>
      <c r="U3187">
        <v>48.909500000000001</v>
      </c>
      <c r="V3187">
        <v>39.686399999999999</v>
      </c>
      <c r="W3187">
        <v>39.686399999999999</v>
      </c>
      <c r="X3187" s="1" t="s">
        <v>53</v>
      </c>
      <c r="Y3187" s="1" t="s">
        <v>49</v>
      </c>
      <c r="Z3187" s="1" t="s">
        <v>3736</v>
      </c>
      <c r="AA3187" s="1" t="s">
        <v>3741</v>
      </c>
      <c r="AB3187" s="1" t="s">
        <v>3742</v>
      </c>
      <c r="AC3187" s="1" t="s">
        <v>67</v>
      </c>
      <c r="AD3187" s="1" t="s">
        <v>3743</v>
      </c>
      <c r="AE3187" s="1" t="s">
        <v>3744</v>
      </c>
      <c r="AF3187" s="1" t="s">
        <v>70</v>
      </c>
      <c r="AG3187" s="1" t="s">
        <v>3745</v>
      </c>
      <c r="AH3187">
        <v>1383</v>
      </c>
      <c r="AI3187" s="1" t="s">
        <v>70</v>
      </c>
      <c r="AJ3187" s="1" t="s">
        <v>71</v>
      </c>
      <c r="AK3187" s="1" t="s">
        <v>72</v>
      </c>
      <c r="AL3187">
        <v>1</v>
      </c>
      <c r="AM3187" s="1" t="s">
        <v>6545</v>
      </c>
      <c r="AN3187" s="2">
        <v>46174</v>
      </c>
      <c r="AO3187" s="3">
        <v>46174</v>
      </c>
    </row>
    <row r="3188" spans="1:41">
      <c r="A3188" s="1" t="s">
        <v>6546</v>
      </c>
      <c r="B3188" s="1" t="s">
        <v>3733</v>
      </c>
      <c r="E3188" s="1" t="s">
        <v>3734</v>
      </c>
      <c r="F3188">
        <v>46181.833333333336</v>
      </c>
      <c r="G3188">
        <v>46182.833333333336</v>
      </c>
      <c r="H3188">
        <v>46173.833333333336</v>
      </c>
      <c r="I3188">
        <v>46203.833333333336</v>
      </c>
      <c r="J3188" s="1" t="s">
        <v>3751</v>
      </c>
      <c r="K3188" s="1" t="s">
        <v>124</v>
      </c>
      <c r="L3188" s="1" t="s">
        <v>3752</v>
      </c>
      <c r="M3188" s="1" t="s">
        <v>3753</v>
      </c>
      <c r="N3188" s="1" t="s">
        <v>3738</v>
      </c>
      <c r="O3188" s="1" t="s">
        <v>49</v>
      </c>
      <c r="P3188">
        <v>13.063599999999999</v>
      </c>
      <c r="Q3188" s="1" t="s">
        <v>3754</v>
      </c>
      <c r="R3188">
        <v>6.2499923451422266</v>
      </c>
      <c r="S3188" s="1" t="s">
        <v>51</v>
      </c>
      <c r="T3188" s="1" t="s">
        <v>52</v>
      </c>
      <c r="U3188">
        <v>81.647400000000005</v>
      </c>
      <c r="V3188">
        <v>77.564999999999998</v>
      </c>
      <c r="W3188">
        <v>77.564999999999998</v>
      </c>
      <c r="X3188" s="1" t="s">
        <v>53</v>
      </c>
      <c r="Y3188" s="1" t="s">
        <v>49</v>
      </c>
      <c r="Z3188" s="1" t="s">
        <v>3752</v>
      </c>
      <c r="AA3188" s="1" t="s">
        <v>3741</v>
      </c>
      <c r="AB3188" s="1" t="s">
        <v>3742</v>
      </c>
      <c r="AC3188" s="1" t="s">
        <v>67</v>
      </c>
      <c r="AD3188" s="1" t="s">
        <v>3743</v>
      </c>
      <c r="AE3188" s="1" t="s">
        <v>3744</v>
      </c>
      <c r="AF3188" s="1" t="s">
        <v>70</v>
      </c>
      <c r="AG3188" s="1" t="s">
        <v>3745</v>
      </c>
      <c r="AH3188">
        <v>1384</v>
      </c>
      <c r="AI3188" s="1" t="s">
        <v>70</v>
      </c>
      <c r="AJ3188" s="1" t="s">
        <v>71</v>
      </c>
      <c r="AK3188" s="1" t="s">
        <v>72</v>
      </c>
      <c r="AL3188">
        <v>1</v>
      </c>
      <c r="AM3188" s="1" t="s">
        <v>6547</v>
      </c>
      <c r="AN3188" s="2">
        <v>46174</v>
      </c>
      <c r="AO3188" s="3">
        <v>46174</v>
      </c>
    </row>
    <row r="3189" spans="1:41">
      <c r="A3189" s="1" t="s">
        <v>6548</v>
      </c>
      <c r="B3189" s="1" t="s">
        <v>3733</v>
      </c>
      <c r="E3189" s="1" t="s">
        <v>3734</v>
      </c>
      <c r="F3189">
        <v>46181.833333333336</v>
      </c>
      <c r="G3189">
        <v>46182.833333333336</v>
      </c>
      <c r="H3189">
        <v>46173.833333333336</v>
      </c>
      <c r="I3189">
        <v>46203.833333333336</v>
      </c>
      <c r="J3189" s="1" t="s">
        <v>3751</v>
      </c>
      <c r="K3189" s="1" t="s">
        <v>124</v>
      </c>
      <c r="L3189" s="1" t="s">
        <v>3752</v>
      </c>
      <c r="M3189" s="1" t="s">
        <v>3757</v>
      </c>
      <c r="N3189" s="1" t="s">
        <v>3738</v>
      </c>
      <c r="O3189" s="1" t="s">
        <v>49</v>
      </c>
      <c r="P3189">
        <v>11.1373</v>
      </c>
      <c r="Q3189" s="1" t="s">
        <v>3754</v>
      </c>
      <c r="R3189">
        <v>6.2500246918014239</v>
      </c>
      <c r="S3189" s="1" t="s">
        <v>51</v>
      </c>
      <c r="T3189" s="1" t="s">
        <v>52</v>
      </c>
      <c r="U3189">
        <v>69.608400000000003</v>
      </c>
      <c r="V3189">
        <v>66.128</v>
      </c>
      <c r="W3189">
        <v>66.128</v>
      </c>
      <c r="X3189" s="1" t="s">
        <v>53</v>
      </c>
      <c r="Y3189" s="1" t="s">
        <v>49</v>
      </c>
      <c r="Z3189" s="1" t="s">
        <v>3752</v>
      </c>
      <c r="AA3189" s="1" t="s">
        <v>3741</v>
      </c>
      <c r="AB3189" s="1" t="s">
        <v>3742</v>
      </c>
      <c r="AC3189" s="1" t="s">
        <v>67</v>
      </c>
      <c r="AD3189" s="1" t="s">
        <v>3743</v>
      </c>
      <c r="AE3189" s="1" t="s">
        <v>3744</v>
      </c>
      <c r="AF3189" s="1" t="s">
        <v>70</v>
      </c>
      <c r="AG3189" s="1" t="s">
        <v>3745</v>
      </c>
      <c r="AH3189">
        <v>1385</v>
      </c>
      <c r="AI3189" s="1" t="s">
        <v>70</v>
      </c>
      <c r="AJ3189" s="1" t="s">
        <v>71</v>
      </c>
      <c r="AK3189" s="1" t="s">
        <v>72</v>
      </c>
      <c r="AL3189">
        <v>1</v>
      </c>
      <c r="AM3189" s="1" t="s">
        <v>6549</v>
      </c>
      <c r="AN3189" s="2">
        <v>46174</v>
      </c>
      <c r="AO3189" s="3">
        <v>46174</v>
      </c>
    </row>
    <row r="3190" spans="1:41">
      <c r="A3190" s="1" t="s">
        <v>6550</v>
      </c>
      <c r="B3190" s="1" t="s">
        <v>3733</v>
      </c>
      <c r="E3190" s="1" t="s">
        <v>3734</v>
      </c>
      <c r="F3190">
        <v>46181.833333333336</v>
      </c>
      <c r="G3190">
        <v>46182.833333333336</v>
      </c>
      <c r="H3190">
        <v>46173.833333333336</v>
      </c>
      <c r="I3190">
        <v>46203.833333333336</v>
      </c>
      <c r="J3190" s="1" t="s">
        <v>3760</v>
      </c>
      <c r="K3190" s="1" t="s">
        <v>76</v>
      </c>
      <c r="L3190" s="1" t="s">
        <v>3761</v>
      </c>
      <c r="M3190" s="1" t="s">
        <v>3762</v>
      </c>
      <c r="N3190" s="1" t="s">
        <v>3738</v>
      </c>
      <c r="O3190" s="1" t="s">
        <v>49</v>
      </c>
      <c r="P3190">
        <v>335.00670000000002</v>
      </c>
      <c r="Q3190" s="1" t="s">
        <v>3763</v>
      </c>
      <c r="R3190">
        <v>2.6000077013385105E-2</v>
      </c>
      <c r="S3190" s="1" t="s">
        <v>51</v>
      </c>
      <c r="T3190" s="1" t="s">
        <v>52</v>
      </c>
      <c r="U3190">
        <v>8.7102000000000004</v>
      </c>
      <c r="V3190">
        <v>8.0402000000000005</v>
      </c>
      <c r="W3190">
        <v>8.0402000000000005</v>
      </c>
      <c r="X3190" s="1" t="s">
        <v>53</v>
      </c>
      <c r="Y3190" s="1" t="s">
        <v>49</v>
      </c>
      <c r="Z3190" s="1" t="s">
        <v>3761</v>
      </c>
      <c r="AA3190" s="1" t="s">
        <v>3741</v>
      </c>
      <c r="AB3190" s="1" t="s">
        <v>3742</v>
      </c>
      <c r="AC3190" s="1" t="s">
        <v>67</v>
      </c>
      <c r="AD3190" s="1" t="s">
        <v>3743</v>
      </c>
      <c r="AE3190" s="1" t="s">
        <v>3744</v>
      </c>
      <c r="AF3190" s="1" t="s">
        <v>70</v>
      </c>
      <c r="AG3190" s="1" t="s">
        <v>3745</v>
      </c>
      <c r="AH3190">
        <v>1386</v>
      </c>
      <c r="AI3190" s="1" t="s">
        <v>70</v>
      </c>
      <c r="AJ3190" s="1" t="s">
        <v>71</v>
      </c>
      <c r="AK3190" s="1" t="s">
        <v>72</v>
      </c>
      <c r="AL3190">
        <v>1</v>
      </c>
      <c r="AM3190" s="1" t="s">
        <v>6551</v>
      </c>
      <c r="AN3190" s="2">
        <v>46174</v>
      </c>
      <c r="AO3190" s="3">
        <v>46174</v>
      </c>
    </row>
    <row r="3191" spans="1:41">
      <c r="A3191" s="1" t="s">
        <v>6552</v>
      </c>
      <c r="B3191" s="1" t="s">
        <v>3733</v>
      </c>
      <c r="E3191" s="1" t="s">
        <v>3734</v>
      </c>
      <c r="F3191">
        <v>46181.833333333336</v>
      </c>
      <c r="G3191">
        <v>46182.833333333336</v>
      </c>
      <c r="H3191">
        <v>46173.833333333336</v>
      </c>
      <c r="I3191">
        <v>46203.833333333336</v>
      </c>
      <c r="J3191" s="1" t="s">
        <v>3760</v>
      </c>
      <c r="K3191" s="1" t="s">
        <v>76</v>
      </c>
      <c r="L3191" s="1" t="s">
        <v>3761</v>
      </c>
      <c r="M3191" s="1" t="s">
        <v>3766</v>
      </c>
      <c r="N3191" s="1" t="s">
        <v>3738</v>
      </c>
      <c r="O3191" s="1" t="s">
        <v>49</v>
      </c>
      <c r="P3191">
        <v>321.40530000000001</v>
      </c>
      <c r="Q3191" s="1" t="s">
        <v>3763</v>
      </c>
      <c r="R3191">
        <v>2.5999882391485145E-2</v>
      </c>
      <c r="S3191" s="1" t="s">
        <v>51</v>
      </c>
      <c r="T3191" s="1" t="s">
        <v>52</v>
      </c>
      <c r="U3191">
        <v>8.3565000000000005</v>
      </c>
      <c r="V3191">
        <v>7.7137000000000002</v>
      </c>
      <c r="W3191">
        <v>7.7137000000000002</v>
      </c>
      <c r="X3191" s="1" t="s">
        <v>53</v>
      </c>
      <c r="Y3191" s="1" t="s">
        <v>49</v>
      </c>
      <c r="Z3191" s="1" t="s">
        <v>3761</v>
      </c>
      <c r="AA3191" s="1" t="s">
        <v>3741</v>
      </c>
      <c r="AB3191" s="1" t="s">
        <v>3742</v>
      </c>
      <c r="AC3191" s="1" t="s">
        <v>67</v>
      </c>
      <c r="AD3191" s="1" t="s">
        <v>3743</v>
      </c>
      <c r="AE3191" s="1" t="s">
        <v>3744</v>
      </c>
      <c r="AF3191" s="1" t="s">
        <v>70</v>
      </c>
      <c r="AG3191" s="1" t="s">
        <v>3745</v>
      </c>
      <c r="AH3191">
        <v>1387</v>
      </c>
      <c r="AI3191" s="1" t="s">
        <v>70</v>
      </c>
      <c r="AJ3191" s="1" t="s">
        <v>71</v>
      </c>
      <c r="AK3191" s="1" t="s">
        <v>72</v>
      </c>
      <c r="AL3191">
        <v>1</v>
      </c>
      <c r="AM3191" s="1" t="s">
        <v>6553</v>
      </c>
      <c r="AN3191" s="2">
        <v>46174</v>
      </c>
      <c r="AO3191" s="3">
        <v>46174</v>
      </c>
    </row>
    <row r="3192" spans="1:41">
      <c r="A3192" s="1" t="s">
        <v>6554</v>
      </c>
      <c r="B3192" s="1" t="s">
        <v>3733</v>
      </c>
      <c r="E3192" s="1" t="s">
        <v>3734</v>
      </c>
      <c r="F3192">
        <v>46181.833333333336</v>
      </c>
      <c r="G3192">
        <v>46182.833333333336</v>
      </c>
      <c r="H3192">
        <v>46173.833333333336</v>
      </c>
      <c r="I3192">
        <v>46203.833333333336</v>
      </c>
      <c r="J3192" s="1" t="s">
        <v>3769</v>
      </c>
      <c r="K3192" s="1" t="s">
        <v>87</v>
      </c>
      <c r="L3192" s="1" t="s">
        <v>3770</v>
      </c>
      <c r="M3192" s="1" t="s">
        <v>3771</v>
      </c>
      <c r="N3192" s="1" t="s">
        <v>3738</v>
      </c>
      <c r="O3192" s="1" t="s">
        <v>49</v>
      </c>
      <c r="P3192">
        <v>457.77269999999999</v>
      </c>
      <c r="Q3192" s="1" t="s">
        <v>3739</v>
      </c>
      <c r="R3192">
        <v>8.2599945344053946E-2</v>
      </c>
      <c r="S3192" s="1" t="s">
        <v>3740</v>
      </c>
      <c r="T3192" s="1" t="s">
        <v>52</v>
      </c>
      <c r="U3192">
        <v>37.811999999999998</v>
      </c>
      <c r="V3192">
        <v>31.165199999999999</v>
      </c>
      <c r="W3192">
        <v>31.165199999999999</v>
      </c>
      <c r="X3192" s="1" t="s">
        <v>53</v>
      </c>
      <c r="Y3192" s="1" t="s">
        <v>49</v>
      </c>
      <c r="Z3192" s="1" t="s">
        <v>3770</v>
      </c>
      <c r="AA3192" s="1" t="s">
        <v>3741</v>
      </c>
      <c r="AB3192" s="1" t="s">
        <v>3742</v>
      </c>
      <c r="AC3192" s="1" t="s">
        <v>67</v>
      </c>
      <c r="AD3192" s="1" t="s">
        <v>3743</v>
      </c>
      <c r="AE3192" s="1" t="s">
        <v>3744</v>
      </c>
      <c r="AF3192" s="1" t="s">
        <v>70</v>
      </c>
      <c r="AG3192" s="1" t="s">
        <v>3745</v>
      </c>
      <c r="AH3192">
        <v>1388</v>
      </c>
      <c r="AI3192" s="1" t="s">
        <v>70</v>
      </c>
      <c r="AJ3192" s="1" t="s">
        <v>71</v>
      </c>
      <c r="AK3192" s="1" t="s">
        <v>72</v>
      </c>
      <c r="AL3192">
        <v>1</v>
      </c>
      <c r="AM3192" s="1" t="s">
        <v>6555</v>
      </c>
      <c r="AN3192" s="2">
        <v>46174</v>
      </c>
      <c r="AO3192" s="3">
        <v>46174</v>
      </c>
    </row>
    <row r="3193" spans="1:41">
      <c r="A3193" s="1" t="s">
        <v>6556</v>
      </c>
      <c r="B3193" s="1" t="s">
        <v>3733</v>
      </c>
      <c r="E3193" s="1" t="s">
        <v>3734</v>
      </c>
      <c r="F3193">
        <v>46181.833333333336</v>
      </c>
      <c r="G3193">
        <v>46182.833333333336</v>
      </c>
      <c r="H3193">
        <v>46173.833333333336</v>
      </c>
      <c r="I3193">
        <v>46203.833333333336</v>
      </c>
      <c r="J3193" s="1" t="s">
        <v>3769</v>
      </c>
      <c r="K3193" s="1" t="s">
        <v>87</v>
      </c>
      <c r="L3193" s="1" t="s">
        <v>3770</v>
      </c>
      <c r="M3193" s="1" t="s">
        <v>3774</v>
      </c>
      <c r="N3193" s="1" t="s">
        <v>3738</v>
      </c>
      <c r="O3193" s="1" t="s">
        <v>49</v>
      </c>
      <c r="P3193">
        <v>399.15190000000001</v>
      </c>
      <c r="Q3193" s="1" t="s">
        <v>3739</v>
      </c>
      <c r="R3193">
        <v>8.2599882400660005E-2</v>
      </c>
      <c r="S3193" s="1" t="s">
        <v>3740</v>
      </c>
      <c r="T3193" s="1" t="s">
        <v>52</v>
      </c>
      <c r="U3193">
        <v>32.969900000000003</v>
      </c>
      <c r="V3193">
        <v>27.174199999999999</v>
      </c>
      <c r="W3193">
        <v>27.174199999999999</v>
      </c>
      <c r="X3193" s="1" t="s">
        <v>53</v>
      </c>
      <c r="Y3193" s="1" t="s">
        <v>49</v>
      </c>
      <c r="Z3193" s="1" t="s">
        <v>3770</v>
      </c>
      <c r="AA3193" s="1" t="s">
        <v>3741</v>
      </c>
      <c r="AB3193" s="1" t="s">
        <v>3742</v>
      </c>
      <c r="AC3193" s="1" t="s">
        <v>67</v>
      </c>
      <c r="AD3193" s="1" t="s">
        <v>3743</v>
      </c>
      <c r="AE3193" s="1" t="s">
        <v>3744</v>
      </c>
      <c r="AF3193" s="1" t="s">
        <v>70</v>
      </c>
      <c r="AG3193" s="1" t="s">
        <v>3745</v>
      </c>
      <c r="AH3193">
        <v>1389</v>
      </c>
      <c r="AI3193" s="1" t="s">
        <v>70</v>
      </c>
      <c r="AJ3193" s="1" t="s">
        <v>71</v>
      </c>
      <c r="AK3193" s="1" t="s">
        <v>72</v>
      </c>
      <c r="AL3193">
        <v>1</v>
      </c>
      <c r="AM3193" s="1" t="s">
        <v>6557</v>
      </c>
      <c r="AN3193" s="2">
        <v>46174</v>
      </c>
      <c r="AO3193" s="3">
        <v>46174</v>
      </c>
    </row>
    <row r="3194" spans="1:41">
      <c r="A3194" s="1" t="s">
        <v>6558</v>
      </c>
      <c r="B3194" s="1" t="s">
        <v>3733</v>
      </c>
      <c r="E3194" s="1" t="s">
        <v>3734</v>
      </c>
      <c r="F3194">
        <v>46181.833333333336</v>
      </c>
      <c r="G3194">
        <v>46182.833333333336</v>
      </c>
      <c r="H3194">
        <v>46173.833333333336</v>
      </c>
      <c r="I3194">
        <v>46203.833333333336</v>
      </c>
      <c r="J3194" s="1" t="s">
        <v>3777</v>
      </c>
      <c r="K3194" s="1" t="s">
        <v>107</v>
      </c>
      <c r="L3194" s="1" t="s">
        <v>3778</v>
      </c>
      <c r="M3194" s="1" t="s">
        <v>3779</v>
      </c>
      <c r="N3194" s="1" t="s">
        <v>3738</v>
      </c>
      <c r="O3194" s="1" t="s">
        <v>49</v>
      </c>
      <c r="P3194">
        <v>284.28460000000001</v>
      </c>
      <c r="Q3194" s="1" t="s">
        <v>3780</v>
      </c>
      <c r="R3194">
        <v>0.5</v>
      </c>
      <c r="S3194" s="1" t="s">
        <v>51</v>
      </c>
      <c r="T3194" s="1" t="s">
        <v>52</v>
      </c>
      <c r="U3194">
        <v>142.14230000000001</v>
      </c>
      <c r="V3194">
        <v>130.77090000000001</v>
      </c>
      <c r="W3194">
        <v>130.77090000000001</v>
      </c>
      <c r="X3194" s="1" t="s">
        <v>53</v>
      </c>
      <c r="Y3194" s="1" t="s">
        <v>49</v>
      </c>
      <c r="Z3194" s="1" t="s">
        <v>3778</v>
      </c>
      <c r="AA3194" s="1" t="s">
        <v>3781</v>
      </c>
      <c r="AB3194" s="1" t="s">
        <v>3742</v>
      </c>
      <c r="AC3194" s="1" t="s">
        <v>67</v>
      </c>
      <c r="AD3194" s="1" t="s">
        <v>3743</v>
      </c>
      <c r="AE3194" s="1" t="s">
        <v>3744</v>
      </c>
      <c r="AF3194" s="1" t="s">
        <v>70</v>
      </c>
      <c r="AG3194" s="1" t="s">
        <v>3745</v>
      </c>
      <c r="AH3194">
        <v>1390</v>
      </c>
      <c r="AI3194" s="1" t="s">
        <v>113</v>
      </c>
      <c r="AJ3194" s="1" t="s">
        <v>114</v>
      </c>
      <c r="AK3194" s="1" t="s">
        <v>115</v>
      </c>
      <c r="AL3194">
        <v>1</v>
      </c>
      <c r="AM3194" s="1" t="s">
        <v>6559</v>
      </c>
      <c r="AN3194" s="2">
        <v>46174</v>
      </c>
      <c r="AO3194" s="3">
        <v>46174</v>
      </c>
    </row>
    <row r="3195" spans="1:41">
      <c r="A3195" s="1" t="s">
        <v>6560</v>
      </c>
      <c r="B3195" s="1" t="s">
        <v>3733</v>
      </c>
      <c r="E3195" s="1" t="s">
        <v>3734</v>
      </c>
      <c r="F3195">
        <v>46181.833333333336</v>
      </c>
      <c r="G3195">
        <v>46182.833333333336</v>
      </c>
      <c r="H3195">
        <v>46173.833333333336</v>
      </c>
      <c r="I3195">
        <v>46203.833333333336</v>
      </c>
      <c r="J3195" s="1" t="s">
        <v>3777</v>
      </c>
      <c r="K3195" s="1" t="s">
        <v>107</v>
      </c>
      <c r="L3195" s="1" t="s">
        <v>3778</v>
      </c>
      <c r="M3195" s="1" t="s">
        <v>3784</v>
      </c>
      <c r="N3195" s="1" t="s">
        <v>3738</v>
      </c>
      <c r="O3195" s="1" t="s">
        <v>49</v>
      </c>
      <c r="P3195">
        <v>318.40120000000002</v>
      </c>
      <c r="Q3195" s="1" t="s">
        <v>3780</v>
      </c>
      <c r="R3195">
        <v>0.5</v>
      </c>
      <c r="S3195" s="1" t="s">
        <v>51</v>
      </c>
      <c r="T3195" s="1" t="s">
        <v>52</v>
      </c>
      <c r="U3195">
        <v>159.20060000000001</v>
      </c>
      <c r="V3195">
        <v>146.46459999999999</v>
      </c>
      <c r="W3195">
        <v>146.46459999999999</v>
      </c>
      <c r="X3195" s="1" t="s">
        <v>53</v>
      </c>
      <c r="Y3195" s="1" t="s">
        <v>49</v>
      </c>
      <c r="Z3195" s="1" t="s">
        <v>3778</v>
      </c>
      <c r="AA3195" s="1" t="s">
        <v>3781</v>
      </c>
      <c r="AB3195" s="1" t="s">
        <v>3742</v>
      </c>
      <c r="AC3195" s="1" t="s">
        <v>67</v>
      </c>
      <c r="AD3195" s="1" t="s">
        <v>3743</v>
      </c>
      <c r="AE3195" s="1" t="s">
        <v>3744</v>
      </c>
      <c r="AF3195" s="1" t="s">
        <v>70</v>
      </c>
      <c r="AG3195" s="1" t="s">
        <v>3745</v>
      </c>
      <c r="AH3195">
        <v>1391</v>
      </c>
      <c r="AI3195" s="1" t="s">
        <v>113</v>
      </c>
      <c r="AJ3195" s="1" t="s">
        <v>114</v>
      </c>
      <c r="AK3195" s="1" t="s">
        <v>115</v>
      </c>
      <c r="AL3195">
        <v>1</v>
      </c>
      <c r="AM3195" s="1" t="s">
        <v>6561</v>
      </c>
      <c r="AN3195" s="2">
        <v>46174</v>
      </c>
      <c r="AO3195" s="3">
        <v>46174</v>
      </c>
    </row>
    <row r="3196" spans="1:41">
      <c r="A3196" s="1" t="s">
        <v>6562</v>
      </c>
      <c r="B3196" s="1" t="s">
        <v>3733</v>
      </c>
      <c r="E3196" s="1" t="s">
        <v>3787</v>
      </c>
      <c r="F3196">
        <v>46181.833333333336</v>
      </c>
      <c r="G3196">
        <v>46182.833333333336</v>
      </c>
      <c r="H3196">
        <v>46173.833333333336</v>
      </c>
      <c r="I3196">
        <v>46203.833333333336</v>
      </c>
      <c r="J3196" s="1" t="s">
        <v>3735</v>
      </c>
      <c r="K3196" s="1" t="s">
        <v>45</v>
      </c>
      <c r="L3196" s="1" t="s">
        <v>3736</v>
      </c>
      <c r="M3196" s="1" t="s">
        <v>3788</v>
      </c>
      <c r="N3196" s="1" t="s">
        <v>3738</v>
      </c>
      <c r="O3196" s="1" t="s">
        <v>49</v>
      </c>
      <c r="P3196">
        <v>686.38400000000001</v>
      </c>
      <c r="Q3196" s="1" t="s">
        <v>3739</v>
      </c>
      <c r="R3196">
        <v>3.161102240145458E-2</v>
      </c>
      <c r="S3196" s="1" t="s">
        <v>3740</v>
      </c>
      <c r="T3196" s="1" t="s">
        <v>52</v>
      </c>
      <c r="U3196">
        <v>21.697299999999998</v>
      </c>
      <c r="V3196">
        <v>17.605699999999999</v>
      </c>
      <c r="W3196">
        <v>17.605699999999999</v>
      </c>
      <c r="X3196" s="1" t="s">
        <v>53</v>
      </c>
      <c r="Y3196" s="1" t="s">
        <v>49</v>
      </c>
      <c r="Z3196" s="1" t="s">
        <v>3736</v>
      </c>
      <c r="AA3196" s="1" t="s">
        <v>3789</v>
      </c>
      <c r="AB3196" s="1" t="s">
        <v>3790</v>
      </c>
      <c r="AC3196" s="1" t="s">
        <v>125</v>
      </c>
      <c r="AD3196" s="1" t="s">
        <v>3791</v>
      </c>
      <c r="AE3196" s="1" t="s">
        <v>3792</v>
      </c>
      <c r="AF3196" s="1" t="s">
        <v>70</v>
      </c>
      <c r="AG3196" s="1" t="s">
        <v>3745</v>
      </c>
      <c r="AH3196">
        <v>1392</v>
      </c>
      <c r="AI3196" s="1" t="s">
        <v>70</v>
      </c>
      <c r="AJ3196" s="1" t="s">
        <v>71</v>
      </c>
      <c r="AK3196" s="1" t="s">
        <v>72</v>
      </c>
      <c r="AL3196">
        <v>1</v>
      </c>
      <c r="AM3196" s="1" t="s">
        <v>6563</v>
      </c>
      <c r="AN3196" s="2">
        <v>46174</v>
      </c>
      <c r="AO3196" s="3">
        <v>46174</v>
      </c>
    </row>
    <row r="3197" spans="1:41">
      <c r="A3197" s="1" t="s">
        <v>6564</v>
      </c>
      <c r="B3197" s="1" t="s">
        <v>3733</v>
      </c>
      <c r="E3197" s="1" t="s">
        <v>3787</v>
      </c>
      <c r="F3197">
        <v>46181.833333333336</v>
      </c>
      <c r="G3197">
        <v>46182.833333333336</v>
      </c>
      <c r="H3197">
        <v>46173.833333333336</v>
      </c>
      <c r="I3197">
        <v>46203.833333333336</v>
      </c>
      <c r="J3197" s="1" t="s">
        <v>3735</v>
      </c>
      <c r="K3197" s="1" t="s">
        <v>45</v>
      </c>
      <c r="L3197" s="1" t="s">
        <v>3736</v>
      </c>
      <c r="M3197" s="1" t="s">
        <v>3795</v>
      </c>
      <c r="N3197" s="1" t="s">
        <v>3738</v>
      </c>
      <c r="O3197" s="1" t="s">
        <v>49</v>
      </c>
      <c r="P3197">
        <v>708.53049999999996</v>
      </c>
      <c r="Q3197" s="1" t="s">
        <v>3739</v>
      </c>
      <c r="R3197">
        <v>3.1611059792062586E-2</v>
      </c>
      <c r="S3197" s="1" t="s">
        <v>3740</v>
      </c>
      <c r="T3197" s="1" t="s">
        <v>52</v>
      </c>
      <c r="U3197">
        <v>22.397400000000001</v>
      </c>
      <c r="V3197">
        <v>18.1738</v>
      </c>
      <c r="W3197">
        <v>18.1738</v>
      </c>
      <c r="X3197" s="1" t="s">
        <v>53</v>
      </c>
      <c r="Y3197" s="1" t="s">
        <v>49</v>
      </c>
      <c r="Z3197" s="1" t="s">
        <v>3736</v>
      </c>
      <c r="AA3197" s="1" t="s">
        <v>3789</v>
      </c>
      <c r="AB3197" s="1" t="s">
        <v>3790</v>
      </c>
      <c r="AC3197" s="1" t="s">
        <v>125</v>
      </c>
      <c r="AD3197" s="1" t="s">
        <v>3791</v>
      </c>
      <c r="AE3197" s="1" t="s">
        <v>3792</v>
      </c>
      <c r="AF3197" s="1" t="s">
        <v>70</v>
      </c>
      <c r="AG3197" s="1" t="s">
        <v>3745</v>
      </c>
      <c r="AH3197">
        <v>1393</v>
      </c>
      <c r="AI3197" s="1" t="s">
        <v>70</v>
      </c>
      <c r="AJ3197" s="1" t="s">
        <v>71</v>
      </c>
      <c r="AK3197" s="1" t="s">
        <v>72</v>
      </c>
      <c r="AL3197">
        <v>1</v>
      </c>
      <c r="AM3197" s="1" t="s">
        <v>6565</v>
      </c>
      <c r="AN3197" s="2">
        <v>46174</v>
      </c>
      <c r="AO3197" s="3">
        <v>46174</v>
      </c>
    </row>
    <row r="3198" spans="1:41">
      <c r="A3198" s="1" t="s">
        <v>6566</v>
      </c>
      <c r="B3198" s="1" t="s">
        <v>3733</v>
      </c>
      <c r="E3198" s="1" t="s">
        <v>3787</v>
      </c>
      <c r="F3198">
        <v>46181.833333333336</v>
      </c>
      <c r="G3198">
        <v>46182.833333333336</v>
      </c>
      <c r="H3198">
        <v>46173.833333333336</v>
      </c>
      <c r="I3198">
        <v>46203.833333333336</v>
      </c>
      <c r="J3198" s="1" t="s">
        <v>3751</v>
      </c>
      <c r="K3198" s="1" t="s">
        <v>124</v>
      </c>
      <c r="L3198" s="1" t="s">
        <v>3752</v>
      </c>
      <c r="M3198" s="1" t="s">
        <v>3798</v>
      </c>
      <c r="N3198" s="1" t="s">
        <v>3738</v>
      </c>
      <c r="O3198" s="1" t="s">
        <v>49</v>
      </c>
      <c r="P3198">
        <v>5.3167</v>
      </c>
      <c r="Q3198" s="1" t="s">
        <v>3754</v>
      </c>
      <c r="R3198">
        <v>6.250004702164877</v>
      </c>
      <c r="S3198" s="1" t="s">
        <v>51</v>
      </c>
      <c r="T3198" s="1" t="s">
        <v>52</v>
      </c>
      <c r="U3198">
        <v>33.229399999999998</v>
      </c>
      <c r="V3198">
        <v>31.567900000000002</v>
      </c>
      <c r="W3198">
        <v>31.567900000000002</v>
      </c>
      <c r="X3198" s="1" t="s">
        <v>53</v>
      </c>
      <c r="Y3198" s="1" t="s">
        <v>49</v>
      </c>
      <c r="Z3198" s="1" t="s">
        <v>3752</v>
      </c>
      <c r="AA3198" s="1" t="s">
        <v>3789</v>
      </c>
      <c r="AB3198" s="1" t="s">
        <v>3790</v>
      </c>
      <c r="AC3198" s="1" t="s">
        <v>125</v>
      </c>
      <c r="AD3198" s="1" t="s">
        <v>3791</v>
      </c>
      <c r="AE3198" s="1" t="s">
        <v>3792</v>
      </c>
      <c r="AF3198" s="1" t="s">
        <v>70</v>
      </c>
      <c r="AG3198" s="1" t="s">
        <v>3745</v>
      </c>
      <c r="AH3198">
        <v>1394</v>
      </c>
      <c r="AI3198" s="1" t="s">
        <v>70</v>
      </c>
      <c r="AJ3198" s="1" t="s">
        <v>71</v>
      </c>
      <c r="AK3198" s="1" t="s">
        <v>72</v>
      </c>
      <c r="AL3198">
        <v>1</v>
      </c>
      <c r="AM3198" s="1" t="s">
        <v>6567</v>
      </c>
      <c r="AN3198" s="2">
        <v>46174</v>
      </c>
      <c r="AO3198" s="3">
        <v>46174</v>
      </c>
    </row>
    <row r="3199" spans="1:41">
      <c r="A3199" s="1" t="s">
        <v>6568</v>
      </c>
      <c r="B3199" s="1" t="s">
        <v>3733</v>
      </c>
      <c r="E3199" s="1" t="s">
        <v>3787</v>
      </c>
      <c r="F3199">
        <v>46181.833333333336</v>
      </c>
      <c r="G3199">
        <v>46182.833333333336</v>
      </c>
      <c r="H3199">
        <v>46173.833333333336</v>
      </c>
      <c r="I3199">
        <v>46203.833333333336</v>
      </c>
      <c r="J3199" s="1" t="s">
        <v>3751</v>
      </c>
      <c r="K3199" s="1" t="s">
        <v>124</v>
      </c>
      <c r="L3199" s="1" t="s">
        <v>3752</v>
      </c>
      <c r="M3199" s="1" t="s">
        <v>3801</v>
      </c>
      <c r="N3199" s="1" t="s">
        <v>3738</v>
      </c>
      <c r="O3199" s="1" t="s">
        <v>49</v>
      </c>
      <c r="P3199">
        <v>5.0491999999999999</v>
      </c>
      <c r="Q3199" s="1" t="s">
        <v>3754</v>
      </c>
      <c r="R3199">
        <v>6.2499603897647154</v>
      </c>
      <c r="S3199" s="1" t="s">
        <v>51</v>
      </c>
      <c r="T3199" s="1" t="s">
        <v>52</v>
      </c>
      <c r="U3199">
        <v>31.557300000000001</v>
      </c>
      <c r="V3199">
        <v>29.979399999999998</v>
      </c>
      <c r="W3199">
        <v>29.979399999999998</v>
      </c>
      <c r="X3199" s="1" t="s">
        <v>53</v>
      </c>
      <c r="Y3199" s="1" t="s">
        <v>49</v>
      </c>
      <c r="Z3199" s="1" t="s">
        <v>3752</v>
      </c>
      <c r="AA3199" s="1" t="s">
        <v>3789</v>
      </c>
      <c r="AB3199" s="1" t="s">
        <v>3790</v>
      </c>
      <c r="AC3199" s="1" t="s">
        <v>125</v>
      </c>
      <c r="AD3199" s="1" t="s">
        <v>3791</v>
      </c>
      <c r="AE3199" s="1" t="s">
        <v>3792</v>
      </c>
      <c r="AF3199" s="1" t="s">
        <v>70</v>
      </c>
      <c r="AG3199" s="1" t="s">
        <v>3745</v>
      </c>
      <c r="AH3199">
        <v>1395</v>
      </c>
      <c r="AI3199" s="1" t="s">
        <v>70</v>
      </c>
      <c r="AJ3199" s="1" t="s">
        <v>71</v>
      </c>
      <c r="AK3199" s="1" t="s">
        <v>72</v>
      </c>
      <c r="AL3199">
        <v>1</v>
      </c>
      <c r="AM3199" s="1" t="s">
        <v>6569</v>
      </c>
      <c r="AN3199" s="2">
        <v>46174</v>
      </c>
      <c r="AO3199" s="3">
        <v>46174</v>
      </c>
    </row>
    <row r="3200" spans="1:41">
      <c r="A3200" s="1" t="s">
        <v>6570</v>
      </c>
      <c r="B3200" s="1" t="s">
        <v>3733</v>
      </c>
      <c r="E3200" s="1" t="s">
        <v>3787</v>
      </c>
      <c r="F3200">
        <v>46181.833333333336</v>
      </c>
      <c r="G3200">
        <v>46182.833333333336</v>
      </c>
      <c r="H3200">
        <v>46173.833333333336</v>
      </c>
      <c r="I3200">
        <v>46203.833333333336</v>
      </c>
      <c r="J3200" s="1" t="s">
        <v>3760</v>
      </c>
      <c r="K3200" s="1" t="s">
        <v>76</v>
      </c>
      <c r="L3200" s="1" t="s">
        <v>3761</v>
      </c>
      <c r="M3200" s="1" t="s">
        <v>3804</v>
      </c>
      <c r="N3200" s="1" t="s">
        <v>3738</v>
      </c>
      <c r="O3200" s="1" t="s">
        <v>49</v>
      </c>
      <c r="P3200">
        <v>142.2569</v>
      </c>
      <c r="Q3200" s="1" t="s">
        <v>3763</v>
      </c>
      <c r="R3200">
        <v>2.6000144808441632E-2</v>
      </c>
      <c r="S3200" s="1" t="s">
        <v>51</v>
      </c>
      <c r="T3200" s="1" t="s">
        <v>52</v>
      </c>
      <c r="U3200">
        <v>3.6987000000000001</v>
      </c>
      <c r="V3200">
        <v>3.4142000000000001</v>
      </c>
      <c r="W3200">
        <v>3.4142000000000001</v>
      </c>
      <c r="X3200" s="1" t="s">
        <v>53</v>
      </c>
      <c r="Y3200" s="1" t="s">
        <v>49</v>
      </c>
      <c r="Z3200" s="1" t="s">
        <v>3761</v>
      </c>
      <c r="AA3200" s="1" t="s">
        <v>3789</v>
      </c>
      <c r="AB3200" s="1" t="s">
        <v>3790</v>
      </c>
      <c r="AC3200" s="1" t="s">
        <v>125</v>
      </c>
      <c r="AD3200" s="1" t="s">
        <v>3791</v>
      </c>
      <c r="AE3200" s="1" t="s">
        <v>3792</v>
      </c>
      <c r="AF3200" s="1" t="s">
        <v>70</v>
      </c>
      <c r="AG3200" s="1" t="s">
        <v>3745</v>
      </c>
      <c r="AH3200">
        <v>1396</v>
      </c>
      <c r="AI3200" s="1" t="s">
        <v>70</v>
      </c>
      <c r="AJ3200" s="1" t="s">
        <v>71</v>
      </c>
      <c r="AK3200" s="1" t="s">
        <v>72</v>
      </c>
      <c r="AL3200">
        <v>1</v>
      </c>
      <c r="AM3200" s="1" t="s">
        <v>6571</v>
      </c>
      <c r="AN3200" s="2">
        <v>46174</v>
      </c>
      <c r="AO3200" s="3">
        <v>46174</v>
      </c>
    </row>
    <row r="3201" spans="1:41">
      <c r="A3201" s="1" t="s">
        <v>6572</v>
      </c>
      <c r="B3201" s="1" t="s">
        <v>3733</v>
      </c>
      <c r="E3201" s="1" t="s">
        <v>3787</v>
      </c>
      <c r="F3201">
        <v>46181.833333333336</v>
      </c>
      <c r="G3201">
        <v>46182.833333333336</v>
      </c>
      <c r="H3201">
        <v>46173.833333333336</v>
      </c>
      <c r="I3201">
        <v>46203.833333333336</v>
      </c>
      <c r="J3201" s="1" t="s">
        <v>3760</v>
      </c>
      <c r="K3201" s="1" t="s">
        <v>76</v>
      </c>
      <c r="L3201" s="1" t="s">
        <v>3761</v>
      </c>
      <c r="M3201" s="1" t="s">
        <v>3807</v>
      </c>
      <c r="N3201" s="1" t="s">
        <v>3738</v>
      </c>
      <c r="O3201" s="1" t="s">
        <v>49</v>
      </c>
      <c r="P3201">
        <v>146.5771</v>
      </c>
      <c r="Q3201" s="1" t="s">
        <v>3763</v>
      </c>
      <c r="R3201">
        <v>2.5999968617198731E-2</v>
      </c>
      <c r="S3201" s="1" t="s">
        <v>51</v>
      </c>
      <c r="T3201" s="1" t="s">
        <v>52</v>
      </c>
      <c r="U3201">
        <v>3.8109999999999999</v>
      </c>
      <c r="V3201">
        <v>3.5177999999999998</v>
      </c>
      <c r="W3201">
        <v>3.5177999999999998</v>
      </c>
      <c r="X3201" s="1" t="s">
        <v>53</v>
      </c>
      <c r="Y3201" s="1" t="s">
        <v>49</v>
      </c>
      <c r="Z3201" s="1" t="s">
        <v>3761</v>
      </c>
      <c r="AA3201" s="1" t="s">
        <v>3789</v>
      </c>
      <c r="AB3201" s="1" t="s">
        <v>3790</v>
      </c>
      <c r="AC3201" s="1" t="s">
        <v>125</v>
      </c>
      <c r="AD3201" s="1" t="s">
        <v>3791</v>
      </c>
      <c r="AE3201" s="1" t="s">
        <v>3792</v>
      </c>
      <c r="AF3201" s="1" t="s">
        <v>70</v>
      </c>
      <c r="AG3201" s="1" t="s">
        <v>3745</v>
      </c>
      <c r="AH3201">
        <v>1397</v>
      </c>
      <c r="AI3201" s="1" t="s">
        <v>70</v>
      </c>
      <c r="AJ3201" s="1" t="s">
        <v>71</v>
      </c>
      <c r="AK3201" s="1" t="s">
        <v>72</v>
      </c>
      <c r="AL3201">
        <v>1</v>
      </c>
      <c r="AM3201" s="1" t="s">
        <v>6573</v>
      </c>
      <c r="AN3201" s="2">
        <v>46174</v>
      </c>
      <c r="AO3201" s="3">
        <v>46174</v>
      </c>
    </row>
    <row r="3202" spans="1:41">
      <c r="A3202" s="1" t="s">
        <v>6574</v>
      </c>
      <c r="B3202" s="1" t="s">
        <v>3733</v>
      </c>
      <c r="E3202" s="1" t="s">
        <v>3787</v>
      </c>
      <c r="F3202">
        <v>46181.833333333336</v>
      </c>
      <c r="G3202">
        <v>46182.833333333336</v>
      </c>
      <c r="H3202">
        <v>46173.833333333336</v>
      </c>
      <c r="I3202">
        <v>46203.833333333336</v>
      </c>
      <c r="J3202" s="1" t="s">
        <v>3769</v>
      </c>
      <c r="K3202" s="1" t="s">
        <v>87</v>
      </c>
      <c r="L3202" s="1" t="s">
        <v>3770</v>
      </c>
      <c r="M3202" s="1" t="s">
        <v>3810</v>
      </c>
      <c r="N3202" s="1" t="s">
        <v>3738</v>
      </c>
      <c r="O3202" s="1" t="s">
        <v>49</v>
      </c>
      <c r="P3202">
        <v>184.2638</v>
      </c>
      <c r="Q3202" s="1" t="s">
        <v>3739</v>
      </c>
      <c r="R3202">
        <v>8.2600054921259644E-2</v>
      </c>
      <c r="S3202" s="1" t="s">
        <v>3740</v>
      </c>
      <c r="T3202" s="1" t="s">
        <v>52</v>
      </c>
      <c r="U3202">
        <v>15.2202</v>
      </c>
      <c r="V3202">
        <v>12.544700000000001</v>
      </c>
      <c r="W3202">
        <v>12.544700000000001</v>
      </c>
      <c r="X3202" s="1" t="s">
        <v>53</v>
      </c>
      <c r="Y3202" s="1" t="s">
        <v>49</v>
      </c>
      <c r="Z3202" s="1" t="s">
        <v>3770</v>
      </c>
      <c r="AA3202" s="1" t="s">
        <v>3789</v>
      </c>
      <c r="AB3202" s="1" t="s">
        <v>3790</v>
      </c>
      <c r="AC3202" s="1" t="s">
        <v>125</v>
      </c>
      <c r="AD3202" s="1" t="s">
        <v>3791</v>
      </c>
      <c r="AE3202" s="1" t="s">
        <v>3792</v>
      </c>
      <c r="AF3202" s="1" t="s">
        <v>70</v>
      </c>
      <c r="AG3202" s="1" t="s">
        <v>3745</v>
      </c>
      <c r="AH3202">
        <v>1398</v>
      </c>
      <c r="AI3202" s="1" t="s">
        <v>70</v>
      </c>
      <c r="AJ3202" s="1" t="s">
        <v>71</v>
      </c>
      <c r="AK3202" s="1" t="s">
        <v>72</v>
      </c>
      <c r="AL3202">
        <v>1</v>
      </c>
      <c r="AM3202" s="1" t="s">
        <v>6575</v>
      </c>
      <c r="AN3202" s="2">
        <v>46174</v>
      </c>
      <c r="AO3202" s="3">
        <v>46174</v>
      </c>
    </row>
    <row r="3203" spans="1:41">
      <c r="A3203" s="1" t="s">
        <v>6576</v>
      </c>
      <c r="B3203" s="1" t="s">
        <v>3733</v>
      </c>
      <c r="E3203" s="1" t="s">
        <v>3787</v>
      </c>
      <c r="F3203">
        <v>46181.833333333336</v>
      </c>
      <c r="G3203">
        <v>46182.833333333336</v>
      </c>
      <c r="H3203">
        <v>46173.833333333336</v>
      </c>
      <c r="I3203">
        <v>46203.833333333336</v>
      </c>
      <c r="J3203" s="1" t="s">
        <v>3769</v>
      </c>
      <c r="K3203" s="1" t="s">
        <v>87</v>
      </c>
      <c r="L3203" s="1" t="s">
        <v>3770</v>
      </c>
      <c r="M3203" s="1" t="s">
        <v>3813</v>
      </c>
      <c r="N3203" s="1" t="s">
        <v>3738</v>
      </c>
      <c r="O3203" s="1" t="s">
        <v>49</v>
      </c>
      <c r="P3203">
        <v>182.0633</v>
      </c>
      <c r="Q3203" s="1" t="s">
        <v>3739</v>
      </c>
      <c r="R3203">
        <v>8.2599843021630384E-2</v>
      </c>
      <c r="S3203" s="1" t="s">
        <v>3740</v>
      </c>
      <c r="T3203" s="1" t="s">
        <v>52</v>
      </c>
      <c r="U3203">
        <v>15.038399999999999</v>
      </c>
      <c r="V3203">
        <v>12.3949</v>
      </c>
      <c r="W3203">
        <v>12.3949</v>
      </c>
      <c r="X3203" s="1" t="s">
        <v>53</v>
      </c>
      <c r="Y3203" s="1" t="s">
        <v>49</v>
      </c>
      <c r="Z3203" s="1" t="s">
        <v>3770</v>
      </c>
      <c r="AA3203" s="1" t="s">
        <v>3789</v>
      </c>
      <c r="AB3203" s="1" t="s">
        <v>3790</v>
      </c>
      <c r="AC3203" s="1" t="s">
        <v>125</v>
      </c>
      <c r="AD3203" s="1" t="s">
        <v>3791</v>
      </c>
      <c r="AE3203" s="1" t="s">
        <v>3792</v>
      </c>
      <c r="AF3203" s="1" t="s">
        <v>70</v>
      </c>
      <c r="AG3203" s="1" t="s">
        <v>3745</v>
      </c>
      <c r="AH3203">
        <v>1399</v>
      </c>
      <c r="AI3203" s="1" t="s">
        <v>70</v>
      </c>
      <c r="AJ3203" s="1" t="s">
        <v>71</v>
      </c>
      <c r="AK3203" s="1" t="s">
        <v>72</v>
      </c>
      <c r="AL3203">
        <v>1</v>
      </c>
      <c r="AM3203" s="1" t="s">
        <v>6577</v>
      </c>
      <c r="AN3203" s="2">
        <v>46174</v>
      </c>
      <c r="AO3203" s="3">
        <v>46174</v>
      </c>
    </row>
    <row r="3204" spans="1:41">
      <c r="A3204" s="1" t="s">
        <v>6578</v>
      </c>
      <c r="B3204" s="1" t="s">
        <v>3733</v>
      </c>
      <c r="E3204" s="1" t="s">
        <v>3787</v>
      </c>
      <c r="F3204">
        <v>46181.833333333336</v>
      </c>
      <c r="G3204">
        <v>46182.833333333336</v>
      </c>
      <c r="H3204">
        <v>46173.833333333336</v>
      </c>
      <c r="I3204">
        <v>46203.833333333336</v>
      </c>
      <c r="J3204" s="1" t="s">
        <v>3777</v>
      </c>
      <c r="K3204" s="1" t="s">
        <v>107</v>
      </c>
      <c r="L3204" s="1" t="s">
        <v>3778</v>
      </c>
      <c r="M3204" s="1" t="s">
        <v>3816</v>
      </c>
      <c r="N3204" s="1" t="s">
        <v>3738</v>
      </c>
      <c r="O3204" s="1" t="s">
        <v>49</v>
      </c>
      <c r="P3204">
        <v>139.93389999999999</v>
      </c>
      <c r="Q3204" s="1" t="s">
        <v>3780</v>
      </c>
      <c r="R3204">
        <v>0.50000035731155923</v>
      </c>
      <c r="S3204" s="1" t="s">
        <v>51</v>
      </c>
      <c r="T3204" s="1" t="s">
        <v>52</v>
      </c>
      <c r="U3204">
        <v>69.966999999999999</v>
      </c>
      <c r="V3204">
        <v>64.369600000000005</v>
      </c>
      <c r="W3204">
        <v>64.369600000000005</v>
      </c>
      <c r="X3204" s="1" t="s">
        <v>53</v>
      </c>
      <c r="Y3204" s="1" t="s">
        <v>49</v>
      </c>
      <c r="Z3204" s="1" t="s">
        <v>3778</v>
      </c>
      <c r="AA3204" s="1" t="s">
        <v>3817</v>
      </c>
      <c r="AB3204" s="1" t="s">
        <v>3790</v>
      </c>
      <c r="AC3204" s="1" t="s">
        <v>125</v>
      </c>
      <c r="AD3204" s="1" t="s">
        <v>3791</v>
      </c>
      <c r="AE3204" s="1" t="s">
        <v>3792</v>
      </c>
      <c r="AF3204" s="1" t="s">
        <v>70</v>
      </c>
      <c r="AG3204" s="1" t="s">
        <v>3745</v>
      </c>
      <c r="AH3204">
        <v>1400</v>
      </c>
      <c r="AI3204" s="1" t="s">
        <v>113</v>
      </c>
      <c r="AJ3204" s="1" t="s">
        <v>114</v>
      </c>
      <c r="AK3204" s="1" t="s">
        <v>115</v>
      </c>
      <c r="AL3204">
        <v>1</v>
      </c>
      <c r="AM3204" s="1" t="s">
        <v>6579</v>
      </c>
      <c r="AN3204" s="2">
        <v>46174</v>
      </c>
      <c r="AO3204" s="3">
        <v>46174</v>
      </c>
    </row>
    <row r="3205" spans="1:41">
      <c r="A3205" s="1" t="s">
        <v>6580</v>
      </c>
      <c r="B3205" s="1" t="s">
        <v>3733</v>
      </c>
      <c r="E3205" s="1" t="s">
        <v>3787</v>
      </c>
      <c r="F3205">
        <v>46181.833333333336</v>
      </c>
      <c r="G3205">
        <v>46182.833333333336</v>
      </c>
      <c r="H3205">
        <v>46173.833333333336</v>
      </c>
      <c r="I3205">
        <v>46203.833333333336</v>
      </c>
      <c r="J3205" s="1" t="s">
        <v>3777</v>
      </c>
      <c r="K3205" s="1" t="s">
        <v>107</v>
      </c>
      <c r="L3205" s="1" t="s">
        <v>3778</v>
      </c>
      <c r="M3205" s="1" t="s">
        <v>3820</v>
      </c>
      <c r="N3205" s="1" t="s">
        <v>3738</v>
      </c>
      <c r="O3205" s="1" t="s">
        <v>49</v>
      </c>
      <c r="P3205">
        <v>145.24469999999999</v>
      </c>
      <c r="Q3205" s="1" t="s">
        <v>3780</v>
      </c>
      <c r="R3205">
        <v>0.5000003442466403</v>
      </c>
      <c r="S3205" s="1" t="s">
        <v>51</v>
      </c>
      <c r="T3205" s="1" t="s">
        <v>52</v>
      </c>
      <c r="U3205">
        <v>72.622399999999999</v>
      </c>
      <c r="V3205">
        <v>66.812600000000003</v>
      </c>
      <c r="W3205">
        <v>66.812600000000003</v>
      </c>
      <c r="X3205" s="1" t="s">
        <v>53</v>
      </c>
      <c r="Y3205" s="1" t="s">
        <v>49</v>
      </c>
      <c r="Z3205" s="1" t="s">
        <v>3778</v>
      </c>
      <c r="AA3205" s="1" t="s">
        <v>3817</v>
      </c>
      <c r="AB3205" s="1" t="s">
        <v>3790</v>
      </c>
      <c r="AC3205" s="1" t="s">
        <v>125</v>
      </c>
      <c r="AD3205" s="1" t="s">
        <v>3791</v>
      </c>
      <c r="AE3205" s="1" t="s">
        <v>3792</v>
      </c>
      <c r="AF3205" s="1" t="s">
        <v>70</v>
      </c>
      <c r="AG3205" s="1" t="s">
        <v>3745</v>
      </c>
      <c r="AH3205">
        <v>1401</v>
      </c>
      <c r="AI3205" s="1" t="s">
        <v>113</v>
      </c>
      <c r="AJ3205" s="1" t="s">
        <v>114</v>
      </c>
      <c r="AK3205" s="1" t="s">
        <v>115</v>
      </c>
      <c r="AL3205">
        <v>1</v>
      </c>
      <c r="AM3205" s="1" t="s">
        <v>6581</v>
      </c>
      <c r="AN3205" s="2">
        <v>46174</v>
      </c>
      <c r="AO3205" s="3">
        <v>46174</v>
      </c>
    </row>
    <row r="3206" spans="1:41">
      <c r="A3206" s="1" t="s">
        <v>6582</v>
      </c>
      <c r="B3206" s="1" t="s">
        <v>3733</v>
      </c>
      <c r="E3206" s="1" t="s">
        <v>3734</v>
      </c>
      <c r="F3206">
        <v>46182.833333333336</v>
      </c>
      <c r="G3206">
        <v>46183.833333333336</v>
      </c>
      <c r="H3206">
        <v>46173.833333333336</v>
      </c>
      <c r="I3206">
        <v>46203.833333333336</v>
      </c>
      <c r="J3206" s="1" t="s">
        <v>3735</v>
      </c>
      <c r="K3206" s="1" t="s">
        <v>45</v>
      </c>
      <c r="L3206" s="1" t="s">
        <v>3736</v>
      </c>
      <c r="M3206" s="1" t="s">
        <v>3737</v>
      </c>
      <c r="N3206" s="1" t="s">
        <v>3738</v>
      </c>
      <c r="O3206" s="1" t="s">
        <v>49</v>
      </c>
      <c r="P3206">
        <v>1458.8994</v>
      </c>
      <c r="Q3206" s="1" t="s">
        <v>3739</v>
      </c>
      <c r="R3206">
        <v>3.1611021294545745E-2</v>
      </c>
      <c r="S3206" s="1" t="s">
        <v>3740</v>
      </c>
      <c r="T3206" s="1" t="s">
        <v>52</v>
      </c>
      <c r="U3206">
        <v>46.1173</v>
      </c>
      <c r="V3206">
        <v>37.420699999999997</v>
      </c>
      <c r="W3206">
        <v>37.420699999999997</v>
      </c>
      <c r="X3206" s="1" t="s">
        <v>53</v>
      </c>
      <c r="Y3206" s="1" t="s">
        <v>49</v>
      </c>
      <c r="Z3206" s="1" t="s">
        <v>3736</v>
      </c>
      <c r="AA3206" s="1" t="s">
        <v>3741</v>
      </c>
      <c r="AB3206" s="1" t="s">
        <v>3742</v>
      </c>
      <c r="AC3206" s="1" t="s">
        <v>67</v>
      </c>
      <c r="AD3206" s="1" t="s">
        <v>3743</v>
      </c>
      <c r="AE3206" s="1" t="s">
        <v>3744</v>
      </c>
      <c r="AF3206" s="1" t="s">
        <v>70</v>
      </c>
      <c r="AG3206" s="1" t="s">
        <v>3745</v>
      </c>
      <c r="AH3206">
        <v>1402</v>
      </c>
      <c r="AI3206" s="1" t="s">
        <v>70</v>
      </c>
      <c r="AJ3206" s="1" t="s">
        <v>71</v>
      </c>
      <c r="AK3206" s="1" t="s">
        <v>72</v>
      </c>
      <c r="AL3206">
        <v>1</v>
      </c>
      <c r="AM3206" s="1" t="s">
        <v>6583</v>
      </c>
      <c r="AN3206" s="2">
        <v>46174</v>
      </c>
      <c r="AO3206" s="3">
        <v>46174</v>
      </c>
    </row>
    <row r="3207" spans="1:41">
      <c r="A3207" s="1" t="s">
        <v>6584</v>
      </c>
      <c r="B3207" s="1" t="s">
        <v>3733</v>
      </c>
      <c r="E3207" s="1" t="s">
        <v>3734</v>
      </c>
      <c r="F3207">
        <v>46182.833333333336</v>
      </c>
      <c r="G3207">
        <v>46183.833333333336</v>
      </c>
      <c r="H3207">
        <v>46173.833333333336</v>
      </c>
      <c r="I3207">
        <v>46203.833333333336</v>
      </c>
      <c r="J3207" s="1" t="s">
        <v>3735</v>
      </c>
      <c r="K3207" s="1" t="s">
        <v>45</v>
      </c>
      <c r="L3207" s="1" t="s">
        <v>3736</v>
      </c>
      <c r="M3207" s="1" t="s">
        <v>3748</v>
      </c>
      <c r="N3207" s="1" t="s">
        <v>3738</v>
      </c>
      <c r="O3207" s="1" t="s">
        <v>49</v>
      </c>
      <c r="P3207">
        <v>1596.4096</v>
      </c>
      <c r="Q3207" s="1" t="s">
        <v>3739</v>
      </c>
      <c r="R3207">
        <v>3.1610997578566308E-2</v>
      </c>
      <c r="S3207" s="1" t="s">
        <v>3740</v>
      </c>
      <c r="T3207" s="1" t="s">
        <v>52</v>
      </c>
      <c r="U3207">
        <v>50.464100000000002</v>
      </c>
      <c r="V3207">
        <v>40.947899999999997</v>
      </c>
      <c r="W3207">
        <v>40.947899999999997</v>
      </c>
      <c r="X3207" s="1" t="s">
        <v>53</v>
      </c>
      <c r="Y3207" s="1" t="s">
        <v>49</v>
      </c>
      <c r="Z3207" s="1" t="s">
        <v>3736</v>
      </c>
      <c r="AA3207" s="1" t="s">
        <v>55</v>
      </c>
      <c r="AB3207" s="1" t="s">
        <v>56</v>
      </c>
      <c r="AC3207" s="1" t="s">
        <v>57</v>
      </c>
      <c r="AD3207" s="1" t="s">
        <v>58</v>
      </c>
      <c r="AE3207" s="1" t="s">
        <v>59</v>
      </c>
      <c r="AF3207" s="1" t="s">
        <v>56</v>
      </c>
      <c r="AG3207" s="1" t="s">
        <v>3745</v>
      </c>
      <c r="AH3207">
        <v>1403</v>
      </c>
      <c r="AI3207" s="1" t="s">
        <v>56</v>
      </c>
      <c r="AJ3207" s="1" t="s">
        <v>56</v>
      </c>
      <c r="AK3207" s="1" t="s">
        <v>61</v>
      </c>
      <c r="AL3207">
        <v>1</v>
      </c>
      <c r="AM3207" s="1" t="s">
        <v>6585</v>
      </c>
      <c r="AN3207" s="2">
        <v>46174</v>
      </c>
      <c r="AO3207" s="3">
        <v>46174</v>
      </c>
    </row>
    <row r="3208" spans="1:41">
      <c r="A3208" s="1" t="s">
        <v>6586</v>
      </c>
      <c r="B3208" s="1" t="s">
        <v>3733</v>
      </c>
      <c r="E3208" s="1" t="s">
        <v>3734</v>
      </c>
      <c r="F3208">
        <v>46182.833333333336</v>
      </c>
      <c r="G3208">
        <v>46183.833333333336</v>
      </c>
      <c r="H3208">
        <v>46173.833333333336</v>
      </c>
      <c r="I3208">
        <v>46203.833333333336</v>
      </c>
      <c r="J3208" s="1" t="s">
        <v>3751</v>
      </c>
      <c r="K3208" s="1" t="s">
        <v>124</v>
      </c>
      <c r="L3208" s="1" t="s">
        <v>3752</v>
      </c>
      <c r="M3208" s="1" t="s">
        <v>3753</v>
      </c>
      <c r="N3208" s="1" t="s">
        <v>3738</v>
      </c>
      <c r="O3208" s="1" t="s">
        <v>49</v>
      </c>
      <c r="P3208">
        <v>13.1203</v>
      </c>
      <c r="Q3208" s="1" t="s">
        <v>3754</v>
      </c>
      <c r="R3208">
        <v>6.2500171489981176</v>
      </c>
      <c r="S3208" s="1" t="s">
        <v>51</v>
      </c>
      <c r="T3208" s="1" t="s">
        <v>52</v>
      </c>
      <c r="U3208">
        <v>82.002099999999999</v>
      </c>
      <c r="V3208">
        <v>77.902000000000001</v>
      </c>
      <c r="W3208">
        <v>77.902000000000001</v>
      </c>
      <c r="X3208" s="1" t="s">
        <v>53</v>
      </c>
      <c r="Y3208" s="1" t="s">
        <v>49</v>
      </c>
      <c r="Z3208" s="1" t="s">
        <v>3752</v>
      </c>
      <c r="AA3208" s="1" t="s">
        <v>3741</v>
      </c>
      <c r="AB3208" s="1" t="s">
        <v>3742</v>
      </c>
      <c r="AC3208" s="1" t="s">
        <v>67</v>
      </c>
      <c r="AD3208" s="1" t="s">
        <v>3743</v>
      </c>
      <c r="AE3208" s="1" t="s">
        <v>3744</v>
      </c>
      <c r="AF3208" s="1" t="s">
        <v>70</v>
      </c>
      <c r="AG3208" s="1" t="s">
        <v>3745</v>
      </c>
      <c r="AH3208">
        <v>1404</v>
      </c>
      <c r="AI3208" s="1" t="s">
        <v>70</v>
      </c>
      <c r="AJ3208" s="1" t="s">
        <v>71</v>
      </c>
      <c r="AK3208" s="1" t="s">
        <v>72</v>
      </c>
      <c r="AL3208">
        <v>1</v>
      </c>
      <c r="AM3208" s="1" t="s">
        <v>6587</v>
      </c>
      <c r="AN3208" s="2">
        <v>46174</v>
      </c>
      <c r="AO3208" s="3">
        <v>46174</v>
      </c>
    </row>
    <row r="3209" spans="1:41">
      <c r="A3209" s="1" t="s">
        <v>6588</v>
      </c>
      <c r="B3209" s="1" t="s">
        <v>3733</v>
      </c>
      <c r="E3209" s="1" t="s">
        <v>3734</v>
      </c>
      <c r="F3209">
        <v>46182.833333333336</v>
      </c>
      <c r="G3209">
        <v>46183.833333333336</v>
      </c>
      <c r="H3209">
        <v>46173.833333333336</v>
      </c>
      <c r="I3209">
        <v>46203.833333333336</v>
      </c>
      <c r="J3209" s="1" t="s">
        <v>3751</v>
      </c>
      <c r="K3209" s="1" t="s">
        <v>124</v>
      </c>
      <c r="L3209" s="1" t="s">
        <v>3752</v>
      </c>
      <c r="M3209" s="1" t="s">
        <v>3757</v>
      </c>
      <c r="N3209" s="1" t="s">
        <v>3738</v>
      </c>
      <c r="O3209" s="1" t="s">
        <v>49</v>
      </c>
      <c r="P3209">
        <v>12.8195</v>
      </c>
      <c r="Q3209" s="1" t="s">
        <v>3754</v>
      </c>
      <c r="R3209">
        <v>6.2500175513865592</v>
      </c>
      <c r="S3209" s="1" t="s">
        <v>51</v>
      </c>
      <c r="T3209" s="1" t="s">
        <v>52</v>
      </c>
      <c r="U3209">
        <v>80.122100000000003</v>
      </c>
      <c r="V3209">
        <v>76.116</v>
      </c>
      <c r="W3209">
        <v>76.116</v>
      </c>
      <c r="X3209" s="1" t="s">
        <v>53</v>
      </c>
      <c r="Y3209" s="1" t="s">
        <v>49</v>
      </c>
      <c r="Z3209" s="1" t="s">
        <v>3752</v>
      </c>
      <c r="AA3209" s="1" t="s">
        <v>3741</v>
      </c>
      <c r="AB3209" s="1" t="s">
        <v>3742</v>
      </c>
      <c r="AC3209" s="1" t="s">
        <v>67</v>
      </c>
      <c r="AD3209" s="1" t="s">
        <v>3743</v>
      </c>
      <c r="AE3209" s="1" t="s">
        <v>3744</v>
      </c>
      <c r="AF3209" s="1" t="s">
        <v>70</v>
      </c>
      <c r="AG3209" s="1" t="s">
        <v>3745</v>
      </c>
      <c r="AH3209">
        <v>1405</v>
      </c>
      <c r="AI3209" s="1" t="s">
        <v>70</v>
      </c>
      <c r="AJ3209" s="1" t="s">
        <v>71</v>
      </c>
      <c r="AK3209" s="1" t="s">
        <v>72</v>
      </c>
      <c r="AL3209">
        <v>1</v>
      </c>
      <c r="AM3209" s="1" t="s">
        <v>6589</v>
      </c>
      <c r="AN3209" s="2">
        <v>46174</v>
      </c>
      <c r="AO3209" s="3">
        <v>46174</v>
      </c>
    </row>
    <row r="3210" spans="1:41">
      <c r="A3210" s="1" t="s">
        <v>6590</v>
      </c>
      <c r="B3210" s="1" t="s">
        <v>3733</v>
      </c>
      <c r="E3210" s="1" t="s">
        <v>3734</v>
      </c>
      <c r="F3210">
        <v>46182.833333333336</v>
      </c>
      <c r="G3210">
        <v>46183.833333333336</v>
      </c>
      <c r="H3210">
        <v>46173.833333333336</v>
      </c>
      <c r="I3210">
        <v>46203.833333333336</v>
      </c>
      <c r="J3210" s="1" t="s">
        <v>3760</v>
      </c>
      <c r="K3210" s="1" t="s">
        <v>76</v>
      </c>
      <c r="L3210" s="1" t="s">
        <v>3761</v>
      </c>
      <c r="M3210" s="1" t="s">
        <v>3762</v>
      </c>
      <c r="N3210" s="1" t="s">
        <v>3738</v>
      </c>
      <c r="O3210" s="1" t="s">
        <v>49</v>
      </c>
      <c r="P3210">
        <v>348.21429999999998</v>
      </c>
      <c r="Q3210" s="1" t="s">
        <v>3763</v>
      </c>
      <c r="R3210">
        <v>2.6000080984612064E-2</v>
      </c>
      <c r="S3210" s="1" t="s">
        <v>51</v>
      </c>
      <c r="T3210" s="1" t="s">
        <v>52</v>
      </c>
      <c r="U3210">
        <v>9.0535999999999994</v>
      </c>
      <c r="V3210">
        <v>8.3571000000000009</v>
      </c>
      <c r="W3210">
        <v>8.3571000000000009</v>
      </c>
      <c r="X3210" s="1" t="s">
        <v>53</v>
      </c>
      <c r="Y3210" s="1" t="s">
        <v>49</v>
      </c>
      <c r="Z3210" s="1" t="s">
        <v>3761</v>
      </c>
      <c r="AA3210" s="1" t="s">
        <v>3741</v>
      </c>
      <c r="AB3210" s="1" t="s">
        <v>3742</v>
      </c>
      <c r="AC3210" s="1" t="s">
        <v>67</v>
      </c>
      <c r="AD3210" s="1" t="s">
        <v>3743</v>
      </c>
      <c r="AE3210" s="1" t="s">
        <v>3744</v>
      </c>
      <c r="AF3210" s="1" t="s">
        <v>70</v>
      </c>
      <c r="AG3210" s="1" t="s">
        <v>3745</v>
      </c>
      <c r="AH3210">
        <v>1406</v>
      </c>
      <c r="AI3210" s="1" t="s">
        <v>70</v>
      </c>
      <c r="AJ3210" s="1" t="s">
        <v>71</v>
      </c>
      <c r="AK3210" s="1" t="s">
        <v>72</v>
      </c>
      <c r="AL3210">
        <v>1</v>
      </c>
      <c r="AM3210" s="1" t="s">
        <v>6591</v>
      </c>
      <c r="AN3210" s="2">
        <v>46174</v>
      </c>
      <c r="AO3210" s="3">
        <v>46174</v>
      </c>
    </row>
    <row r="3211" spans="1:41">
      <c r="A3211" s="1" t="s">
        <v>6592</v>
      </c>
      <c r="B3211" s="1" t="s">
        <v>3733</v>
      </c>
      <c r="E3211" s="1" t="s">
        <v>3734</v>
      </c>
      <c r="F3211">
        <v>46182.833333333336</v>
      </c>
      <c r="G3211">
        <v>46183.833333333336</v>
      </c>
      <c r="H3211">
        <v>46173.833333333336</v>
      </c>
      <c r="I3211">
        <v>46203.833333333336</v>
      </c>
      <c r="J3211" s="1" t="s">
        <v>3760</v>
      </c>
      <c r="K3211" s="1" t="s">
        <v>76</v>
      </c>
      <c r="L3211" s="1" t="s">
        <v>3761</v>
      </c>
      <c r="M3211" s="1" t="s">
        <v>3766</v>
      </c>
      <c r="N3211" s="1" t="s">
        <v>3738</v>
      </c>
      <c r="O3211" s="1" t="s">
        <v>49</v>
      </c>
      <c r="P3211">
        <v>338.48340000000002</v>
      </c>
      <c r="Q3211" s="1" t="s">
        <v>3763</v>
      </c>
      <c r="R3211">
        <v>2.6000093357606311E-2</v>
      </c>
      <c r="S3211" s="1" t="s">
        <v>51</v>
      </c>
      <c r="T3211" s="1" t="s">
        <v>52</v>
      </c>
      <c r="U3211">
        <v>8.8005999999999993</v>
      </c>
      <c r="V3211">
        <v>8.1235999999999997</v>
      </c>
      <c r="W3211">
        <v>8.1235999999999997</v>
      </c>
      <c r="X3211" s="1" t="s">
        <v>53</v>
      </c>
      <c r="Y3211" s="1" t="s">
        <v>49</v>
      </c>
      <c r="Z3211" s="1" t="s">
        <v>3761</v>
      </c>
      <c r="AA3211" s="1" t="s">
        <v>3741</v>
      </c>
      <c r="AB3211" s="1" t="s">
        <v>3742</v>
      </c>
      <c r="AC3211" s="1" t="s">
        <v>67</v>
      </c>
      <c r="AD3211" s="1" t="s">
        <v>3743</v>
      </c>
      <c r="AE3211" s="1" t="s">
        <v>3744</v>
      </c>
      <c r="AF3211" s="1" t="s">
        <v>70</v>
      </c>
      <c r="AG3211" s="1" t="s">
        <v>3745</v>
      </c>
      <c r="AH3211">
        <v>1407</v>
      </c>
      <c r="AI3211" s="1" t="s">
        <v>70</v>
      </c>
      <c r="AJ3211" s="1" t="s">
        <v>71</v>
      </c>
      <c r="AK3211" s="1" t="s">
        <v>72</v>
      </c>
      <c r="AL3211">
        <v>1</v>
      </c>
      <c r="AM3211" s="1" t="s">
        <v>6593</v>
      </c>
      <c r="AN3211" s="2">
        <v>46174</v>
      </c>
      <c r="AO3211" s="3">
        <v>46174</v>
      </c>
    </row>
    <row r="3212" spans="1:41">
      <c r="A3212" s="1" t="s">
        <v>6594</v>
      </c>
      <c r="B3212" s="1" t="s">
        <v>3733</v>
      </c>
      <c r="E3212" s="1" t="s">
        <v>3734</v>
      </c>
      <c r="F3212">
        <v>46182.833333333336</v>
      </c>
      <c r="G3212">
        <v>46183.833333333336</v>
      </c>
      <c r="H3212">
        <v>46173.833333333336</v>
      </c>
      <c r="I3212">
        <v>46203.833333333336</v>
      </c>
      <c r="J3212" s="1" t="s">
        <v>3769</v>
      </c>
      <c r="K3212" s="1" t="s">
        <v>87</v>
      </c>
      <c r="L3212" s="1" t="s">
        <v>3770</v>
      </c>
      <c r="M3212" s="1" t="s">
        <v>3771</v>
      </c>
      <c r="N3212" s="1" t="s">
        <v>3738</v>
      </c>
      <c r="O3212" s="1" t="s">
        <v>49</v>
      </c>
      <c r="P3212">
        <v>424.42910000000001</v>
      </c>
      <c r="Q3212" s="1" t="s">
        <v>3739</v>
      </c>
      <c r="R3212">
        <v>8.2599897132406799E-2</v>
      </c>
      <c r="S3212" s="1" t="s">
        <v>3740</v>
      </c>
      <c r="T3212" s="1" t="s">
        <v>52</v>
      </c>
      <c r="U3212">
        <v>35.0578</v>
      </c>
      <c r="V3212">
        <v>28.895199999999999</v>
      </c>
      <c r="W3212">
        <v>28.895199999999999</v>
      </c>
      <c r="X3212" s="1" t="s">
        <v>53</v>
      </c>
      <c r="Y3212" s="1" t="s">
        <v>49</v>
      </c>
      <c r="Z3212" s="1" t="s">
        <v>3770</v>
      </c>
      <c r="AA3212" s="1" t="s">
        <v>3741</v>
      </c>
      <c r="AB3212" s="1" t="s">
        <v>3742</v>
      </c>
      <c r="AC3212" s="1" t="s">
        <v>67</v>
      </c>
      <c r="AD3212" s="1" t="s">
        <v>3743</v>
      </c>
      <c r="AE3212" s="1" t="s">
        <v>3744</v>
      </c>
      <c r="AF3212" s="1" t="s">
        <v>70</v>
      </c>
      <c r="AG3212" s="1" t="s">
        <v>3745</v>
      </c>
      <c r="AH3212">
        <v>1408</v>
      </c>
      <c r="AI3212" s="1" t="s">
        <v>70</v>
      </c>
      <c r="AJ3212" s="1" t="s">
        <v>71</v>
      </c>
      <c r="AK3212" s="1" t="s">
        <v>72</v>
      </c>
      <c r="AL3212">
        <v>1</v>
      </c>
      <c r="AM3212" s="1" t="s">
        <v>6595</v>
      </c>
      <c r="AN3212" s="2">
        <v>46174</v>
      </c>
      <c r="AO3212" s="3">
        <v>46174</v>
      </c>
    </row>
    <row r="3213" spans="1:41">
      <c r="A3213" s="1" t="s">
        <v>6596</v>
      </c>
      <c r="B3213" s="1" t="s">
        <v>3733</v>
      </c>
      <c r="E3213" s="1" t="s">
        <v>3734</v>
      </c>
      <c r="F3213">
        <v>46182.833333333336</v>
      </c>
      <c r="G3213">
        <v>46183.833333333336</v>
      </c>
      <c r="H3213">
        <v>46173.833333333336</v>
      </c>
      <c r="I3213">
        <v>46203.833333333336</v>
      </c>
      <c r="J3213" s="1" t="s">
        <v>3769</v>
      </c>
      <c r="K3213" s="1" t="s">
        <v>87</v>
      </c>
      <c r="L3213" s="1" t="s">
        <v>3770</v>
      </c>
      <c r="M3213" s="1" t="s">
        <v>3774</v>
      </c>
      <c r="N3213" s="1" t="s">
        <v>3738</v>
      </c>
      <c r="O3213" s="1" t="s">
        <v>49</v>
      </c>
      <c r="P3213">
        <v>458.51260000000002</v>
      </c>
      <c r="Q3213" s="1" t="s">
        <v>3739</v>
      </c>
      <c r="R3213">
        <v>8.2599911103860613E-2</v>
      </c>
      <c r="S3213" s="1" t="s">
        <v>3740</v>
      </c>
      <c r="T3213" s="1" t="s">
        <v>52</v>
      </c>
      <c r="U3213">
        <v>37.873100000000001</v>
      </c>
      <c r="V3213">
        <v>31.215499999999999</v>
      </c>
      <c r="W3213">
        <v>31.215499999999999</v>
      </c>
      <c r="X3213" s="1" t="s">
        <v>53</v>
      </c>
      <c r="Y3213" s="1" t="s">
        <v>49</v>
      </c>
      <c r="Z3213" s="1" t="s">
        <v>3770</v>
      </c>
      <c r="AA3213" s="1" t="s">
        <v>3741</v>
      </c>
      <c r="AB3213" s="1" t="s">
        <v>3742</v>
      </c>
      <c r="AC3213" s="1" t="s">
        <v>67</v>
      </c>
      <c r="AD3213" s="1" t="s">
        <v>3743</v>
      </c>
      <c r="AE3213" s="1" t="s">
        <v>3744</v>
      </c>
      <c r="AF3213" s="1" t="s">
        <v>70</v>
      </c>
      <c r="AG3213" s="1" t="s">
        <v>3745</v>
      </c>
      <c r="AH3213">
        <v>1409</v>
      </c>
      <c r="AI3213" s="1" t="s">
        <v>70</v>
      </c>
      <c r="AJ3213" s="1" t="s">
        <v>71</v>
      </c>
      <c r="AK3213" s="1" t="s">
        <v>72</v>
      </c>
      <c r="AL3213">
        <v>1</v>
      </c>
      <c r="AM3213" s="1" t="s">
        <v>6597</v>
      </c>
      <c r="AN3213" s="2">
        <v>46174</v>
      </c>
      <c r="AO3213" s="3">
        <v>46174</v>
      </c>
    </row>
    <row r="3214" spans="1:41">
      <c r="A3214" s="1" t="s">
        <v>6598</v>
      </c>
      <c r="B3214" s="1" t="s">
        <v>3733</v>
      </c>
      <c r="E3214" s="1" t="s">
        <v>3734</v>
      </c>
      <c r="F3214">
        <v>46182.833333333336</v>
      </c>
      <c r="G3214">
        <v>46183.833333333336</v>
      </c>
      <c r="H3214">
        <v>46173.833333333336</v>
      </c>
      <c r="I3214">
        <v>46203.833333333336</v>
      </c>
      <c r="J3214" s="1" t="s">
        <v>3777</v>
      </c>
      <c r="K3214" s="1" t="s">
        <v>107</v>
      </c>
      <c r="L3214" s="1" t="s">
        <v>3778</v>
      </c>
      <c r="M3214" s="1" t="s">
        <v>3779</v>
      </c>
      <c r="N3214" s="1" t="s">
        <v>3738</v>
      </c>
      <c r="O3214" s="1" t="s">
        <v>49</v>
      </c>
      <c r="P3214">
        <v>318.73500000000001</v>
      </c>
      <c r="Q3214" s="1" t="s">
        <v>3780</v>
      </c>
      <c r="R3214">
        <v>0.5</v>
      </c>
      <c r="S3214" s="1" t="s">
        <v>51</v>
      </c>
      <c r="T3214" s="1" t="s">
        <v>52</v>
      </c>
      <c r="U3214">
        <v>159.36750000000001</v>
      </c>
      <c r="V3214">
        <v>146.6181</v>
      </c>
      <c r="W3214">
        <v>146.6181</v>
      </c>
      <c r="X3214" s="1" t="s">
        <v>53</v>
      </c>
      <c r="Y3214" s="1" t="s">
        <v>49</v>
      </c>
      <c r="Z3214" s="1" t="s">
        <v>3778</v>
      </c>
      <c r="AA3214" s="1" t="s">
        <v>3781</v>
      </c>
      <c r="AB3214" s="1" t="s">
        <v>3742</v>
      </c>
      <c r="AC3214" s="1" t="s">
        <v>67</v>
      </c>
      <c r="AD3214" s="1" t="s">
        <v>3743</v>
      </c>
      <c r="AE3214" s="1" t="s">
        <v>3744</v>
      </c>
      <c r="AF3214" s="1" t="s">
        <v>70</v>
      </c>
      <c r="AG3214" s="1" t="s">
        <v>3745</v>
      </c>
      <c r="AH3214">
        <v>1410</v>
      </c>
      <c r="AI3214" s="1" t="s">
        <v>113</v>
      </c>
      <c r="AJ3214" s="1" t="s">
        <v>114</v>
      </c>
      <c r="AK3214" s="1" t="s">
        <v>115</v>
      </c>
      <c r="AL3214">
        <v>1</v>
      </c>
      <c r="AM3214" s="1" t="s">
        <v>6599</v>
      </c>
      <c r="AN3214" s="2">
        <v>46174</v>
      </c>
      <c r="AO3214" s="3">
        <v>46174</v>
      </c>
    </row>
    <row r="3215" spans="1:41">
      <c r="A3215" s="1" t="s">
        <v>6600</v>
      </c>
      <c r="B3215" s="1" t="s">
        <v>3733</v>
      </c>
      <c r="E3215" s="1" t="s">
        <v>3734</v>
      </c>
      <c r="F3215">
        <v>46182.833333333336</v>
      </c>
      <c r="G3215">
        <v>46183.833333333336</v>
      </c>
      <c r="H3215">
        <v>46173.833333333336</v>
      </c>
      <c r="I3215">
        <v>46203.833333333336</v>
      </c>
      <c r="J3215" s="1" t="s">
        <v>3777</v>
      </c>
      <c r="K3215" s="1" t="s">
        <v>107</v>
      </c>
      <c r="L3215" s="1" t="s">
        <v>3778</v>
      </c>
      <c r="M3215" s="1" t="s">
        <v>3784</v>
      </c>
      <c r="N3215" s="1" t="s">
        <v>3738</v>
      </c>
      <c r="O3215" s="1" t="s">
        <v>49</v>
      </c>
      <c r="P3215">
        <v>322.0172</v>
      </c>
      <c r="Q3215" s="1" t="s">
        <v>3780</v>
      </c>
      <c r="R3215">
        <v>0.5</v>
      </c>
      <c r="S3215" s="1" t="s">
        <v>51</v>
      </c>
      <c r="T3215" s="1" t="s">
        <v>52</v>
      </c>
      <c r="U3215">
        <v>161.0086</v>
      </c>
      <c r="V3215">
        <v>148.12790000000001</v>
      </c>
      <c r="W3215">
        <v>148.12790000000001</v>
      </c>
      <c r="X3215" s="1" t="s">
        <v>53</v>
      </c>
      <c r="Y3215" s="1" t="s">
        <v>49</v>
      </c>
      <c r="Z3215" s="1" t="s">
        <v>3778</v>
      </c>
      <c r="AA3215" s="1" t="s">
        <v>3781</v>
      </c>
      <c r="AB3215" s="1" t="s">
        <v>3742</v>
      </c>
      <c r="AC3215" s="1" t="s">
        <v>67</v>
      </c>
      <c r="AD3215" s="1" t="s">
        <v>3743</v>
      </c>
      <c r="AE3215" s="1" t="s">
        <v>3744</v>
      </c>
      <c r="AF3215" s="1" t="s">
        <v>70</v>
      </c>
      <c r="AG3215" s="1" t="s">
        <v>3745</v>
      </c>
      <c r="AH3215">
        <v>1411</v>
      </c>
      <c r="AI3215" s="1" t="s">
        <v>113</v>
      </c>
      <c r="AJ3215" s="1" t="s">
        <v>114</v>
      </c>
      <c r="AK3215" s="1" t="s">
        <v>115</v>
      </c>
      <c r="AL3215">
        <v>1</v>
      </c>
      <c r="AM3215" s="1" t="s">
        <v>6601</v>
      </c>
      <c r="AN3215" s="2">
        <v>46174</v>
      </c>
      <c r="AO3215" s="3">
        <v>46174</v>
      </c>
    </row>
    <row r="3216" spans="1:41">
      <c r="A3216" s="1" t="s">
        <v>6602</v>
      </c>
      <c r="B3216" s="1" t="s">
        <v>3733</v>
      </c>
      <c r="E3216" s="1" t="s">
        <v>3787</v>
      </c>
      <c r="F3216">
        <v>46182.833333333336</v>
      </c>
      <c r="G3216">
        <v>46183.833333333336</v>
      </c>
      <c r="H3216">
        <v>46173.833333333336</v>
      </c>
      <c r="I3216">
        <v>46203.833333333336</v>
      </c>
      <c r="J3216" s="1" t="s">
        <v>3735</v>
      </c>
      <c r="K3216" s="1" t="s">
        <v>45</v>
      </c>
      <c r="L3216" s="1" t="s">
        <v>3736</v>
      </c>
      <c r="M3216" s="1" t="s">
        <v>3788</v>
      </c>
      <c r="N3216" s="1" t="s">
        <v>3738</v>
      </c>
      <c r="O3216" s="1" t="s">
        <v>49</v>
      </c>
      <c r="P3216">
        <v>659.94359999999995</v>
      </c>
      <c r="Q3216" s="1" t="s">
        <v>3739</v>
      </c>
      <c r="R3216">
        <v>3.1611034639929834E-2</v>
      </c>
      <c r="S3216" s="1" t="s">
        <v>3740</v>
      </c>
      <c r="T3216" s="1" t="s">
        <v>52</v>
      </c>
      <c r="U3216">
        <v>20.861499999999999</v>
      </c>
      <c r="V3216">
        <v>16.927600000000002</v>
      </c>
      <c r="W3216">
        <v>16.927600000000002</v>
      </c>
      <c r="X3216" s="1" t="s">
        <v>53</v>
      </c>
      <c r="Y3216" s="1" t="s">
        <v>49</v>
      </c>
      <c r="Z3216" s="1" t="s">
        <v>3736</v>
      </c>
      <c r="AA3216" s="1" t="s">
        <v>3789</v>
      </c>
      <c r="AB3216" s="1" t="s">
        <v>3790</v>
      </c>
      <c r="AC3216" s="1" t="s">
        <v>125</v>
      </c>
      <c r="AD3216" s="1" t="s">
        <v>3791</v>
      </c>
      <c r="AE3216" s="1" t="s">
        <v>3792</v>
      </c>
      <c r="AF3216" s="1" t="s">
        <v>70</v>
      </c>
      <c r="AG3216" s="1" t="s">
        <v>3745</v>
      </c>
      <c r="AH3216">
        <v>1412</v>
      </c>
      <c r="AI3216" s="1" t="s">
        <v>70</v>
      </c>
      <c r="AJ3216" s="1" t="s">
        <v>71</v>
      </c>
      <c r="AK3216" s="1" t="s">
        <v>72</v>
      </c>
      <c r="AL3216">
        <v>1</v>
      </c>
      <c r="AM3216" s="1" t="s">
        <v>6603</v>
      </c>
      <c r="AN3216" s="2">
        <v>46174</v>
      </c>
      <c r="AO3216" s="3">
        <v>46174</v>
      </c>
    </row>
    <row r="3217" spans="1:41">
      <c r="A3217" s="1" t="s">
        <v>6604</v>
      </c>
      <c r="B3217" s="1" t="s">
        <v>3733</v>
      </c>
      <c r="E3217" s="1" t="s">
        <v>3787</v>
      </c>
      <c r="F3217">
        <v>46182.833333333336</v>
      </c>
      <c r="G3217">
        <v>46183.833333333336</v>
      </c>
      <c r="H3217">
        <v>46173.833333333336</v>
      </c>
      <c r="I3217">
        <v>46203.833333333336</v>
      </c>
      <c r="J3217" s="1" t="s">
        <v>3735</v>
      </c>
      <c r="K3217" s="1" t="s">
        <v>45</v>
      </c>
      <c r="L3217" s="1" t="s">
        <v>3736</v>
      </c>
      <c r="M3217" s="1" t="s">
        <v>3795</v>
      </c>
      <c r="N3217" s="1" t="s">
        <v>3738</v>
      </c>
      <c r="O3217" s="1" t="s">
        <v>49</v>
      </c>
      <c r="P3217">
        <v>660.55169999999998</v>
      </c>
      <c r="Q3217" s="1" t="s">
        <v>3739</v>
      </c>
      <c r="R3217">
        <v>3.1611000319884126E-2</v>
      </c>
      <c r="S3217" s="1" t="s">
        <v>3740</v>
      </c>
      <c r="T3217" s="1" t="s">
        <v>52</v>
      </c>
      <c r="U3217">
        <v>20.880700000000001</v>
      </c>
      <c r="V3217">
        <v>16.943100000000001</v>
      </c>
      <c r="W3217">
        <v>16.943100000000001</v>
      </c>
      <c r="X3217" s="1" t="s">
        <v>53</v>
      </c>
      <c r="Y3217" s="1" t="s">
        <v>49</v>
      </c>
      <c r="Z3217" s="1" t="s">
        <v>3736</v>
      </c>
      <c r="AA3217" s="1" t="s">
        <v>3789</v>
      </c>
      <c r="AB3217" s="1" t="s">
        <v>3790</v>
      </c>
      <c r="AC3217" s="1" t="s">
        <v>125</v>
      </c>
      <c r="AD3217" s="1" t="s">
        <v>3791</v>
      </c>
      <c r="AE3217" s="1" t="s">
        <v>3792</v>
      </c>
      <c r="AF3217" s="1" t="s">
        <v>70</v>
      </c>
      <c r="AG3217" s="1" t="s">
        <v>3745</v>
      </c>
      <c r="AH3217">
        <v>1413</v>
      </c>
      <c r="AI3217" s="1" t="s">
        <v>70</v>
      </c>
      <c r="AJ3217" s="1" t="s">
        <v>71</v>
      </c>
      <c r="AK3217" s="1" t="s">
        <v>72</v>
      </c>
      <c r="AL3217">
        <v>1</v>
      </c>
      <c r="AM3217" s="1" t="s">
        <v>6605</v>
      </c>
      <c r="AN3217" s="2">
        <v>46174</v>
      </c>
      <c r="AO3217" s="3">
        <v>46174</v>
      </c>
    </row>
    <row r="3218" spans="1:41">
      <c r="A3218" s="1" t="s">
        <v>6606</v>
      </c>
      <c r="B3218" s="1" t="s">
        <v>3733</v>
      </c>
      <c r="E3218" s="1" t="s">
        <v>3787</v>
      </c>
      <c r="F3218">
        <v>46182.833333333336</v>
      </c>
      <c r="G3218">
        <v>46183.833333333336</v>
      </c>
      <c r="H3218">
        <v>46173.833333333336</v>
      </c>
      <c r="I3218">
        <v>46203.833333333336</v>
      </c>
      <c r="J3218" s="1" t="s">
        <v>3751</v>
      </c>
      <c r="K3218" s="1" t="s">
        <v>124</v>
      </c>
      <c r="L3218" s="1" t="s">
        <v>3752</v>
      </c>
      <c r="M3218" s="1" t="s">
        <v>3798</v>
      </c>
      <c r="N3218" s="1" t="s">
        <v>3738</v>
      </c>
      <c r="O3218" s="1" t="s">
        <v>49</v>
      </c>
      <c r="P3218">
        <v>5.1360000000000001</v>
      </c>
      <c r="Q3218" s="1" t="s">
        <v>3754</v>
      </c>
      <c r="R3218">
        <v>6.2499805295950157</v>
      </c>
      <c r="S3218" s="1" t="s">
        <v>51</v>
      </c>
      <c r="T3218" s="1" t="s">
        <v>52</v>
      </c>
      <c r="U3218">
        <v>32.099899999999998</v>
      </c>
      <c r="V3218">
        <v>30.494900000000001</v>
      </c>
      <c r="W3218">
        <v>30.494900000000001</v>
      </c>
      <c r="X3218" s="1" t="s">
        <v>53</v>
      </c>
      <c r="Y3218" s="1" t="s">
        <v>49</v>
      </c>
      <c r="Z3218" s="1" t="s">
        <v>3752</v>
      </c>
      <c r="AA3218" s="1" t="s">
        <v>3789</v>
      </c>
      <c r="AB3218" s="1" t="s">
        <v>3790</v>
      </c>
      <c r="AC3218" s="1" t="s">
        <v>125</v>
      </c>
      <c r="AD3218" s="1" t="s">
        <v>3791</v>
      </c>
      <c r="AE3218" s="1" t="s">
        <v>3792</v>
      </c>
      <c r="AF3218" s="1" t="s">
        <v>70</v>
      </c>
      <c r="AG3218" s="1" t="s">
        <v>3745</v>
      </c>
      <c r="AH3218">
        <v>1414</v>
      </c>
      <c r="AI3218" s="1" t="s">
        <v>70</v>
      </c>
      <c r="AJ3218" s="1" t="s">
        <v>71</v>
      </c>
      <c r="AK3218" s="1" t="s">
        <v>72</v>
      </c>
      <c r="AL3218">
        <v>1</v>
      </c>
      <c r="AM3218" s="1" t="s">
        <v>6607</v>
      </c>
      <c r="AN3218" s="2">
        <v>46174</v>
      </c>
      <c r="AO3218" s="3">
        <v>46174</v>
      </c>
    </row>
    <row r="3219" spans="1:41">
      <c r="A3219" s="1" t="s">
        <v>6608</v>
      </c>
      <c r="B3219" s="1" t="s">
        <v>3733</v>
      </c>
      <c r="E3219" s="1" t="s">
        <v>3787</v>
      </c>
      <c r="F3219">
        <v>46182.833333333336</v>
      </c>
      <c r="G3219">
        <v>46183.833333333336</v>
      </c>
      <c r="H3219">
        <v>46173.833333333336</v>
      </c>
      <c r="I3219">
        <v>46203.833333333336</v>
      </c>
      <c r="J3219" s="1" t="s">
        <v>3751</v>
      </c>
      <c r="K3219" s="1" t="s">
        <v>124</v>
      </c>
      <c r="L3219" s="1" t="s">
        <v>3752</v>
      </c>
      <c r="M3219" s="1" t="s">
        <v>3801</v>
      </c>
      <c r="N3219" s="1" t="s">
        <v>3738</v>
      </c>
      <c r="O3219" s="1" t="s">
        <v>49</v>
      </c>
      <c r="P3219">
        <v>5.7484999999999999</v>
      </c>
      <c r="Q3219" s="1" t="s">
        <v>3754</v>
      </c>
      <c r="R3219">
        <v>6.2500304427241886</v>
      </c>
      <c r="S3219" s="1" t="s">
        <v>51</v>
      </c>
      <c r="T3219" s="1" t="s">
        <v>52</v>
      </c>
      <c r="U3219">
        <v>35.9283</v>
      </c>
      <c r="V3219">
        <v>34.131900000000002</v>
      </c>
      <c r="W3219">
        <v>34.131900000000002</v>
      </c>
      <c r="X3219" s="1" t="s">
        <v>53</v>
      </c>
      <c r="Y3219" s="1" t="s">
        <v>49</v>
      </c>
      <c r="Z3219" s="1" t="s">
        <v>3752</v>
      </c>
      <c r="AA3219" s="1" t="s">
        <v>3789</v>
      </c>
      <c r="AB3219" s="1" t="s">
        <v>3790</v>
      </c>
      <c r="AC3219" s="1" t="s">
        <v>125</v>
      </c>
      <c r="AD3219" s="1" t="s">
        <v>3791</v>
      </c>
      <c r="AE3219" s="1" t="s">
        <v>3792</v>
      </c>
      <c r="AF3219" s="1" t="s">
        <v>70</v>
      </c>
      <c r="AG3219" s="1" t="s">
        <v>3745</v>
      </c>
      <c r="AH3219">
        <v>1415</v>
      </c>
      <c r="AI3219" s="1" t="s">
        <v>70</v>
      </c>
      <c r="AJ3219" s="1" t="s">
        <v>71</v>
      </c>
      <c r="AK3219" s="1" t="s">
        <v>72</v>
      </c>
      <c r="AL3219">
        <v>1</v>
      </c>
      <c r="AM3219" s="1" t="s">
        <v>6609</v>
      </c>
      <c r="AN3219" s="2">
        <v>46174</v>
      </c>
      <c r="AO3219" s="3">
        <v>46174</v>
      </c>
    </row>
    <row r="3220" spans="1:41">
      <c r="A3220" s="1" t="s">
        <v>6610</v>
      </c>
      <c r="B3220" s="1" t="s">
        <v>3733</v>
      </c>
      <c r="E3220" s="1" t="s">
        <v>3787</v>
      </c>
      <c r="F3220">
        <v>46182.833333333336</v>
      </c>
      <c r="G3220">
        <v>46183.833333333336</v>
      </c>
      <c r="H3220">
        <v>46173.833333333336</v>
      </c>
      <c r="I3220">
        <v>46203.833333333336</v>
      </c>
      <c r="J3220" s="1" t="s">
        <v>3760</v>
      </c>
      <c r="K3220" s="1" t="s">
        <v>76</v>
      </c>
      <c r="L3220" s="1" t="s">
        <v>3761</v>
      </c>
      <c r="M3220" s="1" t="s">
        <v>3804</v>
      </c>
      <c r="N3220" s="1" t="s">
        <v>3738</v>
      </c>
      <c r="O3220" s="1" t="s">
        <v>49</v>
      </c>
      <c r="P3220">
        <v>135.6591</v>
      </c>
      <c r="Q3220" s="1" t="s">
        <v>3763</v>
      </c>
      <c r="R3220">
        <v>2.5999730206082747E-2</v>
      </c>
      <c r="S3220" s="1" t="s">
        <v>51</v>
      </c>
      <c r="T3220" s="1" t="s">
        <v>52</v>
      </c>
      <c r="U3220">
        <v>3.5270999999999999</v>
      </c>
      <c r="V3220">
        <v>3.2557999999999998</v>
      </c>
      <c r="W3220">
        <v>3.2557999999999998</v>
      </c>
      <c r="X3220" s="1" t="s">
        <v>53</v>
      </c>
      <c r="Y3220" s="1" t="s">
        <v>49</v>
      </c>
      <c r="Z3220" s="1" t="s">
        <v>3761</v>
      </c>
      <c r="AA3220" s="1" t="s">
        <v>3789</v>
      </c>
      <c r="AB3220" s="1" t="s">
        <v>3790</v>
      </c>
      <c r="AC3220" s="1" t="s">
        <v>125</v>
      </c>
      <c r="AD3220" s="1" t="s">
        <v>3791</v>
      </c>
      <c r="AE3220" s="1" t="s">
        <v>3792</v>
      </c>
      <c r="AF3220" s="1" t="s">
        <v>70</v>
      </c>
      <c r="AG3220" s="1" t="s">
        <v>3745</v>
      </c>
      <c r="AH3220">
        <v>1416</v>
      </c>
      <c r="AI3220" s="1" t="s">
        <v>70</v>
      </c>
      <c r="AJ3220" s="1" t="s">
        <v>71</v>
      </c>
      <c r="AK3220" s="1" t="s">
        <v>72</v>
      </c>
      <c r="AL3220">
        <v>1</v>
      </c>
      <c r="AM3220" s="1" t="s">
        <v>6611</v>
      </c>
      <c r="AN3220" s="2">
        <v>46174</v>
      </c>
      <c r="AO3220" s="3">
        <v>46174</v>
      </c>
    </row>
    <row r="3221" spans="1:41">
      <c r="A3221" s="1" t="s">
        <v>6612</v>
      </c>
      <c r="B3221" s="1" t="s">
        <v>3733</v>
      </c>
      <c r="E3221" s="1" t="s">
        <v>3787</v>
      </c>
      <c r="F3221">
        <v>46182.833333333336</v>
      </c>
      <c r="G3221">
        <v>46183.833333333336</v>
      </c>
      <c r="H3221">
        <v>46173.833333333336</v>
      </c>
      <c r="I3221">
        <v>46203.833333333336</v>
      </c>
      <c r="J3221" s="1" t="s">
        <v>3760</v>
      </c>
      <c r="K3221" s="1" t="s">
        <v>76</v>
      </c>
      <c r="L3221" s="1" t="s">
        <v>3761</v>
      </c>
      <c r="M3221" s="1" t="s">
        <v>3807</v>
      </c>
      <c r="N3221" s="1" t="s">
        <v>3738</v>
      </c>
      <c r="O3221" s="1" t="s">
        <v>49</v>
      </c>
      <c r="P3221">
        <v>155.9777</v>
      </c>
      <c r="Q3221" s="1" t="s">
        <v>3763</v>
      </c>
      <c r="R3221">
        <v>2.5999870494307843E-2</v>
      </c>
      <c r="S3221" s="1" t="s">
        <v>51</v>
      </c>
      <c r="T3221" s="1" t="s">
        <v>52</v>
      </c>
      <c r="U3221">
        <v>4.0553999999999997</v>
      </c>
      <c r="V3221">
        <v>3.7435</v>
      </c>
      <c r="W3221">
        <v>3.7435</v>
      </c>
      <c r="X3221" s="1" t="s">
        <v>53</v>
      </c>
      <c r="Y3221" s="1" t="s">
        <v>49</v>
      </c>
      <c r="Z3221" s="1" t="s">
        <v>3761</v>
      </c>
      <c r="AA3221" s="1" t="s">
        <v>3789</v>
      </c>
      <c r="AB3221" s="1" t="s">
        <v>3790</v>
      </c>
      <c r="AC3221" s="1" t="s">
        <v>125</v>
      </c>
      <c r="AD3221" s="1" t="s">
        <v>3791</v>
      </c>
      <c r="AE3221" s="1" t="s">
        <v>3792</v>
      </c>
      <c r="AF3221" s="1" t="s">
        <v>70</v>
      </c>
      <c r="AG3221" s="1" t="s">
        <v>3745</v>
      </c>
      <c r="AH3221">
        <v>1417</v>
      </c>
      <c r="AI3221" s="1" t="s">
        <v>70</v>
      </c>
      <c r="AJ3221" s="1" t="s">
        <v>71</v>
      </c>
      <c r="AK3221" s="1" t="s">
        <v>72</v>
      </c>
      <c r="AL3221">
        <v>1</v>
      </c>
      <c r="AM3221" s="1" t="s">
        <v>6613</v>
      </c>
      <c r="AN3221" s="2">
        <v>46174</v>
      </c>
      <c r="AO3221" s="3">
        <v>46174</v>
      </c>
    </row>
    <row r="3222" spans="1:41">
      <c r="A3222" s="1" t="s">
        <v>6614</v>
      </c>
      <c r="B3222" s="1" t="s">
        <v>3733</v>
      </c>
      <c r="E3222" s="1" t="s">
        <v>3787</v>
      </c>
      <c r="F3222">
        <v>46182.833333333336</v>
      </c>
      <c r="G3222">
        <v>46183.833333333336</v>
      </c>
      <c r="H3222">
        <v>46173.833333333336</v>
      </c>
      <c r="I3222">
        <v>46203.833333333336</v>
      </c>
      <c r="J3222" s="1" t="s">
        <v>3769</v>
      </c>
      <c r="K3222" s="1" t="s">
        <v>87</v>
      </c>
      <c r="L3222" s="1" t="s">
        <v>3770</v>
      </c>
      <c r="M3222" s="1" t="s">
        <v>3810</v>
      </c>
      <c r="N3222" s="1" t="s">
        <v>3738</v>
      </c>
      <c r="O3222" s="1" t="s">
        <v>49</v>
      </c>
      <c r="P3222">
        <v>203.34389999999999</v>
      </c>
      <c r="Q3222" s="1" t="s">
        <v>3739</v>
      </c>
      <c r="R3222">
        <v>8.259996980484785E-2</v>
      </c>
      <c r="S3222" s="1" t="s">
        <v>3740</v>
      </c>
      <c r="T3222" s="1" t="s">
        <v>52</v>
      </c>
      <c r="U3222">
        <v>16.796199999999999</v>
      </c>
      <c r="V3222">
        <v>13.8436</v>
      </c>
      <c r="W3222">
        <v>13.8436</v>
      </c>
      <c r="X3222" s="1" t="s">
        <v>53</v>
      </c>
      <c r="Y3222" s="1" t="s">
        <v>49</v>
      </c>
      <c r="Z3222" s="1" t="s">
        <v>3770</v>
      </c>
      <c r="AA3222" s="1" t="s">
        <v>3789</v>
      </c>
      <c r="AB3222" s="1" t="s">
        <v>3790</v>
      </c>
      <c r="AC3222" s="1" t="s">
        <v>125</v>
      </c>
      <c r="AD3222" s="1" t="s">
        <v>3791</v>
      </c>
      <c r="AE3222" s="1" t="s">
        <v>3792</v>
      </c>
      <c r="AF3222" s="1" t="s">
        <v>70</v>
      </c>
      <c r="AG3222" s="1" t="s">
        <v>3745</v>
      </c>
      <c r="AH3222">
        <v>1418</v>
      </c>
      <c r="AI3222" s="1" t="s">
        <v>70</v>
      </c>
      <c r="AJ3222" s="1" t="s">
        <v>71</v>
      </c>
      <c r="AK3222" s="1" t="s">
        <v>72</v>
      </c>
      <c r="AL3222">
        <v>1</v>
      </c>
      <c r="AM3222" s="1" t="s">
        <v>6615</v>
      </c>
      <c r="AN3222" s="2">
        <v>46174</v>
      </c>
      <c r="AO3222" s="3">
        <v>46174</v>
      </c>
    </row>
    <row r="3223" spans="1:41">
      <c r="A3223" s="1" t="s">
        <v>6616</v>
      </c>
      <c r="B3223" s="1" t="s">
        <v>3733</v>
      </c>
      <c r="E3223" s="1" t="s">
        <v>3787</v>
      </c>
      <c r="F3223">
        <v>46182.833333333336</v>
      </c>
      <c r="G3223">
        <v>46183.833333333336</v>
      </c>
      <c r="H3223">
        <v>46173.833333333336</v>
      </c>
      <c r="I3223">
        <v>46203.833333333336</v>
      </c>
      <c r="J3223" s="1" t="s">
        <v>3769</v>
      </c>
      <c r="K3223" s="1" t="s">
        <v>87</v>
      </c>
      <c r="L3223" s="1" t="s">
        <v>3770</v>
      </c>
      <c r="M3223" s="1" t="s">
        <v>3813</v>
      </c>
      <c r="N3223" s="1" t="s">
        <v>3738</v>
      </c>
      <c r="O3223" s="1" t="s">
        <v>49</v>
      </c>
      <c r="P3223">
        <v>185.45769999999999</v>
      </c>
      <c r="Q3223" s="1" t="s">
        <v>3739</v>
      </c>
      <c r="R3223">
        <v>8.2599967539767838E-2</v>
      </c>
      <c r="S3223" s="1" t="s">
        <v>3740</v>
      </c>
      <c r="T3223" s="1" t="s">
        <v>52</v>
      </c>
      <c r="U3223">
        <v>15.3188</v>
      </c>
      <c r="V3223">
        <v>12.625999999999999</v>
      </c>
      <c r="W3223">
        <v>12.625999999999999</v>
      </c>
      <c r="X3223" s="1" t="s">
        <v>53</v>
      </c>
      <c r="Y3223" s="1" t="s">
        <v>49</v>
      </c>
      <c r="Z3223" s="1" t="s">
        <v>3770</v>
      </c>
      <c r="AA3223" s="1" t="s">
        <v>55</v>
      </c>
      <c r="AB3223" s="1" t="s">
        <v>56</v>
      </c>
      <c r="AC3223" s="1" t="s">
        <v>57</v>
      </c>
      <c r="AD3223" s="1" t="s">
        <v>58</v>
      </c>
      <c r="AE3223" s="1" t="s">
        <v>59</v>
      </c>
      <c r="AF3223" s="1" t="s">
        <v>56</v>
      </c>
      <c r="AG3223" s="1" t="s">
        <v>3745</v>
      </c>
      <c r="AH3223">
        <v>1419</v>
      </c>
      <c r="AI3223" s="1" t="s">
        <v>56</v>
      </c>
      <c r="AJ3223" s="1" t="s">
        <v>56</v>
      </c>
      <c r="AK3223" s="1" t="s">
        <v>61</v>
      </c>
      <c r="AL3223">
        <v>1</v>
      </c>
      <c r="AM3223" s="1" t="s">
        <v>6617</v>
      </c>
      <c r="AN3223" s="2">
        <v>46174</v>
      </c>
      <c r="AO3223" s="3">
        <v>46174</v>
      </c>
    </row>
    <row r="3224" spans="1:41">
      <c r="A3224" s="1" t="s">
        <v>6618</v>
      </c>
      <c r="B3224" s="1" t="s">
        <v>3733</v>
      </c>
      <c r="E3224" s="1" t="s">
        <v>3787</v>
      </c>
      <c r="F3224">
        <v>46182.833333333336</v>
      </c>
      <c r="G3224">
        <v>46183.833333333336</v>
      </c>
      <c r="H3224">
        <v>46173.833333333336</v>
      </c>
      <c r="I3224">
        <v>46203.833333333336</v>
      </c>
      <c r="J3224" s="1" t="s">
        <v>3777</v>
      </c>
      <c r="K3224" s="1" t="s">
        <v>107</v>
      </c>
      <c r="L3224" s="1" t="s">
        <v>3778</v>
      </c>
      <c r="M3224" s="1" t="s">
        <v>3816</v>
      </c>
      <c r="N3224" s="1" t="s">
        <v>3738</v>
      </c>
      <c r="O3224" s="1" t="s">
        <v>49</v>
      </c>
      <c r="P3224">
        <v>144.89400000000001</v>
      </c>
      <c r="Q3224" s="1" t="s">
        <v>3780</v>
      </c>
      <c r="R3224">
        <v>0.5</v>
      </c>
      <c r="S3224" s="1" t="s">
        <v>51</v>
      </c>
      <c r="T3224" s="1" t="s">
        <v>52</v>
      </c>
      <c r="U3224">
        <v>72.447000000000003</v>
      </c>
      <c r="V3224">
        <v>66.651200000000003</v>
      </c>
      <c r="W3224">
        <v>66.651200000000003</v>
      </c>
      <c r="X3224" s="1" t="s">
        <v>53</v>
      </c>
      <c r="Y3224" s="1" t="s">
        <v>49</v>
      </c>
      <c r="Z3224" s="1" t="s">
        <v>3778</v>
      </c>
      <c r="AA3224" s="1" t="s">
        <v>3817</v>
      </c>
      <c r="AB3224" s="1" t="s">
        <v>3790</v>
      </c>
      <c r="AC3224" s="1" t="s">
        <v>125</v>
      </c>
      <c r="AD3224" s="1" t="s">
        <v>3791</v>
      </c>
      <c r="AE3224" s="1" t="s">
        <v>3792</v>
      </c>
      <c r="AF3224" s="1" t="s">
        <v>70</v>
      </c>
      <c r="AG3224" s="1" t="s">
        <v>3745</v>
      </c>
      <c r="AH3224">
        <v>1420</v>
      </c>
      <c r="AI3224" s="1" t="s">
        <v>113</v>
      </c>
      <c r="AJ3224" s="1" t="s">
        <v>114</v>
      </c>
      <c r="AK3224" s="1" t="s">
        <v>115</v>
      </c>
      <c r="AL3224">
        <v>1</v>
      </c>
      <c r="AM3224" s="1" t="s">
        <v>6619</v>
      </c>
      <c r="AN3224" s="2">
        <v>46174</v>
      </c>
      <c r="AO3224" s="3">
        <v>46174</v>
      </c>
    </row>
    <row r="3225" spans="1:41">
      <c r="A3225" s="1" t="s">
        <v>6620</v>
      </c>
      <c r="B3225" s="1" t="s">
        <v>3733</v>
      </c>
      <c r="E3225" s="1" t="s">
        <v>3787</v>
      </c>
      <c r="F3225">
        <v>46182.833333333336</v>
      </c>
      <c r="G3225">
        <v>46183.833333333336</v>
      </c>
      <c r="H3225">
        <v>46173.833333333336</v>
      </c>
      <c r="I3225">
        <v>46203.833333333336</v>
      </c>
      <c r="J3225" s="1" t="s">
        <v>3777</v>
      </c>
      <c r="K3225" s="1" t="s">
        <v>107</v>
      </c>
      <c r="L3225" s="1" t="s">
        <v>3778</v>
      </c>
      <c r="M3225" s="1" t="s">
        <v>3820</v>
      </c>
      <c r="N3225" s="1" t="s">
        <v>3738</v>
      </c>
      <c r="O3225" s="1" t="s">
        <v>49</v>
      </c>
      <c r="P3225">
        <v>146.89340000000001</v>
      </c>
      <c r="Q3225" s="1" t="s">
        <v>3780</v>
      </c>
      <c r="R3225">
        <v>0.5</v>
      </c>
      <c r="S3225" s="1" t="s">
        <v>51</v>
      </c>
      <c r="T3225" s="1" t="s">
        <v>52</v>
      </c>
      <c r="U3225">
        <v>73.446700000000007</v>
      </c>
      <c r="V3225">
        <v>67.570999999999998</v>
      </c>
      <c r="W3225">
        <v>67.570999999999998</v>
      </c>
      <c r="X3225" s="1" t="s">
        <v>53</v>
      </c>
      <c r="Y3225" s="1" t="s">
        <v>49</v>
      </c>
      <c r="Z3225" s="1" t="s">
        <v>3778</v>
      </c>
      <c r="AA3225" s="1" t="s">
        <v>3817</v>
      </c>
      <c r="AB3225" s="1" t="s">
        <v>3790</v>
      </c>
      <c r="AC3225" s="1" t="s">
        <v>125</v>
      </c>
      <c r="AD3225" s="1" t="s">
        <v>3791</v>
      </c>
      <c r="AE3225" s="1" t="s">
        <v>3792</v>
      </c>
      <c r="AF3225" s="1" t="s">
        <v>70</v>
      </c>
      <c r="AG3225" s="1" t="s">
        <v>3745</v>
      </c>
      <c r="AH3225">
        <v>1421</v>
      </c>
      <c r="AI3225" s="1" t="s">
        <v>113</v>
      </c>
      <c r="AJ3225" s="1" t="s">
        <v>114</v>
      </c>
      <c r="AK3225" s="1" t="s">
        <v>115</v>
      </c>
      <c r="AL3225">
        <v>1</v>
      </c>
      <c r="AM3225" s="1" t="s">
        <v>6621</v>
      </c>
      <c r="AN3225" s="2">
        <v>46174</v>
      </c>
      <c r="AO3225" s="3">
        <v>46174</v>
      </c>
    </row>
    <row r="3226" spans="1:41">
      <c r="A3226" s="1" t="s">
        <v>6622</v>
      </c>
      <c r="B3226" s="1" t="s">
        <v>3733</v>
      </c>
      <c r="E3226" s="1" t="s">
        <v>3734</v>
      </c>
      <c r="F3226">
        <v>46183.833333333336</v>
      </c>
      <c r="G3226">
        <v>46184.833333333336</v>
      </c>
      <c r="H3226">
        <v>46173.833333333336</v>
      </c>
      <c r="I3226">
        <v>46203.833333333336</v>
      </c>
      <c r="J3226" s="1" t="s">
        <v>3735</v>
      </c>
      <c r="K3226" s="1" t="s">
        <v>45</v>
      </c>
      <c r="L3226" s="1" t="s">
        <v>3736</v>
      </c>
      <c r="M3226" s="1" t="s">
        <v>3737</v>
      </c>
      <c r="N3226" s="1" t="s">
        <v>3738</v>
      </c>
      <c r="O3226" s="1" t="s">
        <v>49</v>
      </c>
      <c r="P3226">
        <v>1473.8884</v>
      </c>
      <c r="Q3226" s="1" t="s">
        <v>3739</v>
      </c>
      <c r="R3226">
        <v>3.1611009354575288E-2</v>
      </c>
      <c r="S3226" s="1" t="s">
        <v>3740</v>
      </c>
      <c r="T3226" s="1" t="s">
        <v>52</v>
      </c>
      <c r="U3226">
        <v>46.591099999999997</v>
      </c>
      <c r="V3226">
        <v>37.805199999999999</v>
      </c>
      <c r="W3226">
        <v>37.805199999999999</v>
      </c>
      <c r="X3226" s="1" t="s">
        <v>53</v>
      </c>
      <c r="Y3226" s="1" t="s">
        <v>49</v>
      </c>
      <c r="Z3226" s="1" t="s">
        <v>3736</v>
      </c>
      <c r="AA3226" s="1" t="s">
        <v>3741</v>
      </c>
      <c r="AB3226" s="1" t="s">
        <v>3742</v>
      </c>
      <c r="AC3226" s="1" t="s">
        <v>67</v>
      </c>
      <c r="AD3226" s="1" t="s">
        <v>3743</v>
      </c>
      <c r="AE3226" s="1" t="s">
        <v>3744</v>
      </c>
      <c r="AF3226" s="1" t="s">
        <v>70</v>
      </c>
      <c r="AG3226" s="1" t="s">
        <v>3745</v>
      </c>
      <c r="AH3226">
        <v>1422</v>
      </c>
      <c r="AI3226" s="1" t="s">
        <v>70</v>
      </c>
      <c r="AJ3226" s="1" t="s">
        <v>71</v>
      </c>
      <c r="AK3226" s="1" t="s">
        <v>72</v>
      </c>
      <c r="AL3226">
        <v>1</v>
      </c>
      <c r="AM3226" s="1" t="s">
        <v>6623</v>
      </c>
      <c r="AN3226" s="2">
        <v>46174</v>
      </c>
      <c r="AO3226" s="3">
        <v>46174</v>
      </c>
    </row>
    <row r="3227" spans="1:41">
      <c r="A3227" s="1" t="s">
        <v>6624</v>
      </c>
      <c r="B3227" s="1" t="s">
        <v>3733</v>
      </c>
      <c r="E3227" s="1" t="s">
        <v>3734</v>
      </c>
      <c r="F3227">
        <v>46183.833333333336</v>
      </c>
      <c r="G3227">
        <v>46184.833333333336</v>
      </c>
      <c r="H3227">
        <v>46173.833333333336</v>
      </c>
      <c r="I3227">
        <v>46203.833333333336</v>
      </c>
      <c r="J3227" s="1" t="s">
        <v>3735</v>
      </c>
      <c r="K3227" s="1" t="s">
        <v>45</v>
      </c>
      <c r="L3227" s="1" t="s">
        <v>3736</v>
      </c>
      <c r="M3227" s="1" t="s">
        <v>3748</v>
      </c>
      <c r="N3227" s="1" t="s">
        <v>3738</v>
      </c>
      <c r="O3227" s="1" t="s">
        <v>49</v>
      </c>
      <c r="P3227">
        <v>1565.2157999999999</v>
      </c>
      <c r="Q3227" s="1" t="s">
        <v>3739</v>
      </c>
      <c r="R3227">
        <v>3.1610976582270633E-2</v>
      </c>
      <c r="S3227" s="1" t="s">
        <v>3740</v>
      </c>
      <c r="T3227" s="1" t="s">
        <v>52</v>
      </c>
      <c r="U3227">
        <v>49.478000000000002</v>
      </c>
      <c r="V3227">
        <v>40.147799999999997</v>
      </c>
      <c r="W3227">
        <v>40.147799999999997</v>
      </c>
      <c r="X3227" s="1" t="s">
        <v>53</v>
      </c>
      <c r="Y3227" s="1" t="s">
        <v>49</v>
      </c>
      <c r="Z3227" s="1" t="s">
        <v>3736</v>
      </c>
      <c r="AA3227" s="1" t="s">
        <v>3741</v>
      </c>
      <c r="AB3227" s="1" t="s">
        <v>3742</v>
      </c>
      <c r="AC3227" s="1" t="s">
        <v>67</v>
      </c>
      <c r="AD3227" s="1" t="s">
        <v>3743</v>
      </c>
      <c r="AE3227" s="1" t="s">
        <v>3744</v>
      </c>
      <c r="AF3227" s="1" t="s">
        <v>70</v>
      </c>
      <c r="AG3227" s="1" t="s">
        <v>3745</v>
      </c>
      <c r="AH3227">
        <v>1423</v>
      </c>
      <c r="AI3227" s="1" t="s">
        <v>70</v>
      </c>
      <c r="AJ3227" s="1" t="s">
        <v>71</v>
      </c>
      <c r="AK3227" s="1" t="s">
        <v>72</v>
      </c>
      <c r="AL3227">
        <v>1</v>
      </c>
      <c r="AM3227" s="1" t="s">
        <v>6625</v>
      </c>
      <c r="AN3227" s="2">
        <v>46174</v>
      </c>
      <c r="AO3227" s="3">
        <v>46174</v>
      </c>
    </row>
    <row r="3228" spans="1:41">
      <c r="A3228" s="1" t="s">
        <v>6626</v>
      </c>
      <c r="B3228" s="1" t="s">
        <v>3733</v>
      </c>
      <c r="E3228" s="1" t="s">
        <v>3734</v>
      </c>
      <c r="F3228">
        <v>46183.833333333336</v>
      </c>
      <c r="G3228">
        <v>46184.833333333336</v>
      </c>
      <c r="H3228">
        <v>46173.833333333336</v>
      </c>
      <c r="I3228">
        <v>46203.833333333336</v>
      </c>
      <c r="J3228" s="1" t="s">
        <v>3751</v>
      </c>
      <c r="K3228" s="1" t="s">
        <v>124</v>
      </c>
      <c r="L3228" s="1" t="s">
        <v>3752</v>
      </c>
      <c r="M3228" s="1" t="s">
        <v>3753</v>
      </c>
      <c r="N3228" s="1" t="s">
        <v>3738</v>
      </c>
      <c r="O3228" s="1" t="s">
        <v>49</v>
      </c>
      <c r="P3228">
        <v>12.768599999999999</v>
      </c>
      <c r="Q3228" s="1" t="s">
        <v>3754</v>
      </c>
      <c r="R3228">
        <v>6.2499882524317458</v>
      </c>
      <c r="S3228" s="1" t="s">
        <v>51</v>
      </c>
      <c r="T3228" s="1" t="s">
        <v>52</v>
      </c>
      <c r="U3228">
        <v>79.803600000000003</v>
      </c>
      <c r="V3228">
        <v>75.813400000000001</v>
      </c>
      <c r="W3228">
        <v>75.813400000000001</v>
      </c>
      <c r="X3228" s="1" t="s">
        <v>53</v>
      </c>
      <c r="Y3228" s="1" t="s">
        <v>49</v>
      </c>
      <c r="Z3228" s="1" t="s">
        <v>3752</v>
      </c>
      <c r="AA3228" s="1" t="s">
        <v>3741</v>
      </c>
      <c r="AB3228" s="1" t="s">
        <v>3742</v>
      </c>
      <c r="AC3228" s="1" t="s">
        <v>67</v>
      </c>
      <c r="AD3228" s="1" t="s">
        <v>3743</v>
      </c>
      <c r="AE3228" s="1" t="s">
        <v>3744</v>
      </c>
      <c r="AF3228" s="1" t="s">
        <v>70</v>
      </c>
      <c r="AG3228" s="1" t="s">
        <v>3745</v>
      </c>
      <c r="AH3228">
        <v>1424</v>
      </c>
      <c r="AI3228" s="1" t="s">
        <v>70</v>
      </c>
      <c r="AJ3228" s="1" t="s">
        <v>71</v>
      </c>
      <c r="AK3228" s="1" t="s">
        <v>72</v>
      </c>
      <c r="AL3228">
        <v>1</v>
      </c>
      <c r="AM3228" s="1" t="s">
        <v>6627</v>
      </c>
      <c r="AN3228" s="2">
        <v>46174</v>
      </c>
      <c r="AO3228" s="3">
        <v>46174</v>
      </c>
    </row>
    <row r="3229" spans="1:41">
      <c r="A3229" s="1" t="s">
        <v>6628</v>
      </c>
      <c r="B3229" s="1" t="s">
        <v>3733</v>
      </c>
      <c r="E3229" s="1" t="s">
        <v>3734</v>
      </c>
      <c r="F3229">
        <v>46183.833333333336</v>
      </c>
      <c r="G3229">
        <v>46184.833333333336</v>
      </c>
      <c r="H3229">
        <v>46173.833333333336</v>
      </c>
      <c r="I3229">
        <v>46203.833333333336</v>
      </c>
      <c r="J3229" s="1" t="s">
        <v>3751</v>
      </c>
      <c r="K3229" s="1" t="s">
        <v>124</v>
      </c>
      <c r="L3229" s="1" t="s">
        <v>3752</v>
      </c>
      <c r="M3229" s="1" t="s">
        <v>3757</v>
      </c>
      <c r="N3229" s="1" t="s">
        <v>3738</v>
      </c>
      <c r="O3229" s="1" t="s">
        <v>49</v>
      </c>
      <c r="P3229">
        <v>12.4764</v>
      </c>
      <c r="Q3229" s="1" t="s">
        <v>3754</v>
      </c>
      <c r="R3229">
        <v>6.2499759546022888</v>
      </c>
      <c r="S3229" s="1" t="s">
        <v>51</v>
      </c>
      <c r="T3229" s="1" t="s">
        <v>52</v>
      </c>
      <c r="U3229">
        <v>77.977199999999996</v>
      </c>
      <c r="V3229">
        <v>74.078299999999999</v>
      </c>
      <c r="W3229">
        <v>74.078299999999999</v>
      </c>
      <c r="X3229" s="1" t="s">
        <v>53</v>
      </c>
      <c r="Y3229" s="1" t="s">
        <v>49</v>
      </c>
      <c r="Z3229" s="1" t="s">
        <v>3752</v>
      </c>
      <c r="AA3229" s="1" t="s">
        <v>3741</v>
      </c>
      <c r="AB3229" s="1" t="s">
        <v>3742</v>
      </c>
      <c r="AC3229" s="1" t="s">
        <v>67</v>
      </c>
      <c r="AD3229" s="1" t="s">
        <v>3743</v>
      </c>
      <c r="AE3229" s="1" t="s">
        <v>3744</v>
      </c>
      <c r="AF3229" s="1" t="s">
        <v>70</v>
      </c>
      <c r="AG3229" s="1" t="s">
        <v>3745</v>
      </c>
      <c r="AH3229">
        <v>1425</v>
      </c>
      <c r="AI3229" s="1" t="s">
        <v>70</v>
      </c>
      <c r="AJ3229" s="1" t="s">
        <v>71</v>
      </c>
      <c r="AK3229" s="1" t="s">
        <v>72</v>
      </c>
      <c r="AL3229">
        <v>1</v>
      </c>
      <c r="AM3229" s="1" t="s">
        <v>6629</v>
      </c>
      <c r="AN3229" s="2">
        <v>46174</v>
      </c>
      <c r="AO3229" s="3">
        <v>46174</v>
      </c>
    </row>
    <row r="3230" spans="1:41">
      <c r="A3230" s="1" t="s">
        <v>6630</v>
      </c>
      <c r="B3230" s="1" t="s">
        <v>3733</v>
      </c>
      <c r="E3230" s="1" t="s">
        <v>3734</v>
      </c>
      <c r="F3230">
        <v>46183.833333333336</v>
      </c>
      <c r="G3230">
        <v>46184.833333333336</v>
      </c>
      <c r="H3230">
        <v>46173.833333333336</v>
      </c>
      <c r="I3230">
        <v>46203.833333333336</v>
      </c>
      <c r="J3230" s="1" t="s">
        <v>3760</v>
      </c>
      <c r="K3230" s="1" t="s">
        <v>76</v>
      </c>
      <c r="L3230" s="1" t="s">
        <v>3761</v>
      </c>
      <c r="M3230" s="1" t="s">
        <v>3762</v>
      </c>
      <c r="N3230" s="1" t="s">
        <v>3738</v>
      </c>
      <c r="O3230" s="1" t="s">
        <v>49</v>
      </c>
      <c r="P3230">
        <v>310.5188</v>
      </c>
      <c r="Q3230" s="1" t="s">
        <v>3763</v>
      </c>
      <c r="R3230">
        <v>2.6000036068669595E-2</v>
      </c>
      <c r="S3230" s="1" t="s">
        <v>51</v>
      </c>
      <c r="T3230" s="1" t="s">
        <v>52</v>
      </c>
      <c r="U3230">
        <v>8.0734999999999992</v>
      </c>
      <c r="V3230">
        <v>7.4524999999999997</v>
      </c>
      <c r="W3230">
        <v>7.4524999999999997</v>
      </c>
      <c r="X3230" s="1" t="s">
        <v>53</v>
      </c>
      <c r="Y3230" s="1" t="s">
        <v>49</v>
      </c>
      <c r="Z3230" s="1" t="s">
        <v>3761</v>
      </c>
      <c r="AA3230" s="1" t="s">
        <v>3741</v>
      </c>
      <c r="AB3230" s="1" t="s">
        <v>3742</v>
      </c>
      <c r="AC3230" s="1" t="s">
        <v>67</v>
      </c>
      <c r="AD3230" s="1" t="s">
        <v>3743</v>
      </c>
      <c r="AE3230" s="1" t="s">
        <v>3744</v>
      </c>
      <c r="AF3230" s="1" t="s">
        <v>70</v>
      </c>
      <c r="AG3230" s="1" t="s">
        <v>3745</v>
      </c>
      <c r="AH3230">
        <v>1426</v>
      </c>
      <c r="AI3230" s="1" t="s">
        <v>70</v>
      </c>
      <c r="AJ3230" s="1" t="s">
        <v>71</v>
      </c>
      <c r="AK3230" s="1" t="s">
        <v>72</v>
      </c>
      <c r="AL3230">
        <v>1</v>
      </c>
      <c r="AM3230" s="1" t="s">
        <v>6631</v>
      </c>
      <c r="AN3230" s="2">
        <v>46174</v>
      </c>
      <c r="AO3230" s="3">
        <v>46174</v>
      </c>
    </row>
    <row r="3231" spans="1:41">
      <c r="A3231" s="1" t="s">
        <v>6632</v>
      </c>
      <c r="B3231" s="1" t="s">
        <v>3733</v>
      </c>
      <c r="E3231" s="1" t="s">
        <v>3734</v>
      </c>
      <c r="F3231">
        <v>46183.833333333336</v>
      </c>
      <c r="G3231">
        <v>46184.833333333336</v>
      </c>
      <c r="H3231">
        <v>46173.833333333336</v>
      </c>
      <c r="I3231">
        <v>46203.833333333336</v>
      </c>
      <c r="J3231" s="1" t="s">
        <v>3760</v>
      </c>
      <c r="K3231" s="1" t="s">
        <v>76</v>
      </c>
      <c r="L3231" s="1" t="s">
        <v>3761</v>
      </c>
      <c r="M3231" s="1" t="s">
        <v>3766</v>
      </c>
      <c r="N3231" s="1" t="s">
        <v>3738</v>
      </c>
      <c r="O3231" s="1" t="s">
        <v>49</v>
      </c>
      <c r="P3231">
        <v>340.05939999999998</v>
      </c>
      <c r="Q3231" s="1" t="s">
        <v>3763</v>
      </c>
      <c r="R3231">
        <v>2.5999869434575256E-2</v>
      </c>
      <c r="S3231" s="1" t="s">
        <v>51</v>
      </c>
      <c r="T3231" s="1" t="s">
        <v>52</v>
      </c>
      <c r="U3231">
        <v>8.8414999999999999</v>
      </c>
      <c r="V3231">
        <v>8.1614000000000004</v>
      </c>
      <c r="W3231">
        <v>8.1614000000000004</v>
      </c>
      <c r="X3231" s="1" t="s">
        <v>53</v>
      </c>
      <c r="Y3231" s="1" t="s">
        <v>49</v>
      </c>
      <c r="Z3231" s="1" t="s">
        <v>3761</v>
      </c>
      <c r="AA3231" s="1" t="s">
        <v>3741</v>
      </c>
      <c r="AB3231" s="1" t="s">
        <v>3742</v>
      </c>
      <c r="AC3231" s="1" t="s">
        <v>67</v>
      </c>
      <c r="AD3231" s="1" t="s">
        <v>3743</v>
      </c>
      <c r="AE3231" s="1" t="s">
        <v>3744</v>
      </c>
      <c r="AF3231" s="1" t="s">
        <v>70</v>
      </c>
      <c r="AG3231" s="1" t="s">
        <v>3745</v>
      </c>
      <c r="AH3231">
        <v>1427</v>
      </c>
      <c r="AI3231" s="1" t="s">
        <v>70</v>
      </c>
      <c r="AJ3231" s="1" t="s">
        <v>71</v>
      </c>
      <c r="AK3231" s="1" t="s">
        <v>72</v>
      </c>
      <c r="AL3231">
        <v>1</v>
      </c>
      <c r="AM3231" s="1" t="s">
        <v>6633</v>
      </c>
      <c r="AN3231" s="2">
        <v>46174</v>
      </c>
      <c r="AO3231" s="3">
        <v>46174</v>
      </c>
    </row>
    <row r="3232" spans="1:41">
      <c r="A3232" s="1" t="s">
        <v>6634</v>
      </c>
      <c r="B3232" s="1" t="s">
        <v>3733</v>
      </c>
      <c r="E3232" s="1" t="s">
        <v>3734</v>
      </c>
      <c r="F3232">
        <v>46183.833333333336</v>
      </c>
      <c r="G3232">
        <v>46184.833333333336</v>
      </c>
      <c r="H3232">
        <v>46173.833333333336</v>
      </c>
      <c r="I3232">
        <v>46203.833333333336</v>
      </c>
      <c r="J3232" s="1" t="s">
        <v>3769</v>
      </c>
      <c r="K3232" s="1" t="s">
        <v>87</v>
      </c>
      <c r="L3232" s="1" t="s">
        <v>3770</v>
      </c>
      <c r="M3232" s="1" t="s">
        <v>3771</v>
      </c>
      <c r="N3232" s="1" t="s">
        <v>3738</v>
      </c>
      <c r="O3232" s="1" t="s">
        <v>49</v>
      </c>
      <c r="P3232">
        <v>416.07400000000001</v>
      </c>
      <c r="Q3232" s="1" t="s">
        <v>3739</v>
      </c>
      <c r="R3232">
        <v>8.2599970197609077E-2</v>
      </c>
      <c r="S3232" s="1" t="s">
        <v>3740</v>
      </c>
      <c r="T3232" s="1" t="s">
        <v>52</v>
      </c>
      <c r="U3232">
        <v>34.367699999999999</v>
      </c>
      <c r="V3232">
        <v>28.3263</v>
      </c>
      <c r="W3232">
        <v>28.3263</v>
      </c>
      <c r="X3232" s="1" t="s">
        <v>53</v>
      </c>
      <c r="Y3232" s="1" t="s">
        <v>49</v>
      </c>
      <c r="Z3232" s="1" t="s">
        <v>3770</v>
      </c>
      <c r="AA3232" s="1" t="s">
        <v>55</v>
      </c>
      <c r="AB3232" s="1" t="s">
        <v>56</v>
      </c>
      <c r="AC3232" s="1" t="s">
        <v>57</v>
      </c>
      <c r="AD3232" s="1" t="s">
        <v>58</v>
      </c>
      <c r="AE3232" s="1" t="s">
        <v>59</v>
      </c>
      <c r="AF3232" s="1" t="s">
        <v>56</v>
      </c>
      <c r="AG3232" s="1" t="s">
        <v>3745</v>
      </c>
      <c r="AH3232">
        <v>1428</v>
      </c>
      <c r="AI3232" s="1" t="s">
        <v>56</v>
      </c>
      <c r="AJ3232" s="1" t="s">
        <v>56</v>
      </c>
      <c r="AK3232" s="1" t="s">
        <v>61</v>
      </c>
      <c r="AL3232">
        <v>1</v>
      </c>
      <c r="AM3232" s="1" t="s">
        <v>6635</v>
      </c>
      <c r="AN3232" s="2">
        <v>46174</v>
      </c>
      <c r="AO3232" s="3">
        <v>46174</v>
      </c>
    </row>
    <row r="3233" spans="1:41">
      <c r="A3233" s="1" t="s">
        <v>6636</v>
      </c>
      <c r="B3233" s="1" t="s">
        <v>3733</v>
      </c>
      <c r="E3233" s="1" t="s">
        <v>3734</v>
      </c>
      <c r="F3233">
        <v>46183.833333333336</v>
      </c>
      <c r="G3233">
        <v>46184.833333333336</v>
      </c>
      <c r="H3233">
        <v>46173.833333333336</v>
      </c>
      <c r="I3233">
        <v>46203.833333333336</v>
      </c>
      <c r="J3233" s="1" t="s">
        <v>3769</v>
      </c>
      <c r="K3233" s="1" t="s">
        <v>87</v>
      </c>
      <c r="L3233" s="1" t="s">
        <v>3770</v>
      </c>
      <c r="M3233" s="1" t="s">
        <v>3774</v>
      </c>
      <c r="N3233" s="1" t="s">
        <v>3738</v>
      </c>
      <c r="O3233" s="1" t="s">
        <v>49</v>
      </c>
      <c r="P3233">
        <v>382.37630000000001</v>
      </c>
      <c r="Q3233" s="1" t="s">
        <v>3739</v>
      </c>
      <c r="R3233">
        <v>8.260004608026178E-2</v>
      </c>
      <c r="S3233" s="1" t="s">
        <v>3740</v>
      </c>
      <c r="T3233" s="1" t="s">
        <v>52</v>
      </c>
      <c r="U3233">
        <v>31.584299999999999</v>
      </c>
      <c r="V3233">
        <v>26.0321</v>
      </c>
      <c r="W3233">
        <v>26.0321</v>
      </c>
      <c r="X3233" s="1" t="s">
        <v>53</v>
      </c>
      <c r="Y3233" s="1" t="s">
        <v>49</v>
      </c>
      <c r="Z3233" s="1" t="s">
        <v>3770</v>
      </c>
      <c r="AA3233" s="1" t="s">
        <v>3741</v>
      </c>
      <c r="AB3233" s="1" t="s">
        <v>3742</v>
      </c>
      <c r="AC3233" s="1" t="s">
        <v>67</v>
      </c>
      <c r="AD3233" s="1" t="s">
        <v>3743</v>
      </c>
      <c r="AE3233" s="1" t="s">
        <v>3744</v>
      </c>
      <c r="AF3233" s="1" t="s">
        <v>70</v>
      </c>
      <c r="AG3233" s="1" t="s">
        <v>3745</v>
      </c>
      <c r="AH3233">
        <v>1429</v>
      </c>
      <c r="AI3233" s="1" t="s">
        <v>70</v>
      </c>
      <c r="AJ3233" s="1" t="s">
        <v>71</v>
      </c>
      <c r="AK3233" s="1" t="s">
        <v>72</v>
      </c>
      <c r="AL3233">
        <v>1</v>
      </c>
      <c r="AM3233" s="1" t="s">
        <v>6637</v>
      </c>
      <c r="AN3233" s="2">
        <v>46174</v>
      </c>
      <c r="AO3233" s="3">
        <v>46174</v>
      </c>
    </row>
    <row r="3234" spans="1:41">
      <c r="A3234" s="1" t="s">
        <v>6638</v>
      </c>
      <c r="B3234" s="1" t="s">
        <v>3733</v>
      </c>
      <c r="E3234" s="1" t="s">
        <v>3734</v>
      </c>
      <c r="F3234">
        <v>46183.833333333336</v>
      </c>
      <c r="G3234">
        <v>46184.833333333336</v>
      </c>
      <c r="H3234">
        <v>46173.833333333336</v>
      </c>
      <c r="I3234">
        <v>46203.833333333336</v>
      </c>
      <c r="J3234" s="1" t="s">
        <v>3777</v>
      </c>
      <c r="K3234" s="1" t="s">
        <v>107</v>
      </c>
      <c r="L3234" s="1" t="s">
        <v>3778</v>
      </c>
      <c r="M3234" s="1" t="s">
        <v>3779</v>
      </c>
      <c r="N3234" s="1" t="s">
        <v>3738</v>
      </c>
      <c r="O3234" s="1" t="s">
        <v>49</v>
      </c>
      <c r="P3234">
        <v>307.80939999999998</v>
      </c>
      <c r="Q3234" s="1" t="s">
        <v>3780</v>
      </c>
      <c r="R3234">
        <v>0.5</v>
      </c>
      <c r="S3234" s="1" t="s">
        <v>51</v>
      </c>
      <c r="T3234" s="1" t="s">
        <v>52</v>
      </c>
      <c r="U3234">
        <v>153.90469999999999</v>
      </c>
      <c r="V3234">
        <v>141.59229999999999</v>
      </c>
      <c r="W3234">
        <v>141.59229999999999</v>
      </c>
      <c r="X3234" s="1" t="s">
        <v>53</v>
      </c>
      <c r="Y3234" s="1" t="s">
        <v>49</v>
      </c>
      <c r="Z3234" s="1" t="s">
        <v>3778</v>
      </c>
      <c r="AA3234" s="1" t="s">
        <v>3781</v>
      </c>
      <c r="AB3234" s="1" t="s">
        <v>3742</v>
      </c>
      <c r="AC3234" s="1" t="s">
        <v>67</v>
      </c>
      <c r="AD3234" s="1" t="s">
        <v>3743</v>
      </c>
      <c r="AE3234" s="1" t="s">
        <v>3744</v>
      </c>
      <c r="AF3234" s="1" t="s">
        <v>70</v>
      </c>
      <c r="AG3234" s="1" t="s">
        <v>3745</v>
      </c>
      <c r="AH3234">
        <v>1430</v>
      </c>
      <c r="AI3234" s="1" t="s">
        <v>113</v>
      </c>
      <c r="AJ3234" s="1" t="s">
        <v>114</v>
      </c>
      <c r="AK3234" s="1" t="s">
        <v>115</v>
      </c>
      <c r="AL3234">
        <v>1</v>
      </c>
      <c r="AM3234" s="1" t="s">
        <v>6639</v>
      </c>
      <c r="AN3234" s="2">
        <v>46174</v>
      </c>
      <c r="AO3234" s="3">
        <v>46174</v>
      </c>
    </row>
    <row r="3235" spans="1:41">
      <c r="A3235" s="1" t="s">
        <v>6640</v>
      </c>
      <c r="B3235" s="1" t="s">
        <v>3733</v>
      </c>
      <c r="E3235" s="1" t="s">
        <v>3734</v>
      </c>
      <c r="F3235">
        <v>46183.833333333336</v>
      </c>
      <c r="G3235">
        <v>46184.833333333336</v>
      </c>
      <c r="H3235">
        <v>46173.833333333336</v>
      </c>
      <c r="I3235">
        <v>46203.833333333336</v>
      </c>
      <c r="J3235" s="1" t="s">
        <v>3777</v>
      </c>
      <c r="K3235" s="1" t="s">
        <v>107</v>
      </c>
      <c r="L3235" s="1" t="s">
        <v>3778</v>
      </c>
      <c r="M3235" s="1" t="s">
        <v>3784</v>
      </c>
      <c r="N3235" s="1" t="s">
        <v>3738</v>
      </c>
      <c r="O3235" s="1" t="s">
        <v>49</v>
      </c>
      <c r="P3235">
        <v>278.16550000000001</v>
      </c>
      <c r="Q3235" s="1" t="s">
        <v>3780</v>
      </c>
      <c r="R3235">
        <v>0.50000017974910627</v>
      </c>
      <c r="S3235" s="1" t="s">
        <v>51</v>
      </c>
      <c r="T3235" s="1" t="s">
        <v>52</v>
      </c>
      <c r="U3235">
        <v>139.08279999999999</v>
      </c>
      <c r="V3235">
        <v>127.95610000000001</v>
      </c>
      <c r="W3235">
        <v>127.95610000000001</v>
      </c>
      <c r="X3235" s="1" t="s">
        <v>53</v>
      </c>
      <c r="Y3235" s="1" t="s">
        <v>49</v>
      </c>
      <c r="Z3235" s="1" t="s">
        <v>3778</v>
      </c>
      <c r="AA3235" s="1" t="s">
        <v>3781</v>
      </c>
      <c r="AB3235" s="1" t="s">
        <v>3742</v>
      </c>
      <c r="AC3235" s="1" t="s">
        <v>67</v>
      </c>
      <c r="AD3235" s="1" t="s">
        <v>3743</v>
      </c>
      <c r="AE3235" s="1" t="s">
        <v>3744</v>
      </c>
      <c r="AF3235" s="1" t="s">
        <v>70</v>
      </c>
      <c r="AG3235" s="1" t="s">
        <v>3745</v>
      </c>
      <c r="AH3235">
        <v>1431</v>
      </c>
      <c r="AI3235" s="1" t="s">
        <v>113</v>
      </c>
      <c r="AJ3235" s="1" t="s">
        <v>114</v>
      </c>
      <c r="AK3235" s="1" t="s">
        <v>115</v>
      </c>
      <c r="AL3235">
        <v>1</v>
      </c>
      <c r="AM3235" s="1" t="s">
        <v>6641</v>
      </c>
      <c r="AN3235" s="2">
        <v>46174</v>
      </c>
      <c r="AO3235" s="3">
        <v>46174</v>
      </c>
    </row>
    <row r="3236" spans="1:41">
      <c r="A3236" s="1" t="s">
        <v>6642</v>
      </c>
      <c r="B3236" s="1" t="s">
        <v>3733</v>
      </c>
      <c r="E3236" s="1" t="s">
        <v>3787</v>
      </c>
      <c r="F3236">
        <v>46183.833333333336</v>
      </c>
      <c r="G3236">
        <v>46184.833333333336</v>
      </c>
      <c r="H3236">
        <v>46173.833333333336</v>
      </c>
      <c r="I3236">
        <v>46203.833333333336</v>
      </c>
      <c r="J3236" s="1" t="s">
        <v>3735</v>
      </c>
      <c r="K3236" s="1" t="s">
        <v>45</v>
      </c>
      <c r="L3236" s="1" t="s">
        <v>3736</v>
      </c>
      <c r="M3236" s="1" t="s">
        <v>3788</v>
      </c>
      <c r="N3236" s="1" t="s">
        <v>3738</v>
      </c>
      <c r="O3236" s="1" t="s">
        <v>49</v>
      </c>
      <c r="P3236">
        <v>692.32</v>
      </c>
      <c r="Q3236" s="1" t="s">
        <v>3739</v>
      </c>
      <c r="R3236">
        <v>3.1610960249595567E-2</v>
      </c>
      <c r="S3236" s="1" t="s">
        <v>3740</v>
      </c>
      <c r="T3236" s="1" t="s">
        <v>52</v>
      </c>
      <c r="U3236">
        <v>21.884899999999998</v>
      </c>
      <c r="V3236">
        <v>17.757999999999999</v>
      </c>
      <c r="W3236">
        <v>17.757999999999999</v>
      </c>
      <c r="X3236" s="1" t="s">
        <v>53</v>
      </c>
      <c r="Y3236" s="1" t="s">
        <v>49</v>
      </c>
      <c r="Z3236" s="1" t="s">
        <v>3736</v>
      </c>
      <c r="AA3236" s="1" t="s">
        <v>3789</v>
      </c>
      <c r="AB3236" s="1" t="s">
        <v>3790</v>
      </c>
      <c r="AC3236" s="1" t="s">
        <v>125</v>
      </c>
      <c r="AD3236" s="1" t="s">
        <v>3791</v>
      </c>
      <c r="AE3236" s="1" t="s">
        <v>3792</v>
      </c>
      <c r="AF3236" s="1" t="s">
        <v>70</v>
      </c>
      <c r="AG3236" s="1" t="s">
        <v>3745</v>
      </c>
      <c r="AH3236">
        <v>1432</v>
      </c>
      <c r="AI3236" s="1" t="s">
        <v>70</v>
      </c>
      <c r="AJ3236" s="1" t="s">
        <v>71</v>
      </c>
      <c r="AK3236" s="1" t="s">
        <v>72</v>
      </c>
      <c r="AL3236">
        <v>1</v>
      </c>
      <c r="AM3236" s="1" t="s">
        <v>6643</v>
      </c>
      <c r="AN3236" s="2">
        <v>46174</v>
      </c>
      <c r="AO3236" s="3">
        <v>46174</v>
      </c>
    </row>
    <row r="3237" spans="1:41">
      <c r="A3237" s="1" t="s">
        <v>6644</v>
      </c>
      <c r="B3237" s="1" t="s">
        <v>3733</v>
      </c>
      <c r="E3237" s="1" t="s">
        <v>3787</v>
      </c>
      <c r="F3237">
        <v>46183.833333333336</v>
      </c>
      <c r="G3237">
        <v>46184.833333333336</v>
      </c>
      <c r="H3237">
        <v>46173.833333333336</v>
      </c>
      <c r="I3237">
        <v>46203.833333333336</v>
      </c>
      <c r="J3237" s="1" t="s">
        <v>3735</v>
      </c>
      <c r="K3237" s="1" t="s">
        <v>45</v>
      </c>
      <c r="L3237" s="1" t="s">
        <v>3736</v>
      </c>
      <c r="M3237" s="1" t="s">
        <v>3795</v>
      </c>
      <c r="N3237" s="1" t="s">
        <v>3738</v>
      </c>
      <c r="O3237" s="1" t="s">
        <v>49</v>
      </c>
      <c r="P3237">
        <v>618.60130000000004</v>
      </c>
      <c r="Q3237" s="1" t="s">
        <v>3739</v>
      </c>
      <c r="R3237">
        <v>3.1610990794878703E-2</v>
      </c>
      <c r="S3237" s="1" t="s">
        <v>3740</v>
      </c>
      <c r="T3237" s="1" t="s">
        <v>52</v>
      </c>
      <c r="U3237">
        <v>19.554600000000001</v>
      </c>
      <c r="V3237">
        <v>15.867100000000001</v>
      </c>
      <c r="W3237">
        <v>15.867100000000001</v>
      </c>
      <c r="X3237" s="1" t="s">
        <v>53</v>
      </c>
      <c r="Y3237" s="1" t="s">
        <v>49</v>
      </c>
      <c r="Z3237" s="1" t="s">
        <v>3736</v>
      </c>
      <c r="AA3237" s="1" t="s">
        <v>3789</v>
      </c>
      <c r="AB3237" s="1" t="s">
        <v>3790</v>
      </c>
      <c r="AC3237" s="1" t="s">
        <v>125</v>
      </c>
      <c r="AD3237" s="1" t="s">
        <v>3791</v>
      </c>
      <c r="AE3237" s="1" t="s">
        <v>3792</v>
      </c>
      <c r="AF3237" s="1" t="s">
        <v>70</v>
      </c>
      <c r="AG3237" s="1" t="s">
        <v>3745</v>
      </c>
      <c r="AH3237">
        <v>1433</v>
      </c>
      <c r="AI3237" s="1" t="s">
        <v>70</v>
      </c>
      <c r="AJ3237" s="1" t="s">
        <v>71</v>
      </c>
      <c r="AK3237" s="1" t="s">
        <v>72</v>
      </c>
      <c r="AL3237">
        <v>1</v>
      </c>
      <c r="AM3237" s="1" t="s">
        <v>6645</v>
      </c>
      <c r="AN3237" s="2">
        <v>46174</v>
      </c>
      <c r="AO3237" s="3">
        <v>46174</v>
      </c>
    </row>
    <row r="3238" spans="1:41">
      <c r="A3238" s="1" t="s">
        <v>6646</v>
      </c>
      <c r="B3238" s="1" t="s">
        <v>3733</v>
      </c>
      <c r="E3238" s="1" t="s">
        <v>3787</v>
      </c>
      <c r="F3238">
        <v>46183.833333333336</v>
      </c>
      <c r="G3238">
        <v>46184.833333333336</v>
      </c>
      <c r="H3238">
        <v>46173.833333333336</v>
      </c>
      <c r="I3238">
        <v>46203.833333333336</v>
      </c>
      <c r="J3238" s="1" t="s">
        <v>3751</v>
      </c>
      <c r="K3238" s="1" t="s">
        <v>124</v>
      </c>
      <c r="L3238" s="1" t="s">
        <v>3752</v>
      </c>
      <c r="M3238" s="1" t="s">
        <v>3798</v>
      </c>
      <c r="N3238" s="1" t="s">
        <v>3738</v>
      </c>
      <c r="O3238" s="1" t="s">
        <v>49</v>
      </c>
      <c r="P3238">
        <v>5.4177</v>
      </c>
      <c r="Q3238" s="1" t="s">
        <v>3754</v>
      </c>
      <c r="R3238">
        <v>6.2499769274784498</v>
      </c>
      <c r="S3238" s="1" t="s">
        <v>51</v>
      </c>
      <c r="T3238" s="1" t="s">
        <v>52</v>
      </c>
      <c r="U3238">
        <v>33.860500000000002</v>
      </c>
      <c r="V3238">
        <v>32.167499999999997</v>
      </c>
      <c r="W3238">
        <v>32.167499999999997</v>
      </c>
      <c r="X3238" s="1" t="s">
        <v>53</v>
      </c>
      <c r="Y3238" s="1" t="s">
        <v>49</v>
      </c>
      <c r="Z3238" s="1" t="s">
        <v>3752</v>
      </c>
      <c r="AA3238" s="1" t="s">
        <v>3789</v>
      </c>
      <c r="AB3238" s="1" t="s">
        <v>3790</v>
      </c>
      <c r="AC3238" s="1" t="s">
        <v>125</v>
      </c>
      <c r="AD3238" s="1" t="s">
        <v>3791</v>
      </c>
      <c r="AE3238" s="1" t="s">
        <v>3792</v>
      </c>
      <c r="AF3238" s="1" t="s">
        <v>70</v>
      </c>
      <c r="AG3238" s="1" t="s">
        <v>3745</v>
      </c>
      <c r="AH3238">
        <v>1434</v>
      </c>
      <c r="AI3238" s="1" t="s">
        <v>70</v>
      </c>
      <c r="AJ3238" s="1" t="s">
        <v>71</v>
      </c>
      <c r="AK3238" s="1" t="s">
        <v>72</v>
      </c>
      <c r="AL3238">
        <v>1</v>
      </c>
      <c r="AM3238" s="1" t="s">
        <v>6647</v>
      </c>
      <c r="AN3238" s="2">
        <v>46174</v>
      </c>
      <c r="AO3238" s="3">
        <v>46174</v>
      </c>
    </row>
    <row r="3239" spans="1:41">
      <c r="A3239" s="1" t="s">
        <v>6648</v>
      </c>
      <c r="B3239" s="1" t="s">
        <v>3733</v>
      </c>
      <c r="E3239" s="1" t="s">
        <v>3787</v>
      </c>
      <c r="F3239">
        <v>46183.833333333336</v>
      </c>
      <c r="G3239">
        <v>46184.833333333336</v>
      </c>
      <c r="H3239">
        <v>46173.833333333336</v>
      </c>
      <c r="I3239">
        <v>46203.833333333336</v>
      </c>
      <c r="J3239" s="1" t="s">
        <v>3751</v>
      </c>
      <c r="K3239" s="1" t="s">
        <v>124</v>
      </c>
      <c r="L3239" s="1" t="s">
        <v>3752</v>
      </c>
      <c r="M3239" s="1" t="s">
        <v>3801</v>
      </c>
      <c r="N3239" s="1" t="s">
        <v>3738</v>
      </c>
      <c r="O3239" s="1" t="s">
        <v>49</v>
      </c>
      <c r="P3239">
        <v>5.7571000000000003</v>
      </c>
      <c r="Q3239" s="1" t="s">
        <v>3754</v>
      </c>
      <c r="R3239">
        <v>6.2499696027513849</v>
      </c>
      <c r="S3239" s="1" t="s">
        <v>51</v>
      </c>
      <c r="T3239" s="1" t="s">
        <v>52</v>
      </c>
      <c r="U3239">
        <v>35.981699999999996</v>
      </c>
      <c r="V3239">
        <v>34.182600000000001</v>
      </c>
      <c r="W3239">
        <v>34.182600000000001</v>
      </c>
      <c r="X3239" s="1" t="s">
        <v>53</v>
      </c>
      <c r="Y3239" s="1" t="s">
        <v>49</v>
      </c>
      <c r="Z3239" s="1" t="s">
        <v>3752</v>
      </c>
      <c r="AA3239" s="1" t="s">
        <v>3789</v>
      </c>
      <c r="AB3239" s="1" t="s">
        <v>3790</v>
      </c>
      <c r="AC3239" s="1" t="s">
        <v>125</v>
      </c>
      <c r="AD3239" s="1" t="s">
        <v>3791</v>
      </c>
      <c r="AE3239" s="1" t="s">
        <v>3792</v>
      </c>
      <c r="AF3239" s="1" t="s">
        <v>70</v>
      </c>
      <c r="AG3239" s="1" t="s">
        <v>3745</v>
      </c>
      <c r="AH3239">
        <v>1435</v>
      </c>
      <c r="AI3239" s="1" t="s">
        <v>70</v>
      </c>
      <c r="AJ3239" s="1" t="s">
        <v>71</v>
      </c>
      <c r="AK3239" s="1" t="s">
        <v>72</v>
      </c>
      <c r="AL3239">
        <v>1</v>
      </c>
      <c r="AM3239" s="1" t="s">
        <v>6649</v>
      </c>
      <c r="AN3239" s="2">
        <v>46174</v>
      </c>
      <c r="AO3239" s="3">
        <v>46174</v>
      </c>
    </row>
    <row r="3240" spans="1:41">
      <c r="A3240" s="1" t="s">
        <v>6650</v>
      </c>
      <c r="B3240" s="1" t="s">
        <v>3733</v>
      </c>
      <c r="E3240" s="1" t="s">
        <v>3787</v>
      </c>
      <c r="F3240">
        <v>46183.833333333336</v>
      </c>
      <c r="G3240">
        <v>46184.833333333336</v>
      </c>
      <c r="H3240">
        <v>46173.833333333336</v>
      </c>
      <c r="I3240">
        <v>46203.833333333336</v>
      </c>
      <c r="J3240" s="1" t="s">
        <v>3760</v>
      </c>
      <c r="K3240" s="1" t="s">
        <v>76</v>
      </c>
      <c r="L3240" s="1" t="s">
        <v>3761</v>
      </c>
      <c r="M3240" s="1" t="s">
        <v>3804</v>
      </c>
      <c r="N3240" s="1" t="s">
        <v>3738</v>
      </c>
      <c r="O3240" s="1" t="s">
        <v>49</v>
      </c>
      <c r="P3240">
        <v>153.99250000000001</v>
      </c>
      <c r="Q3240" s="1" t="s">
        <v>3763</v>
      </c>
      <c r="R3240">
        <v>2.5999967530886247E-2</v>
      </c>
      <c r="S3240" s="1" t="s">
        <v>51</v>
      </c>
      <c r="T3240" s="1" t="s">
        <v>52</v>
      </c>
      <c r="U3240">
        <v>4.0038</v>
      </c>
      <c r="V3240">
        <v>3.6958000000000002</v>
      </c>
      <c r="W3240">
        <v>3.6958000000000002</v>
      </c>
      <c r="X3240" s="1" t="s">
        <v>53</v>
      </c>
      <c r="Y3240" s="1" t="s">
        <v>49</v>
      </c>
      <c r="Z3240" s="1" t="s">
        <v>3761</v>
      </c>
      <c r="AA3240" s="1" t="s">
        <v>3789</v>
      </c>
      <c r="AB3240" s="1" t="s">
        <v>3790</v>
      </c>
      <c r="AC3240" s="1" t="s">
        <v>125</v>
      </c>
      <c r="AD3240" s="1" t="s">
        <v>3791</v>
      </c>
      <c r="AE3240" s="1" t="s">
        <v>3792</v>
      </c>
      <c r="AF3240" s="1" t="s">
        <v>70</v>
      </c>
      <c r="AG3240" s="1" t="s">
        <v>3745</v>
      </c>
      <c r="AH3240">
        <v>1436</v>
      </c>
      <c r="AI3240" s="1" t="s">
        <v>70</v>
      </c>
      <c r="AJ3240" s="1" t="s">
        <v>71</v>
      </c>
      <c r="AK3240" s="1" t="s">
        <v>72</v>
      </c>
      <c r="AL3240">
        <v>1</v>
      </c>
      <c r="AM3240" s="1" t="s">
        <v>6651</v>
      </c>
      <c r="AN3240" s="2">
        <v>46174</v>
      </c>
      <c r="AO3240" s="3">
        <v>46174</v>
      </c>
    </row>
    <row r="3241" spans="1:41">
      <c r="A3241" s="1" t="s">
        <v>6652</v>
      </c>
      <c r="B3241" s="1" t="s">
        <v>3733</v>
      </c>
      <c r="E3241" s="1" t="s">
        <v>3787</v>
      </c>
      <c r="F3241">
        <v>46183.833333333336</v>
      </c>
      <c r="G3241">
        <v>46184.833333333336</v>
      </c>
      <c r="H3241">
        <v>46173.833333333336</v>
      </c>
      <c r="I3241">
        <v>46203.833333333336</v>
      </c>
      <c r="J3241" s="1" t="s">
        <v>3760</v>
      </c>
      <c r="K3241" s="1" t="s">
        <v>76</v>
      </c>
      <c r="L3241" s="1" t="s">
        <v>3761</v>
      </c>
      <c r="M3241" s="1" t="s">
        <v>3807</v>
      </c>
      <c r="N3241" s="1" t="s">
        <v>3738</v>
      </c>
      <c r="O3241" s="1" t="s">
        <v>49</v>
      </c>
      <c r="P3241">
        <v>152.4281</v>
      </c>
      <c r="Q3241" s="1" t="s">
        <v>3763</v>
      </c>
      <c r="R3241">
        <v>2.5999799249613428E-2</v>
      </c>
      <c r="S3241" s="1" t="s">
        <v>51</v>
      </c>
      <c r="T3241" s="1" t="s">
        <v>52</v>
      </c>
      <c r="U3241">
        <v>3.9630999999999998</v>
      </c>
      <c r="V3241">
        <v>3.6583000000000001</v>
      </c>
      <c r="W3241">
        <v>3.6583000000000001</v>
      </c>
      <c r="X3241" s="1" t="s">
        <v>53</v>
      </c>
      <c r="Y3241" s="1" t="s">
        <v>49</v>
      </c>
      <c r="Z3241" s="1" t="s">
        <v>3761</v>
      </c>
      <c r="AA3241" s="1" t="s">
        <v>3789</v>
      </c>
      <c r="AB3241" s="1" t="s">
        <v>3790</v>
      </c>
      <c r="AC3241" s="1" t="s">
        <v>125</v>
      </c>
      <c r="AD3241" s="1" t="s">
        <v>3791</v>
      </c>
      <c r="AE3241" s="1" t="s">
        <v>3792</v>
      </c>
      <c r="AF3241" s="1" t="s">
        <v>70</v>
      </c>
      <c r="AG3241" s="1" t="s">
        <v>3745</v>
      </c>
      <c r="AH3241">
        <v>1437</v>
      </c>
      <c r="AI3241" s="1" t="s">
        <v>70</v>
      </c>
      <c r="AJ3241" s="1" t="s">
        <v>71</v>
      </c>
      <c r="AK3241" s="1" t="s">
        <v>72</v>
      </c>
      <c r="AL3241">
        <v>1</v>
      </c>
      <c r="AM3241" s="1" t="s">
        <v>6653</v>
      </c>
      <c r="AN3241" s="2">
        <v>46174</v>
      </c>
      <c r="AO3241" s="3">
        <v>46174</v>
      </c>
    </row>
    <row r="3242" spans="1:41">
      <c r="A3242" s="1" t="s">
        <v>6654</v>
      </c>
      <c r="B3242" s="1" t="s">
        <v>3733</v>
      </c>
      <c r="E3242" s="1" t="s">
        <v>3787</v>
      </c>
      <c r="F3242">
        <v>46183.833333333336</v>
      </c>
      <c r="G3242">
        <v>46184.833333333336</v>
      </c>
      <c r="H3242">
        <v>46173.833333333336</v>
      </c>
      <c r="I3242">
        <v>46203.833333333336</v>
      </c>
      <c r="J3242" s="1" t="s">
        <v>3769</v>
      </c>
      <c r="K3242" s="1" t="s">
        <v>87</v>
      </c>
      <c r="L3242" s="1" t="s">
        <v>3770</v>
      </c>
      <c r="M3242" s="1" t="s">
        <v>3810</v>
      </c>
      <c r="N3242" s="1" t="s">
        <v>3738</v>
      </c>
      <c r="O3242" s="1" t="s">
        <v>49</v>
      </c>
      <c r="P3242">
        <v>188.18219999999999</v>
      </c>
      <c r="Q3242" s="1" t="s">
        <v>3739</v>
      </c>
      <c r="R3242">
        <v>8.2600267187863674E-2</v>
      </c>
      <c r="S3242" s="1" t="s">
        <v>3740</v>
      </c>
      <c r="T3242" s="1" t="s">
        <v>52</v>
      </c>
      <c r="U3242">
        <v>15.543900000000001</v>
      </c>
      <c r="V3242">
        <v>12.811500000000001</v>
      </c>
      <c r="W3242">
        <v>12.811500000000001</v>
      </c>
      <c r="X3242" s="1" t="s">
        <v>53</v>
      </c>
      <c r="Y3242" s="1" t="s">
        <v>49</v>
      </c>
      <c r="Z3242" s="1" t="s">
        <v>3770</v>
      </c>
      <c r="AA3242" s="1" t="s">
        <v>3789</v>
      </c>
      <c r="AB3242" s="1" t="s">
        <v>3790</v>
      </c>
      <c r="AC3242" s="1" t="s">
        <v>125</v>
      </c>
      <c r="AD3242" s="1" t="s">
        <v>3791</v>
      </c>
      <c r="AE3242" s="1" t="s">
        <v>3792</v>
      </c>
      <c r="AF3242" s="1" t="s">
        <v>70</v>
      </c>
      <c r="AG3242" s="1" t="s">
        <v>3745</v>
      </c>
      <c r="AH3242">
        <v>1438</v>
      </c>
      <c r="AI3242" s="1" t="s">
        <v>70</v>
      </c>
      <c r="AJ3242" s="1" t="s">
        <v>71</v>
      </c>
      <c r="AK3242" s="1" t="s">
        <v>72</v>
      </c>
      <c r="AL3242">
        <v>1</v>
      </c>
      <c r="AM3242" s="1" t="s">
        <v>6655</v>
      </c>
      <c r="AN3242" s="2">
        <v>46174</v>
      </c>
      <c r="AO3242" s="3">
        <v>46174</v>
      </c>
    </row>
    <row r="3243" spans="1:41">
      <c r="A3243" s="1" t="s">
        <v>6656</v>
      </c>
      <c r="B3243" s="1" t="s">
        <v>3733</v>
      </c>
      <c r="E3243" s="1" t="s">
        <v>3787</v>
      </c>
      <c r="F3243">
        <v>46183.833333333336</v>
      </c>
      <c r="G3243">
        <v>46184.833333333336</v>
      </c>
      <c r="H3243">
        <v>46173.833333333336</v>
      </c>
      <c r="I3243">
        <v>46203.833333333336</v>
      </c>
      <c r="J3243" s="1" t="s">
        <v>3769</v>
      </c>
      <c r="K3243" s="1" t="s">
        <v>87</v>
      </c>
      <c r="L3243" s="1" t="s">
        <v>3770</v>
      </c>
      <c r="M3243" s="1" t="s">
        <v>3813</v>
      </c>
      <c r="N3243" s="1" t="s">
        <v>3738</v>
      </c>
      <c r="O3243" s="1" t="s">
        <v>49</v>
      </c>
      <c r="P3243">
        <v>179.9537</v>
      </c>
      <c r="Q3243" s="1" t="s">
        <v>3739</v>
      </c>
      <c r="R3243">
        <v>8.2600135479292736E-2</v>
      </c>
      <c r="S3243" s="1" t="s">
        <v>3740</v>
      </c>
      <c r="T3243" s="1" t="s">
        <v>52</v>
      </c>
      <c r="U3243">
        <v>14.8642</v>
      </c>
      <c r="V3243">
        <v>12.251300000000001</v>
      </c>
      <c r="W3243">
        <v>12.251300000000001</v>
      </c>
      <c r="X3243" s="1" t="s">
        <v>53</v>
      </c>
      <c r="Y3243" s="1" t="s">
        <v>49</v>
      </c>
      <c r="Z3243" s="1" t="s">
        <v>3770</v>
      </c>
      <c r="AA3243" s="1" t="s">
        <v>3789</v>
      </c>
      <c r="AB3243" s="1" t="s">
        <v>3790</v>
      </c>
      <c r="AC3243" s="1" t="s">
        <v>125</v>
      </c>
      <c r="AD3243" s="1" t="s">
        <v>3791</v>
      </c>
      <c r="AE3243" s="1" t="s">
        <v>3792</v>
      </c>
      <c r="AF3243" s="1" t="s">
        <v>70</v>
      </c>
      <c r="AG3243" s="1" t="s">
        <v>3745</v>
      </c>
      <c r="AH3243">
        <v>1439</v>
      </c>
      <c r="AI3243" s="1" t="s">
        <v>70</v>
      </c>
      <c r="AJ3243" s="1" t="s">
        <v>71</v>
      </c>
      <c r="AK3243" s="1" t="s">
        <v>72</v>
      </c>
      <c r="AL3243">
        <v>1</v>
      </c>
      <c r="AM3243" s="1" t="s">
        <v>6657</v>
      </c>
      <c r="AN3243" s="2">
        <v>46174</v>
      </c>
      <c r="AO3243" s="3">
        <v>46174</v>
      </c>
    </row>
    <row r="3244" spans="1:41">
      <c r="A3244" s="1" t="s">
        <v>6658</v>
      </c>
      <c r="B3244" s="1" t="s">
        <v>3733</v>
      </c>
      <c r="E3244" s="1" t="s">
        <v>3787</v>
      </c>
      <c r="F3244">
        <v>46183.833333333336</v>
      </c>
      <c r="G3244">
        <v>46184.833333333336</v>
      </c>
      <c r="H3244">
        <v>46173.833333333336</v>
      </c>
      <c r="I3244">
        <v>46203.833333333336</v>
      </c>
      <c r="J3244" s="1" t="s">
        <v>3777</v>
      </c>
      <c r="K3244" s="1" t="s">
        <v>107</v>
      </c>
      <c r="L3244" s="1" t="s">
        <v>3778</v>
      </c>
      <c r="M3244" s="1" t="s">
        <v>3816</v>
      </c>
      <c r="N3244" s="1" t="s">
        <v>3738</v>
      </c>
      <c r="O3244" s="1" t="s">
        <v>49</v>
      </c>
      <c r="P3244">
        <v>143.8228</v>
      </c>
      <c r="Q3244" s="1" t="s">
        <v>3780</v>
      </c>
      <c r="R3244">
        <v>0.5</v>
      </c>
      <c r="S3244" s="1" t="s">
        <v>51</v>
      </c>
      <c r="T3244" s="1" t="s">
        <v>52</v>
      </c>
      <c r="U3244">
        <v>71.9114</v>
      </c>
      <c r="V3244">
        <v>66.158500000000004</v>
      </c>
      <c r="W3244">
        <v>66.158500000000004</v>
      </c>
      <c r="X3244" s="1" t="s">
        <v>53</v>
      </c>
      <c r="Y3244" s="1" t="s">
        <v>49</v>
      </c>
      <c r="Z3244" s="1" t="s">
        <v>3778</v>
      </c>
      <c r="AA3244" s="1" t="s">
        <v>3817</v>
      </c>
      <c r="AB3244" s="1" t="s">
        <v>3790</v>
      </c>
      <c r="AC3244" s="1" t="s">
        <v>125</v>
      </c>
      <c r="AD3244" s="1" t="s">
        <v>3791</v>
      </c>
      <c r="AE3244" s="1" t="s">
        <v>3792</v>
      </c>
      <c r="AF3244" s="1" t="s">
        <v>70</v>
      </c>
      <c r="AG3244" s="1" t="s">
        <v>3745</v>
      </c>
      <c r="AH3244">
        <v>1440</v>
      </c>
      <c r="AI3244" s="1" t="s">
        <v>113</v>
      </c>
      <c r="AJ3244" s="1" t="s">
        <v>114</v>
      </c>
      <c r="AK3244" s="1" t="s">
        <v>115</v>
      </c>
      <c r="AL3244">
        <v>1</v>
      </c>
      <c r="AM3244" s="1" t="s">
        <v>6659</v>
      </c>
      <c r="AN3244" s="2">
        <v>46174</v>
      </c>
      <c r="AO3244" s="3">
        <v>46174</v>
      </c>
    </row>
    <row r="3245" spans="1:41">
      <c r="A3245" s="1" t="s">
        <v>6660</v>
      </c>
      <c r="B3245" s="1" t="s">
        <v>3733</v>
      </c>
      <c r="E3245" s="1" t="s">
        <v>3787</v>
      </c>
      <c r="F3245">
        <v>46183.833333333336</v>
      </c>
      <c r="G3245">
        <v>46184.833333333336</v>
      </c>
      <c r="H3245">
        <v>46173.833333333336</v>
      </c>
      <c r="I3245">
        <v>46203.833333333336</v>
      </c>
      <c r="J3245" s="1" t="s">
        <v>3777</v>
      </c>
      <c r="K3245" s="1" t="s">
        <v>107</v>
      </c>
      <c r="L3245" s="1" t="s">
        <v>3778</v>
      </c>
      <c r="M3245" s="1" t="s">
        <v>3820</v>
      </c>
      <c r="N3245" s="1" t="s">
        <v>3738</v>
      </c>
      <c r="O3245" s="1" t="s">
        <v>49</v>
      </c>
      <c r="P3245">
        <v>126.8639</v>
      </c>
      <c r="Q3245" s="1" t="s">
        <v>3780</v>
      </c>
      <c r="R3245">
        <v>0.50000039412315089</v>
      </c>
      <c r="S3245" s="1" t="s">
        <v>51</v>
      </c>
      <c r="T3245" s="1" t="s">
        <v>52</v>
      </c>
      <c r="U3245">
        <v>63.432000000000002</v>
      </c>
      <c r="V3245">
        <v>58.357399999999998</v>
      </c>
      <c r="W3245">
        <v>58.357399999999998</v>
      </c>
      <c r="X3245" s="1" t="s">
        <v>53</v>
      </c>
      <c r="Y3245" s="1" t="s">
        <v>49</v>
      </c>
      <c r="Z3245" s="1" t="s">
        <v>3778</v>
      </c>
      <c r="AA3245" s="1" t="s">
        <v>3817</v>
      </c>
      <c r="AB3245" s="1" t="s">
        <v>3790</v>
      </c>
      <c r="AC3245" s="1" t="s">
        <v>125</v>
      </c>
      <c r="AD3245" s="1" t="s">
        <v>3791</v>
      </c>
      <c r="AE3245" s="1" t="s">
        <v>3792</v>
      </c>
      <c r="AF3245" s="1" t="s">
        <v>70</v>
      </c>
      <c r="AG3245" s="1" t="s">
        <v>3745</v>
      </c>
      <c r="AH3245">
        <v>1441</v>
      </c>
      <c r="AI3245" s="1" t="s">
        <v>113</v>
      </c>
      <c r="AJ3245" s="1" t="s">
        <v>114</v>
      </c>
      <c r="AK3245" s="1" t="s">
        <v>115</v>
      </c>
      <c r="AL3245">
        <v>1</v>
      </c>
      <c r="AM3245" s="1" t="s">
        <v>6661</v>
      </c>
      <c r="AN3245" s="2">
        <v>46174</v>
      </c>
      <c r="AO3245" s="3">
        <v>46174</v>
      </c>
    </row>
    <row r="3246" spans="1:41">
      <c r="A3246" s="1" t="s">
        <v>6662</v>
      </c>
      <c r="B3246" s="1" t="s">
        <v>3733</v>
      </c>
      <c r="E3246" s="1" t="s">
        <v>3734</v>
      </c>
      <c r="F3246">
        <v>46184.833333333336</v>
      </c>
      <c r="G3246">
        <v>46185.833333333336</v>
      </c>
      <c r="H3246">
        <v>46173.833333333336</v>
      </c>
      <c r="I3246">
        <v>46203.833333333336</v>
      </c>
      <c r="J3246" s="1" t="s">
        <v>3735</v>
      </c>
      <c r="K3246" s="1" t="s">
        <v>45</v>
      </c>
      <c r="L3246" s="1" t="s">
        <v>3736</v>
      </c>
      <c r="M3246" s="1" t="s">
        <v>3737</v>
      </c>
      <c r="N3246" s="1" t="s">
        <v>3738</v>
      </c>
      <c r="O3246" s="1" t="s">
        <v>49</v>
      </c>
      <c r="P3246">
        <v>1404.5668000000001</v>
      </c>
      <c r="Q3246" s="1" t="s">
        <v>3739</v>
      </c>
      <c r="R3246">
        <v>3.1611027684834925E-2</v>
      </c>
      <c r="S3246" s="1" t="s">
        <v>3740</v>
      </c>
      <c r="T3246" s="1" t="s">
        <v>52</v>
      </c>
      <c r="U3246">
        <v>44.399799999999999</v>
      </c>
      <c r="V3246">
        <v>36.027200000000001</v>
      </c>
      <c r="W3246">
        <v>36.027200000000001</v>
      </c>
      <c r="X3246" s="1" t="s">
        <v>53</v>
      </c>
      <c r="Y3246" s="1" t="s">
        <v>49</v>
      </c>
      <c r="Z3246" s="1" t="s">
        <v>3736</v>
      </c>
      <c r="AA3246" s="1" t="s">
        <v>3741</v>
      </c>
      <c r="AB3246" s="1" t="s">
        <v>3742</v>
      </c>
      <c r="AC3246" s="1" t="s">
        <v>67</v>
      </c>
      <c r="AD3246" s="1" t="s">
        <v>3743</v>
      </c>
      <c r="AE3246" s="1" t="s">
        <v>3744</v>
      </c>
      <c r="AF3246" s="1" t="s">
        <v>70</v>
      </c>
      <c r="AG3246" s="1" t="s">
        <v>3745</v>
      </c>
      <c r="AH3246">
        <v>1442</v>
      </c>
      <c r="AI3246" s="1" t="s">
        <v>70</v>
      </c>
      <c r="AJ3246" s="1" t="s">
        <v>71</v>
      </c>
      <c r="AK3246" s="1" t="s">
        <v>72</v>
      </c>
      <c r="AL3246">
        <v>1</v>
      </c>
      <c r="AM3246" s="1" t="s">
        <v>6663</v>
      </c>
      <c r="AN3246" s="2">
        <v>46174</v>
      </c>
      <c r="AO3246" s="3">
        <v>46174</v>
      </c>
    </row>
    <row r="3247" spans="1:41">
      <c r="A3247" s="1" t="s">
        <v>6664</v>
      </c>
      <c r="B3247" s="1" t="s">
        <v>3733</v>
      </c>
      <c r="E3247" s="1" t="s">
        <v>3734</v>
      </c>
      <c r="F3247">
        <v>46184.833333333336</v>
      </c>
      <c r="G3247">
        <v>46185.833333333336</v>
      </c>
      <c r="H3247">
        <v>46173.833333333336</v>
      </c>
      <c r="I3247">
        <v>46203.833333333336</v>
      </c>
      <c r="J3247" s="1" t="s">
        <v>3735</v>
      </c>
      <c r="K3247" s="1" t="s">
        <v>45</v>
      </c>
      <c r="L3247" s="1" t="s">
        <v>3736</v>
      </c>
      <c r="M3247" s="1" t="s">
        <v>3748</v>
      </c>
      <c r="N3247" s="1" t="s">
        <v>3738</v>
      </c>
      <c r="O3247" s="1" t="s">
        <v>49</v>
      </c>
      <c r="P3247">
        <v>1633.4271000000001</v>
      </c>
      <c r="Q3247" s="1" t="s">
        <v>3739</v>
      </c>
      <c r="R3247">
        <v>3.1611022003981692E-2</v>
      </c>
      <c r="S3247" s="1" t="s">
        <v>3740</v>
      </c>
      <c r="T3247" s="1" t="s">
        <v>52</v>
      </c>
      <c r="U3247">
        <v>51.634300000000003</v>
      </c>
      <c r="V3247">
        <v>41.897399999999998</v>
      </c>
      <c r="W3247">
        <v>41.897399999999998</v>
      </c>
      <c r="X3247" s="1" t="s">
        <v>53</v>
      </c>
      <c r="Y3247" s="1" t="s">
        <v>49</v>
      </c>
      <c r="Z3247" s="1" t="s">
        <v>3736</v>
      </c>
      <c r="AA3247" s="1" t="s">
        <v>3741</v>
      </c>
      <c r="AB3247" s="1" t="s">
        <v>3742</v>
      </c>
      <c r="AC3247" s="1" t="s">
        <v>67</v>
      </c>
      <c r="AD3247" s="1" t="s">
        <v>3743</v>
      </c>
      <c r="AE3247" s="1" t="s">
        <v>3744</v>
      </c>
      <c r="AF3247" s="1" t="s">
        <v>70</v>
      </c>
      <c r="AG3247" s="1" t="s">
        <v>3745</v>
      </c>
      <c r="AH3247">
        <v>1443</v>
      </c>
      <c r="AI3247" s="1" t="s">
        <v>70</v>
      </c>
      <c r="AJ3247" s="1" t="s">
        <v>71</v>
      </c>
      <c r="AK3247" s="1" t="s">
        <v>72</v>
      </c>
      <c r="AL3247">
        <v>1</v>
      </c>
      <c r="AM3247" s="1" t="s">
        <v>6665</v>
      </c>
      <c r="AN3247" s="2">
        <v>46174</v>
      </c>
      <c r="AO3247" s="3">
        <v>46174</v>
      </c>
    </row>
    <row r="3248" spans="1:41">
      <c r="A3248" s="1" t="s">
        <v>6666</v>
      </c>
      <c r="B3248" s="1" t="s">
        <v>3733</v>
      </c>
      <c r="E3248" s="1" t="s">
        <v>3734</v>
      </c>
      <c r="F3248">
        <v>46184.833333333336</v>
      </c>
      <c r="G3248">
        <v>46185.833333333336</v>
      </c>
      <c r="H3248">
        <v>46173.833333333336</v>
      </c>
      <c r="I3248">
        <v>46203.833333333336</v>
      </c>
      <c r="J3248" s="1" t="s">
        <v>3751</v>
      </c>
      <c r="K3248" s="1" t="s">
        <v>124</v>
      </c>
      <c r="L3248" s="1" t="s">
        <v>3752</v>
      </c>
      <c r="M3248" s="1" t="s">
        <v>3753</v>
      </c>
      <c r="N3248" s="1" t="s">
        <v>3738</v>
      </c>
      <c r="O3248" s="1" t="s">
        <v>49</v>
      </c>
      <c r="P3248">
        <v>11.338800000000001</v>
      </c>
      <c r="Q3248" s="1" t="s">
        <v>3754</v>
      </c>
      <c r="R3248">
        <v>6.2499823614491836</v>
      </c>
      <c r="S3248" s="1" t="s">
        <v>51</v>
      </c>
      <c r="T3248" s="1" t="s">
        <v>52</v>
      </c>
      <c r="U3248">
        <v>70.8673</v>
      </c>
      <c r="V3248">
        <v>67.323899999999995</v>
      </c>
      <c r="W3248">
        <v>67.323899999999995</v>
      </c>
      <c r="X3248" s="1" t="s">
        <v>53</v>
      </c>
      <c r="Y3248" s="1" t="s">
        <v>49</v>
      </c>
      <c r="Z3248" s="1" t="s">
        <v>3752</v>
      </c>
      <c r="AA3248" s="1" t="s">
        <v>3741</v>
      </c>
      <c r="AB3248" s="1" t="s">
        <v>3742</v>
      </c>
      <c r="AC3248" s="1" t="s">
        <v>67</v>
      </c>
      <c r="AD3248" s="1" t="s">
        <v>3743</v>
      </c>
      <c r="AE3248" s="1" t="s">
        <v>3744</v>
      </c>
      <c r="AF3248" s="1" t="s">
        <v>70</v>
      </c>
      <c r="AG3248" s="1" t="s">
        <v>3745</v>
      </c>
      <c r="AH3248">
        <v>1444</v>
      </c>
      <c r="AI3248" s="1" t="s">
        <v>70</v>
      </c>
      <c r="AJ3248" s="1" t="s">
        <v>71</v>
      </c>
      <c r="AK3248" s="1" t="s">
        <v>72</v>
      </c>
      <c r="AL3248">
        <v>1</v>
      </c>
      <c r="AM3248" s="1" t="s">
        <v>6667</v>
      </c>
      <c r="AN3248" s="2">
        <v>46174</v>
      </c>
      <c r="AO3248" s="3">
        <v>46174</v>
      </c>
    </row>
    <row r="3249" spans="1:41">
      <c r="A3249" s="1" t="s">
        <v>6668</v>
      </c>
      <c r="B3249" s="1" t="s">
        <v>3733</v>
      </c>
      <c r="E3249" s="1" t="s">
        <v>3734</v>
      </c>
      <c r="F3249">
        <v>46184.833333333336</v>
      </c>
      <c r="G3249">
        <v>46185.833333333336</v>
      </c>
      <c r="H3249">
        <v>46173.833333333336</v>
      </c>
      <c r="I3249">
        <v>46203.833333333336</v>
      </c>
      <c r="J3249" s="1" t="s">
        <v>3751</v>
      </c>
      <c r="K3249" s="1" t="s">
        <v>124</v>
      </c>
      <c r="L3249" s="1" t="s">
        <v>3752</v>
      </c>
      <c r="M3249" s="1" t="s">
        <v>3757</v>
      </c>
      <c r="N3249" s="1" t="s">
        <v>3738</v>
      </c>
      <c r="O3249" s="1" t="s">
        <v>49</v>
      </c>
      <c r="P3249">
        <v>13.015499999999999</v>
      </c>
      <c r="Q3249" s="1" t="s">
        <v>3754</v>
      </c>
      <c r="R3249">
        <v>6.24998655449272</v>
      </c>
      <c r="S3249" s="1" t="s">
        <v>51</v>
      </c>
      <c r="T3249" s="1" t="s">
        <v>52</v>
      </c>
      <c r="U3249">
        <v>81.346699999999998</v>
      </c>
      <c r="V3249">
        <v>77.279399999999995</v>
      </c>
      <c r="W3249">
        <v>77.279399999999995</v>
      </c>
      <c r="X3249" s="1" t="s">
        <v>53</v>
      </c>
      <c r="Y3249" s="1" t="s">
        <v>49</v>
      </c>
      <c r="Z3249" s="1" t="s">
        <v>3752</v>
      </c>
      <c r="AA3249" s="1" t="s">
        <v>3741</v>
      </c>
      <c r="AB3249" s="1" t="s">
        <v>3742</v>
      </c>
      <c r="AC3249" s="1" t="s">
        <v>67</v>
      </c>
      <c r="AD3249" s="1" t="s">
        <v>3743</v>
      </c>
      <c r="AE3249" s="1" t="s">
        <v>3744</v>
      </c>
      <c r="AF3249" s="1" t="s">
        <v>70</v>
      </c>
      <c r="AG3249" s="1" t="s">
        <v>3745</v>
      </c>
      <c r="AH3249">
        <v>1445</v>
      </c>
      <c r="AI3249" s="1" t="s">
        <v>70</v>
      </c>
      <c r="AJ3249" s="1" t="s">
        <v>71</v>
      </c>
      <c r="AK3249" s="1" t="s">
        <v>72</v>
      </c>
      <c r="AL3249">
        <v>1</v>
      </c>
      <c r="AM3249" s="1" t="s">
        <v>6669</v>
      </c>
      <c r="AN3249" s="2">
        <v>46174</v>
      </c>
      <c r="AO3249" s="3">
        <v>46174</v>
      </c>
    </row>
    <row r="3250" spans="1:41">
      <c r="A3250" s="1" t="s">
        <v>6670</v>
      </c>
      <c r="B3250" s="1" t="s">
        <v>3733</v>
      </c>
      <c r="E3250" s="1" t="s">
        <v>3734</v>
      </c>
      <c r="F3250">
        <v>46184.833333333336</v>
      </c>
      <c r="G3250">
        <v>46185.833333333336</v>
      </c>
      <c r="H3250">
        <v>46173.833333333336</v>
      </c>
      <c r="I3250">
        <v>46203.833333333336</v>
      </c>
      <c r="J3250" s="1" t="s">
        <v>3760</v>
      </c>
      <c r="K3250" s="1" t="s">
        <v>76</v>
      </c>
      <c r="L3250" s="1" t="s">
        <v>3761</v>
      </c>
      <c r="M3250" s="1" t="s">
        <v>3762</v>
      </c>
      <c r="N3250" s="1" t="s">
        <v>3738</v>
      </c>
      <c r="O3250" s="1" t="s">
        <v>49</v>
      </c>
      <c r="P3250">
        <v>328.10419999999999</v>
      </c>
      <c r="Q3250" s="1" t="s">
        <v>3763</v>
      </c>
      <c r="R3250">
        <v>2.5999971960127301E-2</v>
      </c>
      <c r="S3250" s="1" t="s">
        <v>51</v>
      </c>
      <c r="T3250" s="1" t="s">
        <v>52</v>
      </c>
      <c r="U3250">
        <v>8.5306999999999995</v>
      </c>
      <c r="V3250">
        <v>7.8745000000000003</v>
      </c>
      <c r="W3250">
        <v>7.8745000000000003</v>
      </c>
      <c r="X3250" s="1" t="s">
        <v>53</v>
      </c>
      <c r="Y3250" s="1" t="s">
        <v>49</v>
      </c>
      <c r="Z3250" s="1" t="s">
        <v>3761</v>
      </c>
      <c r="AA3250" s="1" t="s">
        <v>3741</v>
      </c>
      <c r="AB3250" s="1" t="s">
        <v>3742</v>
      </c>
      <c r="AC3250" s="1" t="s">
        <v>67</v>
      </c>
      <c r="AD3250" s="1" t="s">
        <v>3743</v>
      </c>
      <c r="AE3250" s="1" t="s">
        <v>3744</v>
      </c>
      <c r="AF3250" s="1" t="s">
        <v>70</v>
      </c>
      <c r="AG3250" s="1" t="s">
        <v>3745</v>
      </c>
      <c r="AH3250">
        <v>1446</v>
      </c>
      <c r="AI3250" s="1" t="s">
        <v>70</v>
      </c>
      <c r="AJ3250" s="1" t="s">
        <v>71</v>
      </c>
      <c r="AK3250" s="1" t="s">
        <v>72</v>
      </c>
      <c r="AL3250">
        <v>1</v>
      </c>
      <c r="AM3250" s="1" t="s">
        <v>6671</v>
      </c>
      <c r="AN3250" s="2">
        <v>46174</v>
      </c>
      <c r="AO3250" s="3">
        <v>46174</v>
      </c>
    </row>
    <row r="3251" spans="1:41">
      <c r="A3251" s="1" t="s">
        <v>6672</v>
      </c>
      <c r="B3251" s="1" t="s">
        <v>3733</v>
      </c>
      <c r="E3251" s="1" t="s">
        <v>3734</v>
      </c>
      <c r="F3251">
        <v>46184.833333333336</v>
      </c>
      <c r="G3251">
        <v>46185.833333333336</v>
      </c>
      <c r="H3251">
        <v>46173.833333333336</v>
      </c>
      <c r="I3251">
        <v>46203.833333333336</v>
      </c>
      <c r="J3251" s="1" t="s">
        <v>3760</v>
      </c>
      <c r="K3251" s="1" t="s">
        <v>76</v>
      </c>
      <c r="L3251" s="1" t="s">
        <v>3761</v>
      </c>
      <c r="M3251" s="1" t="s">
        <v>3766</v>
      </c>
      <c r="N3251" s="1" t="s">
        <v>3738</v>
      </c>
      <c r="O3251" s="1" t="s">
        <v>49</v>
      </c>
      <c r="P3251">
        <v>350.3442</v>
      </c>
      <c r="Q3251" s="1" t="s">
        <v>3763</v>
      </c>
      <c r="R3251">
        <v>2.599985956667757E-2</v>
      </c>
      <c r="S3251" s="1" t="s">
        <v>51</v>
      </c>
      <c r="T3251" s="1" t="s">
        <v>52</v>
      </c>
      <c r="U3251">
        <v>9.1089000000000002</v>
      </c>
      <c r="V3251">
        <v>8.4083000000000006</v>
      </c>
      <c r="W3251">
        <v>8.4083000000000006</v>
      </c>
      <c r="X3251" s="1" t="s">
        <v>53</v>
      </c>
      <c r="Y3251" s="1" t="s">
        <v>49</v>
      </c>
      <c r="Z3251" s="1" t="s">
        <v>3761</v>
      </c>
      <c r="AA3251" s="1" t="s">
        <v>3741</v>
      </c>
      <c r="AB3251" s="1" t="s">
        <v>3742</v>
      </c>
      <c r="AC3251" s="1" t="s">
        <v>67</v>
      </c>
      <c r="AD3251" s="1" t="s">
        <v>3743</v>
      </c>
      <c r="AE3251" s="1" t="s">
        <v>3744</v>
      </c>
      <c r="AF3251" s="1" t="s">
        <v>70</v>
      </c>
      <c r="AG3251" s="1" t="s">
        <v>3745</v>
      </c>
      <c r="AH3251">
        <v>1447</v>
      </c>
      <c r="AI3251" s="1" t="s">
        <v>70</v>
      </c>
      <c r="AJ3251" s="1" t="s">
        <v>71</v>
      </c>
      <c r="AK3251" s="1" t="s">
        <v>72</v>
      </c>
      <c r="AL3251">
        <v>1</v>
      </c>
      <c r="AM3251" s="1" t="s">
        <v>6673</v>
      </c>
      <c r="AN3251" s="2">
        <v>46174</v>
      </c>
      <c r="AO3251" s="3">
        <v>46174</v>
      </c>
    </row>
    <row r="3252" spans="1:41">
      <c r="A3252" s="1" t="s">
        <v>6674</v>
      </c>
      <c r="B3252" s="1" t="s">
        <v>3733</v>
      </c>
      <c r="E3252" s="1" t="s">
        <v>3734</v>
      </c>
      <c r="F3252">
        <v>46184.833333333336</v>
      </c>
      <c r="G3252">
        <v>46185.833333333336</v>
      </c>
      <c r="H3252">
        <v>46173.833333333336</v>
      </c>
      <c r="I3252">
        <v>46203.833333333336</v>
      </c>
      <c r="J3252" s="1" t="s">
        <v>3769</v>
      </c>
      <c r="K3252" s="1" t="s">
        <v>87</v>
      </c>
      <c r="L3252" s="1" t="s">
        <v>3770</v>
      </c>
      <c r="M3252" s="1" t="s">
        <v>3771</v>
      </c>
      <c r="N3252" s="1" t="s">
        <v>3738</v>
      </c>
      <c r="O3252" s="1" t="s">
        <v>49</v>
      </c>
      <c r="P3252">
        <v>436.90589999999997</v>
      </c>
      <c r="Q3252" s="1" t="s">
        <v>3739</v>
      </c>
      <c r="R3252">
        <v>8.2599937423596254E-2</v>
      </c>
      <c r="S3252" s="1" t="s">
        <v>3740</v>
      </c>
      <c r="T3252" s="1" t="s">
        <v>52</v>
      </c>
      <c r="U3252">
        <v>36.0884</v>
      </c>
      <c r="V3252">
        <v>29.744499999999999</v>
      </c>
      <c r="W3252">
        <v>29.744499999999999</v>
      </c>
      <c r="X3252" s="1" t="s">
        <v>53</v>
      </c>
      <c r="Y3252" s="1" t="s">
        <v>49</v>
      </c>
      <c r="Z3252" s="1" t="s">
        <v>3770</v>
      </c>
      <c r="AA3252" s="1" t="s">
        <v>3741</v>
      </c>
      <c r="AB3252" s="1" t="s">
        <v>3742</v>
      </c>
      <c r="AC3252" s="1" t="s">
        <v>67</v>
      </c>
      <c r="AD3252" s="1" t="s">
        <v>3743</v>
      </c>
      <c r="AE3252" s="1" t="s">
        <v>3744</v>
      </c>
      <c r="AF3252" s="1" t="s">
        <v>70</v>
      </c>
      <c r="AG3252" s="1" t="s">
        <v>3745</v>
      </c>
      <c r="AH3252">
        <v>1448</v>
      </c>
      <c r="AI3252" s="1" t="s">
        <v>70</v>
      </c>
      <c r="AJ3252" s="1" t="s">
        <v>71</v>
      </c>
      <c r="AK3252" s="1" t="s">
        <v>72</v>
      </c>
      <c r="AL3252">
        <v>1</v>
      </c>
      <c r="AM3252" s="1" t="s">
        <v>6675</v>
      </c>
      <c r="AN3252" s="2">
        <v>46174</v>
      </c>
      <c r="AO3252" s="3">
        <v>46174</v>
      </c>
    </row>
    <row r="3253" spans="1:41">
      <c r="A3253" s="1" t="s">
        <v>6676</v>
      </c>
      <c r="B3253" s="1" t="s">
        <v>3733</v>
      </c>
      <c r="E3253" s="1" t="s">
        <v>3734</v>
      </c>
      <c r="F3253">
        <v>46184.833333333336</v>
      </c>
      <c r="G3253">
        <v>46185.833333333336</v>
      </c>
      <c r="H3253">
        <v>46173.833333333336</v>
      </c>
      <c r="I3253">
        <v>46203.833333333336</v>
      </c>
      <c r="J3253" s="1" t="s">
        <v>3769</v>
      </c>
      <c r="K3253" s="1" t="s">
        <v>87</v>
      </c>
      <c r="L3253" s="1" t="s">
        <v>3770</v>
      </c>
      <c r="M3253" s="1" t="s">
        <v>3774</v>
      </c>
      <c r="N3253" s="1" t="s">
        <v>3738</v>
      </c>
      <c r="O3253" s="1" t="s">
        <v>49</v>
      </c>
      <c r="P3253">
        <v>411.68689999999998</v>
      </c>
      <c r="Q3253" s="1" t="s">
        <v>3739</v>
      </c>
      <c r="R3253">
        <v>8.2599907842586195E-2</v>
      </c>
      <c r="S3253" s="1" t="s">
        <v>3740</v>
      </c>
      <c r="T3253" s="1" t="s">
        <v>52</v>
      </c>
      <c r="U3253">
        <v>34.005299999999998</v>
      </c>
      <c r="V3253">
        <v>28.0276</v>
      </c>
      <c r="W3253">
        <v>28.0276</v>
      </c>
      <c r="X3253" s="1" t="s">
        <v>53</v>
      </c>
      <c r="Y3253" s="1" t="s">
        <v>49</v>
      </c>
      <c r="Z3253" s="1" t="s">
        <v>3770</v>
      </c>
      <c r="AA3253" s="1" t="s">
        <v>3741</v>
      </c>
      <c r="AB3253" s="1" t="s">
        <v>3742</v>
      </c>
      <c r="AC3253" s="1" t="s">
        <v>67</v>
      </c>
      <c r="AD3253" s="1" t="s">
        <v>3743</v>
      </c>
      <c r="AE3253" s="1" t="s">
        <v>3744</v>
      </c>
      <c r="AF3253" s="1" t="s">
        <v>70</v>
      </c>
      <c r="AG3253" s="1" t="s">
        <v>3745</v>
      </c>
      <c r="AH3253">
        <v>1449</v>
      </c>
      <c r="AI3253" s="1" t="s">
        <v>70</v>
      </c>
      <c r="AJ3253" s="1" t="s">
        <v>71</v>
      </c>
      <c r="AK3253" s="1" t="s">
        <v>72</v>
      </c>
      <c r="AL3253">
        <v>1</v>
      </c>
      <c r="AM3253" s="1" t="s">
        <v>6677</v>
      </c>
      <c r="AN3253" s="2">
        <v>46174</v>
      </c>
      <c r="AO3253" s="3">
        <v>46174</v>
      </c>
    </row>
    <row r="3254" spans="1:41">
      <c r="A3254" s="1" t="s">
        <v>6678</v>
      </c>
      <c r="B3254" s="1" t="s">
        <v>3733</v>
      </c>
      <c r="E3254" s="1" t="s">
        <v>3734</v>
      </c>
      <c r="F3254">
        <v>46184.833333333336</v>
      </c>
      <c r="G3254">
        <v>46185.833333333336</v>
      </c>
      <c r="H3254">
        <v>46173.833333333336</v>
      </c>
      <c r="I3254">
        <v>46203.833333333336</v>
      </c>
      <c r="J3254" s="1" t="s">
        <v>3777</v>
      </c>
      <c r="K3254" s="1" t="s">
        <v>107</v>
      </c>
      <c r="L3254" s="1" t="s">
        <v>3778</v>
      </c>
      <c r="M3254" s="1" t="s">
        <v>3779</v>
      </c>
      <c r="N3254" s="1" t="s">
        <v>3738</v>
      </c>
      <c r="O3254" s="1" t="s">
        <v>49</v>
      </c>
      <c r="P3254">
        <v>285.60950000000003</v>
      </c>
      <c r="Q3254" s="1" t="s">
        <v>3780</v>
      </c>
      <c r="R3254">
        <v>0.49999982493579526</v>
      </c>
      <c r="S3254" s="1" t="s">
        <v>51</v>
      </c>
      <c r="T3254" s="1" t="s">
        <v>52</v>
      </c>
      <c r="U3254">
        <v>142.8047</v>
      </c>
      <c r="V3254">
        <v>131.38040000000001</v>
      </c>
      <c r="W3254">
        <v>131.38040000000001</v>
      </c>
      <c r="X3254" s="1" t="s">
        <v>53</v>
      </c>
      <c r="Y3254" s="1" t="s">
        <v>49</v>
      </c>
      <c r="Z3254" s="1" t="s">
        <v>3778</v>
      </c>
      <c r="AA3254" s="1" t="s">
        <v>3781</v>
      </c>
      <c r="AB3254" s="1" t="s">
        <v>3742</v>
      </c>
      <c r="AC3254" s="1" t="s">
        <v>67</v>
      </c>
      <c r="AD3254" s="1" t="s">
        <v>3743</v>
      </c>
      <c r="AE3254" s="1" t="s">
        <v>3744</v>
      </c>
      <c r="AF3254" s="1" t="s">
        <v>70</v>
      </c>
      <c r="AG3254" s="1" t="s">
        <v>3745</v>
      </c>
      <c r="AH3254">
        <v>1450</v>
      </c>
      <c r="AI3254" s="1" t="s">
        <v>113</v>
      </c>
      <c r="AJ3254" s="1" t="s">
        <v>114</v>
      </c>
      <c r="AK3254" s="1" t="s">
        <v>115</v>
      </c>
      <c r="AL3254">
        <v>1</v>
      </c>
      <c r="AM3254" s="1" t="s">
        <v>6679</v>
      </c>
      <c r="AN3254" s="2">
        <v>46174</v>
      </c>
      <c r="AO3254" s="3">
        <v>46174</v>
      </c>
    </row>
    <row r="3255" spans="1:41">
      <c r="A3255" s="1" t="s">
        <v>6680</v>
      </c>
      <c r="B3255" s="1" t="s">
        <v>3733</v>
      </c>
      <c r="E3255" s="1" t="s">
        <v>3734</v>
      </c>
      <c r="F3255">
        <v>46184.833333333336</v>
      </c>
      <c r="G3255">
        <v>46185.833333333336</v>
      </c>
      <c r="H3255">
        <v>46173.833333333336</v>
      </c>
      <c r="I3255">
        <v>46203.833333333336</v>
      </c>
      <c r="J3255" s="1" t="s">
        <v>3777</v>
      </c>
      <c r="K3255" s="1" t="s">
        <v>107</v>
      </c>
      <c r="L3255" s="1" t="s">
        <v>3778</v>
      </c>
      <c r="M3255" s="1" t="s">
        <v>3784</v>
      </c>
      <c r="N3255" s="1" t="s">
        <v>3738</v>
      </c>
      <c r="O3255" s="1" t="s">
        <v>49</v>
      </c>
      <c r="P3255">
        <v>292.0752</v>
      </c>
      <c r="Q3255" s="1" t="s">
        <v>3780</v>
      </c>
      <c r="R3255">
        <v>0.5</v>
      </c>
      <c r="S3255" s="1" t="s">
        <v>51</v>
      </c>
      <c r="T3255" s="1" t="s">
        <v>52</v>
      </c>
      <c r="U3255">
        <v>146.0376</v>
      </c>
      <c r="V3255">
        <v>134.3546</v>
      </c>
      <c r="W3255">
        <v>134.3546</v>
      </c>
      <c r="X3255" s="1" t="s">
        <v>53</v>
      </c>
      <c r="Y3255" s="1" t="s">
        <v>49</v>
      </c>
      <c r="Z3255" s="1" t="s">
        <v>3778</v>
      </c>
      <c r="AA3255" s="1" t="s">
        <v>3781</v>
      </c>
      <c r="AB3255" s="1" t="s">
        <v>3742</v>
      </c>
      <c r="AC3255" s="1" t="s">
        <v>67</v>
      </c>
      <c r="AD3255" s="1" t="s">
        <v>3743</v>
      </c>
      <c r="AE3255" s="1" t="s">
        <v>3744</v>
      </c>
      <c r="AF3255" s="1" t="s">
        <v>70</v>
      </c>
      <c r="AG3255" s="1" t="s">
        <v>3745</v>
      </c>
      <c r="AH3255">
        <v>1451</v>
      </c>
      <c r="AI3255" s="1" t="s">
        <v>113</v>
      </c>
      <c r="AJ3255" s="1" t="s">
        <v>114</v>
      </c>
      <c r="AK3255" s="1" t="s">
        <v>115</v>
      </c>
      <c r="AL3255">
        <v>1</v>
      </c>
      <c r="AM3255" s="1" t="s">
        <v>6681</v>
      </c>
      <c r="AN3255" s="2">
        <v>46174</v>
      </c>
      <c r="AO3255" s="3">
        <v>46174</v>
      </c>
    </row>
    <row r="3256" spans="1:41">
      <c r="A3256" s="1" t="s">
        <v>6682</v>
      </c>
      <c r="B3256" s="1" t="s">
        <v>3733</v>
      </c>
      <c r="E3256" s="1" t="s">
        <v>3787</v>
      </c>
      <c r="F3256">
        <v>46184.833333333336</v>
      </c>
      <c r="G3256">
        <v>46185.833333333336</v>
      </c>
      <c r="H3256">
        <v>46173.833333333336</v>
      </c>
      <c r="I3256">
        <v>46203.833333333336</v>
      </c>
      <c r="J3256" s="1" t="s">
        <v>3735</v>
      </c>
      <c r="K3256" s="1" t="s">
        <v>45</v>
      </c>
      <c r="L3256" s="1" t="s">
        <v>3736</v>
      </c>
      <c r="M3256" s="1" t="s">
        <v>3788</v>
      </c>
      <c r="N3256" s="1" t="s">
        <v>3738</v>
      </c>
      <c r="O3256" s="1" t="s">
        <v>49</v>
      </c>
      <c r="P3256">
        <v>623.34230000000002</v>
      </c>
      <c r="Q3256" s="1" t="s">
        <v>3739</v>
      </c>
      <c r="R3256">
        <v>3.1611042600510189E-2</v>
      </c>
      <c r="S3256" s="1" t="s">
        <v>3740</v>
      </c>
      <c r="T3256" s="1" t="s">
        <v>52</v>
      </c>
      <c r="U3256">
        <v>19.704499999999999</v>
      </c>
      <c r="V3256">
        <v>15.988799999999999</v>
      </c>
      <c r="W3256">
        <v>15.988799999999999</v>
      </c>
      <c r="X3256" s="1" t="s">
        <v>53</v>
      </c>
      <c r="Y3256" s="1" t="s">
        <v>49</v>
      </c>
      <c r="Z3256" s="1" t="s">
        <v>3736</v>
      </c>
      <c r="AA3256" s="1" t="s">
        <v>3789</v>
      </c>
      <c r="AB3256" s="1" t="s">
        <v>3790</v>
      </c>
      <c r="AC3256" s="1" t="s">
        <v>125</v>
      </c>
      <c r="AD3256" s="1" t="s">
        <v>3791</v>
      </c>
      <c r="AE3256" s="1" t="s">
        <v>3792</v>
      </c>
      <c r="AF3256" s="1" t="s">
        <v>70</v>
      </c>
      <c r="AG3256" s="1" t="s">
        <v>3745</v>
      </c>
      <c r="AH3256">
        <v>1452</v>
      </c>
      <c r="AI3256" s="1" t="s">
        <v>70</v>
      </c>
      <c r="AJ3256" s="1" t="s">
        <v>71</v>
      </c>
      <c r="AK3256" s="1" t="s">
        <v>72</v>
      </c>
      <c r="AL3256">
        <v>1</v>
      </c>
      <c r="AM3256" s="1" t="s">
        <v>6683</v>
      </c>
      <c r="AN3256" s="2">
        <v>46174</v>
      </c>
      <c r="AO3256" s="3">
        <v>46174</v>
      </c>
    </row>
    <row r="3257" spans="1:41">
      <c r="A3257" s="1" t="s">
        <v>6684</v>
      </c>
      <c r="B3257" s="1" t="s">
        <v>3733</v>
      </c>
      <c r="E3257" s="1" t="s">
        <v>3787</v>
      </c>
      <c r="F3257">
        <v>46184.833333333336</v>
      </c>
      <c r="G3257">
        <v>46185.833333333336</v>
      </c>
      <c r="H3257">
        <v>46173.833333333336</v>
      </c>
      <c r="I3257">
        <v>46203.833333333336</v>
      </c>
      <c r="J3257" s="1" t="s">
        <v>3735</v>
      </c>
      <c r="K3257" s="1" t="s">
        <v>45</v>
      </c>
      <c r="L3257" s="1" t="s">
        <v>3736</v>
      </c>
      <c r="M3257" s="1" t="s">
        <v>3795</v>
      </c>
      <c r="N3257" s="1" t="s">
        <v>3738</v>
      </c>
      <c r="O3257" s="1" t="s">
        <v>49</v>
      </c>
      <c r="P3257">
        <v>666.24639999999999</v>
      </c>
      <c r="Q3257" s="1" t="s">
        <v>3739</v>
      </c>
      <c r="R3257">
        <v>3.1610977560253987E-2</v>
      </c>
      <c r="S3257" s="1" t="s">
        <v>3740</v>
      </c>
      <c r="T3257" s="1" t="s">
        <v>52</v>
      </c>
      <c r="U3257">
        <v>21.060700000000001</v>
      </c>
      <c r="V3257">
        <v>17.089200000000002</v>
      </c>
      <c r="W3257">
        <v>17.089200000000002</v>
      </c>
      <c r="X3257" s="1" t="s">
        <v>53</v>
      </c>
      <c r="Y3257" s="1" t="s">
        <v>49</v>
      </c>
      <c r="Z3257" s="1" t="s">
        <v>3736</v>
      </c>
      <c r="AA3257" s="1" t="s">
        <v>3789</v>
      </c>
      <c r="AB3257" s="1" t="s">
        <v>3790</v>
      </c>
      <c r="AC3257" s="1" t="s">
        <v>125</v>
      </c>
      <c r="AD3257" s="1" t="s">
        <v>3791</v>
      </c>
      <c r="AE3257" s="1" t="s">
        <v>3792</v>
      </c>
      <c r="AF3257" s="1" t="s">
        <v>70</v>
      </c>
      <c r="AG3257" s="1" t="s">
        <v>3745</v>
      </c>
      <c r="AH3257">
        <v>1453</v>
      </c>
      <c r="AI3257" s="1" t="s">
        <v>70</v>
      </c>
      <c r="AJ3257" s="1" t="s">
        <v>71</v>
      </c>
      <c r="AK3257" s="1" t="s">
        <v>72</v>
      </c>
      <c r="AL3257">
        <v>1</v>
      </c>
      <c r="AM3257" s="1" t="s">
        <v>6685</v>
      </c>
      <c r="AN3257" s="2">
        <v>46174</v>
      </c>
      <c r="AO3257" s="3">
        <v>46174</v>
      </c>
    </row>
    <row r="3258" spans="1:41">
      <c r="A3258" s="1" t="s">
        <v>6686</v>
      </c>
      <c r="B3258" s="1" t="s">
        <v>3733</v>
      </c>
      <c r="E3258" s="1" t="s">
        <v>3787</v>
      </c>
      <c r="F3258">
        <v>46184.833333333336</v>
      </c>
      <c r="G3258">
        <v>46185.833333333336</v>
      </c>
      <c r="H3258">
        <v>46173.833333333336</v>
      </c>
      <c r="I3258">
        <v>46203.833333333336</v>
      </c>
      <c r="J3258" s="1" t="s">
        <v>3751</v>
      </c>
      <c r="K3258" s="1" t="s">
        <v>124</v>
      </c>
      <c r="L3258" s="1" t="s">
        <v>3752</v>
      </c>
      <c r="M3258" s="1" t="s">
        <v>3798</v>
      </c>
      <c r="N3258" s="1" t="s">
        <v>3738</v>
      </c>
      <c r="O3258" s="1" t="s">
        <v>49</v>
      </c>
      <c r="P3258">
        <v>5.35</v>
      </c>
      <c r="Q3258" s="1" t="s">
        <v>3754</v>
      </c>
      <c r="R3258">
        <v>6.25</v>
      </c>
      <c r="S3258" s="1" t="s">
        <v>51</v>
      </c>
      <c r="T3258" s="1" t="s">
        <v>52</v>
      </c>
      <c r="U3258">
        <v>33.4375</v>
      </c>
      <c r="V3258">
        <v>31.765599999999999</v>
      </c>
      <c r="W3258">
        <v>31.765599999999999</v>
      </c>
      <c r="X3258" s="1" t="s">
        <v>53</v>
      </c>
      <c r="Y3258" s="1" t="s">
        <v>49</v>
      </c>
      <c r="Z3258" s="1" t="s">
        <v>3752</v>
      </c>
      <c r="AA3258" s="1" t="s">
        <v>3789</v>
      </c>
      <c r="AB3258" s="1" t="s">
        <v>3790</v>
      </c>
      <c r="AC3258" s="1" t="s">
        <v>125</v>
      </c>
      <c r="AD3258" s="1" t="s">
        <v>3791</v>
      </c>
      <c r="AE3258" s="1" t="s">
        <v>3792</v>
      </c>
      <c r="AF3258" s="1" t="s">
        <v>70</v>
      </c>
      <c r="AG3258" s="1" t="s">
        <v>3745</v>
      </c>
      <c r="AH3258">
        <v>1454</v>
      </c>
      <c r="AI3258" s="1" t="s">
        <v>70</v>
      </c>
      <c r="AJ3258" s="1" t="s">
        <v>71</v>
      </c>
      <c r="AK3258" s="1" t="s">
        <v>72</v>
      </c>
      <c r="AL3258">
        <v>1</v>
      </c>
      <c r="AM3258" s="1" t="s">
        <v>6687</v>
      </c>
      <c r="AN3258" s="2">
        <v>46174</v>
      </c>
      <c r="AO3258" s="3">
        <v>46174</v>
      </c>
    </row>
    <row r="3259" spans="1:41">
      <c r="A3259" s="1" t="s">
        <v>6688</v>
      </c>
      <c r="B3259" s="1" t="s">
        <v>3733</v>
      </c>
      <c r="E3259" s="1" t="s">
        <v>3787</v>
      </c>
      <c r="F3259">
        <v>46184.833333333336</v>
      </c>
      <c r="G3259">
        <v>46185.833333333336</v>
      </c>
      <c r="H3259">
        <v>46173.833333333336</v>
      </c>
      <c r="I3259">
        <v>46203.833333333336</v>
      </c>
      <c r="J3259" s="1" t="s">
        <v>3751</v>
      </c>
      <c r="K3259" s="1" t="s">
        <v>124</v>
      </c>
      <c r="L3259" s="1" t="s">
        <v>3752</v>
      </c>
      <c r="M3259" s="1" t="s">
        <v>3801</v>
      </c>
      <c r="N3259" s="1" t="s">
        <v>3738</v>
      </c>
      <c r="O3259" s="1" t="s">
        <v>49</v>
      </c>
      <c r="P3259">
        <v>4.9880000000000004</v>
      </c>
      <c r="Q3259" s="1" t="s">
        <v>3754</v>
      </c>
      <c r="R3259">
        <v>6.25</v>
      </c>
      <c r="S3259" s="1" t="s">
        <v>51</v>
      </c>
      <c r="T3259" s="1" t="s">
        <v>52</v>
      </c>
      <c r="U3259">
        <v>31.175000000000001</v>
      </c>
      <c r="V3259">
        <v>29.616299999999999</v>
      </c>
      <c r="W3259">
        <v>29.616299999999999</v>
      </c>
      <c r="X3259" s="1" t="s">
        <v>53</v>
      </c>
      <c r="Y3259" s="1" t="s">
        <v>49</v>
      </c>
      <c r="Z3259" s="1" t="s">
        <v>3752</v>
      </c>
      <c r="AA3259" s="1" t="s">
        <v>3789</v>
      </c>
      <c r="AB3259" s="1" t="s">
        <v>3790</v>
      </c>
      <c r="AC3259" s="1" t="s">
        <v>125</v>
      </c>
      <c r="AD3259" s="1" t="s">
        <v>3791</v>
      </c>
      <c r="AE3259" s="1" t="s">
        <v>3792</v>
      </c>
      <c r="AF3259" s="1" t="s">
        <v>70</v>
      </c>
      <c r="AG3259" s="1" t="s">
        <v>3745</v>
      </c>
      <c r="AH3259">
        <v>1455</v>
      </c>
      <c r="AI3259" s="1" t="s">
        <v>70</v>
      </c>
      <c r="AJ3259" s="1" t="s">
        <v>71</v>
      </c>
      <c r="AK3259" s="1" t="s">
        <v>72</v>
      </c>
      <c r="AL3259">
        <v>1</v>
      </c>
      <c r="AM3259" s="1" t="s">
        <v>6689</v>
      </c>
      <c r="AN3259" s="2">
        <v>46174</v>
      </c>
      <c r="AO3259" s="3">
        <v>46174</v>
      </c>
    </row>
    <row r="3260" spans="1:41">
      <c r="A3260" s="1" t="s">
        <v>6690</v>
      </c>
      <c r="B3260" s="1" t="s">
        <v>3733</v>
      </c>
      <c r="E3260" s="1" t="s">
        <v>3787</v>
      </c>
      <c r="F3260">
        <v>46184.833333333336</v>
      </c>
      <c r="G3260">
        <v>46185.833333333336</v>
      </c>
      <c r="H3260">
        <v>46173.833333333336</v>
      </c>
      <c r="I3260">
        <v>46203.833333333336</v>
      </c>
      <c r="J3260" s="1" t="s">
        <v>3760</v>
      </c>
      <c r="K3260" s="1" t="s">
        <v>76</v>
      </c>
      <c r="L3260" s="1" t="s">
        <v>3761</v>
      </c>
      <c r="M3260" s="1" t="s">
        <v>3804</v>
      </c>
      <c r="N3260" s="1" t="s">
        <v>3738</v>
      </c>
      <c r="O3260" s="1" t="s">
        <v>49</v>
      </c>
      <c r="P3260">
        <v>135.08770000000001</v>
      </c>
      <c r="Q3260" s="1" t="s">
        <v>3763</v>
      </c>
      <c r="R3260">
        <v>2.6000146571449511E-2</v>
      </c>
      <c r="S3260" s="1" t="s">
        <v>51</v>
      </c>
      <c r="T3260" s="1" t="s">
        <v>52</v>
      </c>
      <c r="U3260">
        <v>3.5123000000000002</v>
      </c>
      <c r="V3260">
        <v>3.2421000000000002</v>
      </c>
      <c r="W3260">
        <v>3.2421000000000002</v>
      </c>
      <c r="X3260" s="1" t="s">
        <v>53</v>
      </c>
      <c r="Y3260" s="1" t="s">
        <v>49</v>
      </c>
      <c r="Z3260" s="1" t="s">
        <v>3761</v>
      </c>
      <c r="AA3260" s="1" t="s">
        <v>3789</v>
      </c>
      <c r="AB3260" s="1" t="s">
        <v>3790</v>
      </c>
      <c r="AC3260" s="1" t="s">
        <v>125</v>
      </c>
      <c r="AD3260" s="1" t="s">
        <v>3791</v>
      </c>
      <c r="AE3260" s="1" t="s">
        <v>3792</v>
      </c>
      <c r="AF3260" s="1" t="s">
        <v>70</v>
      </c>
      <c r="AG3260" s="1" t="s">
        <v>3745</v>
      </c>
      <c r="AH3260">
        <v>1456</v>
      </c>
      <c r="AI3260" s="1" t="s">
        <v>70</v>
      </c>
      <c r="AJ3260" s="1" t="s">
        <v>71</v>
      </c>
      <c r="AK3260" s="1" t="s">
        <v>72</v>
      </c>
      <c r="AL3260">
        <v>1</v>
      </c>
      <c r="AM3260" s="1" t="s">
        <v>6691</v>
      </c>
      <c r="AN3260" s="2">
        <v>46174</v>
      </c>
      <c r="AO3260" s="3">
        <v>46174</v>
      </c>
    </row>
    <row r="3261" spans="1:41">
      <c r="A3261" s="1" t="s">
        <v>6692</v>
      </c>
      <c r="B3261" s="1" t="s">
        <v>3733</v>
      </c>
      <c r="E3261" s="1" t="s">
        <v>3787</v>
      </c>
      <c r="F3261">
        <v>46184.833333333336</v>
      </c>
      <c r="G3261">
        <v>46185.833333333336</v>
      </c>
      <c r="H3261">
        <v>46173.833333333336</v>
      </c>
      <c r="I3261">
        <v>46203.833333333336</v>
      </c>
      <c r="J3261" s="1" t="s">
        <v>3760</v>
      </c>
      <c r="K3261" s="1" t="s">
        <v>76</v>
      </c>
      <c r="L3261" s="1" t="s">
        <v>3761</v>
      </c>
      <c r="M3261" s="1" t="s">
        <v>3807</v>
      </c>
      <c r="N3261" s="1" t="s">
        <v>3738</v>
      </c>
      <c r="O3261" s="1" t="s">
        <v>49</v>
      </c>
      <c r="P3261">
        <v>152.1251</v>
      </c>
      <c r="Q3261" s="1" t="s">
        <v>3763</v>
      </c>
      <c r="R3261">
        <v>2.6000311585662062E-2</v>
      </c>
      <c r="S3261" s="1" t="s">
        <v>51</v>
      </c>
      <c r="T3261" s="1" t="s">
        <v>52</v>
      </c>
      <c r="U3261">
        <v>3.9552999999999998</v>
      </c>
      <c r="V3261">
        <v>3.6509999999999998</v>
      </c>
      <c r="W3261">
        <v>3.6509999999999998</v>
      </c>
      <c r="X3261" s="1" t="s">
        <v>53</v>
      </c>
      <c r="Y3261" s="1" t="s">
        <v>49</v>
      </c>
      <c r="Z3261" s="1" t="s">
        <v>3761</v>
      </c>
      <c r="AA3261" s="1" t="s">
        <v>3789</v>
      </c>
      <c r="AB3261" s="1" t="s">
        <v>3790</v>
      </c>
      <c r="AC3261" s="1" t="s">
        <v>125</v>
      </c>
      <c r="AD3261" s="1" t="s">
        <v>3791</v>
      </c>
      <c r="AE3261" s="1" t="s">
        <v>3792</v>
      </c>
      <c r="AF3261" s="1" t="s">
        <v>70</v>
      </c>
      <c r="AG3261" s="1" t="s">
        <v>3745</v>
      </c>
      <c r="AH3261">
        <v>1457</v>
      </c>
      <c r="AI3261" s="1" t="s">
        <v>70</v>
      </c>
      <c r="AJ3261" s="1" t="s">
        <v>71</v>
      </c>
      <c r="AK3261" s="1" t="s">
        <v>72</v>
      </c>
      <c r="AL3261">
        <v>1</v>
      </c>
      <c r="AM3261" s="1" t="s">
        <v>6693</v>
      </c>
      <c r="AN3261" s="2">
        <v>46174</v>
      </c>
      <c r="AO3261" s="3">
        <v>46174</v>
      </c>
    </row>
    <row r="3262" spans="1:41">
      <c r="A3262" s="1" t="s">
        <v>6694</v>
      </c>
      <c r="B3262" s="1" t="s">
        <v>3733</v>
      </c>
      <c r="E3262" s="1" t="s">
        <v>3787</v>
      </c>
      <c r="F3262">
        <v>46184.833333333336</v>
      </c>
      <c r="G3262">
        <v>46185.833333333336</v>
      </c>
      <c r="H3262">
        <v>46173.833333333336</v>
      </c>
      <c r="I3262">
        <v>46203.833333333336</v>
      </c>
      <c r="J3262" s="1" t="s">
        <v>3769</v>
      </c>
      <c r="K3262" s="1" t="s">
        <v>87</v>
      </c>
      <c r="L3262" s="1" t="s">
        <v>3770</v>
      </c>
      <c r="M3262" s="1" t="s">
        <v>3810</v>
      </c>
      <c r="N3262" s="1" t="s">
        <v>3738</v>
      </c>
      <c r="O3262" s="1" t="s">
        <v>49</v>
      </c>
      <c r="P3262">
        <v>188.77959999999999</v>
      </c>
      <c r="Q3262" s="1" t="s">
        <v>3739</v>
      </c>
      <c r="R3262">
        <v>8.2600026697799978E-2</v>
      </c>
      <c r="S3262" s="1" t="s">
        <v>3740</v>
      </c>
      <c r="T3262" s="1" t="s">
        <v>52</v>
      </c>
      <c r="U3262">
        <v>15.5932</v>
      </c>
      <c r="V3262">
        <v>12.8521</v>
      </c>
      <c r="W3262">
        <v>12.8521</v>
      </c>
      <c r="X3262" s="1" t="s">
        <v>53</v>
      </c>
      <c r="Y3262" s="1" t="s">
        <v>49</v>
      </c>
      <c r="Z3262" s="1" t="s">
        <v>3770</v>
      </c>
      <c r="AA3262" s="1" t="s">
        <v>3789</v>
      </c>
      <c r="AB3262" s="1" t="s">
        <v>3790</v>
      </c>
      <c r="AC3262" s="1" t="s">
        <v>125</v>
      </c>
      <c r="AD3262" s="1" t="s">
        <v>3791</v>
      </c>
      <c r="AE3262" s="1" t="s">
        <v>3792</v>
      </c>
      <c r="AF3262" s="1" t="s">
        <v>70</v>
      </c>
      <c r="AG3262" s="1" t="s">
        <v>3745</v>
      </c>
      <c r="AH3262">
        <v>1458</v>
      </c>
      <c r="AI3262" s="1" t="s">
        <v>70</v>
      </c>
      <c r="AJ3262" s="1" t="s">
        <v>71</v>
      </c>
      <c r="AK3262" s="1" t="s">
        <v>72</v>
      </c>
      <c r="AL3262">
        <v>1</v>
      </c>
      <c r="AM3262" s="1" t="s">
        <v>6695</v>
      </c>
      <c r="AN3262" s="2">
        <v>46174</v>
      </c>
      <c r="AO3262" s="3">
        <v>46174</v>
      </c>
    </row>
    <row r="3263" spans="1:41">
      <c r="A3263" s="1" t="s">
        <v>6696</v>
      </c>
      <c r="B3263" s="1" t="s">
        <v>3733</v>
      </c>
      <c r="E3263" s="1" t="s">
        <v>3787</v>
      </c>
      <c r="F3263">
        <v>46184.833333333336</v>
      </c>
      <c r="G3263">
        <v>46185.833333333336</v>
      </c>
      <c r="H3263">
        <v>46173.833333333336</v>
      </c>
      <c r="I3263">
        <v>46203.833333333336</v>
      </c>
      <c r="J3263" s="1" t="s">
        <v>3769</v>
      </c>
      <c r="K3263" s="1" t="s">
        <v>87</v>
      </c>
      <c r="L3263" s="1" t="s">
        <v>3770</v>
      </c>
      <c r="M3263" s="1" t="s">
        <v>3813</v>
      </c>
      <c r="N3263" s="1" t="s">
        <v>3738</v>
      </c>
      <c r="O3263" s="1" t="s">
        <v>49</v>
      </c>
      <c r="P3263">
        <v>202.46960000000001</v>
      </c>
      <c r="Q3263" s="1" t="s">
        <v>3739</v>
      </c>
      <c r="R3263">
        <v>8.2600054526704256E-2</v>
      </c>
      <c r="S3263" s="1" t="s">
        <v>3740</v>
      </c>
      <c r="T3263" s="1" t="s">
        <v>52</v>
      </c>
      <c r="U3263">
        <v>16.724</v>
      </c>
      <c r="V3263">
        <v>13.7841</v>
      </c>
      <c r="W3263">
        <v>13.7841</v>
      </c>
      <c r="X3263" s="1" t="s">
        <v>53</v>
      </c>
      <c r="Y3263" s="1" t="s">
        <v>49</v>
      </c>
      <c r="Z3263" s="1" t="s">
        <v>3770</v>
      </c>
      <c r="AA3263" s="1" t="s">
        <v>3789</v>
      </c>
      <c r="AB3263" s="1" t="s">
        <v>3790</v>
      </c>
      <c r="AC3263" s="1" t="s">
        <v>125</v>
      </c>
      <c r="AD3263" s="1" t="s">
        <v>3791</v>
      </c>
      <c r="AE3263" s="1" t="s">
        <v>3792</v>
      </c>
      <c r="AF3263" s="1" t="s">
        <v>70</v>
      </c>
      <c r="AG3263" s="1" t="s">
        <v>3745</v>
      </c>
      <c r="AH3263">
        <v>1459</v>
      </c>
      <c r="AI3263" s="1" t="s">
        <v>70</v>
      </c>
      <c r="AJ3263" s="1" t="s">
        <v>71</v>
      </c>
      <c r="AK3263" s="1" t="s">
        <v>72</v>
      </c>
      <c r="AL3263">
        <v>1</v>
      </c>
      <c r="AM3263" s="1" t="s">
        <v>6697</v>
      </c>
      <c r="AN3263" s="2">
        <v>46174</v>
      </c>
      <c r="AO3263" s="3">
        <v>46174</v>
      </c>
    </row>
    <row r="3264" spans="1:41">
      <c r="A3264" s="1" t="s">
        <v>6698</v>
      </c>
      <c r="B3264" s="1" t="s">
        <v>3733</v>
      </c>
      <c r="E3264" s="1" t="s">
        <v>3787</v>
      </c>
      <c r="F3264">
        <v>46184.833333333336</v>
      </c>
      <c r="G3264">
        <v>46185.833333333336</v>
      </c>
      <c r="H3264">
        <v>46173.833333333336</v>
      </c>
      <c r="I3264">
        <v>46203.833333333336</v>
      </c>
      <c r="J3264" s="1" t="s">
        <v>3777</v>
      </c>
      <c r="K3264" s="1" t="s">
        <v>107</v>
      </c>
      <c r="L3264" s="1" t="s">
        <v>3778</v>
      </c>
      <c r="M3264" s="1" t="s">
        <v>3816</v>
      </c>
      <c r="N3264" s="1" t="s">
        <v>3738</v>
      </c>
      <c r="O3264" s="1" t="s">
        <v>49</v>
      </c>
      <c r="P3264">
        <v>148.3706</v>
      </c>
      <c r="Q3264" s="1" t="s">
        <v>3780</v>
      </c>
      <c r="R3264">
        <v>0.5</v>
      </c>
      <c r="S3264" s="1" t="s">
        <v>51</v>
      </c>
      <c r="T3264" s="1" t="s">
        <v>52</v>
      </c>
      <c r="U3264">
        <v>74.185299999999998</v>
      </c>
      <c r="V3264">
        <v>68.250500000000002</v>
      </c>
      <c r="W3264">
        <v>68.250500000000002</v>
      </c>
      <c r="X3264" s="1" t="s">
        <v>53</v>
      </c>
      <c r="Y3264" s="1" t="s">
        <v>49</v>
      </c>
      <c r="Z3264" s="1" t="s">
        <v>3778</v>
      </c>
      <c r="AA3264" s="1" t="s">
        <v>3817</v>
      </c>
      <c r="AB3264" s="1" t="s">
        <v>3790</v>
      </c>
      <c r="AC3264" s="1" t="s">
        <v>125</v>
      </c>
      <c r="AD3264" s="1" t="s">
        <v>3791</v>
      </c>
      <c r="AE3264" s="1" t="s">
        <v>3792</v>
      </c>
      <c r="AF3264" s="1" t="s">
        <v>70</v>
      </c>
      <c r="AG3264" s="1" t="s">
        <v>3745</v>
      </c>
      <c r="AH3264">
        <v>1460</v>
      </c>
      <c r="AI3264" s="1" t="s">
        <v>113</v>
      </c>
      <c r="AJ3264" s="1" t="s">
        <v>114</v>
      </c>
      <c r="AK3264" s="1" t="s">
        <v>115</v>
      </c>
      <c r="AL3264">
        <v>1</v>
      </c>
      <c r="AM3264" s="1" t="s">
        <v>6699</v>
      </c>
      <c r="AN3264" s="2">
        <v>46174</v>
      </c>
      <c r="AO3264" s="3">
        <v>46174</v>
      </c>
    </row>
    <row r="3265" spans="1:41">
      <c r="A3265" s="1" t="s">
        <v>6700</v>
      </c>
      <c r="B3265" s="1" t="s">
        <v>3733</v>
      </c>
      <c r="E3265" s="1" t="s">
        <v>3787</v>
      </c>
      <c r="F3265">
        <v>46184.833333333336</v>
      </c>
      <c r="G3265">
        <v>46185.833333333336</v>
      </c>
      <c r="H3265">
        <v>46173.833333333336</v>
      </c>
      <c r="I3265">
        <v>46203.833333333336</v>
      </c>
      <c r="J3265" s="1" t="s">
        <v>3777</v>
      </c>
      <c r="K3265" s="1" t="s">
        <v>107</v>
      </c>
      <c r="L3265" s="1" t="s">
        <v>3778</v>
      </c>
      <c r="M3265" s="1" t="s">
        <v>3820</v>
      </c>
      <c r="N3265" s="1" t="s">
        <v>3738</v>
      </c>
      <c r="O3265" s="1" t="s">
        <v>49</v>
      </c>
      <c r="P3265">
        <v>139.7841</v>
      </c>
      <c r="Q3265" s="1" t="s">
        <v>3780</v>
      </c>
      <c r="R3265">
        <v>0.49999964230552696</v>
      </c>
      <c r="S3265" s="1" t="s">
        <v>51</v>
      </c>
      <c r="T3265" s="1" t="s">
        <v>52</v>
      </c>
      <c r="U3265">
        <v>69.891999999999996</v>
      </c>
      <c r="V3265">
        <v>64.300700000000006</v>
      </c>
      <c r="W3265">
        <v>64.300700000000006</v>
      </c>
      <c r="X3265" s="1" t="s">
        <v>53</v>
      </c>
      <c r="Y3265" s="1" t="s">
        <v>49</v>
      </c>
      <c r="Z3265" s="1" t="s">
        <v>3778</v>
      </c>
      <c r="AA3265" s="1" t="s">
        <v>3817</v>
      </c>
      <c r="AB3265" s="1" t="s">
        <v>3790</v>
      </c>
      <c r="AC3265" s="1" t="s">
        <v>125</v>
      </c>
      <c r="AD3265" s="1" t="s">
        <v>3791</v>
      </c>
      <c r="AE3265" s="1" t="s">
        <v>3792</v>
      </c>
      <c r="AF3265" s="1" t="s">
        <v>70</v>
      </c>
      <c r="AG3265" s="1" t="s">
        <v>3745</v>
      </c>
      <c r="AH3265">
        <v>1461</v>
      </c>
      <c r="AI3265" s="1" t="s">
        <v>113</v>
      </c>
      <c r="AJ3265" s="1" t="s">
        <v>114</v>
      </c>
      <c r="AK3265" s="1" t="s">
        <v>115</v>
      </c>
      <c r="AL3265">
        <v>1</v>
      </c>
      <c r="AM3265" s="1" t="s">
        <v>6701</v>
      </c>
      <c r="AN3265" s="2">
        <v>46174</v>
      </c>
      <c r="AO3265" s="3">
        <v>46174</v>
      </c>
    </row>
    <row r="3266" spans="1:41">
      <c r="A3266" s="1" t="s">
        <v>6702</v>
      </c>
      <c r="B3266" s="1" t="s">
        <v>3733</v>
      </c>
      <c r="E3266" s="1" t="s">
        <v>3734</v>
      </c>
      <c r="F3266">
        <v>46185.833333333336</v>
      </c>
      <c r="G3266">
        <v>46186.833333333336</v>
      </c>
      <c r="H3266">
        <v>46173.833333333336</v>
      </c>
      <c r="I3266">
        <v>46203.833333333336</v>
      </c>
      <c r="J3266" s="1" t="s">
        <v>3735</v>
      </c>
      <c r="K3266" s="1" t="s">
        <v>45</v>
      </c>
      <c r="L3266" s="1" t="s">
        <v>3736</v>
      </c>
      <c r="M3266" s="1" t="s">
        <v>3737</v>
      </c>
      <c r="N3266" s="1" t="s">
        <v>3738</v>
      </c>
      <c r="O3266" s="1" t="s">
        <v>49</v>
      </c>
      <c r="P3266">
        <v>1472.5572</v>
      </c>
      <c r="Q3266" s="1" t="s">
        <v>3739</v>
      </c>
      <c r="R3266">
        <v>3.1610996163680433E-2</v>
      </c>
      <c r="S3266" s="1" t="s">
        <v>3740</v>
      </c>
      <c r="T3266" s="1" t="s">
        <v>52</v>
      </c>
      <c r="U3266">
        <v>46.548999999999999</v>
      </c>
      <c r="V3266">
        <v>37.771099999999997</v>
      </c>
      <c r="W3266">
        <v>37.771099999999997</v>
      </c>
      <c r="X3266" s="1" t="s">
        <v>53</v>
      </c>
      <c r="Y3266" s="1" t="s">
        <v>49</v>
      </c>
      <c r="Z3266" s="1" t="s">
        <v>3736</v>
      </c>
      <c r="AA3266" s="1" t="s">
        <v>3741</v>
      </c>
      <c r="AB3266" s="1" t="s">
        <v>3742</v>
      </c>
      <c r="AC3266" s="1" t="s">
        <v>67</v>
      </c>
      <c r="AD3266" s="1" t="s">
        <v>3743</v>
      </c>
      <c r="AE3266" s="1" t="s">
        <v>3744</v>
      </c>
      <c r="AF3266" s="1" t="s">
        <v>70</v>
      </c>
      <c r="AG3266" s="1" t="s">
        <v>3745</v>
      </c>
      <c r="AH3266">
        <v>1462</v>
      </c>
      <c r="AI3266" s="1" t="s">
        <v>70</v>
      </c>
      <c r="AJ3266" s="1" t="s">
        <v>71</v>
      </c>
      <c r="AK3266" s="1" t="s">
        <v>72</v>
      </c>
      <c r="AL3266">
        <v>1</v>
      </c>
      <c r="AM3266" s="1" t="s">
        <v>6703</v>
      </c>
      <c r="AN3266" s="2">
        <v>46174</v>
      </c>
      <c r="AO3266" s="3">
        <v>46174</v>
      </c>
    </row>
    <row r="3267" spans="1:41">
      <c r="A3267" s="1" t="s">
        <v>6704</v>
      </c>
      <c r="B3267" s="1" t="s">
        <v>3733</v>
      </c>
      <c r="E3267" s="1" t="s">
        <v>3734</v>
      </c>
      <c r="F3267">
        <v>46185.833333333336</v>
      </c>
      <c r="G3267">
        <v>46186.833333333336</v>
      </c>
      <c r="H3267">
        <v>46173.833333333336</v>
      </c>
      <c r="I3267">
        <v>46203.833333333336</v>
      </c>
      <c r="J3267" s="1" t="s">
        <v>3735</v>
      </c>
      <c r="K3267" s="1" t="s">
        <v>45</v>
      </c>
      <c r="L3267" s="1" t="s">
        <v>3736</v>
      </c>
      <c r="M3267" s="1" t="s">
        <v>3748</v>
      </c>
      <c r="N3267" s="1" t="s">
        <v>3738</v>
      </c>
      <c r="O3267" s="1" t="s">
        <v>49</v>
      </c>
      <c r="P3267">
        <v>1437.0579</v>
      </c>
      <c r="Q3267" s="1" t="s">
        <v>3739</v>
      </c>
      <c r="R3267">
        <v>3.1610974060265772E-2</v>
      </c>
      <c r="S3267" s="1" t="s">
        <v>3740</v>
      </c>
      <c r="T3267" s="1" t="s">
        <v>52</v>
      </c>
      <c r="U3267">
        <v>45.4268</v>
      </c>
      <c r="V3267">
        <v>36.860500000000002</v>
      </c>
      <c r="W3267">
        <v>36.860500000000002</v>
      </c>
      <c r="X3267" s="1" t="s">
        <v>53</v>
      </c>
      <c r="Y3267" s="1" t="s">
        <v>49</v>
      </c>
      <c r="Z3267" s="1" t="s">
        <v>3736</v>
      </c>
      <c r="AA3267" s="1" t="s">
        <v>3741</v>
      </c>
      <c r="AB3267" s="1" t="s">
        <v>3742</v>
      </c>
      <c r="AC3267" s="1" t="s">
        <v>67</v>
      </c>
      <c r="AD3267" s="1" t="s">
        <v>3743</v>
      </c>
      <c r="AE3267" s="1" t="s">
        <v>3744</v>
      </c>
      <c r="AF3267" s="1" t="s">
        <v>70</v>
      </c>
      <c r="AG3267" s="1" t="s">
        <v>3745</v>
      </c>
      <c r="AH3267">
        <v>1463</v>
      </c>
      <c r="AI3267" s="1" t="s">
        <v>70</v>
      </c>
      <c r="AJ3267" s="1" t="s">
        <v>71</v>
      </c>
      <c r="AK3267" s="1" t="s">
        <v>72</v>
      </c>
      <c r="AL3267">
        <v>1</v>
      </c>
      <c r="AM3267" s="1" t="s">
        <v>6705</v>
      </c>
      <c r="AN3267" s="2">
        <v>46174</v>
      </c>
      <c r="AO3267" s="3">
        <v>46174</v>
      </c>
    </row>
    <row r="3268" spans="1:41">
      <c r="A3268" s="1" t="s">
        <v>6706</v>
      </c>
      <c r="B3268" s="1" t="s">
        <v>3733</v>
      </c>
      <c r="E3268" s="1" t="s">
        <v>3734</v>
      </c>
      <c r="F3268">
        <v>46185.833333333336</v>
      </c>
      <c r="G3268">
        <v>46186.833333333336</v>
      </c>
      <c r="H3268">
        <v>46173.833333333336</v>
      </c>
      <c r="I3268">
        <v>46203.833333333336</v>
      </c>
      <c r="J3268" s="1" t="s">
        <v>3751</v>
      </c>
      <c r="K3268" s="1" t="s">
        <v>124</v>
      </c>
      <c r="L3268" s="1" t="s">
        <v>3752</v>
      </c>
      <c r="M3268" s="1" t="s">
        <v>3753</v>
      </c>
      <c r="N3268" s="1" t="s">
        <v>3738</v>
      </c>
      <c r="O3268" s="1" t="s">
        <v>49</v>
      </c>
      <c r="P3268">
        <v>12.282400000000001</v>
      </c>
      <c r="Q3268" s="1" t="s">
        <v>3754</v>
      </c>
      <c r="R3268">
        <v>6.2500162834625153</v>
      </c>
      <c r="S3268" s="1" t="s">
        <v>51</v>
      </c>
      <c r="T3268" s="1" t="s">
        <v>52</v>
      </c>
      <c r="U3268">
        <v>76.765199999999993</v>
      </c>
      <c r="V3268">
        <v>72.926900000000003</v>
      </c>
      <c r="W3268">
        <v>72.926900000000003</v>
      </c>
      <c r="X3268" s="1" t="s">
        <v>53</v>
      </c>
      <c r="Y3268" s="1" t="s">
        <v>49</v>
      </c>
      <c r="Z3268" s="1" t="s">
        <v>3752</v>
      </c>
      <c r="AA3268" s="1" t="s">
        <v>3741</v>
      </c>
      <c r="AB3268" s="1" t="s">
        <v>3742</v>
      </c>
      <c r="AC3268" s="1" t="s">
        <v>67</v>
      </c>
      <c r="AD3268" s="1" t="s">
        <v>3743</v>
      </c>
      <c r="AE3268" s="1" t="s">
        <v>3744</v>
      </c>
      <c r="AF3268" s="1" t="s">
        <v>70</v>
      </c>
      <c r="AG3268" s="1" t="s">
        <v>3745</v>
      </c>
      <c r="AH3268">
        <v>1464</v>
      </c>
      <c r="AI3268" s="1" t="s">
        <v>70</v>
      </c>
      <c r="AJ3268" s="1" t="s">
        <v>71</v>
      </c>
      <c r="AK3268" s="1" t="s">
        <v>72</v>
      </c>
      <c r="AL3268">
        <v>1</v>
      </c>
      <c r="AM3268" s="1" t="s">
        <v>6707</v>
      </c>
      <c r="AN3268" s="2">
        <v>46174</v>
      </c>
      <c r="AO3268" s="3">
        <v>46174</v>
      </c>
    </row>
    <row r="3269" spans="1:41">
      <c r="A3269" s="1" t="s">
        <v>6708</v>
      </c>
      <c r="B3269" s="1" t="s">
        <v>3733</v>
      </c>
      <c r="E3269" s="1" t="s">
        <v>3734</v>
      </c>
      <c r="F3269">
        <v>46185.833333333336</v>
      </c>
      <c r="G3269">
        <v>46186.833333333336</v>
      </c>
      <c r="H3269">
        <v>46173.833333333336</v>
      </c>
      <c r="I3269">
        <v>46203.833333333336</v>
      </c>
      <c r="J3269" s="1" t="s">
        <v>3751</v>
      </c>
      <c r="K3269" s="1" t="s">
        <v>124</v>
      </c>
      <c r="L3269" s="1" t="s">
        <v>3752</v>
      </c>
      <c r="M3269" s="1" t="s">
        <v>3757</v>
      </c>
      <c r="N3269" s="1" t="s">
        <v>3738</v>
      </c>
      <c r="O3269" s="1" t="s">
        <v>49</v>
      </c>
      <c r="P3269">
        <v>11.687099999999999</v>
      </c>
      <c r="Q3269" s="1" t="s">
        <v>3754</v>
      </c>
      <c r="R3269">
        <v>6.2500192519957896</v>
      </c>
      <c r="S3269" s="1" t="s">
        <v>51</v>
      </c>
      <c r="T3269" s="1" t="s">
        <v>52</v>
      </c>
      <c r="U3269">
        <v>73.044600000000003</v>
      </c>
      <c r="V3269">
        <v>69.392399999999995</v>
      </c>
      <c r="W3269">
        <v>69.392399999999995</v>
      </c>
      <c r="X3269" s="1" t="s">
        <v>53</v>
      </c>
      <c r="Y3269" s="1" t="s">
        <v>49</v>
      </c>
      <c r="Z3269" s="1" t="s">
        <v>3752</v>
      </c>
      <c r="AA3269" s="1" t="s">
        <v>3741</v>
      </c>
      <c r="AB3269" s="1" t="s">
        <v>3742</v>
      </c>
      <c r="AC3269" s="1" t="s">
        <v>67</v>
      </c>
      <c r="AD3269" s="1" t="s">
        <v>3743</v>
      </c>
      <c r="AE3269" s="1" t="s">
        <v>3744</v>
      </c>
      <c r="AF3269" s="1" t="s">
        <v>70</v>
      </c>
      <c r="AG3269" s="1" t="s">
        <v>3745</v>
      </c>
      <c r="AH3269">
        <v>1465</v>
      </c>
      <c r="AI3269" s="1" t="s">
        <v>70</v>
      </c>
      <c r="AJ3269" s="1" t="s">
        <v>71</v>
      </c>
      <c r="AK3269" s="1" t="s">
        <v>72</v>
      </c>
      <c r="AL3269">
        <v>1</v>
      </c>
      <c r="AM3269" s="1" t="s">
        <v>6709</v>
      </c>
      <c r="AN3269" s="2">
        <v>46174</v>
      </c>
      <c r="AO3269" s="3">
        <v>46174</v>
      </c>
    </row>
    <row r="3270" spans="1:41">
      <c r="A3270" s="1" t="s">
        <v>6710</v>
      </c>
      <c r="B3270" s="1" t="s">
        <v>3733</v>
      </c>
      <c r="E3270" s="1" t="s">
        <v>3734</v>
      </c>
      <c r="F3270">
        <v>46185.833333333336</v>
      </c>
      <c r="G3270">
        <v>46186.833333333336</v>
      </c>
      <c r="H3270">
        <v>46173.833333333336</v>
      </c>
      <c r="I3270">
        <v>46203.833333333336</v>
      </c>
      <c r="J3270" s="1" t="s">
        <v>3760</v>
      </c>
      <c r="K3270" s="1" t="s">
        <v>76</v>
      </c>
      <c r="L3270" s="1" t="s">
        <v>3761</v>
      </c>
      <c r="M3270" s="1" t="s">
        <v>3762</v>
      </c>
      <c r="N3270" s="1" t="s">
        <v>3738</v>
      </c>
      <c r="O3270" s="1" t="s">
        <v>49</v>
      </c>
      <c r="P3270">
        <v>317.32249999999999</v>
      </c>
      <c r="Q3270" s="1" t="s">
        <v>3763</v>
      </c>
      <c r="R3270">
        <v>2.6000047270521316E-2</v>
      </c>
      <c r="S3270" s="1" t="s">
        <v>51</v>
      </c>
      <c r="T3270" s="1" t="s">
        <v>52</v>
      </c>
      <c r="U3270">
        <v>8.2504000000000008</v>
      </c>
      <c r="V3270">
        <v>7.6157000000000004</v>
      </c>
      <c r="W3270">
        <v>7.6157000000000004</v>
      </c>
      <c r="X3270" s="1" t="s">
        <v>53</v>
      </c>
      <c r="Y3270" s="1" t="s">
        <v>49</v>
      </c>
      <c r="Z3270" s="1" t="s">
        <v>3761</v>
      </c>
      <c r="AA3270" s="1" t="s">
        <v>55</v>
      </c>
      <c r="AB3270" s="1" t="s">
        <v>56</v>
      </c>
      <c r="AC3270" s="1" t="s">
        <v>57</v>
      </c>
      <c r="AD3270" s="1" t="s">
        <v>58</v>
      </c>
      <c r="AE3270" s="1" t="s">
        <v>59</v>
      </c>
      <c r="AF3270" s="1" t="s">
        <v>56</v>
      </c>
      <c r="AG3270" s="1" t="s">
        <v>3745</v>
      </c>
      <c r="AH3270">
        <v>1466</v>
      </c>
      <c r="AI3270" s="1" t="s">
        <v>56</v>
      </c>
      <c r="AJ3270" s="1" t="s">
        <v>56</v>
      </c>
      <c r="AK3270" s="1" t="s">
        <v>61</v>
      </c>
      <c r="AL3270">
        <v>1</v>
      </c>
      <c r="AM3270" s="1" t="s">
        <v>6711</v>
      </c>
      <c r="AN3270" s="2">
        <v>46174</v>
      </c>
      <c r="AO3270" s="3">
        <v>46174</v>
      </c>
    </row>
    <row r="3271" spans="1:41">
      <c r="A3271" s="1" t="s">
        <v>6712</v>
      </c>
      <c r="B3271" s="1" t="s">
        <v>3733</v>
      </c>
      <c r="E3271" s="1" t="s">
        <v>3734</v>
      </c>
      <c r="F3271">
        <v>46185.833333333336</v>
      </c>
      <c r="G3271">
        <v>46186.833333333336</v>
      </c>
      <c r="H3271">
        <v>46173.833333333336</v>
      </c>
      <c r="I3271">
        <v>46203.833333333336</v>
      </c>
      <c r="J3271" s="1" t="s">
        <v>3760</v>
      </c>
      <c r="K3271" s="1" t="s">
        <v>76</v>
      </c>
      <c r="L3271" s="1" t="s">
        <v>3761</v>
      </c>
      <c r="M3271" s="1" t="s">
        <v>3766</v>
      </c>
      <c r="N3271" s="1" t="s">
        <v>3738</v>
      </c>
      <c r="O3271" s="1" t="s">
        <v>49</v>
      </c>
      <c r="P3271">
        <v>296.52510000000001</v>
      </c>
      <c r="Q3271" s="1" t="s">
        <v>3763</v>
      </c>
      <c r="R3271">
        <v>2.6000159851560626E-2</v>
      </c>
      <c r="S3271" s="1" t="s">
        <v>51</v>
      </c>
      <c r="T3271" s="1" t="s">
        <v>52</v>
      </c>
      <c r="U3271">
        <v>7.7096999999999998</v>
      </c>
      <c r="V3271">
        <v>7.1166</v>
      </c>
      <c r="W3271">
        <v>7.1166</v>
      </c>
      <c r="X3271" s="1" t="s">
        <v>53</v>
      </c>
      <c r="Y3271" s="1" t="s">
        <v>49</v>
      </c>
      <c r="Z3271" s="1" t="s">
        <v>3761</v>
      </c>
      <c r="AA3271" s="1" t="s">
        <v>3741</v>
      </c>
      <c r="AB3271" s="1" t="s">
        <v>3742</v>
      </c>
      <c r="AC3271" s="1" t="s">
        <v>67</v>
      </c>
      <c r="AD3271" s="1" t="s">
        <v>3743</v>
      </c>
      <c r="AE3271" s="1" t="s">
        <v>3744</v>
      </c>
      <c r="AF3271" s="1" t="s">
        <v>70</v>
      </c>
      <c r="AG3271" s="1" t="s">
        <v>3745</v>
      </c>
      <c r="AH3271">
        <v>1467</v>
      </c>
      <c r="AI3271" s="1" t="s">
        <v>70</v>
      </c>
      <c r="AJ3271" s="1" t="s">
        <v>71</v>
      </c>
      <c r="AK3271" s="1" t="s">
        <v>72</v>
      </c>
      <c r="AL3271">
        <v>1</v>
      </c>
      <c r="AM3271" s="1" t="s">
        <v>6713</v>
      </c>
      <c r="AN3271" s="2">
        <v>46174</v>
      </c>
      <c r="AO3271" s="3">
        <v>46174</v>
      </c>
    </row>
    <row r="3272" spans="1:41">
      <c r="A3272" s="1" t="s">
        <v>6714</v>
      </c>
      <c r="B3272" s="1" t="s">
        <v>3733</v>
      </c>
      <c r="E3272" s="1" t="s">
        <v>3734</v>
      </c>
      <c r="F3272">
        <v>46185.833333333336</v>
      </c>
      <c r="G3272">
        <v>46186.833333333336</v>
      </c>
      <c r="H3272">
        <v>46173.833333333336</v>
      </c>
      <c r="I3272">
        <v>46203.833333333336</v>
      </c>
      <c r="J3272" s="1" t="s">
        <v>3769</v>
      </c>
      <c r="K3272" s="1" t="s">
        <v>87</v>
      </c>
      <c r="L3272" s="1" t="s">
        <v>3770</v>
      </c>
      <c r="M3272" s="1" t="s">
        <v>3771</v>
      </c>
      <c r="N3272" s="1" t="s">
        <v>3738</v>
      </c>
      <c r="O3272" s="1" t="s">
        <v>49</v>
      </c>
      <c r="P3272">
        <v>436.214</v>
      </c>
      <c r="Q3272" s="1" t="s">
        <v>3739</v>
      </c>
      <c r="R3272">
        <v>8.260005410188577E-2</v>
      </c>
      <c r="S3272" s="1" t="s">
        <v>3740</v>
      </c>
      <c r="T3272" s="1" t="s">
        <v>52</v>
      </c>
      <c r="U3272">
        <v>36.031300000000002</v>
      </c>
      <c r="V3272">
        <v>29.697399999999998</v>
      </c>
      <c r="W3272">
        <v>29.697399999999998</v>
      </c>
      <c r="X3272" s="1" t="s">
        <v>53</v>
      </c>
      <c r="Y3272" s="1" t="s">
        <v>49</v>
      </c>
      <c r="Z3272" s="1" t="s">
        <v>3770</v>
      </c>
      <c r="AA3272" s="1" t="s">
        <v>3741</v>
      </c>
      <c r="AB3272" s="1" t="s">
        <v>3742</v>
      </c>
      <c r="AC3272" s="1" t="s">
        <v>67</v>
      </c>
      <c r="AD3272" s="1" t="s">
        <v>3743</v>
      </c>
      <c r="AE3272" s="1" t="s">
        <v>3744</v>
      </c>
      <c r="AF3272" s="1" t="s">
        <v>70</v>
      </c>
      <c r="AG3272" s="1" t="s">
        <v>3745</v>
      </c>
      <c r="AH3272">
        <v>1468</v>
      </c>
      <c r="AI3272" s="1" t="s">
        <v>70</v>
      </c>
      <c r="AJ3272" s="1" t="s">
        <v>71</v>
      </c>
      <c r="AK3272" s="1" t="s">
        <v>72</v>
      </c>
      <c r="AL3272">
        <v>1</v>
      </c>
      <c r="AM3272" s="1" t="s">
        <v>6715</v>
      </c>
      <c r="AN3272" s="2">
        <v>46174</v>
      </c>
      <c r="AO3272" s="3">
        <v>46174</v>
      </c>
    </row>
    <row r="3273" spans="1:41">
      <c r="A3273" s="1" t="s">
        <v>6716</v>
      </c>
      <c r="B3273" s="1" t="s">
        <v>3733</v>
      </c>
      <c r="E3273" s="1" t="s">
        <v>3734</v>
      </c>
      <c r="F3273">
        <v>46185.833333333336</v>
      </c>
      <c r="G3273">
        <v>46186.833333333336</v>
      </c>
      <c r="H3273">
        <v>46173.833333333336</v>
      </c>
      <c r="I3273">
        <v>46203.833333333336</v>
      </c>
      <c r="J3273" s="1" t="s">
        <v>3769</v>
      </c>
      <c r="K3273" s="1" t="s">
        <v>87</v>
      </c>
      <c r="L3273" s="1" t="s">
        <v>3770</v>
      </c>
      <c r="M3273" s="1" t="s">
        <v>3774</v>
      </c>
      <c r="N3273" s="1" t="s">
        <v>3738</v>
      </c>
      <c r="O3273" s="1" t="s">
        <v>49</v>
      </c>
      <c r="P3273">
        <v>437.92020000000002</v>
      </c>
      <c r="Q3273" s="1" t="s">
        <v>3739</v>
      </c>
      <c r="R3273">
        <v>8.259998054440057E-2</v>
      </c>
      <c r="S3273" s="1" t="s">
        <v>3740</v>
      </c>
      <c r="T3273" s="1" t="s">
        <v>52</v>
      </c>
      <c r="U3273">
        <v>36.172199999999997</v>
      </c>
      <c r="V3273">
        <v>29.813600000000001</v>
      </c>
      <c r="W3273">
        <v>29.813600000000001</v>
      </c>
      <c r="X3273" s="1" t="s">
        <v>53</v>
      </c>
      <c r="Y3273" s="1" t="s">
        <v>49</v>
      </c>
      <c r="Z3273" s="1" t="s">
        <v>3770</v>
      </c>
      <c r="AA3273" s="1" t="s">
        <v>3741</v>
      </c>
      <c r="AB3273" s="1" t="s">
        <v>3742</v>
      </c>
      <c r="AC3273" s="1" t="s">
        <v>67</v>
      </c>
      <c r="AD3273" s="1" t="s">
        <v>3743</v>
      </c>
      <c r="AE3273" s="1" t="s">
        <v>3744</v>
      </c>
      <c r="AF3273" s="1" t="s">
        <v>70</v>
      </c>
      <c r="AG3273" s="1" t="s">
        <v>3745</v>
      </c>
      <c r="AH3273">
        <v>1469</v>
      </c>
      <c r="AI3273" s="1" t="s">
        <v>70</v>
      </c>
      <c r="AJ3273" s="1" t="s">
        <v>71</v>
      </c>
      <c r="AK3273" s="1" t="s">
        <v>72</v>
      </c>
      <c r="AL3273">
        <v>1</v>
      </c>
      <c r="AM3273" s="1" t="s">
        <v>6717</v>
      </c>
      <c r="AN3273" s="2">
        <v>46174</v>
      </c>
      <c r="AO3273" s="3">
        <v>46174</v>
      </c>
    </row>
    <row r="3274" spans="1:41">
      <c r="A3274" s="1" t="s">
        <v>6718</v>
      </c>
      <c r="B3274" s="1" t="s">
        <v>3733</v>
      </c>
      <c r="E3274" s="1" t="s">
        <v>3734</v>
      </c>
      <c r="F3274">
        <v>46185.833333333336</v>
      </c>
      <c r="G3274">
        <v>46186.833333333336</v>
      </c>
      <c r="H3274">
        <v>46173.833333333336</v>
      </c>
      <c r="I3274">
        <v>46203.833333333336</v>
      </c>
      <c r="J3274" s="1" t="s">
        <v>3777</v>
      </c>
      <c r="K3274" s="1" t="s">
        <v>107</v>
      </c>
      <c r="L3274" s="1" t="s">
        <v>3778</v>
      </c>
      <c r="M3274" s="1" t="s">
        <v>3779</v>
      </c>
      <c r="N3274" s="1" t="s">
        <v>3738</v>
      </c>
      <c r="O3274" s="1" t="s">
        <v>49</v>
      </c>
      <c r="P3274">
        <v>314.1662</v>
      </c>
      <c r="Q3274" s="1" t="s">
        <v>3780</v>
      </c>
      <c r="R3274">
        <v>0.5</v>
      </c>
      <c r="S3274" s="1" t="s">
        <v>51</v>
      </c>
      <c r="T3274" s="1" t="s">
        <v>52</v>
      </c>
      <c r="U3274">
        <v>157.0831</v>
      </c>
      <c r="V3274">
        <v>144.51650000000001</v>
      </c>
      <c r="W3274">
        <v>144.51650000000001</v>
      </c>
      <c r="X3274" s="1" t="s">
        <v>53</v>
      </c>
      <c r="Y3274" s="1" t="s">
        <v>49</v>
      </c>
      <c r="Z3274" s="1" t="s">
        <v>3778</v>
      </c>
      <c r="AA3274" s="1" t="s">
        <v>3781</v>
      </c>
      <c r="AB3274" s="1" t="s">
        <v>3742</v>
      </c>
      <c r="AC3274" s="1" t="s">
        <v>67</v>
      </c>
      <c r="AD3274" s="1" t="s">
        <v>3743</v>
      </c>
      <c r="AE3274" s="1" t="s">
        <v>3744</v>
      </c>
      <c r="AF3274" s="1" t="s">
        <v>70</v>
      </c>
      <c r="AG3274" s="1" t="s">
        <v>3745</v>
      </c>
      <c r="AH3274">
        <v>1470</v>
      </c>
      <c r="AI3274" s="1" t="s">
        <v>113</v>
      </c>
      <c r="AJ3274" s="1" t="s">
        <v>114</v>
      </c>
      <c r="AK3274" s="1" t="s">
        <v>115</v>
      </c>
      <c r="AL3274">
        <v>1</v>
      </c>
      <c r="AM3274" s="1" t="s">
        <v>6719</v>
      </c>
      <c r="AN3274" s="2">
        <v>46174</v>
      </c>
      <c r="AO3274" s="3">
        <v>46174</v>
      </c>
    </row>
    <row r="3275" spans="1:41">
      <c r="A3275" s="1" t="s">
        <v>6720</v>
      </c>
      <c r="B3275" s="1" t="s">
        <v>3733</v>
      </c>
      <c r="E3275" s="1" t="s">
        <v>3734</v>
      </c>
      <c r="F3275">
        <v>46185.833333333336</v>
      </c>
      <c r="G3275">
        <v>46186.833333333336</v>
      </c>
      <c r="H3275">
        <v>46173.833333333336</v>
      </c>
      <c r="I3275">
        <v>46203.833333333336</v>
      </c>
      <c r="J3275" s="1" t="s">
        <v>3777</v>
      </c>
      <c r="K3275" s="1" t="s">
        <v>107</v>
      </c>
      <c r="L3275" s="1" t="s">
        <v>3778</v>
      </c>
      <c r="M3275" s="1" t="s">
        <v>3784</v>
      </c>
      <c r="N3275" s="1" t="s">
        <v>3738</v>
      </c>
      <c r="O3275" s="1" t="s">
        <v>49</v>
      </c>
      <c r="P3275">
        <v>275.71679999999998</v>
      </c>
      <c r="Q3275" s="1" t="s">
        <v>3780</v>
      </c>
      <c r="R3275">
        <v>0.5</v>
      </c>
      <c r="S3275" s="1" t="s">
        <v>51</v>
      </c>
      <c r="T3275" s="1" t="s">
        <v>52</v>
      </c>
      <c r="U3275">
        <v>137.85839999999999</v>
      </c>
      <c r="V3275">
        <v>126.8297</v>
      </c>
      <c r="W3275">
        <v>126.8297</v>
      </c>
      <c r="X3275" s="1" t="s">
        <v>53</v>
      </c>
      <c r="Y3275" s="1" t="s">
        <v>49</v>
      </c>
      <c r="Z3275" s="1" t="s">
        <v>3778</v>
      </c>
      <c r="AA3275" s="1" t="s">
        <v>55</v>
      </c>
      <c r="AB3275" s="1" t="s">
        <v>56</v>
      </c>
      <c r="AC3275" s="1" t="s">
        <v>57</v>
      </c>
      <c r="AD3275" s="1" t="s">
        <v>58</v>
      </c>
      <c r="AE3275" s="1" t="s">
        <v>59</v>
      </c>
      <c r="AF3275" s="1" t="s">
        <v>56</v>
      </c>
      <c r="AG3275" s="1" t="s">
        <v>3745</v>
      </c>
      <c r="AH3275">
        <v>1471</v>
      </c>
      <c r="AI3275" s="1" t="s">
        <v>56</v>
      </c>
      <c r="AJ3275" s="1" t="s">
        <v>56</v>
      </c>
      <c r="AK3275" s="1" t="s">
        <v>61</v>
      </c>
      <c r="AL3275">
        <v>1</v>
      </c>
      <c r="AM3275" s="1" t="s">
        <v>6721</v>
      </c>
      <c r="AN3275" s="2">
        <v>46174</v>
      </c>
      <c r="AO3275" s="3">
        <v>46174</v>
      </c>
    </row>
    <row r="3276" spans="1:41">
      <c r="A3276" s="1" t="s">
        <v>6722</v>
      </c>
      <c r="B3276" s="1" t="s">
        <v>3733</v>
      </c>
      <c r="E3276" s="1" t="s">
        <v>3787</v>
      </c>
      <c r="F3276">
        <v>46185.833333333336</v>
      </c>
      <c r="G3276">
        <v>46186.833333333336</v>
      </c>
      <c r="H3276">
        <v>46173.833333333336</v>
      </c>
      <c r="I3276">
        <v>46203.833333333336</v>
      </c>
      <c r="J3276" s="1" t="s">
        <v>3735</v>
      </c>
      <c r="K3276" s="1" t="s">
        <v>45</v>
      </c>
      <c r="L3276" s="1" t="s">
        <v>3736</v>
      </c>
      <c r="M3276" s="1" t="s">
        <v>3788</v>
      </c>
      <c r="N3276" s="1" t="s">
        <v>3738</v>
      </c>
      <c r="O3276" s="1" t="s">
        <v>49</v>
      </c>
      <c r="P3276">
        <v>652.43640000000005</v>
      </c>
      <c r="Q3276" s="1" t="s">
        <v>3739</v>
      </c>
      <c r="R3276">
        <v>3.1611050517720965E-2</v>
      </c>
      <c r="S3276" s="1" t="s">
        <v>3740</v>
      </c>
      <c r="T3276" s="1" t="s">
        <v>52</v>
      </c>
      <c r="U3276">
        <v>20.624199999999998</v>
      </c>
      <c r="V3276">
        <v>16.734999999999999</v>
      </c>
      <c r="W3276">
        <v>16.734999999999999</v>
      </c>
      <c r="X3276" s="1" t="s">
        <v>53</v>
      </c>
      <c r="Y3276" s="1" t="s">
        <v>49</v>
      </c>
      <c r="Z3276" s="1" t="s">
        <v>3736</v>
      </c>
      <c r="AA3276" s="1" t="s">
        <v>3789</v>
      </c>
      <c r="AB3276" s="1" t="s">
        <v>3790</v>
      </c>
      <c r="AC3276" s="1" t="s">
        <v>125</v>
      </c>
      <c r="AD3276" s="1" t="s">
        <v>3791</v>
      </c>
      <c r="AE3276" s="1" t="s">
        <v>3792</v>
      </c>
      <c r="AF3276" s="1" t="s">
        <v>70</v>
      </c>
      <c r="AG3276" s="1" t="s">
        <v>3745</v>
      </c>
      <c r="AH3276">
        <v>1472</v>
      </c>
      <c r="AI3276" s="1" t="s">
        <v>70</v>
      </c>
      <c r="AJ3276" s="1" t="s">
        <v>71</v>
      </c>
      <c r="AK3276" s="1" t="s">
        <v>72</v>
      </c>
      <c r="AL3276">
        <v>1</v>
      </c>
      <c r="AM3276" s="1" t="s">
        <v>6723</v>
      </c>
      <c r="AN3276" s="2">
        <v>46174</v>
      </c>
      <c r="AO3276" s="3">
        <v>46174</v>
      </c>
    </row>
    <row r="3277" spans="1:41">
      <c r="A3277" s="1" t="s">
        <v>6724</v>
      </c>
      <c r="B3277" s="1" t="s">
        <v>3733</v>
      </c>
      <c r="E3277" s="1" t="s">
        <v>3787</v>
      </c>
      <c r="F3277">
        <v>46185.833333333336</v>
      </c>
      <c r="G3277">
        <v>46186.833333333336</v>
      </c>
      <c r="H3277">
        <v>46173.833333333336</v>
      </c>
      <c r="I3277">
        <v>46203.833333333336</v>
      </c>
      <c r="J3277" s="1" t="s">
        <v>3735</v>
      </c>
      <c r="K3277" s="1" t="s">
        <v>45</v>
      </c>
      <c r="L3277" s="1" t="s">
        <v>3736</v>
      </c>
      <c r="M3277" s="1" t="s">
        <v>3795</v>
      </c>
      <c r="N3277" s="1" t="s">
        <v>3738</v>
      </c>
      <c r="O3277" s="1" t="s">
        <v>49</v>
      </c>
      <c r="P3277">
        <v>730.11059999999998</v>
      </c>
      <c r="Q3277" s="1" t="s">
        <v>3739</v>
      </c>
      <c r="R3277">
        <v>3.1610964147075801E-2</v>
      </c>
      <c r="S3277" s="1" t="s">
        <v>3740</v>
      </c>
      <c r="T3277" s="1" t="s">
        <v>52</v>
      </c>
      <c r="U3277">
        <v>23.079499999999999</v>
      </c>
      <c r="V3277">
        <v>18.727399999999999</v>
      </c>
      <c r="W3277">
        <v>18.727399999999999</v>
      </c>
      <c r="X3277" s="1" t="s">
        <v>53</v>
      </c>
      <c r="Y3277" s="1" t="s">
        <v>49</v>
      </c>
      <c r="Z3277" s="1" t="s">
        <v>3736</v>
      </c>
      <c r="AA3277" s="1" t="s">
        <v>3789</v>
      </c>
      <c r="AB3277" s="1" t="s">
        <v>3790</v>
      </c>
      <c r="AC3277" s="1" t="s">
        <v>125</v>
      </c>
      <c r="AD3277" s="1" t="s">
        <v>3791</v>
      </c>
      <c r="AE3277" s="1" t="s">
        <v>3792</v>
      </c>
      <c r="AF3277" s="1" t="s">
        <v>70</v>
      </c>
      <c r="AG3277" s="1" t="s">
        <v>3745</v>
      </c>
      <c r="AH3277">
        <v>1473</v>
      </c>
      <c r="AI3277" s="1" t="s">
        <v>70</v>
      </c>
      <c r="AJ3277" s="1" t="s">
        <v>71</v>
      </c>
      <c r="AK3277" s="1" t="s">
        <v>72</v>
      </c>
      <c r="AL3277">
        <v>1</v>
      </c>
      <c r="AM3277" s="1" t="s">
        <v>6725</v>
      </c>
      <c r="AN3277" s="2">
        <v>46174</v>
      </c>
      <c r="AO3277" s="3">
        <v>46174</v>
      </c>
    </row>
    <row r="3278" spans="1:41">
      <c r="A3278" s="1" t="s">
        <v>6726</v>
      </c>
      <c r="B3278" s="1" t="s">
        <v>3733</v>
      </c>
      <c r="E3278" s="1" t="s">
        <v>3787</v>
      </c>
      <c r="F3278">
        <v>46185.833333333336</v>
      </c>
      <c r="G3278">
        <v>46186.833333333336</v>
      </c>
      <c r="H3278">
        <v>46173.833333333336</v>
      </c>
      <c r="I3278">
        <v>46203.833333333336</v>
      </c>
      <c r="J3278" s="1" t="s">
        <v>3751</v>
      </c>
      <c r="K3278" s="1" t="s">
        <v>124</v>
      </c>
      <c r="L3278" s="1" t="s">
        <v>3752</v>
      </c>
      <c r="M3278" s="1" t="s">
        <v>3798</v>
      </c>
      <c r="N3278" s="1" t="s">
        <v>3738</v>
      </c>
      <c r="O3278" s="1" t="s">
        <v>49</v>
      </c>
      <c r="P3278">
        <v>5.8745000000000003</v>
      </c>
      <c r="Q3278" s="1" t="s">
        <v>3754</v>
      </c>
      <c r="R3278">
        <v>6.2499616988679882</v>
      </c>
      <c r="S3278" s="1" t="s">
        <v>51</v>
      </c>
      <c r="T3278" s="1" t="s">
        <v>52</v>
      </c>
      <c r="U3278">
        <v>36.715400000000002</v>
      </c>
      <c r="V3278">
        <v>34.879600000000003</v>
      </c>
      <c r="W3278">
        <v>34.879600000000003</v>
      </c>
      <c r="X3278" s="1" t="s">
        <v>53</v>
      </c>
      <c r="Y3278" s="1" t="s">
        <v>49</v>
      </c>
      <c r="Z3278" s="1" t="s">
        <v>3752</v>
      </c>
      <c r="AA3278" s="1" t="s">
        <v>3789</v>
      </c>
      <c r="AB3278" s="1" t="s">
        <v>3790</v>
      </c>
      <c r="AC3278" s="1" t="s">
        <v>125</v>
      </c>
      <c r="AD3278" s="1" t="s">
        <v>3791</v>
      </c>
      <c r="AE3278" s="1" t="s">
        <v>3792</v>
      </c>
      <c r="AF3278" s="1" t="s">
        <v>70</v>
      </c>
      <c r="AG3278" s="1" t="s">
        <v>3745</v>
      </c>
      <c r="AH3278">
        <v>1474</v>
      </c>
      <c r="AI3278" s="1" t="s">
        <v>70</v>
      </c>
      <c r="AJ3278" s="1" t="s">
        <v>71</v>
      </c>
      <c r="AK3278" s="1" t="s">
        <v>72</v>
      </c>
      <c r="AL3278">
        <v>1</v>
      </c>
      <c r="AM3278" s="1" t="s">
        <v>6727</v>
      </c>
      <c r="AN3278" s="2">
        <v>46174</v>
      </c>
      <c r="AO3278" s="3">
        <v>46174</v>
      </c>
    </row>
    <row r="3279" spans="1:41">
      <c r="A3279" s="1" t="s">
        <v>6728</v>
      </c>
      <c r="B3279" s="1" t="s">
        <v>3733</v>
      </c>
      <c r="E3279" s="1" t="s">
        <v>3787</v>
      </c>
      <c r="F3279">
        <v>46185.833333333336</v>
      </c>
      <c r="G3279">
        <v>46186.833333333336</v>
      </c>
      <c r="H3279">
        <v>46173.833333333336</v>
      </c>
      <c r="I3279">
        <v>46203.833333333336</v>
      </c>
      <c r="J3279" s="1" t="s">
        <v>3751</v>
      </c>
      <c r="K3279" s="1" t="s">
        <v>124</v>
      </c>
      <c r="L3279" s="1" t="s">
        <v>3752</v>
      </c>
      <c r="M3279" s="1" t="s">
        <v>3801</v>
      </c>
      <c r="N3279" s="1" t="s">
        <v>3738</v>
      </c>
      <c r="O3279" s="1" t="s">
        <v>49</v>
      </c>
      <c r="P3279">
        <v>5.5061</v>
      </c>
      <c r="Q3279" s="1" t="s">
        <v>3754</v>
      </c>
      <c r="R3279">
        <v>6.249995459581192</v>
      </c>
      <c r="S3279" s="1" t="s">
        <v>51</v>
      </c>
      <c r="T3279" s="1" t="s">
        <v>52</v>
      </c>
      <c r="U3279">
        <v>34.4131</v>
      </c>
      <c r="V3279">
        <v>32.692399999999999</v>
      </c>
      <c r="W3279">
        <v>32.692399999999999</v>
      </c>
      <c r="X3279" s="1" t="s">
        <v>53</v>
      </c>
      <c r="Y3279" s="1" t="s">
        <v>49</v>
      </c>
      <c r="Z3279" s="1" t="s">
        <v>3752</v>
      </c>
      <c r="AA3279" s="1" t="s">
        <v>3789</v>
      </c>
      <c r="AB3279" s="1" t="s">
        <v>3790</v>
      </c>
      <c r="AC3279" s="1" t="s">
        <v>125</v>
      </c>
      <c r="AD3279" s="1" t="s">
        <v>3791</v>
      </c>
      <c r="AE3279" s="1" t="s">
        <v>3792</v>
      </c>
      <c r="AF3279" s="1" t="s">
        <v>70</v>
      </c>
      <c r="AG3279" s="1" t="s">
        <v>3745</v>
      </c>
      <c r="AH3279">
        <v>1475</v>
      </c>
      <c r="AI3279" s="1" t="s">
        <v>70</v>
      </c>
      <c r="AJ3279" s="1" t="s">
        <v>71</v>
      </c>
      <c r="AK3279" s="1" t="s">
        <v>72</v>
      </c>
      <c r="AL3279">
        <v>1</v>
      </c>
      <c r="AM3279" s="1" t="s">
        <v>6729</v>
      </c>
      <c r="AN3279" s="2">
        <v>46174</v>
      </c>
      <c r="AO3279" s="3">
        <v>46174</v>
      </c>
    </row>
    <row r="3280" spans="1:41">
      <c r="A3280" s="1" t="s">
        <v>6730</v>
      </c>
      <c r="B3280" s="1" t="s">
        <v>3733</v>
      </c>
      <c r="E3280" s="1" t="s">
        <v>3787</v>
      </c>
      <c r="F3280">
        <v>46185.833333333336</v>
      </c>
      <c r="G3280">
        <v>46186.833333333336</v>
      </c>
      <c r="H3280">
        <v>46173.833333333336</v>
      </c>
      <c r="I3280">
        <v>46203.833333333336</v>
      </c>
      <c r="J3280" s="1" t="s">
        <v>3760</v>
      </c>
      <c r="K3280" s="1" t="s">
        <v>76</v>
      </c>
      <c r="L3280" s="1" t="s">
        <v>3761</v>
      </c>
      <c r="M3280" s="1" t="s">
        <v>3804</v>
      </c>
      <c r="N3280" s="1" t="s">
        <v>3738</v>
      </c>
      <c r="O3280" s="1" t="s">
        <v>49</v>
      </c>
      <c r="P3280">
        <v>130.91069999999999</v>
      </c>
      <c r="Q3280" s="1" t="s">
        <v>3763</v>
      </c>
      <c r="R3280">
        <v>2.6000166525730901E-2</v>
      </c>
      <c r="S3280" s="1" t="s">
        <v>51</v>
      </c>
      <c r="T3280" s="1" t="s">
        <v>52</v>
      </c>
      <c r="U3280">
        <v>3.4037000000000002</v>
      </c>
      <c r="V3280">
        <v>3.1419000000000001</v>
      </c>
      <c r="W3280">
        <v>3.1419000000000001</v>
      </c>
      <c r="X3280" s="1" t="s">
        <v>53</v>
      </c>
      <c r="Y3280" s="1" t="s">
        <v>49</v>
      </c>
      <c r="Z3280" s="1" t="s">
        <v>3761</v>
      </c>
      <c r="AA3280" s="1" t="s">
        <v>3789</v>
      </c>
      <c r="AB3280" s="1" t="s">
        <v>3790</v>
      </c>
      <c r="AC3280" s="1" t="s">
        <v>125</v>
      </c>
      <c r="AD3280" s="1" t="s">
        <v>3791</v>
      </c>
      <c r="AE3280" s="1" t="s">
        <v>3792</v>
      </c>
      <c r="AF3280" s="1" t="s">
        <v>70</v>
      </c>
      <c r="AG3280" s="1" t="s">
        <v>3745</v>
      </c>
      <c r="AH3280">
        <v>1476</v>
      </c>
      <c r="AI3280" s="1" t="s">
        <v>70</v>
      </c>
      <c r="AJ3280" s="1" t="s">
        <v>71</v>
      </c>
      <c r="AK3280" s="1" t="s">
        <v>72</v>
      </c>
      <c r="AL3280">
        <v>1</v>
      </c>
      <c r="AM3280" s="1" t="s">
        <v>6731</v>
      </c>
      <c r="AN3280" s="2">
        <v>46174</v>
      </c>
      <c r="AO3280" s="3">
        <v>46174</v>
      </c>
    </row>
    <row r="3281" spans="1:41">
      <c r="A3281" s="1" t="s">
        <v>6732</v>
      </c>
      <c r="B3281" s="1" t="s">
        <v>3733</v>
      </c>
      <c r="E3281" s="1" t="s">
        <v>3787</v>
      </c>
      <c r="F3281">
        <v>46185.833333333336</v>
      </c>
      <c r="G3281">
        <v>46186.833333333336</v>
      </c>
      <c r="H3281">
        <v>46173.833333333336</v>
      </c>
      <c r="I3281">
        <v>46203.833333333336</v>
      </c>
      <c r="J3281" s="1" t="s">
        <v>3760</v>
      </c>
      <c r="K3281" s="1" t="s">
        <v>76</v>
      </c>
      <c r="L3281" s="1" t="s">
        <v>3761</v>
      </c>
      <c r="M3281" s="1" t="s">
        <v>3807</v>
      </c>
      <c r="N3281" s="1" t="s">
        <v>3738</v>
      </c>
      <c r="O3281" s="1" t="s">
        <v>49</v>
      </c>
      <c r="P3281">
        <v>147.4461</v>
      </c>
      <c r="Q3281" s="1" t="s">
        <v>3763</v>
      </c>
      <c r="R3281">
        <v>2.6000009494995122E-2</v>
      </c>
      <c r="S3281" s="1" t="s">
        <v>51</v>
      </c>
      <c r="T3281" s="1" t="s">
        <v>52</v>
      </c>
      <c r="U3281">
        <v>3.8336000000000001</v>
      </c>
      <c r="V3281">
        <v>3.5387</v>
      </c>
      <c r="W3281">
        <v>3.5387</v>
      </c>
      <c r="X3281" s="1" t="s">
        <v>53</v>
      </c>
      <c r="Y3281" s="1" t="s">
        <v>49</v>
      </c>
      <c r="Z3281" s="1" t="s">
        <v>3761</v>
      </c>
      <c r="AA3281" s="1" t="s">
        <v>3789</v>
      </c>
      <c r="AB3281" s="1" t="s">
        <v>3790</v>
      </c>
      <c r="AC3281" s="1" t="s">
        <v>125</v>
      </c>
      <c r="AD3281" s="1" t="s">
        <v>3791</v>
      </c>
      <c r="AE3281" s="1" t="s">
        <v>3792</v>
      </c>
      <c r="AF3281" s="1" t="s">
        <v>70</v>
      </c>
      <c r="AG3281" s="1" t="s">
        <v>3745</v>
      </c>
      <c r="AH3281">
        <v>1477</v>
      </c>
      <c r="AI3281" s="1" t="s">
        <v>70</v>
      </c>
      <c r="AJ3281" s="1" t="s">
        <v>71</v>
      </c>
      <c r="AK3281" s="1" t="s">
        <v>72</v>
      </c>
      <c r="AL3281">
        <v>1</v>
      </c>
      <c r="AM3281" s="1" t="s">
        <v>6733</v>
      </c>
      <c r="AN3281" s="2">
        <v>46174</v>
      </c>
      <c r="AO3281" s="3">
        <v>46174</v>
      </c>
    </row>
    <row r="3282" spans="1:41">
      <c r="A3282" s="1" t="s">
        <v>6734</v>
      </c>
      <c r="B3282" s="1" t="s">
        <v>3733</v>
      </c>
      <c r="E3282" s="1" t="s">
        <v>3787</v>
      </c>
      <c r="F3282">
        <v>46185.833333333336</v>
      </c>
      <c r="G3282">
        <v>46186.833333333336</v>
      </c>
      <c r="H3282">
        <v>46173.833333333336</v>
      </c>
      <c r="I3282">
        <v>46203.833333333336</v>
      </c>
      <c r="J3282" s="1" t="s">
        <v>3769</v>
      </c>
      <c r="K3282" s="1" t="s">
        <v>87</v>
      </c>
      <c r="L3282" s="1" t="s">
        <v>3770</v>
      </c>
      <c r="M3282" s="1" t="s">
        <v>3810</v>
      </c>
      <c r="N3282" s="1" t="s">
        <v>3738</v>
      </c>
      <c r="O3282" s="1" t="s">
        <v>49</v>
      </c>
      <c r="P3282">
        <v>185.01949999999999</v>
      </c>
      <c r="Q3282" s="1" t="s">
        <v>3739</v>
      </c>
      <c r="R3282">
        <v>8.2599942168257945E-2</v>
      </c>
      <c r="S3282" s="1" t="s">
        <v>3740</v>
      </c>
      <c r="T3282" s="1" t="s">
        <v>52</v>
      </c>
      <c r="U3282">
        <v>15.2826</v>
      </c>
      <c r="V3282">
        <v>12.5961</v>
      </c>
      <c r="W3282">
        <v>12.5961</v>
      </c>
      <c r="X3282" s="1" t="s">
        <v>53</v>
      </c>
      <c r="Y3282" s="1" t="s">
        <v>49</v>
      </c>
      <c r="Z3282" s="1" t="s">
        <v>3770</v>
      </c>
      <c r="AA3282" s="1" t="s">
        <v>3789</v>
      </c>
      <c r="AB3282" s="1" t="s">
        <v>3790</v>
      </c>
      <c r="AC3282" s="1" t="s">
        <v>125</v>
      </c>
      <c r="AD3282" s="1" t="s">
        <v>3791</v>
      </c>
      <c r="AE3282" s="1" t="s">
        <v>3792</v>
      </c>
      <c r="AF3282" s="1" t="s">
        <v>70</v>
      </c>
      <c r="AG3282" s="1" t="s">
        <v>3745</v>
      </c>
      <c r="AH3282">
        <v>1478</v>
      </c>
      <c r="AI3282" s="1" t="s">
        <v>70</v>
      </c>
      <c r="AJ3282" s="1" t="s">
        <v>71</v>
      </c>
      <c r="AK3282" s="1" t="s">
        <v>72</v>
      </c>
      <c r="AL3282">
        <v>1</v>
      </c>
      <c r="AM3282" s="1" t="s">
        <v>6735</v>
      </c>
      <c r="AN3282" s="2">
        <v>46174</v>
      </c>
      <c r="AO3282" s="3">
        <v>46174</v>
      </c>
    </row>
    <row r="3283" spans="1:41">
      <c r="A3283" s="1" t="s">
        <v>6736</v>
      </c>
      <c r="B3283" s="1" t="s">
        <v>3733</v>
      </c>
      <c r="E3283" s="1" t="s">
        <v>3787</v>
      </c>
      <c r="F3283">
        <v>46185.833333333336</v>
      </c>
      <c r="G3283">
        <v>46186.833333333336</v>
      </c>
      <c r="H3283">
        <v>46173.833333333336</v>
      </c>
      <c r="I3283">
        <v>46203.833333333336</v>
      </c>
      <c r="J3283" s="1" t="s">
        <v>3769</v>
      </c>
      <c r="K3283" s="1" t="s">
        <v>87</v>
      </c>
      <c r="L3283" s="1" t="s">
        <v>3770</v>
      </c>
      <c r="M3283" s="1" t="s">
        <v>3813</v>
      </c>
      <c r="N3283" s="1" t="s">
        <v>3738</v>
      </c>
      <c r="O3283" s="1" t="s">
        <v>49</v>
      </c>
      <c r="P3283">
        <v>206.6926</v>
      </c>
      <c r="Q3283" s="1" t="s">
        <v>3739</v>
      </c>
      <c r="R3283">
        <v>8.2599957618221462E-2</v>
      </c>
      <c r="S3283" s="1" t="s">
        <v>3740</v>
      </c>
      <c r="T3283" s="1" t="s">
        <v>52</v>
      </c>
      <c r="U3283">
        <v>17.072800000000001</v>
      </c>
      <c r="V3283">
        <v>14.0717</v>
      </c>
      <c r="W3283">
        <v>14.0717</v>
      </c>
      <c r="X3283" s="1" t="s">
        <v>53</v>
      </c>
      <c r="Y3283" s="1" t="s">
        <v>49</v>
      </c>
      <c r="Z3283" s="1" t="s">
        <v>3770</v>
      </c>
      <c r="AA3283" s="1" t="s">
        <v>3789</v>
      </c>
      <c r="AB3283" s="1" t="s">
        <v>3790</v>
      </c>
      <c r="AC3283" s="1" t="s">
        <v>125</v>
      </c>
      <c r="AD3283" s="1" t="s">
        <v>3791</v>
      </c>
      <c r="AE3283" s="1" t="s">
        <v>3792</v>
      </c>
      <c r="AF3283" s="1" t="s">
        <v>70</v>
      </c>
      <c r="AG3283" s="1" t="s">
        <v>3745</v>
      </c>
      <c r="AH3283">
        <v>1479</v>
      </c>
      <c r="AI3283" s="1" t="s">
        <v>70</v>
      </c>
      <c r="AJ3283" s="1" t="s">
        <v>71</v>
      </c>
      <c r="AK3283" s="1" t="s">
        <v>72</v>
      </c>
      <c r="AL3283">
        <v>1</v>
      </c>
      <c r="AM3283" s="1" t="s">
        <v>6737</v>
      </c>
      <c r="AN3283" s="2">
        <v>46174</v>
      </c>
      <c r="AO3283" s="3">
        <v>46174</v>
      </c>
    </row>
    <row r="3284" spans="1:41">
      <c r="A3284" s="1" t="s">
        <v>6738</v>
      </c>
      <c r="B3284" s="1" t="s">
        <v>3733</v>
      </c>
      <c r="E3284" s="1" t="s">
        <v>3787</v>
      </c>
      <c r="F3284">
        <v>46185.833333333336</v>
      </c>
      <c r="G3284">
        <v>46186.833333333336</v>
      </c>
      <c r="H3284">
        <v>46173.833333333336</v>
      </c>
      <c r="I3284">
        <v>46203.833333333336</v>
      </c>
      <c r="J3284" s="1" t="s">
        <v>3777</v>
      </c>
      <c r="K3284" s="1" t="s">
        <v>107</v>
      </c>
      <c r="L3284" s="1" t="s">
        <v>3778</v>
      </c>
      <c r="M3284" s="1" t="s">
        <v>3816</v>
      </c>
      <c r="N3284" s="1" t="s">
        <v>3738</v>
      </c>
      <c r="O3284" s="1" t="s">
        <v>49</v>
      </c>
      <c r="P3284">
        <v>137.17310000000001</v>
      </c>
      <c r="Q3284" s="1" t="s">
        <v>3780</v>
      </c>
      <c r="R3284">
        <v>0.50000036450295282</v>
      </c>
      <c r="S3284" s="1" t="s">
        <v>51</v>
      </c>
      <c r="T3284" s="1" t="s">
        <v>52</v>
      </c>
      <c r="U3284">
        <v>68.586600000000004</v>
      </c>
      <c r="V3284">
        <v>63.099600000000002</v>
      </c>
      <c r="W3284">
        <v>63.099600000000002</v>
      </c>
      <c r="X3284" s="1" t="s">
        <v>53</v>
      </c>
      <c r="Y3284" s="1" t="s">
        <v>49</v>
      </c>
      <c r="Z3284" s="1" t="s">
        <v>3778</v>
      </c>
      <c r="AA3284" s="1" t="s">
        <v>3817</v>
      </c>
      <c r="AB3284" s="1" t="s">
        <v>3790</v>
      </c>
      <c r="AC3284" s="1" t="s">
        <v>125</v>
      </c>
      <c r="AD3284" s="1" t="s">
        <v>3791</v>
      </c>
      <c r="AE3284" s="1" t="s">
        <v>3792</v>
      </c>
      <c r="AF3284" s="1" t="s">
        <v>70</v>
      </c>
      <c r="AG3284" s="1" t="s">
        <v>3745</v>
      </c>
      <c r="AH3284">
        <v>1480</v>
      </c>
      <c r="AI3284" s="1" t="s">
        <v>113</v>
      </c>
      <c r="AJ3284" s="1" t="s">
        <v>114</v>
      </c>
      <c r="AK3284" s="1" t="s">
        <v>115</v>
      </c>
      <c r="AL3284">
        <v>1</v>
      </c>
      <c r="AM3284" s="1" t="s">
        <v>6739</v>
      </c>
      <c r="AN3284" s="2">
        <v>46174</v>
      </c>
      <c r="AO3284" s="3">
        <v>46174</v>
      </c>
    </row>
    <row r="3285" spans="1:41">
      <c r="A3285" s="1" t="s">
        <v>6740</v>
      </c>
      <c r="B3285" s="1" t="s">
        <v>3733</v>
      </c>
      <c r="E3285" s="1" t="s">
        <v>3787</v>
      </c>
      <c r="F3285">
        <v>46185.833333333336</v>
      </c>
      <c r="G3285">
        <v>46186.833333333336</v>
      </c>
      <c r="H3285">
        <v>46173.833333333336</v>
      </c>
      <c r="I3285">
        <v>46203.833333333336</v>
      </c>
      <c r="J3285" s="1" t="s">
        <v>3777</v>
      </c>
      <c r="K3285" s="1" t="s">
        <v>107</v>
      </c>
      <c r="L3285" s="1" t="s">
        <v>3778</v>
      </c>
      <c r="M3285" s="1" t="s">
        <v>3820</v>
      </c>
      <c r="N3285" s="1" t="s">
        <v>3738</v>
      </c>
      <c r="O3285" s="1" t="s">
        <v>49</v>
      </c>
      <c r="P3285">
        <v>135.10120000000001</v>
      </c>
      <c r="Q3285" s="1" t="s">
        <v>3780</v>
      </c>
      <c r="R3285">
        <v>0.5</v>
      </c>
      <c r="S3285" s="1" t="s">
        <v>51</v>
      </c>
      <c r="T3285" s="1" t="s">
        <v>52</v>
      </c>
      <c r="U3285">
        <v>67.550600000000003</v>
      </c>
      <c r="V3285">
        <v>62.146500000000003</v>
      </c>
      <c r="W3285">
        <v>62.146500000000003</v>
      </c>
      <c r="X3285" s="1" t="s">
        <v>53</v>
      </c>
      <c r="Y3285" s="1" t="s">
        <v>49</v>
      </c>
      <c r="Z3285" s="1" t="s">
        <v>3778</v>
      </c>
      <c r="AA3285" s="1" t="s">
        <v>3817</v>
      </c>
      <c r="AB3285" s="1" t="s">
        <v>3790</v>
      </c>
      <c r="AC3285" s="1" t="s">
        <v>125</v>
      </c>
      <c r="AD3285" s="1" t="s">
        <v>3791</v>
      </c>
      <c r="AE3285" s="1" t="s">
        <v>3792</v>
      </c>
      <c r="AF3285" s="1" t="s">
        <v>70</v>
      </c>
      <c r="AG3285" s="1" t="s">
        <v>3745</v>
      </c>
      <c r="AH3285">
        <v>1481</v>
      </c>
      <c r="AI3285" s="1" t="s">
        <v>113</v>
      </c>
      <c r="AJ3285" s="1" t="s">
        <v>114</v>
      </c>
      <c r="AK3285" s="1" t="s">
        <v>115</v>
      </c>
      <c r="AL3285">
        <v>1</v>
      </c>
      <c r="AM3285" s="1" t="s">
        <v>6741</v>
      </c>
      <c r="AN3285" s="2">
        <v>46174</v>
      </c>
      <c r="AO3285" s="3">
        <v>46174</v>
      </c>
    </row>
    <row r="3286" spans="1:41">
      <c r="A3286" s="1" t="s">
        <v>6742</v>
      </c>
      <c r="B3286" s="1" t="s">
        <v>3733</v>
      </c>
      <c r="E3286" s="1" t="s">
        <v>3734</v>
      </c>
      <c r="F3286">
        <v>46186.833333333336</v>
      </c>
      <c r="G3286">
        <v>46187.833333333336</v>
      </c>
      <c r="H3286">
        <v>46173.833333333336</v>
      </c>
      <c r="I3286">
        <v>46203.833333333336</v>
      </c>
      <c r="J3286" s="1" t="s">
        <v>3735</v>
      </c>
      <c r="K3286" s="1" t="s">
        <v>45</v>
      </c>
      <c r="L3286" s="1" t="s">
        <v>3736</v>
      </c>
      <c r="M3286" s="1" t="s">
        <v>3737</v>
      </c>
      <c r="N3286" s="1" t="s">
        <v>3738</v>
      </c>
      <c r="O3286" s="1" t="s">
        <v>49</v>
      </c>
      <c r="P3286">
        <v>1613.3689999999999</v>
      </c>
      <c r="Q3286" s="1" t="s">
        <v>3739</v>
      </c>
      <c r="R3286">
        <v>3.1610995376755102E-2</v>
      </c>
      <c r="S3286" s="1" t="s">
        <v>3740</v>
      </c>
      <c r="T3286" s="1" t="s">
        <v>52</v>
      </c>
      <c r="U3286">
        <v>51.0002</v>
      </c>
      <c r="V3286">
        <v>41.382899999999999</v>
      </c>
      <c r="W3286">
        <v>41.382899999999999</v>
      </c>
      <c r="X3286" s="1" t="s">
        <v>53</v>
      </c>
      <c r="Y3286" s="1" t="s">
        <v>49</v>
      </c>
      <c r="Z3286" s="1" t="s">
        <v>3736</v>
      </c>
      <c r="AA3286" s="1" t="s">
        <v>3741</v>
      </c>
      <c r="AB3286" s="1" t="s">
        <v>3742</v>
      </c>
      <c r="AC3286" s="1" t="s">
        <v>67</v>
      </c>
      <c r="AD3286" s="1" t="s">
        <v>3743</v>
      </c>
      <c r="AE3286" s="1" t="s">
        <v>3744</v>
      </c>
      <c r="AF3286" s="1" t="s">
        <v>70</v>
      </c>
      <c r="AG3286" s="1" t="s">
        <v>3745</v>
      </c>
      <c r="AH3286">
        <v>1482</v>
      </c>
      <c r="AI3286" s="1" t="s">
        <v>70</v>
      </c>
      <c r="AJ3286" s="1" t="s">
        <v>71</v>
      </c>
      <c r="AK3286" s="1" t="s">
        <v>72</v>
      </c>
      <c r="AL3286">
        <v>1</v>
      </c>
      <c r="AM3286" s="1" t="s">
        <v>6743</v>
      </c>
      <c r="AN3286" s="2">
        <v>46174</v>
      </c>
      <c r="AO3286" s="3">
        <v>46174</v>
      </c>
    </row>
    <row r="3287" spans="1:41">
      <c r="A3287" s="1" t="s">
        <v>6744</v>
      </c>
      <c r="B3287" s="1" t="s">
        <v>3733</v>
      </c>
      <c r="E3287" s="1" t="s">
        <v>3734</v>
      </c>
      <c r="F3287">
        <v>46186.833333333336</v>
      </c>
      <c r="G3287">
        <v>46187.833333333336</v>
      </c>
      <c r="H3287">
        <v>46173.833333333336</v>
      </c>
      <c r="I3287">
        <v>46203.833333333336</v>
      </c>
      <c r="J3287" s="1" t="s">
        <v>3735</v>
      </c>
      <c r="K3287" s="1" t="s">
        <v>45</v>
      </c>
      <c r="L3287" s="1" t="s">
        <v>3736</v>
      </c>
      <c r="M3287" s="1" t="s">
        <v>3748</v>
      </c>
      <c r="N3287" s="1" t="s">
        <v>3738</v>
      </c>
      <c r="O3287" s="1" t="s">
        <v>49</v>
      </c>
      <c r="P3287">
        <v>1445.1952000000001</v>
      </c>
      <c r="Q3287" s="1" t="s">
        <v>3739</v>
      </c>
      <c r="R3287">
        <v>3.1611023894903612E-2</v>
      </c>
      <c r="S3287" s="1" t="s">
        <v>3740</v>
      </c>
      <c r="T3287" s="1" t="s">
        <v>52</v>
      </c>
      <c r="U3287">
        <v>45.684100000000001</v>
      </c>
      <c r="V3287">
        <v>37.069299999999998</v>
      </c>
      <c r="W3287">
        <v>37.069299999999998</v>
      </c>
      <c r="X3287" s="1" t="s">
        <v>53</v>
      </c>
      <c r="Y3287" s="1" t="s">
        <v>49</v>
      </c>
      <c r="Z3287" s="1" t="s">
        <v>3736</v>
      </c>
      <c r="AA3287" s="1" t="s">
        <v>3741</v>
      </c>
      <c r="AB3287" s="1" t="s">
        <v>3742</v>
      </c>
      <c r="AC3287" s="1" t="s">
        <v>67</v>
      </c>
      <c r="AD3287" s="1" t="s">
        <v>3743</v>
      </c>
      <c r="AE3287" s="1" t="s">
        <v>3744</v>
      </c>
      <c r="AF3287" s="1" t="s">
        <v>70</v>
      </c>
      <c r="AG3287" s="1" t="s">
        <v>3745</v>
      </c>
      <c r="AH3287">
        <v>1483</v>
      </c>
      <c r="AI3287" s="1" t="s">
        <v>70</v>
      </c>
      <c r="AJ3287" s="1" t="s">
        <v>71</v>
      </c>
      <c r="AK3287" s="1" t="s">
        <v>72</v>
      </c>
      <c r="AL3287">
        <v>1</v>
      </c>
      <c r="AM3287" s="1" t="s">
        <v>6745</v>
      </c>
      <c r="AN3287" s="2">
        <v>46174</v>
      </c>
      <c r="AO3287" s="3">
        <v>46174</v>
      </c>
    </row>
    <row r="3288" spans="1:41">
      <c r="A3288" s="1" t="s">
        <v>6746</v>
      </c>
      <c r="B3288" s="1" t="s">
        <v>3733</v>
      </c>
      <c r="E3288" s="1" t="s">
        <v>3734</v>
      </c>
      <c r="F3288">
        <v>46186.833333333336</v>
      </c>
      <c r="G3288">
        <v>46187.833333333336</v>
      </c>
      <c r="H3288">
        <v>46173.833333333336</v>
      </c>
      <c r="I3288">
        <v>46203.833333333336</v>
      </c>
      <c r="J3288" s="1" t="s">
        <v>3751</v>
      </c>
      <c r="K3288" s="1" t="s">
        <v>124</v>
      </c>
      <c r="L3288" s="1" t="s">
        <v>3752</v>
      </c>
      <c r="M3288" s="1" t="s">
        <v>3753</v>
      </c>
      <c r="N3288" s="1" t="s">
        <v>3738</v>
      </c>
      <c r="O3288" s="1" t="s">
        <v>49</v>
      </c>
      <c r="P3288">
        <v>11.1403</v>
      </c>
      <c r="Q3288" s="1" t="s">
        <v>3754</v>
      </c>
      <c r="R3288">
        <v>6.2500022441047367</v>
      </c>
      <c r="S3288" s="1" t="s">
        <v>51</v>
      </c>
      <c r="T3288" s="1" t="s">
        <v>52</v>
      </c>
      <c r="U3288">
        <v>69.626900000000006</v>
      </c>
      <c r="V3288">
        <v>66.145600000000002</v>
      </c>
      <c r="W3288">
        <v>66.145600000000002</v>
      </c>
      <c r="X3288" s="1" t="s">
        <v>53</v>
      </c>
      <c r="Y3288" s="1" t="s">
        <v>49</v>
      </c>
      <c r="Z3288" s="1" t="s">
        <v>3752</v>
      </c>
      <c r="AA3288" s="1" t="s">
        <v>3741</v>
      </c>
      <c r="AB3288" s="1" t="s">
        <v>3742</v>
      </c>
      <c r="AC3288" s="1" t="s">
        <v>67</v>
      </c>
      <c r="AD3288" s="1" t="s">
        <v>3743</v>
      </c>
      <c r="AE3288" s="1" t="s">
        <v>3744</v>
      </c>
      <c r="AF3288" s="1" t="s">
        <v>70</v>
      </c>
      <c r="AG3288" s="1" t="s">
        <v>3745</v>
      </c>
      <c r="AH3288">
        <v>1484</v>
      </c>
      <c r="AI3288" s="1" t="s">
        <v>70</v>
      </c>
      <c r="AJ3288" s="1" t="s">
        <v>71</v>
      </c>
      <c r="AK3288" s="1" t="s">
        <v>72</v>
      </c>
      <c r="AL3288">
        <v>1</v>
      </c>
      <c r="AM3288" s="1" t="s">
        <v>6747</v>
      </c>
      <c r="AN3288" s="2">
        <v>46174</v>
      </c>
      <c r="AO3288" s="3">
        <v>46174</v>
      </c>
    </row>
    <row r="3289" spans="1:41">
      <c r="A3289" s="1" t="s">
        <v>6748</v>
      </c>
      <c r="B3289" s="1" t="s">
        <v>3733</v>
      </c>
      <c r="E3289" s="1" t="s">
        <v>3734</v>
      </c>
      <c r="F3289">
        <v>46186.833333333336</v>
      </c>
      <c r="G3289">
        <v>46187.833333333336</v>
      </c>
      <c r="H3289">
        <v>46173.833333333336</v>
      </c>
      <c r="I3289">
        <v>46203.833333333336</v>
      </c>
      <c r="J3289" s="1" t="s">
        <v>3751</v>
      </c>
      <c r="K3289" s="1" t="s">
        <v>124</v>
      </c>
      <c r="L3289" s="1" t="s">
        <v>3752</v>
      </c>
      <c r="M3289" s="1" t="s">
        <v>3757</v>
      </c>
      <c r="N3289" s="1" t="s">
        <v>3738</v>
      </c>
      <c r="O3289" s="1" t="s">
        <v>49</v>
      </c>
      <c r="P3289">
        <v>10.906000000000001</v>
      </c>
      <c r="Q3289" s="1" t="s">
        <v>3754</v>
      </c>
      <c r="R3289">
        <v>6.2499908307353751</v>
      </c>
      <c r="S3289" s="1" t="s">
        <v>51</v>
      </c>
      <c r="T3289" s="1" t="s">
        <v>52</v>
      </c>
      <c r="U3289">
        <v>68.162400000000005</v>
      </c>
      <c r="V3289">
        <v>64.754300000000001</v>
      </c>
      <c r="W3289">
        <v>64.754300000000001</v>
      </c>
      <c r="X3289" s="1" t="s">
        <v>53</v>
      </c>
      <c r="Y3289" s="1" t="s">
        <v>49</v>
      </c>
      <c r="Z3289" s="1" t="s">
        <v>3752</v>
      </c>
      <c r="AA3289" s="1" t="s">
        <v>3741</v>
      </c>
      <c r="AB3289" s="1" t="s">
        <v>3742</v>
      </c>
      <c r="AC3289" s="1" t="s">
        <v>67</v>
      </c>
      <c r="AD3289" s="1" t="s">
        <v>3743</v>
      </c>
      <c r="AE3289" s="1" t="s">
        <v>3744</v>
      </c>
      <c r="AF3289" s="1" t="s">
        <v>70</v>
      </c>
      <c r="AG3289" s="1" t="s">
        <v>3745</v>
      </c>
      <c r="AH3289">
        <v>1485</v>
      </c>
      <c r="AI3289" s="1" t="s">
        <v>70</v>
      </c>
      <c r="AJ3289" s="1" t="s">
        <v>71</v>
      </c>
      <c r="AK3289" s="1" t="s">
        <v>72</v>
      </c>
      <c r="AL3289">
        <v>1</v>
      </c>
      <c r="AM3289" s="1" t="s">
        <v>6749</v>
      </c>
      <c r="AN3289" s="2">
        <v>46174</v>
      </c>
      <c r="AO3289" s="3">
        <v>46174</v>
      </c>
    </row>
    <row r="3290" spans="1:41">
      <c r="A3290" s="1" t="s">
        <v>6750</v>
      </c>
      <c r="B3290" s="1" t="s">
        <v>3733</v>
      </c>
      <c r="E3290" s="1" t="s">
        <v>3734</v>
      </c>
      <c r="F3290">
        <v>46186.833333333336</v>
      </c>
      <c r="G3290">
        <v>46187.833333333336</v>
      </c>
      <c r="H3290">
        <v>46173.833333333336</v>
      </c>
      <c r="I3290">
        <v>46203.833333333336</v>
      </c>
      <c r="J3290" s="1" t="s">
        <v>3760</v>
      </c>
      <c r="K3290" s="1" t="s">
        <v>76</v>
      </c>
      <c r="L3290" s="1" t="s">
        <v>3761</v>
      </c>
      <c r="M3290" s="1" t="s">
        <v>3762</v>
      </c>
      <c r="N3290" s="1" t="s">
        <v>3738</v>
      </c>
      <c r="O3290" s="1" t="s">
        <v>49</v>
      </c>
      <c r="P3290">
        <v>343.78750000000002</v>
      </c>
      <c r="Q3290" s="1" t="s">
        <v>3763</v>
      </c>
      <c r="R3290">
        <v>2.6000072719339708E-2</v>
      </c>
      <c r="S3290" s="1" t="s">
        <v>51</v>
      </c>
      <c r="T3290" s="1" t="s">
        <v>52</v>
      </c>
      <c r="U3290">
        <v>8.9384999999999994</v>
      </c>
      <c r="V3290">
        <v>8.2508999999999997</v>
      </c>
      <c r="W3290">
        <v>8.2508999999999997</v>
      </c>
      <c r="X3290" s="1" t="s">
        <v>53</v>
      </c>
      <c r="Y3290" s="1" t="s">
        <v>49</v>
      </c>
      <c r="Z3290" s="1" t="s">
        <v>3761</v>
      </c>
      <c r="AA3290" s="1" t="s">
        <v>3741</v>
      </c>
      <c r="AB3290" s="1" t="s">
        <v>3742</v>
      </c>
      <c r="AC3290" s="1" t="s">
        <v>67</v>
      </c>
      <c r="AD3290" s="1" t="s">
        <v>3743</v>
      </c>
      <c r="AE3290" s="1" t="s">
        <v>3744</v>
      </c>
      <c r="AF3290" s="1" t="s">
        <v>70</v>
      </c>
      <c r="AG3290" s="1" t="s">
        <v>3745</v>
      </c>
      <c r="AH3290">
        <v>1486</v>
      </c>
      <c r="AI3290" s="1" t="s">
        <v>70</v>
      </c>
      <c r="AJ3290" s="1" t="s">
        <v>71</v>
      </c>
      <c r="AK3290" s="1" t="s">
        <v>72</v>
      </c>
      <c r="AL3290">
        <v>1</v>
      </c>
      <c r="AM3290" s="1" t="s">
        <v>6751</v>
      </c>
      <c r="AN3290" s="2">
        <v>46174</v>
      </c>
      <c r="AO3290" s="3">
        <v>46174</v>
      </c>
    </row>
    <row r="3291" spans="1:41">
      <c r="A3291" s="1" t="s">
        <v>6752</v>
      </c>
      <c r="B3291" s="1" t="s">
        <v>3733</v>
      </c>
      <c r="E3291" s="1" t="s">
        <v>3734</v>
      </c>
      <c r="F3291">
        <v>46186.833333333336</v>
      </c>
      <c r="G3291">
        <v>46187.833333333336</v>
      </c>
      <c r="H3291">
        <v>46173.833333333336</v>
      </c>
      <c r="I3291">
        <v>46203.833333333336</v>
      </c>
      <c r="J3291" s="1" t="s">
        <v>3760</v>
      </c>
      <c r="K3291" s="1" t="s">
        <v>76</v>
      </c>
      <c r="L3291" s="1" t="s">
        <v>3761</v>
      </c>
      <c r="M3291" s="1" t="s">
        <v>3766</v>
      </c>
      <c r="N3291" s="1" t="s">
        <v>3738</v>
      </c>
      <c r="O3291" s="1" t="s">
        <v>49</v>
      </c>
      <c r="P3291">
        <v>335.86070000000001</v>
      </c>
      <c r="Q3291" s="1" t="s">
        <v>3763</v>
      </c>
      <c r="R3291">
        <v>2.6000064907862098E-2</v>
      </c>
      <c r="S3291" s="1" t="s">
        <v>51</v>
      </c>
      <c r="T3291" s="1" t="s">
        <v>52</v>
      </c>
      <c r="U3291">
        <v>8.7324000000000002</v>
      </c>
      <c r="V3291">
        <v>8.0607000000000006</v>
      </c>
      <c r="W3291">
        <v>8.0607000000000006</v>
      </c>
      <c r="X3291" s="1" t="s">
        <v>53</v>
      </c>
      <c r="Y3291" s="1" t="s">
        <v>49</v>
      </c>
      <c r="Z3291" s="1" t="s">
        <v>3761</v>
      </c>
      <c r="AA3291" s="1" t="s">
        <v>3741</v>
      </c>
      <c r="AB3291" s="1" t="s">
        <v>3742</v>
      </c>
      <c r="AC3291" s="1" t="s">
        <v>67</v>
      </c>
      <c r="AD3291" s="1" t="s">
        <v>3743</v>
      </c>
      <c r="AE3291" s="1" t="s">
        <v>3744</v>
      </c>
      <c r="AF3291" s="1" t="s">
        <v>70</v>
      </c>
      <c r="AG3291" s="1" t="s">
        <v>3745</v>
      </c>
      <c r="AH3291">
        <v>1487</v>
      </c>
      <c r="AI3291" s="1" t="s">
        <v>70</v>
      </c>
      <c r="AJ3291" s="1" t="s">
        <v>71</v>
      </c>
      <c r="AK3291" s="1" t="s">
        <v>72</v>
      </c>
      <c r="AL3291">
        <v>1</v>
      </c>
      <c r="AM3291" s="1" t="s">
        <v>6753</v>
      </c>
      <c r="AN3291" s="2">
        <v>46174</v>
      </c>
      <c r="AO3291" s="3">
        <v>46174</v>
      </c>
    </row>
    <row r="3292" spans="1:41">
      <c r="A3292" s="1" t="s">
        <v>6754</v>
      </c>
      <c r="B3292" s="1" t="s">
        <v>3733</v>
      </c>
      <c r="E3292" s="1" t="s">
        <v>3734</v>
      </c>
      <c r="F3292">
        <v>46186.833333333336</v>
      </c>
      <c r="G3292">
        <v>46187.833333333336</v>
      </c>
      <c r="H3292">
        <v>46173.833333333336</v>
      </c>
      <c r="I3292">
        <v>46203.833333333336</v>
      </c>
      <c r="J3292" s="1" t="s">
        <v>3769</v>
      </c>
      <c r="K3292" s="1" t="s">
        <v>87</v>
      </c>
      <c r="L3292" s="1" t="s">
        <v>3770</v>
      </c>
      <c r="M3292" s="1" t="s">
        <v>3771</v>
      </c>
      <c r="N3292" s="1" t="s">
        <v>3738</v>
      </c>
      <c r="O3292" s="1" t="s">
        <v>49</v>
      </c>
      <c r="P3292">
        <v>401.76569999999998</v>
      </c>
      <c r="Q3292" s="1" t="s">
        <v>3739</v>
      </c>
      <c r="R3292">
        <v>8.2600132365704695E-2</v>
      </c>
      <c r="S3292" s="1" t="s">
        <v>3740</v>
      </c>
      <c r="T3292" s="1" t="s">
        <v>52</v>
      </c>
      <c r="U3292">
        <v>33.185899999999997</v>
      </c>
      <c r="V3292">
        <v>27.3522</v>
      </c>
      <c r="W3292">
        <v>27.3522</v>
      </c>
      <c r="X3292" s="1" t="s">
        <v>53</v>
      </c>
      <c r="Y3292" s="1" t="s">
        <v>49</v>
      </c>
      <c r="Z3292" s="1" t="s">
        <v>3770</v>
      </c>
      <c r="AA3292" s="1" t="s">
        <v>3741</v>
      </c>
      <c r="AB3292" s="1" t="s">
        <v>3742</v>
      </c>
      <c r="AC3292" s="1" t="s">
        <v>67</v>
      </c>
      <c r="AD3292" s="1" t="s">
        <v>3743</v>
      </c>
      <c r="AE3292" s="1" t="s">
        <v>3744</v>
      </c>
      <c r="AF3292" s="1" t="s">
        <v>70</v>
      </c>
      <c r="AG3292" s="1" t="s">
        <v>3745</v>
      </c>
      <c r="AH3292">
        <v>1488</v>
      </c>
      <c r="AI3292" s="1" t="s">
        <v>70</v>
      </c>
      <c r="AJ3292" s="1" t="s">
        <v>71</v>
      </c>
      <c r="AK3292" s="1" t="s">
        <v>72</v>
      </c>
      <c r="AL3292">
        <v>1</v>
      </c>
      <c r="AM3292" s="1" t="s">
        <v>6755</v>
      </c>
      <c r="AN3292" s="2">
        <v>46174</v>
      </c>
      <c r="AO3292" s="3">
        <v>46174</v>
      </c>
    </row>
    <row r="3293" spans="1:41">
      <c r="A3293" s="1" t="s">
        <v>6756</v>
      </c>
      <c r="B3293" s="1" t="s">
        <v>3733</v>
      </c>
      <c r="E3293" s="1" t="s">
        <v>3734</v>
      </c>
      <c r="F3293">
        <v>46186.833333333336</v>
      </c>
      <c r="G3293">
        <v>46187.833333333336</v>
      </c>
      <c r="H3293">
        <v>46173.833333333336</v>
      </c>
      <c r="I3293">
        <v>46203.833333333336</v>
      </c>
      <c r="J3293" s="1" t="s">
        <v>3769</v>
      </c>
      <c r="K3293" s="1" t="s">
        <v>87</v>
      </c>
      <c r="L3293" s="1" t="s">
        <v>3770</v>
      </c>
      <c r="M3293" s="1" t="s">
        <v>3774</v>
      </c>
      <c r="N3293" s="1" t="s">
        <v>3738</v>
      </c>
      <c r="O3293" s="1" t="s">
        <v>49</v>
      </c>
      <c r="P3293">
        <v>429.48630000000003</v>
      </c>
      <c r="Q3293" s="1" t="s">
        <v>3739</v>
      </c>
      <c r="R3293">
        <v>8.2600073622837333E-2</v>
      </c>
      <c r="S3293" s="1" t="s">
        <v>3740</v>
      </c>
      <c r="T3293" s="1" t="s">
        <v>52</v>
      </c>
      <c r="U3293">
        <v>35.4756</v>
      </c>
      <c r="V3293">
        <v>29.2394</v>
      </c>
      <c r="W3293">
        <v>29.2394</v>
      </c>
      <c r="X3293" s="1" t="s">
        <v>53</v>
      </c>
      <c r="Y3293" s="1" t="s">
        <v>49</v>
      </c>
      <c r="Z3293" s="1" t="s">
        <v>3770</v>
      </c>
      <c r="AA3293" s="1" t="s">
        <v>3741</v>
      </c>
      <c r="AB3293" s="1" t="s">
        <v>3742</v>
      </c>
      <c r="AC3293" s="1" t="s">
        <v>67</v>
      </c>
      <c r="AD3293" s="1" t="s">
        <v>3743</v>
      </c>
      <c r="AE3293" s="1" t="s">
        <v>3744</v>
      </c>
      <c r="AF3293" s="1" t="s">
        <v>70</v>
      </c>
      <c r="AG3293" s="1" t="s">
        <v>3745</v>
      </c>
      <c r="AH3293">
        <v>1489</v>
      </c>
      <c r="AI3293" s="1" t="s">
        <v>70</v>
      </c>
      <c r="AJ3293" s="1" t="s">
        <v>71</v>
      </c>
      <c r="AK3293" s="1" t="s">
        <v>72</v>
      </c>
      <c r="AL3293">
        <v>1</v>
      </c>
      <c r="AM3293" s="1" t="s">
        <v>6757</v>
      </c>
      <c r="AN3293" s="2">
        <v>46174</v>
      </c>
      <c r="AO3293" s="3">
        <v>46174</v>
      </c>
    </row>
    <row r="3294" spans="1:41">
      <c r="A3294" s="1" t="s">
        <v>6758</v>
      </c>
      <c r="B3294" s="1" t="s">
        <v>3733</v>
      </c>
      <c r="E3294" s="1" t="s">
        <v>3734</v>
      </c>
      <c r="F3294">
        <v>46186.833333333336</v>
      </c>
      <c r="G3294">
        <v>46187.833333333336</v>
      </c>
      <c r="H3294">
        <v>46173.833333333336</v>
      </c>
      <c r="I3294">
        <v>46203.833333333336</v>
      </c>
      <c r="J3294" s="1" t="s">
        <v>3777</v>
      </c>
      <c r="K3294" s="1" t="s">
        <v>107</v>
      </c>
      <c r="L3294" s="1" t="s">
        <v>3778</v>
      </c>
      <c r="M3294" s="1" t="s">
        <v>3779</v>
      </c>
      <c r="N3294" s="1" t="s">
        <v>3738</v>
      </c>
      <c r="O3294" s="1" t="s">
        <v>49</v>
      </c>
      <c r="P3294">
        <v>285.82549999999998</v>
      </c>
      <c r="Q3294" s="1" t="s">
        <v>3780</v>
      </c>
      <c r="R3294">
        <v>0.49999982506809221</v>
      </c>
      <c r="S3294" s="1" t="s">
        <v>51</v>
      </c>
      <c r="T3294" s="1" t="s">
        <v>52</v>
      </c>
      <c r="U3294">
        <v>142.9127</v>
      </c>
      <c r="V3294">
        <v>131.47970000000001</v>
      </c>
      <c r="W3294">
        <v>131.47970000000001</v>
      </c>
      <c r="X3294" s="1" t="s">
        <v>53</v>
      </c>
      <c r="Y3294" s="1" t="s">
        <v>49</v>
      </c>
      <c r="Z3294" s="1" t="s">
        <v>3778</v>
      </c>
      <c r="AA3294" s="1" t="s">
        <v>3781</v>
      </c>
      <c r="AB3294" s="1" t="s">
        <v>3742</v>
      </c>
      <c r="AC3294" s="1" t="s">
        <v>67</v>
      </c>
      <c r="AD3294" s="1" t="s">
        <v>3743</v>
      </c>
      <c r="AE3294" s="1" t="s">
        <v>3744</v>
      </c>
      <c r="AF3294" s="1" t="s">
        <v>70</v>
      </c>
      <c r="AG3294" s="1" t="s">
        <v>3745</v>
      </c>
      <c r="AH3294">
        <v>1490</v>
      </c>
      <c r="AI3294" s="1" t="s">
        <v>113</v>
      </c>
      <c r="AJ3294" s="1" t="s">
        <v>114</v>
      </c>
      <c r="AK3294" s="1" t="s">
        <v>115</v>
      </c>
      <c r="AL3294">
        <v>1</v>
      </c>
      <c r="AM3294" s="1" t="s">
        <v>6759</v>
      </c>
      <c r="AN3294" s="2">
        <v>46174</v>
      </c>
      <c r="AO3294" s="3">
        <v>46174</v>
      </c>
    </row>
    <row r="3295" spans="1:41">
      <c r="A3295" s="1" t="s">
        <v>6760</v>
      </c>
      <c r="B3295" s="1" t="s">
        <v>3733</v>
      </c>
      <c r="E3295" s="1" t="s">
        <v>3734</v>
      </c>
      <c r="F3295">
        <v>46186.833333333336</v>
      </c>
      <c r="G3295">
        <v>46187.833333333336</v>
      </c>
      <c r="H3295">
        <v>46173.833333333336</v>
      </c>
      <c r="I3295">
        <v>46203.833333333336</v>
      </c>
      <c r="J3295" s="1" t="s">
        <v>3777</v>
      </c>
      <c r="K3295" s="1" t="s">
        <v>107</v>
      </c>
      <c r="L3295" s="1" t="s">
        <v>3778</v>
      </c>
      <c r="M3295" s="1" t="s">
        <v>3784</v>
      </c>
      <c r="N3295" s="1" t="s">
        <v>3738</v>
      </c>
      <c r="O3295" s="1" t="s">
        <v>49</v>
      </c>
      <c r="P3295">
        <v>323.56029999999998</v>
      </c>
      <c r="Q3295" s="1" t="s">
        <v>3780</v>
      </c>
      <c r="R3295">
        <v>0.50000015453070112</v>
      </c>
      <c r="S3295" s="1" t="s">
        <v>51</v>
      </c>
      <c r="T3295" s="1" t="s">
        <v>52</v>
      </c>
      <c r="U3295">
        <v>161.78020000000001</v>
      </c>
      <c r="V3295">
        <v>148.83770000000001</v>
      </c>
      <c r="W3295">
        <v>148.83770000000001</v>
      </c>
      <c r="X3295" s="1" t="s">
        <v>53</v>
      </c>
      <c r="Y3295" s="1" t="s">
        <v>49</v>
      </c>
      <c r="Z3295" s="1" t="s">
        <v>3778</v>
      </c>
      <c r="AA3295" s="1" t="s">
        <v>3781</v>
      </c>
      <c r="AB3295" s="1" t="s">
        <v>3742</v>
      </c>
      <c r="AC3295" s="1" t="s">
        <v>67</v>
      </c>
      <c r="AD3295" s="1" t="s">
        <v>3743</v>
      </c>
      <c r="AE3295" s="1" t="s">
        <v>3744</v>
      </c>
      <c r="AF3295" s="1" t="s">
        <v>70</v>
      </c>
      <c r="AG3295" s="1" t="s">
        <v>3745</v>
      </c>
      <c r="AH3295">
        <v>1491</v>
      </c>
      <c r="AI3295" s="1" t="s">
        <v>113</v>
      </c>
      <c r="AJ3295" s="1" t="s">
        <v>114</v>
      </c>
      <c r="AK3295" s="1" t="s">
        <v>115</v>
      </c>
      <c r="AL3295">
        <v>1</v>
      </c>
      <c r="AM3295" s="1" t="s">
        <v>6761</v>
      </c>
      <c r="AN3295" s="2">
        <v>46174</v>
      </c>
      <c r="AO3295" s="3">
        <v>46174</v>
      </c>
    </row>
    <row r="3296" spans="1:41">
      <c r="A3296" s="1" t="s">
        <v>6762</v>
      </c>
      <c r="B3296" s="1" t="s">
        <v>3733</v>
      </c>
      <c r="E3296" s="1" t="s">
        <v>3787</v>
      </c>
      <c r="F3296">
        <v>46186.833333333336</v>
      </c>
      <c r="G3296">
        <v>46187.833333333336</v>
      </c>
      <c r="H3296">
        <v>46173.833333333336</v>
      </c>
      <c r="I3296">
        <v>46203.833333333336</v>
      </c>
      <c r="J3296" s="1" t="s">
        <v>3735</v>
      </c>
      <c r="K3296" s="1" t="s">
        <v>45</v>
      </c>
      <c r="L3296" s="1" t="s">
        <v>3736</v>
      </c>
      <c r="M3296" s="1" t="s">
        <v>3788</v>
      </c>
      <c r="N3296" s="1" t="s">
        <v>3738</v>
      </c>
      <c r="O3296" s="1" t="s">
        <v>49</v>
      </c>
      <c r="P3296">
        <v>741.7663</v>
      </c>
      <c r="Q3296" s="1" t="s">
        <v>3739</v>
      </c>
      <c r="R3296">
        <v>3.1611034364866675E-2</v>
      </c>
      <c r="S3296" s="1" t="s">
        <v>3740</v>
      </c>
      <c r="T3296" s="1" t="s">
        <v>52</v>
      </c>
      <c r="U3296">
        <v>23.448</v>
      </c>
      <c r="V3296">
        <v>19.026299999999999</v>
      </c>
      <c r="W3296">
        <v>19.026299999999999</v>
      </c>
      <c r="X3296" s="1" t="s">
        <v>53</v>
      </c>
      <c r="Y3296" s="1" t="s">
        <v>49</v>
      </c>
      <c r="Z3296" s="1" t="s">
        <v>3736</v>
      </c>
      <c r="AA3296" s="1" t="s">
        <v>3789</v>
      </c>
      <c r="AB3296" s="1" t="s">
        <v>3790</v>
      </c>
      <c r="AC3296" s="1" t="s">
        <v>125</v>
      </c>
      <c r="AD3296" s="1" t="s">
        <v>3791</v>
      </c>
      <c r="AE3296" s="1" t="s">
        <v>3792</v>
      </c>
      <c r="AF3296" s="1" t="s">
        <v>70</v>
      </c>
      <c r="AG3296" s="1" t="s">
        <v>3745</v>
      </c>
      <c r="AH3296">
        <v>1492</v>
      </c>
      <c r="AI3296" s="1" t="s">
        <v>70</v>
      </c>
      <c r="AJ3296" s="1" t="s">
        <v>71</v>
      </c>
      <c r="AK3296" s="1" t="s">
        <v>72</v>
      </c>
      <c r="AL3296">
        <v>1</v>
      </c>
      <c r="AM3296" s="1" t="s">
        <v>6763</v>
      </c>
      <c r="AN3296" s="2">
        <v>46174</v>
      </c>
      <c r="AO3296" s="3">
        <v>46174</v>
      </c>
    </row>
    <row r="3297" spans="1:41">
      <c r="A3297" s="1" t="s">
        <v>6764</v>
      </c>
      <c r="B3297" s="1" t="s">
        <v>3733</v>
      </c>
      <c r="E3297" s="1" t="s">
        <v>3787</v>
      </c>
      <c r="F3297">
        <v>46186.833333333336</v>
      </c>
      <c r="G3297">
        <v>46187.833333333336</v>
      </c>
      <c r="H3297">
        <v>46173.833333333336</v>
      </c>
      <c r="I3297">
        <v>46203.833333333336</v>
      </c>
      <c r="J3297" s="1" t="s">
        <v>3735</v>
      </c>
      <c r="K3297" s="1" t="s">
        <v>45</v>
      </c>
      <c r="L3297" s="1" t="s">
        <v>3736</v>
      </c>
      <c r="M3297" s="1" t="s">
        <v>3795</v>
      </c>
      <c r="N3297" s="1" t="s">
        <v>3738</v>
      </c>
      <c r="O3297" s="1" t="s">
        <v>49</v>
      </c>
      <c r="P3297">
        <v>627.92070000000001</v>
      </c>
      <c r="Q3297" s="1" t="s">
        <v>3739</v>
      </c>
      <c r="R3297">
        <v>3.1610998012965651E-2</v>
      </c>
      <c r="S3297" s="1" t="s">
        <v>3740</v>
      </c>
      <c r="T3297" s="1" t="s">
        <v>52</v>
      </c>
      <c r="U3297">
        <v>19.8492</v>
      </c>
      <c r="V3297">
        <v>16.106100000000001</v>
      </c>
      <c r="W3297">
        <v>16.106100000000001</v>
      </c>
      <c r="X3297" s="1" t="s">
        <v>53</v>
      </c>
      <c r="Y3297" s="1" t="s">
        <v>49</v>
      </c>
      <c r="Z3297" s="1" t="s">
        <v>3736</v>
      </c>
      <c r="AA3297" s="1" t="s">
        <v>3789</v>
      </c>
      <c r="AB3297" s="1" t="s">
        <v>3790</v>
      </c>
      <c r="AC3297" s="1" t="s">
        <v>125</v>
      </c>
      <c r="AD3297" s="1" t="s">
        <v>3791</v>
      </c>
      <c r="AE3297" s="1" t="s">
        <v>3792</v>
      </c>
      <c r="AF3297" s="1" t="s">
        <v>70</v>
      </c>
      <c r="AG3297" s="1" t="s">
        <v>3745</v>
      </c>
      <c r="AH3297">
        <v>1493</v>
      </c>
      <c r="AI3297" s="1" t="s">
        <v>70</v>
      </c>
      <c r="AJ3297" s="1" t="s">
        <v>71</v>
      </c>
      <c r="AK3297" s="1" t="s">
        <v>72</v>
      </c>
      <c r="AL3297">
        <v>1</v>
      </c>
      <c r="AM3297" s="1" t="s">
        <v>6765</v>
      </c>
      <c r="AN3297" s="2">
        <v>46174</v>
      </c>
      <c r="AO3297" s="3">
        <v>46174</v>
      </c>
    </row>
    <row r="3298" spans="1:41">
      <c r="A3298" s="1" t="s">
        <v>6766</v>
      </c>
      <c r="B3298" s="1" t="s">
        <v>3733</v>
      </c>
      <c r="E3298" s="1" t="s">
        <v>3787</v>
      </c>
      <c r="F3298">
        <v>46186.833333333336</v>
      </c>
      <c r="G3298">
        <v>46187.833333333336</v>
      </c>
      <c r="H3298">
        <v>46173.833333333336</v>
      </c>
      <c r="I3298">
        <v>46203.833333333336</v>
      </c>
      <c r="J3298" s="1" t="s">
        <v>3751</v>
      </c>
      <c r="K3298" s="1" t="s">
        <v>124</v>
      </c>
      <c r="L3298" s="1" t="s">
        <v>3752</v>
      </c>
      <c r="M3298" s="1" t="s">
        <v>3798</v>
      </c>
      <c r="N3298" s="1" t="s">
        <v>3738</v>
      </c>
      <c r="O3298" s="1" t="s">
        <v>49</v>
      </c>
      <c r="P3298">
        <v>5.57</v>
      </c>
      <c r="Q3298" s="1" t="s">
        <v>3754</v>
      </c>
      <c r="R3298">
        <v>6.2500179533213647</v>
      </c>
      <c r="S3298" s="1" t="s">
        <v>51</v>
      </c>
      <c r="T3298" s="1" t="s">
        <v>52</v>
      </c>
      <c r="U3298">
        <v>34.812600000000003</v>
      </c>
      <c r="V3298">
        <v>33.072000000000003</v>
      </c>
      <c r="W3298">
        <v>33.072000000000003</v>
      </c>
      <c r="X3298" s="1" t="s">
        <v>53</v>
      </c>
      <c r="Y3298" s="1" t="s">
        <v>49</v>
      </c>
      <c r="Z3298" s="1" t="s">
        <v>3752</v>
      </c>
      <c r="AA3298" s="1" t="s">
        <v>3789</v>
      </c>
      <c r="AB3298" s="1" t="s">
        <v>3790</v>
      </c>
      <c r="AC3298" s="1" t="s">
        <v>125</v>
      </c>
      <c r="AD3298" s="1" t="s">
        <v>3791</v>
      </c>
      <c r="AE3298" s="1" t="s">
        <v>3792</v>
      </c>
      <c r="AF3298" s="1" t="s">
        <v>70</v>
      </c>
      <c r="AG3298" s="1" t="s">
        <v>3745</v>
      </c>
      <c r="AH3298">
        <v>1494</v>
      </c>
      <c r="AI3298" s="1" t="s">
        <v>70</v>
      </c>
      <c r="AJ3298" s="1" t="s">
        <v>71</v>
      </c>
      <c r="AK3298" s="1" t="s">
        <v>72</v>
      </c>
      <c r="AL3298">
        <v>1</v>
      </c>
      <c r="AM3298" s="1" t="s">
        <v>6767</v>
      </c>
      <c r="AN3298" s="2">
        <v>46174</v>
      </c>
      <c r="AO3298" s="3">
        <v>46174</v>
      </c>
    </row>
    <row r="3299" spans="1:41">
      <c r="A3299" s="1" t="s">
        <v>6768</v>
      </c>
      <c r="B3299" s="1" t="s">
        <v>3733</v>
      </c>
      <c r="E3299" s="1" t="s">
        <v>3787</v>
      </c>
      <c r="F3299">
        <v>46186.833333333336</v>
      </c>
      <c r="G3299">
        <v>46187.833333333336</v>
      </c>
      <c r="H3299">
        <v>46173.833333333336</v>
      </c>
      <c r="I3299">
        <v>46203.833333333336</v>
      </c>
      <c r="J3299" s="1" t="s">
        <v>3751</v>
      </c>
      <c r="K3299" s="1" t="s">
        <v>124</v>
      </c>
      <c r="L3299" s="1" t="s">
        <v>3752</v>
      </c>
      <c r="M3299" s="1" t="s">
        <v>3801</v>
      </c>
      <c r="N3299" s="1" t="s">
        <v>3738</v>
      </c>
      <c r="O3299" s="1" t="s">
        <v>49</v>
      </c>
      <c r="P3299">
        <v>4.9175000000000004</v>
      </c>
      <c r="Q3299" s="1" t="s">
        <v>3754</v>
      </c>
      <c r="R3299">
        <v>6.249964412811388</v>
      </c>
      <c r="S3299" s="1" t="s">
        <v>51</v>
      </c>
      <c r="T3299" s="1" t="s">
        <v>52</v>
      </c>
      <c r="U3299">
        <v>30.734200000000001</v>
      </c>
      <c r="V3299">
        <v>29.197500000000002</v>
      </c>
      <c r="W3299">
        <v>29.197500000000002</v>
      </c>
      <c r="X3299" s="1" t="s">
        <v>53</v>
      </c>
      <c r="Y3299" s="1" t="s">
        <v>49</v>
      </c>
      <c r="Z3299" s="1" t="s">
        <v>3752</v>
      </c>
      <c r="AA3299" s="1" t="s">
        <v>3789</v>
      </c>
      <c r="AB3299" s="1" t="s">
        <v>3790</v>
      </c>
      <c r="AC3299" s="1" t="s">
        <v>125</v>
      </c>
      <c r="AD3299" s="1" t="s">
        <v>3791</v>
      </c>
      <c r="AE3299" s="1" t="s">
        <v>3792</v>
      </c>
      <c r="AF3299" s="1" t="s">
        <v>70</v>
      </c>
      <c r="AG3299" s="1" t="s">
        <v>3745</v>
      </c>
      <c r="AH3299">
        <v>1495</v>
      </c>
      <c r="AI3299" s="1" t="s">
        <v>70</v>
      </c>
      <c r="AJ3299" s="1" t="s">
        <v>71</v>
      </c>
      <c r="AK3299" s="1" t="s">
        <v>72</v>
      </c>
      <c r="AL3299">
        <v>1</v>
      </c>
      <c r="AM3299" s="1" t="s">
        <v>6769</v>
      </c>
      <c r="AN3299" s="2">
        <v>46174</v>
      </c>
      <c r="AO3299" s="3">
        <v>46174</v>
      </c>
    </row>
    <row r="3300" spans="1:41">
      <c r="A3300" s="1" t="s">
        <v>6770</v>
      </c>
      <c r="B3300" s="1" t="s">
        <v>3733</v>
      </c>
      <c r="E3300" s="1" t="s">
        <v>3787</v>
      </c>
      <c r="F3300">
        <v>46186.833333333336</v>
      </c>
      <c r="G3300">
        <v>46187.833333333336</v>
      </c>
      <c r="H3300">
        <v>46173.833333333336</v>
      </c>
      <c r="I3300">
        <v>46203.833333333336</v>
      </c>
      <c r="J3300" s="1" t="s">
        <v>3760</v>
      </c>
      <c r="K3300" s="1" t="s">
        <v>76</v>
      </c>
      <c r="L3300" s="1" t="s">
        <v>3761</v>
      </c>
      <c r="M3300" s="1" t="s">
        <v>3804</v>
      </c>
      <c r="N3300" s="1" t="s">
        <v>3738</v>
      </c>
      <c r="O3300" s="1" t="s">
        <v>49</v>
      </c>
      <c r="P3300">
        <v>136.22</v>
      </c>
      <c r="Q3300" s="1" t="s">
        <v>3763</v>
      </c>
      <c r="R3300">
        <v>2.5999853178681545E-2</v>
      </c>
      <c r="S3300" s="1" t="s">
        <v>51</v>
      </c>
      <c r="T3300" s="1" t="s">
        <v>52</v>
      </c>
      <c r="U3300">
        <v>3.5417000000000001</v>
      </c>
      <c r="V3300">
        <v>3.2692999999999999</v>
      </c>
      <c r="W3300">
        <v>3.2692999999999999</v>
      </c>
      <c r="X3300" s="1" t="s">
        <v>53</v>
      </c>
      <c r="Y3300" s="1" t="s">
        <v>49</v>
      </c>
      <c r="Z3300" s="1" t="s">
        <v>3761</v>
      </c>
      <c r="AA3300" s="1" t="s">
        <v>55</v>
      </c>
      <c r="AB3300" s="1" t="s">
        <v>56</v>
      </c>
      <c r="AC3300" s="1" t="s">
        <v>57</v>
      </c>
      <c r="AD3300" s="1" t="s">
        <v>58</v>
      </c>
      <c r="AE3300" s="1" t="s">
        <v>59</v>
      </c>
      <c r="AF3300" s="1" t="s">
        <v>56</v>
      </c>
      <c r="AG3300" s="1" t="s">
        <v>3745</v>
      </c>
      <c r="AH3300">
        <v>1496</v>
      </c>
      <c r="AI3300" s="1" t="s">
        <v>56</v>
      </c>
      <c r="AJ3300" s="1" t="s">
        <v>56</v>
      </c>
      <c r="AK3300" s="1" t="s">
        <v>61</v>
      </c>
      <c r="AL3300">
        <v>1</v>
      </c>
      <c r="AM3300" s="1" t="s">
        <v>6771</v>
      </c>
      <c r="AN3300" s="2">
        <v>46174</v>
      </c>
      <c r="AO3300" s="3">
        <v>46174</v>
      </c>
    </row>
    <row r="3301" spans="1:41">
      <c r="A3301" s="1" t="s">
        <v>6772</v>
      </c>
      <c r="B3301" s="1" t="s">
        <v>3733</v>
      </c>
      <c r="E3301" s="1" t="s">
        <v>3787</v>
      </c>
      <c r="F3301">
        <v>46186.833333333336</v>
      </c>
      <c r="G3301">
        <v>46187.833333333336</v>
      </c>
      <c r="H3301">
        <v>46173.833333333336</v>
      </c>
      <c r="I3301">
        <v>46203.833333333336</v>
      </c>
      <c r="J3301" s="1" t="s">
        <v>3760</v>
      </c>
      <c r="K3301" s="1" t="s">
        <v>76</v>
      </c>
      <c r="L3301" s="1" t="s">
        <v>3761</v>
      </c>
      <c r="M3301" s="1" t="s">
        <v>3807</v>
      </c>
      <c r="N3301" s="1" t="s">
        <v>3738</v>
      </c>
      <c r="O3301" s="1" t="s">
        <v>49</v>
      </c>
      <c r="P3301">
        <v>137.09450000000001</v>
      </c>
      <c r="Q3301" s="1" t="s">
        <v>3763</v>
      </c>
      <c r="R3301">
        <v>2.6000313652261763E-2</v>
      </c>
      <c r="S3301" s="1" t="s">
        <v>51</v>
      </c>
      <c r="T3301" s="1" t="s">
        <v>52</v>
      </c>
      <c r="U3301">
        <v>3.5644999999999998</v>
      </c>
      <c r="V3301">
        <v>3.2902999999999998</v>
      </c>
      <c r="W3301">
        <v>3.2902999999999998</v>
      </c>
      <c r="X3301" s="1" t="s">
        <v>53</v>
      </c>
      <c r="Y3301" s="1" t="s">
        <v>49</v>
      </c>
      <c r="Z3301" s="1" t="s">
        <v>3761</v>
      </c>
      <c r="AA3301" s="1" t="s">
        <v>3789</v>
      </c>
      <c r="AB3301" s="1" t="s">
        <v>3790</v>
      </c>
      <c r="AC3301" s="1" t="s">
        <v>125</v>
      </c>
      <c r="AD3301" s="1" t="s">
        <v>3791</v>
      </c>
      <c r="AE3301" s="1" t="s">
        <v>3792</v>
      </c>
      <c r="AF3301" s="1" t="s">
        <v>70</v>
      </c>
      <c r="AG3301" s="1" t="s">
        <v>3745</v>
      </c>
      <c r="AH3301">
        <v>1497</v>
      </c>
      <c r="AI3301" s="1" t="s">
        <v>70</v>
      </c>
      <c r="AJ3301" s="1" t="s">
        <v>71</v>
      </c>
      <c r="AK3301" s="1" t="s">
        <v>72</v>
      </c>
      <c r="AL3301">
        <v>1</v>
      </c>
      <c r="AM3301" s="1" t="s">
        <v>6773</v>
      </c>
      <c r="AN3301" s="2">
        <v>46174</v>
      </c>
      <c r="AO3301" s="3">
        <v>46174</v>
      </c>
    </row>
    <row r="3302" spans="1:41">
      <c r="A3302" s="1" t="s">
        <v>6774</v>
      </c>
      <c r="B3302" s="1" t="s">
        <v>3733</v>
      </c>
      <c r="E3302" s="1" t="s">
        <v>3787</v>
      </c>
      <c r="F3302">
        <v>46186.833333333336</v>
      </c>
      <c r="G3302">
        <v>46187.833333333336</v>
      </c>
      <c r="H3302">
        <v>46173.833333333336</v>
      </c>
      <c r="I3302">
        <v>46203.833333333336</v>
      </c>
      <c r="J3302" s="1" t="s">
        <v>3769</v>
      </c>
      <c r="K3302" s="1" t="s">
        <v>87</v>
      </c>
      <c r="L3302" s="1" t="s">
        <v>3770</v>
      </c>
      <c r="M3302" s="1" t="s">
        <v>3810</v>
      </c>
      <c r="N3302" s="1" t="s">
        <v>3738</v>
      </c>
      <c r="O3302" s="1" t="s">
        <v>49</v>
      </c>
      <c r="P3302">
        <v>186.59700000000001</v>
      </c>
      <c r="Q3302" s="1" t="s">
        <v>3739</v>
      </c>
      <c r="R3302">
        <v>8.2599934618455828E-2</v>
      </c>
      <c r="S3302" s="1" t="s">
        <v>3740</v>
      </c>
      <c r="T3302" s="1" t="s">
        <v>52</v>
      </c>
      <c r="U3302">
        <v>15.4129</v>
      </c>
      <c r="V3302">
        <v>12.7035</v>
      </c>
      <c r="W3302">
        <v>12.7035</v>
      </c>
      <c r="X3302" s="1" t="s">
        <v>53</v>
      </c>
      <c r="Y3302" s="1" t="s">
        <v>49</v>
      </c>
      <c r="Z3302" s="1" t="s">
        <v>3770</v>
      </c>
      <c r="AA3302" s="1" t="s">
        <v>3789</v>
      </c>
      <c r="AB3302" s="1" t="s">
        <v>3790</v>
      </c>
      <c r="AC3302" s="1" t="s">
        <v>125</v>
      </c>
      <c r="AD3302" s="1" t="s">
        <v>3791</v>
      </c>
      <c r="AE3302" s="1" t="s">
        <v>3792</v>
      </c>
      <c r="AF3302" s="1" t="s">
        <v>70</v>
      </c>
      <c r="AG3302" s="1" t="s">
        <v>3745</v>
      </c>
      <c r="AH3302">
        <v>1498</v>
      </c>
      <c r="AI3302" s="1" t="s">
        <v>70</v>
      </c>
      <c r="AJ3302" s="1" t="s">
        <v>71</v>
      </c>
      <c r="AK3302" s="1" t="s">
        <v>72</v>
      </c>
      <c r="AL3302">
        <v>1</v>
      </c>
      <c r="AM3302" s="1" t="s">
        <v>6775</v>
      </c>
      <c r="AN3302" s="2">
        <v>46174</v>
      </c>
      <c r="AO3302" s="3">
        <v>46174</v>
      </c>
    </row>
    <row r="3303" spans="1:41">
      <c r="A3303" s="1" t="s">
        <v>6776</v>
      </c>
      <c r="B3303" s="1" t="s">
        <v>3733</v>
      </c>
      <c r="E3303" s="1" t="s">
        <v>3787</v>
      </c>
      <c r="F3303">
        <v>46186.833333333336</v>
      </c>
      <c r="G3303">
        <v>46187.833333333336</v>
      </c>
      <c r="H3303">
        <v>46173.833333333336</v>
      </c>
      <c r="I3303">
        <v>46203.833333333336</v>
      </c>
      <c r="J3303" s="1" t="s">
        <v>3769</v>
      </c>
      <c r="K3303" s="1" t="s">
        <v>87</v>
      </c>
      <c r="L3303" s="1" t="s">
        <v>3770</v>
      </c>
      <c r="M3303" s="1" t="s">
        <v>3813</v>
      </c>
      <c r="N3303" s="1" t="s">
        <v>3738</v>
      </c>
      <c r="O3303" s="1" t="s">
        <v>49</v>
      </c>
      <c r="P3303">
        <v>205.14840000000001</v>
      </c>
      <c r="Q3303" s="1" t="s">
        <v>3739</v>
      </c>
      <c r="R3303">
        <v>8.2600205509767571E-2</v>
      </c>
      <c r="S3303" s="1" t="s">
        <v>3740</v>
      </c>
      <c r="T3303" s="1" t="s">
        <v>52</v>
      </c>
      <c r="U3303">
        <v>16.9453</v>
      </c>
      <c r="V3303">
        <v>13.9665</v>
      </c>
      <c r="W3303">
        <v>13.9665</v>
      </c>
      <c r="X3303" s="1" t="s">
        <v>53</v>
      </c>
      <c r="Y3303" s="1" t="s">
        <v>49</v>
      </c>
      <c r="Z3303" s="1" t="s">
        <v>3770</v>
      </c>
      <c r="AA3303" s="1" t="s">
        <v>55</v>
      </c>
      <c r="AB3303" s="1" t="s">
        <v>56</v>
      </c>
      <c r="AC3303" s="1" t="s">
        <v>57</v>
      </c>
      <c r="AD3303" s="1" t="s">
        <v>58</v>
      </c>
      <c r="AE3303" s="1" t="s">
        <v>59</v>
      </c>
      <c r="AF3303" s="1" t="s">
        <v>56</v>
      </c>
      <c r="AG3303" s="1" t="s">
        <v>3745</v>
      </c>
      <c r="AH3303">
        <v>1499</v>
      </c>
      <c r="AI3303" s="1" t="s">
        <v>56</v>
      </c>
      <c r="AJ3303" s="1" t="s">
        <v>56</v>
      </c>
      <c r="AK3303" s="1" t="s">
        <v>61</v>
      </c>
      <c r="AL3303">
        <v>1</v>
      </c>
      <c r="AM3303" s="1" t="s">
        <v>6777</v>
      </c>
      <c r="AN3303" s="2">
        <v>46174</v>
      </c>
      <c r="AO3303" s="3">
        <v>46174</v>
      </c>
    </row>
    <row r="3304" spans="1:41">
      <c r="A3304" s="1" t="s">
        <v>6778</v>
      </c>
      <c r="B3304" s="1" t="s">
        <v>3733</v>
      </c>
      <c r="E3304" s="1" t="s">
        <v>3787</v>
      </c>
      <c r="F3304">
        <v>46186.833333333336</v>
      </c>
      <c r="G3304">
        <v>46187.833333333336</v>
      </c>
      <c r="H3304">
        <v>46173.833333333336</v>
      </c>
      <c r="I3304">
        <v>46203.833333333336</v>
      </c>
      <c r="J3304" s="1" t="s">
        <v>3777</v>
      </c>
      <c r="K3304" s="1" t="s">
        <v>107</v>
      </c>
      <c r="L3304" s="1" t="s">
        <v>3778</v>
      </c>
      <c r="M3304" s="1" t="s">
        <v>3816</v>
      </c>
      <c r="N3304" s="1" t="s">
        <v>3738</v>
      </c>
      <c r="O3304" s="1" t="s">
        <v>49</v>
      </c>
      <c r="P3304">
        <v>131.126</v>
      </c>
      <c r="Q3304" s="1" t="s">
        <v>3780</v>
      </c>
      <c r="R3304">
        <v>0.5</v>
      </c>
      <c r="S3304" s="1" t="s">
        <v>51</v>
      </c>
      <c r="T3304" s="1" t="s">
        <v>52</v>
      </c>
      <c r="U3304">
        <v>65.563000000000002</v>
      </c>
      <c r="V3304">
        <v>60.317999999999998</v>
      </c>
      <c r="W3304">
        <v>60.317999999999998</v>
      </c>
      <c r="X3304" s="1" t="s">
        <v>53</v>
      </c>
      <c r="Y3304" s="1" t="s">
        <v>49</v>
      </c>
      <c r="Z3304" s="1" t="s">
        <v>3778</v>
      </c>
      <c r="AA3304" s="1" t="s">
        <v>3817</v>
      </c>
      <c r="AB3304" s="1" t="s">
        <v>3790</v>
      </c>
      <c r="AC3304" s="1" t="s">
        <v>125</v>
      </c>
      <c r="AD3304" s="1" t="s">
        <v>3791</v>
      </c>
      <c r="AE3304" s="1" t="s">
        <v>3792</v>
      </c>
      <c r="AF3304" s="1" t="s">
        <v>70</v>
      </c>
      <c r="AG3304" s="1" t="s">
        <v>3745</v>
      </c>
      <c r="AH3304">
        <v>1500</v>
      </c>
      <c r="AI3304" s="1" t="s">
        <v>113</v>
      </c>
      <c r="AJ3304" s="1" t="s">
        <v>114</v>
      </c>
      <c r="AK3304" s="1" t="s">
        <v>115</v>
      </c>
      <c r="AL3304">
        <v>1</v>
      </c>
      <c r="AM3304" s="1" t="s">
        <v>6779</v>
      </c>
      <c r="AN3304" s="2">
        <v>46174</v>
      </c>
      <c r="AO3304" s="3">
        <v>46174</v>
      </c>
    </row>
    <row r="3305" spans="1:41">
      <c r="A3305" s="1" t="s">
        <v>6780</v>
      </c>
      <c r="B3305" s="1" t="s">
        <v>3733</v>
      </c>
      <c r="E3305" s="1" t="s">
        <v>3787</v>
      </c>
      <c r="F3305">
        <v>46186.833333333336</v>
      </c>
      <c r="G3305">
        <v>46187.833333333336</v>
      </c>
      <c r="H3305">
        <v>46173.833333333336</v>
      </c>
      <c r="I3305">
        <v>46203.833333333336</v>
      </c>
      <c r="J3305" s="1" t="s">
        <v>3777</v>
      </c>
      <c r="K3305" s="1" t="s">
        <v>107</v>
      </c>
      <c r="L3305" s="1" t="s">
        <v>3778</v>
      </c>
      <c r="M3305" s="1" t="s">
        <v>3820</v>
      </c>
      <c r="N3305" s="1" t="s">
        <v>3738</v>
      </c>
      <c r="O3305" s="1" t="s">
        <v>49</v>
      </c>
      <c r="P3305">
        <v>134.60040000000001</v>
      </c>
      <c r="Q3305" s="1" t="s">
        <v>3780</v>
      </c>
      <c r="R3305">
        <v>0.5</v>
      </c>
      <c r="S3305" s="1" t="s">
        <v>51</v>
      </c>
      <c r="T3305" s="1" t="s">
        <v>52</v>
      </c>
      <c r="U3305">
        <v>67.300200000000004</v>
      </c>
      <c r="V3305">
        <v>61.916200000000003</v>
      </c>
      <c r="W3305">
        <v>61.916200000000003</v>
      </c>
      <c r="X3305" s="1" t="s">
        <v>53</v>
      </c>
      <c r="Y3305" s="1" t="s">
        <v>49</v>
      </c>
      <c r="Z3305" s="1" t="s">
        <v>3778</v>
      </c>
      <c r="AA3305" s="1" t="s">
        <v>3817</v>
      </c>
      <c r="AB3305" s="1" t="s">
        <v>3790</v>
      </c>
      <c r="AC3305" s="1" t="s">
        <v>125</v>
      </c>
      <c r="AD3305" s="1" t="s">
        <v>3791</v>
      </c>
      <c r="AE3305" s="1" t="s">
        <v>3792</v>
      </c>
      <c r="AF3305" s="1" t="s">
        <v>70</v>
      </c>
      <c r="AG3305" s="1" t="s">
        <v>3745</v>
      </c>
      <c r="AH3305">
        <v>1501</v>
      </c>
      <c r="AI3305" s="1" t="s">
        <v>113</v>
      </c>
      <c r="AJ3305" s="1" t="s">
        <v>114</v>
      </c>
      <c r="AK3305" s="1" t="s">
        <v>115</v>
      </c>
      <c r="AL3305">
        <v>1</v>
      </c>
      <c r="AM3305" s="1" t="s">
        <v>6781</v>
      </c>
      <c r="AN3305" s="2">
        <v>46174</v>
      </c>
      <c r="AO3305" s="3">
        <v>46174</v>
      </c>
    </row>
    <row r="3306" spans="1:41">
      <c r="A3306" s="1" t="s">
        <v>6782</v>
      </c>
      <c r="B3306" s="1" t="s">
        <v>3733</v>
      </c>
      <c r="E3306" s="1" t="s">
        <v>3734</v>
      </c>
      <c r="F3306">
        <v>46187.833333333336</v>
      </c>
      <c r="G3306">
        <v>46188.833333333336</v>
      </c>
      <c r="H3306">
        <v>46173.833333333336</v>
      </c>
      <c r="I3306">
        <v>46203.833333333336</v>
      </c>
      <c r="J3306" s="1" t="s">
        <v>3735</v>
      </c>
      <c r="K3306" s="1" t="s">
        <v>45</v>
      </c>
      <c r="L3306" s="1" t="s">
        <v>3736</v>
      </c>
      <c r="M3306" s="1" t="s">
        <v>3737</v>
      </c>
      <c r="N3306" s="1" t="s">
        <v>3738</v>
      </c>
      <c r="O3306" s="1" t="s">
        <v>49</v>
      </c>
      <c r="P3306">
        <v>1603.7515000000001</v>
      </c>
      <c r="Q3306" s="1" t="s">
        <v>3739</v>
      </c>
      <c r="R3306">
        <v>3.1611007066867904E-2</v>
      </c>
      <c r="S3306" s="1" t="s">
        <v>3740</v>
      </c>
      <c r="T3306" s="1" t="s">
        <v>52</v>
      </c>
      <c r="U3306">
        <v>50.696199999999997</v>
      </c>
      <c r="V3306">
        <v>41.136200000000002</v>
      </c>
      <c r="W3306">
        <v>41.136200000000002</v>
      </c>
      <c r="X3306" s="1" t="s">
        <v>53</v>
      </c>
      <c r="Y3306" s="1" t="s">
        <v>49</v>
      </c>
      <c r="Z3306" s="1" t="s">
        <v>3736</v>
      </c>
      <c r="AA3306" s="1" t="s">
        <v>3741</v>
      </c>
      <c r="AB3306" s="1" t="s">
        <v>3742</v>
      </c>
      <c r="AC3306" s="1" t="s">
        <v>67</v>
      </c>
      <c r="AD3306" s="1" t="s">
        <v>3743</v>
      </c>
      <c r="AE3306" s="1" t="s">
        <v>3744</v>
      </c>
      <c r="AF3306" s="1" t="s">
        <v>70</v>
      </c>
      <c r="AG3306" s="1" t="s">
        <v>3745</v>
      </c>
      <c r="AH3306">
        <v>1502</v>
      </c>
      <c r="AI3306" s="1" t="s">
        <v>70</v>
      </c>
      <c r="AJ3306" s="1" t="s">
        <v>71</v>
      </c>
      <c r="AK3306" s="1" t="s">
        <v>72</v>
      </c>
      <c r="AL3306">
        <v>1</v>
      </c>
      <c r="AM3306" s="1" t="s">
        <v>6783</v>
      </c>
      <c r="AN3306" s="2">
        <v>46174</v>
      </c>
      <c r="AO3306" s="3">
        <v>46174</v>
      </c>
    </row>
    <row r="3307" spans="1:41">
      <c r="A3307" s="1" t="s">
        <v>6784</v>
      </c>
      <c r="B3307" s="1" t="s">
        <v>3733</v>
      </c>
      <c r="E3307" s="1" t="s">
        <v>3734</v>
      </c>
      <c r="F3307">
        <v>46187.833333333336</v>
      </c>
      <c r="G3307">
        <v>46188.833333333336</v>
      </c>
      <c r="H3307">
        <v>46173.833333333336</v>
      </c>
      <c r="I3307">
        <v>46203.833333333336</v>
      </c>
      <c r="J3307" s="1" t="s">
        <v>3735</v>
      </c>
      <c r="K3307" s="1" t="s">
        <v>45</v>
      </c>
      <c r="L3307" s="1" t="s">
        <v>3736</v>
      </c>
      <c r="M3307" s="1" t="s">
        <v>3748</v>
      </c>
      <c r="N3307" s="1" t="s">
        <v>3738</v>
      </c>
      <c r="O3307" s="1" t="s">
        <v>49</v>
      </c>
      <c r="P3307">
        <v>1387.0962999999999</v>
      </c>
      <c r="Q3307" s="1" t="s">
        <v>3739</v>
      </c>
      <c r="R3307">
        <v>3.1610999178643906E-2</v>
      </c>
      <c r="S3307" s="1" t="s">
        <v>3740</v>
      </c>
      <c r="T3307" s="1" t="s">
        <v>52</v>
      </c>
      <c r="U3307">
        <v>43.847499999999997</v>
      </c>
      <c r="V3307">
        <v>35.579000000000001</v>
      </c>
      <c r="W3307">
        <v>35.579000000000001</v>
      </c>
      <c r="X3307" s="1" t="s">
        <v>53</v>
      </c>
      <c r="Y3307" s="1" t="s">
        <v>49</v>
      </c>
      <c r="Z3307" s="1" t="s">
        <v>3736</v>
      </c>
      <c r="AA3307" s="1" t="s">
        <v>3741</v>
      </c>
      <c r="AB3307" s="1" t="s">
        <v>3742</v>
      </c>
      <c r="AC3307" s="1" t="s">
        <v>67</v>
      </c>
      <c r="AD3307" s="1" t="s">
        <v>3743</v>
      </c>
      <c r="AE3307" s="1" t="s">
        <v>3744</v>
      </c>
      <c r="AF3307" s="1" t="s">
        <v>70</v>
      </c>
      <c r="AG3307" s="1" t="s">
        <v>3745</v>
      </c>
      <c r="AH3307">
        <v>1503</v>
      </c>
      <c r="AI3307" s="1" t="s">
        <v>70</v>
      </c>
      <c r="AJ3307" s="1" t="s">
        <v>71</v>
      </c>
      <c r="AK3307" s="1" t="s">
        <v>72</v>
      </c>
      <c r="AL3307">
        <v>1</v>
      </c>
      <c r="AM3307" s="1" t="s">
        <v>6785</v>
      </c>
      <c r="AN3307" s="2">
        <v>46174</v>
      </c>
      <c r="AO3307" s="3">
        <v>46174</v>
      </c>
    </row>
    <row r="3308" spans="1:41">
      <c r="A3308" s="1" t="s">
        <v>6786</v>
      </c>
      <c r="B3308" s="1" t="s">
        <v>3733</v>
      </c>
      <c r="E3308" s="1" t="s">
        <v>3734</v>
      </c>
      <c r="F3308">
        <v>46187.833333333336</v>
      </c>
      <c r="G3308">
        <v>46188.833333333336</v>
      </c>
      <c r="H3308">
        <v>46173.833333333336</v>
      </c>
      <c r="I3308">
        <v>46203.833333333336</v>
      </c>
      <c r="J3308" s="1" t="s">
        <v>3751</v>
      </c>
      <c r="K3308" s="1" t="s">
        <v>124</v>
      </c>
      <c r="L3308" s="1" t="s">
        <v>3752</v>
      </c>
      <c r="M3308" s="1" t="s">
        <v>3753</v>
      </c>
      <c r="N3308" s="1" t="s">
        <v>3738</v>
      </c>
      <c r="O3308" s="1" t="s">
        <v>49</v>
      </c>
      <c r="P3308">
        <v>12.883599999999999</v>
      </c>
      <c r="Q3308" s="1" t="s">
        <v>3754</v>
      </c>
      <c r="R3308">
        <v>6.2500077618057066</v>
      </c>
      <c r="S3308" s="1" t="s">
        <v>51</v>
      </c>
      <c r="T3308" s="1" t="s">
        <v>52</v>
      </c>
      <c r="U3308">
        <v>80.522599999999997</v>
      </c>
      <c r="V3308">
        <v>76.496499999999997</v>
      </c>
      <c r="W3308">
        <v>76.496499999999997</v>
      </c>
      <c r="X3308" s="1" t="s">
        <v>53</v>
      </c>
      <c r="Y3308" s="1" t="s">
        <v>49</v>
      </c>
      <c r="Z3308" s="1" t="s">
        <v>3752</v>
      </c>
      <c r="AA3308" s="1" t="s">
        <v>3741</v>
      </c>
      <c r="AB3308" s="1" t="s">
        <v>3742</v>
      </c>
      <c r="AC3308" s="1" t="s">
        <v>67</v>
      </c>
      <c r="AD3308" s="1" t="s">
        <v>3743</v>
      </c>
      <c r="AE3308" s="1" t="s">
        <v>3744</v>
      </c>
      <c r="AF3308" s="1" t="s">
        <v>70</v>
      </c>
      <c r="AG3308" s="1" t="s">
        <v>3745</v>
      </c>
      <c r="AH3308">
        <v>1504</v>
      </c>
      <c r="AI3308" s="1" t="s">
        <v>70</v>
      </c>
      <c r="AJ3308" s="1" t="s">
        <v>71</v>
      </c>
      <c r="AK3308" s="1" t="s">
        <v>72</v>
      </c>
      <c r="AL3308">
        <v>1</v>
      </c>
      <c r="AM3308" s="1" t="s">
        <v>6787</v>
      </c>
      <c r="AN3308" s="2">
        <v>46174</v>
      </c>
      <c r="AO3308" s="3">
        <v>46174</v>
      </c>
    </row>
    <row r="3309" spans="1:41">
      <c r="A3309" s="1" t="s">
        <v>6788</v>
      </c>
      <c r="B3309" s="1" t="s">
        <v>3733</v>
      </c>
      <c r="E3309" s="1" t="s">
        <v>3734</v>
      </c>
      <c r="F3309">
        <v>46187.833333333336</v>
      </c>
      <c r="G3309">
        <v>46188.833333333336</v>
      </c>
      <c r="H3309">
        <v>46173.833333333336</v>
      </c>
      <c r="I3309">
        <v>46203.833333333336</v>
      </c>
      <c r="J3309" s="1" t="s">
        <v>3751</v>
      </c>
      <c r="K3309" s="1" t="s">
        <v>124</v>
      </c>
      <c r="L3309" s="1" t="s">
        <v>3752</v>
      </c>
      <c r="M3309" s="1" t="s">
        <v>3757</v>
      </c>
      <c r="N3309" s="1" t="s">
        <v>3738</v>
      </c>
      <c r="O3309" s="1" t="s">
        <v>49</v>
      </c>
      <c r="P3309">
        <v>11.203900000000001</v>
      </c>
      <c r="Q3309" s="1" t="s">
        <v>3754</v>
      </c>
      <c r="R3309">
        <v>6.2500022313658636</v>
      </c>
      <c r="S3309" s="1" t="s">
        <v>51</v>
      </c>
      <c r="T3309" s="1" t="s">
        <v>52</v>
      </c>
      <c r="U3309">
        <v>70.0244</v>
      </c>
      <c r="V3309">
        <v>66.523200000000003</v>
      </c>
      <c r="W3309">
        <v>66.523200000000003</v>
      </c>
      <c r="X3309" s="1" t="s">
        <v>53</v>
      </c>
      <c r="Y3309" s="1" t="s">
        <v>49</v>
      </c>
      <c r="Z3309" s="1" t="s">
        <v>3752</v>
      </c>
      <c r="AA3309" s="1" t="s">
        <v>3741</v>
      </c>
      <c r="AB3309" s="1" t="s">
        <v>3742</v>
      </c>
      <c r="AC3309" s="1" t="s">
        <v>67</v>
      </c>
      <c r="AD3309" s="1" t="s">
        <v>3743</v>
      </c>
      <c r="AE3309" s="1" t="s">
        <v>3744</v>
      </c>
      <c r="AF3309" s="1" t="s">
        <v>70</v>
      </c>
      <c r="AG3309" s="1" t="s">
        <v>3745</v>
      </c>
      <c r="AH3309">
        <v>1505</v>
      </c>
      <c r="AI3309" s="1" t="s">
        <v>70</v>
      </c>
      <c r="AJ3309" s="1" t="s">
        <v>71</v>
      </c>
      <c r="AK3309" s="1" t="s">
        <v>72</v>
      </c>
      <c r="AL3309">
        <v>1</v>
      </c>
      <c r="AM3309" s="1" t="s">
        <v>6789</v>
      </c>
      <c r="AN3309" s="2">
        <v>46174</v>
      </c>
      <c r="AO3309" s="3">
        <v>46174</v>
      </c>
    </row>
    <row r="3310" spans="1:41">
      <c r="A3310" s="1" t="s">
        <v>6790</v>
      </c>
      <c r="B3310" s="1" t="s">
        <v>3733</v>
      </c>
      <c r="E3310" s="1" t="s">
        <v>3734</v>
      </c>
      <c r="F3310">
        <v>46187.833333333336</v>
      </c>
      <c r="G3310">
        <v>46188.833333333336</v>
      </c>
      <c r="H3310">
        <v>46173.833333333336</v>
      </c>
      <c r="I3310">
        <v>46203.833333333336</v>
      </c>
      <c r="J3310" s="1" t="s">
        <v>3760</v>
      </c>
      <c r="K3310" s="1" t="s">
        <v>76</v>
      </c>
      <c r="L3310" s="1" t="s">
        <v>3761</v>
      </c>
      <c r="M3310" s="1" t="s">
        <v>3762</v>
      </c>
      <c r="N3310" s="1" t="s">
        <v>3738</v>
      </c>
      <c r="O3310" s="1" t="s">
        <v>49</v>
      </c>
      <c r="P3310">
        <v>305.45870000000002</v>
      </c>
      <c r="Q3310" s="1" t="s">
        <v>3763</v>
      </c>
      <c r="R3310">
        <v>2.5999914227357087E-2</v>
      </c>
      <c r="S3310" s="1" t="s">
        <v>51</v>
      </c>
      <c r="T3310" s="1" t="s">
        <v>52</v>
      </c>
      <c r="U3310">
        <v>7.9419000000000004</v>
      </c>
      <c r="V3310">
        <v>7.3310000000000004</v>
      </c>
      <c r="W3310">
        <v>7.3310000000000004</v>
      </c>
      <c r="X3310" s="1" t="s">
        <v>53</v>
      </c>
      <c r="Y3310" s="1" t="s">
        <v>49</v>
      </c>
      <c r="Z3310" s="1" t="s">
        <v>3761</v>
      </c>
      <c r="AA3310" s="1" t="s">
        <v>3741</v>
      </c>
      <c r="AB3310" s="1" t="s">
        <v>3742</v>
      </c>
      <c r="AC3310" s="1" t="s">
        <v>67</v>
      </c>
      <c r="AD3310" s="1" t="s">
        <v>3743</v>
      </c>
      <c r="AE3310" s="1" t="s">
        <v>3744</v>
      </c>
      <c r="AF3310" s="1" t="s">
        <v>70</v>
      </c>
      <c r="AG3310" s="1" t="s">
        <v>3745</v>
      </c>
      <c r="AH3310">
        <v>1506</v>
      </c>
      <c r="AI3310" s="1" t="s">
        <v>70</v>
      </c>
      <c r="AJ3310" s="1" t="s">
        <v>71</v>
      </c>
      <c r="AK3310" s="1" t="s">
        <v>72</v>
      </c>
      <c r="AL3310">
        <v>1</v>
      </c>
      <c r="AM3310" s="1" t="s">
        <v>6791</v>
      </c>
      <c r="AN3310" s="2">
        <v>46174</v>
      </c>
      <c r="AO3310" s="3">
        <v>46174</v>
      </c>
    </row>
    <row r="3311" spans="1:41">
      <c r="A3311" s="1" t="s">
        <v>6792</v>
      </c>
      <c r="B3311" s="1" t="s">
        <v>3733</v>
      </c>
      <c r="E3311" s="1" t="s">
        <v>3734</v>
      </c>
      <c r="F3311">
        <v>46187.833333333336</v>
      </c>
      <c r="G3311">
        <v>46188.833333333336</v>
      </c>
      <c r="H3311">
        <v>46173.833333333336</v>
      </c>
      <c r="I3311">
        <v>46203.833333333336</v>
      </c>
      <c r="J3311" s="1" t="s">
        <v>3760</v>
      </c>
      <c r="K3311" s="1" t="s">
        <v>76</v>
      </c>
      <c r="L3311" s="1" t="s">
        <v>3761</v>
      </c>
      <c r="M3311" s="1" t="s">
        <v>3766</v>
      </c>
      <c r="N3311" s="1" t="s">
        <v>3738</v>
      </c>
      <c r="O3311" s="1" t="s">
        <v>49</v>
      </c>
      <c r="P3311">
        <v>325.48340000000002</v>
      </c>
      <c r="Q3311" s="1" t="s">
        <v>3763</v>
      </c>
      <c r="R3311">
        <v>2.6000097086364467E-2</v>
      </c>
      <c r="S3311" s="1" t="s">
        <v>51</v>
      </c>
      <c r="T3311" s="1" t="s">
        <v>52</v>
      </c>
      <c r="U3311">
        <v>8.4626000000000001</v>
      </c>
      <c r="V3311">
        <v>7.8116000000000003</v>
      </c>
      <c r="W3311">
        <v>7.8116000000000003</v>
      </c>
      <c r="X3311" s="1" t="s">
        <v>53</v>
      </c>
      <c r="Y3311" s="1" t="s">
        <v>49</v>
      </c>
      <c r="Z3311" s="1" t="s">
        <v>3761</v>
      </c>
      <c r="AA3311" s="1" t="s">
        <v>3741</v>
      </c>
      <c r="AB3311" s="1" t="s">
        <v>3742</v>
      </c>
      <c r="AC3311" s="1" t="s">
        <v>67</v>
      </c>
      <c r="AD3311" s="1" t="s">
        <v>3743</v>
      </c>
      <c r="AE3311" s="1" t="s">
        <v>3744</v>
      </c>
      <c r="AF3311" s="1" t="s">
        <v>70</v>
      </c>
      <c r="AG3311" s="1" t="s">
        <v>3745</v>
      </c>
      <c r="AH3311">
        <v>1507</v>
      </c>
      <c r="AI3311" s="1" t="s">
        <v>70</v>
      </c>
      <c r="AJ3311" s="1" t="s">
        <v>71</v>
      </c>
      <c r="AK3311" s="1" t="s">
        <v>72</v>
      </c>
      <c r="AL3311">
        <v>1</v>
      </c>
      <c r="AM3311" s="1" t="s">
        <v>6793</v>
      </c>
      <c r="AN3311" s="2">
        <v>46174</v>
      </c>
      <c r="AO3311" s="3">
        <v>46174</v>
      </c>
    </row>
    <row r="3312" spans="1:41">
      <c r="A3312" s="1" t="s">
        <v>6794</v>
      </c>
      <c r="B3312" s="1" t="s">
        <v>3733</v>
      </c>
      <c r="E3312" s="1" t="s">
        <v>3734</v>
      </c>
      <c r="F3312">
        <v>46187.833333333336</v>
      </c>
      <c r="G3312">
        <v>46188.833333333336</v>
      </c>
      <c r="H3312">
        <v>46173.833333333336</v>
      </c>
      <c r="I3312">
        <v>46203.833333333336</v>
      </c>
      <c r="J3312" s="1" t="s">
        <v>3769</v>
      </c>
      <c r="K3312" s="1" t="s">
        <v>87</v>
      </c>
      <c r="L3312" s="1" t="s">
        <v>3770</v>
      </c>
      <c r="M3312" s="1" t="s">
        <v>3771</v>
      </c>
      <c r="N3312" s="1" t="s">
        <v>3738</v>
      </c>
      <c r="O3312" s="1" t="s">
        <v>49</v>
      </c>
      <c r="P3312">
        <v>459.61669999999998</v>
      </c>
      <c r="Q3312" s="1" t="s">
        <v>3739</v>
      </c>
      <c r="R3312">
        <v>8.2599914232881447E-2</v>
      </c>
      <c r="S3312" s="1" t="s">
        <v>3740</v>
      </c>
      <c r="T3312" s="1" t="s">
        <v>52</v>
      </c>
      <c r="U3312">
        <v>37.964300000000001</v>
      </c>
      <c r="V3312">
        <v>31.290700000000001</v>
      </c>
      <c r="W3312">
        <v>31.290700000000001</v>
      </c>
      <c r="X3312" s="1" t="s">
        <v>53</v>
      </c>
      <c r="Y3312" s="1" t="s">
        <v>49</v>
      </c>
      <c r="Z3312" s="1" t="s">
        <v>3770</v>
      </c>
      <c r="AA3312" s="1" t="s">
        <v>3741</v>
      </c>
      <c r="AB3312" s="1" t="s">
        <v>3742</v>
      </c>
      <c r="AC3312" s="1" t="s">
        <v>67</v>
      </c>
      <c r="AD3312" s="1" t="s">
        <v>3743</v>
      </c>
      <c r="AE3312" s="1" t="s">
        <v>3744</v>
      </c>
      <c r="AF3312" s="1" t="s">
        <v>70</v>
      </c>
      <c r="AG3312" s="1" t="s">
        <v>3745</v>
      </c>
      <c r="AH3312">
        <v>1508</v>
      </c>
      <c r="AI3312" s="1" t="s">
        <v>70</v>
      </c>
      <c r="AJ3312" s="1" t="s">
        <v>71</v>
      </c>
      <c r="AK3312" s="1" t="s">
        <v>72</v>
      </c>
      <c r="AL3312">
        <v>1</v>
      </c>
      <c r="AM3312" s="1" t="s">
        <v>6795</v>
      </c>
      <c r="AN3312" s="2">
        <v>46174</v>
      </c>
      <c r="AO3312" s="3">
        <v>46174</v>
      </c>
    </row>
    <row r="3313" spans="1:41">
      <c r="A3313" s="1" t="s">
        <v>6796</v>
      </c>
      <c r="B3313" s="1" t="s">
        <v>3733</v>
      </c>
      <c r="E3313" s="1" t="s">
        <v>3734</v>
      </c>
      <c r="F3313">
        <v>46187.833333333336</v>
      </c>
      <c r="G3313">
        <v>46188.833333333336</v>
      </c>
      <c r="H3313">
        <v>46173.833333333336</v>
      </c>
      <c r="I3313">
        <v>46203.833333333336</v>
      </c>
      <c r="J3313" s="1" t="s">
        <v>3769</v>
      </c>
      <c r="K3313" s="1" t="s">
        <v>87</v>
      </c>
      <c r="L3313" s="1" t="s">
        <v>3770</v>
      </c>
      <c r="M3313" s="1" t="s">
        <v>3774</v>
      </c>
      <c r="N3313" s="1" t="s">
        <v>3738</v>
      </c>
      <c r="O3313" s="1" t="s">
        <v>49</v>
      </c>
      <c r="P3313">
        <v>425.94619999999998</v>
      </c>
      <c r="Q3313" s="1" t="s">
        <v>3739</v>
      </c>
      <c r="R3313">
        <v>8.2600103017705068E-2</v>
      </c>
      <c r="S3313" s="1" t="s">
        <v>3740</v>
      </c>
      <c r="T3313" s="1" t="s">
        <v>52</v>
      </c>
      <c r="U3313">
        <v>35.183199999999999</v>
      </c>
      <c r="V3313">
        <v>28.9984</v>
      </c>
      <c r="W3313">
        <v>28.9984</v>
      </c>
      <c r="X3313" s="1" t="s">
        <v>53</v>
      </c>
      <c r="Y3313" s="1" t="s">
        <v>49</v>
      </c>
      <c r="Z3313" s="1" t="s">
        <v>3770</v>
      </c>
      <c r="AA3313" s="1" t="s">
        <v>3741</v>
      </c>
      <c r="AB3313" s="1" t="s">
        <v>3742</v>
      </c>
      <c r="AC3313" s="1" t="s">
        <v>67</v>
      </c>
      <c r="AD3313" s="1" t="s">
        <v>3743</v>
      </c>
      <c r="AE3313" s="1" t="s">
        <v>3744</v>
      </c>
      <c r="AF3313" s="1" t="s">
        <v>70</v>
      </c>
      <c r="AG3313" s="1" t="s">
        <v>3745</v>
      </c>
      <c r="AH3313">
        <v>1509</v>
      </c>
      <c r="AI3313" s="1" t="s">
        <v>70</v>
      </c>
      <c r="AJ3313" s="1" t="s">
        <v>71</v>
      </c>
      <c r="AK3313" s="1" t="s">
        <v>72</v>
      </c>
      <c r="AL3313">
        <v>1</v>
      </c>
      <c r="AM3313" s="1" t="s">
        <v>6797</v>
      </c>
      <c r="AN3313" s="2">
        <v>46174</v>
      </c>
      <c r="AO3313" s="3">
        <v>46174</v>
      </c>
    </row>
    <row r="3314" spans="1:41">
      <c r="A3314" s="1" t="s">
        <v>6798</v>
      </c>
      <c r="B3314" s="1" t="s">
        <v>3733</v>
      </c>
      <c r="E3314" s="1" t="s">
        <v>3734</v>
      </c>
      <c r="F3314">
        <v>46187.833333333336</v>
      </c>
      <c r="G3314">
        <v>46188.833333333336</v>
      </c>
      <c r="H3314">
        <v>46173.833333333336</v>
      </c>
      <c r="I3314">
        <v>46203.833333333336</v>
      </c>
      <c r="J3314" s="1" t="s">
        <v>3777</v>
      </c>
      <c r="K3314" s="1" t="s">
        <v>107</v>
      </c>
      <c r="L3314" s="1" t="s">
        <v>3778</v>
      </c>
      <c r="M3314" s="1" t="s">
        <v>3779</v>
      </c>
      <c r="N3314" s="1" t="s">
        <v>3738</v>
      </c>
      <c r="O3314" s="1" t="s">
        <v>49</v>
      </c>
      <c r="P3314">
        <v>274.61009999999999</v>
      </c>
      <c r="Q3314" s="1" t="s">
        <v>3780</v>
      </c>
      <c r="R3314">
        <v>0.50000018207633301</v>
      </c>
      <c r="S3314" s="1" t="s">
        <v>51</v>
      </c>
      <c r="T3314" s="1" t="s">
        <v>52</v>
      </c>
      <c r="U3314">
        <v>137.30510000000001</v>
      </c>
      <c r="V3314">
        <v>126.3207</v>
      </c>
      <c r="W3314">
        <v>126.3207</v>
      </c>
      <c r="X3314" s="1" t="s">
        <v>53</v>
      </c>
      <c r="Y3314" s="1" t="s">
        <v>49</v>
      </c>
      <c r="Z3314" s="1" t="s">
        <v>3778</v>
      </c>
      <c r="AA3314" s="1" t="s">
        <v>3781</v>
      </c>
      <c r="AB3314" s="1" t="s">
        <v>3742</v>
      </c>
      <c r="AC3314" s="1" t="s">
        <v>67</v>
      </c>
      <c r="AD3314" s="1" t="s">
        <v>3743</v>
      </c>
      <c r="AE3314" s="1" t="s">
        <v>3744</v>
      </c>
      <c r="AF3314" s="1" t="s">
        <v>70</v>
      </c>
      <c r="AG3314" s="1" t="s">
        <v>3745</v>
      </c>
      <c r="AH3314">
        <v>1510</v>
      </c>
      <c r="AI3314" s="1" t="s">
        <v>113</v>
      </c>
      <c r="AJ3314" s="1" t="s">
        <v>114</v>
      </c>
      <c r="AK3314" s="1" t="s">
        <v>115</v>
      </c>
      <c r="AL3314">
        <v>1</v>
      </c>
      <c r="AM3314" s="1" t="s">
        <v>6799</v>
      </c>
      <c r="AN3314" s="2">
        <v>46174</v>
      </c>
      <c r="AO3314" s="3">
        <v>46174</v>
      </c>
    </row>
    <row r="3315" spans="1:41">
      <c r="A3315" s="1" t="s">
        <v>6800</v>
      </c>
      <c r="B3315" s="1" t="s">
        <v>3733</v>
      </c>
      <c r="E3315" s="1" t="s">
        <v>3734</v>
      </c>
      <c r="F3315">
        <v>46187.833333333336</v>
      </c>
      <c r="G3315">
        <v>46188.833333333336</v>
      </c>
      <c r="H3315">
        <v>46173.833333333336</v>
      </c>
      <c r="I3315">
        <v>46203.833333333336</v>
      </c>
      <c r="J3315" s="1" t="s">
        <v>3777</v>
      </c>
      <c r="K3315" s="1" t="s">
        <v>107</v>
      </c>
      <c r="L3315" s="1" t="s">
        <v>3778</v>
      </c>
      <c r="M3315" s="1" t="s">
        <v>3784</v>
      </c>
      <c r="N3315" s="1" t="s">
        <v>3738</v>
      </c>
      <c r="O3315" s="1" t="s">
        <v>49</v>
      </c>
      <c r="P3315">
        <v>310.61450000000002</v>
      </c>
      <c r="Q3315" s="1" t="s">
        <v>3780</v>
      </c>
      <c r="R3315">
        <v>0.50000016097123601</v>
      </c>
      <c r="S3315" s="1" t="s">
        <v>51</v>
      </c>
      <c r="T3315" s="1" t="s">
        <v>52</v>
      </c>
      <c r="U3315">
        <v>155.3073</v>
      </c>
      <c r="V3315">
        <v>142.8827</v>
      </c>
      <c r="W3315">
        <v>142.8827</v>
      </c>
      <c r="X3315" s="1" t="s">
        <v>53</v>
      </c>
      <c r="Y3315" s="1" t="s">
        <v>49</v>
      </c>
      <c r="Z3315" s="1" t="s">
        <v>3778</v>
      </c>
      <c r="AA3315" s="1" t="s">
        <v>3781</v>
      </c>
      <c r="AB3315" s="1" t="s">
        <v>3742</v>
      </c>
      <c r="AC3315" s="1" t="s">
        <v>67</v>
      </c>
      <c r="AD3315" s="1" t="s">
        <v>3743</v>
      </c>
      <c r="AE3315" s="1" t="s">
        <v>3744</v>
      </c>
      <c r="AF3315" s="1" t="s">
        <v>70</v>
      </c>
      <c r="AG3315" s="1" t="s">
        <v>3745</v>
      </c>
      <c r="AH3315">
        <v>1511</v>
      </c>
      <c r="AI3315" s="1" t="s">
        <v>113</v>
      </c>
      <c r="AJ3315" s="1" t="s">
        <v>114</v>
      </c>
      <c r="AK3315" s="1" t="s">
        <v>115</v>
      </c>
      <c r="AL3315">
        <v>1</v>
      </c>
      <c r="AM3315" s="1" t="s">
        <v>6801</v>
      </c>
      <c r="AN3315" s="2">
        <v>46174</v>
      </c>
      <c r="AO3315" s="3">
        <v>46174</v>
      </c>
    </row>
    <row r="3316" spans="1:41">
      <c r="A3316" s="1" t="s">
        <v>6802</v>
      </c>
      <c r="B3316" s="1" t="s">
        <v>3733</v>
      </c>
      <c r="E3316" s="1" t="s">
        <v>3787</v>
      </c>
      <c r="F3316">
        <v>46187.833333333336</v>
      </c>
      <c r="G3316">
        <v>46188.833333333336</v>
      </c>
      <c r="H3316">
        <v>46173.833333333336</v>
      </c>
      <c r="I3316">
        <v>46203.833333333336</v>
      </c>
      <c r="J3316" s="1" t="s">
        <v>3735</v>
      </c>
      <c r="K3316" s="1" t="s">
        <v>45</v>
      </c>
      <c r="L3316" s="1" t="s">
        <v>3736</v>
      </c>
      <c r="M3316" s="1" t="s">
        <v>3788</v>
      </c>
      <c r="N3316" s="1" t="s">
        <v>3738</v>
      </c>
      <c r="O3316" s="1" t="s">
        <v>49</v>
      </c>
      <c r="P3316">
        <v>611.00490000000002</v>
      </c>
      <c r="Q3316" s="1" t="s">
        <v>3739</v>
      </c>
      <c r="R3316">
        <v>3.1611039453202427E-2</v>
      </c>
      <c r="S3316" s="1" t="s">
        <v>3740</v>
      </c>
      <c r="T3316" s="1" t="s">
        <v>52</v>
      </c>
      <c r="U3316">
        <v>19.314499999999999</v>
      </c>
      <c r="V3316">
        <v>15.6722</v>
      </c>
      <c r="W3316">
        <v>15.6722</v>
      </c>
      <c r="X3316" s="1" t="s">
        <v>53</v>
      </c>
      <c r="Y3316" s="1" t="s">
        <v>49</v>
      </c>
      <c r="Z3316" s="1" t="s">
        <v>3736</v>
      </c>
      <c r="AA3316" s="1" t="s">
        <v>3789</v>
      </c>
      <c r="AB3316" s="1" t="s">
        <v>3790</v>
      </c>
      <c r="AC3316" s="1" t="s">
        <v>125</v>
      </c>
      <c r="AD3316" s="1" t="s">
        <v>3791</v>
      </c>
      <c r="AE3316" s="1" t="s">
        <v>3792</v>
      </c>
      <c r="AF3316" s="1" t="s">
        <v>70</v>
      </c>
      <c r="AG3316" s="1" t="s">
        <v>3745</v>
      </c>
      <c r="AH3316">
        <v>1512</v>
      </c>
      <c r="AI3316" s="1" t="s">
        <v>70</v>
      </c>
      <c r="AJ3316" s="1" t="s">
        <v>71</v>
      </c>
      <c r="AK3316" s="1" t="s">
        <v>72</v>
      </c>
      <c r="AL3316">
        <v>1</v>
      </c>
      <c r="AM3316" s="1" t="s">
        <v>6803</v>
      </c>
      <c r="AN3316" s="2">
        <v>46174</v>
      </c>
      <c r="AO3316" s="3">
        <v>46174</v>
      </c>
    </row>
    <row r="3317" spans="1:41">
      <c r="A3317" s="1" t="s">
        <v>6804</v>
      </c>
      <c r="B3317" s="1" t="s">
        <v>3733</v>
      </c>
      <c r="E3317" s="1" t="s">
        <v>3787</v>
      </c>
      <c r="F3317">
        <v>46187.833333333336</v>
      </c>
      <c r="G3317">
        <v>46188.833333333336</v>
      </c>
      <c r="H3317">
        <v>46173.833333333336</v>
      </c>
      <c r="I3317">
        <v>46203.833333333336</v>
      </c>
      <c r="J3317" s="1" t="s">
        <v>3735</v>
      </c>
      <c r="K3317" s="1" t="s">
        <v>45</v>
      </c>
      <c r="L3317" s="1" t="s">
        <v>3736</v>
      </c>
      <c r="M3317" s="1" t="s">
        <v>3795</v>
      </c>
      <c r="N3317" s="1" t="s">
        <v>3738</v>
      </c>
      <c r="O3317" s="1" t="s">
        <v>49</v>
      </c>
      <c r="P3317">
        <v>699.38630000000001</v>
      </c>
      <c r="Q3317" s="1" t="s">
        <v>3739</v>
      </c>
      <c r="R3317">
        <v>3.1610999529158634E-2</v>
      </c>
      <c r="S3317" s="1" t="s">
        <v>3740</v>
      </c>
      <c r="T3317" s="1" t="s">
        <v>52</v>
      </c>
      <c r="U3317">
        <v>22.1083</v>
      </c>
      <c r="V3317">
        <v>17.9392</v>
      </c>
      <c r="W3317">
        <v>17.9392</v>
      </c>
      <c r="X3317" s="1" t="s">
        <v>53</v>
      </c>
      <c r="Y3317" s="1" t="s">
        <v>49</v>
      </c>
      <c r="Z3317" s="1" t="s">
        <v>3736</v>
      </c>
      <c r="AA3317" s="1" t="s">
        <v>3789</v>
      </c>
      <c r="AB3317" s="1" t="s">
        <v>3790</v>
      </c>
      <c r="AC3317" s="1" t="s">
        <v>125</v>
      </c>
      <c r="AD3317" s="1" t="s">
        <v>3791</v>
      </c>
      <c r="AE3317" s="1" t="s">
        <v>3792</v>
      </c>
      <c r="AF3317" s="1" t="s">
        <v>70</v>
      </c>
      <c r="AG3317" s="1" t="s">
        <v>3745</v>
      </c>
      <c r="AH3317">
        <v>1513</v>
      </c>
      <c r="AI3317" s="1" t="s">
        <v>70</v>
      </c>
      <c r="AJ3317" s="1" t="s">
        <v>71</v>
      </c>
      <c r="AK3317" s="1" t="s">
        <v>72</v>
      </c>
      <c r="AL3317">
        <v>1</v>
      </c>
      <c r="AM3317" s="1" t="s">
        <v>6805</v>
      </c>
      <c r="AN3317" s="2">
        <v>46174</v>
      </c>
      <c r="AO3317" s="3">
        <v>46174</v>
      </c>
    </row>
    <row r="3318" spans="1:41">
      <c r="A3318" s="1" t="s">
        <v>6806</v>
      </c>
      <c r="B3318" s="1" t="s">
        <v>3733</v>
      </c>
      <c r="E3318" s="1" t="s">
        <v>3787</v>
      </c>
      <c r="F3318">
        <v>46187.833333333336</v>
      </c>
      <c r="G3318">
        <v>46188.833333333336</v>
      </c>
      <c r="H3318">
        <v>46173.833333333336</v>
      </c>
      <c r="I3318">
        <v>46203.833333333336</v>
      </c>
      <c r="J3318" s="1" t="s">
        <v>3751</v>
      </c>
      <c r="K3318" s="1" t="s">
        <v>124</v>
      </c>
      <c r="L3318" s="1" t="s">
        <v>3752</v>
      </c>
      <c r="M3318" s="1" t="s">
        <v>3798</v>
      </c>
      <c r="N3318" s="1" t="s">
        <v>3738</v>
      </c>
      <c r="O3318" s="1" t="s">
        <v>49</v>
      </c>
      <c r="P3318">
        <v>5.4976000000000003</v>
      </c>
      <c r="Q3318" s="1" t="s">
        <v>3754</v>
      </c>
      <c r="R3318">
        <v>6.2499636204889404</v>
      </c>
      <c r="S3318" s="1" t="s">
        <v>51</v>
      </c>
      <c r="T3318" s="1" t="s">
        <v>52</v>
      </c>
      <c r="U3318">
        <v>34.3598</v>
      </c>
      <c r="V3318">
        <v>32.641800000000003</v>
      </c>
      <c r="W3318">
        <v>32.641800000000003</v>
      </c>
      <c r="X3318" s="1" t="s">
        <v>53</v>
      </c>
      <c r="Y3318" s="1" t="s">
        <v>49</v>
      </c>
      <c r="Z3318" s="1" t="s">
        <v>3752</v>
      </c>
      <c r="AA3318" s="1" t="s">
        <v>3789</v>
      </c>
      <c r="AB3318" s="1" t="s">
        <v>3790</v>
      </c>
      <c r="AC3318" s="1" t="s">
        <v>125</v>
      </c>
      <c r="AD3318" s="1" t="s">
        <v>3791</v>
      </c>
      <c r="AE3318" s="1" t="s">
        <v>3792</v>
      </c>
      <c r="AF3318" s="1" t="s">
        <v>70</v>
      </c>
      <c r="AG3318" s="1" t="s">
        <v>3745</v>
      </c>
      <c r="AH3318">
        <v>1514</v>
      </c>
      <c r="AI3318" s="1" t="s">
        <v>70</v>
      </c>
      <c r="AJ3318" s="1" t="s">
        <v>71</v>
      </c>
      <c r="AK3318" s="1" t="s">
        <v>72</v>
      </c>
      <c r="AL3318">
        <v>1</v>
      </c>
      <c r="AM3318" s="1" t="s">
        <v>6807</v>
      </c>
      <c r="AN3318" s="2">
        <v>46174</v>
      </c>
      <c r="AO3318" s="3">
        <v>46174</v>
      </c>
    </row>
    <row r="3319" spans="1:41">
      <c r="A3319" s="1" t="s">
        <v>6808</v>
      </c>
      <c r="B3319" s="1" t="s">
        <v>3733</v>
      </c>
      <c r="E3319" s="1" t="s">
        <v>3787</v>
      </c>
      <c r="F3319">
        <v>46187.833333333336</v>
      </c>
      <c r="G3319">
        <v>46188.833333333336</v>
      </c>
      <c r="H3319">
        <v>46173.833333333336</v>
      </c>
      <c r="I3319">
        <v>46203.833333333336</v>
      </c>
      <c r="J3319" s="1" t="s">
        <v>3751</v>
      </c>
      <c r="K3319" s="1" t="s">
        <v>124</v>
      </c>
      <c r="L3319" s="1" t="s">
        <v>3752</v>
      </c>
      <c r="M3319" s="1" t="s">
        <v>3801</v>
      </c>
      <c r="N3319" s="1" t="s">
        <v>3738</v>
      </c>
      <c r="O3319" s="1" t="s">
        <v>49</v>
      </c>
      <c r="P3319">
        <v>5.7638999999999996</v>
      </c>
      <c r="Q3319" s="1" t="s">
        <v>3754</v>
      </c>
      <c r="R3319">
        <v>6.2500390360693272</v>
      </c>
      <c r="S3319" s="1" t="s">
        <v>51</v>
      </c>
      <c r="T3319" s="1" t="s">
        <v>52</v>
      </c>
      <c r="U3319">
        <v>36.0246</v>
      </c>
      <c r="V3319">
        <v>34.223399999999998</v>
      </c>
      <c r="W3319">
        <v>34.223399999999998</v>
      </c>
      <c r="X3319" s="1" t="s">
        <v>53</v>
      </c>
      <c r="Y3319" s="1" t="s">
        <v>49</v>
      </c>
      <c r="Z3319" s="1" t="s">
        <v>3752</v>
      </c>
      <c r="AA3319" s="1" t="s">
        <v>3789</v>
      </c>
      <c r="AB3319" s="1" t="s">
        <v>3790</v>
      </c>
      <c r="AC3319" s="1" t="s">
        <v>125</v>
      </c>
      <c r="AD3319" s="1" t="s">
        <v>3791</v>
      </c>
      <c r="AE3319" s="1" t="s">
        <v>3792</v>
      </c>
      <c r="AF3319" s="1" t="s">
        <v>70</v>
      </c>
      <c r="AG3319" s="1" t="s">
        <v>3745</v>
      </c>
      <c r="AH3319">
        <v>1515</v>
      </c>
      <c r="AI3319" s="1" t="s">
        <v>70</v>
      </c>
      <c r="AJ3319" s="1" t="s">
        <v>71</v>
      </c>
      <c r="AK3319" s="1" t="s">
        <v>72</v>
      </c>
      <c r="AL3319">
        <v>1</v>
      </c>
      <c r="AM3319" s="1" t="s">
        <v>6809</v>
      </c>
      <c r="AN3319" s="2">
        <v>46174</v>
      </c>
      <c r="AO3319" s="3">
        <v>46174</v>
      </c>
    </row>
    <row r="3320" spans="1:41">
      <c r="A3320" s="1" t="s">
        <v>6810</v>
      </c>
      <c r="B3320" s="1" t="s">
        <v>3733</v>
      </c>
      <c r="E3320" s="1" t="s">
        <v>3787</v>
      </c>
      <c r="F3320">
        <v>46187.833333333336</v>
      </c>
      <c r="G3320">
        <v>46188.833333333336</v>
      </c>
      <c r="H3320">
        <v>46173.833333333336</v>
      </c>
      <c r="I3320">
        <v>46203.833333333336</v>
      </c>
      <c r="J3320" s="1" t="s">
        <v>3760</v>
      </c>
      <c r="K3320" s="1" t="s">
        <v>76</v>
      </c>
      <c r="L3320" s="1" t="s">
        <v>3761</v>
      </c>
      <c r="M3320" s="1" t="s">
        <v>3804</v>
      </c>
      <c r="N3320" s="1" t="s">
        <v>3738</v>
      </c>
      <c r="O3320" s="1" t="s">
        <v>49</v>
      </c>
      <c r="P3320">
        <v>131.93459999999999</v>
      </c>
      <c r="Q3320" s="1" t="s">
        <v>3763</v>
      </c>
      <c r="R3320">
        <v>2.6000003031805153E-2</v>
      </c>
      <c r="S3320" s="1" t="s">
        <v>51</v>
      </c>
      <c r="T3320" s="1" t="s">
        <v>52</v>
      </c>
      <c r="U3320">
        <v>3.4302999999999999</v>
      </c>
      <c r="V3320">
        <v>3.1663999999999999</v>
      </c>
      <c r="W3320">
        <v>3.1663999999999999</v>
      </c>
      <c r="X3320" s="1" t="s">
        <v>53</v>
      </c>
      <c r="Y3320" s="1" t="s">
        <v>49</v>
      </c>
      <c r="Z3320" s="1" t="s">
        <v>3761</v>
      </c>
      <c r="AA3320" s="1" t="s">
        <v>3789</v>
      </c>
      <c r="AB3320" s="1" t="s">
        <v>3790</v>
      </c>
      <c r="AC3320" s="1" t="s">
        <v>125</v>
      </c>
      <c r="AD3320" s="1" t="s">
        <v>3791</v>
      </c>
      <c r="AE3320" s="1" t="s">
        <v>3792</v>
      </c>
      <c r="AF3320" s="1" t="s">
        <v>70</v>
      </c>
      <c r="AG3320" s="1" t="s">
        <v>3745</v>
      </c>
      <c r="AH3320">
        <v>1516</v>
      </c>
      <c r="AI3320" s="1" t="s">
        <v>70</v>
      </c>
      <c r="AJ3320" s="1" t="s">
        <v>71</v>
      </c>
      <c r="AK3320" s="1" t="s">
        <v>72</v>
      </c>
      <c r="AL3320">
        <v>1</v>
      </c>
      <c r="AM3320" s="1" t="s">
        <v>6811</v>
      </c>
      <c r="AN3320" s="2">
        <v>46174</v>
      </c>
      <c r="AO3320" s="3">
        <v>46174</v>
      </c>
    </row>
    <row r="3321" spans="1:41">
      <c r="A3321" s="1" t="s">
        <v>6812</v>
      </c>
      <c r="B3321" s="1" t="s">
        <v>3733</v>
      </c>
      <c r="E3321" s="1" t="s">
        <v>3787</v>
      </c>
      <c r="F3321">
        <v>46187.833333333336</v>
      </c>
      <c r="G3321">
        <v>46188.833333333336</v>
      </c>
      <c r="H3321">
        <v>46173.833333333336</v>
      </c>
      <c r="I3321">
        <v>46203.833333333336</v>
      </c>
      <c r="J3321" s="1" t="s">
        <v>3760</v>
      </c>
      <c r="K3321" s="1" t="s">
        <v>76</v>
      </c>
      <c r="L3321" s="1" t="s">
        <v>3761</v>
      </c>
      <c r="M3321" s="1" t="s">
        <v>3807</v>
      </c>
      <c r="N3321" s="1" t="s">
        <v>3738</v>
      </c>
      <c r="O3321" s="1" t="s">
        <v>49</v>
      </c>
      <c r="P3321">
        <v>148.59469999999999</v>
      </c>
      <c r="Q3321" s="1" t="s">
        <v>3763</v>
      </c>
      <c r="R3321">
        <v>2.6000254383231704E-2</v>
      </c>
      <c r="S3321" s="1" t="s">
        <v>51</v>
      </c>
      <c r="T3321" s="1" t="s">
        <v>52</v>
      </c>
      <c r="U3321">
        <v>3.8635000000000002</v>
      </c>
      <c r="V3321">
        <v>3.5663</v>
      </c>
      <c r="W3321">
        <v>3.5663</v>
      </c>
      <c r="X3321" s="1" t="s">
        <v>53</v>
      </c>
      <c r="Y3321" s="1" t="s">
        <v>49</v>
      </c>
      <c r="Z3321" s="1" t="s">
        <v>3761</v>
      </c>
      <c r="AA3321" s="1" t="s">
        <v>3789</v>
      </c>
      <c r="AB3321" s="1" t="s">
        <v>3790</v>
      </c>
      <c r="AC3321" s="1" t="s">
        <v>125</v>
      </c>
      <c r="AD3321" s="1" t="s">
        <v>3791</v>
      </c>
      <c r="AE3321" s="1" t="s">
        <v>3792</v>
      </c>
      <c r="AF3321" s="1" t="s">
        <v>70</v>
      </c>
      <c r="AG3321" s="1" t="s">
        <v>3745</v>
      </c>
      <c r="AH3321">
        <v>1517</v>
      </c>
      <c r="AI3321" s="1" t="s">
        <v>70</v>
      </c>
      <c r="AJ3321" s="1" t="s">
        <v>71</v>
      </c>
      <c r="AK3321" s="1" t="s">
        <v>72</v>
      </c>
      <c r="AL3321">
        <v>1</v>
      </c>
      <c r="AM3321" s="1" t="s">
        <v>6813</v>
      </c>
      <c r="AN3321" s="2">
        <v>46174</v>
      </c>
      <c r="AO3321" s="3">
        <v>46174</v>
      </c>
    </row>
    <row r="3322" spans="1:41">
      <c r="A3322" s="1" t="s">
        <v>6814</v>
      </c>
      <c r="B3322" s="1" t="s">
        <v>3733</v>
      </c>
      <c r="E3322" s="1" t="s">
        <v>3787</v>
      </c>
      <c r="F3322">
        <v>46187.833333333336</v>
      </c>
      <c r="G3322">
        <v>46188.833333333336</v>
      </c>
      <c r="H3322">
        <v>46173.833333333336</v>
      </c>
      <c r="I3322">
        <v>46203.833333333336</v>
      </c>
      <c r="J3322" s="1" t="s">
        <v>3769</v>
      </c>
      <c r="K3322" s="1" t="s">
        <v>87</v>
      </c>
      <c r="L3322" s="1" t="s">
        <v>3770</v>
      </c>
      <c r="M3322" s="1" t="s">
        <v>3810</v>
      </c>
      <c r="N3322" s="1" t="s">
        <v>3738</v>
      </c>
      <c r="O3322" s="1" t="s">
        <v>49</v>
      </c>
      <c r="P3322">
        <v>206.20660000000001</v>
      </c>
      <c r="Q3322" s="1" t="s">
        <v>3739</v>
      </c>
      <c r="R3322">
        <v>8.2600168956764725E-2</v>
      </c>
      <c r="S3322" s="1" t="s">
        <v>3740</v>
      </c>
      <c r="T3322" s="1" t="s">
        <v>52</v>
      </c>
      <c r="U3322">
        <v>17.032699999999998</v>
      </c>
      <c r="V3322">
        <v>14.038600000000001</v>
      </c>
      <c r="W3322">
        <v>14.038600000000001</v>
      </c>
      <c r="X3322" s="1" t="s">
        <v>53</v>
      </c>
      <c r="Y3322" s="1" t="s">
        <v>49</v>
      </c>
      <c r="Z3322" s="1" t="s">
        <v>3770</v>
      </c>
      <c r="AA3322" s="1" t="s">
        <v>3789</v>
      </c>
      <c r="AB3322" s="1" t="s">
        <v>3790</v>
      </c>
      <c r="AC3322" s="1" t="s">
        <v>125</v>
      </c>
      <c r="AD3322" s="1" t="s">
        <v>3791</v>
      </c>
      <c r="AE3322" s="1" t="s">
        <v>3792</v>
      </c>
      <c r="AF3322" s="1" t="s">
        <v>70</v>
      </c>
      <c r="AG3322" s="1" t="s">
        <v>3745</v>
      </c>
      <c r="AH3322">
        <v>1518</v>
      </c>
      <c r="AI3322" s="1" t="s">
        <v>70</v>
      </c>
      <c r="AJ3322" s="1" t="s">
        <v>71</v>
      </c>
      <c r="AK3322" s="1" t="s">
        <v>72</v>
      </c>
      <c r="AL3322">
        <v>1</v>
      </c>
      <c r="AM3322" s="1" t="s">
        <v>6815</v>
      </c>
      <c r="AN3322" s="2">
        <v>46174</v>
      </c>
      <c r="AO3322" s="3">
        <v>46174</v>
      </c>
    </row>
    <row r="3323" spans="1:41">
      <c r="A3323" s="1" t="s">
        <v>6816</v>
      </c>
      <c r="B3323" s="1" t="s">
        <v>3733</v>
      </c>
      <c r="E3323" s="1" t="s">
        <v>3787</v>
      </c>
      <c r="F3323">
        <v>46187.833333333336</v>
      </c>
      <c r="G3323">
        <v>46188.833333333336</v>
      </c>
      <c r="H3323">
        <v>46173.833333333336</v>
      </c>
      <c r="I3323">
        <v>46203.833333333336</v>
      </c>
      <c r="J3323" s="1" t="s">
        <v>3769</v>
      </c>
      <c r="K3323" s="1" t="s">
        <v>87</v>
      </c>
      <c r="L3323" s="1" t="s">
        <v>3770</v>
      </c>
      <c r="M3323" s="1" t="s">
        <v>3813</v>
      </c>
      <c r="N3323" s="1" t="s">
        <v>3738</v>
      </c>
      <c r="O3323" s="1" t="s">
        <v>49</v>
      </c>
      <c r="P3323">
        <v>170.3194</v>
      </c>
      <c r="Q3323" s="1" t="s">
        <v>3739</v>
      </c>
      <c r="R3323">
        <v>8.2600103100410174E-2</v>
      </c>
      <c r="S3323" s="1" t="s">
        <v>3740</v>
      </c>
      <c r="T3323" s="1" t="s">
        <v>52</v>
      </c>
      <c r="U3323">
        <v>14.0684</v>
      </c>
      <c r="V3323">
        <v>11.5953</v>
      </c>
      <c r="W3323">
        <v>11.5953</v>
      </c>
      <c r="X3323" s="1" t="s">
        <v>53</v>
      </c>
      <c r="Y3323" s="1" t="s">
        <v>49</v>
      </c>
      <c r="Z3323" s="1" t="s">
        <v>3770</v>
      </c>
      <c r="AA3323" s="1" t="s">
        <v>3789</v>
      </c>
      <c r="AB3323" s="1" t="s">
        <v>3790</v>
      </c>
      <c r="AC3323" s="1" t="s">
        <v>125</v>
      </c>
      <c r="AD3323" s="1" t="s">
        <v>3791</v>
      </c>
      <c r="AE3323" s="1" t="s">
        <v>3792</v>
      </c>
      <c r="AF3323" s="1" t="s">
        <v>70</v>
      </c>
      <c r="AG3323" s="1" t="s">
        <v>3745</v>
      </c>
      <c r="AH3323">
        <v>1519</v>
      </c>
      <c r="AI3323" s="1" t="s">
        <v>70</v>
      </c>
      <c r="AJ3323" s="1" t="s">
        <v>71</v>
      </c>
      <c r="AK3323" s="1" t="s">
        <v>72</v>
      </c>
      <c r="AL3323">
        <v>1</v>
      </c>
      <c r="AM3323" s="1" t="s">
        <v>6817</v>
      </c>
      <c r="AN3323" s="2">
        <v>46174</v>
      </c>
      <c r="AO3323" s="3">
        <v>46174</v>
      </c>
    </row>
    <row r="3324" spans="1:41">
      <c r="A3324" s="1" t="s">
        <v>6818</v>
      </c>
      <c r="B3324" s="1" t="s">
        <v>3733</v>
      </c>
      <c r="E3324" s="1" t="s">
        <v>3787</v>
      </c>
      <c r="F3324">
        <v>46187.833333333336</v>
      </c>
      <c r="G3324">
        <v>46188.833333333336</v>
      </c>
      <c r="H3324">
        <v>46173.833333333336</v>
      </c>
      <c r="I3324">
        <v>46203.833333333336</v>
      </c>
      <c r="J3324" s="1" t="s">
        <v>3777</v>
      </c>
      <c r="K3324" s="1" t="s">
        <v>107</v>
      </c>
      <c r="L3324" s="1" t="s">
        <v>3778</v>
      </c>
      <c r="M3324" s="1" t="s">
        <v>3816</v>
      </c>
      <c r="N3324" s="1" t="s">
        <v>3738</v>
      </c>
      <c r="O3324" s="1" t="s">
        <v>49</v>
      </c>
      <c r="P3324">
        <v>139.2167</v>
      </c>
      <c r="Q3324" s="1" t="s">
        <v>3780</v>
      </c>
      <c r="R3324">
        <v>0.49999964084768567</v>
      </c>
      <c r="S3324" s="1" t="s">
        <v>51</v>
      </c>
      <c r="T3324" s="1" t="s">
        <v>52</v>
      </c>
      <c r="U3324">
        <v>69.6083</v>
      </c>
      <c r="V3324">
        <v>64.039699999999996</v>
      </c>
      <c r="W3324">
        <v>64.039699999999996</v>
      </c>
      <c r="X3324" s="1" t="s">
        <v>53</v>
      </c>
      <c r="Y3324" s="1" t="s">
        <v>49</v>
      </c>
      <c r="Z3324" s="1" t="s">
        <v>3778</v>
      </c>
      <c r="AA3324" s="1" t="s">
        <v>3817</v>
      </c>
      <c r="AB3324" s="1" t="s">
        <v>3790</v>
      </c>
      <c r="AC3324" s="1" t="s">
        <v>125</v>
      </c>
      <c r="AD3324" s="1" t="s">
        <v>3791</v>
      </c>
      <c r="AE3324" s="1" t="s">
        <v>3792</v>
      </c>
      <c r="AF3324" s="1" t="s">
        <v>70</v>
      </c>
      <c r="AG3324" s="1" t="s">
        <v>3745</v>
      </c>
      <c r="AH3324">
        <v>1520</v>
      </c>
      <c r="AI3324" s="1" t="s">
        <v>113</v>
      </c>
      <c r="AJ3324" s="1" t="s">
        <v>114</v>
      </c>
      <c r="AK3324" s="1" t="s">
        <v>115</v>
      </c>
      <c r="AL3324">
        <v>1</v>
      </c>
      <c r="AM3324" s="1" t="s">
        <v>6819</v>
      </c>
      <c r="AN3324" s="2">
        <v>46174</v>
      </c>
      <c r="AO3324" s="3">
        <v>46174</v>
      </c>
    </row>
    <row r="3325" spans="1:41">
      <c r="A3325" s="1" t="s">
        <v>6820</v>
      </c>
      <c r="B3325" s="1" t="s">
        <v>3733</v>
      </c>
      <c r="E3325" s="1" t="s">
        <v>3787</v>
      </c>
      <c r="F3325">
        <v>46187.833333333336</v>
      </c>
      <c r="G3325">
        <v>46188.833333333336</v>
      </c>
      <c r="H3325">
        <v>46173.833333333336</v>
      </c>
      <c r="I3325">
        <v>46203.833333333336</v>
      </c>
      <c r="J3325" s="1" t="s">
        <v>3777</v>
      </c>
      <c r="K3325" s="1" t="s">
        <v>107</v>
      </c>
      <c r="L3325" s="1" t="s">
        <v>3778</v>
      </c>
      <c r="M3325" s="1" t="s">
        <v>3820</v>
      </c>
      <c r="N3325" s="1" t="s">
        <v>3738</v>
      </c>
      <c r="O3325" s="1" t="s">
        <v>49</v>
      </c>
      <c r="P3325">
        <v>130.27269999999999</v>
      </c>
      <c r="Q3325" s="1" t="s">
        <v>3780</v>
      </c>
      <c r="R3325">
        <v>0.50000038381026879</v>
      </c>
      <c r="S3325" s="1" t="s">
        <v>51</v>
      </c>
      <c r="T3325" s="1" t="s">
        <v>52</v>
      </c>
      <c r="U3325">
        <v>65.136399999999995</v>
      </c>
      <c r="V3325">
        <v>59.9255</v>
      </c>
      <c r="W3325">
        <v>59.9255</v>
      </c>
      <c r="X3325" s="1" t="s">
        <v>53</v>
      </c>
      <c r="Y3325" s="1" t="s">
        <v>49</v>
      </c>
      <c r="Z3325" s="1" t="s">
        <v>3778</v>
      </c>
      <c r="AA3325" s="1" t="s">
        <v>3817</v>
      </c>
      <c r="AB3325" s="1" t="s">
        <v>3790</v>
      </c>
      <c r="AC3325" s="1" t="s">
        <v>125</v>
      </c>
      <c r="AD3325" s="1" t="s">
        <v>3791</v>
      </c>
      <c r="AE3325" s="1" t="s">
        <v>3792</v>
      </c>
      <c r="AF3325" s="1" t="s">
        <v>70</v>
      </c>
      <c r="AG3325" s="1" t="s">
        <v>3745</v>
      </c>
      <c r="AH3325">
        <v>1521</v>
      </c>
      <c r="AI3325" s="1" t="s">
        <v>113</v>
      </c>
      <c r="AJ3325" s="1" t="s">
        <v>114</v>
      </c>
      <c r="AK3325" s="1" t="s">
        <v>115</v>
      </c>
      <c r="AL3325">
        <v>1</v>
      </c>
      <c r="AM3325" s="1" t="s">
        <v>6821</v>
      </c>
      <c r="AN3325" s="2">
        <v>46174</v>
      </c>
      <c r="AO3325" s="3">
        <v>46174</v>
      </c>
    </row>
    <row r="3326" spans="1:41">
      <c r="A3326" s="1" t="s">
        <v>6822</v>
      </c>
      <c r="B3326" s="1" t="s">
        <v>3733</v>
      </c>
      <c r="E3326" s="1" t="s">
        <v>3734</v>
      </c>
      <c r="F3326">
        <v>46188.833333333336</v>
      </c>
      <c r="G3326">
        <v>46189.833333333336</v>
      </c>
      <c r="H3326">
        <v>46173.833333333336</v>
      </c>
      <c r="I3326">
        <v>46203.833333333336</v>
      </c>
      <c r="J3326" s="1" t="s">
        <v>3735</v>
      </c>
      <c r="K3326" s="1" t="s">
        <v>45</v>
      </c>
      <c r="L3326" s="1" t="s">
        <v>3736</v>
      </c>
      <c r="M3326" s="1" t="s">
        <v>3737</v>
      </c>
      <c r="N3326" s="1" t="s">
        <v>3738</v>
      </c>
      <c r="O3326" s="1" t="s">
        <v>49</v>
      </c>
      <c r="P3326">
        <v>1570.2959000000001</v>
      </c>
      <c r="Q3326" s="1" t="s">
        <v>3739</v>
      </c>
      <c r="R3326">
        <v>3.1610984910550935E-2</v>
      </c>
      <c r="S3326" s="1" t="s">
        <v>3740</v>
      </c>
      <c r="T3326" s="1" t="s">
        <v>52</v>
      </c>
      <c r="U3326">
        <v>49.638599999999997</v>
      </c>
      <c r="V3326">
        <v>40.278100000000002</v>
      </c>
      <c r="W3326">
        <v>40.278100000000002</v>
      </c>
      <c r="X3326" s="1" t="s">
        <v>53</v>
      </c>
      <c r="Y3326" s="1" t="s">
        <v>49</v>
      </c>
      <c r="Z3326" s="1" t="s">
        <v>3736</v>
      </c>
      <c r="AA3326" s="1" t="s">
        <v>3741</v>
      </c>
      <c r="AB3326" s="1" t="s">
        <v>3742</v>
      </c>
      <c r="AC3326" s="1" t="s">
        <v>67</v>
      </c>
      <c r="AD3326" s="1" t="s">
        <v>3743</v>
      </c>
      <c r="AE3326" s="1" t="s">
        <v>3744</v>
      </c>
      <c r="AF3326" s="1" t="s">
        <v>70</v>
      </c>
      <c r="AG3326" s="1" t="s">
        <v>3745</v>
      </c>
      <c r="AH3326">
        <v>1522</v>
      </c>
      <c r="AI3326" s="1" t="s">
        <v>70</v>
      </c>
      <c r="AJ3326" s="1" t="s">
        <v>71</v>
      </c>
      <c r="AK3326" s="1" t="s">
        <v>72</v>
      </c>
      <c r="AL3326">
        <v>1</v>
      </c>
      <c r="AM3326" s="1" t="s">
        <v>6823</v>
      </c>
      <c r="AN3326" s="2">
        <v>46174</v>
      </c>
      <c r="AO3326" s="3">
        <v>46174</v>
      </c>
    </row>
    <row r="3327" spans="1:41">
      <c r="A3327" s="1" t="s">
        <v>6824</v>
      </c>
      <c r="B3327" s="1" t="s">
        <v>3733</v>
      </c>
      <c r="E3327" s="1" t="s">
        <v>3734</v>
      </c>
      <c r="F3327">
        <v>46188.833333333336</v>
      </c>
      <c r="G3327">
        <v>46189.833333333336</v>
      </c>
      <c r="H3327">
        <v>46173.833333333336</v>
      </c>
      <c r="I3327">
        <v>46203.833333333336</v>
      </c>
      <c r="J3327" s="1" t="s">
        <v>3735</v>
      </c>
      <c r="K3327" s="1" t="s">
        <v>45</v>
      </c>
      <c r="L3327" s="1" t="s">
        <v>3736</v>
      </c>
      <c r="M3327" s="1" t="s">
        <v>3748</v>
      </c>
      <c r="N3327" s="1" t="s">
        <v>3738</v>
      </c>
      <c r="O3327" s="1" t="s">
        <v>49</v>
      </c>
      <c r="P3327">
        <v>1520.7474999999999</v>
      </c>
      <c r="Q3327" s="1" t="s">
        <v>3739</v>
      </c>
      <c r="R3327">
        <v>3.1611033389829672E-2</v>
      </c>
      <c r="S3327" s="1" t="s">
        <v>3740</v>
      </c>
      <c r="T3327" s="1" t="s">
        <v>52</v>
      </c>
      <c r="U3327">
        <v>48.072400000000002</v>
      </c>
      <c r="V3327">
        <v>39.007199999999997</v>
      </c>
      <c r="W3327">
        <v>39.007199999999997</v>
      </c>
      <c r="X3327" s="1" t="s">
        <v>53</v>
      </c>
      <c r="Y3327" s="1" t="s">
        <v>49</v>
      </c>
      <c r="Z3327" s="1" t="s">
        <v>3736</v>
      </c>
      <c r="AA3327" s="1" t="s">
        <v>3741</v>
      </c>
      <c r="AB3327" s="1" t="s">
        <v>3742</v>
      </c>
      <c r="AC3327" s="1" t="s">
        <v>67</v>
      </c>
      <c r="AD3327" s="1" t="s">
        <v>3743</v>
      </c>
      <c r="AE3327" s="1" t="s">
        <v>3744</v>
      </c>
      <c r="AF3327" s="1" t="s">
        <v>70</v>
      </c>
      <c r="AG3327" s="1" t="s">
        <v>3745</v>
      </c>
      <c r="AH3327">
        <v>1523</v>
      </c>
      <c r="AI3327" s="1" t="s">
        <v>70</v>
      </c>
      <c r="AJ3327" s="1" t="s">
        <v>71</v>
      </c>
      <c r="AK3327" s="1" t="s">
        <v>72</v>
      </c>
      <c r="AL3327">
        <v>1</v>
      </c>
      <c r="AM3327" s="1" t="s">
        <v>6825</v>
      </c>
      <c r="AN3327" s="2">
        <v>46174</v>
      </c>
      <c r="AO3327" s="3">
        <v>46174</v>
      </c>
    </row>
    <row r="3328" spans="1:41">
      <c r="A3328" s="1" t="s">
        <v>6826</v>
      </c>
      <c r="B3328" s="1" t="s">
        <v>3733</v>
      </c>
      <c r="E3328" s="1" t="s">
        <v>3734</v>
      </c>
      <c r="F3328">
        <v>46188.833333333336</v>
      </c>
      <c r="G3328">
        <v>46189.833333333336</v>
      </c>
      <c r="H3328">
        <v>46173.833333333336</v>
      </c>
      <c r="I3328">
        <v>46203.833333333336</v>
      </c>
      <c r="J3328" s="1" t="s">
        <v>3751</v>
      </c>
      <c r="K3328" s="1" t="s">
        <v>124</v>
      </c>
      <c r="L3328" s="1" t="s">
        <v>3752</v>
      </c>
      <c r="M3328" s="1" t="s">
        <v>3753</v>
      </c>
      <c r="N3328" s="1" t="s">
        <v>3738</v>
      </c>
      <c r="O3328" s="1" t="s">
        <v>49</v>
      </c>
      <c r="P3328">
        <v>10.9168</v>
      </c>
      <c r="Q3328" s="1" t="s">
        <v>3754</v>
      </c>
      <c r="R3328">
        <v>6.2500183203869266</v>
      </c>
      <c r="S3328" s="1" t="s">
        <v>51</v>
      </c>
      <c r="T3328" s="1" t="s">
        <v>52</v>
      </c>
      <c r="U3328">
        <v>68.230199999999996</v>
      </c>
      <c r="V3328">
        <v>64.818700000000007</v>
      </c>
      <c r="W3328">
        <v>64.818700000000007</v>
      </c>
      <c r="X3328" s="1" t="s">
        <v>53</v>
      </c>
      <c r="Y3328" s="1" t="s">
        <v>49</v>
      </c>
      <c r="Z3328" s="1" t="s">
        <v>3752</v>
      </c>
      <c r="AA3328" s="1" t="s">
        <v>3741</v>
      </c>
      <c r="AB3328" s="1" t="s">
        <v>3742</v>
      </c>
      <c r="AC3328" s="1" t="s">
        <v>67</v>
      </c>
      <c r="AD3328" s="1" t="s">
        <v>3743</v>
      </c>
      <c r="AE3328" s="1" t="s">
        <v>3744</v>
      </c>
      <c r="AF3328" s="1" t="s">
        <v>70</v>
      </c>
      <c r="AG3328" s="1" t="s">
        <v>3745</v>
      </c>
      <c r="AH3328">
        <v>1524</v>
      </c>
      <c r="AI3328" s="1" t="s">
        <v>70</v>
      </c>
      <c r="AJ3328" s="1" t="s">
        <v>71</v>
      </c>
      <c r="AK3328" s="1" t="s">
        <v>72</v>
      </c>
      <c r="AL3328">
        <v>1</v>
      </c>
      <c r="AM3328" s="1" t="s">
        <v>6827</v>
      </c>
      <c r="AN3328" s="2">
        <v>46174</v>
      </c>
      <c r="AO3328" s="3">
        <v>46174</v>
      </c>
    </row>
    <row r="3329" spans="1:41">
      <c r="A3329" s="1" t="s">
        <v>6828</v>
      </c>
      <c r="B3329" s="1" t="s">
        <v>3733</v>
      </c>
      <c r="E3329" s="1" t="s">
        <v>3734</v>
      </c>
      <c r="F3329">
        <v>46188.833333333336</v>
      </c>
      <c r="G3329">
        <v>46189.833333333336</v>
      </c>
      <c r="H3329">
        <v>46173.833333333336</v>
      </c>
      <c r="I3329">
        <v>46203.833333333336</v>
      </c>
      <c r="J3329" s="1" t="s">
        <v>3751</v>
      </c>
      <c r="K3329" s="1" t="s">
        <v>124</v>
      </c>
      <c r="L3329" s="1" t="s">
        <v>3752</v>
      </c>
      <c r="M3329" s="1" t="s">
        <v>3757</v>
      </c>
      <c r="N3329" s="1" t="s">
        <v>3738</v>
      </c>
      <c r="O3329" s="1" t="s">
        <v>49</v>
      </c>
      <c r="P3329">
        <v>11.5756</v>
      </c>
      <c r="Q3329" s="1" t="s">
        <v>3754</v>
      </c>
      <c r="R3329">
        <v>6.2500086388610523</v>
      </c>
      <c r="S3329" s="1" t="s">
        <v>51</v>
      </c>
      <c r="T3329" s="1" t="s">
        <v>52</v>
      </c>
      <c r="U3329">
        <v>72.3476</v>
      </c>
      <c r="V3329">
        <v>68.730199999999996</v>
      </c>
      <c r="W3329">
        <v>68.730199999999996</v>
      </c>
      <c r="X3329" s="1" t="s">
        <v>53</v>
      </c>
      <c r="Y3329" s="1" t="s">
        <v>49</v>
      </c>
      <c r="Z3329" s="1" t="s">
        <v>3752</v>
      </c>
      <c r="AA3329" s="1" t="s">
        <v>55</v>
      </c>
      <c r="AB3329" s="1" t="s">
        <v>56</v>
      </c>
      <c r="AC3329" s="1" t="s">
        <v>57</v>
      </c>
      <c r="AD3329" s="1" t="s">
        <v>58</v>
      </c>
      <c r="AE3329" s="1" t="s">
        <v>59</v>
      </c>
      <c r="AF3329" s="1" t="s">
        <v>56</v>
      </c>
      <c r="AG3329" s="1" t="s">
        <v>3745</v>
      </c>
      <c r="AH3329">
        <v>1525</v>
      </c>
      <c r="AI3329" s="1" t="s">
        <v>56</v>
      </c>
      <c r="AJ3329" s="1" t="s">
        <v>56</v>
      </c>
      <c r="AK3329" s="1" t="s">
        <v>61</v>
      </c>
      <c r="AL3329">
        <v>1</v>
      </c>
      <c r="AM3329" s="1" t="s">
        <v>6829</v>
      </c>
      <c r="AN3329" s="2">
        <v>46174</v>
      </c>
      <c r="AO3329" s="3">
        <v>46174</v>
      </c>
    </row>
    <row r="3330" spans="1:41">
      <c r="A3330" s="1" t="s">
        <v>6830</v>
      </c>
      <c r="B3330" s="1" t="s">
        <v>3733</v>
      </c>
      <c r="E3330" s="1" t="s">
        <v>3734</v>
      </c>
      <c r="F3330">
        <v>46188.833333333336</v>
      </c>
      <c r="G3330">
        <v>46189.833333333336</v>
      </c>
      <c r="H3330">
        <v>46173.833333333336</v>
      </c>
      <c r="I3330">
        <v>46203.833333333336</v>
      </c>
      <c r="J3330" s="1" t="s">
        <v>3760</v>
      </c>
      <c r="K3330" s="1" t="s">
        <v>76</v>
      </c>
      <c r="L3330" s="1" t="s">
        <v>3761</v>
      </c>
      <c r="M3330" s="1" t="s">
        <v>3762</v>
      </c>
      <c r="N3330" s="1" t="s">
        <v>3738</v>
      </c>
      <c r="O3330" s="1" t="s">
        <v>49</v>
      </c>
      <c r="P3330">
        <v>292.52629999999999</v>
      </c>
      <c r="Q3330" s="1" t="s">
        <v>3763</v>
      </c>
      <c r="R3330">
        <v>2.6000055379635952E-2</v>
      </c>
      <c r="S3330" s="1" t="s">
        <v>51</v>
      </c>
      <c r="T3330" s="1" t="s">
        <v>52</v>
      </c>
      <c r="U3330">
        <v>7.6056999999999997</v>
      </c>
      <c r="V3330">
        <v>7.0206</v>
      </c>
      <c r="W3330">
        <v>7.0206</v>
      </c>
      <c r="X3330" s="1" t="s">
        <v>53</v>
      </c>
      <c r="Y3330" s="1" t="s">
        <v>49</v>
      </c>
      <c r="Z3330" s="1" t="s">
        <v>3761</v>
      </c>
      <c r="AA3330" s="1" t="s">
        <v>3741</v>
      </c>
      <c r="AB3330" s="1" t="s">
        <v>3742</v>
      </c>
      <c r="AC3330" s="1" t="s">
        <v>67</v>
      </c>
      <c r="AD3330" s="1" t="s">
        <v>3743</v>
      </c>
      <c r="AE3330" s="1" t="s">
        <v>3744</v>
      </c>
      <c r="AF3330" s="1" t="s">
        <v>70</v>
      </c>
      <c r="AG3330" s="1" t="s">
        <v>3745</v>
      </c>
      <c r="AH3330">
        <v>1526</v>
      </c>
      <c r="AI3330" s="1" t="s">
        <v>70</v>
      </c>
      <c r="AJ3330" s="1" t="s">
        <v>71</v>
      </c>
      <c r="AK3330" s="1" t="s">
        <v>72</v>
      </c>
      <c r="AL3330">
        <v>1</v>
      </c>
      <c r="AM3330" s="1" t="s">
        <v>6831</v>
      </c>
      <c r="AN3330" s="2">
        <v>46174</v>
      </c>
      <c r="AO3330" s="3">
        <v>46174</v>
      </c>
    </row>
    <row r="3331" spans="1:41">
      <c r="A3331" s="1" t="s">
        <v>6832</v>
      </c>
      <c r="B3331" s="1" t="s">
        <v>3733</v>
      </c>
      <c r="E3331" s="1" t="s">
        <v>3734</v>
      </c>
      <c r="F3331">
        <v>46188.833333333336</v>
      </c>
      <c r="G3331">
        <v>46189.833333333336</v>
      </c>
      <c r="H3331">
        <v>46173.833333333336</v>
      </c>
      <c r="I3331">
        <v>46203.833333333336</v>
      </c>
      <c r="J3331" s="1" t="s">
        <v>3760</v>
      </c>
      <c r="K3331" s="1" t="s">
        <v>76</v>
      </c>
      <c r="L3331" s="1" t="s">
        <v>3761</v>
      </c>
      <c r="M3331" s="1" t="s">
        <v>3766</v>
      </c>
      <c r="N3331" s="1" t="s">
        <v>3738</v>
      </c>
      <c r="O3331" s="1" t="s">
        <v>49</v>
      </c>
      <c r="P3331">
        <v>312.40899999999999</v>
      </c>
      <c r="Q3331" s="1" t="s">
        <v>3763</v>
      </c>
      <c r="R3331">
        <v>2.5999891168308215E-2</v>
      </c>
      <c r="S3331" s="1" t="s">
        <v>51</v>
      </c>
      <c r="T3331" s="1" t="s">
        <v>52</v>
      </c>
      <c r="U3331">
        <v>8.1226000000000003</v>
      </c>
      <c r="V3331">
        <v>7.4977999999999998</v>
      </c>
      <c r="W3331">
        <v>7.4977999999999998</v>
      </c>
      <c r="X3331" s="1" t="s">
        <v>53</v>
      </c>
      <c r="Y3331" s="1" t="s">
        <v>49</v>
      </c>
      <c r="Z3331" s="1" t="s">
        <v>3761</v>
      </c>
      <c r="AA3331" s="1" t="s">
        <v>3741</v>
      </c>
      <c r="AB3331" s="1" t="s">
        <v>3742</v>
      </c>
      <c r="AC3331" s="1" t="s">
        <v>67</v>
      </c>
      <c r="AD3331" s="1" t="s">
        <v>3743</v>
      </c>
      <c r="AE3331" s="1" t="s">
        <v>3744</v>
      </c>
      <c r="AF3331" s="1" t="s">
        <v>70</v>
      </c>
      <c r="AG3331" s="1" t="s">
        <v>3745</v>
      </c>
      <c r="AH3331">
        <v>1527</v>
      </c>
      <c r="AI3331" s="1" t="s">
        <v>70</v>
      </c>
      <c r="AJ3331" s="1" t="s">
        <v>71</v>
      </c>
      <c r="AK3331" s="1" t="s">
        <v>72</v>
      </c>
      <c r="AL3331">
        <v>1</v>
      </c>
      <c r="AM3331" s="1" t="s">
        <v>6833</v>
      </c>
      <c r="AN3331" s="2">
        <v>46174</v>
      </c>
      <c r="AO3331" s="3">
        <v>46174</v>
      </c>
    </row>
    <row r="3332" spans="1:41">
      <c r="A3332" s="1" t="s">
        <v>6834</v>
      </c>
      <c r="B3332" s="1" t="s">
        <v>3733</v>
      </c>
      <c r="E3332" s="1" t="s">
        <v>3734</v>
      </c>
      <c r="F3332">
        <v>46188.833333333336</v>
      </c>
      <c r="G3332">
        <v>46189.833333333336</v>
      </c>
      <c r="H3332">
        <v>46173.833333333336</v>
      </c>
      <c r="I3332">
        <v>46203.833333333336</v>
      </c>
      <c r="J3332" s="1" t="s">
        <v>3769</v>
      </c>
      <c r="K3332" s="1" t="s">
        <v>87</v>
      </c>
      <c r="L3332" s="1" t="s">
        <v>3770</v>
      </c>
      <c r="M3332" s="1" t="s">
        <v>3771</v>
      </c>
      <c r="N3332" s="1" t="s">
        <v>3738</v>
      </c>
      <c r="O3332" s="1" t="s">
        <v>49</v>
      </c>
      <c r="P3332">
        <v>392.9529</v>
      </c>
      <c r="Q3332" s="1" t="s">
        <v>3739</v>
      </c>
      <c r="R3332">
        <v>8.2599975722281227E-2</v>
      </c>
      <c r="S3332" s="1" t="s">
        <v>3740</v>
      </c>
      <c r="T3332" s="1" t="s">
        <v>52</v>
      </c>
      <c r="U3332">
        <v>32.457900000000002</v>
      </c>
      <c r="V3332">
        <v>26.752199999999998</v>
      </c>
      <c r="W3332">
        <v>26.752199999999998</v>
      </c>
      <c r="X3332" s="1" t="s">
        <v>53</v>
      </c>
      <c r="Y3332" s="1" t="s">
        <v>49</v>
      </c>
      <c r="Z3332" s="1" t="s">
        <v>3770</v>
      </c>
      <c r="AA3332" s="1" t="s">
        <v>3741</v>
      </c>
      <c r="AB3332" s="1" t="s">
        <v>3742</v>
      </c>
      <c r="AC3332" s="1" t="s">
        <v>67</v>
      </c>
      <c r="AD3332" s="1" t="s">
        <v>3743</v>
      </c>
      <c r="AE3332" s="1" t="s">
        <v>3744</v>
      </c>
      <c r="AF3332" s="1" t="s">
        <v>70</v>
      </c>
      <c r="AG3332" s="1" t="s">
        <v>3745</v>
      </c>
      <c r="AH3332">
        <v>1528</v>
      </c>
      <c r="AI3332" s="1" t="s">
        <v>70</v>
      </c>
      <c r="AJ3332" s="1" t="s">
        <v>71</v>
      </c>
      <c r="AK3332" s="1" t="s">
        <v>72</v>
      </c>
      <c r="AL3332">
        <v>1</v>
      </c>
      <c r="AM3332" s="1" t="s">
        <v>6835</v>
      </c>
      <c r="AN3332" s="2">
        <v>46174</v>
      </c>
      <c r="AO3332" s="3">
        <v>46174</v>
      </c>
    </row>
    <row r="3333" spans="1:41">
      <c r="A3333" s="1" t="s">
        <v>6836</v>
      </c>
      <c r="B3333" s="1" t="s">
        <v>3733</v>
      </c>
      <c r="E3333" s="1" t="s">
        <v>3734</v>
      </c>
      <c r="F3333">
        <v>46188.833333333336</v>
      </c>
      <c r="G3333">
        <v>46189.833333333336</v>
      </c>
      <c r="H3333">
        <v>46173.833333333336</v>
      </c>
      <c r="I3333">
        <v>46203.833333333336</v>
      </c>
      <c r="J3333" s="1" t="s">
        <v>3769</v>
      </c>
      <c r="K3333" s="1" t="s">
        <v>87</v>
      </c>
      <c r="L3333" s="1" t="s">
        <v>3770</v>
      </c>
      <c r="M3333" s="1" t="s">
        <v>3774</v>
      </c>
      <c r="N3333" s="1" t="s">
        <v>3738</v>
      </c>
      <c r="O3333" s="1" t="s">
        <v>49</v>
      </c>
      <c r="P3333">
        <v>450.70330000000001</v>
      </c>
      <c r="Q3333" s="1" t="s">
        <v>3739</v>
      </c>
      <c r="R3333">
        <v>8.2600016463158801E-2</v>
      </c>
      <c r="S3333" s="1" t="s">
        <v>3740</v>
      </c>
      <c r="T3333" s="1" t="s">
        <v>52</v>
      </c>
      <c r="U3333">
        <v>37.228099999999998</v>
      </c>
      <c r="V3333">
        <v>30.683800000000002</v>
      </c>
      <c r="W3333">
        <v>30.683800000000002</v>
      </c>
      <c r="X3333" s="1" t="s">
        <v>53</v>
      </c>
      <c r="Y3333" s="1" t="s">
        <v>49</v>
      </c>
      <c r="Z3333" s="1" t="s">
        <v>3770</v>
      </c>
      <c r="AA3333" s="1" t="s">
        <v>3741</v>
      </c>
      <c r="AB3333" s="1" t="s">
        <v>3742</v>
      </c>
      <c r="AC3333" s="1" t="s">
        <v>67</v>
      </c>
      <c r="AD3333" s="1" t="s">
        <v>3743</v>
      </c>
      <c r="AE3333" s="1" t="s">
        <v>3744</v>
      </c>
      <c r="AF3333" s="1" t="s">
        <v>70</v>
      </c>
      <c r="AG3333" s="1" t="s">
        <v>3745</v>
      </c>
      <c r="AH3333">
        <v>1529</v>
      </c>
      <c r="AI3333" s="1" t="s">
        <v>70</v>
      </c>
      <c r="AJ3333" s="1" t="s">
        <v>71</v>
      </c>
      <c r="AK3333" s="1" t="s">
        <v>72</v>
      </c>
      <c r="AL3333">
        <v>1</v>
      </c>
      <c r="AM3333" s="1" t="s">
        <v>6837</v>
      </c>
      <c r="AN3333" s="2">
        <v>46174</v>
      </c>
      <c r="AO3333" s="3">
        <v>46174</v>
      </c>
    </row>
    <row r="3334" spans="1:41">
      <c r="A3334" s="1" t="s">
        <v>6838</v>
      </c>
      <c r="B3334" s="1" t="s">
        <v>3733</v>
      </c>
      <c r="E3334" s="1" t="s">
        <v>3734</v>
      </c>
      <c r="F3334">
        <v>46188.833333333336</v>
      </c>
      <c r="G3334">
        <v>46189.833333333336</v>
      </c>
      <c r="H3334">
        <v>46173.833333333336</v>
      </c>
      <c r="I3334">
        <v>46203.833333333336</v>
      </c>
      <c r="J3334" s="1" t="s">
        <v>3777</v>
      </c>
      <c r="K3334" s="1" t="s">
        <v>107</v>
      </c>
      <c r="L3334" s="1" t="s">
        <v>3778</v>
      </c>
      <c r="M3334" s="1" t="s">
        <v>3779</v>
      </c>
      <c r="N3334" s="1" t="s">
        <v>3738</v>
      </c>
      <c r="O3334" s="1" t="s">
        <v>49</v>
      </c>
      <c r="P3334">
        <v>321.14069999999998</v>
      </c>
      <c r="Q3334" s="1" t="s">
        <v>3780</v>
      </c>
      <c r="R3334">
        <v>0.50000015569499601</v>
      </c>
      <c r="S3334" s="1" t="s">
        <v>51</v>
      </c>
      <c r="T3334" s="1" t="s">
        <v>52</v>
      </c>
      <c r="U3334">
        <v>160.57040000000001</v>
      </c>
      <c r="V3334">
        <v>147.72470000000001</v>
      </c>
      <c r="W3334">
        <v>147.72470000000001</v>
      </c>
      <c r="X3334" s="1" t="s">
        <v>53</v>
      </c>
      <c r="Y3334" s="1" t="s">
        <v>49</v>
      </c>
      <c r="Z3334" s="1" t="s">
        <v>3778</v>
      </c>
      <c r="AA3334" s="1" t="s">
        <v>3781</v>
      </c>
      <c r="AB3334" s="1" t="s">
        <v>3742</v>
      </c>
      <c r="AC3334" s="1" t="s">
        <v>67</v>
      </c>
      <c r="AD3334" s="1" t="s">
        <v>3743</v>
      </c>
      <c r="AE3334" s="1" t="s">
        <v>3744</v>
      </c>
      <c r="AF3334" s="1" t="s">
        <v>70</v>
      </c>
      <c r="AG3334" s="1" t="s">
        <v>3745</v>
      </c>
      <c r="AH3334">
        <v>1530</v>
      </c>
      <c r="AI3334" s="1" t="s">
        <v>113</v>
      </c>
      <c r="AJ3334" s="1" t="s">
        <v>114</v>
      </c>
      <c r="AK3334" s="1" t="s">
        <v>115</v>
      </c>
      <c r="AL3334">
        <v>1</v>
      </c>
      <c r="AM3334" s="1" t="s">
        <v>6839</v>
      </c>
      <c r="AN3334" s="2">
        <v>46174</v>
      </c>
      <c r="AO3334" s="3">
        <v>46174</v>
      </c>
    </row>
    <row r="3335" spans="1:41">
      <c r="A3335" s="1" t="s">
        <v>6840</v>
      </c>
      <c r="B3335" s="1" t="s">
        <v>3733</v>
      </c>
      <c r="E3335" s="1" t="s">
        <v>3734</v>
      </c>
      <c r="F3335">
        <v>46188.833333333336</v>
      </c>
      <c r="G3335">
        <v>46189.833333333336</v>
      </c>
      <c r="H3335">
        <v>46173.833333333336</v>
      </c>
      <c r="I3335">
        <v>46203.833333333336</v>
      </c>
      <c r="J3335" s="1" t="s">
        <v>3777</v>
      </c>
      <c r="K3335" s="1" t="s">
        <v>107</v>
      </c>
      <c r="L3335" s="1" t="s">
        <v>3778</v>
      </c>
      <c r="M3335" s="1" t="s">
        <v>3784</v>
      </c>
      <c r="N3335" s="1" t="s">
        <v>3738</v>
      </c>
      <c r="O3335" s="1" t="s">
        <v>49</v>
      </c>
      <c r="P3335">
        <v>316.76960000000003</v>
      </c>
      <c r="Q3335" s="1" t="s">
        <v>3780</v>
      </c>
      <c r="R3335">
        <v>0.5</v>
      </c>
      <c r="S3335" s="1" t="s">
        <v>51</v>
      </c>
      <c r="T3335" s="1" t="s">
        <v>52</v>
      </c>
      <c r="U3335">
        <v>158.38480000000001</v>
      </c>
      <c r="V3335">
        <v>145.714</v>
      </c>
      <c r="W3335">
        <v>145.714</v>
      </c>
      <c r="X3335" s="1" t="s">
        <v>53</v>
      </c>
      <c r="Y3335" s="1" t="s">
        <v>49</v>
      </c>
      <c r="Z3335" s="1" t="s">
        <v>3778</v>
      </c>
      <c r="AA3335" s="1" t="s">
        <v>3781</v>
      </c>
      <c r="AB3335" s="1" t="s">
        <v>3742</v>
      </c>
      <c r="AC3335" s="1" t="s">
        <v>67</v>
      </c>
      <c r="AD3335" s="1" t="s">
        <v>3743</v>
      </c>
      <c r="AE3335" s="1" t="s">
        <v>3744</v>
      </c>
      <c r="AF3335" s="1" t="s">
        <v>70</v>
      </c>
      <c r="AG3335" s="1" t="s">
        <v>3745</v>
      </c>
      <c r="AH3335">
        <v>1531</v>
      </c>
      <c r="AI3335" s="1" t="s">
        <v>113</v>
      </c>
      <c r="AJ3335" s="1" t="s">
        <v>114</v>
      </c>
      <c r="AK3335" s="1" t="s">
        <v>115</v>
      </c>
      <c r="AL3335">
        <v>1</v>
      </c>
      <c r="AM3335" s="1" t="s">
        <v>6841</v>
      </c>
      <c r="AN3335" s="2">
        <v>46174</v>
      </c>
      <c r="AO3335" s="3">
        <v>46174</v>
      </c>
    </row>
    <row r="3336" spans="1:41">
      <c r="A3336" s="1" t="s">
        <v>6842</v>
      </c>
      <c r="B3336" s="1" t="s">
        <v>3733</v>
      </c>
      <c r="E3336" s="1" t="s">
        <v>3787</v>
      </c>
      <c r="F3336">
        <v>46188.833333333336</v>
      </c>
      <c r="G3336">
        <v>46189.833333333336</v>
      </c>
      <c r="H3336">
        <v>46173.833333333336</v>
      </c>
      <c r="I3336">
        <v>46203.833333333336</v>
      </c>
      <c r="J3336" s="1" t="s">
        <v>3735</v>
      </c>
      <c r="K3336" s="1" t="s">
        <v>45</v>
      </c>
      <c r="L3336" s="1" t="s">
        <v>3736</v>
      </c>
      <c r="M3336" s="1" t="s">
        <v>3788</v>
      </c>
      <c r="N3336" s="1" t="s">
        <v>3738</v>
      </c>
      <c r="O3336" s="1" t="s">
        <v>49</v>
      </c>
      <c r="P3336">
        <v>709.09540000000004</v>
      </c>
      <c r="Q3336" s="1" t="s">
        <v>3739</v>
      </c>
      <c r="R3336">
        <v>3.161097928431069E-2</v>
      </c>
      <c r="S3336" s="1" t="s">
        <v>3740</v>
      </c>
      <c r="T3336" s="1" t="s">
        <v>52</v>
      </c>
      <c r="U3336">
        <v>22.415199999999999</v>
      </c>
      <c r="V3336">
        <v>18.188300000000002</v>
      </c>
      <c r="W3336">
        <v>18.188300000000002</v>
      </c>
      <c r="X3336" s="1" t="s">
        <v>53</v>
      </c>
      <c r="Y3336" s="1" t="s">
        <v>49</v>
      </c>
      <c r="Z3336" s="1" t="s">
        <v>3736</v>
      </c>
      <c r="AA3336" s="1" t="s">
        <v>3789</v>
      </c>
      <c r="AB3336" s="1" t="s">
        <v>3790</v>
      </c>
      <c r="AC3336" s="1" t="s">
        <v>125</v>
      </c>
      <c r="AD3336" s="1" t="s">
        <v>3791</v>
      </c>
      <c r="AE3336" s="1" t="s">
        <v>3792</v>
      </c>
      <c r="AF3336" s="1" t="s">
        <v>70</v>
      </c>
      <c r="AG3336" s="1" t="s">
        <v>3745</v>
      </c>
      <c r="AH3336">
        <v>1532</v>
      </c>
      <c r="AI3336" s="1" t="s">
        <v>70</v>
      </c>
      <c r="AJ3336" s="1" t="s">
        <v>71</v>
      </c>
      <c r="AK3336" s="1" t="s">
        <v>72</v>
      </c>
      <c r="AL3336">
        <v>1</v>
      </c>
      <c r="AM3336" s="1" t="s">
        <v>6843</v>
      </c>
      <c r="AN3336" s="2">
        <v>46174</v>
      </c>
      <c r="AO3336" s="3">
        <v>46174</v>
      </c>
    </row>
    <row r="3337" spans="1:41">
      <c r="A3337" s="1" t="s">
        <v>6844</v>
      </c>
      <c r="B3337" s="1" t="s">
        <v>3733</v>
      </c>
      <c r="E3337" s="1" t="s">
        <v>3787</v>
      </c>
      <c r="F3337">
        <v>46188.833333333336</v>
      </c>
      <c r="G3337">
        <v>46189.833333333336</v>
      </c>
      <c r="H3337">
        <v>46173.833333333336</v>
      </c>
      <c r="I3337">
        <v>46203.833333333336</v>
      </c>
      <c r="J3337" s="1" t="s">
        <v>3735</v>
      </c>
      <c r="K3337" s="1" t="s">
        <v>45</v>
      </c>
      <c r="L3337" s="1" t="s">
        <v>3736</v>
      </c>
      <c r="M3337" s="1" t="s">
        <v>3795</v>
      </c>
      <c r="N3337" s="1" t="s">
        <v>3738</v>
      </c>
      <c r="O3337" s="1" t="s">
        <v>49</v>
      </c>
      <c r="P3337">
        <v>623.78129999999999</v>
      </c>
      <c r="Q3337" s="1" t="s">
        <v>3739</v>
      </c>
      <c r="R3337">
        <v>3.1610918762713797E-2</v>
      </c>
      <c r="S3337" s="1" t="s">
        <v>3740</v>
      </c>
      <c r="T3337" s="1" t="s">
        <v>52</v>
      </c>
      <c r="U3337">
        <v>19.718299999999999</v>
      </c>
      <c r="V3337">
        <v>16</v>
      </c>
      <c r="W3337">
        <v>16</v>
      </c>
      <c r="X3337" s="1" t="s">
        <v>53</v>
      </c>
      <c r="Y3337" s="1" t="s">
        <v>49</v>
      </c>
      <c r="Z3337" s="1" t="s">
        <v>3736</v>
      </c>
      <c r="AA3337" s="1" t="s">
        <v>3789</v>
      </c>
      <c r="AB3337" s="1" t="s">
        <v>3790</v>
      </c>
      <c r="AC3337" s="1" t="s">
        <v>125</v>
      </c>
      <c r="AD3337" s="1" t="s">
        <v>3791</v>
      </c>
      <c r="AE3337" s="1" t="s">
        <v>3792</v>
      </c>
      <c r="AF3337" s="1" t="s">
        <v>70</v>
      </c>
      <c r="AG3337" s="1" t="s">
        <v>3745</v>
      </c>
      <c r="AH3337">
        <v>1533</v>
      </c>
      <c r="AI3337" s="1" t="s">
        <v>70</v>
      </c>
      <c r="AJ3337" s="1" t="s">
        <v>71</v>
      </c>
      <c r="AK3337" s="1" t="s">
        <v>72</v>
      </c>
      <c r="AL3337">
        <v>1</v>
      </c>
      <c r="AM3337" s="1" t="s">
        <v>6845</v>
      </c>
      <c r="AN3337" s="2">
        <v>46174</v>
      </c>
      <c r="AO3337" s="3">
        <v>46174</v>
      </c>
    </row>
    <row r="3338" spans="1:41">
      <c r="A3338" s="1" t="s">
        <v>6846</v>
      </c>
      <c r="B3338" s="1" t="s">
        <v>3733</v>
      </c>
      <c r="E3338" s="1" t="s">
        <v>3787</v>
      </c>
      <c r="F3338">
        <v>46188.833333333336</v>
      </c>
      <c r="G3338">
        <v>46189.833333333336</v>
      </c>
      <c r="H3338">
        <v>46173.833333333336</v>
      </c>
      <c r="I3338">
        <v>46203.833333333336</v>
      </c>
      <c r="J3338" s="1" t="s">
        <v>3751</v>
      </c>
      <c r="K3338" s="1" t="s">
        <v>124</v>
      </c>
      <c r="L3338" s="1" t="s">
        <v>3752</v>
      </c>
      <c r="M3338" s="1" t="s">
        <v>3798</v>
      </c>
      <c r="N3338" s="1" t="s">
        <v>3738</v>
      </c>
      <c r="O3338" s="1" t="s">
        <v>49</v>
      </c>
      <c r="P3338">
        <v>5.3269000000000002</v>
      </c>
      <c r="Q3338" s="1" t="s">
        <v>3754</v>
      </c>
      <c r="R3338">
        <v>6.2500516247723814</v>
      </c>
      <c r="S3338" s="1" t="s">
        <v>51</v>
      </c>
      <c r="T3338" s="1" t="s">
        <v>52</v>
      </c>
      <c r="U3338">
        <v>33.293399999999998</v>
      </c>
      <c r="V3338">
        <v>31.628699999999998</v>
      </c>
      <c r="W3338">
        <v>31.628699999999998</v>
      </c>
      <c r="X3338" s="1" t="s">
        <v>53</v>
      </c>
      <c r="Y3338" s="1" t="s">
        <v>49</v>
      </c>
      <c r="Z3338" s="1" t="s">
        <v>3752</v>
      </c>
      <c r="AA3338" s="1" t="s">
        <v>3789</v>
      </c>
      <c r="AB3338" s="1" t="s">
        <v>3790</v>
      </c>
      <c r="AC3338" s="1" t="s">
        <v>125</v>
      </c>
      <c r="AD3338" s="1" t="s">
        <v>3791</v>
      </c>
      <c r="AE3338" s="1" t="s">
        <v>3792</v>
      </c>
      <c r="AF3338" s="1" t="s">
        <v>70</v>
      </c>
      <c r="AG3338" s="1" t="s">
        <v>3745</v>
      </c>
      <c r="AH3338">
        <v>1534</v>
      </c>
      <c r="AI3338" s="1" t="s">
        <v>70</v>
      </c>
      <c r="AJ3338" s="1" t="s">
        <v>71</v>
      </c>
      <c r="AK3338" s="1" t="s">
        <v>72</v>
      </c>
      <c r="AL3338">
        <v>1</v>
      </c>
      <c r="AM3338" s="1" t="s">
        <v>6847</v>
      </c>
      <c r="AN3338" s="2">
        <v>46174</v>
      </c>
      <c r="AO3338" s="3">
        <v>46174</v>
      </c>
    </row>
    <row r="3339" spans="1:41">
      <c r="A3339" s="1" t="s">
        <v>6848</v>
      </c>
      <c r="B3339" s="1" t="s">
        <v>3733</v>
      </c>
      <c r="E3339" s="1" t="s">
        <v>3787</v>
      </c>
      <c r="F3339">
        <v>46188.833333333336</v>
      </c>
      <c r="G3339">
        <v>46189.833333333336</v>
      </c>
      <c r="H3339">
        <v>46173.833333333336</v>
      </c>
      <c r="I3339">
        <v>46203.833333333336</v>
      </c>
      <c r="J3339" s="1" t="s">
        <v>3751</v>
      </c>
      <c r="K3339" s="1" t="s">
        <v>124</v>
      </c>
      <c r="L3339" s="1" t="s">
        <v>3752</v>
      </c>
      <c r="M3339" s="1" t="s">
        <v>3801</v>
      </c>
      <c r="N3339" s="1" t="s">
        <v>3738</v>
      </c>
      <c r="O3339" s="1" t="s">
        <v>49</v>
      </c>
      <c r="P3339">
        <v>5.1948999999999996</v>
      </c>
      <c r="Q3339" s="1" t="s">
        <v>3754</v>
      </c>
      <c r="R3339">
        <v>6.2500144372365201</v>
      </c>
      <c r="S3339" s="1" t="s">
        <v>51</v>
      </c>
      <c r="T3339" s="1" t="s">
        <v>52</v>
      </c>
      <c r="U3339">
        <v>32.468200000000003</v>
      </c>
      <c r="V3339">
        <v>30.844799999999999</v>
      </c>
      <c r="W3339">
        <v>30.844799999999999</v>
      </c>
      <c r="X3339" s="1" t="s">
        <v>53</v>
      </c>
      <c r="Y3339" s="1" t="s">
        <v>49</v>
      </c>
      <c r="Z3339" s="1" t="s">
        <v>3752</v>
      </c>
      <c r="AA3339" s="1" t="s">
        <v>3789</v>
      </c>
      <c r="AB3339" s="1" t="s">
        <v>3790</v>
      </c>
      <c r="AC3339" s="1" t="s">
        <v>125</v>
      </c>
      <c r="AD3339" s="1" t="s">
        <v>3791</v>
      </c>
      <c r="AE3339" s="1" t="s">
        <v>3792</v>
      </c>
      <c r="AF3339" s="1" t="s">
        <v>70</v>
      </c>
      <c r="AG3339" s="1" t="s">
        <v>3745</v>
      </c>
      <c r="AH3339">
        <v>1535</v>
      </c>
      <c r="AI3339" s="1" t="s">
        <v>70</v>
      </c>
      <c r="AJ3339" s="1" t="s">
        <v>71</v>
      </c>
      <c r="AK3339" s="1" t="s">
        <v>72</v>
      </c>
      <c r="AL3339">
        <v>1</v>
      </c>
      <c r="AM3339" s="1" t="s">
        <v>6849</v>
      </c>
      <c r="AN3339" s="2">
        <v>46174</v>
      </c>
      <c r="AO3339" s="3">
        <v>46174</v>
      </c>
    </row>
    <row r="3340" spans="1:41">
      <c r="A3340" s="1" t="s">
        <v>6850</v>
      </c>
      <c r="B3340" s="1" t="s">
        <v>3733</v>
      </c>
      <c r="E3340" s="1" t="s">
        <v>3787</v>
      </c>
      <c r="F3340">
        <v>46188.833333333336</v>
      </c>
      <c r="G3340">
        <v>46189.833333333336</v>
      </c>
      <c r="H3340">
        <v>46173.833333333336</v>
      </c>
      <c r="I3340">
        <v>46203.833333333336</v>
      </c>
      <c r="J3340" s="1" t="s">
        <v>3760</v>
      </c>
      <c r="K3340" s="1" t="s">
        <v>76</v>
      </c>
      <c r="L3340" s="1" t="s">
        <v>3761</v>
      </c>
      <c r="M3340" s="1" t="s">
        <v>3804</v>
      </c>
      <c r="N3340" s="1" t="s">
        <v>3738</v>
      </c>
      <c r="O3340" s="1" t="s">
        <v>49</v>
      </c>
      <c r="P3340">
        <v>133.3811</v>
      </c>
      <c r="Q3340" s="1" t="s">
        <v>3763</v>
      </c>
      <c r="R3340">
        <v>2.5999935523098851E-2</v>
      </c>
      <c r="S3340" s="1" t="s">
        <v>51</v>
      </c>
      <c r="T3340" s="1" t="s">
        <v>52</v>
      </c>
      <c r="U3340">
        <v>3.4679000000000002</v>
      </c>
      <c r="V3340">
        <v>3.2010999999999998</v>
      </c>
      <c r="W3340">
        <v>3.2010999999999998</v>
      </c>
      <c r="X3340" s="1" t="s">
        <v>53</v>
      </c>
      <c r="Y3340" s="1" t="s">
        <v>49</v>
      </c>
      <c r="Z3340" s="1" t="s">
        <v>3761</v>
      </c>
      <c r="AA3340" s="1" t="s">
        <v>3789</v>
      </c>
      <c r="AB3340" s="1" t="s">
        <v>3790</v>
      </c>
      <c r="AC3340" s="1" t="s">
        <v>125</v>
      </c>
      <c r="AD3340" s="1" t="s">
        <v>3791</v>
      </c>
      <c r="AE3340" s="1" t="s">
        <v>3792</v>
      </c>
      <c r="AF3340" s="1" t="s">
        <v>70</v>
      </c>
      <c r="AG3340" s="1" t="s">
        <v>3745</v>
      </c>
      <c r="AH3340">
        <v>1536</v>
      </c>
      <c r="AI3340" s="1" t="s">
        <v>70</v>
      </c>
      <c r="AJ3340" s="1" t="s">
        <v>71</v>
      </c>
      <c r="AK3340" s="1" t="s">
        <v>72</v>
      </c>
      <c r="AL3340">
        <v>1</v>
      </c>
      <c r="AM3340" s="1" t="s">
        <v>6851</v>
      </c>
      <c r="AN3340" s="2">
        <v>46174</v>
      </c>
      <c r="AO3340" s="3">
        <v>46174</v>
      </c>
    </row>
    <row r="3341" spans="1:41">
      <c r="A3341" s="1" t="s">
        <v>6852</v>
      </c>
      <c r="B3341" s="1" t="s">
        <v>3733</v>
      </c>
      <c r="E3341" s="1" t="s">
        <v>3787</v>
      </c>
      <c r="F3341">
        <v>46188.833333333336</v>
      </c>
      <c r="G3341">
        <v>46189.833333333336</v>
      </c>
      <c r="H3341">
        <v>46173.833333333336</v>
      </c>
      <c r="I3341">
        <v>46203.833333333336</v>
      </c>
      <c r="J3341" s="1" t="s">
        <v>3760</v>
      </c>
      <c r="K3341" s="1" t="s">
        <v>76</v>
      </c>
      <c r="L3341" s="1" t="s">
        <v>3761</v>
      </c>
      <c r="M3341" s="1" t="s">
        <v>3807</v>
      </c>
      <c r="N3341" s="1" t="s">
        <v>3738</v>
      </c>
      <c r="O3341" s="1" t="s">
        <v>49</v>
      </c>
      <c r="P3341">
        <v>153.56309999999999</v>
      </c>
      <c r="Q3341" s="1" t="s">
        <v>3763</v>
      </c>
      <c r="R3341">
        <v>2.5999735613568626E-2</v>
      </c>
      <c r="S3341" s="1" t="s">
        <v>51</v>
      </c>
      <c r="T3341" s="1" t="s">
        <v>52</v>
      </c>
      <c r="U3341">
        <v>3.9925999999999999</v>
      </c>
      <c r="V3341">
        <v>3.6855000000000002</v>
      </c>
      <c r="W3341">
        <v>3.6855000000000002</v>
      </c>
      <c r="X3341" s="1" t="s">
        <v>53</v>
      </c>
      <c r="Y3341" s="1" t="s">
        <v>49</v>
      </c>
      <c r="Z3341" s="1" t="s">
        <v>3761</v>
      </c>
      <c r="AA3341" s="1" t="s">
        <v>3789</v>
      </c>
      <c r="AB3341" s="1" t="s">
        <v>3790</v>
      </c>
      <c r="AC3341" s="1" t="s">
        <v>125</v>
      </c>
      <c r="AD3341" s="1" t="s">
        <v>3791</v>
      </c>
      <c r="AE3341" s="1" t="s">
        <v>3792</v>
      </c>
      <c r="AF3341" s="1" t="s">
        <v>70</v>
      </c>
      <c r="AG3341" s="1" t="s">
        <v>3745</v>
      </c>
      <c r="AH3341">
        <v>1537</v>
      </c>
      <c r="AI3341" s="1" t="s">
        <v>70</v>
      </c>
      <c r="AJ3341" s="1" t="s">
        <v>71</v>
      </c>
      <c r="AK3341" s="1" t="s">
        <v>72</v>
      </c>
      <c r="AL3341">
        <v>1</v>
      </c>
      <c r="AM3341" s="1" t="s">
        <v>6853</v>
      </c>
      <c r="AN3341" s="2">
        <v>46174</v>
      </c>
      <c r="AO3341" s="3">
        <v>46174</v>
      </c>
    </row>
    <row r="3342" spans="1:41">
      <c r="A3342" s="1" t="s">
        <v>6854</v>
      </c>
      <c r="B3342" s="1" t="s">
        <v>3733</v>
      </c>
      <c r="E3342" s="1" t="s">
        <v>3787</v>
      </c>
      <c r="F3342">
        <v>46188.833333333336</v>
      </c>
      <c r="G3342">
        <v>46189.833333333336</v>
      </c>
      <c r="H3342">
        <v>46173.833333333336</v>
      </c>
      <c r="I3342">
        <v>46203.833333333336</v>
      </c>
      <c r="J3342" s="1" t="s">
        <v>3769</v>
      </c>
      <c r="K3342" s="1" t="s">
        <v>87</v>
      </c>
      <c r="L3342" s="1" t="s">
        <v>3770</v>
      </c>
      <c r="M3342" s="1" t="s">
        <v>3810</v>
      </c>
      <c r="N3342" s="1" t="s">
        <v>3738</v>
      </c>
      <c r="O3342" s="1" t="s">
        <v>49</v>
      </c>
      <c r="P3342">
        <v>188.6078</v>
      </c>
      <c r="Q3342" s="1" t="s">
        <v>3739</v>
      </c>
      <c r="R3342">
        <v>8.259997730740723E-2</v>
      </c>
      <c r="S3342" s="1" t="s">
        <v>3740</v>
      </c>
      <c r="T3342" s="1" t="s">
        <v>52</v>
      </c>
      <c r="U3342">
        <v>15.579000000000001</v>
      </c>
      <c r="V3342">
        <v>12.840400000000001</v>
      </c>
      <c r="W3342">
        <v>12.840400000000001</v>
      </c>
      <c r="X3342" s="1" t="s">
        <v>53</v>
      </c>
      <c r="Y3342" s="1" t="s">
        <v>49</v>
      </c>
      <c r="Z3342" s="1" t="s">
        <v>3770</v>
      </c>
      <c r="AA3342" s="1" t="s">
        <v>3789</v>
      </c>
      <c r="AB3342" s="1" t="s">
        <v>3790</v>
      </c>
      <c r="AC3342" s="1" t="s">
        <v>125</v>
      </c>
      <c r="AD3342" s="1" t="s">
        <v>3791</v>
      </c>
      <c r="AE3342" s="1" t="s">
        <v>3792</v>
      </c>
      <c r="AF3342" s="1" t="s">
        <v>70</v>
      </c>
      <c r="AG3342" s="1" t="s">
        <v>3745</v>
      </c>
      <c r="AH3342">
        <v>1538</v>
      </c>
      <c r="AI3342" s="1" t="s">
        <v>70</v>
      </c>
      <c r="AJ3342" s="1" t="s">
        <v>71</v>
      </c>
      <c r="AK3342" s="1" t="s">
        <v>72</v>
      </c>
      <c r="AL3342">
        <v>1</v>
      </c>
      <c r="AM3342" s="1" t="s">
        <v>6855</v>
      </c>
      <c r="AN3342" s="2">
        <v>46174</v>
      </c>
      <c r="AO3342" s="3">
        <v>46174</v>
      </c>
    </row>
    <row r="3343" spans="1:41">
      <c r="A3343" s="1" t="s">
        <v>6856</v>
      </c>
      <c r="B3343" s="1" t="s">
        <v>3733</v>
      </c>
      <c r="E3343" s="1" t="s">
        <v>3787</v>
      </c>
      <c r="F3343">
        <v>46188.833333333336</v>
      </c>
      <c r="G3343">
        <v>46189.833333333336</v>
      </c>
      <c r="H3343">
        <v>46173.833333333336</v>
      </c>
      <c r="I3343">
        <v>46203.833333333336</v>
      </c>
      <c r="J3343" s="1" t="s">
        <v>3769</v>
      </c>
      <c r="K3343" s="1" t="s">
        <v>87</v>
      </c>
      <c r="L3343" s="1" t="s">
        <v>3770</v>
      </c>
      <c r="M3343" s="1" t="s">
        <v>3813</v>
      </c>
      <c r="N3343" s="1" t="s">
        <v>3738</v>
      </c>
      <c r="O3343" s="1" t="s">
        <v>49</v>
      </c>
      <c r="P3343">
        <v>188.10939999999999</v>
      </c>
      <c r="Q3343" s="1" t="s">
        <v>3739</v>
      </c>
      <c r="R3343">
        <v>8.2599806282939614E-2</v>
      </c>
      <c r="S3343" s="1" t="s">
        <v>3740</v>
      </c>
      <c r="T3343" s="1" t="s">
        <v>52</v>
      </c>
      <c r="U3343">
        <v>15.537800000000001</v>
      </c>
      <c r="V3343">
        <v>12.8065</v>
      </c>
      <c r="W3343">
        <v>12.8065</v>
      </c>
      <c r="X3343" s="1" t="s">
        <v>53</v>
      </c>
      <c r="Y3343" s="1" t="s">
        <v>49</v>
      </c>
      <c r="Z3343" s="1" t="s">
        <v>3770</v>
      </c>
      <c r="AA3343" s="1" t="s">
        <v>3789</v>
      </c>
      <c r="AB3343" s="1" t="s">
        <v>3790</v>
      </c>
      <c r="AC3343" s="1" t="s">
        <v>125</v>
      </c>
      <c r="AD3343" s="1" t="s">
        <v>3791</v>
      </c>
      <c r="AE3343" s="1" t="s">
        <v>3792</v>
      </c>
      <c r="AF3343" s="1" t="s">
        <v>70</v>
      </c>
      <c r="AG3343" s="1" t="s">
        <v>3745</v>
      </c>
      <c r="AH3343">
        <v>1539</v>
      </c>
      <c r="AI3343" s="1" t="s">
        <v>70</v>
      </c>
      <c r="AJ3343" s="1" t="s">
        <v>71</v>
      </c>
      <c r="AK3343" s="1" t="s">
        <v>72</v>
      </c>
      <c r="AL3343">
        <v>1</v>
      </c>
      <c r="AM3343" s="1" t="s">
        <v>6857</v>
      </c>
      <c r="AN3343" s="2">
        <v>46174</v>
      </c>
      <c r="AO3343" s="3">
        <v>46174</v>
      </c>
    </row>
    <row r="3344" spans="1:41">
      <c r="A3344" s="1" t="s">
        <v>6858</v>
      </c>
      <c r="B3344" s="1" t="s">
        <v>3733</v>
      </c>
      <c r="E3344" s="1" t="s">
        <v>3787</v>
      </c>
      <c r="F3344">
        <v>46188.833333333336</v>
      </c>
      <c r="G3344">
        <v>46189.833333333336</v>
      </c>
      <c r="H3344">
        <v>46173.833333333336</v>
      </c>
      <c r="I3344">
        <v>46203.833333333336</v>
      </c>
      <c r="J3344" s="1" t="s">
        <v>3777</v>
      </c>
      <c r="K3344" s="1" t="s">
        <v>107</v>
      </c>
      <c r="L3344" s="1" t="s">
        <v>3778</v>
      </c>
      <c r="M3344" s="1" t="s">
        <v>3816</v>
      </c>
      <c r="N3344" s="1" t="s">
        <v>3738</v>
      </c>
      <c r="O3344" s="1" t="s">
        <v>49</v>
      </c>
      <c r="P3344">
        <v>132.9229</v>
      </c>
      <c r="Q3344" s="1" t="s">
        <v>3780</v>
      </c>
      <c r="R3344">
        <v>0.50000037615790804</v>
      </c>
      <c r="S3344" s="1" t="s">
        <v>51</v>
      </c>
      <c r="T3344" s="1" t="s">
        <v>52</v>
      </c>
      <c r="U3344">
        <v>66.461500000000001</v>
      </c>
      <c r="V3344">
        <v>61.144500000000001</v>
      </c>
      <c r="W3344">
        <v>61.144500000000001</v>
      </c>
      <c r="X3344" s="1" t="s">
        <v>53</v>
      </c>
      <c r="Y3344" s="1" t="s">
        <v>49</v>
      </c>
      <c r="Z3344" s="1" t="s">
        <v>3778</v>
      </c>
      <c r="AA3344" s="1" t="s">
        <v>3817</v>
      </c>
      <c r="AB3344" s="1" t="s">
        <v>3790</v>
      </c>
      <c r="AC3344" s="1" t="s">
        <v>125</v>
      </c>
      <c r="AD3344" s="1" t="s">
        <v>3791</v>
      </c>
      <c r="AE3344" s="1" t="s">
        <v>3792</v>
      </c>
      <c r="AF3344" s="1" t="s">
        <v>70</v>
      </c>
      <c r="AG3344" s="1" t="s">
        <v>3745</v>
      </c>
      <c r="AH3344">
        <v>1540</v>
      </c>
      <c r="AI3344" s="1" t="s">
        <v>113</v>
      </c>
      <c r="AJ3344" s="1" t="s">
        <v>114</v>
      </c>
      <c r="AK3344" s="1" t="s">
        <v>115</v>
      </c>
      <c r="AL3344">
        <v>1</v>
      </c>
      <c r="AM3344" s="1" t="s">
        <v>6859</v>
      </c>
      <c r="AN3344" s="2">
        <v>46174</v>
      </c>
      <c r="AO3344" s="3">
        <v>46174</v>
      </c>
    </row>
    <row r="3345" spans="1:41">
      <c r="A3345" s="1" t="s">
        <v>6860</v>
      </c>
      <c r="B3345" s="1" t="s">
        <v>3733</v>
      </c>
      <c r="E3345" s="1" t="s">
        <v>3787</v>
      </c>
      <c r="F3345">
        <v>46188.833333333336</v>
      </c>
      <c r="G3345">
        <v>46189.833333333336</v>
      </c>
      <c r="H3345">
        <v>46173.833333333336</v>
      </c>
      <c r="I3345">
        <v>46203.833333333336</v>
      </c>
      <c r="J3345" s="1" t="s">
        <v>3777</v>
      </c>
      <c r="K3345" s="1" t="s">
        <v>107</v>
      </c>
      <c r="L3345" s="1" t="s">
        <v>3778</v>
      </c>
      <c r="M3345" s="1" t="s">
        <v>3820</v>
      </c>
      <c r="N3345" s="1" t="s">
        <v>3738</v>
      </c>
      <c r="O3345" s="1" t="s">
        <v>49</v>
      </c>
      <c r="P3345">
        <v>143.39680000000001</v>
      </c>
      <c r="Q3345" s="1" t="s">
        <v>3780</v>
      </c>
      <c r="R3345">
        <v>0.5</v>
      </c>
      <c r="S3345" s="1" t="s">
        <v>51</v>
      </c>
      <c r="T3345" s="1" t="s">
        <v>52</v>
      </c>
      <c r="U3345">
        <v>71.698400000000007</v>
      </c>
      <c r="V3345">
        <v>65.962500000000006</v>
      </c>
      <c r="W3345">
        <v>65.962500000000006</v>
      </c>
      <c r="X3345" s="1" t="s">
        <v>53</v>
      </c>
      <c r="Y3345" s="1" t="s">
        <v>49</v>
      </c>
      <c r="Z3345" s="1" t="s">
        <v>3778</v>
      </c>
      <c r="AA3345" s="1" t="s">
        <v>3817</v>
      </c>
      <c r="AB3345" s="1" t="s">
        <v>3790</v>
      </c>
      <c r="AC3345" s="1" t="s">
        <v>125</v>
      </c>
      <c r="AD3345" s="1" t="s">
        <v>3791</v>
      </c>
      <c r="AE3345" s="1" t="s">
        <v>3792</v>
      </c>
      <c r="AF3345" s="1" t="s">
        <v>70</v>
      </c>
      <c r="AG3345" s="1" t="s">
        <v>3745</v>
      </c>
      <c r="AH3345">
        <v>1541</v>
      </c>
      <c r="AI3345" s="1" t="s">
        <v>113</v>
      </c>
      <c r="AJ3345" s="1" t="s">
        <v>114</v>
      </c>
      <c r="AK3345" s="1" t="s">
        <v>115</v>
      </c>
      <c r="AL3345">
        <v>1</v>
      </c>
      <c r="AM3345" s="1" t="s">
        <v>6861</v>
      </c>
      <c r="AN3345" s="2">
        <v>46174</v>
      </c>
      <c r="AO3345" s="3">
        <v>46174</v>
      </c>
    </row>
    <row r="3346" spans="1:41">
      <c r="A3346" s="1" t="s">
        <v>6862</v>
      </c>
      <c r="B3346" s="1" t="s">
        <v>3733</v>
      </c>
      <c r="E3346" s="1" t="s">
        <v>3734</v>
      </c>
      <c r="F3346">
        <v>46189.833333333336</v>
      </c>
      <c r="G3346">
        <v>46190.833333333336</v>
      </c>
      <c r="H3346">
        <v>46173.833333333336</v>
      </c>
      <c r="I3346">
        <v>46203.833333333336</v>
      </c>
      <c r="J3346" s="1" t="s">
        <v>3735</v>
      </c>
      <c r="K3346" s="1" t="s">
        <v>45</v>
      </c>
      <c r="L3346" s="1" t="s">
        <v>3736</v>
      </c>
      <c r="M3346" s="1" t="s">
        <v>3737</v>
      </c>
      <c r="N3346" s="1" t="s">
        <v>3738</v>
      </c>
      <c r="O3346" s="1" t="s">
        <v>49</v>
      </c>
      <c r="P3346">
        <v>1480.2318</v>
      </c>
      <c r="Q3346" s="1" t="s">
        <v>3739</v>
      </c>
      <c r="R3346">
        <v>3.1610994980651008E-2</v>
      </c>
      <c r="S3346" s="1" t="s">
        <v>3740</v>
      </c>
      <c r="T3346" s="1" t="s">
        <v>52</v>
      </c>
      <c r="U3346">
        <v>46.791600000000003</v>
      </c>
      <c r="V3346">
        <v>37.9679</v>
      </c>
      <c r="W3346">
        <v>37.9679</v>
      </c>
      <c r="X3346" s="1" t="s">
        <v>53</v>
      </c>
      <c r="Y3346" s="1" t="s">
        <v>49</v>
      </c>
      <c r="Z3346" s="1" t="s">
        <v>3736</v>
      </c>
      <c r="AA3346" s="1" t="s">
        <v>3741</v>
      </c>
      <c r="AB3346" s="1" t="s">
        <v>3742</v>
      </c>
      <c r="AC3346" s="1" t="s">
        <v>67</v>
      </c>
      <c r="AD3346" s="1" t="s">
        <v>3743</v>
      </c>
      <c r="AE3346" s="1" t="s">
        <v>3744</v>
      </c>
      <c r="AF3346" s="1" t="s">
        <v>70</v>
      </c>
      <c r="AG3346" s="1" t="s">
        <v>3745</v>
      </c>
      <c r="AH3346">
        <v>1542</v>
      </c>
      <c r="AI3346" s="1" t="s">
        <v>70</v>
      </c>
      <c r="AJ3346" s="1" t="s">
        <v>71</v>
      </c>
      <c r="AK3346" s="1" t="s">
        <v>72</v>
      </c>
      <c r="AL3346">
        <v>1</v>
      </c>
      <c r="AM3346" s="1" t="s">
        <v>6863</v>
      </c>
      <c r="AN3346" s="2">
        <v>46174</v>
      </c>
      <c r="AO3346" s="3">
        <v>46174</v>
      </c>
    </row>
    <row r="3347" spans="1:41">
      <c r="A3347" s="1" t="s">
        <v>6864</v>
      </c>
      <c r="B3347" s="1" t="s">
        <v>3733</v>
      </c>
      <c r="E3347" s="1" t="s">
        <v>3734</v>
      </c>
      <c r="F3347">
        <v>46189.833333333336</v>
      </c>
      <c r="G3347">
        <v>46190.833333333336</v>
      </c>
      <c r="H3347">
        <v>46173.833333333336</v>
      </c>
      <c r="I3347">
        <v>46203.833333333336</v>
      </c>
      <c r="J3347" s="1" t="s">
        <v>3735</v>
      </c>
      <c r="K3347" s="1" t="s">
        <v>45</v>
      </c>
      <c r="L3347" s="1" t="s">
        <v>3736</v>
      </c>
      <c r="M3347" s="1" t="s">
        <v>3748</v>
      </c>
      <c r="N3347" s="1" t="s">
        <v>3738</v>
      </c>
      <c r="O3347" s="1" t="s">
        <v>49</v>
      </c>
      <c r="P3347">
        <v>1362.1314</v>
      </c>
      <c r="Q3347" s="1" t="s">
        <v>3739</v>
      </c>
      <c r="R3347">
        <v>3.1610973801793278E-2</v>
      </c>
      <c r="S3347" s="1" t="s">
        <v>3740</v>
      </c>
      <c r="T3347" s="1" t="s">
        <v>52</v>
      </c>
      <c r="U3347">
        <v>43.058300000000003</v>
      </c>
      <c r="V3347">
        <v>34.938600000000001</v>
      </c>
      <c r="W3347">
        <v>34.938600000000001</v>
      </c>
      <c r="X3347" s="1" t="s">
        <v>53</v>
      </c>
      <c r="Y3347" s="1" t="s">
        <v>49</v>
      </c>
      <c r="Z3347" s="1" t="s">
        <v>3736</v>
      </c>
      <c r="AA3347" s="1" t="s">
        <v>3741</v>
      </c>
      <c r="AB3347" s="1" t="s">
        <v>3742</v>
      </c>
      <c r="AC3347" s="1" t="s">
        <v>67</v>
      </c>
      <c r="AD3347" s="1" t="s">
        <v>3743</v>
      </c>
      <c r="AE3347" s="1" t="s">
        <v>3744</v>
      </c>
      <c r="AF3347" s="1" t="s">
        <v>70</v>
      </c>
      <c r="AG3347" s="1" t="s">
        <v>3745</v>
      </c>
      <c r="AH3347">
        <v>1543</v>
      </c>
      <c r="AI3347" s="1" t="s">
        <v>70</v>
      </c>
      <c r="AJ3347" s="1" t="s">
        <v>71</v>
      </c>
      <c r="AK3347" s="1" t="s">
        <v>72</v>
      </c>
      <c r="AL3347">
        <v>1</v>
      </c>
      <c r="AM3347" s="1" t="s">
        <v>6865</v>
      </c>
      <c r="AN3347" s="2">
        <v>46174</v>
      </c>
      <c r="AO3347" s="3">
        <v>46174</v>
      </c>
    </row>
    <row r="3348" spans="1:41">
      <c r="A3348" s="1" t="s">
        <v>6866</v>
      </c>
      <c r="B3348" s="1" t="s">
        <v>3733</v>
      </c>
      <c r="E3348" s="1" t="s">
        <v>3734</v>
      </c>
      <c r="F3348">
        <v>46189.833333333336</v>
      </c>
      <c r="G3348">
        <v>46190.833333333336</v>
      </c>
      <c r="H3348">
        <v>46173.833333333336</v>
      </c>
      <c r="I3348">
        <v>46203.833333333336</v>
      </c>
      <c r="J3348" s="1" t="s">
        <v>3751</v>
      </c>
      <c r="K3348" s="1" t="s">
        <v>124</v>
      </c>
      <c r="L3348" s="1" t="s">
        <v>3752</v>
      </c>
      <c r="M3348" s="1" t="s">
        <v>3753</v>
      </c>
      <c r="N3348" s="1" t="s">
        <v>3738</v>
      </c>
      <c r="O3348" s="1" t="s">
        <v>49</v>
      </c>
      <c r="P3348">
        <v>11.9125</v>
      </c>
      <c r="Q3348" s="1" t="s">
        <v>3754</v>
      </c>
      <c r="R3348">
        <v>6.2499811122770206</v>
      </c>
      <c r="S3348" s="1" t="s">
        <v>51</v>
      </c>
      <c r="T3348" s="1" t="s">
        <v>52</v>
      </c>
      <c r="U3348">
        <v>74.4529</v>
      </c>
      <c r="V3348">
        <v>70.7303</v>
      </c>
      <c r="W3348">
        <v>70.7303</v>
      </c>
      <c r="X3348" s="1" t="s">
        <v>53</v>
      </c>
      <c r="Y3348" s="1" t="s">
        <v>49</v>
      </c>
      <c r="Z3348" s="1" t="s">
        <v>3752</v>
      </c>
      <c r="AA3348" s="1" t="s">
        <v>3741</v>
      </c>
      <c r="AB3348" s="1" t="s">
        <v>3742</v>
      </c>
      <c r="AC3348" s="1" t="s">
        <v>67</v>
      </c>
      <c r="AD3348" s="1" t="s">
        <v>3743</v>
      </c>
      <c r="AE3348" s="1" t="s">
        <v>3744</v>
      </c>
      <c r="AF3348" s="1" t="s">
        <v>70</v>
      </c>
      <c r="AG3348" s="1" t="s">
        <v>3745</v>
      </c>
      <c r="AH3348">
        <v>1544</v>
      </c>
      <c r="AI3348" s="1" t="s">
        <v>70</v>
      </c>
      <c r="AJ3348" s="1" t="s">
        <v>71</v>
      </c>
      <c r="AK3348" s="1" t="s">
        <v>72</v>
      </c>
      <c r="AL3348">
        <v>1</v>
      </c>
      <c r="AM3348" s="1" t="s">
        <v>6867</v>
      </c>
      <c r="AN3348" s="2">
        <v>46174</v>
      </c>
      <c r="AO3348" s="3">
        <v>46174</v>
      </c>
    </row>
    <row r="3349" spans="1:41">
      <c r="A3349" s="1" t="s">
        <v>6868</v>
      </c>
      <c r="B3349" s="1" t="s">
        <v>3733</v>
      </c>
      <c r="E3349" s="1" t="s">
        <v>3734</v>
      </c>
      <c r="F3349">
        <v>46189.833333333336</v>
      </c>
      <c r="G3349">
        <v>46190.833333333336</v>
      </c>
      <c r="H3349">
        <v>46173.833333333336</v>
      </c>
      <c r="I3349">
        <v>46203.833333333336</v>
      </c>
      <c r="J3349" s="1" t="s">
        <v>3751</v>
      </c>
      <c r="K3349" s="1" t="s">
        <v>124</v>
      </c>
      <c r="L3349" s="1" t="s">
        <v>3752</v>
      </c>
      <c r="M3349" s="1" t="s">
        <v>3757</v>
      </c>
      <c r="N3349" s="1" t="s">
        <v>3738</v>
      </c>
      <c r="O3349" s="1" t="s">
        <v>49</v>
      </c>
      <c r="P3349">
        <v>12.446999999999999</v>
      </c>
      <c r="Q3349" s="1" t="s">
        <v>3754</v>
      </c>
      <c r="R3349">
        <v>6.2499799148389164</v>
      </c>
      <c r="S3349" s="1" t="s">
        <v>51</v>
      </c>
      <c r="T3349" s="1" t="s">
        <v>52</v>
      </c>
      <c r="U3349">
        <v>77.793499999999995</v>
      </c>
      <c r="V3349">
        <v>73.903800000000004</v>
      </c>
      <c r="W3349">
        <v>73.903800000000004</v>
      </c>
      <c r="X3349" s="1" t="s">
        <v>53</v>
      </c>
      <c r="Y3349" s="1" t="s">
        <v>49</v>
      </c>
      <c r="Z3349" s="1" t="s">
        <v>3752</v>
      </c>
      <c r="AA3349" s="1" t="s">
        <v>3741</v>
      </c>
      <c r="AB3349" s="1" t="s">
        <v>3742</v>
      </c>
      <c r="AC3349" s="1" t="s">
        <v>67</v>
      </c>
      <c r="AD3349" s="1" t="s">
        <v>3743</v>
      </c>
      <c r="AE3349" s="1" t="s">
        <v>3744</v>
      </c>
      <c r="AF3349" s="1" t="s">
        <v>70</v>
      </c>
      <c r="AG3349" s="1" t="s">
        <v>3745</v>
      </c>
      <c r="AH3349">
        <v>1545</v>
      </c>
      <c r="AI3349" s="1" t="s">
        <v>70</v>
      </c>
      <c r="AJ3349" s="1" t="s">
        <v>71</v>
      </c>
      <c r="AK3349" s="1" t="s">
        <v>72</v>
      </c>
      <c r="AL3349">
        <v>1</v>
      </c>
      <c r="AM3349" s="1" t="s">
        <v>6869</v>
      </c>
      <c r="AN3349" s="2">
        <v>46174</v>
      </c>
      <c r="AO3349" s="3">
        <v>46174</v>
      </c>
    </row>
    <row r="3350" spans="1:41">
      <c r="A3350" s="1" t="s">
        <v>6870</v>
      </c>
      <c r="B3350" s="1" t="s">
        <v>3733</v>
      </c>
      <c r="E3350" s="1" t="s">
        <v>3734</v>
      </c>
      <c r="F3350">
        <v>46189.833333333336</v>
      </c>
      <c r="G3350">
        <v>46190.833333333336</v>
      </c>
      <c r="H3350">
        <v>46173.833333333336</v>
      </c>
      <c r="I3350">
        <v>46203.833333333336</v>
      </c>
      <c r="J3350" s="1" t="s">
        <v>3760</v>
      </c>
      <c r="K3350" s="1" t="s">
        <v>76</v>
      </c>
      <c r="L3350" s="1" t="s">
        <v>3761</v>
      </c>
      <c r="M3350" s="1" t="s">
        <v>3762</v>
      </c>
      <c r="N3350" s="1" t="s">
        <v>3738</v>
      </c>
      <c r="O3350" s="1" t="s">
        <v>49</v>
      </c>
      <c r="P3350">
        <v>319.70060000000001</v>
      </c>
      <c r="Q3350" s="1" t="s">
        <v>3763</v>
      </c>
      <c r="R3350">
        <v>2.5999951204345565E-2</v>
      </c>
      <c r="S3350" s="1" t="s">
        <v>51</v>
      </c>
      <c r="T3350" s="1" t="s">
        <v>52</v>
      </c>
      <c r="U3350">
        <v>8.3122000000000007</v>
      </c>
      <c r="V3350">
        <v>7.6727999999999996</v>
      </c>
      <c r="W3350">
        <v>7.6727999999999996</v>
      </c>
      <c r="X3350" s="1" t="s">
        <v>53</v>
      </c>
      <c r="Y3350" s="1" t="s">
        <v>49</v>
      </c>
      <c r="Z3350" s="1" t="s">
        <v>3761</v>
      </c>
      <c r="AA3350" s="1" t="s">
        <v>3741</v>
      </c>
      <c r="AB3350" s="1" t="s">
        <v>3742</v>
      </c>
      <c r="AC3350" s="1" t="s">
        <v>67</v>
      </c>
      <c r="AD3350" s="1" t="s">
        <v>3743</v>
      </c>
      <c r="AE3350" s="1" t="s">
        <v>3744</v>
      </c>
      <c r="AF3350" s="1" t="s">
        <v>70</v>
      </c>
      <c r="AG3350" s="1" t="s">
        <v>3745</v>
      </c>
      <c r="AH3350">
        <v>1546</v>
      </c>
      <c r="AI3350" s="1" t="s">
        <v>70</v>
      </c>
      <c r="AJ3350" s="1" t="s">
        <v>71</v>
      </c>
      <c r="AK3350" s="1" t="s">
        <v>72</v>
      </c>
      <c r="AL3350">
        <v>1</v>
      </c>
      <c r="AM3350" s="1" t="s">
        <v>6871</v>
      </c>
      <c r="AN3350" s="2">
        <v>46174</v>
      </c>
      <c r="AO3350" s="3">
        <v>46174</v>
      </c>
    </row>
    <row r="3351" spans="1:41">
      <c r="A3351" s="1" t="s">
        <v>6872</v>
      </c>
      <c r="B3351" s="1" t="s">
        <v>3733</v>
      </c>
      <c r="E3351" s="1" t="s">
        <v>3734</v>
      </c>
      <c r="F3351">
        <v>46189.833333333336</v>
      </c>
      <c r="G3351">
        <v>46190.833333333336</v>
      </c>
      <c r="H3351">
        <v>46173.833333333336</v>
      </c>
      <c r="I3351">
        <v>46203.833333333336</v>
      </c>
      <c r="J3351" s="1" t="s">
        <v>3760</v>
      </c>
      <c r="K3351" s="1" t="s">
        <v>76</v>
      </c>
      <c r="L3351" s="1" t="s">
        <v>3761</v>
      </c>
      <c r="M3351" s="1" t="s">
        <v>3766</v>
      </c>
      <c r="N3351" s="1" t="s">
        <v>3738</v>
      </c>
      <c r="O3351" s="1" t="s">
        <v>49</v>
      </c>
      <c r="P3351">
        <v>321.57940000000002</v>
      </c>
      <c r="Q3351" s="1" t="s">
        <v>3763</v>
      </c>
      <c r="R3351">
        <v>2.6000110703608505E-2</v>
      </c>
      <c r="S3351" s="1" t="s">
        <v>51</v>
      </c>
      <c r="T3351" s="1" t="s">
        <v>52</v>
      </c>
      <c r="U3351">
        <v>8.3611000000000004</v>
      </c>
      <c r="V3351">
        <v>7.7179000000000002</v>
      </c>
      <c r="W3351">
        <v>7.7179000000000002</v>
      </c>
      <c r="X3351" s="1" t="s">
        <v>53</v>
      </c>
      <c r="Y3351" s="1" t="s">
        <v>49</v>
      </c>
      <c r="Z3351" s="1" t="s">
        <v>3761</v>
      </c>
      <c r="AA3351" s="1" t="s">
        <v>3741</v>
      </c>
      <c r="AB3351" s="1" t="s">
        <v>3742</v>
      </c>
      <c r="AC3351" s="1" t="s">
        <v>67</v>
      </c>
      <c r="AD3351" s="1" t="s">
        <v>3743</v>
      </c>
      <c r="AE3351" s="1" t="s">
        <v>3744</v>
      </c>
      <c r="AF3351" s="1" t="s">
        <v>70</v>
      </c>
      <c r="AG3351" s="1" t="s">
        <v>3745</v>
      </c>
      <c r="AH3351">
        <v>1547</v>
      </c>
      <c r="AI3351" s="1" t="s">
        <v>70</v>
      </c>
      <c r="AJ3351" s="1" t="s">
        <v>71</v>
      </c>
      <c r="AK3351" s="1" t="s">
        <v>72</v>
      </c>
      <c r="AL3351">
        <v>1</v>
      </c>
      <c r="AM3351" s="1" t="s">
        <v>6873</v>
      </c>
      <c r="AN3351" s="2">
        <v>46174</v>
      </c>
      <c r="AO3351" s="3">
        <v>46174</v>
      </c>
    </row>
    <row r="3352" spans="1:41">
      <c r="A3352" s="1" t="s">
        <v>6874</v>
      </c>
      <c r="B3352" s="1" t="s">
        <v>3733</v>
      </c>
      <c r="E3352" s="1" t="s">
        <v>3734</v>
      </c>
      <c r="F3352">
        <v>46189.833333333336</v>
      </c>
      <c r="G3352">
        <v>46190.833333333336</v>
      </c>
      <c r="H3352">
        <v>46173.833333333336</v>
      </c>
      <c r="I3352">
        <v>46203.833333333336</v>
      </c>
      <c r="J3352" s="1" t="s">
        <v>3769</v>
      </c>
      <c r="K3352" s="1" t="s">
        <v>87</v>
      </c>
      <c r="L3352" s="1" t="s">
        <v>3770</v>
      </c>
      <c r="M3352" s="1" t="s">
        <v>3771</v>
      </c>
      <c r="N3352" s="1" t="s">
        <v>3738</v>
      </c>
      <c r="O3352" s="1" t="s">
        <v>49</v>
      </c>
      <c r="P3352">
        <v>414.73790000000002</v>
      </c>
      <c r="Q3352" s="1" t="s">
        <v>3739</v>
      </c>
      <c r="R3352">
        <v>8.2599878139904742E-2</v>
      </c>
      <c r="S3352" s="1" t="s">
        <v>3740</v>
      </c>
      <c r="T3352" s="1" t="s">
        <v>52</v>
      </c>
      <c r="U3352">
        <v>34.257300000000001</v>
      </c>
      <c r="V3352">
        <v>28.235399999999998</v>
      </c>
      <c r="W3352">
        <v>28.235399999999998</v>
      </c>
      <c r="X3352" s="1" t="s">
        <v>53</v>
      </c>
      <c r="Y3352" s="1" t="s">
        <v>49</v>
      </c>
      <c r="Z3352" s="1" t="s">
        <v>3770</v>
      </c>
      <c r="AA3352" s="1" t="s">
        <v>3741</v>
      </c>
      <c r="AB3352" s="1" t="s">
        <v>3742</v>
      </c>
      <c r="AC3352" s="1" t="s">
        <v>67</v>
      </c>
      <c r="AD3352" s="1" t="s">
        <v>3743</v>
      </c>
      <c r="AE3352" s="1" t="s">
        <v>3744</v>
      </c>
      <c r="AF3352" s="1" t="s">
        <v>70</v>
      </c>
      <c r="AG3352" s="1" t="s">
        <v>3745</v>
      </c>
      <c r="AH3352">
        <v>1548</v>
      </c>
      <c r="AI3352" s="1" t="s">
        <v>70</v>
      </c>
      <c r="AJ3352" s="1" t="s">
        <v>71</v>
      </c>
      <c r="AK3352" s="1" t="s">
        <v>72</v>
      </c>
      <c r="AL3352">
        <v>1</v>
      </c>
      <c r="AM3352" s="1" t="s">
        <v>6875</v>
      </c>
      <c r="AN3352" s="2">
        <v>46174</v>
      </c>
      <c r="AO3352" s="3">
        <v>46174</v>
      </c>
    </row>
    <row r="3353" spans="1:41">
      <c r="A3353" s="1" t="s">
        <v>6876</v>
      </c>
      <c r="B3353" s="1" t="s">
        <v>3733</v>
      </c>
      <c r="E3353" s="1" t="s">
        <v>3734</v>
      </c>
      <c r="F3353">
        <v>46189.833333333336</v>
      </c>
      <c r="G3353">
        <v>46190.833333333336</v>
      </c>
      <c r="H3353">
        <v>46173.833333333336</v>
      </c>
      <c r="I3353">
        <v>46203.833333333336</v>
      </c>
      <c r="J3353" s="1" t="s">
        <v>3769</v>
      </c>
      <c r="K3353" s="1" t="s">
        <v>87</v>
      </c>
      <c r="L3353" s="1" t="s">
        <v>3770</v>
      </c>
      <c r="M3353" s="1" t="s">
        <v>3774</v>
      </c>
      <c r="N3353" s="1" t="s">
        <v>3738</v>
      </c>
      <c r="O3353" s="1" t="s">
        <v>49</v>
      </c>
      <c r="P3353">
        <v>418.11939999999998</v>
      </c>
      <c r="Q3353" s="1" t="s">
        <v>3739</v>
      </c>
      <c r="R3353">
        <v>8.2600089830799528E-2</v>
      </c>
      <c r="S3353" s="1" t="s">
        <v>3740</v>
      </c>
      <c r="T3353" s="1" t="s">
        <v>52</v>
      </c>
      <c r="U3353">
        <v>34.536700000000003</v>
      </c>
      <c r="V3353">
        <v>28.465499999999999</v>
      </c>
      <c r="W3353">
        <v>28.465499999999999</v>
      </c>
      <c r="X3353" s="1" t="s">
        <v>53</v>
      </c>
      <c r="Y3353" s="1" t="s">
        <v>49</v>
      </c>
      <c r="Z3353" s="1" t="s">
        <v>3770</v>
      </c>
      <c r="AA3353" s="1" t="s">
        <v>3741</v>
      </c>
      <c r="AB3353" s="1" t="s">
        <v>3742</v>
      </c>
      <c r="AC3353" s="1" t="s">
        <v>67</v>
      </c>
      <c r="AD3353" s="1" t="s">
        <v>3743</v>
      </c>
      <c r="AE3353" s="1" t="s">
        <v>3744</v>
      </c>
      <c r="AF3353" s="1" t="s">
        <v>70</v>
      </c>
      <c r="AG3353" s="1" t="s">
        <v>3745</v>
      </c>
      <c r="AH3353">
        <v>1549</v>
      </c>
      <c r="AI3353" s="1" t="s">
        <v>70</v>
      </c>
      <c r="AJ3353" s="1" t="s">
        <v>71</v>
      </c>
      <c r="AK3353" s="1" t="s">
        <v>72</v>
      </c>
      <c r="AL3353">
        <v>1</v>
      </c>
      <c r="AM3353" s="1" t="s">
        <v>6877</v>
      </c>
      <c r="AN3353" s="2">
        <v>46174</v>
      </c>
      <c r="AO3353" s="3">
        <v>46174</v>
      </c>
    </row>
    <row r="3354" spans="1:41">
      <c r="A3354" s="1" t="s">
        <v>6878</v>
      </c>
      <c r="B3354" s="1" t="s">
        <v>3733</v>
      </c>
      <c r="E3354" s="1" t="s">
        <v>3734</v>
      </c>
      <c r="F3354">
        <v>46189.833333333336</v>
      </c>
      <c r="G3354">
        <v>46190.833333333336</v>
      </c>
      <c r="H3354">
        <v>46173.833333333336</v>
      </c>
      <c r="I3354">
        <v>46203.833333333336</v>
      </c>
      <c r="J3354" s="1" t="s">
        <v>3777</v>
      </c>
      <c r="K3354" s="1" t="s">
        <v>107</v>
      </c>
      <c r="L3354" s="1" t="s">
        <v>3778</v>
      </c>
      <c r="M3354" s="1" t="s">
        <v>3779</v>
      </c>
      <c r="N3354" s="1" t="s">
        <v>3738</v>
      </c>
      <c r="O3354" s="1" t="s">
        <v>49</v>
      </c>
      <c r="P3354">
        <v>277.66739999999999</v>
      </c>
      <c r="Q3354" s="1" t="s">
        <v>3780</v>
      </c>
      <c r="R3354">
        <v>0.5</v>
      </c>
      <c r="S3354" s="1" t="s">
        <v>51</v>
      </c>
      <c r="T3354" s="1" t="s">
        <v>52</v>
      </c>
      <c r="U3354">
        <v>138.83369999999999</v>
      </c>
      <c r="V3354">
        <v>127.727</v>
      </c>
      <c r="W3354">
        <v>127.727</v>
      </c>
      <c r="X3354" s="1" t="s">
        <v>53</v>
      </c>
      <c r="Y3354" s="1" t="s">
        <v>49</v>
      </c>
      <c r="Z3354" s="1" t="s">
        <v>3778</v>
      </c>
      <c r="AA3354" s="1" t="s">
        <v>3781</v>
      </c>
      <c r="AB3354" s="1" t="s">
        <v>3742</v>
      </c>
      <c r="AC3354" s="1" t="s">
        <v>67</v>
      </c>
      <c r="AD3354" s="1" t="s">
        <v>3743</v>
      </c>
      <c r="AE3354" s="1" t="s">
        <v>3744</v>
      </c>
      <c r="AF3354" s="1" t="s">
        <v>70</v>
      </c>
      <c r="AG3354" s="1" t="s">
        <v>3745</v>
      </c>
      <c r="AH3354">
        <v>1550</v>
      </c>
      <c r="AI3354" s="1" t="s">
        <v>113</v>
      </c>
      <c r="AJ3354" s="1" t="s">
        <v>114</v>
      </c>
      <c r="AK3354" s="1" t="s">
        <v>115</v>
      </c>
      <c r="AL3354">
        <v>1</v>
      </c>
      <c r="AM3354" s="1" t="s">
        <v>6879</v>
      </c>
      <c r="AN3354" s="2">
        <v>46174</v>
      </c>
      <c r="AO3354" s="3">
        <v>46174</v>
      </c>
    </row>
    <row r="3355" spans="1:41">
      <c r="A3355" s="1" t="s">
        <v>6880</v>
      </c>
      <c r="B3355" s="1" t="s">
        <v>3733</v>
      </c>
      <c r="E3355" s="1" t="s">
        <v>3734</v>
      </c>
      <c r="F3355">
        <v>46189.833333333336</v>
      </c>
      <c r="G3355">
        <v>46190.833333333336</v>
      </c>
      <c r="H3355">
        <v>46173.833333333336</v>
      </c>
      <c r="I3355">
        <v>46203.833333333336</v>
      </c>
      <c r="J3355" s="1" t="s">
        <v>3777</v>
      </c>
      <c r="K3355" s="1" t="s">
        <v>107</v>
      </c>
      <c r="L3355" s="1" t="s">
        <v>3778</v>
      </c>
      <c r="M3355" s="1" t="s">
        <v>3784</v>
      </c>
      <c r="N3355" s="1" t="s">
        <v>3738</v>
      </c>
      <c r="O3355" s="1" t="s">
        <v>49</v>
      </c>
      <c r="P3355">
        <v>320.4923</v>
      </c>
      <c r="Q3355" s="1" t="s">
        <v>3780</v>
      </c>
      <c r="R3355">
        <v>0.49999984399001168</v>
      </c>
      <c r="S3355" s="1" t="s">
        <v>51</v>
      </c>
      <c r="T3355" s="1" t="s">
        <v>52</v>
      </c>
      <c r="U3355">
        <v>160.24610000000001</v>
      </c>
      <c r="V3355">
        <v>147.4264</v>
      </c>
      <c r="W3355">
        <v>147.4264</v>
      </c>
      <c r="X3355" s="1" t="s">
        <v>53</v>
      </c>
      <c r="Y3355" s="1" t="s">
        <v>49</v>
      </c>
      <c r="Z3355" s="1" t="s">
        <v>3778</v>
      </c>
      <c r="AA3355" s="1" t="s">
        <v>3781</v>
      </c>
      <c r="AB3355" s="1" t="s">
        <v>3742</v>
      </c>
      <c r="AC3355" s="1" t="s">
        <v>67</v>
      </c>
      <c r="AD3355" s="1" t="s">
        <v>3743</v>
      </c>
      <c r="AE3355" s="1" t="s">
        <v>3744</v>
      </c>
      <c r="AF3355" s="1" t="s">
        <v>70</v>
      </c>
      <c r="AG3355" s="1" t="s">
        <v>3745</v>
      </c>
      <c r="AH3355">
        <v>1551</v>
      </c>
      <c r="AI3355" s="1" t="s">
        <v>113</v>
      </c>
      <c r="AJ3355" s="1" t="s">
        <v>114</v>
      </c>
      <c r="AK3355" s="1" t="s">
        <v>115</v>
      </c>
      <c r="AL3355">
        <v>1</v>
      </c>
      <c r="AM3355" s="1" t="s">
        <v>6881</v>
      </c>
      <c r="AN3355" s="2">
        <v>46174</v>
      </c>
      <c r="AO3355" s="3">
        <v>46174</v>
      </c>
    </row>
    <row r="3356" spans="1:41">
      <c r="A3356" s="1" t="s">
        <v>6882</v>
      </c>
      <c r="B3356" s="1" t="s">
        <v>3733</v>
      </c>
      <c r="E3356" s="1" t="s">
        <v>3787</v>
      </c>
      <c r="F3356">
        <v>46189.833333333336</v>
      </c>
      <c r="G3356">
        <v>46190.833333333336</v>
      </c>
      <c r="H3356">
        <v>46173.833333333336</v>
      </c>
      <c r="I3356">
        <v>46203.833333333336</v>
      </c>
      <c r="J3356" s="1" t="s">
        <v>3735</v>
      </c>
      <c r="K3356" s="1" t="s">
        <v>45</v>
      </c>
      <c r="L3356" s="1" t="s">
        <v>3736</v>
      </c>
      <c r="M3356" s="1" t="s">
        <v>3788</v>
      </c>
      <c r="N3356" s="1" t="s">
        <v>3738</v>
      </c>
      <c r="O3356" s="1" t="s">
        <v>49</v>
      </c>
      <c r="P3356">
        <v>647.39</v>
      </c>
      <c r="Q3356" s="1" t="s">
        <v>3739</v>
      </c>
      <c r="R3356">
        <v>3.1610930042169326E-2</v>
      </c>
      <c r="S3356" s="1" t="s">
        <v>3740</v>
      </c>
      <c r="T3356" s="1" t="s">
        <v>52</v>
      </c>
      <c r="U3356">
        <v>20.464600000000001</v>
      </c>
      <c r="V3356">
        <v>16.605499999999999</v>
      </c>
      <c r="W3356">
        <v>16.605499999999999</v>
      </c>
      <c r="X3356" s="1" t="s">
        <v>53</v>
      </c>
      <c r="Y3356" s="1" t="s">
        <v>49</v>
      </c>
      <c r="Z3356" s="1" t="s">
        <v>3736</v>
      </c>
      <c r="AA3356" s="1" t="s">
        <v>55</v>
      </c>
      <c r="AB3356" s="1" t="s">
        <v>56</v>
      </c>
      <c r="AC3356" s="1" t="s">
        <v>57</v>
      </c>
      <c r="AD3356" s="1" t="s">
        <v>58</v>
      </c>
      <c r="AE3356" s="1" t="s">
        <v>59</v>
      </c>
      <c r="AF3356" s="1" t="s">
        <v>56</v>
      </c>
      <c r="AG3356" s="1" t="s">
        <v>3745</v>
      </c>
      <c r="AH3356">
        <v>1552</v>
      </c>
      <c r="AI3356" s="1" t="s">
        <v>56</v>
      </c>
      <c r="AJ3356" s="1" t="s">
        <v>56</v>
      </c>
      <c r="AK3356" s="1" t="s">
        <v>61</v>
      </c>
      <c r="AL3356">
        <v>1</v>
      </c>
      <c r="AM3356" s="1" t="s">
        <v>6883</v>
      </c>
      <c r="AN3356" s="2">
        <v>46174</v>
      </c>
      <c r="AO3356" s="3">
        <v>46174</v>
      </c>
    </row>
    <row r="3357" spans="1:41">
      <c r="A3357" s="1" t="s">
        <v>6884</v>
      </c>
      <c r="B3357" s="1" t="s">
        <v>3733</v>
      </c>
      <c r="E3357" s="1" t="s">
        <v>3787</v>
      </c>
      <c r="F3357">
        <v>46189.833333333336</v>
      </c>
      <c r="G3357">
        <v>46190.833333333336</v>
      </c>
      <c r="H3357">
        <v>46173.833333333336</v>
      </c>
      <c r="I3357">
        <v>46203.833333333336</v>
      </c>
      <c r="J3357" s="1" t="s">
        <v>3735</v>
      </c>
      <c r="K3357" s="1" t="s">
        <v>45</v>
      </c>
      <c r="L3357" s="1" t="s">
        <v>3736</v>
      </c>
      <c r="M3357" s="1" t="s">
        <v>3795</v>
      </c>
      <c r="N3357" s="1" t="s">
        <v>3738</v>
      </c>
      <c r="O3357" s="1" t="s">
        <v>49</v>
      </c>
      <c r="P3357">
        <v>617.83190000000002</v>
      </c>
      <c r="Q3357" s="1" t="s">
        <v>3739</v>
      </c>
      <c r="R3357">
        <v>3.1611025588028072E-2</v>
      </c>
      <c r="S3357" s="1" t="s">
        <v>3740</v>
      </c>
      <c r="T3357" s="1" t="s">
        <v>52</v>
      </c>
      <c r="U3357">
        <v>19.5303</v>
      </c>
      <c r="V3357">
        <v>15.8474</v>
      </c>
      <c r="W3357">
        <v>15.8474</v>
      </c>
      <c r="X3357" s="1" t="s">
        <v>53</v>
      </c>
      <c r="Y3357" s="1" t="s">
        <v>49</v>
      </c>
      <c r="Z3357" s="1" t="s">
        <v>3736</v>
      </c>
      <c r="AA3357" s="1" t="s">
        <v>55</v>
      </c>
      <c r="AB3357" s="1" t="s">
        <v>56</v>
      </c>
      <c r="AC3357" s="1" t="s">
        <v>57</v>
      </c>
      <c r="AD3357" s="1" t="s">
        <v>58</v>
      </c>
      <c r="AE3357" s="1" t="s">
        <v>59</v>
      </c>
      <c r="AF3357" s="1" t="s">
        <v>56</v>
      </c>
      <c r="AG3357" s="1" t="s">
        <v>3745</v>
      </c>
      <c r="AH3357">
        <v>1553</v>
      </c>
      <c r="AI3357" s="1" t="s">
        <v>56</v>
      </c>
      <c r="AJ3357" s="1" t="s">
        <v>56</v>
      </c>
      <c r="AK3357" s="1" t="s">
        <v>61</v>
      </c>
      <c r="AL3357">
        <v>1</v>
      </c>
      <c r="AM3357" s="1" t="s">
        <v>6885</v>
      </c>
      <c r="AN3357" s="2">
        <v>46174</v>
      </c>
      <c r="AO3357" s="3">
        <v>46174</v>
      </c>
    </row>
    <row r="3358" spans="1:41">
      <c r="A3358" s="1" t="s">
        <v>6886</v>
      </c>
      <c r="B3358" s="1" t="s">
        <v>3733</v>
      </c>
      <c r="E3358" s="1" t="s">
        <v>3787</v>
      </c>
      <c r="F3358">
        <v>46189.833333333336</v>
      </c>
      <c r="G3358">
        <v>46190.833333333336</v>
      </c>
      <c r="H3358">
        <v>46173.833333333336</v>
      </c>
      <c r="I3358">
        <v>46203.833333333336</v>
      </c>
      <c r="J3358" s="1" t="s">
        <v>3751</v>
      </c>
      <c r="K3358" s="1" t="s">
        <v>124</v>
      </c>
      <c r="L3358" s="1" t="s">
        <v>3752</v>
      </c>
      <c r="M3358" s="1" t="s">
        <v>3798</v>
      </c>
      <c r="N3358" s="1" t="s">
        <v>3738</v>
      </c>
      <c r="O3358" s="1" t="s">
        <v>49</v>
      </c>
      <c r="P3358">
        <v>4.9762000000000004</v>
      </c>
      <c r="Q3358" s="1" t="s">
        <v>3754</v>
      </c>
      <c r="R3358">
        <v>6.2500502391382975</v>
      </c>
      <c r="S3358" s="1" t="s">
        <v>51</v>
      </c>
      <c r="T3358" s="1" t="s">
        <v>52</v>
      </c>
      <c r="U3358">
        <v>31.101500000000001</v>
      </c>
      <c r="V3358">
        <v>29.546399999999998</v>
      </c>
      <c r="W3358">
        <v>29.546399999999998</v>
      </c>
      <c r="X3358" s="1" t="s">
        <v>53</v>
      </c>
      <c r="Y3358" s="1" t="s">
        <v>49</v>
      </c>
      <c r="Z3358" s="1" t="s">
        <v>3752</v>
      </c>
      <c r="AA3358" s="1" t="s">
        <v>3789</v>
      </c>
      <c r="AB3358" s="1" t="s">
        <v>3790</v>
      </c>
      <c r="AC3358" s="1" t="s">
        <v>125</v>
      </c>
      <c r="AD3358" s="1" t="s">
        <v>3791</v>
      </c>
      <c r="AE3358" s="1" t="s">
        <v>3792</v>
      </c>
      <c r="AF3358" s="1" t="s">
        <v>70</v>
      </c>
      <c r="AG3358" s="1" t="s">
        <v>3745</v>
      </c>
      <c r="AH3358">
        <v>1554</v>
      </c>
      <c r="AI3358" s="1" t="s">
        <v>70</v>
      </c>
      <c r="AJ3358" s="1" t="s">
        <v>71</v>
      </c>
      <c r="AK3358" s="1" t="s">
        <v>72</v>
      </c>
      <c r="AL3358">
        <v>1</v>
      </c>
      <c r="AM3358" s="1" t="s">
        <v>6887</v>
      </c>
      <c r="AN3358" s="2">
        <v>46174</v>
      </c>
      <c r="AO3358" s="3">
        <v>46174</v>
      </c>
    </row>
    <row r="3359" spans="1:41">
      <c r="A3359" s="1" t="s">
        <v>6888</v>
      </c>
      <c r="B3359" s="1" t="s">
        <v>3733</v>
      </c>
      <c r="E3359" s="1" t="s">
        <v>3787</v>
      </c>
      <c r="F3359">
        <v>46189.833333333336</v>
      </c>
      <c r="G3359">
        <v>46190.833333333336</v>
      </c>
      <c r="H3359">
        <v>46173.833333333336</v>
      </c>
      <c r="I3359">
        <v>46203.833333333336</v>
      </c>
      <c r="J3359" s="1" t="s">
        <v>3751</v>
      </c>
      <c r="K3359" s="1" t="s">
        <v>124</v>
      </c>
      <c r="L3359" s="1" t="s">
        <v>3752</v>
      </c>
      <c r="M3359" s="1" t="s">
        <v>3801</v>
      </c>
      <c r="N3359" s="1" t="s">
        <v>3738</v>
      </c>
      <c r="O3359" s="1" t="s">
        <v>49</v>
      </c>
      <c r="P3359">
        <v>4.9619999999999997</v>
      </c>
      <c r="Q3359" s="1" t="s">
        <v>3754</v>
      </c>
      <c r="R3359">
        <v>6.2500604594921398</v>
      </c>
      <c r="S3359" s="1" t="s">
        <v>51</v>
      </c>
      <c r="T3359" s="1" t="s">
        <v>52</v>
      </c>
      <c r="U3359">
        <v>31.012799999999999</v>
      </c>
      <c r="V3359">
        <v>29.462199999999999</v>
      </c>
      <c r="W3359">
        <v>29.462199999999999</v>
      </c>
      <c r="X3359" s="1" t="s">
        <v>53</v>
      </c>
      <c r="Y3359" s="1" t="s">
        <v>49</v>
      </c>
      <c r="Z3359" s="1" t="s">
        <v>3752</v>
      </c>
      <c r="AA3359" s="1" t="s">
        <v>3789</v>
      </c>
      <c r="AB3359" s="1" t="s">
        <v>3790</v>
      </c>
      <c r="AC3359" s="1" t="s">
        <v>125</v>
      </c>
      <c r="AD3359" s="1" t="s">
        <v>3791</v>
      </c>
      <c r="AE3359" s="1" t="s">
        <v>3792</v>
      </c>
      <c r="AF3359" s="1" t="s">
        <v>70</v>
      </c>
      <c r="AG3359" s="1" t="s">
        <v>3745</v>
      </c>
      <c r="AH3359">
        <v>1555</v>
      </c>
      <c r="AI3359" s="1" t="s">
        <v>70</v>
      </c>
      <c r="AJ3359" s="1" t="s">
        <v>71</v>
      </c>
      <c r="AK3359" s="1" t="s">
        <v>72</v>
      </c>
      <c r="AL3359">
        <v>1</v>
      </c>
      <c r="AM3359" s="1" t="s">
        <v>6889</v>
      </c>
      <c r="AN3359" s="2">
        <v>46174</v>
      </c>
      <c r="AO3359" s="3">
        <v>46174</v>
      </c>
    </row>
    <row r="3360" spans="1:41">
      <c r="A3360" s="1" t="s">
        <v>6890</v>
      </c>
      <c r="B3360" s="1" t="s">
        <v>3733</v>
      </c>
      <c r="E3360" s="1" t="s">
        <v>3787</v>
      </c>
      <c r="F3360">
        <v>46189.833333333336</v>
      </c>
      <c r="G3360">
        <v>46190.833333333336</v>
      </c>
      <c r="H3360">
        <v>46173.833333333336</v>
      </c>
      <c r="I3360">
        <v>46203.833333333336</v>
      </c>
      <c r="J3360" s="1" t="s">
        <v>3760</v>
      </c>
      <c r="K3360" s="1" t="s">
        <v>76</v>
      </c>
      <c r="L3360" s="1" t="s">
        <v>3761</v>
      </c>
      <c r="M3360" s="1" t="s">
        <v>3804</v>
      </c>
      <c r="N3360" s="1" t="s">
        <v>3738</v>
      </c>
      <c r="O3360" s="1" t="s">
        <v>49</v>
      </c>
      <c r="P3360">
        <v>145.97219999999999</v>
      </c>
      <c r="Q3360" s="1" t="s">
        <v>3763</v>
      </c>
      <c r="R3360">
        <v>2.6000156194124636E-2</v>
      </c>
      <c r="S3360" s="1" t="s">
        <v>51</v>
      </c>
      <c r="T3360" s="1" t="s">
        <v>52</v>
      </c>
      <c r="U3360">
        <v>3.7953000000000001</v>
      </c>
      <c r="V3360">
        <v>3.5032999999999999</v>
      </c>
      <c r="W3360">
        <v>3.5032999999999999</v>
      </c>
      <c r="X3360" s="1" t="s">
        <v>53</v>
      </c>
      <c r="Y3360" s="1" t="s">
        <v>49</v>
      </c>
      <c r="Z3360" s="1" t="s">
        <v>3761</v>
      </c>
      <c r="AA3360" s="1" t="s">
        <v>3789</v>
      </c>
      <c r="AB3360" s="1" t="s">
        <v>3790</v>
      </c>
      <c r="AC3360" s="1" t="s">
        <v>125</v>
      </c>
      <c r="AD3360" s="1" t="s">
        <v>3791</v>
      </c>
      <c r="AE3360" s="1" t="s">
        <v>3792</v>
      </c>
      <c r="AF3360" s="1" t="s">
        <v>70</v>
      </c>
      <c r="AG3360" s="1" t="s">
        <v>3745</v>
      </c>
      <c r="AH3360">
        <v>1556</v>
      </c>
      <c r="AI3360" s="1" t="s">
        <v>70</v>
      </c>
      <c r="AJ3360" s="1" t="s">
        <v>71</v>
      </c>
      <c r="AK3360" s="1" t="s">
        <v>72</v>
      </c>
      <c r="AL3360">
        <v>1</v>
      </c>
      <c r="AM3360" s="1" t="s">
        <v>6891</v>
      </c>
      <c r="AN3360" s="2">
        <v>46174</v>
      </c>
      <c r="AO3360" s="3">
        <v>46174</v>
      </c>
    </row>
    <row r="3361" spans="1:41">
      <c r="A3361" s="1" t="s">
        <v>6892</v>
      </c>
      <c r="B3361" s="1" t="s">
        <v>3733</v>
      </c>
      <c r="E3361" s="1" t="s">
        <v>3787</v>
      </c>
      <c r="F3361">
        <v>46189.833333333336</v>
      </c>
      <c r="G3361">
        <v>46190.833333333336</v>
      </c>
      <c r="H3361">
        <v>46173.833333333336</v>
      </c>
      <c r="I3361">
        <v>46203.833333333336</v>
      </c>
      <c r="J3361" s="1" t="s">
        <v>3760</v>
      </c>
      <c r="K3361" s="1" t="s">
        <v>76</v>
      </c>
      <c r="L3361" s="1" t="s">
        <v>3761</v>
      </c>
      <c r="M3361" s="1" t="s">
        <v>3807</v>
      </c>
      <c r="N3361" s="1" t="s">
        <v>3738</v>
      </c>
      <c r="O3361" s="1" t="s">
        <v>49</v>
      </c>
      <c r="P3361">
        <v>136.94</v>
      </c>
      <c r="Q3361" s="1" t="s">
        <v>3763</v>
      </c>
      <c r="R3361">
        <v>2.5999707901270631E-2</v>
      </c>
      <c r="S3361" s="1" t="s">
        <v>51</v>
      </c>
      <c r="T3361" s="1" t="s">
        <v>52</v>
      </c>
      <c r="U3361">
        <v>3.5604</v>
      </c>
      <c r="V3361">
        <v>3.2866</v>
      </c>
      <c r="W3361">
        <v>3.2866</v>
      </c>
      <c r="X3361" s="1" t="s">
        <v>53</v>
      </c>
      <c r="Y3361" s="1" t="s">
        <v>49</v>
      </c>
      <c r="Z3361" s="1" t="s">
        <v>3761</v>
      </c>
      <c r="AA3361" s="1" t="s">
        <v>3789</v>
      </c>
      <c r="AB3361" s="1" t="s">
        <v>3790</v>
      </c>
      <c r="AC3361" s="1" t="s">
        <v>125</v>
      </c>
      <c r="AD3361" s="1" t="s">
        <v>3791</v>
      </c>
      <c r="AE3361" s="1" t="s">
        <v>3792</v>
      </c>
      <c r="AF3361" s="1" t="s">
        <v>70</v>
      </c>
      <c r="AG3361" s="1" t="s">
        <v>3745</v>
      </c>
      <c r="AH3361">
        <v>1557</v>
      </c>
      <c r="AI3361" s="1" t="s">
        <v>70</v>
      </c>
      <c r="AJ3361" s="1" t="s">
        <v>71</v>
      </c>
      <c r="AK3361" s="1" t="s">
        <v>72</v>
      </c>
      <c r="AL3361">
        <v>1</v>
      </c>
      <c r="AM3361" s="1" t="s">
        <v>6893</v>
      </c>
      <c r="AN3361" s="2">
        <v>46174</v>
      </c>
      <c r="AO3361" s="3">
        <v>46174</v>
      </c>
    </row>
    <row r="3362" spans="1:41">
      <c r="A3362" s="1" t="s">
        <v>6894</v>
      </c>
      <c r="B3362" s="1" t="s">
        <v>3733</v>
      </c>
      <c r="E3362" s="1" t="s">
        <v>3787</v>
      </c>
      <c r="F3362">
        <v>46189.833333333336</v>
      </c>
      <c r="G3362">
        <v>46190.833333333336</v>
      </c>
      <c r="H3362">
        <v>46173.833333333336</v>
      </c>
      <c r="I3362">
        <v>46203.833333333336</v>
      </c>
      <c r="J3362" s="1" t="s">
        <v>3769</v>
      </c>
      <c r="K3362" s="1" t="s">
        <v>87</v>
      </c>
      <c r="L3362" s="1" t="s">
        <v>3770</v>
      </c>
      <c r="M3362" s="1" t="s">
        <v>3810</v>
      </c>
      <c r="N3362" s="1" t="s">
        <v>3738</v>
      </c>
      <c r="O3362" s="1" t="s">
        <v>49</v>
      </c>
      <c r="P3362">
        <v>189.1302</v>
      </c>
      <c r="Q3362" s="1" t="s">
        <v>3739</v>
      </c>
      <c r="R3362">
        <v>8.2600240469264036E-2</v>
      </c>
      <c r="S3362" s="1" t="s">
        <v>3740</v>
      </c>
      <c r="T3362" s="1" t="s">
        <v>52</v>
      </c>
      <c r="U3362">
        <v>15.622199999999999</v>
      </c>
      <c r="V3362">
        <v>12.8759</v>
      </c>
      <c r="W3362">
        <v>12.8759</v>
      </c>
      <c r="X3362" s="1" t="s">
        <v>53</v>
      </c>
      <c r="Y3362" s="1" t="s">
        <v>49</v>
      </c>
      <c r="Z3362" s="1" t="s">
        <v>3770</v>
      </c>
      <c r="AA3362" s="1" t="s">
        <v>3789</v>
      </c>
      <c r="AB3362" s="1" t="s">
        <v>3790</v>
      </c>
      <c r="AC3362" s="1" t="s">
        <v>125</v>
      </c>
      <c r="AD3362" s="1" t="s">
        <v>3791</v>
      </c>
      <c r="AE3362" s="1" t="s">
        <v>3792</v>
      </c>
      <c r="AF3362" s="1" t="s">
        <v>70</v>
      </c>
      <c r="AG3362" s="1" t="s">
        <v>3745</v>
      </c>
      <c r="AH3362">
        <v>1558</v>
      </c>
      <c r="AI3362" s="1" t="s">
        <v>70</v>
      </c>
      <c r="AJ3362" s="1" t="s">
        <v>71</v>
      </c>
      <c r="AK3362" s="1" t="s">
        <v>72</v>
      </c>
      <c r="AL3362">
        <v>1</v>
      </c>
      <c r="AM3362" s="1" t="s">
        <v>6895</v>
      </c>
      <c r="AN3362" s="2">
        <v>46174</v>
      </c>
      <c r="AO3362" s="3">
        <v>46174</v>
      </c>
    </row>
    <row r="3363" spans="1:41">
      <c r="A3363" s="1" t="s">
        <v>6896</v>
      </c>
      <c r="B3363" s="1" t="s">
        <v>3733</v>
      </c>
      <c r="E3363" s="1" t="s">
        <v>3787</v>
      </c>
      <c r="F3363">
        <v>46189.833333333336</v>
      </c>
      <c r="G3363">
        <v>46190.833333333336</v>
      </c>
      <c r="H3363">
        <v>46173.833333333336</v>
      </c>
      <c r="I3363">
        <v>46203.833333333336</v>
      </c>
      <c r="J3363" s="1" t="s">
        <v>3769</v>
      </c>
      <c r="K3363" s="1" t="s">
        <v>87</v>
      </c>
      <c r="L3363" s="1" t="s">
        <v>3770</v>
      </c>
      <c r="M3363" s="1" t="s">
        <v>3813</v>
      </c>
      <c r="N3363" s="1" t="s">
        <v>3738</v>
      </c>
      <c r="O3363" s="1" t="s">
        <v>49</v>
      </c>
      <c r="P3363">
        <v>195.10769999999999</v>
      </c>
      <c r="Q3363" s="1" t="s">
        <v>3739</v>
      </c>
      <c r="R3363">
        <v>8.2600020398989893E-2</v>
      </c>
      <c r="S3363" s="1" t="s">
        <v>3740</v>
      </c>
      <c r="T3363" s="1" t="s">
        <v>52</v>
      </c>
      <c r="U3363">
        <v>16.1159</v>
      </c>
      <c r="V3363">
        <v>13.282999999999999</v>
      </c>
      <c r="W3363">
        <v>13.282999999999999</v>
      </c>
      <c r="X3363" s="1" t="s">
        <v>53</v>
      </c>
      <c r="Y3363" s="1" t="s">
        <v>49</v>
      </c>
      <c r="Z3363" s="1" t="s">
        <v>3770</v>
      </c>
      <c r="AA3363" s="1" t="s">
        <v>3789</v>
      </c>
      <c r="AB3363" s="1" t="s">
        <v>3790</v>
      </c>
      <c r="AC3363" s="1" t="s">
        <v>125</v>
      </c>
      <c r="AD3363" s="1" t="s">
        <v>3791</v>
      </c>
      <c r="AE3363" s="1" t="s">
        <v>3792</v>
      </c>
      <c r="AF3363" s="1" t="s">
        <v>70</v>
      </c>
      <c r="AG3363" s="1" t="s">
        <v>3745</v>
      </c>
      <c r="AH3363">
        <v>1559</v>
      </c>
      <c r="AI3363" s="1" t="s">
        <v>70</v>
      </c>
      <c r="AJ3363" s="1" t="s">
        <v>71</v>
      </c>
      <c r="AK3363" s="1" t="s">
        <v>72</v>
      </c>
      <c r="AL3363">
        <v>1</v>
      </c>
      <c r="AM3363" s="1" t="s">
        <v>6897</v>
      </c>
      <c r="AN3363" s="2">
        <v>46174</v>
      </c>
      <c r="AO3363" s="3">
        <v>46174</v>
      </c>
    </row>
    <row r="3364" spans="1:41">
      <c r="A3364" s="1" t="s">
        <v>6898</v>
      </c>
      <c r="B3364" s="1" t="s">
        <v>3733</v>
      </c>
      <c r="E3364" s="1" t="s">
        <v>3787</v>
      </c>
      <c r="F3364">
        <v>46189.833333333336</v>
      </c>
      <c r="G3364">
        <v>46190.833333333336</v>
      </c>
      <c r="H3364">
        <v>46173.833333333336</v>
      </c>
      <c r="I3364">
        <v>46203.833333333336</v>
      </c>
      <c r="J3364" s="1" t="s">
        <v>3777</v>
      </c>
      <c r="K3364" s="1" t="s">
        <v>107</v>
      </c>
      <c r="L3364" s="1" t="s">
        <v>3778</v>
      </c>
      <c r="M3364" s="1" t="s">
        <v>3816</v>
      </c>
      <c r="N3364" s="1" t="s">
        <v>3738</v>
      </c>
      <c r="O3364" s="1" t="s">
        <v>49</v>
      </c>
      <c r="P3364">
        <v>126.4196</v>
      </c>
      <c r="Q3364" s="1" t="s">
        <v>3780</v>
      </c>
      <c r="R3364">
        <v>0.5</v>
      </c>
      <c r="S3364" s="1" t="s">
        <v>51</v>
      </c>
      <c r="T3364" s="1" t="s">
        <v>52</v>
      </c>
      <c r="U3364">
        <v>63.209800000000001</v>
      </c>
      <c r="V3364">
        <v>58.152999999999999</v>
      </c>
      <c r="W3364">
        <v>58.152999999999999</v>
      </c>
      <c r="X3364" s="1" t="s">
        <v>53</v>
      </c>
      <c r="Y3364" s="1" t="s">
        <v>49</v>
      </c>
      <c r="Z3364" s="1" t="s">
        <v>3778</v>
      </c>
      <c r="AA3364" s="1" t="s">
        <v>3817</v>
      </c>
      <c r="AB3364" s="1" t="s">
        <v>3790</v>
      </c>
      <c r="AC3364" s="1" t="s">
        <v>125</v>
      </c>
      <c r="AD3364" s="1" t="s">
        <v>3791</v>
      </c>
      <c r="AE3364" s="1" t="s">
        <v>3792</v>
      </c>
      <c r="AF3364" s="1" t="s">
        <v>70</v>
      </c>
      <c r="AG3364" s="1" t="s">
        <v>3745</v>
      </c>
      <c r="AH3364">
        <v>1560</v>
      </c>
      <c r="AI3364" s="1" t="s">
        <v>113</v>
      </c>
      <c r="AJ3364" s="1" t="s">
        <v>114</v>
      </c>
      <c r="AK3364" s="1" t="s">
        <v>115</v>
      </c>
      <c r="AL3364">
        <v>1</v>
      </c>
      <c r="AM3364" s="1" t="s">
        <v>6899</v>
      </c>
      <c r="AN3364" s="2">
        <v>46174</v>
      </c>
      <c r="AO3364" s="3">
        <v>46174</v>
      </c>
    </row>
    <row r="3365" spans="1:41">
      <c r="A3365" s="1" t="s">
        <v>6900</v>
      </c>
      <c r="B3365" s="1" t="s">
        <v>3733</v>
      </c>
      <c r="E3365" s="1" t="s">
        <v>3787</v>
      </c>
      <c r="F3365">
        <v>46189.833333333336</v>
      </c>
      <c r="G3365">
        <v>46190.833333333336</v>
      </c>
      <c r="H3365">
        <v>46173.833333333336</v>
      </c>
      <c r="I3365">
        <v>46203.833333333336</v>
      </c>
      <c r="J3365" s="1" t="s">
        <v>3777</v>
      </c>
      <c r="K3365" s="1" t="s">
        <v>107</v>
      </c>
      <c r="L3365" s="1" t="s">
        <v>3778</v>
      </c>
      <c r="M3365" s="1" t="s">
        <v>3820</v>
      </c>
      <c r="N3365" s="1" t="s">
        <v>3738</v>
      </c>
      <c r="O3365" s="1" t="s">
        <v>49</v>
      </c>
      <c r="P3365">
        <v>123.7488</v>
      </c>
      <c r="Q3365" s="1" t="s">
        <v>3780</v>
      </c>
      <c r="R3365">
        <v>0.5</v>
      </c>
      <c r="S3365" s="1" t="s">
        <v>51</v>
      </c>
      <c r="T3365" s="1" t="s">
        <v>52</v>
      </c>
      <c r="U3365">
        <v>61.874400000000001</v>
      </c>
      <c r="V3365">
        <v>56.924500000000002</v>
      </c>
      <c r="W3365">
        <v>56.924500000000002</v>
      </c>
      <c r="X3365" s="1" t="s">
        <v>53</v>
      </c>
      <c r="Y3365" s="1" t="s">
        <v>49</v>
      </c>
      <c r="Z3365" s="1" t="s">
        <v>3778</v>
      </c>
      <c r="AA3365" s="1" t="s">
        <v>3817</v>
      </c>
      <c r="AB3365" s="1" t="s">
        <v>3790</v>
      </c>
      <c r="AC3365" s="1" t="s">
        <v>125</v>
      </c>
      <c r="AD3365" s="1" t="s">
        <v>3791</v>
      </c>
      <c r="AE3365" s="1" t="s">
        <v>3792</v>
      </c>
      <c r="AF3365" s="1" t="s">
        <v>70</v>
      </c>
      <c r="AG3365" s="1" t="s">
        <v>3745</v>
      </c>
      <c r="AH3365">
        <v>1561</v>
      </c>
      <c r="AI3365" s="1" t="s">
        <v>113</v>
      </c>
      <c r="AJ3365" s="1" t="s">
        <v>114</v>
      </c>
      <c r="AK3365" s="1" t="s">
        <v>115</v>
      </c>
      <c r="AL3365">
        <v>1</v>
      </c>
      <c r="AM3365" s="1" t="s">
        <v>6901</v>
      </c>
      <c r="AN3365" s="2">
        <v>46174</v>
      </c>
      <c r="AO3365" s="3">
        <v>46174</v>
      </c>
    </row>
    <row r="3366" spans="1:41">
      <c r="A3366" s="1" t="s">
        <v>6902</v>
      </c>
      <c r="B3366" s="1" t="s">
        <v>3733</v>
      </c>
      <c r="E3366" s="1" t="s">
        <v>3734</v>
      </c>
      <c r="F3366">
        <v>46190.833333333336</v>
      </c>
      <c r="G3366">
        <v>46191.833333333336</v>
      </c>
      <c r="H3366">
        <v>46173.833333333336</v>
      </c>
      <c r="I3366">
        <v>46203.833333333336</v>
      </c>
      <c r="J3366" s="1" t="s">
        <v>3735</v>
      </c>
      <c r="K3366" s="1" t="s">
        <v>45</v>
      </c>
      <c r="L3366" s="1" t="s">
        <v>3736</v>
      </c>
      <c r="M3366" s="1" t="s">
        <v>3737</v>
      </c>
      <c r="N3366" s="1" t="s">
        <v>3738</v>
      </c>
      <c r="O3366" s="1" t="s">
        <v>49</v>
      </c>
      <c r="P3366">
        <v>1439.2943</v>
      </c>
      <c r="Q3366" s="1" t="s">
        <v>3739</v>
      </c>
      <c r="R3366">
        <v>3.1610977685383734E-2</v>
      </c>
      <c r="S3366" s="1" t="s">
        <v>3740</v>
      </c>
      <c r="T3366" s="1" t="s">
        <v>52</v>
      </c>
      <c r="U3366">
        <v>45.497500000000002</v>
      </c>
      <c r="V3366">
        <v>36.917900000000003</v>
      </c>
      <c r="W3366">
        <v>36.917900000000003</v>
      </c>
      <c r="X3366" s="1" t="s">
        <v>53</v>
      </c>
      <c r="Y3366" s="1" t="s">
        <v>49</v>
      </c>
      <c r="Z3366" s="1" t="s">
        <v>3736</v>
      </c>
      <c r="AA3366" s="1" t="s">
        <v>3741</v>
      </c>
      <c r="AB3366" s="1" t="s">
        <v>3742</v>
      </c>
      <c r="AC3366" s="1" t="s">
        <v>67</v>
      </c>
      <c r="AD3366" s="1" t="s">
        <v>3743</v>
      </c>
      <c r="AE3366" s="1" t="s">
        <v>3744</v>
      </c>
      <c r="AF3366" s="1" t="s">
        <v>70</v>
      </c>
      <c r="AG3366" s="1" t="s">
        <v>3745</v>
      </c>
      <c r="AH3366">
        <v>1562</v>
      </c>
      <c r="AI3366" s="1" t="s">
        <v>70</v>
      </c>
      <c r="AJ3366" s="1" t="s">
        <v>71</v>
      </c>
      <c r="AK3366" s="1" t="s">
        <v>72</v>
      </c>
      <c r="AL3366">
        <v>1</v>
      </c>
      <c r="AM3366" s="1" t="s">
        <v>6903</v>
      </c>
      <c r="AN3366" s="2">
        <v>46174</v>
      </c>
      <c r="AO3366" s="3">
        <v>46174</v>
      </c>
    </row>
    <row r="3367" spans="1:41">
      <c r="A3367" s="1" t="s">
        <v>6904</v>
      </c>
      <c r="B3367" s="1" t="s">
        <v>3733</v>
      </c>
      <c r="E3367" s="1" t="s">
        <v>3734</v>
      </c>
      <c r="F3367">
        <v>46190.833333333336</v>
      </c>
      <c r="G3367">
        <v>46191.833333333336</v>
      </c>
      <c r="H3367">
        <v>46173.833333333336</v>
      </c>
      <c r="I3367">
        <v>46203.833333333336</v>
      </c>
      <c r="J3367" s="1" t="s">
        <v>3735</v>
      </c>
      <c r="K3367" s="1" t="s">
        <v>45</v>
      </c>
      <c r="L3367" s="1" t="s">
        <v>3736</v>
      </c>
      <c r="M3367" s="1" t="s">
        <v>3748</v>
      </c>
      <c r="N3367" s="1" t="s">
        <v>3738</v>
      </c>
      <c r="O3367" s="1" t="s">
        <v>49</v>
      </c>
      <c r="P3367">
        <v>1486.4993999999999</v>
      </c>
      <c r="Q3367" s="1" t="s">
        <v>3739</v>
      </c>
      <c r="R3367">
        <v>3.161097811408467E-2</v>
      </c>
      <c r="S3367" s="1" t="s">
        <v>3740</v>
      </c>
      <c r="T3367" s="1" t="s">
        <v>52</v>
      </c>
      <c r="U3367">
        <v>46.989699999999999</v>
      </c>
      <c r="V3367">
        <v>38.128700000000002</v>
      </c>
      <c r="W3367">
        <v>38.128700000000002</v>
      </c>
      <c r="X3367" s="1" t="s">
        <v>53</v>
      </c>
      <c r="Y3367" s="1" t="s">
        <v>49</v>
      </c>
      <c r="Z3367" s="1" t="s">
        <v>3736</v>
      </c>
      <c r="AA3367" s="1" t="s">
        <v>3741</v>
      </c>
      <c r="AB3367" s="1" t="s">
        <v>3742</v>
      </c>
      <c r="AC3367" s="1" t="s">
        <v>67</v>
      </c>
      <c r="AD3367" s="1" t="s">
        <v>3743</v>
      </c>
      <c r="AE3367" s="1" t="s">
        <v>3744</v>
      </c>
      <c r="AF3367" s="1" t="s">
        <v>70</v>
      </c>
      <c r="AG3367" s="1" t="s">
        <v>3745</v>
      </c>
      <c r="AH3367">
        <v>1563</v>
      </c>
      <c r="AI3367" s="1" t="s">
        <v>70</v>
      </c>
      <c r="AJ3367" s="1" t="s">
        <v>71</v>
      </c>
      <c r="AK3367" s="1" t="s">
        <v>72</v>
      </c>
      <c r="AL3367">
        <v>1</v>
      </c>
      <c r="AM3367" s="1" t="s">
        <v>6905</v>
      </c>
      <c r="AN3367" s="2">
        <v>46174</v>
      </c>
      <c r="AO3367" s="3">
        <v>46174</v>
      </c>
    </row>
    <row r="3368" spans="1:41">
      <c r="A3368" s="1" t="s">
        <v>6906</v>
      </c>
      <c r="B3368" s="1" t="s">
        <v>3733</v>
      </c>
      <c r="E3368" s="1" t="s">
        <v>3734</v>
      </c>
      <c r="F3368">
        <v>46190.833333333336</v>
      </c>
      <c r="G3368">
        <v>46191.833333333336</v>
      </c>
      <c r="H3368">
        <v>46173.833333333336</v>
      </c>
      <c r="I3368">
        <v>46203.833333333336</v>
      </c>
      <c r="J3368" s="1" t="s">
        <v>3751</v>
      </c>
      <c r="K3368" s="1" t="s">
        <v>124</v>
      </c>
      <c r="L3368" s="1" t="s">
        <v>3752</v>
      </c>
      <c r="M3368" s="1" t="s">
        <v>3753</v>
      </c>
      <c r="N3368" s="1" t="s">
        <v>3738</v>
      </c>
      <c r="O3368" s="1" t="s">
        <v>49</v>
      </c>
      <c r="P3368">
        <v>12.2971</v>
      </c>
      <c r="Q3368" s="1" t="s">
        <v>3754</v>
      </c>
      <c r="R3368">
        <v>6.2500264289954535</v>
      </c>
      <c r="S3368" s="1" t="s">
        <v>51</v>
      </c>
      <c r="T3368" s="1" t="s">
        <v>52</v>
      </c>
      <c r="U3368">
        <v>76.857200000000006</v>
      </c>
      <c r="V3368">
        <v>73.014300000000006</v>
      </c>
      <c r="W3368">
        <v>73.014300000000006</v>
      </c>
      <c r="X3368" s="1" t="s">
        <v>53</v>
      </c>
      <c r="Y3368" s="1" t="s">
        <v>49</v>
      </c>
      <c r="Z3368" s="1" t="s">
        <v>3752</v>
      </c>
      <c r="AA3368" s="1" t="s">
        <v>3741</v>
      </c>
      <c r="AB3368" s="1" t="s">
        <v>3742</v>
      </c>
      <c r="AC3368" s="1" t="s">
        <v>67</v>
      </c>
      <c r="AD3368" s="1" t="s">
        <v>3743</v>
      </c>
      <c r="AE3368" s="1" t="s">
        <v>3744</v>
      </c>
      <c r="AF3368" s="1" t="s">
        <v>70</v>
      </c>
      <c r="AG3368" s="1" t="s">
        <v>3745</v>
      </c>
      <c r="AH3368">
        <v>1564</v>
      </c>
      <c r="AI3368" s="1" t="s">
        <v>70</v>
      </c>
      <c r="AJ3368" s="1" t="s">
        <v>71</v>
      </c>
      <c r="AK3368" s="1" t="s">
        <v>72</v>
      </c>
      <c r="AL3368">
        <v>1</v>
      </c>
      <c r="AM3368" s="1" t="s">
        <v>6907</v>
      </c>
      <c r="AN3368" s="2">
        <v>46174</v>
      </c>
      <c r="AO3368" s="3">
        <v>46174</v>
      </c>
    </row>
    <row r="3369" spans="1:41">
      <c r="A3369" s="1" t="s">
        <v>6908</v>
      </c>
      <c r="B3369" s="1" t="s">
        <v>3733</v>
      </c>
      <c r="E3369" s="1" t="s">
        <v>3734</v>
      </c>
      <c r="F3369">
        <v>46190.833333333336</v>
      </c>
      <c r="G3369">
        <v>46191.833333333336</v>
      </c>
      <c r="H3369">
        <v>46173.833333333336</v>
      </c>
      <c r="I3369">
        <v>46203.833333333336</v>
      </c>
      <c r="J3369" s="1" t="s">
        <v>3751</v>
      </c>
      <c r="K3369" s="1" t="s">
        <v>124</v>
      </c>
      <c r="L3369" s="1" t="s">
        <v>3752</v>
      </c>
      <c r="M3369" s="1" t="s">
        <v>3757</v>
      </c>
      <c r="N3369" s="1" t="s">
        <v>3738</v>
      </c>
      <c r="O3369" s="1" t="s">
        <v>49</v>
      </c>
      <c r="P3369">
        <v>13.120100000000001</v>
      </c>
      <c r="Q3369" s="1" t="s">
        <v>3754</v>
      </c>
      <c r="R3369">
        <v>6.2500133383129697</v>
      </c>
      <c r="S3369" s="1" t="s">
        <v>51</v>
      </c>
      <c r="T3369" s="1" t="s">
        <v>52</v>
      </c>
      <c r="U3369">
        <v>82.000799999999998</v>
      </c>
      <c r="V3369">
        <v>77.900800000000004</v>
      </c>
      <c r="W3369">
        <v>77.900800000000004</v>
      </c>
      <c r="X3369" s="1" t="s">
        <v>53</v>
      </c>
      <c r="Y3369" s="1" t="s">
        <v>49</v>
      </c>
      <c r="Z3369" s="1" t="s">
        <v>3752</v>
      </c>
      <c r="AA3369" s="1" t="s">
        <v>3741</v>
      </c>
      <c r="AB3369" s="1" t="s">
        <v>3742</v>
      </c>
      <c r="AC3369" s="1" t="s">
        <v>67</v>
      </c>
      <c r="AD3369" s="1" t="s">
        <v>3743</v>
      </c>
      <c r="AE3369" s="1" t="s">
        <v>3744</v>
      </c>
      <c r="AF3369" s="1" t="s">
        <v>70</v>
      </c>
      <c r="AG3369" s="1" t="s">
        <v>3745</v>
      </c>
      <c r="AH3369">
        <v>1565</v>
      </c>
      <c r="AI3369" s="1" t="s">
        <v>70</v>
      </c>
      <c r="AJ3369" s="1" t="s">
        <v>71</v>
      </c>
      <c r="AK3369" s="1" t="s">
        <v>72</v>
      </c>
      <c r="AL3369">
        <v>1</v>
      </c>
      <c r="AM3369" s="1" t="s">
        <v>6909</v>
      </c>
      <c r="AN3369" s="2">
        <v>46174</v>
      </c>
      <c r="AO3369" s="3">
        <v>46174</v>
      </c>
    </row>
    <row r="3370" spans="1:41">
      <c r="A3370" s="1" t="s">
        <v>6910</v>
      </c>
      <c r="B3370" s="1" t="s">
        <v>3733</v>
      </c>
      <c r="E3370" s="1" t="s">
        <v>3734</v>
      </c>
      <c r="F3370">
        <v>46190.833333333336</v>
      </c>
      <c r="G3370">
        <v>46191.833333333336</v>
      </c>
      <c r="H3370">
        <v>46173.833333333336</v>
      </c>
      <c r="I3370">
        <v>46203.833333333336</v>
      </c>
      <c r="J3370" s="1" t="s">
        <v>3760</v>
      </c>
      <c r="K3370" s="1" t="s">
        <v>76</v>
      </c>
      <c r="L3370" s="1" t="s">
        <v>3761</v>
      </c>
      <c r="M3370" s="1" t="s">
        <v>3762</v>
      </c>
      <c r="N3370" s="1" t="s">
        <v>3738</v>
      </c>
      <c r="O3370" s="1" t="s">
        <v>49</v>
      </c>
      <c r="P3370">
        <v>299.9803</v>
      </c>
      <c r="Q3370" s="1" t="s">
        <v>3763</v>
      </c>
      <c r="R3370">
        <v>2.6000040669337289E-2</v>
      </c>
      <c r="S3370" s="1" t="s">
        <v>51</v>
      </c>
      <c r="T3370" s="1" t="s">
        <v>52</v>
      </c>
      <c r="U3370">
        <v>7.7995000000000001</v>
      </c>
      <c r="V3370">
        <v>7.1994999999999996</v>
      </c>
      <c r="W3370">
        <v>7.1994999999999996</v>
      </c>
      <c r="X3370" s="1" t="s">
        <v>53</v>
      </c>
      <c r="Y3370" s="1" t="s">
        <v>49</v>
      </c>
      <c r="Z3370" s="1" t="s">
        <v>3761</v>
      </c>
      <c r="AA3370" s="1" t="s">
        <v>3741</v>
      </c>
      <c r="AB3370" s="1" t="s">
        <v>3742</v>
      </c>
      <c r="AC3370" s="1" t="s">
        <v>67</v>
      </c>
      <c r="AD3370" s="1" t="s">
        <v>3743</v>
      </c>
      <c r="AE3370" s="1" t="s">
        <v>3744</v>
      </c>
      <c r="AF3370" s="1" t="s">
        <v>70</v>
      </c>
      <c r="AG3370" s="1" t="s">
        <v>3745</v>
      </c>
      <c r="AH3370">
        <v>1566</v>
      </c>
      <c r="AI3370" s="1" t="s">
        <v>70</v>
      </c>
      <c r="AJ3370" s="1" t="s">
        <v>71</v>
      </c>
      <c r="AK3370" s="1" t="s">
        <v>72</v>
      </c>
      <c r="AL3370">
        <v>1</v>
      </c>
      <c r="AM3370" s="1" t="s">
        <v>6911</v>
      </c>
      <c r="AN3370" s="2">
        <v>46174</v>
      </c>
      <c r="AO3370" s="3">
        <v>46174</v>
      </c>
    </row>
    <row r="3371" spans="1:41">
      <c r="A3371" s="1" t="s">
        <v>6912</v>
      </c>
      <c r="B3371" s="1" t="s">
        <v>3733</v>
      </c>
      <c r="E3371" s="1" t="s">
        <v>3734</v>
      </c>
      <c r="F3371">
        <v>46190.833333333336</v>
      </c>
      <c r="G3371">
        <v>46191.833333333336</v>
      </c>
      <c r="H3371">
        <v>46173.833333333336</v>
      </c>
      <c r="I3371">
        <v>46203.833333333336</v>
      </c>
      <c r="J3371" s="1" t="s">
        <v>3760</v>
      </c>
      <c r="K3371" s="1" t="s">
        <v>76</v>
      </c>
      <c r="L3371" s="1" t="s">
        <v>3761</v>
      </c>
      <c r="M3371" s="1" t="s">
        <v>3766</v>
      </c>
      <c r="N3371" s="1" t="s">
        <v>3738</v>
      </c>
      <c r="O3371" s="1" t="s">
        <v>49</v>
      </c>
      <c r="P3371">
        <v>335.80990000000003</v>
      </c>
      <c r="Q3371" s="1" t="s">
        <v>3763</v>
      </c>
      <c r="R3371">
        <v>2.6000126857486931E-2</v>
      </c>
      <c r="S3371" s="1" t="s">
        <v>51</v>
      </c>
      <c r="T3371" s="1" t="s">
        <v>52</v>
      </c>
      <c r="U3371">
        <v>8.7310999999999996</v>
      </c>
      <c r="V3371">
        <v>8.0594000000000001</v>
      </c>
      <c r="W3371">
        <v>8.0594000000000001</v>
      </c>
      <c r="X3371" s="1" t="s">
        <v>53</v>
      </c>
      <c r="Y3371" s="1" t="s">
        <v>49</v>
      </c>
      <c r="Z3371" s="1" t="s">
        <v>3761</v>
      </c>
      <c r="AA3371" s="1" t="s">
        <v>3741</v>
      </c>
      <c r="AB3371" s="1" t="s">
        <v>3742</v>
      </c>
      <c r="AC3371" s="1" t="s">
        <v>67</v>
      </c>
      <c r="AD3371" s="1" t="s">
        <v>3743</v>
      </c>
      <c r="AE3371" s="1" t="s">
        <v>3744</v>
      </c>
      <c r="AF3371" s="1" t="s">
        <v>70</v>
      </c>
      <c r="AG3371" s="1" t="s">
        <v>3745</v>
      </c>
      <c r="AH3371">
        <v>1567</v>
      </c>
      <c r="AI3371" s="1" t="s">
        <v>70</v>
      </c>
      <c r="AJ3371" s="1" t="s">
        <v>71</v>
      </c>
      <c r="AK3371" s="1" t="s">
        <v>72</v>
      </c>
      <c r="AL3371">
        <v>1</v>
      </c>
      <c r="AM3371" s="1" t="s">
        <v>6913</v>
      </c>
      <c r="AN3371" s="2">
        <v>46174</v>
      </c>
      <c r="AO3371" s="3">
        <v>46174</v>
      </c>
    </row>
    <row r="3372" spans="1:41">
      <c r="A3372" s="1" t="s">
        <v>6914</v>
      </c>
      <c r="B3372" s="1" t="s">
        <v>3733</v>
      </c>
      <c r="E3372" s="1" t="s">
        <v>3734</v>
      </c>
      <c r="F3372">
        <v>46190.833333333336</v>
      </c>
      <c r="G3372">
        <v>46191.833333333336</v>
      </c>
      <c r="H3372">
        <v>46173.833333333336</v>
      </c>
      <c r="I3372">
        <v>46203.833333333336</v>
      </c>
      <c r="J3372" s="1" t="s">
        <v>3769</v>
      </c>
      <c r="K3372" s="1" t="s">
        <v>87</v>
      </c>
      <c r="L3372" s="1" t="s">
        <v>3770</v>
      </c>
      <c r="M3372" s="1" t="s">
        <v>3771</v>
      </c>
      <c r="N3372" s="1" t="s">
        <v>3738</v>
      </c>
      <c r="O3372" s="1" t="s">
        <v>49</v>
      </c>
      <c r="P3372">
        <v>451.21570000000003</v>
      </c>
      <c r="Q3372" s="1" t="s">
        <v>3739</v>
      </c>
      <c r="R3372">
        <v>8.25999627229283E-2</v>
      </c>
      <c r="S3372" s="1" t="s">
        <v>3740</v>
      </c>
      <c r="T3372" s="1" t="s">
        <v>52</v>
      </c>
      <c r="U3372">
        <v>37.270400000000002</v>
      </c>
      <c r="V3372">
        <v>30.718800000000002</v>
      </c>
      <c r="W3372">
        <v>30.718800000000002</v>
      </c>
      <c r="X3372" s="1" t="s">
        <v>53</v>
      </c>
      <c r="Y3372" s="1" t="s">
        <v>49</v>
      </c>
      <c r="Z3372" s="1" t="s">
        <v>3770</v>
      </c>
      <c r="AA3372" s="1" t="s">
        <v>3741</v>
      </c>
      <c r="AB3372" s="1" t="s">
        <v>3742</v>
      </c>
      <c r="AC3372" s="1" t="s">
        <v>67</v>
      </c>
      <c r="AD3372" s="1" t="s">
        <v>3743</v>
      </c>
      <c r="AE3372" s="1" t="s">
        <v>3744</v>
      </c>
      <c r="AF3372" s="1" t="s">
        <v>70</v>
      </c>
      <c r="AG3372" s="1" t="s">
        <v>3745</v>
      </c>
      <c r="AH3372">
        <v>1568</v>
      </c>
      <c r="AI3372" s="1" t="s">
        <v>70</v>
      </c>
      <c r="AJ3372" s="1" t="s">
        <v>71</v>
      </c>
      <c r="AK3372" s="1" t="s">
        <v>72</v>
      </c>
      <c r="AL3372">
        <v>1</v>
      </c>
      <c r="AM3372" s="1" t="s">
        <v>6915</v>
      </c>
      <c r="AN3372" s="2">
        <v>46174</v>
      </c>
      <c r="AO3372" s="3">
        <v>46174</v>
      </c>
    </row>
    <row r="3373" spans="1:41">
      <c r="A3373" s="1" t="s">
        <v>6916</v>
      </c>
      <c r="B3373" s="1" t="s">
        <v>3733</v>
      </c>
      <c r="E3373" s="1" t="s">
        <v>3734</v>
      </c>
      <c r="F3373">
        <v>46190.833333333336</v>
      </c>
      <c r="G3373">
        <v>46191.833333333336</v>
      </c>
      <c r="H3373">
        <v>46173.833333333336</v>
      </c>
      <c r="I3373">
        <v>46203.833333333336</v>
      </c>
      <c r="J3373" s="1" t="s">
        <v>3769</v>
      </c>
      <c r="K3373" s="1" t="s">
        <v>87</v>
      </c>
      <c r="L3373" s="1" t="s">
        <v>3770</v>
      </c>
      <c r="M3373" s="1" t="s">
        <v>3774</v>
      </c>
      <c r="N3373" s="1" t="s">
        <v>3738</v>
      </c>
      <c r="O3373" s="1" t="s">
        <v>49</v>
      </c>
      <c r="P3373">
        <v>422.88760000000002</v>
      </c>
      <c r="Q3373" s="1" t="s">
        <v>3739</v>
      </c>
      <c r="R3373">
        <v>8.2599962732414003E-2</v>
      </c>
      <c r="S3373" s="1" t="s">
        <v>3740</v>
      </c>
      <c r="T3373" s="1" t="s">
        <v>52</v>
      </c>
      <c r="U3373">
        <v>34.930500000000002</v>
      </c>
      <c r="V3373">
        <v>28.790199999999999</v>
      </c>
      <c r="W3373">
        <v>28.790199999999999</v>
      </c>
      <c r="X3373" s="1" t="s">
        <v>53</v>
      </c>
      <c r="Y3373" s="1" t="s">
        <v>49</v>
      </c>
      <c r="Z3373" s="1" t="s">
        <v>3770</v>
      </c>
      <c r="AA3373" s="1" t="s">
        <v>55</v>
      </c>
      <c r="AB3373" s="1" t="s">
        <v>56</v>
      </c>
      <c r="AC3373" s="1" t="s">
        <v>57</v>
      </c>
      <c r="AD3373" s="1" t="s">
        <v>58</v>
      </c>
      <c r="AE3373" s="1" t="s">
        <v>59</v>
      </c>
      <c r="AF3373" s="1" t="s">
        <v>56</v>
      </c>
      <c r="AG3373" s="1" t="s">
        <v>3745</v>
      </c>
      <c r="AH3373">
        <v>1569</v>
      </c>
      <c r="AI3373" s="1" t="s">
        <v>56</v>
      </c>
      <c r="AJ3373" s="1" t="s">
        <v>56</v>
      </c>
      <c r="AK3373" s="1" t="s">
        <v>61</v>
      </c>
      <c r="AL3373">
        <v>1</v>
      </c>
      <c r="AM3373" s="1" t="s">
        <v>6917</v>
      </c>
      <c r="AN3373" s="2">
        <v>46174</v>
      </c>
      <c r="AO3373" s="3">
        <v>46174</v>
      </c>
    </row>
    <row r="3374" spans="1:41">
      <c r="A3374" s="1" t="s">
        <v>6918</v>
      </c>
      <c r="B3374" s="1" t="s">
        <v>3733</v>
      </c>
      <c r="E3374" s="1" t="s">
        <v>3734</v>
      </c>
      <c r="F3374">
        <v>46190.833333333336</v>
      </c>
      <c r="G3374">
        <v>46191.833333333336</v>
      </c>
      <c r="H3374">
        <v>46173.833333333336</v>
      </c>
      <c r="I3374">
        <v>46203.833333333336</v>
      </c>
      <c r="J3374" s="1" t="s">
        <v>3777</v>
      </c>
      <c r="K3374" s="1" t="s">
        <v>107</v>
      </c>
      <c r="L3374" s="1" t="s">
        <v>3778</v>
      </c>
      <c r="M3374" s="1" t="s">
        <v>3779</v>
      </c>
      <c r="N3374" s="1" t="s">
        <v>3738</v>
      </c>
      <c r="O3374" s="1" t="s">
        <v>49</v>
      </c>
      <c r="P3374">
        <v>277.00069999999999</v>
      </c>
      <c r="Q3374" s="1" t="s">
        <v>3780</v>
      </c>
      <c r="R3374">
        <v>0.49999981949504108</v>
      </c>
      <c r="S3374" s="1" t="s">
        <v>51</v>
      </c>
      <c r="T3374" s="1" t="s">
        <v>52</v>
      </c>
      <c r="U3374">
        <v>138.50030000000001</v>
      </c>
      <c r="V3374">
        <v>127.4203</v>
      </c>
      <c r="W3374">
        <v>127.4203</v>
      </c>
      <c r="X3374" s="1" t="s">
        <v>53</v>
      </c>
      <c r="Y3374" s="1" t="s">
        <v>49</v>
      </c>
      <c r="Z3374" s="1" t="s">
        <v>3778</v>
      </c>
      <c r="AA3374" s="1" t="s">
        <v>3781</v>
      </c>
      <c r="AB3374" s="1" t="s">
        <v>3742</v>
      </c>
      <c r="AC3374" s="1" t="s">
        <v>67</v>
      </c>
      <c r="AD3374" s="1" t="s">
        <v>3743</v>
      </c>
      <c r="AE3374" s="1" t="s">
        <v>3744</v>
      </c>
      <c r="AF3374" s="1" t="s">
        <v>70</v>
      </c>
      <c r="AG3374" s="1" t="s">
        <v>3745</v>
      </c>
      <c r="AH3374">
        <v>1570</v>
      </c>
      <c r="AI3374" s="1" t="s">
        <v>113</v>
      </c>
      <c r="AJ3374" s="1" t="s">
        <v>114</v>
      </c>
      <c r="AK3374" s="1" t="s">
        <v>115</v>
      </c>
      <c r="AL3374">
        <v>1</v>
      </c>
      <c r="AM3374" s="1" t="s">
        <v>6919</v>
      </c>
      <c r="AN3374" s="2">
        <v>46174</v>
      </c>
      <c r="AO3374" s="3">
        <v>46174</v>
      </c>
    </row>
    <row r="3375" spans="1:41">
      <c r="A3375" s="1" t="s">
        <v>6920</v>
      </c>
      <c r="B3375" s="1" t="s">
        <v>3733</v>
      </c>
      <c r="E3375" s="1" t="s">
        <v>3734</v>
      </c>
      <c r="F3375">
        <v>46190.833333333336</v>
      </c>
      <c r="G3375">
        <v>46191.833333333336</v>
      </c>
      <c r="H3375">
        <v>46173.833333333336</v>
      </c>
      <c r="I3375">
        <v>46203.833333333336</v>
      </c>
      <c r="J3375" s="1" t="s">
        <v>3777</v>
      </c>
      <c r="K3375" s="1" t="s">
        <v>107</v>
      </c>
      <c r="L3375" s="1" t="s">
        <v>3778</v>
      </c>
      <c r="M3375" s="1" t="s">
        <v>3784</v>
      </c>
      <c r="N3375" s="1" t="s">
        <v>3738</v>
      </c>
      <c r="O3375" s="1" t="s">
        <v>49</v>
      </c>
      <c r="P3375">
        <v>298.62720000000002</v>
      </c>
      <c r="Q3375" s="1" t="s">
        <v>3780</v>
      </c>
      <c r="R3375">
        <v>0.5</v>
      </c>
      <c r="S3375" s="1" t="s">
        <v>51</v>
      </c>
      <c r="T3375" s="1" t="s">
        <v>52</v>
      </c>
      <c r="U3375">
        <v>149.31360000000001</v>
      </c>
      <c r="V3375">
        <v>137.36850000000001</v>
      </c>
      <c r="W3375">
        <v>137.36850000000001</v>
      </c>
      <c r="X3375" s="1" t="s">
        <v>53</v>
      </c>
      <c r="Y3375" s="1" t="s">
        <v>49</v>
      </c>
      <c r="Z3375" s="1" t="s">
        <v>3778</v>
      </c>
      <c r="AA3375" s="1" t="s">
        <v>3781</v>
      </c>
      <c r="AB3375" s="1" t="s">
        <v>3742</v>
      </c>
      <c r="AC3375" s="1" t="s">
        <v>67</v>
      </c>
      <c r="AD3375" s="1" t="s">
        <v>3743</v>
      </c>
      <c r="AE3375" s="1" t="s">
        <v>3744</v>
      </c>
      <c r="AF3375" s="1" t="s">
        <v>70</v>
      </c>
      <c r="AG3375" s="1" t="s">
        <v>3745</v>
      </c>
      <c r="AH3375">
        <v>1571</v>
      </c>
      <c r="AI3375" s="1" t="s">
        <v>113</v>
      </c>
      <c r="AJ3375" s="1" t="s">
        <v>114</v>
      </c>
      <c r="AK3375" s="1" t="s">
        <v>115</v>
      </c>
      <c r="AL3375">
        <v>1</v>
      </c>
      <c r="AM3375" s="1" t="s">
        <v>6921</v>
      </c>
      <c r="AN3375" s="2">
        <v>46174</v>
      </c>
      <c r="AO3375" s="3">
        <v>46174</v>
      </c>
    </row>
    <row r="3376" spans="1:41">
      <c r="A3376" s="1" t="s">
        <v>6922</v>
      </c>
      <c r="B3376" s="1" t="s">
        <v>3733</v>
      </c>
      <c r="E3376" s="1" t="s">
        <v>3787</v>
      </c>
      <c r="F3376">
        <v>46190.833333333336</v>
      </c>
      <c r="G3376">
        <v>46191.833333333336</v>
      </c>
      <c r="H3376">
        <v>46173.833333333336</v>
      </c>
      <c r="I3376">
        <v>46203.833333333336</v>
      </c>
      <c r="J3376" s="1" t="s">
        <v>3735</v>
      </c>
      <c r="K3376" s="1" t="s">
        <v>45</v>
      </c>
      <c r="L3376" s="1" t="s">
        <v>3736</v>
      </c>
      <c r="M3376" s="1" t="s">
        <v>3788</v>
      </c>
      <c r="N3376" s="1" t="s">
        <v>3738</v>
      </c>
      <c r="O3376" s="1" t="s">
        <v>49</v>
      </c>
      <c r="P3376">
        <v>724.78539999999998</v>
      </c>
      <c r="Q3376" s="1" t="s">
        <v>3739</v>
      </c>
      <c r="R3376">
        <v>3.1611012031975257E-2</v>
      </c>
      <c r="S3376" s="1" t="s">
        <v>3740</v>
      </c>
      <c r="T3376" s="1" t="s">
        <v>52</v>
      </c>
      <c r="U3376">
        <v>22.911200000000001</v>
      </c>
      <c r="V3376">
        <v>18.590800000000002</v>
      </c>
      <c r="W3376">
        <v>18.590800000000002</v>
      </c>
      <c r="X3376" s="1" t="s">
        <v>53</v>
      </c>
      <c r="Y3376" s="1" t="s">
        <v>49</v>
      </c>
      <c r="Z3376" s="1" t="s">
        <v>3736</v>
      </c>
      <c r="AA3376" s="1" t="s">
        <v>3789</v>
      </c>
      <c r="AB3376" s="1" t="s">
        <v>3790</v>
      </c>
      <c r="AC3376" s="1" t="s">
        <v>125</v>
      </c>
      <c r="AD3376" s="1" t="s">
        <v>3791</v>
      </c>
      <c r="AE3376" s="1" t="s">
        <v>3792</v>
      </c>
      <c r="AF3376" s="1" t="s">
        <v>70</v>
      </c>
      <c r="AG3376" s="1" t="s">
        <v>3745</v>
      </c>
      <c r="AH3376">
        <v>1572</v>
      </c>
      <c r="AI3376" s="1" t="s">
        <v>70</v>
      </c>
      <c r="AJ3376" s="1" t="s">
        <v>71</v>
      </c>
      <c r="AK3376" s="1" t="s">
        <v>72</v>
      </c>
      <c r="AL3376">
        <v>1</v>
      </c>
      <c r="AM3376" s="1" t="s">
        <v>6923</v>
      </c>
      <c r="AN3376" s="2">
        <v>46174</v>
      </c>
      <c r="AO3376" s="3">
        <v>46174</v>
      </c>
    </row>
    <row r="3377" spans="1:41">
      <c r="A3377" s="1" t="s">
        <v>6924</v>
      </c>
      <c r="B3377" s="1" t="s">
        <v>3733</v>
      </c>
      <c r="E3377" s="1" t="s">
        <v>3787</v>
      </c>
      <c r="F3377">
        <v>46190.833333333336</v>
      </c>
      <c r="G3377">
        <v>46191.833333333336</v>
      </c>
      <c r="H3377">
        <v>46173.833333333336</v>
      </c>
      <c r="I3377">
        <v>46203.833333333336</v>
      </c>
      <c r="J3377" s="1" t="s">
        <v>3735</v>
      </c>
      <c r="K3377" s="1" t="s">
        <v>45</v>
      </c>
      <c r="L3377" s="1" t="s">
        <v>3736</v>
      </c>
      <c r="M3377" s="1" t="s">
        <v>3795</v>
      </c>
      <c r="N3377" s="1" t="s">
        <v>3738</v>
      </c>
      <c r="O3377" s="1" t="s">
        <v>49</v>
      </c>
      <c r="P3377">
        <v>688.75480000000005</v>
      </c>
      <c r="Q3377" s="1" t="s">
        <v>3739</v>
      </c>
      <c r="R3377">
        <v>3.1610959371898388E-2</v>
      </c>
      <c r="S3377" s="1" t="s">
        <v>3740</v>
      </c>
      <c r="T3377" s="1" t="s">
        <v>52</v>
      </c>
      <c r="U3377">
        <v>21.772200000000002</v>
      </c>
      <c r="V3377">
        <v>17.666499999999999</v>
      </c>
      <c r="W3377">
        <v>17.666499999999999</v>
      </c>
      <c r="X3377" s="1" t="s">
        <v>53</v>
      </c>
      <c r="Y3377" s="1" t="s">
        <v>49</v>
      </c>
      <c r="Z3377" s="1" t="s">
        <v>3736</v>
      </c>
      <c r="AA3377" s="1" t="s">
        <v>3789</v>
      </c>
      <c r="AB3377" s="1" t="s">
        <v>3790</v>
      </c>
      <c r="AC3377" s="1" t="s">
        <v>125</v>
      </c>
      <c r="AD3377" s="1" t="s">
        <v>3791</v>
      </c>
      <c r="AE3377" s="1" t="s">
        <v>3792</v>
      </c>
      <c r="AF3377" s="1" t="s">
        <v>70</v>
      </c>
      <c r="AG3377" s="1" t="s">
        <v>3745</v>
      </c>
      <c r="AH3377">
        <v>1573</v>
      </c>
      <c r="AI3377" s="1" t="s">
        <v>70</v>
      </c>
      <c r="AJ3377" s="1" t="s">
        <v>71</v>
      </c>
      <c r="AK3377" s="1" t="s">
        <v>72</v>
      </c>
      <c r="AL3377">
        <v>1</v>
      </c>
      <c r="AM3377" s="1" t="s">
        <v>6925</v>
      </c>
      <c r="AN3377" s="2">
        <v>46174</v>
      </c>
      <c r="AO3377" s="3">
        <v>46174</v>
      </c>
    </row>
    <row r="3378" spans="1:41">
      <c r="A3378" s="1" t="s">
        <v>6926</v>
      </c>
      <c r="B3378" s="1" t="s">
        <v>3733</v>
      </c>
      <c r="E3378" s="1" t="s">
        <v>3787</v>
      </c>
      <c r="F3378">
        <v>46190.833333333336</v>
      </c>
      <c r="G3378">
        <v>46191.833333333336</v>
      </c>
      <c r="H3378">
        <v>46173.833333333336</v>
      </c>
      <c r="I3378">
        <v>46203.833333333336</v>
      </c>
      <c r="J3378" s="1" t="s">
        <v>3751</v>
      </c>
      <c r="K3378" s="1" t="s">
        <v>124</v>
      </c>
      <c r="L3378" s="1" t="s">
        <v>3752</v>
      </c>
      <c r="M3378" s="1" t="s">
        <v>3798</v>
      </c>
      <c r="N3378" s="1" t="s">
        <v>3738</v>
      </c>
      <c r="O3378" s="1" t="s">
        <v>49</v>
      </c>
      <c r="P3378">
        <v>5.5279999999999996</v>
      </c>
      <c r="Q3378" s="1" t="s">
        <v>3754</v>
      </c>
      <c r="R3378">
        <v>6.2499819102749639</v>
      </c>
      <c r="S3378" s="1" t="s">
        <v>51</v>
      </c>
      <c r="T3378" s="1" t="s">
        <v>52</v>
      </c>
      <c r="U3378">
        <v>34.549900000000001</v>
      </c>
      <c r="V3378">
        <v>32.822400000000002</v>
      </c>
      <c r="W3378">
        <v>32.822400000000002</v>
      </c>
      <c r="X3378" s="1" t="s">
        <v>53</v>
      </c>
      <c r="Y3378" s="1" t="s">
        <v>49</v>
      </c>
      <c r="Z3378" s="1" t="s">
        <v>3752</v>
      </c>
      <c r="AA3378" s="1" t="s">
        <v>3789</v>
      </c>
      <c r="AB3378" s="1" t="s">
        <v>3790</v>
      </c>
      <c r="AC3378" s="1" t="s">
        <v>125</v>
      </c>
      <c r="AD3378" s="1" t="s">
        <v>3791</v>
      </c>
      <c r="AE3378" s="1" t="s">
        <v>3792</v>
      </c>
      <c r="AF3378" s="1" t="s">
        <v>70</v>
      </c>
      <c r="AG3378" s="1" t="s">
        <v>3745</v>
      </c>
      <c r="AH3378">
        <v>1574</v>
      </c>
      <c r="AI3378" s="1" t="s">
        <v>70</v>
      </c>
      <c r="AJ3378" s="1" t="s">
        <v>71</v>
      </c>
      <c r="AK3378" s="1" t="s">
        <v>72</v>
      </c>
      <c r="AL3378">
        <v>1</v>
      </c>
      <c r="AM3378" s="1" t="s">
        <v>6927</v>
      </c>
      <c r="AN3378" s="2">
        <v>46174</v>
      </c>
      <c r="AO3378" s="3">
        <v>46174</v>
      </c>
    </row>
    <row r="3379" spans="1:41">
      <c r="A3379" s="1" t="s">
        <v>6928</v>
      </c>
      <c r="B3379" s="1" t="s">
        <v>3733</v>
      </c>
      <c r="E3379" s="1" t="s">
        <v>3787</v>
      </c>
      <c r="F3379">
        <v>46190.833333333336</v>
      </c>
      <c r="G3379">
        <v>46191.833333333336</v>
      </c>
      <c r="H3379">
        <v>46173.833333333336</v>
      </c>
      <c r="I3379">
        <v>46203.833333333336</v>
      </c>
      <c r="J3379" s="1" t="s">
        <v>3751</v>
      </c>
      <c r="K3379" s="1" t="s">
        <v>124</v>
      </c>
      <c r="L3379" s="1" t="s">
        <v>3752</v>
      </c>
      <c r="M3379" s="1" t="s">
        <v>3801</v>
      </c>
      <c r="N3379" s="1" t="s">
        <v>3738</v>
      </c>
      <c r="O3379" s="1" t="s">
        <v>49</v>
      </c>
      <c r="P3379">
        <v>5.2496</v>
      </c>
      <c r="Q3379" s="1" t="s">
        <v>3754</v>
      </c>
      <c r="R3379">
        <v>6.2499809509295945</v>
      </c>
      <c r="S3379" s="1" t="s">
        <v>51</v>
      </c>
      <c r="T3379" s="1" t="s">
        <v>52</v>
      </c>
      <c r="U3379">
        <v>32.809899999999999</v>
      </c>
      <c r="V3379">
        <v>31.1694</v>
      </c>
      <c r="W3379">
        <v>31.1694</v>
      </c>
      <c r="X3379" s="1" t="s">
        <v>53</v>
      </c>
      <c r="Y3379" s="1" t="s">
        <v>49</v>
      </c>
      <c r="Z3379" s="1" t="s">
        <v>3752</v>
      </c>
      <c r="AA3379" s="1" t="s">
        <v>3789</v>
      </c>
      <c r="AB3379" s="1" t="s">
        <v>3790</v>
      </c>
      <c r="AC3379" s="1" t="s">
        <v>125</v>
      </c>
      <c r="AD3379" s="1" t="s">
        <v>3791</v>
      </c>
      <c r="AE3379" s="1" t="s">
        <v>3792</v>
      </c>
      <c r="AF3379" s="1" t="s">
        <v>70</v>
      </c>
      <c r="AG3379" s="1" t="s">
        <v>3745</v>
      </c>
      <c r="AH3379">
        <v>1575</v>
      </c>
      <c r="AI3379" s="1" t="s">
        <v>70</v>
      </c>
      <c r="AJ3379" s="1" t="s">
        <v>71</v>
      </c>
      <c r="AK3379" s="1" t="s">
        <v>72</v>
      </c>
      <c r="AL3379">
        <v>1</v>
      </c>
      <c r="AM3379" s="1" t="s">
        <v>6929</v>
      </c>
      <c r="AN3379" s="2">
        <v>46174</v>
      </c>
      <c r="AO3379" s="3">
        <v>46174</v>
      </c>
    </row>
    <row r="3380" spans="1:41">
      <c r="A3380" s="1" t="s">
        <v>6930</v>
      </c>
      <c r="B3380" s="1" t="s">
        <v>3733</v>
      </c>
      <c r="E3380" s="1" t="s">
        <v>3787</v>
      </c>
      <c r="F3380">
        <v>46190.833333333336</v>
      </c>
      <c r="G3380">
        <v>46191.833333333336</v>
      </c>
      <c r="H3380">
        <v>46173.833333333336</v>
      </c>
      <c r="I3380">
        <v>46203.833333333336</v>
      </c>
      <c r="J3380" s="1" t="s">
        <v>3760</v>
      </c>
      <c r="K3380" s="1" t="s">
        <v>76</v>
      </c>
      <c r="L3380" s="1" t="s">
        <v>3761</v>
      </c>
      <c r="M3380" s="1" t="s">
        <v>3804</v>
      </c>
      <c r="N3380" s="1" t="s">
        <v>3738</v>
      </c>
      <c r="O3380" s="1" t="s">
        <v>49</v>
      </c>
      <c r="P3380">
        <v>149.4804</v>
      </c>
      <c r="Q3380" s="1" t="s">
        <v>3763</v>
      </c>
      <c r="R3380">
        <v>2.6000064222466625E-2</v>
      </c>
      <c r="S3380" s="1" t="s">
        <v>51</v>
      </c>
      <c r="T3380" s="1" t="s">
        <v>52</v>
      </c>
      <c r="U3380">
        <v>3.8864999999999998</v>
      </c>
      <c r="V3380">
        <v>3.5874999999999999</v>
      </c>
      <c r="W3380">
        <v>3.5874999999999999</v>
      </c>
      <c r="X3380" s="1" t="s">
        <v>53</v>
      </c>
      <c r="Y3380" s="1" t="s">
        <v>49</v>
      </c>
      <c r="Z3380" s="1" t="s">
        <v>3761</v>
      </c>
      <c r="AA3380" s="1" t="s">
        <v>3789</v>
      </c>
      <c r="AB3380" s="1" t="s">
        <v>3790</v>
      </c>
      <c r="AC3380" s="1" t="s">
        <v>125</v>
      </c>
      <c r="AD3380" s="1" t="s">
        <v>3791</v>
      </c>
      <c r="AE3380" s="1" t="s">
        <v>3792</v>
      </c>
      <c r="AF3380" s="1" t="s">
        <v>70</v>
      </c>
      <c r="AG3380" s="1" t="s">
        <v>3745</v>
      </c>
      <c r="AH3380">
        <v>1576</v>
      </c>
      <c r="AI3380" s="1" t="s">
        <v>70</v>
      </c>
      <c r="AJ3380" s="1" t="s">
        <v>71</v>
      </c>
      <c r="AK3380" s="1" t="s">
        <v>72</v>
      </c>
      <c r="AL3380">
        <v>1</v>
      </c>
      <c r="AM3380" s="1" t="s">
        <v>6931</v>
      </c>
      <c r="AN3380" s="2">
        <v>46174</v>
      </c>
      <c r="AO3380" s="3">
        <v>46174</v>
      </c>
    </row>
    <row r="3381" spans="1:41">
      <c r="A3381" s="1" t="s">
        <v>6932</v>
      </c>
      <c r="B3381" s="1" t="s">
        <v>3733</v>
      </c>
      <c r="E3381" s="1" t="s">
        <v>3787</v>
      </c>
      <c r="F3381">
        <v>46190.833333333336</v>
      </c>
      <c r="G3381">
        <v>46191.833333333336</v>
      </c>
      <c r="H3381">
        <v>46173.833333333336</v>
      </c>
      <c r="I3381">
        <v>46203.833333333336</v>
      </c>
      <c r="J3381" s="1" t="s">
        <v>3760</v>
      </c>
      <c r="K3381" s="1" t="s">
        <v>76</v>
      </c>
      <c r="L3381" s="1" t="s">
        <v>3761</v>
      </c>
      <c r="M3381" s="1" t="s">
        <v>3807</v>
      </c>
      <c r="N3381" s="1" t="s">
        <v>3738</v>
      </c>
      <c r="O3381" s="1" t="s">
        <v>49</v>
      </c>
      <c r="P3381">
        <v>138.31649999999999</v>
      </c>
      <c r="Q3381" s="1" t="s">
        <v>3763</v>
      </c>
      <c r="R3381">
        <v>2.5999790335932447E-2</v>
      </c>
      <c r="S3381" s="1" t="s">
        <v>51</v>
      </c>
      <c r="T3381" s="1" t="s">
        <v>52</v>
      </c>
      <c r="U3381">
        <v>3.5962000000000001</v>
      </c>
      <c r="V3381">
        <v>3.3195999999999999</v>
      </c>
      <c r="W3381">
        <v>3.3195999999999999</v>
      </c>
      <c r="X3381" s="1" t="s">
        <v>53</v>
      </c>
      <c r="Y3381" s="1" t="s">
        <v>49</v>
      </c>
      <c r="Z3381" s="1" t="s">
        <v>3761</v>
      </c>
      <c r="AA3381" s="1" t="s">
        <v>3789</v>
      </c>
      <c r="AB3381" s="1" t="s">
        <v>3790</v>
      </c>
      <c r="AC3381" s="1" t="s">
        <v>125</v>
      </c>
      <c r="AD3381" s="1" t="s">
        <v>3791</v>
      </c>
      <c r="AE3381" s="1" t="s">
        <v>3792</v>
      </c>
      <c r="AF3381" s="1" t="s">
        <v>70</v>
      </c>
      <c r="AG3381" s="1" t="s">
        <v>3745</v>
      </c>
      <c r="AH3381">
        <v>1577</v>
      </c>
      <c r="AI3381" s="1" t="s">
        <v>70</v>
      </c>
      <c r="AJ3381" s="1" t="s">
        <v>71</v>
      </c>
      <c r="AK3381" s="1" t="s">
        <v>72</v>
      </c>
      <c r="AL3381">
        <v>1</v>
      </c>
      <c r="AM3381" s="1" t="s">
        <v>6933</v>
      </c>
      <c r="AN3381" s="2">
        <v>46174</v>
      </c>
      <c r="AO3381" s="3">
        <v>46174</v>
      </c>
    </row>
    <row r="3382" spans="1:41">
      <c r="A3382" s="1" t="s">
        <v>6934</v>
      </c>
      <c r="B3382" s="1" t="s">
        <v>3733</v>
      </c>
      <c r="E3382" s="1" t="s">
        <v>3787</v>
      </c>
      <c r="F3382">
        <v>46190.833333333336</v>
      </c>
      <c r="G3382">
        <v>46191.833333333336</v>
      </c>
      <c r="H3382">
        <v>46173.833333333336</v>
      </c>
      <c r="I3382">
        <v>46203.833333333336</v>
      </c>
      <c r="J3382" s="1" t="s">
        <v>3769</v>
      </c>
      <c r="K3382" s="1" t="s">
        <v>87</v>
      </c>
      <c r="L3382" s="1" t="s">
        <v>3770</v>
      </c>
      <c r="M3382" s="1" t="s">
        <v>3810</v>
      </c>
      <c r="N3382" s="1" t="s">
        <v>3738</v>
      </c>
      <c r="O3382" s="1" t="s">
        <v>49</v>
      </c>
      <c r="P3382">
        <v>170.62450000000001</v>
      </c>
      <c r="Q3382" s="1" t="s">
        <v>3739</v>
      </c>
      <c r="R3382">
        <v>8.2600095531415479E-2</v>
      </c>
      <c r="S3382" s="1" t="s">
        <v>3740</v>
      </c>
      <c r="T3382" s="1" t="s">
        <v>52</v>
      </c>
      <c r="U3382">
        <v>14.0936</v>
      </c>
      <c r="V3382">
        <v>11.616099999999999</v>
      </c>
      <c r="W3382">
        <v>11.616099999999999</v>
      </c>
      <c r="X3382" s="1" t="s">
        <v>53</v>
      </c>
      <c r="Y3382" s="1" t="s">
        <v>49</v>
      </c>
      <c r="Z3382" s="1" t="s">
        <v>3770</v>
      </c>
      <c r="AA3382" s="1" t="s">
        <v>3789</v>
      </c>
      <c r="AB3382" s="1" t="s">
        <v>3790</v>
      </c>
      <c r="AC3382" s="1" t="s">
        <v>125</v>
      </c>
      <c r="AD3382" s="1" t="s">
        <v>3791</v>
      </c>
      <c r="AE3382" s="1" t="s">
        <v>3792</v>
      </c>
      <c r="AF3382" s="1" t="s">
        <v>70</v>
      </c>
      <c r="AG3382" s="1" t="s">
        <v>3745</v>
      </c>
      <c r="AH3382">
        <v>1578</v>
      </c>
      <c r="AI3382" s="1" t="s">
        <v>70</v>
      </c>
      <c r="AJ3382" s="1" t="s">
        <v>71</v>
      </c>
      <c r="AK3382" s="1" t="s">
        <v>72</v>
      </c>
      <c r="AL3382">
        <v>1</v>
      </c>
      <c r="AM3382" s="1" t="s">
        <v>6935</v>
      </c>
      <c r="AN3382" s="2">
        <v>46174</v>
      </c>
      <c r="AO3382" s="3">
        <v>46174</v>
      </c>
    </row>
    <row r="3383" spans="1:41">
      <c r="A3383" s="1" t="s">
        <v>6936</v>
      </c>
      <c r="B3383" s="1" t="s">
        <v>3733</v>
      </c>
      <c r="E3383" s="1" t="s">
        <v>3787</v>
      </c>
      <c r="F3383">
        <v>46190.833333333336</v>
      </c>
      <c r="G3383">
        <v>46191.833333333336</v>
      </c>
      <c r="H3383">
        <v>46173.833333333336</v>
      </c>
      <c r="I3383">
        <v>46203.833333333336</v>
      </c>
      <c r="J3383" s="1" t="s">
        <v>3769</v>
      </c>
      <c r="K3383" s="1" t="s">
        <v>87</v>
      </c>
      <c r="L3383" s="1" t="s">
        <v>3770</v>
      </c>
      <c r="M3383" s="1" t="s">
        <v>3813</v>
      </c>
      <c r="N3383" s="1" t="s">
        <v>3738</v>
      </c>
      <c r="O3383" s="1" t="s">
        <v>49</v>
      </c>
      <c r="P3383">
        <v>170.70050000000001</v>
      </c>
      <c r="Q3383" s="1" t="s">
        <v>3739</v>
      </c>
      <c r="R3383">
        <v>8.2600226712868458E-2</v>
      </c>
      <c r="S3383" s="1" t="s">
        <v>3740</v>
      </c>
      <c r="T3383" s="1" t="s">
        <v>52</v>
      </c>
      <c r="U3383">
        <v>14.0999</v>
      </c>
      <c r="V3383">
        <v>11.6213</v>
      </c>
      <c r="W3383">
        <v>11.6213</v>
      </c>
      <c r="X3383" s="1" t="s">
        <v>53</v>
      </c>
      <c r="Y3383" s="1" t="s">
        <v>49</v>
      </c>
      <c r="Z3383" s="1" t="s">
        <v>3770</v>
      </c>
      <c r="AA3383" s="1" t="s">
        <v>3789</v>
      </c>
      <c r="AB3383" s="1" t="s">
        <v>3790</v>
      </c>
      <c r="AC3383" s="1" t="s">
        <v>125</v>
      </c>
      <c r="AD3383" s="1" t="s">
        <v>3791</v>
      </c>
      <c r="AE3383" s="1" t="s">
        <v>3792</v>
      </c>
      <c r="AF3383" s="1" t="s">
        <v>70</v>
      </c>
      <c r="AG3383" s="1" t="s">
        <v>3745</v>
      </c>
      <c r="AH3383">
        <v>1579</v>
      </c>
      <c r="AI3383" s="1" t="s">
        <v>70</v>
      </c>
      <c r="AJ3383" s="1" t="s">
        <v>71</v>
      </c>
      <c r="AK3383" s="1" t="s">
        <v>72</v>
      </c>
      <c r="AL3383">
        <v>1</v>
      </c>
      <c r="AM3383" s="1" t="s">
        <v>6937</v>
      </c>
      <c r="AN3383" s="2">
        <v>46174</v>
      </c>
      <c r="AO3383" s="3">
        <v>46174</v>
      </c>
    </row>
    <row r="3384" spans="1:41">
      <c r="A3384" s="1" t="s">
        <v>6938</v>
      </c>
      <c r="B3384" s="1" t="s">
        <v>3733</v>
      </c>
      <c r="E3384" s="1" t="s">
        <v>3787</v>
      </c>
      <c r="F3384">
        <v>46190.833333333336</v>
      </c>
      <c r="G3384">
        <v>46191.833333333336</v>
      </c>
      <c r="H3384">
        <v>46173.833333333336</v>
      </c>
      <c r="I3384">
        <v>46203.833333333336</v>
      </c>
      <c r="J3384" s="1" t="s">
        <v>3777</v>
      </c>
      <c r="K3384" s="1" t="s">
        <v>107</v>
      </c>
      <c r="L3384" s="1" t="s">
        <v>3778</v>
      </c>
      <c r="M3384" s="1" t="s">
        <v>3816</v>
      </c>
      <c r="N3384" s="1" t="s">
        <v>3738</v>
      </c>
      <c r="O3384" s="1" t="s">
        <v>49</v>
      </c>
      <c r="P3384">
        <v>144.69329999999999</v>
      </c>
      <c r="Q3384" s="1" t="s">
        <v>3780</v>
      </c>
      <c r="R3384">
        <v>0.50000034555850204</v>
      </c>
      <c r="S3384" s="1" t="s">
        <v>51</v>
      </c>
      <c r="T3384" s="1" t="s">
        <v>52</v>
      </c>
      <c r="U3384">
        <v>72.346699999999998</v>
      </c>
      <c r="V3384">
        <v>66.558899999999994</v>
      </c>
      <c r="W3384">
        <v>66.558899999999994</v>
      </c>
      <c r="X3384" s="1" t="s">
        <v>53</v>
      </c>
      <c r="Y3384" s="1" t="s">
        <v>49</v>
      </c>
      <c r="Z3384" s="1" t="s">
        <v>3778</v>
      </c>
      <c r="AA3384" s="1" t="s">
        <v>3817</v>
      </c>
      <c r="AB3384" s="1" t="s">
        <v>3790</v>
      </c>
      <c r="AC3384" s="1" t="s">
        <v>125</v>
      </c>
      <c r="AD3384" s="1" t="s">
        <v>3791</v>
      </c>
      <c r="AE3384" s="1" t="s">
        <v>3792</v>
      </c>
      <c r="AF3384" s="1" t="s">
        <v>70</v>
      </c>
      <c r="AG3384" s="1" t="s">
        <v>3745</v>
      </c>
      <c r="AH3384">
        <v>1580</v>
      </c>
      <c r="AI3384" s="1" t="s">
        <v>113</v>
      </c>
      <c r="AJ3384" s="1" t="s">
        <v>114</v>
      </c>
      <c r="AK3384" s="1" t="s">
        <v>115</v>
      </c>
      <c r="AL3384">
        <v>1</v>
      </c>
      <c r="AM3384" s="1" t="s">
        <v>6939</v>
      </c>
      <c r="AN3384" s="2">
        <v>46174</v>
      </c>
      <c r="AO3384" s="3">
        <v>46174</v>
      </c>
    </row>
    <row r="3385" spans="1:41">
      <c r="A3385" s="1" t="s">
        <v>6940</v>
      </c>
      <c r="B3385" s="1" t="s">
        <v>3733</v>
      </c>
      <c r="E3385" s="1" t="s">
        <v>3787</v>
      </c>
      <c r="F3385">
        <v>46190.833333333336</v>
      </c>
      <c r="G3385">
        <v>46191.833333333336</v>
      </c>
      <c r="H3385">
        <v>46173.833333333336</v>
      </c>
      <c r="I3385">
        <v>46203.833333333336</v>
      </c>
      <c r="J3385" s="1" t="s">
        <v>3777</v>
      </c>
      <c r="K3385" s="1" t="s">
        <v>107</v>
      </c>
      <c r="L3385" s="1" t="s">
        <v>3778</v>
      </c>
      <c r="M3385" s="1" t="s">
        <v>3820</v>
      </c>
      <c r="N3385" s="1" t="s">
        <v>3738</v>
      </c>
      <c r="O3385" s="1" t="s">
        <v>49</v>
      </c>
      <c r="P3385">
        <v>139.0128</v>
      </c>
      <c r="Q3385" s="1" t="s">
        <v>3780</v>
      </c>
      <c r="R3385">
        <v>0.5</v>
      </c>
      <c r="S3385" s="1" t="s">
        <v>51</v>
      </c>
      <c r="T3385" s="1" t="s">
        <v>52</v>
      </c>
      <c r="U3385">
        <v>69.506399999999999</v>
      </c>
      <c r="V3385">
        <v>63.945900000000002</v>
      </c>
      <c r="W3385">
        <v>63.945900000000002</v>
      </c>
      <c r="X3385" s="1" t="s">
        <v>53</v>
      </c>
      <c r="Y3385" s="1" t="s">
        <v>49</v>
      </c>
      <c r="Z3385" s="1" t="s">
        <v>3778</v>
      </c>
      <c r="AA3385" s="1" t="s">
        <v>3817</v>
      </c>
      <c r="AB3385" s="1" t="s">
        <v>3790</v>
      </c>
      <c r="AC3385" s="1" t="s">
        <v>125</v>
      </c>
      <c r="AD3385" s="1" t="s">
        <v>3791</v>
      </c>
      <c r="AE3385" s="1" t="s">
        <v>3792</v>
      </c>
      <c r="AF3385" s="1" t="s">
        <v>70</v>
      </c>
      <c r="AG3385" s="1" t="s">
        <v>3745</v>
      </c>
      <c r="AH3385">
        <v>1581</v>
      </c>
      <c r="AI3385" s="1" t="s">
        <v>113</v>
      </c>
      <c r="AJ3385" s="1" t="s">
        <v>114</v>
      </c>
      <c r="AK3385" s="1" t="s">
        <v>115</v>
      </c>
      <c r="AL3385">
        <v>1</v>
      </c>
      <c r="AM3385" s="1" t="s">
        <v>6941</v>
      </c>
      <c r="AN3385" s="2">
        <v>46174</v>
      </c>
      <c r="AO3385" s="3">
        <v>46174</v>
      </c>
    </row>
    <row r="3386" spans="1:41">
      <c r="A3386" s="1" t="s">
        <v>6942</v>
      </c>
      <c r="B3386" s="1" t="s">
        <v>3733</v>
      </c>
      <c r="E3386" s="1" t="s">
        <v>3734</v>
      </c>
      <c r="F3386">
        <v>46191.833333333336</v>
      </c>
      <c r="G3386">
        <v>46192.833333333336</v>
      </c>
      <c r="H3386">
        <v>46173.833333333336</v>
      </c>
      <c r="I3386">
        <v>46203.833333333336</v>
      </c>
      <c r="J3386" s="1" t="s">
        <v>3735</v>
      </c>
      <c r="K3386" s="1" t="s">
        <v>45</v>
      </c>
      <c r="L3386" s="1" t="s">
        <v>3736</v>
      </c>
      <c r="M3386" s="1" t="s">
        <v>3737</v>
      </c>
      <c r="N3386" s="1" t="s">
        <v>3738</v>
      </c>
      <c r="O3386" s="1" t="s">
        <v>49</v>
      </c>
      <c r="P3386">
        <v>5922.9462000000003</v>
      </c>
      <c r="Q3386" s="1" t="s">
        <v>3739</v>
      </c>
      <c r="R3386">
        <v>3.1611008048663347E-2</v>
      </c>
      <c r="S3386" s="1" t="s">
        <v>3740</v>
      </c>
      <c r="T3386" s="1" t="s">
        <v>52</v>
      </c>
      <c r="U3386">
        <v>187.2303</v>
      </c>
      <c r="V3386">
        <v>151.92359999999999</v>
      </c>
      <c r="W3386">
        <v>151.92359999999999</v>
      </c>
      <c r="X3386" s="1" t="s">
        <v>53</v>
      </c>
      <c r="Y3386" s="1" t="s">
        <v>49</v>
      </c>
      <c r="Z3386" s="1" t="s">
        <v>3736</v>
      </c>
      <c r="AA3386" s="1" t="s">
        <v>3741</v>
      </c>
      <c r="AB3386" s="1" t="s">
        <v>3742</v>
      </c>
      <c r="AC3386" s="1" t="s">
        <v>67</v>
      </c>
      <c r="AD3386" s="1" t="s">
        <v>3743</v>
      </c>
      <c r="AE3386" s="1" t="s">
        <v>3744</v>
      </c>
      <c r="AF3386" s="1" t="s">
        <v>70</v>
      </c>
      <c r="AG3386" s="1" t="s">
        <v>3745</v>
      </c>
      <c r="AH3386">
        <v>1582</v>
      </c>
      <c r="AI3386" s="1" t="s">
        <v>70</v>
      </c>
      <c r="AJ3386" s="1" t="s">
        <v>71</v>
      </c>
      <c r="AK3386" s="1" t="s">
        <v>72</v>
      </c>
      <c r="AL3386">
        <v>1</v>
      </c>
      <c r="AM3386" s="1" t="s">
        <v>6943</v>
      </c>
      <c r="AN3386" s="2">
        <v>46174</v>
      </c>
      <c r="AO3386" s="3">
        <v>46174</v>
      </c>
    </row>
    <row r="3387" spans="1:41">
      <c r="A3387" s="1" t="s">
        <v>6944</v>
      </c>
      <c r="B3387" s="1" t="s">
        <v>3733</v>
      </c>
      <c r="E3387" s="1" t="s">
        <v>3734</v>
      </c>
      <c r="F3387">
        <v>46191.833333333336</v>
      </c>
      <c r="G3387">
        <v>46192.833333333336</v>
      </c>
      <c r="H3387">
        <v>46173.833333333336</v>
      </c>
      <c r="I3387">
        <v>46203.833333333336</v>
      </c>
      <c r="J3387" s="1" t="s">
        <v>3735</v>
      </c>
      <c r="K3387" s="1" t="s">
        <v>45</v>
      </c>
      <c r="L3387" s="1" t="s">
        <v>3736</v>
      </c>
      <c r="M3387" s="1" t="s">
        <v>3748</v>
      </c>
      <c r="N3387" s="1" t="s">
        <v>3738</v>
      </c>
      <c r="O3387" s="1" t="s">
        <v>49</v>
      </c>
      <c r="P3387">
        <v>6348.0137999999997</v>
      </c>
      <c r="Q3387" s="1" t="s">
        <v>3739</v>
      </c>
      <c r="R3387">
        <v>3.161100563454982E-2</v>
      </c>
      <c r="S3387" s="1" t="s">
        <v>3740</v>
      </c>
      <c r="T3387" s="1" t="s">
        <v>52</v>
      </c>
      <c r="U3387">
        <v>200.6671</v>
      </c>
      <c r="V3387">
        <v>162.82660000000001</v>
      </c>
      <c r="W3387">
        <v>162.82660000000001</v>
      </c>
      <c r="X3387" s="1" t="s">
        <v>53</v>
      </c>
      <c r="Y3387" s="1" t="s">
        <v>49</v>
      </c>
      <c r="Z3387" s="1" t="s">
        <v>3736</v>
      </c>
      <c r="AA3387" s="1" t="s">
        <v>3741</v>
      </c>
      <c r="AB3387" s="1" t="s">
        <v>3742</v>
      </c>
      <c r="AC3387" s="1" t="s">
        <v>67</v>
      </c>
      <c r="AD3387" s="1" t="s">
        <v>3743</v>
      </c>
      <c r="AE3387" s="1" t="s">
        <v>3744</v>
      </c>
      <c r="AF3387" s="1" t="s">
        <v>70</v>
      </c>
      <c r="AG3387" s="1" t="s">
        <v>3745</v>
      </c>
      <c r="AH3387">
        <v>1583</v>
      </c>
      <c r="AI3387" s="1" t="s">
        <v>70</v>
      </c>
      <c r="AJ3387" s="1" t="s">
        <v>71</v>
      </c>
      <c r="AK3387" s="1" t="s">
        <v>72</v>
      </c>
      <c r="AL3387">
        <v>1</v>
      </c>
      <c r="AM3387" s="1" t="s">
        <v>6945</v>
      </c>
      <c r="AN3387" s="2">
        <v>46174</v>
      </c>
      <c r="AO3387" s="3">
        <v>46174</v>
      </c>
    </row>
    <row r="3388" spans="1:41">
      <c r="A3388" s="1" t="s">
        <v>6946</v>
      </c>
      <c r="B3388" s="1" t="s">
        <v>3733</v>
      </c>
      <c r="E3388" s="1" t="s">
        <v>3734</v>
      </c>
      <c r="F3388">
        <v>46191.833333333336</v>
      </c>
      <c r="G3388">
        <v>46192.833333333336</v>
      </c>
      <c r="H3388">
        <v>46173.833333333336</v>
      </c>
      <c r="I3388">
        <v>46203.833333333336</v>
      </c>
      <c r="J3388" s="1" t="s">
        <v>3751</v>
      </c>
      <c r="K3388" s="1" t="s">
        <v>124</v>
      </c>
      <c r="L3388" s="1" t="s">
        <v>3752</v>
      </c>
      <c r="M3388" s="1" t="s">
        <v>3753</v>
      </c>
      <c r="N3388" s="1" t="s">
        <v>3738</v>
      </c>
      <c r="O3388" s="1" t="s">
        <v>49</v>
      </c>
      <c r="P3388">
        <v>11.5222</v>
      </c>
      <c r="Q3388" s="1" t="s">
        <v>3754</v>
      </c>
      <c r="R3388">
        <v>6.2500043394490632</v>
      </c>
      <c r="S3388" s="1" t="s">
        <v>51</v>
      </c>
      <c r="T3388" s="1" t="s">
        <v>52</v>
      </c>
      <c r="U3388">
        <v>72.013800000000003</v>
      </c>
      <c r="V3388">
        <v>68.4131</v>
      </c>
      <c r="W3388">
        <v>68.4131</v>
      </c>
      <c r="X3388" s="1" t="s">
        <v>53</v>
      </c>
      <c r="Y3388" s="1" t="s">
        <v>49</v>
      </c>
      <c r="Z3388" s="1" t="s">
        <v>3752</v>
      </c>
      <c r="AA3388" s="1" t="s">
        <v>3741</v>
      </c>
      <c r="AB3388" s="1" t="s">
        <v>3742</v>
      </c>
      <c r="AC3388" s="1" t="s">
        <v>67</v>
      </c>
      <c r="AD3388" s="1" t="s">
        <v>3743</v>
      </c>
      <c r="AE3388" s="1" t="s">
        <v>3744</v>
      </c>
      <c r="AF3388" s="1" t="s">
        <v>70</v>
      </c>
      <c r="AG3388" s="1" t="s">
        <v>3745</v>
      </c>
      <c r="AH3388">
        <v>1584</v>
      </c>
      <c r="AI3388" s="1" t="s">
        <v>70</v>
      </c>
      <c r="AJ3388" s="1" t="s">
        <v>71</v>
      </c>
      <c r="AK3388" s="1" t="s">
        <v>72</v>
      </c>
      <c r="AL3388">
        <v>1</v>
      </c>
      <c r="AM3388" s="1" t="s">
        <v>6947</v>
      </c>
      <c r="AN3388" s="2">
        <v>46174</v>
      </c>
      <c r="AO3388" s="3">
        <v>46174</v>
      </c>
    </row>
    <row r="3389" spans="1:41">
      <c r="A3389" s="1" t="s">
        <v>6948</v>
      </c>
      <c r="B3389" s="1" t="s">
        <v>3733</v>
      </c>
      <c r="E3389" s="1" t="s">
        <v>3734</v>
      </c>
      <c r="F3389">
        <v>46191.833333333336</v>
      </c>
      <c r="G3389">
        <v>46192.833333333336</v>
      </c>
      <c r="H3389">
        <v>46173.833333333336</v>
      </c>
      <c r="I3389">
        <v>46203.833333333336</v>
      </c>
      <c r="J3389" s="1" t="s">
        <v>3751</v>
      </c>
      <c r="K3389" s="1" t="s">
        <v>124</v>
      </c>
      <c r="L3389" s="1" t="s">
        <v>3752</v>
      </c>
      <c r="M3389" s="1" t="s">
        <v>3757</v>
      </c>
      <c r="N3389" s="1" t="s">
        <v>3738</v>
      </c>
      <c r="O3389" s="1" t="s">
        <v>49</v>
      </c>
      <c r="P3389">
        <v>11.9376</v>
      </c>
      <c r="Q3389" s="1" t="s">
        <v>3754</v>
      </c>
      <c r="R3389">
        <v>6.2499832462136435</v>
      </c>
      <c r="S3389" s="1" t="s">
        <v>51</v>
      </c>
      <c r="T3389" s="1" t="s">
        <v>52</v>
      </c>
      <c r="U3389">
        <v>74.609800000000007</v>
      </c>
      <c r="V3389">
        <v>70.879300000000001</v>
      </c>
      <c r="W3389">
        <v>70.879300000000001</v>
      </c>
      <c r="X3389" s="1" t="s">
        <v>53</v>
      </c>
      <c r="Y3389" s="1" t="s">
        <v>49</v>
      </c>
      <c r="Z3389" s="1" t="s">
        <v>3752</v>
      </c>
      <c r="AA3389" s="1" t="s">
        <v>55</v>
      </c>
      <c r="AB3389" s="1" t="s">
        <v>56</v>
      </c>
      <c r="AC3389" s="1" t="s">
        <v>57</v>
      </c>
      <c r="AD3389" s="1" t="s">
        <v>58</v>
      </c>
      <c r="AE3389" s="1" t="s">
        <v>59</v>
      </c>
      <c r="AF3389" s="1" t="s">
        <v>56</v>
      </c>
      <c r="AG3389" s="1" t="s">
        <v>3745</v>
      </c>
      <c r="AH3389">
        <v>1585</v>
      </c>
      <c r="AI3389" s="1" t="s">
        <v>56</v>
      </c>
      <c r="AJ3389" s="1" t="s">
        <v>56</v>
      </c>
      <c r="AK3389" s="1" t="s">
        <v>61</v>
      </c>
      <c r="AL3389">
        <v>1</v>
      </c>
      <c r="AM3389" s="1" t="s">
        <v>6949</v>
      </c>
      <c r="AN3389" s="2">
        <v>46174</v>
      </c>
      <c r="AO3389" s="3">
        <v>46174</v>
      </c>
    </row>
    <row r="3390" spans="1:41">
      <c r="A3390" s="1" t="s">
        <v>6950</v>
      </c>
      <c r="B3390" s="1" t="s">
        <v>3733</v>
      </c>
      <c r="E3390" s="1" t="s">
        <v>3734</v>
      </c>
      <c r="F3390">
        <v>46191.833333333336</v>
      </c>
      <c r="G3390">
        <v>46192.833333333336</v>
      </c>
      <c r="H3390">
        <v>46173.833333333336</v>
      </c>
      <c r="I3390">
        <v>46203.833333333336</v>
      </c>
      <c r="J3390" s="1" t="s">
        <v>3760</v>
      </c>
      <c r="K3390" s="1" t="s">
        <v>76</v>
      </c>
      <c r="L3390" s="1" t="s">
        <v>3761</v>
      </c>
      <c r="M3390" s="1" t="s">
        <v>3762</v>
      </c>
      <c r="N3390" s="1" t="s">
        <v>3738</v>
      </c>
      <c r="O3390" s="1" t="s">
        <v>49</v>
      </c>
      <c r="P3390">
        <v>298.63080000000002</v>
      </c>
      <c r="Q3390" s="1" t="s">
        <v>3763</v>
      </c>
      <c r="R3390">
        <v>2.5999997321106867E-2</v>
      </c>
      <c r="S3390" s="1" t="s">
        <v>51</v>
      </c>
      <c r="T3390" s="1" t="s">
        <v>52</v>
      </c>
      <c r="U3390">
        <v>7.7644000000000002</v>
      </c>
      <c r="V3390">
        <v>7.1670999999999996</v>
      </c>
      <c r="W3390">
        <v>7.1670999999999996</v>
      </c>
      <c r="X3390" s="1" t="s">
        <v>53</v>
      </c>
      <c r="Y3390" s="1" t="s">
        <v>49</v>
      </c>
      <c r="Z3390" s="1" t="s">
        <v>3761</v>
      </c>
      <c r="AA3390" s="1" t="s">
        <v>3741</v>
      </c>
      <c r="AB3390" s="1" t="s">
        <v>3742</v>
      </c>
      <c r="AC3390" s="1" t="s">
        <v>67</v>
      </c>
      <c r="AD3390" s="1" t="s">
        <v>3743</v>
      </c>
      <c r="AE3390" s="1" t="s">
        <v>3744</v>
      </c>
      <c r="AF3390" s="1" t="s">
        <v>70</v>
      </c>
      <c r="AG3390" s="1" t="s">
        <v>3745</v>
      </c>
      <c r="AH3390">
        <v>1586</v>
      </c>
      <c r="AI3390" s="1" t="s">
        <v>70</v>
      </c>
      <c r="AJ3390" s="1" t="s">
        <v>71</v>
      </c>
      <c r="AK3390" s="1" t="s">
        <v>72</v>
      </c>
      <c r="AL3390">
        <v>1</v>
      </c>
      <c r="AM3390" s="1" t="s">
        <v>6951</v>
      </c>
      <c r="AN3390" s="2">
        <v>46174</v>
      </c>
      <c r="AO3390" s="3">
        <v>46174</v>
      </c>
    </row>
    <row r="3391" spans="1:41">
      <c r="A3391" s="1" t="s">
        <v>6952</v>
      </c>
      <c r="B3391" s="1" t="s">
        <v>3733</v>
      </c>
      <c r="E3391" s="1" t="s">
        <v>3734</v>
      </c>
      <c r="F3391">
        <v>46191.833333333336</v>
      </c>
      <c r="G3391">
        <v>46192.833333333336</v>
      </c>
      <c r="H3391">
        <v>46173.833333333336</v>
      </c>
      <c r="I3391">
        <v>46203.833333333336</v>
      </c>
      <c r="J3391" s="1" t="s">
        <v>3760</v>
      </c>
      <c r="K3391" s="1" t="s">
        <v>76</v>
      </c>
      <c r="L3391" s="1" t="s">
        <v>3761</v>
      </c>
      <c r="M3391" s="1" t="s">
        <v>3766</v>
      </c>
      <c r="N3391" s="1" t="s">
        <v>3738</v>
      </c>
      <c r="O3391" s="1" t="s">
        <v>49</v>
      </c>
      <c r="P3391">
        <v>332.96629999999999</v>
      </c>
      <c r="Q3391" s="1" t="s">
        <v>3763</v>
      </c>
      <c r="R3391">
        <v>2.5999928521294798E-2</v>
      </c>
      <c r="S3391" s="1" t="s">
        <v>51</v>
      </c>
      <c r="T3391" s="1" t="s">
        <v>52</v>
      </c>
      <c r="U3391">
        <v>8.6570999999999998</v>
      </c>
      <c r="V3391">
        <v>7.9912000000000001</v>
      </c>
      <c r="W3391">
        <v>7.9912000000000001</v>
      </c>
      <c r="X3391" s="1" t="s">
        <v>53</v>
      </c>
      <c r="Y3391" s="1" t="s">
        <v>49</v>
      </c>
      <c r="Z3391" s="1" t="s">
        <v>3761</v>
      </c>
      <c r="AA3391" s="1" t="s">
        <v>3741</v>
      </c>
      <c r="AB3391" s="1" t="s">
        <v>3742</v>
      </c>
      <c r="AC3391" s="1" t="s">
        <v>67</v>
      </c>
      <c r="AD3391" s="1" t="s">
        <v>3743</v>
      </c>
      <c r="AE3391" s="1" t="s">
        <v>3744</v>
      </c>
      <c r="AF3391" s="1" t="s">
        <v>70</v>
      </c>
      <c r="AG3391" s="1" t="s">
        <v>3745</v>
      </c>
      <c r="AH3391">
        <v>1587</v>
      </c>
      <c r="AI3391" s="1" t="s">
        <v>70</v>
      </c>
      <c r="AJ3391" s="1" t="s">
        <v>71</v>
      </c>
      <c r="AK3391" s="1" t="s">
        <v>72</v>
      </c>
      <c r="AL3391">
        <v>1</v>
      </c>
      <c r="AM3391" s="1" t="s">
        <v>6953</v>
      </c>
      <c r="AN3391" s="2">
        <v>46174</v>
      </c>
      <c r="AO3391" s="3">
        <v>46174</v>
      </c>
    </row>
    <row r="3392" spans="1:41">
      <c r="A3392" s="1" t="s">
        <v>6954</v>
      </c>
      <c r="B3392" s="1" t="s">
        <v>3733</v>
      </c>
      <c r="E3392" s="1" t="s">
        <v>3734</v>
      </c>
      <c r="F3392">
        <v>46191.833333333336</v>
      </c>
      <c r="G3392">
        <v>46192.833333333336</v>
      </c>
      <c r="H3392">
        <v>46173.833333333336</v>
      </c>
      <c r="I3392">
        <v>46203.833333333336</v>
      </c>
      <c r="J3392" s="1" t="s">
        <v>3769</v>
      </c>
      <c r="K3392" s="1" t="s">
        <v>87</v>
      </c>
      <c r="L3392" s="1" t="s">
        <v>3770</v>
      </c>
      <c r="M3392" s="1" t="s">
        <v>3771</v>
      </c>
      <c r="N3392" s="1" t="s">
        <v>3738</v>
      </c>
      <c r="O3392" s="1" t="s">
        <v>49</v>
      </c>
      <c r="P3392">
        <v>417.60509999999999</v>
      </c>
      <c r="Q3392" s="1" t="s">
        <v>3739</v>
      </c>
      <c r="R3392">
        <v>8.2600044874930889E-2</v>
      </c>
      <c r="S3392" s="1" t="s">
        <v>3740</v>
      </c>
      <c r="T3392" s="1" t="s">
        <v>52</v>
      </c>
      <c r="U3392">
        <v>34.494199999999999</v>
      </c>
      <c r="V3392">
        <v>28.430599999999998</v>
      </c>
      <c r="W3392">
        <v>28.430599999999998</v>
      </c>
      <c r="X3392" s="1" t="s">
        <v>53</v>
      </c>
      <c r="Y3392" s="1" t="s">
        <v>49</v>
      </c>
      <c r="Z3392" s="1" t="s">
        <v>3770</v>
      </c>
      <c r="AA3392" s="1" t="s">
        <v>3741</v>
      </c>
      <c r="AB3392" s="1" t="s">
        <v>3742</v>
      </c>
      <c r="AC3392" s="1" t="s">
        <v>67</v>
      </c>
      <c r="AD3392" s="1" t="s">
        <v>3743</v>
      </c>
      <c r="AE3392" s="1" t="s">
        <v>3744</v>
      </c>
      <c r="AF3392" s="1" t="s">
        <v>70</v>
      </c>
      <c r="AG3392" s="1" t="s">
        <v>3745</v>
      </c>
      <c r="AH3392">
        <v>1588</v>
      </c>
      <c r="AI3392" s="1" t="s">
        <v>70</v>
      </c>
      <c r="AJ3392" s="1" t="s">
        <v>71</v>
      </c>
      <c r="AK3392" s="1" t="s">
        <v>72</v>
      </c>
      <c r="AL3392">
        <v>1</v>
      </c>
      <c r="AM3392" s="1" t="s">
        <v>6955</v>
      </c>
      <c r="AN3392" s="2">
        <v>46174</v>
      </c>
      <c r="AO3392" s="3">
        <v>46174</v>
      </c>
    </row>
    <row r="3393" spans="1:41">
      <c r="A3393" s="1" t="s">
        <v>6956</v>
      </c>
      <c r="B3393" s="1" t="s">
        <v>3733</v>
      </c>
      <c r="E3393" s="1" t="s">
        <v>3734</v>
      </c>
      <c r="F3393">
        <v>46191.833333333336</v>
      </c>
      <c r="G3393">
        <v>46192.833333333336</v>
      </c>
      <c r="H3393">
        <v>46173.833333333336</v>
      </c>
      <c r="I3393">
        <v>46203.833333333336</v>
      </c>
      <c r="J3393" s="1" t="s">
        <v>3769</v>
      </c>
      <c r="K3393" s="1" t="s">
        <v>87</v>
      </c>
      <c r="L3393" s="1" t="s">
        <v>3770</v>
      </c>
      <c r="M3393" s="1" t="s">
        <v>3774</v>
      </c>
      <c r="N3393" s="1" t="s">
        <v>3738</v>
      </c>
      <c r="O3393" s="1" t="s">
        <v>49</v>
      </c>
      <c r="P3393">
        <v>427.15899999999999</v>
      </c>
      <c r="Q3393" s="1" t="s">
        <v>3739</v>
      </c>
      <c r="R3393">
        <v>8.2599921808975116E-2</v>
      </c>
      <c r="S3393" s="1" t="s">
        <v>3740</v>
      </c>
      <c r="T3393" s="1" t="s">
        <v>52</v>
      </c>
      <c r="U3393">
        <v>35.283299999999997</v>
      </c>
      <c r="V3393">
        <v>29.081</v>
      </c>
      <c r="W3393">
        <v>29.081</v>
      </c>
      <c r="X3393" s="1" t="s">
        <v>53</v>
      </c>
      <c r="Y3393" s="1" t="s">
        <v>49</v>
      </c>
      <c r="Z3393" s="1" t="s">
        <v>3770</v>
      </c>
      <c r="AA3393" s="1" t="s">
        <v>3741</v>
      </c>
      <c r="AB3393" s="1" t="s">
        <v>3742</v>
      </c>
      <c r="AC3393" s="1" t="s">
        <v>67</v>
      </c>
      <c r="AD3393" s="1" t="s">
        <v>3743</v>
      </c>
      <c r="AE3393" s="1" t="s">
        <v>3744</v>
      </c>
      <c r="AF3393" s="1" t="s">
        <v>70</v>
      </c>
      <c r="AG3393" s="1" t="s">
        <v>3745</v>
      </c>
      <c r="AH3393">
        <v>1589</v>
      </c>
      <c r="AI3393" s="1" t="s">
        <v>70</v>
      </c>
      <c r="AJ3393" s="1" t="s">
        <v>71</v>
      </c>
      <c r="AK3393" s="1" t="s">
        <v>72</v>
      </c>
      <c r="AL3393">
        <v>1</v>
      </c>
      <c r="AM3393" s="1" t="s">
        <v>6957</v>
      </c>
      <c r="AN3393" s="2">
        <v>46174</v>
      </c>
      <c r="AO3393" s="3">
        <v>46174</v>
      </c>
    </row>
    <row r="3394" spans="1:41">
      <c r="A3394" s="1" t="s">
        <v>6958</v>
      </c>
      <c r="B3394" s="1" t="s">
        <v>3733</v>
      </c>
      <c r="E3394" s="1" t="s">
        <v>3734</v>
      </c>
      <c r="F3394">
        <v>46191.833333333336</v>
      </c>
      <c r="G3394">
        <v>46192.833333333336</v>
      </c>
      <c r="H3394">
        <v>46173.833333333336</v>
      </c>
      <c r="I3394">
        <v>46203.833333333336</v>
      </c>
      <c r="J3394" s="1" t="s">
        <v>3777</v>
      </c>
      <c r="K3394" s="1" t="s">
        <v>107</v>
      </c>
      <c r="L3394" s="1" t="s">
        <v>3778</v>
      </c>
      <c r="M3394" s="1" t="s">
        <v>3779</v>
      </c>
      <c r="N3394" s="1" t="s">
        <v>3738</v>
      </c>
      <c r="O3394" s="1" t="s">
        <v>49</v>
      </c>
      <c r="P3394">
        <v>304.16579999999999</v>
      </c>
      <c r="Q3394" s="1" t="s">
        <v>3780</v>
      </c>
      <c r="R3394">
        <v>0.5</v>
      </c>
      <c r="S3394" s="1" t="s">
        <v>51</v>
      </c>
      <c r="T3394" s="1" t="s">
        <v>52</v>
      </c>
      <c r="U3394">
        <v>152.0829</v>
      </c>
      <c r="V3394">
        <v>139.91630000000001</v>
      </c>
      <c r="W3394">
        <v>139.91630000000001</v>
      </c>
      <c r="X3394" s="1" t="s">
        <v>53</v>
      </c>
      <c r="Y3394" s="1" t="s">
        <v>49</v>
      </c>
      <c r="Z3394" s="1" t="s">
        <v>3778</v>
      </c>
      <c r="AA3394" s="1" t="s">
        <v>3781</v>
      </c>
      <c r="AB3394" s="1" t="s">
        <v>3742</v>
      </c>
      <c r="AC3394" s="1" t="s">
        <v>67</v>
      </c>
      <c r="AD3394" s="1" t="s">
        <v>3743</v>
      </c>
      <c r="AE3394" s="1" t="s">
        <v>3744</v>
      </c>
      <c r="AF3394" s="1" t="s">
        <v>70</v>
      </c>
      <c r="AG3394" s="1" t="s">
        <v>3745</v>
      </c>
      <c r="AH3394">
        <v>1590</v>
      </c>
      <c r="AI3394" s="1" t="s">
        <v>113</v>
      </c>
      <c r="AJ3394" s="1" t="s">
        <v>114</v>
      </c>
      <c r="AK3394" s="1" t="s">
        <v>115</v>
      </c>
      <c r="AL3394">
        <v>1</v>
      </c>
      <c r="AM3394" s="1" t="s">
        <v>6959</v>
      </c>
      <c r="AN3394" s="2">
        <v>46174</v>
      </c>
      <c r="AO3394" s="3">
        <v>46174</v>
      </c>
    </row>
    <row r="3395" spans="1:41">
      <c r="A3395" s="1" t="s">
        <v>6960</v>
      </c>
      <c r="B3395" s="1" t="s">
        <v>3733</v>
      </c>
      <c r="E3395" s="1" t="s">
        <v>3734</v>
      </c>
      <c r="F3395">
        <v>46191.833333333336</v>
      </c>
      <c r="G3395">
        <v>46192.833333333336</v>
      </c>
      <c r="H3395">
        <v>46173.833333333336</v>
      </c>
      <c r="I3395">
        <v>46203.833333333336</v>
      </c>
      <c r="J3395" s="1" t="s">
        <v>3777</v>
      </c>
      <c r="K3395" s="1" t="s">
        <v>107</v>
      </c>
      <c r="L3395" s="1" t="s">
        <v>3778</v>
      </c>
      <c r="M3395" s="1" t="s">
        <v>3784</v>
      </c>
      <c r="N3395" s="1" t="s">
        <v>3738</v>
      </c>
      <c r="O3395" s="1" t="s">
        <v>49</v>
      </c>
      <c r="P3395">
        <v>273.05529999999999</v>
      </c>
      <c r="Q3395" s="1" t="s">
        <v>3780</v>
      </c>
      <c r="R3395">
        <v>0.50000018311309102</v>
      </c>
      <c r="S3395" s="1" t="s">
        <v>51</v>
      </c>
      <c r="T3395" s="1" t="s">
        <v>52</v>
      </c>
      <c r="U3395">
        <v>136.52770000000001</v>
      </c>
      <c r="V3395">
        <v>125.60550000000001</v>
      </c>
      <c r="W3395">
        <v>125.60550000000001</v>
      </c>
      <c r="X3395" s="1" t="s">
        <v>53</v>
      </c>
      <c r="Y3395" s="1" t="s">
        <v>49</v>
      </c>
      <c r="Z3395" s="1" t="s">
        <v>3778</v>
      </c>
      <c r="AA3395" s="1" t="s">
        <v>55</v>
      </c>
      <c r="AB3395" s="1" t="s">
        <v>56</v>
      </c>
      <c r="AC3395" s="1" t="s">
        <v>57</v>
      </c>
      <c r="AD3395" s="1" t="s">
        <v>58</v>
      </c>
      <c r="AE3395" s="1" t="s">
        <v>59</v>
      </c>
      <c r="AF3395" s="1" t="s">
        <v>56</v>
      </c>
      <c r="AG3395" s="1" t="s">
        <v>3745</v>
      </c>
      <c r="AH3395">
        <v>1591</v>
      </c>
      <c r="AI3395" s="1" t="s">
        <v>56</v>
      </c>
      <c r="AJ3395" s="1" t="s">
        <v>56</v>
      </c>
      <c r="AK3395" s="1" t="s">
        <v>61</v>
      </c>
      <c r="AL3395">
        <v>1</v>
      </c>
      <c r="AM3395" s="1" t="s">
        <v>6961</v>
      </c>
      <c r="AN3395" s="2">
        <v>46174</v>
      </c>
      <c r="AO3395" s="3">
        <v>46174</v>
      </c>
    </row>
    <row r="3396" spans="1:41">
      <c r="A3396" s="1" t="s">
        <v>6962</v>
      </c>
      <c r="B3396" s="1" t="s">
        <v>3733</v>
      </c>
      <c r="E3396" s="1" t="s">
        <v>3787</v>
      </c>
      <c r="F3396">
        <v>46191.833333333336</v>
      </c>
      <c r="G3396">
        <v>46192.833333333336</v>
      </c>
      <c r="H3396">
        <v>46173.833333333336</v>
      </c>
      <c r="I3396">
        <v>46203.833333333336</v>
      </c>
      <c r="J3396" s="1" t="s">
        <v>3735</v>
      </c>
      <c r="K3396" s="1" t="s">
        <v>45</v>
      </c>
      <c r="L3396" s="1" t="s">
        <v>3736</v>
      </c>
      <c r="M3396" s="1" t="s">
        <v>3788</v>
      </c>
      <c r="N3396" s="1" t="s">
        <v>3738</v>
      </c>
      <c r="O3396" s="1" t="s">
        <v>49</v>
      </c>
      <c r="P3396">
        <v>692.60530000000006</v>
      </c>
      <c r="Q3396" s="1" t="s">
        <v>3739</v>
      </c>
      <c r="R3396">
        <v>3.1610933384425444E-2</v>
      </c>
      <c r="S3396" s="1" t="s">
        <v>3740</v>
      </c>
      <c r="T3396" s="1" t="s">
        <v>52</v>
      </c>
      <c r="U3396">
        <v>21.893899999999999</v>
      </c>
      <c r="V3396">
        <v>17.7654</v>
      </c>
      <c r="W3396">
        <v>17.7654</v>
      </c>
      <c r="X3396" s="1" t="s">
        <v>53</v>
      </c>
      <c r="Y3396" s="1" t="s">
        <v>49</v>
      </c>
      <c r="Z3396" s="1" t="s">
        <v>3736</v>
      </c>
      <c r="AA3396" s="1" t="s">
        <v>3789</v>
      </c>
      <c r="AB3396" s="1" t="s">
        <v>3790</v>
      </c>
      <c r="AC3396" s="1" t="s">
        <v>125</v>
      </c>
      <c r="AD3396" s="1" t="s">
        <v>3791</v>
      </c>
      <c r="AE3396" s="1" t="s">
        <v>3792</v>
      </c>
      <c r="AF3396" s="1" t="s">
        <v>70</v>
      </c>
      <c r="AG3396" s="1" t="s">
        <v>3745</v>
      </c>
      <c r="AH3396">
        <v>1592</v>
      </c>
      <c r="AI3396" s="1" t="s">
        <v>70</v>
      </c>
      <c r="AJ3396" s="1" t="s">
        <v>71</v>
      </c>
      <c r="AK3396" s="1" t="s">
        <v>72</v>
      </c>
      <c r="AL3396">
        <v>1</v>
      </c>
      <c r="AM3396" s="1" t="s">
        <v>6963</v>
      </c>
      <c r="AN3396" s="2">
        <v>46174</v>
      </c>
      <c r="AO3396" s="3">
        <v>46174</v>
      </c>
    </row>
    <row r="3397" spans="1:41">
      <c r="A3397" s="1" t="s">
        <v>6964</v>
      </c>
      <c r="B3397" s="1" t="s">
        <v>3733</v>
      </c>
      <c r="E3397" s="1" t="s">
        <v>3787</v>
      </c>
      <c r="F3397">
        <v>46191.833333333336</v>
      </c>
      <c r="G3397">
        <v>46192.833333333336</v>
      </c>
      <c r="H3397">
        <v>46173.833333333336</v>
      </c>
      <c r="I3397">
        <v>46203.833333333336</v>
      </c>
      <c r="J3397" s="1" t="s">
        <v>3735</v>
      </c>
      <c r="K3397" s="1" t="s">
        <v>45</v>
      </c>
      <c r="L3397" s="1" t="s">
        <v>3736</v>
      </c>
      <c r="M3397" s="1" t="s">
        <v>3795</v>
      </c>
      <c r="N3397" s="1" t="s">
        <v>3738</v>
      </c>
      <c r="O3397" s="1" t="s">
        <v>49</v>
      </c>
      <c r="P3397">
        <v>739.73069999999996</v>
      </c>
      <c r="Q3397" s="1" t="s">
        <v>3739</v>
      </c>
      <c r="R3397">
        <v>3.1610963287044873E-2</v>
      </c>
      <c r="S3397" s="1" t="s">
        <v>3740</v>
      </c>
      <c r="T3397" s="1" t="s">
        <v>52</v>
      </c>
      <c r="U3397">
        <v>23.383600000000001</v>
      </c>
      <c r="V3397">
        <v>18.9741</v>
      </c>
      <c r="W3397">
        <v>18.9741</v>
      </c>
      <c r="X3397" s="1" t="s">
        <v>53</v>
      </c>
      <c r="Y3397" s="1" t="s">
        <v>49</v>
      </c>
      <c r="Z3397" s="1" t="s">
        <v>3736</v>
      </c>
      <c r="AA3397" s="1" t="s">
        <v>3789</v>
      </c>
      <c r="AB3397" s="1" t="s">
        <v>3790</v>
      </c>
      <c r="AC3397" s="1" t="s">
        <v>125</v>
      </c>
      <c r="AD3397" s="1" t="s">
        <v>3791</v>
      </c>
      <c r="AE3397" s="1" t="s">
        <v>3792</v>
      </c>
      <c r="AF3397" s="1" t="s">
        <v>70</v>
      </c>
      <c r="AG3397" s="1" t="s">
        <v>3745</v>
      </c>
      <c r="AH3397">
        <v>1593</v>
      </c>
      <c r="AI3397" s="1" t="s">
        <v>70</v>
      </c>
      <c r="AJ3397" s="1" t="s">
        <v>71</v>
      </c>
      <c r="AK3397" s="1" t="s">
        <v>72</v>
      </c>
      <c r="AL3397">
        <v>1</v>
      </c>
      <c r="AM3397" s="1" t="s">
        <v>6965</v>
      </c>
      <c r="AN3397" s="2">
        <v>46174</v>
      </c>
      <c r="AO3397" s="3">
        <v>46174</v>
      </c>
    </row>
    <row r="3398" spans="1:41">
      <c r="A3398" s="1" t="s">
        <v>6966</v>
      </c>
      <c r="B3398" s="1" t="s">
        <v>3733</v>
      </c>
      <c r="E3398" s="1" t="s">
        <v>3787</v>
      </c>
      <c r="F3398">
        <v>46191.833333333336</v>
      </c>
      <c r="G3398">
        <v>46192.833333333336</v>
      </c>
      <c r="H3398">
        <v>46173.833333333336</v>
      </c>
      <c r="I3398">
        <v>46203.833333333336</v>
      </c>
      <c r="J3398" s="1" t="s">
        <v>3751</v>
      </c>
      <c r="K3398" s="1" t="s">
        <v>124</v>
      </c>
      <c r="L3398" s="1" t="s">
        <v>3752</v>
      </c>
      <c r="M3398" s="1" t="s">
        <v>3798</v>
      </c>
      <c r="N3398" s="1" t="s">
        <v>3738</v>
      </c>
      <c r="O3398" s="1" t="s">
        <v>49</v>
      </c>
      <c r="P3398">
        <v>5.6559999999999997</v>
      </c>
      <c r="Q3398" s="1" t="s">
        <v>3754</v>
      </c>
      <c r="R3398">
        <v>6.2500530410183881</v>
      </c>
      <c r="S3398" s="1" t="s">
        <v>51</v>
      </c>
      <c r="T3398" s="1" t="s">
        <v>52</v>
      </c>
      <c r="U3398">
        <v>35.350299999999997</v>
      </c>
      <c r="V3398">
        <v>33.582799999999999</v>
      </c>
      <c r="W3398">
        <v>33.582799999999999</v>
      </c>
      <c r="X3398" s="1" t="s">
        <v>53</v>
      </c>
      <c r="Y3398" s="1" t="s">
        <v>49</v>
      </c>
      <c r="Z3398" s="1" t="s">
        <v>3752</v>
      </c>
      <c r="AA3398" s="1" t="s">
        <v>3789</v>
      </c>
      <c r="AB3398" s="1" t="s">
        <v>3790</v>
      </c>
      <c r="AC3398" s="1" t="s">
        <v>125</v>
      </c>
      <c r="AD3398" s="1" t="s">
        <v>3791</v>
      </c>
      <c r="AE3398" s="1" t="s">
        <v>3792</v>
      </c>
      <c r="AF3398" s="1" t="s">
        <v>70</v>
      </c>
      <c r="AG3398" s="1" t="s">
        <v>3745</v>
      </c>
      <c r="AH3398">
        <v>1594</v>
      </c>
      <c r="AI3398" s="1" t="s">
        <v>70</v>
      </c>
      <c r="AJ3398" s="1" t="s">
        <v>71</v>
      </c>
      <c r="AK3398" s="1" t="s">
        <v>72</v>
      </c>
      <c r="AL3398">
        <v>1</v>
      </c>
      <c r="AM3398" s="1" t="s">
        <v>6967</v>
      </c>
      <c r="AN3398" s="2">
        <v>46174</v>
      </c>
      <c r="AO3398" s="3">
        <v>46174</v>
      </c>
    </row>
    <row r="3399" spans="1:41">
      <c r="A3399" s="1" t="s">
        <v>6968</v>
      </c>
      <c r="B3399" s="1" t="s">
        <v>3733</v>
      </c>
      <c r="E3399" s="1" t="s">
        <v>3787</v>
      </c>
      <c r="F3399">
        <v>46191.833333333336</v>
      </c>
      <c r="G3399">
        <v>46192.833333333336</v>
      </c>
      <c r="H3399">
        <v>46173.833333333336</v>
      </c>
      <c r="I3399">
        <v>46203.833333333336</v>
      </c>
      <c r="J3399" s="1" t="s">
        <v>3751</v>
      </c>
      <c r="K3399" s="1" t="s">
        <v>124</v>
      </c>
      <c r="L3399" s="1" t="s">
        <v>3752</v>
      </c>
      <c r="M3399" s="1" t="s">
        <v>3801</v>
      </c>
      <c r="N3399" s="1" t="s">
        <v>3738</v>
      </c>
      <c r="O3399" s="1" t="s">
        <v>49</v>
      </c>
      <c r="P3399">
        <v>5.4585999999999997</v>
      </c>
      <c r="Q3399" s="1" t="s">
        <v>3754</v>
      </c>
      <c r="R3399">
        <v>6.2500641190048727</v>
      </c>
      <c r="S3399" s="1" t="s">
        <v>51</v>
      </c>
      <c r="T3399" s="1" t="s">
        <v>52</v>
      </c>
      <c r="U3399">
        <v>34.116599999999998</v>
      </c>
      <c r="V3399">
        <v>32.410800000000002</v>
      </c>
      <c r="W3399">
        <v>32.410800000000002</v>
      </c>
      <c r="X3399" s="1" t="s">
        <v>53</v>
      </c>
      <c r="Y3399" s="1" t="s">
        <v>49</v>
      </c>
      <c r="Z3399" s="1" t="s">
        <v>3752</v>
      </c>
      <c r="AA3399" s="1" t="s">
        <v>3789</v>
      </c>
      <c r="AB3399" s="1" t="s">
        <v>3790</v>
      </c>
      <c r="AC3399" s="1" t="s">
        <v>125</v>
      </c>
      <c r="AD3399" s="1" t="s">
        <v>3791</v>
      </c>
      <c r="AE3399" s="1" t="s">
        <v>3792</v>
      </c>
      <c r="AF3399" s="1" t="s">
        <v>70</v>
      </c>
      <c r="AG3399" s="1" t="s">
        <v>3745</v>
      </c>
      <c r="AH3399">
        <v>1595</v>
      </c>
      <c r="AI3399" s="1" t="s">
        <v>70</v>
      </c>
      <c r="AJ3399" s="1" t="s">
        <v>71</v>
      </c>
      <c r="AK3399" s="1" t="s">
        <v>72</v>
      </c>
      <c r="AL3399">
        <v>1</v>
      </c>
      <c r="AM3399" s="1" t="s">
        <v>6969</v>
      </c>
      <c r="AN3399" s="2">
        <v>46174</v>
      </c>
      <c r="AO3399" s="3">
        <v>46174</v>
      </c>
    </row>
    <row r="3400" spans="1:41">
      <c r="A3400" s="1" t="s">
        <v>6970</v>
      </c>
      <c r="B3400" s="1" t="s">
        <v>3733</v>
      </c>
      <c r="E3400" s="1" t="s">
        <v>3787</v>
      </c>
      <c r="F3400">
        <v>46191.833333333336</v>
      </c>
      <c r="G3400">
        <v>46192.833333333336</v>
      </c>
      <c r="H3400">
        <v>46173.833333333336</v>
      </c>
      <c r="I3400">
        <v>46203.833333333336</v>
      </c>
      <c r="J3400" s="1" t="s">
        <v>3760</v>
      </c>
      <c r="K3400" s="1" t="s">
        <v>76</v>
      </c>
      <c r="L3400" s="1" t="s">
        <v>3761</v>
      </c>
      <c r="M3400" s="1" t="s">
        <v>3804</v>
      </c>
      <c r="N3400" s="1" t="s">
        <v>3738</v>
      </c>
      <c r="O3400" s="1" t="s">
        <v>49</v>
      </c>
      <c r="P3400">
        <v>143.63990000000001</v>
      </c>
      <c r="Q3400" s="1" t="s">
        <v>3763</v>
      </c>
      <c r="R3400">
        <v>2.5999739626663625E-2</v>
      </c>
      <c r="S3400" s="1" t="s">
        <v>51</v>
      </c>
      <c r="T3400" s="1" t="s">
        <v>52</v>
      </c>
      <c r="U3400">
        <v>3.7345999999999999</v>
      </c>
      <c r="V3400">
        <v>3.4474</v>
      </c>
      <c r="W3400">
        <v>3.4474</v>
      </c>
      <c r="X3400" s="1" t="s">
        <v>53</v>
      </c>
      <c r="Y3400" s="1" t="s">
        <v>49</v>
      </c>
      <c r="Z3400" s="1" t="s">
        <v>3761</v>
      </c>
      <c r="AA3400" s="1" t="s">
        <v>3789</v>
      </c>
      <c r="AB3400" s="1" t="s">
        <v>3790</v>
      </c>
      <c r="AC3400" s="1" t="s">
        <v>125</v>
      </c>
      <c r="AD3400" s="1" t="s">
        <v>3791</v>
      </c>
      <c r="AE3400" s="1" t="s">
        <v>3792</v>
      </c>
      <c r="AF3400" s="1" t="s">
        <v>70</v>
      </c>
      <c r="AG3400" s="1" t="s">
        <v>3745</v>
      </c>
      <c r="AH3400">
        <v>1596</v>
      </c>
      <c r="AI3400" s="1" t="s">
        <v>70</v>
      </c>
      <c r="AJ3400" s="1" t="s">
        <v>71</v>
      </c>
      <c r="AK3400" s="1" t="s">
        <v>72</v>
      </c>
      <c r="AL3400">
        <v>1</v>
      </c>
      <c r="AM3400" s="1" t="s">
        <v>6971</v>
      </c>
      <c r="AN3400" s="2">
        <v>46174</v>
      </c>
      <c r="AO3400" s="3">
        <v>46174</v>
      </c>
    </row>
    <row r="3401" spans="1:41">
      <c r="A3401" s="1" t="s">
        <v>6972</v>
      </c>
      <c r="B3401" s="1" t="s">
        <v>3733</v>
      </c>
      <c r="E3401" s="1" t="s">
        <v>3787</v>
      </c>
      <c r="F3401">
        <v>46191.833333333336</v>
      </c>
      <c r="G3401">
        <v>46192.833333333336</v>
      </c>
      <c r="H3401">
        <v>46173.833333333336</v>
      </c>
      <c r="I3401">
        <v>46203.833333333336</v>
      </c>
      <c r="J3401" s="1" t="s">
        <v>3760</v>
      </c>
      <c r="K3401" s="1" t="s">
        <v>76</v>
      </c>
      <c r="L3401" s="1" t="s">
        <v>3761</v>
      </c>
      <c r="M3401" s="1" t="s">
        <v>3807</v>
      </c>
      <c r="N3401" s="1" t="s">
        <v>3738</v>
      </c>
      <c r="O3401" s="1" t="s">
        <v>49</v>
      </c>
      <c r="P3401">
        <v>146.62190000000001</v>
      </c>
      <c r="Q3401" s="1" t="s">
        <v>3763</v>
      </c>
      <c r="R3401">
        <v>2.600020870006459E-2</v>
      </c>
      <c r="S3401" s="1" t="s">
        <v>51</v>
      </c>
      <c r="T3401" s="1" t="s">
        <v>52</v>
      </c>
      <c r="U3401">
        <v>3.8121999999999998</v>
      </c>
      <c r="V3401">
        <v>3.5188999999999999</v>
      </c>
      <c r="W3401">
        <v>3.5188999999999999</v>
      </c>
      <c r="X3401" s="1" t="s">
        <v>53</v>
      </c>
      <c r="Y3401" s="1" t="s">
        <v>49</v>
      </c>
      <c r="Z3401" s="1" t="s">
        <v>3761</v>
      </c>
      <c r="AA3401" s="1" t="s">
        <v>3789</v>
      </c>
      <c r="AB3401" s="1" t="s">
        <v>3790</v>
      </c>
      <c r="AC3401" s="1" t="s">
        <v>125</v>
      </c>
      <c r="AD3401" s="1" t="s">
        <v>3791</v>
      </c>
      <c r="AE3401" s="1" t="s">
        <v>3792</v>
      </c>
      <c r="AF3401" s="1" t="s">
        <v>70</v>
      </c>
      <c r="AG3401" s="1" t="s">
        <v>3745</v>
      </c>
      <c r="AH3401">
        <v>1597</v>
      </c>
      <c r="AI3401" s="1" t="s">
        <v>70</v>
      </c>
      <c r="AJ3401" s="1" t="s">
        <v>71</v>
      </c>
      <c r="AK3401" s="1" t="s">
        <v>72</v>
      </c>
      <c r="AL3401">
        <v>1</v>
      </c>
      <c r="AM3401" s="1" t="s">
        <v>6973</v>
      </c>
      <c r="AN3401" s="2">
        <v>46174</v>
      </c>
      <c r="AO3401" s="3">
        <v>46174</v>
      </c>
    </row>
    <row r="3402" spans="1:41">
      <c r="A3402" s="1" t="s">
        <v>6974</v>
      </c>
      <c r="B3402" s="1" t="s">
        <v>3733</v>
      </c>
      <c r="E3402" s="1" t="s">
        <v>3787</v>
      </c>
      <c r="F3402">
        <v>46191.833333333336</v>
      </c>
      <c r="G3402">
        <v>46192.833333333336</v>
      </c>
      <c r="H3402">
        <v>46173.833333333336</v>
      </c>
      <c r="I3402">
        <v>46203.833333333336</v>
      </c>
      <c r="J3402" s="1" t="s">
        <v>3769</v>
      </c>
      <c r="K3402" s="1" t="s">
        <v>87</v>
      </c>
      <c r="L3402" s="1" t="s">
        <v>3770</v>
      </c>
      <c r="M3402" s="1" t="s">
        <v>3810</v>
      </c>
      <c r="N3402" s="1" t="s">
        <v>3738</v>
      </c>
      <c r="O3402" s="1" t="s">
        <v>49</v>
      </c>
      <c r="P3402">
        <v>195.75360000000001</v>
      </c>
      <c r="Q3402" s="1" t="s">
        <v>3739</v>
      </c>
      <c r="R3402">
        <v>8.2600268909486213E-2</v>
      </c>
      <c r="S3402" s="1" t="s">
        <v>3740</v>
      </c>
      <c r="T3402" s="1" t="s">
        <v>52</v>
      </c>
      <c r="U3402">
        <v>16.1693</v>
      </c>
      <c r="V3402">
        <v>13.3269</v>
      </c>
      <c r="W3402">
        <v>13.3269</v>
      </c>
      <c r="X3402" s="1" t="s">
        <v>53</v>
      </c>
      <c r="Y3402" s="1" t="s">
        <v>49</v>
      </c>
      <c r="Z3402" s="1" t="s">
        <v>3770</v>
      </c>
      <c r="AA3402" s="1" t="s">
        <v>3789</v>
      </c>
      <c r="AB3402" s="1" t="s">
        <v>3790</v>
      </c>
      <c r="AC3402" s="1" t="s">
        <v>125</v>
      </c>
      <c r="AD3402" s="1" t="s">
        <v>3791</v>
      </c>
      <c r="AE3402" s="1" t="s">
        <v>3792</v>
      </c>
      <c r="AF3402" s="1" t="s">
        <v>70</v>
      </c>
      <c r="AG3402" s="1" t="s">
        <v>3745</v>
      </c>
      <c r="AH3402">
        <v>1598</v>
      </c>
      <c r="AI3402" s="1" t="s">
        <v>70</v>
      </c>
      <c r="AJ3402" s="1" t="s">
        <v>71</v>
      </c>
      <c r="AK3402" s="1" t="s">
        <v>72</v>
      </c>
      <c r="AL3402">
        <v>1</v>
      </c>
      <c r="AM3402" s="1" t="s">
        <v>6975</v>
      </c>
      <c r="AN3402" s="2">
        <v>46174</v>
      </c>
      <c r="AO3402" s="3">
        <v>46174</v>
      </c>
    </row>
    <row r="3403" spans="1:41">
      <c r="A3403" s="1" t="s">
        <v>6976</v>
      </c>
      <c r="B3403" s="1" t="s">
        <v>3733</v>
      </c>
      <c r="E3403" s="1" t="s">
        <v>3787</v>
      </c>
      <c r="F3403">
        <v>46191.833333333336</v>
      </c>
      <c r="G3403">
        <v>46192.833333333336</v>
      </c>
      <c r="H3403">
        <v>46173.833333333336</v>
      </c>
      <c r="I3403">
        <v>46203.833333333336</v>
      </c>
      <c r="J3403" s="1" t="s">
        <v>3769</v>
      </c>
      <c r="K3403" s="1" t="s">
        <v>87</v>
      </c>
      <c r="L3403" s="1" t="s">
        <v>3770</v>
      </c>
      <c r="M3403" s="1" t="s">
        <v>3813</v>
      </c>
      <c r="N3403" s="1" t="s">
        <v>3738</v>
      </c>
      <c r="O3403" s="1" t="s">
        <v>49</v>
      </c>
      <c r="P3403">
        <v>188.5427</v>
      </c>
      <c r="Q3403" s="1" t="s">
        <v>3739</v>
      </c>
      <c r="R3403">
        <v>8.2599856690288201E-2</v>
      </c>
      <c r="S3403" s="1" t="s">
        <v>3740</v>
      </c>
      <c r="T3403" s="1" t="s">
        <v>52</v>
      </c>
      <c r="U3403">
        <v>15.573600000000001</v>
      </c>
      <c r="V3403">
        <v>12.836</v>
      </c>
      <c r="W3403">
        <v>12.836</v>
      </c>
      <c r="X3403" s="1" t="s">
        <v>53</v>
      </c>
      <c r="Y3403" s="1" t="s">
        <v>49</v>
      </c>
      <c r="Z3403" s="1" t="s">
        <v>3770</v>
      </c>
      <c r="AA3403" s="1" t="s">
        <v>3789</v>
      </c>
      <c r="AB3403" s="1" t="s">
        <v>3790</v>
      </c>
      <c r="AC3403" s="1" t="s">
        <v>125</v>
      </c>
      <c r="AD3403" s="1" t="s">
        <v>3791</v>
      </c>
      <c r="AE3403" s="1" t="s">
        <v>3792</v>
      </c>
      <c r="AF3403" s="1" t="s">
        <v>70</v>
      </c>
      <c r="AG3403" s="1" t="s">
        <v>3745</v>
      </c>
      <c r="AH3403">
        <v>1599</v>
      </c>
      <c r="AI3403" s="1" t="s">
        <v>70</v>
      </c>
      <c r="AJ3403" s="1" t="s">
        <v>71</v>
      </c>
      <c r="AK3403" s="1" t="s">
        <v>72</v>
      </c>
      <c r="AL3403">
        <v>1</v>
      </c>
      <c r="AM3403" s="1" t="s">
        <v>6977</v>
      </c>
      <c r="AN3403" s="2">
        <v>46174</v>
      </c>
      <c r="AO3403" s="3">
        <v>46174</v>
      </c>
    </row>
    <row r="3404" spans="1:41">
      <c r="A3404" s="1" t="s">
        <v>6978</v>
      </c>
      <c r="B3404" s="1" t="s">
        <v>3733</v>
      </c>
      <c r="E3404" s="1" t="s">
        <v>3787</v>
      </c>
      <c r="F3404">
        <v>46191.833333333336</v>
      </c>
      <c r="G3404">
        <v>46192.833333333336</v>
      </c>
      <c r="H3404">
        <v>46173.833333333336</v>
      </c>
      <c r="I3404">
        <v>46203.833333333336</v>
      </c>
      <c r="J3404" s="1" t="s">
        <v>3777</v>
      </c>
      <c r="K3404" s="1" t="s">
        <v>107</v>
      </c>
      <c r="L3404" s="1" t="s">
        <v>3778</v>
      </c>
      <c r="M3404" s="1" t="s">
        <v>3816</v>
      </c>
      <c r="N3404" s="1" t="s">
        <v>3738</v>
      </c>
      <c r="O3404" s="1" t="s">
        <v>49</v>
      </c>
      <c r="P3404">
        <v>135.76429999999999</v>
      </c>
      <c r="Q3404" s="1" t="s">
        <v>3780</v>
      </c>
      <c r="R3404">
        <v>0.50000036828532979</v>
      </c>
      <c r="S3404" s="1" t="s">
        <v>51</v>
      </c>
      <c r="T3404" s="1" t="s">
        <v>52</v>
      </c>
      <c r="U3404">
        <v>67.882199999999997</v>
      </c>
      <c r="V3404">
        <v>62.451599999999999</v>
      </c>
      <c r="W3404">
        <v>62.451599999999999</v>
      </c>
      <c r="X3404" s="1" t="s">
        <v>53</v>
      </c>
      <c r="Y3404" s="1" t="s">
        <v>49</v>
      </c>
      <c r="Z3404" s="1" t="s">
        <v>3778</v>
      </c>
      <c r="AA3404" s="1" t="s">
        <v>3817</v>
      </c>
      <c r="AB3404" s="1" t="s">
        <v>3790</v>
      </c>
      <c r="AC3404" s="1" t="s">
        <v>125</v>
      </c>
      <c r="AD3404" s="1" t="s">
        <v>3791</v>
      </c>
      <c r="AE3404" s="1" t="s">
        <v>3792</v>
      </c>
      <c r="AF3404" s="1" t="s">
        <v>70</v>
      </c>
      <c r="AG3404" s="1" t="s">
        <v>3745</v>
      </c>
      <c r="AH3404">
        <v>1600</v>
      </c>
      <c r="AI3404" s="1" t="s">
        <v>113</v>
      </c>
      <c r="AJ3404" s="1" t="s">
        <v>114</v>
      </c>
      <c r="AK3404" s="1" t="s">
        <v>115</v>
      </c>
      <c r="AL3404">
        <v>1</v>
      </c>
      <c r="AM3404" s="1" t="s">
        <v>6979</v>
      </c>
      <c r="AN3404" s="2">
        <v>46174</v>
      </c>
      <c r="AO3404" s="3">
        <v>46174</v>
      </c>
    </row>
    <row r="3405" spans="1:41">
      <c r="A3405" s="1" t="s">
        <v>6980</v>
      </c>
      <c r="B3405" s="1" t="s">
        <v>3733</v>
      </c>
      <c r="E3405" s="1" t="s">
        <v>3787</v>
      </c>
      <c r="F3405">
        <v>46191.833333333336</v>
      </c>
      <c r="G3405">
        <v>46192.833333333336</v>
      </c>
      <c r="H3405">
        <v>46173.833333333336</v>
      </c>
      <c r="I3405">
        <v>46203.833333333336</v>
      </c>
      <c r="J3405" s="1" t="s">
        <v>3777</v>
      </c>
      <c r="K3405" s="1" t="s">
        <v>107</v>
      </c>
      <c r="L3405" s="1" t="s">
        <v>3778</v>
      </c>
      <c r="M3405" s="1" t="s">
        <v>3820</v>
      </c>
      <c r="N3405" s="1" t="s">
        <v>3738</v>
      </c>
      <c r="O3405" s="1" t="s">
        <v>49</v>
      </c>
      <c r="P3405">
        <v>130.02799999999999</v>
      </c>
      <c r="Q3405" s="1" t="s">
        <v>3780</v>
      </c>
      <c r="R3405">
        <v>0.5</v>
      </c>
      <c r="S3405" s="1" t="s">
        <v>51</v>
      </c>
      <c r="T3405" s="1" t="s">
        <v>52</v>
      </c>
      <c r="U3405">
        <v>65.013999999999996</v>
      </c>
      <c r="V3405">
        <v>59.812899999999999</v>
      </c>
      <c r="W3405">
        <v>59.812899999999999</v>
      </c>
      <c r="X3405" s="1" t="s">
        <v>53</v>
      </c>
      <c r="Y3405" s="1" t="s">
        <v>49</v>
      </c>
      <c r="Z3405" s="1" t="s">
        <v>3778</v>
      </c>
      <c r="AA3405" s="1" t="s">
        <v>55</v>
      </c>
      <c r="AB3405" s="1" t="s">
        <v>56</v>
      </c>
      <c r="AC3405" s="1" t="s">
        <v>57</v>
      </c>
      <c r="AD3405" s="1" t="s">
        <v>58</v>
      </c>
      <c r="AE3405" s="1" t="s">
        <v>59</v>
      </c>
      <c r="AF3405" s="1" t="s">
        <v>56</v>
      </c>
      <c r="AG3405" s="1" t="s">
        <v>3745</v>
      </c>
      <c r="AH3405">
        <v>1601</v>
      </c>
      <c r="AI3405" s="1" t="s">
        <v>56</v>
      </c>
      <c r="AJ3405" s="1" t="s">
        <v>56</v>
      </c>
      <c r="AK3405" s="1" t="s">
        <v>61</v>
      </c>
      <c r="AL3405">
        <v>1</v>
      </c>
      <c r="AM3405" s="1" t="s">
        <v>6981</v>
      </c>
      <c r="AN3405" s="2">
        <v>46174</v>
      </c>
      <c r="AO3405" s="3">
        <v>46174</v>
      </c>
    </row>
    <row r="3406" spans="1:41">
      <c r="A3406" s="1" t="s">
        <v>6982</v>
      </c>
      <c r="B3406" s="1" t="s">
        <v>3733</v>
      </c>
      <c r="E3406" s="1" t="s">
        <v>3734</v>
      </c>
      <c r="F3406">
        <v>46192.833333333336</v>
      </c>
      <c r="G3406">
        <v>46193.833333333336</v>
      </c>
      <c r="H3406">
        <v>46173.833333333336</v>
      </c>
      <c r="I3406">
        <v>46203.833333333336</v>
      </c>
      <c r="J3406" s="1" t="s">
        <v>3735</v>
      </c>
      <c r="K3406" s="1" t="s">
        <v>45</v>
      </c>
      <c r="L3406" s="1" t="s">
        <v>3736</v>
      </c>
      <c r="M3406" s="1" t="s">
        <v>3737</v>
      </c>
      <c r="N3406" s="1" t="s">
        <v>3738</v>
      </c>
      <c r="O3406" s="1" t="s">
        <v>49</v>
      </c>
      <c r="P3406">
        <v>1617.8632</v>
      </c>
      <c r="Q3406" s="1" t="s">
        <v>3739</v>
      </c>
      <c r="R3406">
        <v>3.161101630842459E-2</v>
      </c>
      <c r="S3406" s="1" t="s">
        <v>3740</v>
      </c>
      <c r="T3406" s="1" t="s">
        <v>52</v>
      </c>
      <c r="U3406">
        <v>51.142299999999999</v>
      </c>
      <c r="V3406">
        <v>41.498199999999997</v>
      </c>
      <c r="W3406">
        <v>41.498199999999997</v>
      </c>
      <c r="X3406" s="1" t="s">
        <v>53</v>
      </c>
      <c r="Y3406" s="1" t="s">
        <v>49</v>
      </c>
      <c r="Z3406" s="1" t="s">
        <v>3736</v>
      </c>
      <c r="AA3406" s="1" t="s">
        <v>3741</v>
      </c>
      <c r="AB3406" s="1" t="s">
        <v>3742</v>
      </c>
      <c r="AC3406" s="1" t="s">
        <v>67</v>
      </c>
      <c r="AD3406" s="1" t="s">
        <v>3743</v>
      </c>
      <c r="AE3406" s="1" t="s">
        <v>3744</v>
      </c>
      <c r="AF3406" s="1" t="s">
        <v>70</v>
      </c>
      <c r="AG3406" s="1" t="s">
        <v>3745</v>
      </c>
      <c r="AH3406">
        <v>1602</v>
      </c>
      <c r="AI3406" s="1" t="s">
        <v>70</v>
      </c>
      <c r="AJ3406" s="1" t="s">
        <v>71</v>
      </c>
      <c r="AK3406" s="1" t="s">
        <v>72</v>
      </c>
      <c r="AL3406">
        <v>1</v>
      </c>
      <c r="AM3406" s="1" t="s">
        <v>6983</v>
      </c>
      <c r="AN3406" s="2">
        <v>46174</v>
      </c>
      <c r="AO3406" s="3">
        <v>46174</v>
      </c>
    </row>
    <row r="3407" spans="1:41">
      <c r="A3407" s="1" t="s">
        <v>6984</v>
      </c>
      <c r="B3407" s="1" t="s">
        <v>3733</v>
      </c>
      <c r="E3407" s="1" t="s">
        <v>3734</v>
      </c>
      <c r="F3407">
        <v>46192.833333333336</v>
      </c>
      <c r="G3407">
        <v>46193.833333333336</v>
      </c>
      <c r="H3407">
        <v>46173.833333333336</v>
      </c>
      <c r="I3407">
        <v>46203.833333333336</v>
      </c>
      <c r="J3407" s="1" t="s">
        <v>3735</v>
      </c>
      <c r="K3407" s="1" t="s">
        <v>45</v>
      </c>
      <c r="L3407" s="1" t="s">
        <v>3736</v>
      </c>
      <c r="M3407" s="1" t="s">
        <v>3748</v>
      </c>
      <c r="N3407" s="1" t="s">
        <v>3738</v>
      </c>
      <c r="O3407" s="1" t="s">
        <v>49</v>
      </c>
      <c r="P3407">
        <v>1492.0014000000001</v>
      </c>
      <c r="Q3407" s="1" t="s">
        <v>3739</v>
      </c>
      <c r="R3407">
        <v>3.1611029319409484E-2</v>
      </c>
      <c r="S3407" s="1" t="s">
        <v>3740</v>
      </c>
      <c r="T3407" s="1" t="s">
        <v>52</v>
      </c>
      <c r="U3407">
        <v>47.163699999999999</v>
      </c>
      <c r="V3407">
        <v>38.269799999999996</v>
      </c>
      <c r="W3407">
        <v>38.269799999999996</v>
      </c>
      <c r="X3407" s="1" t="s">
        <v>53</v>
      </c>
      <c r="Y3407" s="1" t="s">
        <v>49</v>
      </c>
      <c r="Z3407" s="1" t="s">
        <v>3736</v>
      </c>
      <c r="AA3407" s="1" t="s">
        <v>3741</v>
      </c>
      <c r="AB3407" s="1" t="s">
        <v>3742</v>
      </c>
      <c r="AC3407" s="1" t="s">
        <v>67</v>
      </c>
      <c r="AD3407" s="1" t="s">
        <v>3743</v>
      </c>
      <c r="AE3407" s="1" t="s">
        <v>3744</v>
      </c>
      <c r="AF3407" s="1" t="s">
        <v>70</v>
      </c>
      <c r="AG3407" s="1" t="s">
        <v>3745</v>
      </c>
      <c r="AH3407">
        <v>1603</v>
      </c>
      <c r="AI3407" s="1" t="s">
        <v>70</v>
      </c>
      <c r="AJ3407" s="1" t="s">
        <v>71</v>
      </c>
      <c r="AK3407" s="1" t="s">
        <v>72</v>
      </c>
      <c r="AL3407">
        <v>1</v>
      </c>
      <c r="AM3407" s="1" t="s">
        <v>6985</v>
      </c>
      <c r="AN3407" s="2">
        <v>46174</v>
      </c>
      <c r="AO3407" s="3">
        <v>46174</v>
      </c>
    </row>
    <row r="3408" spans="1:41">
      <c r="A3408" s="1" t="s">
        <v>6986</v>
      </c>
      <c r="B3408" s="1" t="s">
        <v>3733</v>
      </c>
      <c r="E3408" s="1" t="s">
        <v>3734</v>
      </c>
      <c r="F3408">
        <v>46192.833333333336</v>
      </c>
      <c r="G3408">
        <v>46193.833333333336</v>
      </c>
      <c r="H3408">
        <v>46173.833333333336</v>
      </c>
      <c r="I3408">
        <v>46203.833333333336</v>
      </c>
      <c r="J3408" s="1" t="s">
        <v>3751</v>
      </c>
      <c r="K3408" s="1" t="s">
        <v>124</v>
      </c>
      <c r="L3408" s="1" t="s">
        <v>3752</v>
      </c>
      <c r="M3408" s="1" t="s">
        <v>3753</v>
      </c>
      <c r="N3408" s="1" t="s">
        <v>3738</v>
      </c>
      <c r="O3408" s="1" t="s">
        <v>49</v>
      </c>
      <c r="P3408">
        <v>13.0535</v>
      </c>
      <c r="Q3408" s="1" t="s">
        <v>3754</v>
      </c>
      <c r="R3408">
        <v>6.2500095759757928</v>
      </c>
      <c r="S3408" s="1" t="s">
        <v>51</v>
      </c>
      <c r="T3408" s="1" t="s">
        <v>52</v>
      </c>
      <c r="U3408">
        <v>81.584500000000006</v>
      </c>
      <c r="V3408">
        <v>77.505300000000005</v>
      </c>
      <c r="W3408">
        <v>77.505300000000005</v>
      </c>
      <c r="X3408" s="1" t="s">
        <v>53</v>
      </c>
      <c r="Y3408" s="1" t="s">
        <v>49</v>
      </c>
      <c r="Z3408" s="1" t="s">
        <v>3752</v>
      </c>
      <c r="AA3408" s="1" t="s">
        <v>3741</v>
      </c>
      <c r="AB3408" s="1" t="s">
        <v>3742</v>
      </c>
      <c r="AC3408" s="1" t="s">
        <v>67</v>
      </c>
      <c r="AD3408" s="1" t="s">
        <v>3743</v>
      </c>
      <c r="AE3408" s="1" t="s">
        <v>3744</v>
      </c>
      <c r="AF3408" s="1" t="s">
        <v>70</v>
      </c>
      <c r="AG3408" s="1" t="s">
        <v>3745</v>
      </c>
      <c r="AH3408">
        <v>1604</v>
      </c>
      <c r="AI3408" s="1" t="s">
        <v>70</v>
      </c>
      <c r="AJ3408" s="1" t="s">
        <v>71</v>
      </c>
      <c r="AK3408" s="1" t="s">
        <v>72</v>
      </c>
      <c r="AL3408">
        <v>1</v>
      </c>
      <c r="AM3408" s="1" t="s">
        <v>6987</v>
      </c>
      <c r="AN3408" s="2">
        <v>46174</v>
      </c>
      <c r="AO3408" s="3">
        <v>46174</v>
      </c>
    </row>
    <row r="3409" spans="1:41">
      <c r="A3409" s="1" t="s">
        <v>6988</v>
      </c>
      <c r="B3409" s="1" t="s">
        <v>3733</v>
      </c>
      <c r="E3409" s="1" t="s">
        <v>3734</v>
      </c>
      <c r="F3409">
        <v>46192.833333333336</v>
      </c>
      <c r="G3409">
        <v>46193.833333333336</v>
      </c>
      <c r="H3409">
        <v>46173.833333333336</v>
      </c>
      <c r="I3409">
        <v>46203.833333333336</v>
      </c>
      <c r="J3409" s="1" t="s">
        <v>3751</v>
      </c>
      <c r="K3409" s="1" t="s">
        <v>124</v>
      </c>
      <c r="L3409" s="1" t="s">
        <v>3752</v>
      </c>
      <c r="M3409" s="1" t="s">
        <v>3757</v>
      </c>
      <c r="N3409" s="1" t="s">
        <v>3738</v>
      </c>
      <c r="O3409" s="1" t="s">
        <v>49</v>
      </c>
      <c r="P3409">
        <v>12.474</v>
      </c>
      <c r="Q3409" s="1" t="s">
        <v>3754</v>
      </c>
      <c r="R3409">
        <v>6.2500160333493664</v>
      </c>
      <c r="S3409" s="1" t="s">
        <v>51</v>
      </c>
      <c r="T3409" s="1" t="s">
        <v>52</v>
      </c>
      <c r="U3409">
        <v>77.962699999999998</v>
      </c>
      <c r="V3409">
        <v>74.064599999999999</v>
      </c>
      <c r="W3409">
        <v>74.064599999999999</v>
      </c>
      <c r="X3409" s="1" t="s">
        <v>53</v>
      </c>
      <c r="Y3409" s="1" t="s">
        <v>49</v>
      </c>
      <c r="Z3409" s="1" t="s">
        <v>3752</v>
      </c>
      <c r="AA3409" s="1" t="s">
        <v>55</v>
      </c>
      <c r="AB3409" s="1" t="s">
        <v>56</v>
      </c>
      <c r="AC3409" s="1" t="s">
        <v>57</v>
      </c>
      <c r="AD3409" s="1" t="s">
        <v>58</v>
      </c>
      <c r="AE3409" s="1" t="s">
        <v>59</v>
      </c>
      <c r="AF3409" s="1" t="s">
        <v>56</v>
      </c>
      <c r="AG3409" s="1" t="s">
        <v>3745</v>
      </c>
      <c r="AH3409">
        <v>1605</v>
      </c>
      <c r="AI3409" s="1" t="s">
        <v>56</v>
      </c>
      <c r="AJ3409" s="1" t="s">
        <v>56</v>
      </c>
      <c r="AK3409" s="1" t="s">
        <v>61</v>
      </c>
      <c r="AL3409">
        <v>1</v>
      </c>
      <c r="AM3409" s="1" t="s">
        <v>6989</v>
      </c>
      <c r="AN3409" s="2">
        <v>46174</v>
      </c>
      <c r="AO3409" s="3">
        <v>46174</v>
      </c>
    </row>
    <row r="3410" spans="1:41">
      <c r="A3410" s="1" t="s">
        <v>6990</v>
      </c>
      <c r="B3410" s="1" t="s">
        <v>3733</v>
      </c>
      <c r="E3410" s="1" t="s">
        <v>3734</v>
      </c>
      <c r="F3410">
        <v>46192.833333333336</v>
      </c>
      <c r="G3410">
        <v>46193.833333333336</v>
      </c>
      <c r="H3410">
        <v>46173.833333333336</v>
      </c>
      <c r="I3410">
        <v>46203.833333333336</v>
      </c>
      <c r="J3410" s="1" t="s">
        <v>3760</v>
      </c>
      <c r="K3410" s="1" t="s">
        <v>76</v>
      </c>
      <c r="L3410" s="1" t="s">
        <v>3761</v>
      </c>
      <c r="M3410" s="1" t="s">
        <v>3762</v>
      </c>
      <c r="N3410" s="1" t="s">
        <v>3738</v>
      </c>
      <c r="O3410" s="1" t="s">
        <v>49</v>
      </c>
      <c r="P3410">
        <v>306.43270000000001</v>
      </c>
      <c r="Q3410" s="1" t="s">
        <v>3763</v>
      </c>
      <c r="R3410">
        <v>2.5999836179363363E-2</v>
      </c>
      <c r="S3410" s="1" t="s">
        <v>51</v>
      </c>
      <c r="T3410" s="1" t="s">
        <v>52</v>
      </c>
      <c r="U3410">
        <v>7.9672000000000001</v>
      </c>
      <c r="V3410">
        <v>7.3544</v>
      </c>
      <c r="W3410">
        <v>7.3544</v>
      </c>
      <c r="X3410" s="1" t="s">
        <v>53</v>
      </c>
      <c r="Y3410" s="1" t="s">
        <v>49</v>
      </c>
      <c r="Z3410" s="1" t="s">
        <v>3761</v>
      </c>
      <c r="AA3410" s="1" t="s">
        <v>3741</v>
      </c>
      <c r="AB3410" s="1" t="s">
        <v>3742</v>
      </c>
      <c r="AC3410" s="1" t="s">
        <v>67</v>
      </c>
      <c r="AD3410" s="1" t="s">
        <v>3743</v>
      </c>
      <c r="AE3410" s="1" t="s">
        <v>3744</v>
      </c>
      <c r="AF3410" s="1" t="s">
        <v>70</v>
      </c>
      <c r="AG3410" s="1" t="s">
        <v>3745</v>
      </c>
      <c r="AH3410">
        <v>1606</v>
      </c>
      <c r="AI3410" s="1" t="s">
        <v>70</v>
      </c>
      <c r="AJ3410" s="1" t="s">
        <v>71</v>
      </c>
      <c r="AK3410" s="1" t="s">
        <v>72</v>
      </c>
      <c r="AL3410">
        <v>1</v>
      </c>
      <c r="AM3410" s="1" t="s">
        <v>6991</v>
      </c>
      <c r="AN3410" s="2">
        <v>46174</v>
      </c>
      <c r="AO3410" s="3">
        <v>46174</v>
      </c>
    </row>
    <row r="3411" spans="1:41">
      <c r="A3411" s="1" t="s">
        <v>6992</v>
      </c>
      <c r="B3411" s="1" t="s">
        <v>3733</v>
      </c>
      <c r="E3411" s="1" t="s">
        <v>3734</v>
      </c>
      <c r="F3411">
        <v>46192.833333333336</v>
      </c>
      <c r="G3411">
        <v>46193.833333333336</v>
      </c>
      <c r="H3411">
        <v>46173.833333333336</v>
      </c>
      <c r="I3411">
        <v>46203.833333333336</v>
      </c>
      <c r="J3411" s="1" t="s">
        <v>3760</v>
      </c>
      <c r="K3411" s="1" t="s">
        <v>76</v>
      </c>
      <c r="L3411" s="1" t="s">
        <v>3761</v>
      </c>
      <c r="M3411" s="1" t="s">
        <v>3766</v>
      </c>
      <c r="N3411" s="1" t="s">
        <v>3738</v>
      </c>
      <c r="O3411" s="1" t="s">
        <v>49</v>
      </c>
      <c r="P3411">
        <v>310.00619999999998</v>
      </c>
      <c r="Q3411" s="1" t="s">
        <v>3763</v>
      </c>
      <c r="R3411">
        <v>2.6000125158787149E-2</v>
      </c>
      <c r="S3411" s="1" t="s">
        <v>51</v>
      </c>
      <c r="T3411" s="1" t="s">
        <v>52</v>
      </c>
      <c r="U3411">
        <v>8.0602</v>
      </c>
      <c r="V3411">
        <v>7.4401000000000002</v>
      </c>
      <c r="W3411">
        <v>7.4401000000000002</v>
      </c>
      <c r="X3411" s="1" t="s">
        <v>53</v>
      </c>
      <c r="Y3411" s="1" t="s">
        <v>49</v>
      </c>
      <c r="Z3411" s="1" t="s">
        <v>3761</v>
      </c>
      <c r="AA3411" s="1" t="s">
        <v>3741</v>
      </c>
      <c r="AB3411" s="1" t="s">
        <v>3742</v>
      </c>
      <c r="AC3411" s="1" t="s">
        <v>67</v>
      </c>
      <c r="AD3411" s="1" t="s">
        <v>3743</v>
      </c>
      <c r="AE3411" s="1" t="s">
        <v>3744</v>
      </c>
      <c r="AF3411" s="1" t="s">
        <v>70</v>
      </c>
      <c r="AG3411" s="1" t="s">
        <v>3745</v>
      </c>
      <c r="AH3411">
        <v>1607</v>
      </c>
      <c r="AI3411" s="1" t="s">
        <v>70</v>
      </c>
      <c r="AJ3411" s="1" t="s">
        <v>71</v>
      </c>
      <c r="AK3411" s="1" t="s">
        <v>72</v>
      </c>
      <c r="AL3411">
        <v>1</v>
      </c>
      <c r="AM3411" s="1" t="s">
        <v>6993</v>
      </c>
      <c r="AN3411" s="2">
        <v>46174</v>
      </c>
      <c r="AO3411" s="3">
        <v>46174</v>
      </c>
    </row>
    <row r="3412" spans="1:41">
      <c r="A3412" s="1" t="s">
        <v>6994</v>
      </c>
      <c r="B3412" s="1" t="s">
        <v>3733</v>
      </c>
      <c r="E3412" s="1" t="s">
        <v>3734</v>
      </c>
      <c r="F3412">
        <v>46192.833333333336</v>
      </c>
      <c r="G3412">
        <v>46193.833333333336</v>
      </c>
      <c r="H3412">
        <v>46173.833333333336</v>
      </c>
      <c r="I3412">
        <v>46203.833333333336</v>
      </c>
      <c r="J3412" s="1" t="s">
        <v>3769</v>
      </c>
      <c r="K3412" s="1" t="s">
        <v>87</v>
      </c>
      <c r="L3412" s="1" t="s">
        <v>3770</v>
      </c>
      <c r="M3412" s="1" t="s">
        <v>3771</v>
      </c>
      <c r="N3412" s="1" t="s">
        <v>3738</v>
      </c>
      <c r="O3412" s="1" t="s">
        <v>49</v>
      </c>
      <c r="P3412">
        <v>396.45499999999998</v>
      </c>
      <c r="Q3412" s="1" t="s">
        <v>3739</v>
      </c>
      <c r="R3412">
        <v>8.2600042880024219E-2</v>
      </c>
      <c r="S3412" s="1" t="s">
        <v>3740</v>
      </c>
      <c r="T3412" s="1" t="s">
        <v>52</v>
      </c>
      <c r="U3412">
        <v>32.747199999999999</v>
      </c>
      <c r="V3412">
        <v>26.9907</v>
      </c>
      <c r="W3412">
        <v>26.9907</v>
      </c>
      <c r="X3412" s="1" t="s">
        <v>53</v>
      </c>
      <c r="Y3412" s="1" t="s">
        <v>49</v>
      </c>
      <c r="Z3412" s="1" t="s">
        <v>3770</v>
      </c>
      <c r="AA3412" s="1" t="s">
        <v>3741</v>
      </c>
      <c r="AB3412" s="1" t="s">
        <v>3742</v>
      </c>
      <c r="AC3412" s="1" t="s">
        <v>67</v>
      </c>
      <c r="AD3412" s="1" t="s">
        <v>3743</v>
      </c>
      <c r="AE3412" s="1" t="s">
        <v>3744</v>
      </c>
      <c r="AF3412" s="1" t="s">
        <v>70</v>
      </c>
      <c r="AG3412" s="1" t="s">
        <v>3745</v>
      </c>
      <c r="AH3412">
        <v>1608</v>
      </c>
      <c r="AI3412" s="1" t="s">
        <v>70</v>
      </c>
      <c r="AJ3412" s="1" t="s">
        <v>71</v>
      </c>
      <c r="AK3412" s="1" t="s">
        <v>72</v>
      </c>
      <c r="AL3412">
        <v>1</v>
      </c>
      <c r="AM3412" s="1" t="s">
        <v>6995</v>
      </c>
      <c r="AN3412" s="2">
        <v>46174</v>
      </c>
      <c r="AO3412" s="3">
        <v>46174</v>
      </c>
    </row>
    <row r="3413" spans="1:41">
      <c r="A3413" s="1" t="s">
        <v>6996</v>
      </c>
      <c r="B3413" s="1" t="s">
        <v>3733</v>
      </c>
      <c r="E3413" s="1" t="s">
        <v>3734</v>
      </c>
      <c r="F3413">
        <v>46192.833333333336</v>
      </c>
      <c r="G3413">
        <v>46193.833333333336</v>
      </c>
      <c r="H3413">
        <v>46173.833333333336</v>
      </c>
      <c r="I3413">
        <v>46203.833333333336</v>
      </c>
      <c r="J3413" s="1" t="s">
        <v>3769</v>
      </c>
      <c r="K3413" s="1" t="s">
        <v>87</v>
      </c>
      <c r="L3413" s="1" t="s">
        <v>3770</v>
      </c>
      <c r="M3413" s="1" t="s">
        <v>3774</v>
      </c>
      <c r="N3413" s="1" t="s">
        <v>3738</v>
      </c>
      <c r="O3413" s="1" t="s">
        <v>49</v>
      </c>
      <c r="P3413">
        <v>406.4889</v>
      </c>
      <c r="Q3413" s="1" t="s">
        <v>3739</v>
      </c>
      <c r="R3413">
        <v>8.2600041477147348E-2</v>
      </c>
      <c r="S3413" s="1" t="s">
        <v>3740</v>
      </c>
      <c r="T3413" s="1" t="s">
        <v>52</v>
      </c>
      <c r="U3413">
        <v>33.576000000000001</v>
      </c>
      <c r="V3413">
        <v>27.6738</v>
      </c>
      <c r="W3413">
        <v>27.6738</v>
      </c>
      <c r="X3413" s="1" t="s">
        <v>53</v>
      </c>
      <c r="Y3413" s="1" t="s">
        <v>49</v>
      </c>
      <c r="Z3413" s="1" t="s">
        <v>3770</v>
      </c>
      <c r="AA3413" s="1" t="s">
        <v>3741</v>
      </c>
      <c r="AB3413" s="1" t="s">
        <v>3742</v>
      </c>
      <c r="AC3413" s="1" t="s">
        <v>67</v>
      </c>
      <c r="AD3413" s="1" t="s">
        <v>3743</v>
      </c>
      <c r="AE3413" s="1" t="s">
        <v>3744</v>
      </c>
      <c r="AF3413" s="1" t="s">
        <v>70</v>
      </c>
      <c r="AG3413" s="1" t="s">
        <v>3745</v>
      </c>
      <c r="AH3413">
        <v>1609</v>
      </c>
      <c r="AI3413" s="1" t="s">
        <v>70</v>
      </c>
      <c r="AJ3413" s="1" t="s">
        <v>71</v>
      </c>
      <c r="AK3413" s="1" t="s">
        <v>72</v>
      </c>
      <c r="AL3413">
        <v>1</v>
      </c>
      <c r="AM3413" s="1" t="s">
        <v>6997</v>
      </c>
      <c r="AN3413" s="2">
        <v>46174</v>
      </c>
      <c r="AO3413" s="3">
        <v>46174</v>
      </c>
    </row>
    <row r="3414" spans="1:41">
      <c r="A3414" s="1" t="s">
        <v>6998</v>
      </c>
      <c r="B3414" s="1" t="s">
        <v>3733</v>
      </c>
      <c r="E3414" s="1" t="s">
        <v>3734</v>
      </c>
      <c r="F3414">
        <v>46192.833333333336</v>
      </c>
      <c r="G3414">
        <v>46193.833333333336</v>
      </c>
      <c r="H3414">
        <v>46173.833333333336</v>
      </c>
      <c r="I3414">
        <v>46203.833333333336</v>
      </c>
      <c r="J3414" s="1" t="s">
        <v>3777</v>
      </c>
      <c r="K3414" s="1" t="s">
        <v>107</v>
      </c>
      <c r="L3414" s="1" t="s">
        <v>3778</v>
      </c>
      <c r="M3414" s="1" t="s">
        <v>3779</v>
      </c>
      <c r="N3414" s="1" t="s">
        <v>3738</v>
      </c>
      <c r="O3414" s="1" t="s">
        <v>49</v>
      </c>
      <c r="P3414">
        <v>320.548</v>
      </c>
      <c r="Q3414" s="1" t="s">
        <v>3780</v>
      </c>
      <c r="R3414">
        <v>0.5</v>
      </c>
      <c r="S3414" s="1" t="s">
        <v>51</v>
      </c>
      <c r="T3414" s="1" t="s">
        <v>52</v>
      </c>
      <c r="U3414">
        <v>160.274</v>
      </c>
      <c r="V3414">
        <v>147.4521</v>
      </c>
      <c r="W3414">
        <v>147.4521</v>
      </c>
      <c r="X3414" s="1" t="s">
        <v>53</v>
      </c>
      <c r="Y3414" s="1" t="s">
        <v>49</v>
      </c>
      <c r="Z3414" s="1" t="s">
        <v>3778</v>
      </c>
      <c r="AA3414" s="1" t="s">
        <v>3781</v>
      </c>
      <c r="AB3414" s="1" t="s">
        <v>3742</v>
      </c>
      <c r="AC3414" s="1" t="s">
        <v>67</v>
      </c>
      <c r="AD3414" s="1" t="s">
        <v>3743</v>
      </c>
      <c r="AE3414" s="1" t="s">
        <v>3744</v>
      </c>
      <c r="AF3414" s="1" t="s">
        <v>70</v>
      </c>
      <c r="AG3414" s="1" t="s">
        <v>3745</v>
      </c>
      <c r="AH3414">
        <v>1610</v>
      </c>
      <c r="AI3414" s="1" t="s">
        <v>113</v>
      </c>
      <c r="AJ3414" s="1" t="s">
        <v>114</v>
      </c>
      <c r="AK3414" s="1" t="s">
        <v>115</v>
      </c>
      <c r="AL3414">
        <v>1</v>
      </c>
      <c r="AM3414" s="1" t="s">
        <v>6999</v>
      </c>
      <c r="AN3414" s="2">
        <v>46174</v>
      </c>
      <c r="AO3414" s="3">
        <v>46174</v>
      </c>
    </row>
    <row r="3415" spans="1:41">
      <c r="A3415" s="1" t="s">
        <v>7000</v>
      </c>
      <c r="B3415" s="1" t="s">
        <v>3733</v>
      </c>
      <c r="E3415" s="1" t="s">
        <v>3734</v>
      </c>
      <c r="F3415">
        <v>46192.833333333336</v>
      </c>
      <c r="G3415">
        <v>46193.833333333336</v>
      </c>
      <c r="H3415">
        <v>46173.833333333336</v>
      </c>
      <c r="I3415">
        <v>46203.833333333336</v>
      </c>
      <c r="J3415" s="1" t="s">
        <v>3777</v>
      </c>
      <c r="K3415" s="1" t="s">
        <v>107</v>
      </c>
      <c r="L3415" s="1" t="s">
        <v>3778</v>
      </c>
      <c r="M3415" s="1" t="s">
        <v>3784</v>
      </c>
      <c r="N3415" s="1" t="s">
        <v>3738</v>
      </c>
      <c r="O3415" s="1" t="s">
        <v>49</v>
      </c>
      <c r="P3415">
        <v>277.86950000000002</v>
      </c>
      <c r="Q3415" s="1" t="s">
        <v>3780</v>
      </c>
      <c r="R3415">
        <v>0.50000017994058366</v>
      </c>
      <c r="S3415" s="1" t="s">
        <v>51</v>
      </c>
      <c r="T3415" s="1" t="s">
        <v>52</v>
      </c>
      <c r="U3415">
        <v>138.9348</v>
      </c>
      <c r="V3415">
        <v>127.82</v>
      </c>
      <c r="W3415">
        <v>127.82</v>
      </c>
      <c r="X3415" s="1" t="s">
        <v>53</v>
      </c>
      <c r="Y3415" s="1" t="s">
        <v>49</v>
      </c>
      <c r="Z3415" s="1" t="s">
        <v>3778</v>
      </c>
      <c r="AA3415" s="1" t="s">
        <v>3781</v>
      </c>
      <c r="AB3415" s="1" t="s">
        <v>3742</v>
      </c>
      <c r="AC3415" s="1" t="s">
        <v>67</v>
      </c>
      <c r="AD3415" s="1" t="s">
        <v>3743</v>
      </c>
      <c r="AE3415" s="1" t="s">
        <v>3744</v>
      </c>
      <c r="AF3415" s="1" t="s">
        <v>70</v>
      </c>
      <c r="AG3415" s="1" t="s">
        <v>3745</v>
      </c>
      <c r="AH3415">
        <v>1611</v>
      </c>
      <c r="AI3415" s="1" t="s">
        <v>113</v>
      </c>
      <c r="AJ3415" s="1" t="s">
        <v>114</v>
      </c>
      <c r="AK3415" s="1" t="s">
        <v>115</v>
      </c>
      <c r="AL3415">
        <v>1</v>
      </c>
      <c r="AM3415" s="1" t="s">
        <v>7001</v>
      </c>
      <c r="AN3415" s="2">
        <v>46174</v>
      </c>
      <c r="AO3415" s="3">
        <v>46174</v>
      </c>
    </row>
    <row r="3416" spans="1:41">
      <c r="A3416" s="1" t="s">
        <v>7002</v>
      </c>
      <c r="B3416" s="1" t="s">
        <v>3733</v>
      </c>
      <c r="E3416" s="1" t="s">
        <v>3787</v>
      </c>
      <c r="F3416">
        <v>46192.833333333336</v>
      </c>
      <c r="G3416">
        <v>46193.833333333336</v>
      </c>
      <c r="H3416">
        <v>46173.833333333336</v>
      </c>
      <c r="I3416">
        <v>46203.833333333336</v>
      </c>
      <c r="J3416" s="1" t="s">
        <v>3735</v>
      </c>
      <c r="K3416" s="1" t="s">
        <v>45</v>
      </c>
      <c r="L3416" s="1" t="s">
        <v>3736</v>
      </c>
      <c r="M3416" s="1" t="s">
        <v>3788</v>
      </c>
      <c r="N3416" s="1" t="s">
        <v>3738</v>
      </c>
      <c r="O3416" s="1" t="s">
        <v>49</v>
      </c>
      <c r="P3416">
        <v>703.53700000000003</v>
      </c>
      <c r="Q3416" s="1" t="s">
        <v>3739</v>
      </c>
      <c r="R3416">
        <v>3.1610988476796532E-2</v>
      </c>
      <c r="S3416" s="1" t="s">
        <v>3740</v>
      </c>
      <c r="T3416" s="1" t="s">
        <v>52</v>
      </c>
      <c r="U3416">
        <v>22.2395</v>
      </c>
      <c r="V3416">
        <v>18.0457</v>
      </c>
      <c r="W3416">
        <v>18.0457</v>
      </c>
      <c r="X3416" s="1" t="s">
        <v>53</v>
      </c>
      <c r="Y3416" s="1" t="s">
        <v>49</v>
      </c>
      <c r="Z3416" s="1" t="s">
        <v>3736</v>
      </c>
      <c r="AA3416" s="1" t="s">
        <v>3789</v>
      </c>
      <c r="AB3416" s="1" t="s">
        <v>3790</v>
      </c>
      <c r="AC3416" s="1" t="s">
        <v>125</v>
      </c>
      <c r="AD3416" s="1" t="s">
        <v>3791</v>
      </c>
      <c r="AE3416" s="1" t="s">
        <v>3792</v>
      </c>
      <c r="AF3416" s="1" t="s">
        <v>70</v>
      </c>
      <c r="AG3416" s="1" t="s">
        <v>3745</v>
      </c>
      <c r="AH3416">
        <v>1612</v>
      </c>
      <c r="AI3416" s="1" t="s">
        <v>70</v>
      </c>
      <c r="AJ3416" s="1" t="s">
        <v>71</v>
      </c>
      <c r="AK3416" s="1" t="s">
        <v>72</v>
      </c>
      <c r="AL3416">
        <v>1</v>
      </c>
      <c r="AM3416" s="1" t="s">
        <v>7003</v>
      </c>
      <c r="AN3416" s="2">
        <v>46174</v>
      </c>
      <c r="AO3416" s="3">
        <v>46174</v>
      </c>
    </row>
    <row r="3417" spans="1:41">
      <c r="A3417" s="1" t="s">
        <v>7004</v>
      </c>
      <c r="B3417" s="1" t="s">
        <v>3733</v>
      </c>
      <c r="E3417" s="1" t="s">
        <v>3787</v>
      </c>
      <c r="F3417">
        <v>46192.833333333336</v>
      </c>
      <c r="G3417">
        <v>46193.833333333336</v>
      </c>
      <c r="H3417">
        <v>46173.833333333336</v>
      </c>
      <c r="I3417">
        <v>46203.833333333336</v>
      </c>
      <c r="J3417" s="1" t="s">
        <v>3735</v>
      </c>
      <c r="K3417" s="1" t="s">
        <v>45</v>
      </c>
      <c r="L3417" s="1" t="s">
        <v>3736</v>
      </c>
      <c r="M3417" s="1" t="s">
        <v>3795</v>
      </c>
      <c r="N3417" s="1" t="s">
        <v>3738</v>
      </c>
      <c r="O3417" s="1" t="s">
        <v>49</v>
      </c>
      <c r="P3417">
        <v>719.96590000000003</v>
      </c>
      <c r="Q3417" s="1" t="s">
        <v>3739</v>
      </c>
      <c r="R3417">
        <v>3.1610941573760647E-2</v>
      </c>
      <c r="S3417" s="1" t="s">
        <v>3740</v>
      </c>
      <c r="T3417" s="1" t="s">
        <v>52</v>
      </c>
      <c r="U3417">
        <v>22.758800000000001</v>
      </c>
      <c r="V3417">
        <v>18.467099999999999</v>
      </c>
      <c r="W3417">
        <v>18.467099999999999</v>
      </c>
      <c r="X3417" s="1" t="s">
        <v>53</v>
      </c>
      <c r="Y3417" s="1" t="s">
        <v>49</v>
      </c>
      <c r="Z3417" s="1" t="s">
        <v>3736</v>
      </c>
      <c r="AA3417" s="1" t="s">
        <v>3789</v>
      </c>
      <c r="AB3417" s="1" t="s">
        <v>3790</v>
      </c>
      <c r="AC3417" s="1" t="s">
        <v>125</v>
      </c>
      <c r="AD3417" s="1" t="s">
        <v>3791</v>
      </c>
      <c r="AE3417" s="1" t="s">
        <v>3792</v>
      </c>
      <c r="AF3417" s="1" t="s">
        <v>70</v>
      </c>
      <c r="AG3417" s="1" t="s">
        <v>3745</v>
      </c>
      <c r="AH3417">
        <v>1613</v>
      </c>
      <c r="AI3417" s="1" t="s">
        <v>70</v>
      </c>
      <c r="AJ3417" s="1" t="s">
        <v>71</v>
      </c>
      <c r="AK3417" s="1" t="s">
        <v>72</v>
      </c>
      <c r="AL3417">
        <v>1</v>
      </c>
      <c r="AM3417" s="1" t="s">
        <v>7005</v>
      </c>
      <c r="AN3417" s="2">
        <v>46174</v>
      </c>
      <c r="AO3417" s="3">
        <v>46174</v>
      </c>
    </row>
    <row r="3418" spans="1:41">
      <c r="A3418" s="1" t="s">
        <v>7006</v>
      </c>
      <c r="B3418" s="1" t="s">
        <v>3733</v>
      </c>
      <c r="E3418" s="1" t="s">
        <v>3787</v>
      </c>
      <c r="F3418">
        <v>46192.833333333336</v>
      </c>
      <c r="G3418">
        <v>46193.833333333336</v>
      </c>
      <c r="H3418">
        <v>46173.833333333336</v>
      </c>
      <c r="I3418">
        <v>46203.833333333336</v>
      </c>
      <c r="J3418" s="1" t="s">
        <v>3751</v>
      </c>
      <c r="K3418" s="1" t="s">
        <v>124</v>
      </c>
      <c r="L3418" s="1" t="s">
        <v>3752</v>
      </c>
      <c r="M3418" s="1" t="s">
        <v>3798</v>
      </c>
      <c r="N3418" s="1" t="s">
        <v>3738</v>
      </c>
      <c r="O3418" s="1" t="s">
        <v>49</v>
      </c>
      <c r="P3418">
        <v>5.6534000000000004</v>
      </c>
      <c r="Q3418" s="1" t="s">
        <v>3754</v>
      </c>
      <c r="R3418">
        <v>6.2499380903527078</v>
      </c>
      <c r="S3418" s="1" t="s">
        <v>51</v>
      </c>
      <c r="T3418" s="1" t="s">
        <v>52</v>
      </c>
      <c r="U3418">
        <v>35.333399999999997</v>
      </c>
      <c r="V3418">
        <v>33.566699999999997</v>
      </c>
      <c r="W3418">
        <v>33.566699999999997</v>
      </c>
      <c r="X3418" s="1" t="s">
        <v>53</v>
      </c>
      <c r="Y3418" s="1" t="s">
        <v>49</v>
      </c>
      <c r="Z3418" s="1" t="s">
        <v>3752</v>
      </c>
      <c r="AA3418" s="1" t="s">
        <v>3789</v>
      </c>
      <c r="AB3418" s="1" t="s">
        <v>3790</v>
      </c>
      <c r="AC3418" s="1" t="s">
        <v>125</v>
      </c>
      <c r="AD3418" s="1" t="s">
        <v>3791</v>
      </c>
      <c r="AE3418" s="1" t="s">
        <v>3792</v>
      </c>
      <c r="AF3418" s="1" t="s">
        <v>70</v>
      </c>
      <c r="AG3418" s="1" t="s">
        <v>3745</v>
      </c>
      <c r="AH3418">
        <v>1614</v>
      </c>
      <c r="AI3418" s="1" t="s">
        <v>70</v>
      </c>
      <c r="AJ3418" s="1" t="s">
        <v>71</v>
      </c>
      <c r="AK3418" s="1" t="s">
        <v>72</v>
      </c>
      <c r="AL3418">
        <v>1</v>
      </c>
      <c r="AM3418" s="1" t="s">
        <v>7007</v>
      </c>
      <c r="AN3418" s="2">
        <v>46174</v>
      </c>
      <c r="AO3418" s="3">
        <v>46174</v>
      </c>
    </row>
    <row r="3419" spans="1:41">
      <c r="A3419" s="1" t="s">
        <v>7008</v>
      </c>
      <c r="B3419" s="1" t="s">
        <v>3733</v>
      </c>
      <c r="E3419" s="1" t="s">
        <v>3787</v>
      </c>
      <c r="F3419">
        <v>46192.833333333336</v>
      </c>
      <c r="G3419">
        <v>46193.833333333336</v>
      </c>
      <c r="H3419">
        <v>46173.833333333336</v>
      </c>
      <c r="I3419">
        <v>46203.833333333336</v>
      </c>
      <c r="J3419" s="1" t="s">
        <v>3751</v>
      </c>
      <c r="K3419" s="1" t="s">
        <v>124</v>
      </c>
      <c r="L3419" s="1" t="s">
        <v>3752</v>
      </c>
      <c r="M3419" s="1" t="s">
        <v>3801</v>
      </c>
      <c r="N3419" s="1" t="s">
        <v>3738</v>
      </c>
      <c r="O3419" s="1" t="s">
        <v>49</v>
      </c>
      <c r="P3419">
        <v>5.7237</v>
      </c>
      <c r="Q3419" s="1" t="s">
        <v>3754</v>
      </c>
      <c r="R3419">
        <v>6.2500305746283003</v>
      </c>
      <c r="S3419" s="1" t="s">
        <v>51</v>
      </c>
      <c r="T3419" s="1" t="s">
        <v>52</v>
      </c>
      <c r="U3419">
        <v>35.773299999999999</v>
      </c>
      <c r="V3419">
        <v>33.9846</v>
      </c>
      <c r="W3419">
        <v>33.9846</v>
      </c>
      <c r="X3419" s="1" t="s">
        <v>53</v>
      </c>
      <c r="Y3419" s="1" t="s">
        <v>49</v>
      </c>
      <c r="Z3419" s="1" t="s">
        <v>3752</v>
      </c>
      <c r="AA3419" s="1" t="s">
        <v>3789</v>
      </c>
      <c r="AB3419" s="1" t="s">
        <v>3790</v>
      </c>
      <c r="AC3419" s="1" t="s">
        <v>125</v>
      </c>
      <c r="AD3419" s="1" t="s">
        <v>3791</v>
      </c>
      <c r="AE3419" s="1" t="s">
        <v>3792</v>
      </c>
      <c r="AF3419" s="1" t="s">
        <v>70</v>
      </c>
      <c r="AG3419" s="1" t="s">
        <v>3745</v>
      </c>
      <c r="AH3419">
        <v>1615</v>
      </c>
      <c r="AI3419" s="1" t="s">
        <v>70</v>
      </c>
      <c r="AJ3419" s="1" t="s">
        <v>71</v>
      </c>
      <c r="AK3419" s="1" t="s">
        <v>72</v>
      </c>
      <c r="AL3419">
        <v>1</v>
      </c>
      <c r="AM3419" s="1" t="s">
        <v>7009</v>
      </c>
      <c r="AN3419" s="2">
        <v>46174</v>
      </c>
      <c r="AO3419" s="3">
        <v>46174</v>
      </c>
    </row>
    <row r="3420" spans="1:41">
      <c r="A3420" s="1" t="s">
        <v>7010</v>
      </c>
      <c r="B3420" s="1" t="s">
        <v>3733</v>
      </c>
      <c r="E3420" s="1" t="s">
        <v>3787</v>
      </c>
      <c r="F3420">
        <v>46192.833333333336</v>
      </c>
      <c r="G3420">
        <v>46193.833333333336</v>
      </c>
      <c r="H3420">
        <v>46173.833333333336</v>
      </c>
      <c r="I3420">
        <v>46203.833333333336</v>
      </c>
      <c r="J3420" s="1" t="s">
        <v>3760</v>
      </c>
      <c r="K3420" s="1" t="s">
        <v>76</v>
      </c>
      <c r="L3420" s="1" t="s">
        <v>3761</v>
      </c>
      <c r="M3420" s="1" t="s">
        <v>3804</v>
      </c>
      <c r="N3420" s="1" t="s">
        <v>3738</v>
      </c>
      <c r="O3420" s="1" t="s">
        <v>49</v>
      </c>
      <c r="P3420">
        <v>147.50909999999999</v>
      </c>
      <c r="Q3420" s="1" t="s">
        <v>3763</v>
      </c>
      <c r="R3420">
        <v>2.5999751879714542E-2</v>
      </c>
      <c r="S3420" s="1" t="s">
        <v>51</v>
      </c>
      <c r="T3420" s="1" t="s">
        <v>52</v>
      </c>
      <c r="U3420">
        <v>3.8351999999999999</v>
      </c>
      <c r="V3420">
        <v>3.5402</v>
      </c>
      <c r="W3420">
        <v>3.5402</v>
      </c>
      <c r="X3420" s="1" t="s">
        <v>53</v>
      </c>
      <c r="Y3420" s="1" t="s">
        <v>49</v>
      </c>
      <c r="Z3420" s="1" t="s">
        <v>3761</v>
      </c>
      <c r="AA3420" s="1" t="s">
        <v>3789</v>
      </c>
      <c r="AB3420" s="1" t="s">
        <v>3790</v>
      </c>
      <c r="AC3420" s="1" t="s">
        <v>125</v>
      </c>
      <c r="AD3420" s="1" t="s">
        <v>3791</v>
      </c>
      <c r="AE3420" s="1" t="s">
        <v>3792</v>
      </c>
      <c r="AF3420" s="1" t="s">
        <v>70</v>
      </c>
      <c r="AG3420" s="1" t="s">
        <v>3745</v>
      </c>
      <c r="AH3420">
        <v>1616</v>
      </c>
      <c r="AI3420" s="1" t="s">
        <v>70</v>
      </c>
      <c r="AJ3420" s="1" t="s">
        <v>71</v>
      </c>
      <c r="AK3420" s="1" t="s">
        <v>72</v>
      </c>
      <c r="AL3420">
        <v>1</v>
      </c>
      <c r="AM3420" s="1" t="s">
        <v>7011</v>
      </c>
      <c r="AN3420" s="2">
        <v>46174</v>
      </c>
      <c r="AO3420" s="3">
        <v>46174</v>
      </c>
    </row>
    <row r="3421" spans="1:41">
      <c r="A3421" s="1" t="s">
        <v>7012</v>
      </c>
      <c r="B3421" s="1" t="s">
        <v>3733</v>
      </c>
      <c r="E3421" s="1" t="s">
        <v>3787</v>
      </c>
      <c r="F3421">
        <v>46192.833333333336</v>
      </c>
      <c r="G3421">
        <v>46193.833333333336</v>
      </c>
      <c r="H3421">
        <v>46173.833333333336</v>
      </c>
      <c r="I3421">
        <v>46203.833333333336</v>
      </c>
      <c r="J3421" s="1" t="s">
        <v>3760</v>
      </c>
      <c r="K3421" s="1" t="s">
        <v>76</v>
      </c>
      <c r="L3421" s="1" t="s">
        <v>3761</v>
      </c>
      <c r="M3421" s="1" t="s">
        <v>3807</v>
      </c>
      <c r="N3421" s="1" t="s">
        <v>3738</v>
      </c>
      <c r="O3421" s="1" t="s">
        <v>49</v>
      </c>
      <c r="P3421">
        <v>151.17850000000001</v>
      </c>
      <c r="Q3421" s="1" t="s">
        <v>3763</v>
      </c>
      <c r="R3421">
        <v>2.5999728797414978E-2</v>
      </c>
      <c r="S3421" s="1" t="s">
        <v>51</v>
      </c>
      <c r="T3421" s="1" t="s">
        <v>52</v>
      </c>
      <c r="U3421">
        <v>3.9306000000000001</v>
      </c>
      <c r="V3421">
        <v>3.6282999999999999</v>
      </c>
      <c r="W3421">
        <v>3.6282999999999999</v>
      </c>
      <c r="X3421" s="1" t="s">
        <v>53</v>
      </c>
      <c r="Y3421" s="1" t="s">
        <v>49</v>
      </c>
      <c r="Z3421" s="1" t="s">
        <v>3761</v>
      </c>
      <c r="AA3421" s="1" t="s">
        <v>3789</v>
      </c>
      <c r="AB3421" s="1" t="s">
        <v>3790</v>
      </c>
      <c r="AC3421" s="1" t="s">
        <v>125</v>
      </c>
      <c r="AD3421" s="1" t="s">
        <v>3791</v>
      </c>
      <c r="AE3421" s="1" t="s">
        <v>3792</v>
      </c>
      <c r="AF3421" s="1" t="s">
        <v>70</v>
      </c>
      <c r="AG3421" s="1" t="s">
        <v>3745</v>
      </c>
      <c r="AH3421">
        <v>1617</v>
      </c>
      <c r="AI3421" s="1" t="s">
        <v>70</v>
      </c>
      <c r="AJ3421" s="1" t="s">
        <v>71</v>
      </c>
      <c r="AK3421" s="1" t="s">
        <v>72</v>
      </c>
      <c r="AL3421">
        <v>1</v>
      </c>
      <c r="AM3421" s="1" t="s">
        <v>7013</v>
      </c>
      <c r="AN3421" s="2">
        <v>46174</v>
      </c>
      <c r="AO3421" s="3">
        <v>46174</v>
      </c>
    </row>
    <row r="3422" spans="1:41">
      <c r="A3422" s="1" t="s">
        <v>7014</v>
      </c>
      <c r="B3422" s="1" t="s">
        <v>3733</v>
      </c>
      <c r="E3422" s="1" t="s">
        <v>3787</v>
      </c>
      <c r="F3422">
        <v>46192.833333333336</v>
      </c>
      <c r="G3422">
        <v>46193.833333333336</v>
      </c>
      <c r="H3422">
        <v>46173.833333333336</v>
      </c>
      <c r="I3422">
        <v>46203.833333333336</v>
      </c>
      <c r="J3422" s="1" t="s">
        <v>3769</v>
      </c>
      <c r="K3422" s="1" t="s">
        <v>87</v>
      </c>
      <c r="L3422" s="1" t="s">
        <v>3770</v>
      </c>
      <c r="M3422" s="1" t="s">
        <v>3810</v>
      </c>
      <c r="N3422" s="1" t="s">
        <v>3738</v>
      </c>
      <c r="O3422" s="1" t="s">
        <v>49</v>
      </c>
      <c r="P3422">
        <v>174.97980000000001</v>
      </c>
      <c r="Q3422" s="1" t="s">
        <v>3739</v>
      </c>
      <c r="R3422">
        <v>8.2599820093519377E-2</v>
      </c>
      <c r="S3422" s="1" t="s">
        <v>3740</v>
      </c>
      <c r="T3422" s="1" t="s">
        <v>52</v>
      </c>
      <c r="U3422">
        <v>14.4533</v>
      </c>
      <c r="V3422">
        <v>11.912599999999999</v>
      </c>
      <c r="W3422">
        <v>11.912599999999999</v>
      </c>
      <c r="X3422" s="1" t="s">
        <v>53</v>
      </c>
      <c r="Y3422" s="1" t="s">
        <v>49</v>
      </c>
      <c r="Z3422" s="1" t="s">
        <v>3770</v>
      </c>
      <c r="AA3422" s="1" t="s">
        <v>3789</v>
      </c>
      <c r="AB3422" s="1" t="s">
        <v>3790</v>
      </c>
      <c r="AC3422" s="1" t="s">
        <v>125</v>
      </c>
      <c r="AD3422" s="1" t="s">
        <v>3791</v>
      </c>
      <c r="AE3422" s="1" t="s">
        <v>3792</v>
      </c>
      <c r="AF3422" s="1" t="s">
        <v>70</v>
      </c>
      <c r="AG3422" s="1" t="s">
        <v>3745</v>
      </c>
      <c r="AH3422">
        <v>1618</v>
      </c>
      <c r="AI3422" s="1" t="s">
        <v>70</v>
      </c>
      <c r="AJ3422" s="1" t="s">
        <v>71</v>
      </c>
      <c r="AK3422" s="1" t="s">
        <v>72</v>
      </c>
      <c r="AL3422">
        <v>1</v>
      </c>
      <c r="AM3422" s="1" t="s">
        <v>7015</v>
      </c>
      <c r="AN3422" s="2">
        <v>46174</v>
      </c>
      <c r="AO3422" s="3">
        <v>46174</v>
      </c>
    </row>
    <row r="3423" spans="1:41">
      <c r="A3423" s="1" t="s">
        <v>7016</v>
      </c>
      <c r="B3423" s="1" t="s">
        <v>3733</v>
      </c>
      <c r="E3423" s="1" t="s">
        <v>3787</v>
      </c>
      <c r="F3423">
        <v>46192.833333333336</v>
      </c>
      <c r="G3423">
        <v>46193.833333333336</v>
      </c>
      <c r="H3423">
        <v>46173.833333333336</v>
      </c>
      <c r="I3423">
        <v>46203.833333333336</v>
      </c>
      <c r="J3423" s="1" t="s">
        <v>3769</v>
      </c>
      <c r="K3423" s="1" t="s">
        <v>87</v>
      </c>
      <c r="L3423" s="1" t="s">
        <v>3770</v>
      </c>
      <c r="M3423" s="1" t="s">
        <v>3813</v>
      </c>
      <c r="N3423" s="1" t="s">
        <v>3738</v>
      </c>
      <c r="O3423" s="1" t="s">
        <v>49</v>
      </c>
      <c r="P3423">
        <v>192.9973</v>
      </c>
      <c r="Q3423" s="1" t="s">
        <v>3739</v>
      </c>
      <c r="R3423">
        <v>8.260011927628004E-2</v>
      </c>
      <c r="S3423" s="1" t="s">
        <v>3740</v>
      </c>
      <c r="T3423" s="1" t="s">
        <v>52</v>
      </c>
      <c r="U3423">
        <v>15.941599999999999</v>
      </c>
      <c r="V3423">
        <v>13.1393</v>
      </c>
      <c r="W3423">
        <v>13.1393</v>
      </c>
      <c r="X3423" s="1" t="s">
        <v>53</v>
      </c>
      <c r="Y3423" s="1" t="s">
        <v>49</v>
      </c>
      <c r="Z3423" s="1" t="s">
        <v>3770</v>
      </c>
      <c r="AA3423" s="1" t="s">
        <v>3789</v>
      </c>
      <c r="AB3423" s="1" t="s">
        <v>3790</v>
      </c>
      <c r="AC3423" s="1" t="s">
        <v>125</v>
      </c>
      <c r="AD3423" s="1" t="s">
        <v>3791</v>
      </c>
      <c r="AE3423" s="1" t="s">
        <v>3792</v>
      </c>
      <c r="AF3423" s="1" t="s">
        <v>70</v>
      </c>
      <c r="AG3423" s="1" t="s">
        <v>3745</v>
      </c>
      <c r="AH3423">
        <v>1619</v>
      </c>
      <c r="AI3423" s="1" t="s">
        <v>70</v>
      </c>
      <c r="AJ3423" s="1" t="s">
        <v>71</v>
      </c>
      <c r="AK3423" s="1" t="s">
        <v>72</v>
      </c>
      <c r="AL3423">
        <v>1</v>
      </c>
      <c r="AM3423" s="1" t="s">
        <v>7017</v>
      </c>
      <c r="AN3423" s="2">
        <v>46174</v>
      </c>
      <c r="AO3423" s="3">
        <v>46174</v>
      </c>
    </row>
    <row r="3424" spans="1:41">
      <c r="A3424" s="1" t="s">
        <v>7018</v>
      </c>
      <c r="B3424" s="1" t="s">
        <v>3733</v>
      </c>
      <c r="E3424" s="1" t="s">
        <v>3787</v>
      </c>
      <c r="F3424">
        <v>46192.833333333336</v>
      </c>
      <c r="G3424">
        <v>46193.833333333336</v>
      </c>
      <c r="H3424">
        <v>46173.833333333336</v>
      </c>
      <c r="I3424">
        <v>46203.833333333336</v>
      </c>
      <c r="J3424" s="1" t="s">
        <v>3777</v>
      </c>
      <c r="K3424" s="1" t="s">
        <v>107</v>
      </c>
      <c r="L3424" s="1" t="s">
        <v>3778</v>
      </c>
      <c r="M3424" s="1" t="s">
        <v>3816</v>
      </c>
      <c r="N3424" s="1" t="s">
        <v>3738</v>
      </c>
      <c r="O3424" s="1" t="s">
        <v>49</v>
      </c>
      <c r="P3424">
        <v>132.73159999999999</v>
      </c>
      <c r="Q3424" s="1" t="s">
        <v>3780</v>
      </c>
      <c r="R3424">
        <v>0.5</v>
      </c>
      <c r="S3424" s="1" t="s">
        <v>51</v>
      </c>
      <c r="T3424" s="1" t="s">
        <v>52</v>
      </c>
      <c r="U3424">
        <v>66.365799999999993</v>
      </c>
      <c r="V3424">
        <v>61.0565</v>
      </c>
      <c r="W3424">
        <v>61.0565</v>
      </c>
      <c r="X3424" s="1" t="s">
        <v>53</v>
      </c>
      <c r="Y3424" s="1" t="s">
        <v>49</v>
      </c>
      <c r="Z3424" s="1" t="s">
        <v>3778</v>
      </c>
      <c r="AA3424" s="1" t="s">
        <v>3817</v>
      </c>
      <c r="AB3424" s="1" t="s">
        <v>3790</v>
      </c>
      <c r="AC3424" s="1" t="s">
        <v>125</v>
      </c>
      <c r="AD3424" s="1" t="s">
        <v>3791</v>
      </c>
      <c r="AE3424" s="1" t="s">
        <v>3792</v>
      </c>
      <c r="AF3424" s="1" t="s">
        <v>70</v>
      </c>
      <c r="AG3424" s="1" t="s">
        <v>3745</v>
      </c>
      <c r="AH3424">
        <v>1620</v>
      </c>
      <c r="AI3424" s="1" t="s">
        <v>113</v>
      </c>
      <c r="AJ3424" s="1" t="s">
        <v>114</v>
      </c>
      <c r="AK3424" s="1" t="s">
        <v>115</v>
      </c>
      <c r="AL3424">
        <v>1</v>
      </c>
      <c r="AM3424" s="1" t="s">
        <v>7019</v>
      </c>
      <c r="AN3424" s="2">
        <v>46174</v>
      </c>
      <c r="AO3424" s="3">
        <v>46174</v>
      </c>
    </row>
    <row r="3425" spans="1:41">
      <c r="A3425" s="1" t="s">
        <v>7020</v>
      </c>
      <c r="B3425" s="1" t="s">
        <v>3733</v>
      </c>
      <c r="E3425" s="1" t="s">
        <v>3787</v>
      </c>
      <c r="F3425">
        <v>46192.833333333336</v>
      </c>
      <c r="G3425">
        <v>46193.833333333336</v>
      </c>
      <c r="H3425">
        <v>46173.833333333336</v>
      </c>
      <c r="I3425">
        <v>46203.833333333336</v>
      </c>
      <c r="J3425" s="1" t="s">
        <v>3777</v>
      </c>
      <c r="K3425" s="1" t="s">
        <v>107</v>
      </c>
      <c r="L3425" s="1" t="s">
        <v>3778</v>
      </c>
      <c r="M3425" s="1" t="s">
        <v>3820</v>
      </c>
      <c r="N3425" s="1" t="s">
        <v>3738</v>
      </c>
      <c r="O3425" s="1" t="s">
        <v>49</v>
      </c>
      <c r="P3425">
        <v>129.6986</v>
      </c>
      <c r="Q3425" s="1" t="s">
        <v>3780</v>
      </c>
      <c r="R3425">
        <v>0.5</v>
      </c>
      <c r="S3425" s="1" t="s">
        <v>51</v>
      </c>
      <c r="T3425" s="1" t="s">
        <v>52</v>
      </c>
      <c r="U3425">
        <v>64.849299999999999</v>
      </c>
      <c r="V3425">
        <v>59.6614</v>
      </c>
      <c r="W3425">
        <v>59.6614</v>
      </c>
      <c r="X3425" s="1" t="s">
        <v>53</v>
      </c>
      <c r="Y3425" s="1" t="s">
        <v>49</v>
      </c>
      <c r="Z3425" s="1" t="s">
        <v>3778</v>
      </c>
      <c r="AA3425" s="1" t="s">
        <v>3817</v>
      </c>
      <c r="AB3425" s="1" t="s">
        <v>3790</v>
      </c>
      <c r="AC3425" s="1" t="s">
        <v>125</v>
      </c>
      <c r="AD3425" s="1" t="s">
        <v>3791</v>
      </c>
      <c r="AE3425" s="1" t="s">
        <v>3792</v>
      </c>
      <c r="AF3425" s="1" t="s">
        <v>70</v>
      </c>
      <c r="AG3425" s="1" t="s">
        <v>3745</v>
      </c>
      <c r="AH3425">
        <v>1621</v>
      </c>
      <c r="AI3425" s="1" t="s">
        <v>113</v>
      </c>
      <c r="AJ3425" s="1" t="s">
        <v>114</v>
      </c>
      <c r="AK3425" s="1" t="s">
        <v>115</v>
      </c>
      <c r="AL3425">
        <v>1</v>
      </c>
      <c r="AM3425" s="1" t="s">
        <v>7021</v>
      </c>
      <c r="AN3425" s="2">
        <v>46174</v>
      </c>
      <c r="AO3425" s="3">
        <v>46174</v>
      </c>
    </row>
    <row r="3426" spans="1:41">
      <c r="A3426" s="1" t="s">
        <v>7022</v>
      </c>
      <c r="B3426" s="1" t="s">
        <v>3733</v>
      </c>
      <c r="E3426" s="1" t="s">
        <v>3734</v>
      </c>
      <c r="F3426">
        <v>46193.833333333336</v>
      </c>
      <c r="G3426">
        <v>46194.833333333336</v>
      </c>
      <c r="H3426">
        <v>46173.833333333336</v>
      </c>
      <c r="I3426">
        <v>46203.833333333336</v>
      </c>
      <c r="J3426" s="1" t="s">
        <v>3735</v>
      </c>
      <c r="K3426" s="1" t="s">
        <v>45</v>
      </c>
      <c r="L3426" s="1" t="s">
        <v>3736</v>
      </c>
      <c r="M3426" s="1" t="s">
        <v>3737</v>
      </c>
      <c r="N3426" s="1" t="s">
        <v>3738</v>
      </c>
      <c r="O3426" s="1" t="s">
        <v>49</v>
      </c>
      <c r="P3426">
        <v>1364.1148000000001</v>
      </c>
      <c r="Q3426" s="1" t="s">
        <v>3739</v>
      </c>
      <c r="R3426">
        <v>3.161097585041963E-2</v>
      </c>
      <c r="S3426" s="1" t="s">
        <v>3740</v>
      </c>
      <c r="T3426" s="1" t="s">
        <v>52</v>
      </c>
      <c r="U3426">
        <v>43.121000000000002</v>
      </c>
      <c r="V3426">
        <v>34.989600000000003</v>
      </c>
      <c r="W3426">
        <v>34.989600000000003</v>
      </c>
      <c r="X3426" s="1" t="s">
        <v>53</v>
      </c>
      <c r="Y3426" s="1" t="s">
        <v>49</v>
      </c>
      <c r="Z3426" s="1" t="s">
        <v>3736</v>
      </c>
      <c r="AA3426" s="1" t="s">
        <v>55</v>
      </c>
      <c r="AB3426" s="1" t="s">
        <v>56</v>
      </c>
      <c r="AC3426" s="1" t="s">
        <v>57</v>
      </c>
      <c r="AD3426" s="1" t="s">
        <v>58</v>
      </c>
      <c r="AE3426" s="1" t="s">
        <v>59</v>
      </c>
      <c r="AF3426" s="1" t="s">
        <v>56</v>
      </c>
      <c r="AG3426" s="1" t="s">
        <v>3745</v>
      </c>
      <c r="AH3426">
        <v>1622</v>
      </c>
      <c r="AI3426" s="1" t="s">
        <v>56</v>
      </c>
      <c r="AJ3426" s="1" t="s">
        <v>56</v>
      </c>
      <c r="AK3426" s="1" t="s">
        <v>61</v>
      </c>
      <c r="AL3426">
        <v>1</v>
      </c>
      <c r="AM3426" s="1" t="s">
        <v>7023</v>
      </c>
      <c r="AN3426" s="2">
        <v>46174</v>
      </c>
      <c r="AO3426" s="3">
        <v>46174</v>
      </c>
    </row>
    <row r="3427" spans="1:41">
      <c r="A3427" s="1" t="s">
        <v>7024</v>
      </c>
      <c r="B3427" s="1" t="s">
        <v>3733</v>
      </c>
      <c r="E3427" s="1" t="s">
        <v>3734</v>
      </c>
      <c r="F3427">
        <v>46193.833333333336</v>
      </c>
      <c r="G3427">
        <v>46194.833333333336</v>
      </c>
      <c r="H3427">
        <v>46173.833333333336</v>
      </c>
      <c r="I3427">
        <v>46203.833333333336</v>
      </c>
      <c r="J3427" s="1" t="s">
        <v>3735</v>
      </c>
      <c r="K3427" s="1" t="s">
        <v>45</v>
      </c>
      <c r="L3427" s="1" t="s">
        <v>3736</v>
      </c>
      <c r="M3427" s="1" t="s">
        <v>3748</v>
      </c>
      <c r="N3427" s="1" t="s">
        <v>3738</v>
      </c>
      <c r="O3427" s="1" t="s">
        <v>49</v>
      </c>
      <c r="P3427">
        <v>1614.2718</v>
      </c>
      <c r="Q3427" s="1" t="s">
        <v>3739</v>
      </c>
      <c r="R3427">
        <v>3.1610971584834724E-2</v>
      </c>
      <c r="S3427" s="1" t="s">
        <v>3740</v>
      </c>
      <c r="T3427" s="1" t="s">
        <v>52</v>
      </c>
      <c r="U3427">
        <v>51.028700000000001</v>
      </c>
      <c r="V3427">
        <v>41.405999999999999</v>
      </c>
      <c r="W3427">
        <v>41.405999999999999</v>
      </c>
      <c r="X3427" s="1" t="s">
        <v>53</v>
      </c>
      <c r="Y3427" s="1" t="s">
        <v>49</v>
      </c>
      <c r="Z3427" s="1" t="s">
        <v>3736</v>
      </c>
      <c r="AA3427" s="1" t="s">
        <v>3741</v>
      </c>
      <c r="AB3427" s="1" t="s">
        <v>3742</v>
      </c>
      <c r="AC3427" s="1" t="s">
        <v>67</v>
      </c>
      <c r="AD3427" s="1" t="s">
        <v>3743</v>
      </c>
      <c r="AE3427" s="1" t="s">
        <v>3744</v>
      </c>
      <c r="AF3427" s="1" t="s">
        <v>70</v>
      </c>
      <c r="AG3427" s="1" t="s">
        <v>3745</v>
      </c>
      <c r="AH3427">
        <v>1623</v>
      </c>
      <c r="AI3427" s="1" t="s">
        <v>70</v>
      </c>
      <c r="AJ3427" s="1" t="s">
        <v>71</v>
      </c>
      <c r="AK3427" s="1" t="s">
        <v>72</v>
      </c>
      <c r="AL3427">
        <v>1</v>
      </c>
      <c r="AM3427" s="1" t="s">
        <v>7025</v>
      </c>
      <c r="AN3427" s="2">
        <v>46174</v>
      </c>
      <c r="AO3427" s="3">
        <v>46174</v>
      </c>
    </row>
    <row r="3428" spans="1:41">
      <c r="A3428" s="1" t="s">
        <v>7026</v>
      </c>
      <c r="B3428" s="1" t="s">
        <v>3733</v>
      </c>
      <c r="E3428" s="1" t="s">
        <v>3734</v>
      </c>
      <c r="F3428">
        <v>46193.833333333336</v>
      </c>
      <c r="G3428">
        <v>46194.833333333336</v>
      </c>
      <c r="H3428">
        <v>46173.833333333336</v>
      </c>
      <c r="I3428">
        <v>46203.833333333336</v>
      </c>
      <c r="J3428" s="1" t="s">
        <v>3751</v>
      </c>
      <c r="K3428" s="1" t="s">
        <v>124</v>
      </c>
      <c r="L3428" s="1" t="s">
        <v>3752</v>
      </c>
      <c r="M3428" s="1" t="s">
        <v>3753</v>
      </c>
      <c r="N3428" s="1" t="s">
        <v>3738</v>
      </c>
      <c r="O3428" s="1" t="s">
        <v>49</v>
      </c>
      <c r="P3428">
        <v>11.1807</v>
      </c>
      <c r="Q3428" s="1" t="s">
        <v>3754</v>
      </c>
      <c r="R3428">
        <v>6.2499754040444691</v>
      </c>
      <c r="S3428" s="1" t="s">
        <v>51</v>
      </c>
      <c r="T3428" s="1" t="s">
        <v>52</v>
      </c>
      <c r="U3428">
        <v>69.879099999999994</v>
      </c>
      <c r="V3428">
        <v>66.385099999999994</v>
      </c>
      <c r="W3428">
        <v>66.385099999999994</v>
      </c>
      <c r="X3428" s="1" t="s">
        <v>53</v>
      </c>
      <c r="Y3428" s="1" t="s">
        <v>49</v>
      </c>
      <c r="Z3428" s="1" t="s">
        <v>3752</v>
      </c>
      <c r="AA3428" s="1" t="s">
        <v>3741</v>
      </c>
      <c r="AB3428" s="1" t="s">
        <v>3742</v>
      </c>
      <c r="AC3428" s="1" t="s">
        <v>67</v>
      </c>
      <c r="AD3428" s="1" t="s">
        <v>3743</v>
      </c>
      <c r="AE3428" s="1" t="s">
        <v>3744</v>
      </c>
      <c r="AF3428" s="1" t="s">
        <v>70</v>
      </c>
      <c r="AG3428" s="1" t="s">
        <v>3745</v>
      </c>
      <c r="AH3428">
        <v>1624</v>
      </c>
      <c r="AI3428" s="1" t="s">
        <v>70</v>
      </c>
      <c r="AJ3428" s="1" t="s">
        <v>71</v>
      </c>
      <c r="AK3428" s="1" t="s">
        <v>72</v>
      </c>
      <c r="AL3428">
        <v>1</v>
      </c>
      <c r="AM3428" s="1" t="s">
        <v>7027</v>
      </c>
      <c r="AN3428" s="2">
        <v>46174</v>
      </c>
      <c r="AO3428" s="3">
        <v>46174</v>
      </c>
    </row>
    <row r="3429" spans="1:41">
      <c r="A3429" s="1" t="s">
        <v>7028</v>
      </c>
      <c r="B3429" s="1" t="s">
        <v>3733</v>
      </c>
      <c r="E3429" s="1" t="s">
        <v>3734</v>
      </c>
      <c r="F3429">
        <v>46193.833333333336</v>
      </c>
      <c r="G3429">
        <v>46194.833333333336</v>
      </c>
      <c r="H3429">
        <v>46173.833333333336</v>
      </c>
      <c r="I3429">
        <v>46203.833333333336</v>
      </c>
      <c r="J3429" s="1" t="s">
        <v>3751</v>
      </c>
      <c r="K3429" s="1" t="s">
        <v>124</v>
      </c>
      <c r="L3429" s="1" t="s">
        <v>3752</v>
      </c>
      <c r="M3429" s="1" t="s">
        <v>3757</v>
      </c>
      <c r="N3429" s="1" t="s">
        <v>3738</v>
      </c>
      <c r="O3429" s="1" t="s">
        <v>49</v>
      </c>
      <c r="P3429">
        <v>12.9467</v>
      </c>
      <c r="Q3429" s="1" t="s">
        <v>3754</v>
      </c>
      <c r="R3429">
        <v>6.2500019309939985</v>
      </c>
      <c r="S3429" s="1" t="s">
        <v>51</v>
      </c>
      <c r="T3429" s="1" t="s">
        <v>52</v>
      </c>
      <c r="U3429">
        <v>80.916899999999998</v>
      </c>
      <c r="V3429">
        <v>76.871099999999998</v>
      </c>
      <c r="W3429">
        <v>76.871099999999998</v>
      </c>
      <c r="X3429" s="1" t="s">
        <v>53</v>
      </c>
      <c r="Y3429" s="1" t="s">
        <v>49</v>
      </c>
      <c r="Z3429" s="1" t="s">
        <v>3752</v>
      </c>
      <c r="AA3429" s="1" t="s">
        <v>55</v>
      </c>
      <c r="AB3429" s="1" t="s">
        <v>56</v>
      </c>
      <c r="AC3429" s="1" t="s">
        <v>57</v>
      </c>
      <c r="AD3429" s="1" t="s">
        <v>58</v>
      </c>
      <c r="AE3429" s="1" t="s">
        <v>59</v>
      </c>
      <c r="AF3429" s="1" t="s">
        <v>56</v>
      </c>
      <c r="AG3429" s="1" t="s">
        <v>3745</v>
      </c>
      <c r="AH3429">
        <v>1625</v>
      </c>
      <c r="AI3429" s="1" t="s">
        <v>56</v>
      </c>
      <c r="AJ3429" s="1" t="s">
        <v>56</v>
      </c>
      <c r="AK3429" s="1" t="s">
        <v>61</v>
      </c>
      <c r="AL3429">
        <v>1</v>
      </c>
      <c r="AM3429" s="1" t="s">
        <v>7029</v>
      </c>
      <c r="AN3429" s="2">
        <v>46174</v>
      </c>
      <c r="AO3429" s="3">
        <v>46174</v>
      </c>
    </row>
    <row r="3430" spans="1:41">
      <c r="A3430" s="1" t="s">
        <v>7030</v>
      </c>
      <c r="B3430" s="1" t="s">
        <v>3733</v>
      </c>
      <c r="E3430" s="1" t="s">
        <v>3734</v>
      </c>
      <c r="F3430">
        <v>46193.833333333336</v>
      </c>
      <c r="G3430">
        <v>46194.833333333336</v>
      </c>
      <c r="H3430">
        <v>46173.833333333336</v>
      </c>
      <c r="I3430">
        <v>46203.833333333336</v>
      </c>
      <c r="J3430" s="1" t="s">
        <v>3760</v>
      </c>
      <c r="K3430" s="1" t="s">
        <v>76</v>
      </c>
      <c r="L3430" s="1" t="s">
        <v>3761</v>
      </c>
      <c r="M3430" s="1" t="s">
        <v>3762</v>
      </c>
      <c r="N3430" s="1" t="s">
        <v>3738</v>
      </c>
      <c r="O3430" s="1" t="s">
        <v>49</v>
      </c>
      <c r="P3430">
        <v>292.07459999999998</v>
      </c>
      <c r="Q3430" s="1" t="s">
        <v>3763</v>
      </c>
      <c r="R3430">
        <v>2.599986441820001E-2</v>
      </c>
      <c r="S3430" s="1" t="s">
        <v>51</v>
      </c>
      <c r="T3430" s="1" t="s">
        <v>52</v>
      </c>
      <c r="U3430">
        <v>7.5938999999999997</v>
      </c>
      <c r="V3430">
        <v>7.0098000000000003</v>
      </c>
      <c r="W3430">
        <v>7.0098000000000003</v>
      </c>
      <c r="X3430" s="1" t="s">
        <v>53</v>
      </c>
      <c r="Y3430" s="1" t="s">
        <v>49</v>
      </c>
      <c r="Z3430" s="1" t="s">
        <v>3761</v>
      </c>
      <c r="AA3430" s="1" t="s">
        <v>3741</v>
      </c>
      <c r="AB3430" s="1" t="s">
        <v>3742</v>
      </c>
      <c r="AC3430" s="1" t="s">
        <v>67</v>
      </c>
      <c r="AD3430" s="1" t="s">
        <v>3743</v>
      </c>
      <c r="AE3430" s="1" t="s">
        <v>3744</v>
      </c>
      <c r="AF3430" s="1" t="s">
        <v>70</v>
      </c>
      <c r="AG3430" s="1" t="s">
        <v>3745</v>
      </c>
      <c r="AH3430">
        <v>1626</v>
      </c>
      <c r="AI3430" s="1" t="s">
        <v>70</v>
      </c>
      <c r="AJ3430" s="1" t="s">
        <v>71</v>
      </c>
      <c r="AK3430" s="1" t="s">
        <v>72</v>
      </c>
      <c r="AL3430">
        <v>1</v>
      </c>
      <c r="AM3430" s="1" t="s">
        <v>7031</v>
      </c>
      <c r="AN3430" s="2">
        <v>46174</v>
      </c>
      <c r="AO3430" s="3">
        <v>46174</v>
      </c>
    </row>
    <row r="3431" spans="1:41">
      <c r="A3431" s="1" t="s">
        <v>7032</v>
      </c>
      <c r="B3431" s="1" t="s">
        <v>3733</v>
      </c>
      <c r="E3431" s="1" t="s">
        <v>3734</v>
      </c>
      <c r="F3431">
        <v>46193.833333333336</v>
      </c>
      <c r="G3431">
        <v>46194.833333333336</v>
      </c>
      <c r="H3431">
        <v>46173.833333333336</v>
      </c>
      <c r="I3431">
        <v>46203.833333333336</v>
      </c>
      <c r="J3431" s="1" t="s">
        <v>3760</v>
      </c>
      <c r="K3431" s="1" t="s">
        <v>76</v>
      </c>
      <c r="L3431" s="1" t="s">
        <v>3761</v>
      </c>
      <c r="M3431" s="1" t="s">
        <v>3766</v>
      </c>
      <c r="N3431" s="1" t="s">
        <v>3738</v>
      </c>
      <c r="O3431" s="1" t="s">
        <v>49</v>
      </c>
      <c r="P3431">
        <v>327.524</v>
      </c>
      <c r="Q3431" s="1" t="s">
        <v>3763</v>
      </c>
      <c r="R3431">
        <v>2.5999926722927176E-2</v>
      </c>
      <c r="S3431" s="1" t="s">
        <v>51</v>
      </c>
      <c r="T3431" s="1" t="s">
        <v>52</v>
      </c>
      <c r="U3431">
        <v>8.5155999999999992</v>
      </c>
      <c r="V3431">
        <v>7.8605999999999998</v>
      </c>
      <c r="W3431">
        <v>7.8605999999999998</v>
      </c>
      <c r="X3431" s="1" t="s">
        <v>53</v>
      </c>
      <c r="Y3431" s="1" t="s">
        <v>49</v>
      </c>
      <c r="Z3431" s="1" t="s">
        <v>3761</v>
      </c>
      <c r="AA3431" s="1" t="s">
        <v>3741</v>
      </c>
      <c r="AB3431" s="1" t="s">
        <v>3742</v>
      </c>
      <c r="AC3431" s="1" t="s">
        <v>67</v>
      </c>
      <c r="AD3431" s="1" t="s">
        <v>3743</v>
      </c>
      <c r="AE3431" s="1" t="s">
        <v>3744</v>
      </c>
      <c r="AF3431" s="1" t="s">
        <v>70</v>
      </c>
      <c r="AG3431" s="1" t="s">
        <v>3745</v>
      </c>
      <c r="AH3431">
        <v>1627</v>
      </c>
      <c r="AI3431" s="1" t="s">
        <v>70</v>
      </c>
      <c r="AJ3431" s="1" t="s">
        <v>71</v>
      </c>
      <c r="AK3431" s="1" t="s">
        <v>72</v>
      </c>
      <c r="AL3431">
        <v>1</v>
      </c>
      <c r="AM3431" s="1" t="s">
        <v>7033</v>
      </c>
      <c r="AN3431" s="2">
        <v>46174</v>
      </c>
      <c r="AO3431" s="3">
        <v>46174</v>
      </c>
    </row>
    <row r="3432" spans="1:41">
      <c r="A3432" s="1" t="s">
        <v>7034</v>
      </c>
      <c r="B3432" s="1" t="s">
        <v>3733</v>
      </c>
      <c r="E3432" s="1" t="s">
        <v>3734</v>
      </c>
      <c r="F3432">
        <v>46193.833333333336</v>
      </c>
      <c r="G3432">
        <v>46194.833333333336</v>
      </c>
      <c r="H3432">
        <v>46173.833333333336</v>
      </c>
      <c r="I3432">
        <v>46203.833333333336</v>
      </c>
      <c r="J3432" s="1" t="s">
        <v>3769</v>
      </c>
      <c r="K3432" s="1" t="s">
        <v>87</v>
      </c>
      <c r="L3432" s="1" t="s">
        <v>3770</v>
      </c>
      <c r="M3432" s="1" t="s">
        <v>3771</v>
      </c>
      <c r="N3432" s="1" t="s">
        <v>3738</v>
      </c>
      <c r="O3432" s="1" t="s">
        <v>49</v>
      </c>
      <c r="P3432">
        <v>396.82400000000001</v>
      </c>
      <c r="Q3432" s="1" t="s">
        <v>3739</v>
      </c>
      <c r="R3432">
        <v>8.2600094752333542E-2</v>
      </c>
      <c r="S3432" s="1" t="s">
        <v>3740</v>
      </c>
      <c r="T3432" s="1" t="s">
        <v>52</v>
      </c>
      <c r="U3432">
        <v>32.777700000000003</v>
      </c>
      <c r="V3432">
        <v>27.015799999999999</v>
      </c>
      <c r="W3432">
        <v>27.015799999999999</v>
      </c>
      <c r="X3432" s="1" t="s">
        <v>53</v>
      </c>
      <c r="Y3432" s="1" t="s">
        <v>49</v>
      </c>
      <c r="Z3432" s="1" t="s">
        <v>3770</v>
      </c>
      <c r="AA3432" s="1" t="s">
        <v>3741</v>
      </c>
      <c r="AB3432" s="1" t="s">
        <v>3742</v>
      </c>
      <c r="AC3432" s="1" t="s">
        <v>67</v>
      </c>
      <c r="AD3432" s="1" t="s">
        <v>3743</v>
      </c>
      <c r="AE3432" s="1" t="s">
        <v>3744</v>
      </c>
      <c r="AF3432" s="1" t="s">
        <v>70</v>
      </c>
      <c r="AG3432" s="1" t="s">
        <v>3745</v>
      </c>
      <c r="AH3432">
        <v>1628</v>
      </c>
      <c r="AI3432" s="1" t="s">
        <v>70</v>
      </c>
      <c r="AJ3432" s="1" t="s">
        <v>71</v>
      </c>
      <c r="AK3432" s="1" t="s">
        <v>72</v>
      </c>
      <c r="AL3432">
        <v>1</v>
      </c>
      <c r="AM3432" s="1" t="s">
        <v>7035</v>
      </c>
      <c r="AN3432" s="2">
        <v>46174</v>
      </c>
      <c r="AO3432" s="3">
        <v>46174</v>
      </c>
    </row>
    <row r="3433" spans="1:41">
      <c r="A3433" s="1" t="s">
        <v>7036</v>
      </c>
      <c r="B3433" s="1" t="s">
        <v>3733</v>
      </c>
      <c r="E3433" s="1" t="s">
        <v>3734</v>
      </c>
      <c r="F3433">
        <v>46193.833333333336</v>
      </c>
      <c r="G3433">
        <v>46194.833333333336</v>
      </c>
      <c r="H3433">
        <v>46173.833333333336</v>
      </c>
      <c r="I3433">
        <v>46203.833333333336</v>
      </c>
      <c r="J3433" s="1" t="s">
        <v>3769</v>
      </c>
      <c r="K3433" s="1" t="s">
        <v>87</v>
      </c>
      <c r="L3433" s="1" t="s">
        <v>3770</v>
      </c>
      <c r="M3433" s="1" t="s">
        <v>3774</v>
      </c>
      <c r="N3433" s="1" t="s">
        <v>3738</v>
      </c>
      <c r="O3433" s="1" t="s">
        <v>49</v>
      </c>
      <c r="P3433">
        <v>406.5872</v>
      </c>
      <c r="Q3433" s="1" t="s">
        <v>3739</v>
      </c>
      <c r="R3433">
        <v>8.2599993310168152E-2</v>
      </c>
      <c r="S3433" s="1" t="s">
        <v>3740</v>
      </c>
      <c r="T3433" s="1" t="s">
        <v>52</v>
      </c>
      <c r="U3433">
        <v>33.584099999999999</v>
      </c>
      <c r="V3433">
        <v>27.680499999999999</v>
      </c>
      <c r="W3433">
        <v>27.680499999999999</v>
      </c>
      <c r="X3433" s="1" t="s">
        <v>53</v>
      </c>
      <c r="Y3433" s="1" t="s">
        <v>49</v>
      </c>
      <c r="Z3433" s="1" t="s">
        <v>3770</v>
      </c>
      <c r="AA3433" s="1" t="s">
        <v>3741</v>
      </c>
      <c r="AB3433" s="1" t="s">
        <v>3742</v>
      </c>
      <c r="AC3433" s="1" t="s">
        <v>67</v>
      </c>
      <c r="AD3433" s="1" t="s">
        <v>3743</v>
      </c>
      <c r="AE3433" s="1" t="s">
        <v>3744</v>
      </c>
      <c r="AF3433" s="1" t="s">
        <v>70</v>
      </c>
      <c r="AG3433" s="1" t="s">
        <v>3745</v>
      </c>
      <c r="AH3433">
        <v>1629</v>
      </c>
      <c r="AI3433" s="1" t="s">
        <v>70</v>
      </c>
      <c r="AJ3433" s="1" t="s">
        <v>71</v>
      </c>
      <c r="AK3433" s="1" t="s">
        <v>72</v>
      </c>
      <c r="AL3433">
        <v>1</v>
      </c>
      <c r="AM3433" s="1" t="s">
        <v>7037</v>
      </c>
      <c r="AN3433" s="2">
        <v>46174</v>
      </c>
      <c r="AO3433" s="3">
        <v>46174</v>
      </c>
    </row>
    <row r="3434" spans="1:41">
      <c r="A3434" s="1" t="s">
        <v>7038</v>
      </c>
      <c r="B3434" s="1" t="s">
        <v>3733</v>
      </c>
      <c r="E3434" s="1" t="s">
        <v>3734</v>
      </c>
      <c r="F3434">
        <v>46193.833333333336</v>
      </c>
      <c r="G3434">
        <v>46194.833333333336</v>
      </c>
      <c r="H3434">
        <v>46173.833333333336</v>
      </c>
      <c r="I3434">
        <v>46203.833333333336</v>
      </c>
      <c r="J3434" s="1" t="s">
        <v>3777</v>
      </c>
      <c r="K3434" s="1" t="s">
        <v>107</v>
      </c>
      <c r="L3434" s="1" t="s">
        <v>3778</v>
      </c>
      <c r="M3434" s="1" t="s">
        <v>3779</v>
      </c>
      <c r="N3434" s="1" t="s">
        <v>3738</v>
      </c>
      <c r="O3434" s="1" t="s">
        <v>49</v>
      </c>
      <c r="P3434">
        <v>272.80059999999997</v>
      </c>
      <c r="Q3434" s="1" t="s">
        <v>3780</v>
      </c>
      <c r="R3434">
        <v>0.5</v>
      </c>
      <c r="S3434" s="1" t="s">
        <v>51</v>
      </c>
      <c r="T3434" s="1" t="s">
        <v>52</v>
      </c>
      <c r="U3434">
        <v>136.40029999999999</v>
      </c>
      <c r="V3434">
        <v>125.4883</v>
      </c>
      <c r="W3434">
        <v>125.4883</v>
      </c>
      <c r="X3434" s="1" t="s">
        <v>53</v>
      </c>
      <c r="Y3434" s="1" t="s">
        <v>49</v>
      </c>
      <c r="Z3434" s="1" t="s">
        <v>3778</v>
      </c>
      <c r="AA3434" s="1" t="s">
        <v>3781</v>
      </c>
      <c r="AB3434" s="1" t="s">
        <v>3742</v>
      </c>
      <c r="AC3434" s="1" t="s">
        <v>67</v>
      </c>
      <c r="AD3434" s="1" t="s">
        <v>3743</v>
      </c>
      <c r="AE3434" s="1" t="s">
        <v>3744</v>
      </c>
      <c r="AF3434" s="1" t="s">
        <v>70</v>
      </c>
      <c r="AG3434" s="1" t="s">
        <v>3745</v>
      </c>
      <c r="AH3434">
        <v>1630</v>
      </c>
      <c r="AI3434" s="1" t="s">
        <v>113</v>
      </c>
      <c r="AJ3434" s="1" t="s">
        <v>114</v>
      </c>
      <c r="AK3434" s="1" t="s">
        <v>115</v>
      </c>
      <c r="AL3434">
        <v>1</v>
      </c>
      <c r="AM3434" s="1" t="s">
        <v>7039</v>
      </c>
      <c r="AN3434" s="2">
        <v>46174</v>
      </c>
      <c r="AO3434" s="3">
        <v>46174</v>
      </c>
    </row>
    <row r="3435" spans="1:41">
      <c r="A3435" s="1" t="s">
        <v>7040</v>
      </c>
      <c r="B3435" s="1" t="s">
        <v>3733</v>
      </c>
      <c r="E3435" s="1" t="s">
        <v>3734</v>
      </c>
      <c r="F3435">
        <v>46193.833333333336</v>
      </c>
      <c r="G3435">
        <v>46194.833333333336</v>
      </c>
      <c r="H3435">
        <v>46173.833333333336</v>
      </c>
      <c r="I3435">
        <v>46203.833333333336</v>
      </c>
      <c r="J3435" s="1" t="s">
        <v>3777</v>
      </c>
      <c r="K3435" s="1" t="s">
        <v>107</v>
      </c>
      <c r="L3435" s="1" t="s">
        <v>3778</v>
      </c>
      <c r="M3435" s="1" t="s">
        <v>3784</v>
      </c>
      <c r="N3435" s="1" t="s">
        <v>3738</v>
      </c>
      <c r="O3435" s="1" t="s">
        <v>49</v>
      </c>
      <c r="P3435">
        <v>286.04950000000002</v>
      </c>
      <c r="Q3435" s="1" t="s">
        <v>3780</v>
      </c>
      <c r="R3435">
        <v>0.49999982520507819</v>
      </c>
      <c r="S3435" s="1" t="s">
        <v>51</v>
      </c>
      <c r="T3435" s="1" t="s">
        <v>52</v>
      </c>
      <c r="U3435">
        <v>143.0247</v>
      </c>
      <c r="V3435">
        <v>131.58279999999999</v>
      </c>
      <c r="W3435">
        <v>131.58279999999999</v>
      </c>
      <c r="X3435" s="1" t="s">
        <v>53</v>
      </c>
      <c r="Y3435" s="1" t="s">
        <v>49</v>
      </c>
      <c r="Z3435" s="1" t="s">
        <v>3778</v>
      </c>
      <c r="AA3435" s="1" t="s">
        <v>3781</v>
      </c>
      <c r="AB3435" s="1" t="s">
        <v>3742</v>
      </c>
      <c r="AC3435" s="1" t="s">
        <v>67</v>
      </c>
      <c r="AD3435" s="1" t="s">
        <v>3743</v>
      </c>
      <c r="AE3435" s="1" t="s">
        <v>3744</v>
      </c>
      <c r="AF3435" s="1" t="s">
        <v>70</v>
      </c>
      <c r="AG3435" s="1" t="s">
        <v>3745</v>
      </c>
      <c r="AH3435">
        <v>1631</v>
      </c>
      <c r="AI3435" s="1" t="s">
        <v>113</v>
      </c>
      <c r="AJ3435" s="1" t="s">
        <v>114</v>
      </c>
      <c r="AK3435" s="1" t="s">
        <v>115</v>
      </c>
      <c r="AL3435">
        <v>1</v>
      </c>
      <c r="AM3435" s="1" t="s">
        <v>7041</v>
      </c>
      <c r="AN3435" s="2">
        <v>46174</v>
      </c>
      <c r="AO3435" s="3">
        <v>46174</v>
      </c>
    </row>
    <row r="3436" spans="1:41">
      <c r="A3436" s="1" t="s">
        <v>7042</v>
      </c>
      <c r="B3436" s="1" t="s">
        <v>3733</v>
      </c>
      <c r="E3436" s="1" t="s">
        <v>3787</v>
      </c>
      <c r="F3436">
        <v>46193.833333333336</v>
      </c>
      <c r="G3436">
        <v>46194.833333333336</v>
      </c>
      <c r="H3436">
        <v>46173.833333333336</v>
      </c>
      <c r="I3436">
        <v>46203.833333333336</v>
      </c>
      <c r="J3436" s="1" t="s">
        <v>3735</v>
      </c>
      <c r="K3436" s="1" t="s">
        <v>45</v>
      </c>
      <c r="L3436" s="1" t="s">
        <v>3736</v>
      </c>
      <c r="M3436" s="1" t="s">
        <v>3788</v>
      </c>
      <c r="N3436" s="1" t="s">
        <v>3738</v>
      </c>
      <c r="O3436" s="1" t="s">
        <v>49</v>
      </c>
      <c r="P3436">
        <v>700.66830000000004</v>
      </c>
      <c r="Q3436" s="1" t="s">
        <v>3739</v>
      </c>
      <c r="R3436">
        <v>3.1610963418781758E-2</v>
      </c>
      <c r="S3436" s="1" t="s">
        <v>3740</v>
      </c>
      <c r="T3436" s="1" t="s">
        <v>52</v>
      </c>
      <c r="U3436">
        <v>22.148800000000001</v>
      </c>
      <c r="V3436">
        <v>17.972100000000001</v>
      </c>
      <c r="W3436">
        <v>17.972100000000001</v>
      </c>
      <c r="X3436" s="1" t="s">
        <v>53</v>
      </c>
      <c r="Y3436" s="1" t="s">
        <v>49</v>
      </c>
      <c r="Z3436" s="1" t="s">
        <v>3736</v>
      </c>
      <c r="AA3436" s="1" t="s">
        <v>3789</v>
      </c>
      <c r="AB3436" s="1" t="s">
        <v>3790</v>
      </c>
      <c r="AC3436" s="1" t="s">
        <v>125</v>
      </c>
      <c r="AD3436" s="1" t="s">
        <v>3791</v>
      </c>
      <c r="AE3436" s="1" t="s">
        <v>3792</v>
      </c>
      <c r="AF3436" s="1" t="s">
        <v>70</v>
      </c>
      <c r="AG3436" s="1" t="s">
        <v>3745</v>
      </c>
      <c r="AH3436">
        <v>1632</v>
      </c>
      <c r="AI3436" s="1" t="s">
        <v>70</v>
      </c>
      <c r="AJ3436" s="1" t="s">
        <v>71</v>
      </c>
      <c r="AK3436" s="1" t="s">
        <v>72</v>
      </c>
      <c r="AL3436">
        <v>1</v>
      </c>
      <c r="AM3436" s="1" t="s">
        <v>7043</v>
      </c>
      <c r="AN3436" s="2">
        <v>46174</v>
      </c>
      <c r="AO3436" s="3">
        <v>46174</v>
      </c>
    </row>
    <row r="3437" spans="1:41">
      <c r="A3437" s="1" t="s">
        <v>7044</v>
      </c>
      <c r="B3437" s="1" t="s">
        <v>3733</v>
      </c>
      <c r="E3437" s="1" t="s">
        <v>3787</v>
      </c>
      <c r="F3437">
        <v>46193.833333333336</v>
      </c>
      <c r="G3437">
        <v>46194.833333333336</v>
      </c>
      <c r="H3437">
        <v>46173.833333333336</v>
      </c>
      <c r="I3437">
        <v>46203.833333333336</v>
      </c>
      <c r="J3437" s="1" t="s">
        <v>3735</v>
      </c>
      <c r="K3437" s="1" t="s">
        <v>45</v>
      </c>
      <c r="L3437" s="1" t="s">
        <v>3736</v>
      </c>
      <c r="M3437" s="1" t="s">
        <v>3795</v>
      </c>
      <c r="N3437" s="1" t="s">
        <v>3738</v>
      </c>
      <c r="O3437" s="1" t="s">
        <v>49</v>
      </c>
      <c r="P3437">
        <v>697.88059999999996</v>
      </c>
      <c r="Q3437" s="1" t="s">
        <v>3739</v>
      </c>
      <c r="R3437">
        <v>3.1610994774750864E-2</v>
      </c>
      <c r="S3437" s="1" t="s">
        <v>3740</v>
      </c>
      <c r="T3437" s="1" t="s">
        <v>52</v>
      </c>
      <c r="U3437">
        <v>22.060700000000001</v>
      </c>
      <c r="V3437">
        <v>17.900600000000001</v>
      </c>
      <c r="W3437">
        <v>17.900600000000001</v>
      </c>
      <c r="X3437" s="1" t="s">
        <v>53</v>
      </c>
      <c r="Y3437" s="1" t="s">
        <v>49</v>
      </c>
      <c r="Z3437" s="1" t="s">
        <v>3736</v>
      </c>
      <c r="AA3437" s="1" t="s">
        <v>3789</v>
      </c>
      <c r="AB3437" s="1" t="s">
        <v>3790</v>
      </c>
      <c r="AC3437" s="1" t="s">
        <v>125</v>
      </c>
      <c r="AD3437" s="1" t="s">
        <v>3791</v>
      </c>
      <c r="AE3437" s="1" t="s">
        <v>3792</v>
      </c>
      <c r="AF3437" s="1" t="s">
        <v>70</v>
      </c>
      <c r="AG3437" s="1" t="s">
        <v>3745</v>
      </c>
      <c r="AH3437">
        <v>1633</v>
      </c>
      <c r="AI3437" s="1" t="s">
        <v>70</v>
      </c>
      <c r="AJ3437" s="1" t="s">
        <v>71</v>
      </c>
      <c r="AK3437" s="1" t="s">
        <v>72</v>
      </c>
      <c r="AL3437">
        <v>1</v>
      </c>
      <c r="AM3437" s="1" t="s">
        <v>7045</v>
      </c>
      <c r="AN3437" s="2">
        <v>46174</v>
      </c>
      <c r="AO3437" s="3">
        <v>46174</v>
      </c>
    </row>
    <row r="3438" spans="1:41">
      <c r="A3438" s="1" t="s">
        <v>7046</v>
      </c>
      <c r="B3438" s="1" t="s">
        <v>3733</v>
      </c>
      <c r="E3438" s="1" t="s">
        <v>3787</v>
      </c>
      <c r="F3438">
        <v>46193.833333333336</v>
      </c>
      <c r="G3438">
        <v>46194.833333333336</v>
      </c>
      <c r="H3438">
        <v>46173.833333333336</v>
      </c>
      <c r="I3438">
        <v>46203.833333333336</v>
      </c>
      <c r="J3438" s="1" t="s">
        <v>3751</v>
      </c>
      <c r="K3438" s="1" t="s">
        <v>124</v>
      </c>
      <c r="L3438" s="1" t="s">
        <v>3752</v>
      </c>
      <c r="M3438" s="1" t="s">
        <v>3798</v>
      </c>
      <c r="N3438" s="1" t="s">
        <v>3738</v>
      </c>
      <c r="O3438" s="1" t="s">
        <v>49</v>
      </c>
      <c r="P3438">
        <v>5.8608000000000002</v>
      </c>
      <c r="Q3438" s="1" t="s">
        <v>3754</v>
      </c>
      <c r="R3438">
        <v>6.2499658749658753</v>
      </c>
      <c r="S3438" s="1" t="s">
        <v>51</v>
      </c>
      <c r="T3438" s="1" t="s">
        <v>52</v>
      </c>
      <c r="U3438">
        <v>36.629800000000003</v>
      </c>
      <c r="V3438">
        <v>34.798299999999998</v>
      </c>
      <c r="W3438">
        <v>34.798299999999998</v>
      </c>
      <c r="X3438" s="1" t="s">
        <v>53</v>
      </c>
      <c r="Y3438" s="1" t="s">
        <v>49</v>
      </c>
      <c r="Z3438" s="1" t="s">
        <v>3752</v>
      </c>
      <c r="AA3438" s="1" t="s">
        <v>3789</v>
      </c>
      <c r="AB3438" s="1" t="s">
        <v>3790</v>
      </c>
      <c r="AC3438" s="1" t="s">
        <v>125</v>
      </c>
      <c r="AD3438" s="1" t="s">
        <v>3791</v>
      </c>
      <c r="AE3438" s="1" t="s">
        <v>3792</v>
      </c>
      <c r="AF3438" s="1" t="s">
        <v>70</v>
      </c>
      <c r="AG3438" s="1" t="s">
        <v>3745</v>
      </c>
      <c r="AH3438">
        <v>1634</v>
      </c>
      <c r="AI3438" s="1" t="s">
        <v>70</v>
      </c>
      <c r="AJ3438" s="1" t="s">
        <v>71</v>
      </c>
      <c r="AK3438" s="1" t="s">
        <v>72</v>
      </c>
      <c r="AL3438">
        <v>1</v>
      </c>
      <c r="AM3438" s="1" t="s">
        <v>7047</v>
      </c>
      <c r="AN3438" s="2">
        <v>46174</v>
      </c>
      <c r="AO3438" s="3">
        <v>46174</v>
      </c>
    </row>
    <row r="3439" spans="1:41">
      <c r="A3439" s="1" t="s">
        <v>7048</v>
      </c>
      <c r="B3439" s="1" t="s">
        <v>3733</v>
      </c>
      <c r="E3439" s="1" t="s">
        <v>3787</v>
      </c>
      <c r="F3439">
        <v>46193.833333333336</v>
      </c>
      <c r="G3439">
        <v>46194.833333333336</v>
      </c>
      <c r="H3439">
        <v>46173.833333333336</v>
      </c>
      <c r="I3439">
        <v>46203.833333333336</v>
      </c>
      <c r="J3439" s="1" t="s">
        <v>3751</v>
      </c>
      <c r="K3439" s="1" t="s">
        <v>124</v>
      </c>
      <c r="L3439" s="1" t="s">
        <v>3752</v>
      </c>
      <c r="M3439" s="1" t="s">
        <v>3801</v>
      </c>
      <c r="N3439" s="1" t="s">
        <v>3738</v>
      </c>
      <c r="O3439" s="1" t="s">
        <v>49</v>
      </c>
      <c r="P3439">
        <v>5.3536999999999999</v>
      </c>
      <c r="Q3439" s="1" t="s">
        <v>3754</v>
      </c>
      <c r="R3439">
        <v>6.2500140090031193</v>
      </c>
      <c r="S3439" s="1" t="s">
        <v>51</v>
      </c>
      <c r="T3439" s="1" t="s">
        <v>52</v>
      </c>
      <c r="U3439">
        <v>33.460700000000003</v>
      </c>
      <c r="V3439">
        <v>31.787700000000001</v>
      </c>
      <c r="W3439">
        <v>31.787700000000001</v>
      </c>
      <c r="X3439" s="1" t="s">
        <v>53</v>
      </c>
      <c r="Y3439" s="1" t="s">
        <v>49</v>
      </c>
      <c r="Z3439" s="1" t="s">
        <v>3752</v>
      </c>
      <c r="AA3439" s="1" t="s">
        <v>3789</v>
      </c>
      <c r="AB3439" s="1" t="s">
        <v>3790</v>
      </c>
      <c r="AC3439" s="1" t="s">
        <v>125</v>
      </c>
      <c r="AD3439" s="1" t="s">
        <v>3791</v>
      </c>
      <c r="AE3439" s="1" t="s">
        <v>3792</v>
      </c>
      <c r="AF3439" s="1" t="s">
        <v>70</v>
      </c>
      <c r="AG3439" s="1" t="s">
        <v>3745</v>
      </c>
      <c r="AH3439">
        <v>1635</v>
      </c>
      <c r="AI3439" s="1" t="s">
        <v>70</v>
      </c>
      <c r="AJ3439" s="1" t="s">
        <v>71</v>
      </c>
      <c r="AK3439" s="1" t="s">
        <v>72</v>
      </c>
      <c r="AL3439">
        <v>1</v>
      </c>
      <c r="AM3439" s="1" t="s">
        <v>7049</v>
      </c>
      <c r="AN3439" s="2">
        <v>46174</v>
      </c>
      <c r="AO3439" s="3">
        <v>46174</v>
      </c>
    </row>
    <row r="3440" spans="1:41">
      <c r="A3440" s="1" t="s">
        <v>7050</v>
      </c>
      <c r="B3440" s="1" t="s">
        <v>3733</v>
      </c>
      <c r="E3440" s="1" t="s">
        <v>3787</v>
      </c>
      <c r="F3440">
        <v>46193.833333333336</v>
      </c>
      <c r="G3440">
        <v>46194.833333333336</v>
      </c>
      <c r="H3440">
        <v>46173.833333333336</v>
      </c>
      <c r="I3440">
        <v>46203.833333333336</v>
      </c>
      <c r="J3440" s="1" t="s">
        <v>3760</v>
      </c>
      <c r="K3440" s="1" t="s">
        <v>76</v>
      </c>
      <c r="L3440" s="1" t="s">
        <v>3761</v>
      </c>
      <c r="M3440" s="1" t="s">
        <v>3804</v>
      </c>
      <c r="N3440" s="1" t="s">
        <v>3738</v>
      </c>
      <c r="O3440" s="1" t="s">
        <v>49</v>
      </c>
      <c r="P3440">
        <v>132.79480000000001</v>
      </c>
      <c r="Q3440" s="1" t="s">
        <v>3763</v>
      </c>
      <c r="R3440">
        <v>2.6000265070620237E-2</v>
      </c>
      <c r="S3440" s="1" t="s">
        <v>51</v>
      </c>
      <c r="T3440" s="1" t="s">
        <v>52</v>
      </c>
      <c r="U3440">
        <v>3.4527000000000001</v>
      </c>
      <c r="V3440">
        <v>3.1871</v>
      </c>
      <c r="W3440">
        <v>3.1871</v>
      </c>
      <c r="X3440" s="1" t="s">
        <v>53</v>
      </c>
      <c r="Y3440" s="1" t="s">
        <v>49</v>
      </c>
      <c r="Z3440" s="1" t="s">
        <v>3761</v>
      </c>
      <c r="AA3440" s="1" t="s">
        <v>3789</v>
      </c>
      <c r="AB3440" s="1" t="s">
        <v>3790</v>
      </c>
      <c r="AC3440" s="1" t="s">
        <v>125</v>
      </c>
      <c r="AD3440" s="1" t="s">
        <v>3791</v>
      </c>
      <c r="AE3440" s="1" t="s">
        <v>3792</v>
      </c>
      <c r="AF3440" s="1" t="s">
        <v>70</v>
      </c>
      <c r="AG3440" s="1" t="s">
        <v>3745</v>
      </c>
      <c r="AH3440">
        <v>1636</v>
      </c>
      <c r="AI3440" s="1" t="s">
        <v>70</v>
      </c>
      <c r="AJ3440" s="1" t="s">
        <v>71</v>
      </c>
      <c r="AK3440" s="1" t="s">
        <v>72</v>
      </c>
      <c r="AL3440">
        <v>1</v>
      </c>
      <c r="AM3440" s="1" t="s">
        <v>7051</v>
      </c>
      <c r="AN3440" s="2">
        <v>46174</v>
      </c>
      <c r="AO3440" s="3">
        <v>46174</v>
      </c>
    </row>
    <row r="3441" spans="1:41">
      <c r="A3441" s="1" t="s">
        <v>7052</v>
      </c>
      <c r="B3441" s="1" t="s">
        <v>3733</v>
      </c>
      <c r="E3441" s="1" t="s">
        <v>3787</v>
      </c>
      <c r="F3441">
        <v>46193.833333333336</v>
      </c>
      <c r="G3441">
        <v>46194.833333333336</v>
      </c>
      <c r="H3441">
        <v>46173.833333333336</v>
      </c>
      <c r="I3441">
        <v>46203.833333333336</v>
      </c>
      <c r="J3441" s="1" t="s">
        <v>3760</v>
      </c>
      <c r="K3441" s="1" t="s">
        <v>76</v>
      </c>
      <c r="L3441" s="1" t="s">
        <v>3761</v>
      </c>
      <c r="M3441" s="1" t="s">
        <v>3807</v>
      </c>
      <c r="N3441" s="1" t="s">
        <v>3738</v>
      </c>
      <c r="O3441" s="1" t="s">
        <v>49</v>
      </c>
      <c r="P3441">
        <v>147.18450000000001</v>
      </c>
      <c r="Q3441" s="1" t="s">
        <v>3763</v>
      </c>
      <c r="R3441">
        <v>2.6000020382581045E-2</v>
      </c>
      <c r="S3441" s="1" t="s">
        <v>51</v>
      </c>
      <c r="T3441" s="1" t="s">
        <v>52</v>
      </c>
      <c r="U3441">
        <v>3.8268</v>
      </c>
      <c r="V3441">
        <v>3.5324</v>
      </c>
      <c r="W3441">
        <v>3.5324</v>
      </c>
      <c r="X3441" s="1" t="s">
        <v>53</v>
      </c>
      <c r="Y3441" s="1" t="s">
        <v>49</v>
      </c>
      <c r="Z3441" s="1" t="s">
        <v>3761</v>
      </c>
      <c r="AA3441" s="1" t="s">
        <v>3789</v>
      </c>
      <c r="AB3441" s="1" t="s">
        <v>3790</v>
      </c>
      <c r="AC3441" s="1" t="s">
        <v>125</v>
      </c>
      <c r="AD3441" s="1" t="s">
        <v>3791</v>
      </c>
      <c r="AE3441" s="1" t="s">
        <v>3792</v>
      </c>
      <c r="AF3441" s="1" t="s">
        <v>70</v>
      </c>
      <c r="AG3441" s="1" t="s">
        <v>3745</v>
      </c>
      <c r="AH3441">
        <v>1637</v>
      </c>
      <c r="AI3441" s="1" t="s">
        <v>70</v>
      </c>
      <c r="AJ3441" s="1" t="s">
        <v>71</v>
      </c>
      <c r="AK3441" s="1" t="s">
        <v>72</v>
      </c>
      <c r="AL3441">
        <v>1</v>
      </c>
      <c r="AM3441" s="1" t="s">
        <v>7053</v>
      </c>
      <c r="AN3441" s="2">
        <v>46174</v>
      </c>
      <c r="AO3441" s="3">
        <v>46174</v>
      </c>
    </row>
    <row r="3442" spans="1:41">
      <c r="A3442" s="1" t="s">
        <v>7054</v>
      </c>
      <c r="B3442" s="1" t="s">
        <v>3733</v>
      </c>
      <c r="E3442" s="1" t="s">
        <v>3787</v>
      </c>
      <c r="F3442">
        <v>46193.833333333336</v>
      </c>
      <c r="G3442">
        <v>46194.833333333336</v>
      </c>
      <c r="H3442">
        <v>46173.833333333336</v>
      </c>
      <c r="I3442">
        <v>46203.833333333336</v>
      </c>
      <c r="J3442" s="1" t="s">
        <v>3769</v>
      </c>
      <c r="K3442" s="1" t="s">
        <v>87</v>
      </c>
      <c r="L3442" s="1" t="s">
        <v>3770</v>
      </c>
      <c r="M3442" s="1" t="s">
        <v>3810</v>
      </c>
      <c r="N3442" s="1" t="s">
        <v>3738</v>
      </c>
      <c r="O3442" s="1" t="s">
        <v>49</v>
      </c>
      <c r="P3442">
        <v>205.9111</v>
      </c>
      <c r="Q3442" s="1" t="s">
        <v>3739</v>
      </c>
      <c r="R3442">
        <v>8.2600209507889572E-2</v>
      </c>
      <c r="S3442" s="1" t="s">
        <v>3740</v>
      </c>
      <c r="T3442" s="1" t="s">
        <v>52</v>
      </c>
      <c r="U3442">
        <v>17.008299999999998</v>
      </c>
      <c r="V3442">
        <v>14.0184</v>
      </c>
      <c r="W3442">
        <v>14.0184</v>
      </c>
      <c r="X3442" s="1" t="s">
        <v>53</v>
      </c>
      <c r="Y3442" s="1" t="s">
        <v>49</v>
      </c>
      <c r="Z3442" s="1" t="s">
        <v>3770</v>
      </c>
      <c r="AA3442" s="1" t="s">
        <v>3789</v>
      </c>
      <c r="AB3442" s="1" t="s">
        <v>3790</v>
      </c>
      <c r="AC3442" s="1" t="s">
        <v>125</v>
      </c>
      <c r="AD3442" s="1" t="s">
        <v>3791</v>
      </c>
      <c r="AE3442" s="1" t="s">
        <v>3792</v>
      </c>
      <c r="AF3442" s="1" t="s">
        <v>70</v>
      </c>
      <c r="AG3442" s="1" t="s">
        <v>3745</v>
      </c>
      <c r="AH3442">
        <v>1638</v>
      </c>
      <c r="AI3442" s="1" t="s">
        <v>70</v>
      </c>
      <c r="AJ3442" s="1" t="s">
        <v>71</v>
      </c>
      <c r="AK3442" s="1" t="s">
        <v>72</v>
      </c>
      <c r="AL3442">
        <v>1</v>
      </c>
      <c r="AM3442" s="1" t="s">
        <v>7055</v>
      </c>
      <c r="AN3442" s="2">
        <v>46174</v>
      </c>
      <c r="AO3442" s="3">
        <v>46174</v>
      </c>
    </row>
    <row r="3443" spans="1:41">
      <c r="A3443" s="1" t="s">
        <v>7056</v>
      </c>
      <c r="B3443" s="1" t="s">
        <v>3733</v>
      </c>
      <c r="E3443" s="1" t="s">
        <v>3787</v>
      </c>
      <c r="F3443">
        <v>46193.833333333336</v>
      </c>
      <c r="G3443">
        <v>46194.833333333336</v>
      </c>
      <c r="H3443">
        <v>46173.833333333336</v>
      </c>
      <c r="I3443">
        <v>46203.833333333336</v>
      </c>
      <c r="J3443" s="1" t="s">
        <v>3769</v>
      </c>
      <c r="K3443" s="1" t="s">
        <v>87</v>
      </c>
      <c r="L3443" s="1" t="s">
        <v>3770</v>
      </c>
      <c r="M3443" s="1" t="s">
        <v>3813</v>
      </c>
      <c r="N3443" s="1" t="s">
        <v>3738</v>
      </c>
      <c r="O3443" s="1" t="s">
        <v>49</v>
      </c>
      <c r="P3443">
        <v>171.68639999999999</v>
      </c>
      <c r="Q3443" s="1" t="s">
        <v>3739</v>
      </c>
      <c r="R3443">
        <v>8.2600019570565869E-2</v>
      </c>
      <c r="S3443" s="1" t="s">
        <v>3740</v>
      </c>
      <c r="T3443" s="1" t="s">
        <v>52</v>
      </c>
      <c r="U3443">
        <v>14.1813</v>
      </c>
      <c r="V3443">
        <v>11.6884</v>
      </c>
      <c r="W3443">
        <v>11.6884</v>
      </c>
      <c r="X3443" s="1" t="s">
        <v>53</v>
      </c>
      <c r="Y3443" s="1" t="s">
        <v>49</v>
      </c>
      <c r="Z3443" s="1" t="s">
        <v>3770</v>
      </c>
      <c r="AA3443" s="1" t="s">
        <v>3789</v>
      </c>
      <c r="AB3443" s="1" t="s">
        <v>3790</v>
      </c>
      <c r="AC3443" s="1" t="s">
        <v>125</v>
      </c>
      <c r="AD3443" s="1" t="s">
        <v>3791</v>
      </c>
      <c r="AE3443" s="1" t="s">
        <v>3792</v>
      </c>
      <c r="AF3443" s="1" t="s">
        <v>70</v>
      </c>
      <c r="AG3443" s="1" t="s">
        <v>3745</v>
      </c>
      <c r="AH3443">
        <v>1639</v>
      </c>
      <c r="AI3443" s="1" t="s">
        <v>70</v>
      </c>
      <c r="AJ3443" s="1" t="s">
        <v>71</v>
      </c>
      <c r="AK3443" s="1" t="s">
        <v>72</v>
      </c>
      <c r="AL3443">
        <v>1</v>
      </c>
      <c r="AM3443" s="1" t="s">
        <v>7057</v>
      </c>
      <c r="AN3443" s="2">
        <v>46174</v>
      </c>
      <c r="AO3443" s="3">
        <v>46174</v>
      </c>
    </row>
    <row r="3444" spans="1:41">
      <c r="A3444" s="1" t="s">
        <v>7058</v>
      </c>
      <c r="B3444" s="1" t="s">
        <v>3733</v>
      </c>
      <c r="E3444" s="1" t="s">
        <v>3787</v>
      </c>
      <c r="F3444">
        <v>46193.833333333336</v>
      </c>
      <c r="G3444">
        <v>46194.833333333336</v>
      </c>
      <c r="H3444">
        <v>46173.833333333336</v>
      </c>
      <c r="I3444">
        <v>46203.833333333336</v>
      </c>
      <c r="J3444" s="1" t="s">
        <v>3777</v>
      </c>
      <c r="K3444" s="1" t="s">
        <v>107</v>
      </c>
      <c r="L3444" s="1" t="s">
        <v>3778</v>
      </c>
      <c r="M3444" s="1" t="s">
        <v>3816</v>
      </c>
      <c r="N3444" s="1" t="s">
        <v>3738</v>
      </c>
      <c r="O3444" s="1" t="s">
        <v>49</v>
      </c>
      <c r="P3444">
        <v>138.50800000000001</v>
      </c>
      <c r="Q3444" s="1" t="s">
        <v>3780</v>
      </c>
      <c r="R3444">
        <v>0.5</v>
      </c>
      <c r="S3444" s="1" t="s">
        <v>51</v>
      </c>
      <c r="T3444" s="1" t="s">
        <v>52</v>
      </c>
      <c r="U3444">
        <v>69.254000000000005</v>
      </c>
      <c r="V3444">
        <v>63.713700000000003</v>
      </c>
      <c r="W3444">
        <v>63.713700000000003</v>
      </c>
      <c r="X3444" s="1" t="s">
        <v>53</v>
      </c>
      <c r="Y3444" s="1" t="s">
        <v>49</v>
      </c>
      <c r="Z3444" s="1" t="s">
        <v>3778</v>
      </c>
      <c r="AA3444" s="1" t="s">
        <v>3817</v>
      </c>
      <c r="AB3444" s="1" t="s">
        <v>3790</v>
      </c>
      <c r="AC3444" s="1" t="s">
        <v>125</v>
      </c>
      <c r="AD3444" s="1" t="s">
        <v>3791</v>
      </c>
      <c r="AE3444" s="1" t="s">
        <v>3792</v>
      </c>
      <c r="AF3444" s="1" t="s">
        <v>70</v>
      </c>
      <c r="AG3444" s="1" t="s">
        <v>3745</v>
      </c>
      <c r="AH3444">
        <v>1640</v>
      </c>
      <c r="AI3444" s="1" t="s">
        <v>113</v>
      </c>
      <c r="AJ3444" s="1" t="s">
        <v>114</v>
      </c>
      <c r="AK3444" s="1" t="s">
        <v>115</v>
      </c>
      <c r="AL3444">
        <v>1</v>
      </c>
      <c r="AM3444" s="1" t="s">
        <v>7059</v>
      </c>
      <c r="AN3444" s="2">
        <v>46174</v>
      </c>
      <c r="AO3444" s="3">
        <v>46174</v>
      </c>
    </row>
    <row r="3445" spans="1:41">
      <c r="A3445" s="1" t="s">
        <v>7060</v>
      </c>
      <c r="B3445" s="1" t="s">
        <v>3733</v>
      </c>
      <c r="E3445" s="1" t="s">
        <v>3787</v>
      </c>
      <c r="F3445">
        <v>46193.833333333336</v>
      </c>
      <c r="G3445">
        <v>46194.833333333336</v>
      </c>
      <c r="H3445">
        <v>46173.833333333336</v>
      </c>
      <c r="I3445">
        <v>46203.833333333336</v>
      </c>
      <c r="J3445" s="1" t="s">
        <v>3777</v>
      </c>
      <c r="K3445" s="1" t="s">
        <v>107</v>
      </c>
      <c r="L3445" s="1" t="s">
        <v>3778</v>
      </c>
      <c r="M3445" s="1" t="s">
        <v>3820</v>
      </c>
      <c r="N3445" s="1" t="s">
        <v>3738</v>
      </c>
      <c r="O3445" s="1" t="s">
        <v>49</v>
      </c>
      <c r="P3445">
        <v>146.0966</v>
      </c>
      <c r="Q3445" s="1" t="s">
        <v>3780</v>
      </c>
      <c r="R3445">
        <v>0.5</v>
      </c>
      <c r="S3445" s="1" t="s">
        <v>51</v>
      </c>
      <c r="T3445" s="1" t="s">
        <v>52</v>
      </c>
      <c r="U3445">
        <v>73.048299999999998</v>
      </c>
      <c r="V3445">
        <v>67.204400000000007</v>
      </c>
      <c r="W3445">
        <v>67.204400000000007</v>
      </c>
      <c r="X3445" s="1" t="s">
        <v>53</v>
      </c>
      <c r="Y3445" s="1" t="s">
        <v>49</v>
      </c>
      <c r="Z3445" s="1" t="s">
        <v>3778</v>
      </c>
      <c r="AA3445" s="1" t="s">
        <v>3817</v>
      </c>
      <c r="AB3445" s="1" t="s">
        <v>3790</v>
      </c>
      <c r="AC3445" s="1" t="s">
        <v>125</v>
      </c>
      <c r="AD3445" s="1" t="s">
        <v>3791</v>
      </c>
      <c r="AE3445" s="1" t="s">
        <v>3792</v>
      </c>
      <c r="AF3445" s="1" t="s">
        <v>70</v>
      </c>
      <c r="AG3445" s="1" t="s">
        <v>3745</v>
      </c>
      <c r="AH3445">
        <v>1641</v>
      </c>
      <c r="AI3445" s="1" t="s">
        <v>113</v>
      </c>
      <c r="AJ3445" s="1" t="s">
        <v>114</v>
      </c>
      <c r="AK3445" s="1" t="s">
        <v>115</v>
      </c>
      <c r="AL3445">
        <v>1</v>
      </c>
      <c r="AM3445" s="1" t="s">
        <v>7061</v>
      </c>
      <c r="AN3445" s="2">
        <v>46174</v>
      </c>
      <c r="AO3445" s="3">
        <v>46174</v>
      </c>
    </row>
    <row r="3446" spans="1:41">
      <c r="A3446" s="1" t="s">
        <v>7062</v>
      </c>
      <c r="B3446" s="1" t="s">
        <v>3733</v>
      </c>
      <c r="E3446" s="1" t="s">
        <v>3734</v>
      </c>
      <c r="F3446">
        <v>46194.833333333336</v>
      </c>
      <c r="G3446">
        <v>46195.833333333336</v>
      </c>
      <c r="H3446">
        <v>46173.833333333336</v>
      </c>
      <c r="I3446">
        <v>46203.833333333336</v>
      </c>
      <c r="J3446" s="1" t="s">
        <v>3735</v>
      </c>
      <c r="K3446" s="1" t="s">
        <v>45</v>
      </c>
      <c r="L3446" s="1" t="s">
        <v>3736</v>
      </c>
      <c r="M3446" s="1" t="s">
        <v>3737</v>
      </c>
      <c r="N3446" s="1" t="s">
        <v>3738</v>
      </c>
      <c r="O3446" s="1" t="s">
        <v>49</v>
      </c>
      <c r="P3446">
        <v>1437.6369</v>
      </c>
      <c r="Q3446" s="1" t="s">
        <v>3739</v>
      </c>
      <c r="R3446">
        <v>3.1610972144635416E-2</v>
      </c>
      <c r="S3446" s="1" t="s">
        <v>3740</v>
      </c>
      <c r="T3446" s="1" t="s">
        <v>52</v>
      </c>
      <c r="U3446">
        <v>45.445099999999996</v>
      </c>
      <c r="V3446">
        <v>36.875399999999999</v>
      </c>
      <c r="W3446">
        <v>36.875399999999999</v>
      </c>
      <c r="X3446" s="1" t="s">
        <v>53</v>
      </c>
      <c r="Y3446" s="1" t="s">
        <v>49</v>
      </c>
      <c r="Z3446" s="1" t="s">
        <v>3736</v>
      </c>
      <c r="AA3446" s="1" t="s">
        <v>3741</v>
      </c>
      <c r="AB3446" s="1" t="s">
        <v>3742</v>
      </c>
      <c r="AC3446" s="1" t="s">
        <v>67</v>
      </c>
      <c r="AD3446" s="1" t="s">
        <v>3743</v>
      </c>
      <c r="AE3446" s="1" t="s">
        <v>3744</v>
      </c>
      <c r="AF3446" s="1" t="s">
        <v>70</v>
      </c>
      <c r="AG3446" s="1" t="s">
        <v>3745</v>
      </c>
      <c r="AH3446">
        <v>1642</v>
      </c>
      <c r="AI3446" s="1" t="s">
        <v>70</v>
      </c>
      <c r="AJ3446" s="1" t="s">
        <v>71</v>
      </c>
      <c r="AK3446" s="1" t="s">
        <v>72</v>
      </c>
      <c r="AL3446">
        <v>1</v>
      </c>
      <c r="AM3446" s="1" t="s">
        <v>7063</v>
      </c>
      <c r="AN3446" s="2">
        <v>46174</v>
      </c>
      <c r="AO3446" s="3">
        <v>46174</v>
      </c>
    </row>
    <row r="3447" spans="1:41">
      <c r="A3447" s="1" t="s">
        <v>7064</v>
      </c>
      <c r="B3447" s="1" t="s">
        <v>3733</v>
      </c>
      <c r="E3447" s="1" t="s">
        <v>3734</v>
      </c>
      <c r="F3447">
        <v>46194.833333333336</v>
      </c>
      <c r="G3447">
        <v>46195.833333333336</v>
      </c>
      <c r="H3447">
        <v>46173.833333333336</v>
      </c>
      <c r="I3447">
        <v>46203.833333333336</v>
      </c>
      <c r="J3447" s="1" t="s">
        <v>3735</v>
      </c>
      <c r="K3447" s="1" t="s">
        <v>45</v>
      </c>
      <c r="L3447" s="1" t="s">
        <v>3736</v>
      </c>
      <c r="M3447" s="1" t="s">
        <v>3748</v>
      </c>
      <c r="N3447" s="1" t="s">
        <v>3738</v>
      </c>
      <c r="O3447" s="1" t="s">
        <v>49</v>
      </c>
      <c r="P3447">
        <v>1501.769</v>
      </c>
      <c r="Q3447" s="1" t="s">
        <v>3739</v>
      </c>
      <c r="R3447">
        <v>3.1610986776261868E-2</v>
      </c>
      <c r="S3447" s="1" t="s">
        <v>3740</v>
      </c>
      <c r="T3447" s="1" t="s">
        <v>52</v>
      </c>
      <c r="U3447">
        <v>47.4724</v>
      </c>
      <c r="V3447">
        <v>38.520400000000002</v>
      </c>
      <c r="W3447">
        <v>38.520400000000002</v>
      </c>
      <c r="X3447" s="1" t="s">
        <v>53</v>
      </c>
      <c r="Y3447" s="1" t="s">
        <v>49</v>
      </c>
      <c r="Z3447" s="1" t="s">
        <v>3736</v>
      </c>
      <c r="AA3447" s="1" t="s">
        <v>3741</v>
      </c>
      <c r="AB3447" s="1" t="s">
        <v>3742</v>
      </c>
      <c r="AC3447" s="1" t="s">
        <v>67</v>
      </c>
      <c r="AD3447" s="1" t="s">
        <v>3743</v>
      </c>
      <c r="AE3447" s="1" t="s">
        <v>3744</v>
      </c>
      <c r="AF3447" s="1" t="s">
        <v>70</v>
      </c>
      <c r="AG3447" s="1" t="s">
        <v>3745</v>
      </c>
      <c r="AH3447">
        <v>1643</v>
      </c>
      <c r="AI3447" s="1" t="s">
        <v>70</v>
      </c>
      <c r="AJ3447" s="1" t="s">
        <v>71</v>
      </c>
      <c r="AK3447" s="1" t="s">
        <v>72</v>
      </c>
      <c r="AL3447">
        <v>1</v>
      </c>
      <c r="AM3447" s="1" t="s">
        <v>7065</v>
      </c>
      <c r="AN3447" s="2">
        <v>46174</v>
      </c>
      <c r="AO3447" s="3">
        <v>46174</v>
      </c>
    </row>
    <row r="3448" spans="1:41">
      <c r="A3448" s="1" t="s">
        <v>7066</v>
      </c>
      <c r="B3448" s="1" t="s">
        <v>3733</v>
      </c>
      <c r="E3448" s="1" t="s">
        <v>3734</v>
      </c>
      <c r="F3448">
        <v>46194.833333333336</v>
      </c>
      <c r="G3448">
        <v>46195.833333333336</v>
      </c>
      <c r="H3448">
        <v>46173.833333333336</v>
      </c>
      <c r="I3448">
        <v>46203.833333333336</v>
      </c>
      <c r="J3448" s="1" t="s">
        <v>3751</v>
      </c>
      <c r="K3448" s="1" t="s">
        <v>124</v>
      </c>
      <c r="L3448" s="1" t="s">
        <v>3752</v>
      </c>
      <c r="M3448" s="1" t="s">
        <v>3753</v>
      </c>
      <c r="N3448" s="1" t="s">
        <v>3738</v>
      </c>
      <c r="O3448" s="1" t="s">
        <v>49</v>
      </c>
      <c r="P3448">
        <v>11.0383</v>
      </c>
      <c r="Q3448" s="1" t="s">
        <v>3754</v>
      </c>
      <c r="R3448">
        <v>6.2500022648415063</v>
      </c>
      <c r="S3448" s="1" t="s">
        <v>51</v>
      </c>
      <c r="T3448" s="1" t="s">
        <v>52</v>
      </c>
      <c r="U3448">
        <v>68.989400000000003</v>
      </c>
      <c r="V3448">
        <v>65.539900000000003</v>
      </c>
      <c r="W3448">
        <v>65.539900000000003</v>
      </c>
      <c r="X3448" s="1" t="s">
        <v>53</v>
      </c>
      <c r="Y3448" s="1" t="s">
        <v>49</v>
      </c>
      <c r="Z3448" s="1" t="s">
        <v>3752</v>
      </c>
      <c r="AA3448" s="1" t="s">
        <v>3741</v>
      </c>
      <c r="AB3448" s="1" t="s">
        <v>3742</v>
      </c>
      <c r="AC3448" s="1" t="s">
        <v>67</v>
      </c>
      <c r="AD3448" s="1" t="s">
        <v>3743</v>
      </c>
      <c r="AE3448" s="1" t="s">
        <v>3744</v>
      </c>
      <c r="AF3448" s="1" t="s">
        <v>70</v>
      </c>
      <c r="AG3448" s="1" t="s">
        <v>3745</v>
      </c>
      <c r="AH3448">
        <v>1644</v>
      </c>
      <c r="AI3448" s="1" t="s">
        <v>70</v>
      </c>
      <c r="AJ3448" s="1" t="s">
        <v>71</v>
      </c>
      <c r="AK3448" s="1" t="s">
        <v>72</v>
      </c>
      <c r="AL3448">
        <v>1</v>
      </c>
      <c r="AM3448" s="1" t="s">
        <v>7067</v>
      </c>
      <c r="AN3448" s="2">
        <v>46174</v>
      </c>
      <c r="AO3448" s="3">
        <v>46174</v>
      </c>
    </row>
    <row r="3449" spans="1:41">
      <c r="A3449" s="1" t="s">
        <v>7068</v>
      </c>
      <c r="B3449" s="1" t="s">
        <v>3733</v>
      </c>
      <c r="E3449" s="1" t="s">
        <v>3734</v>
      </c>
      <c r="F3449">
        <v>46194.833333333336</v>
      </c>
      <c r="G3449">
        <v>46195.833333333336</v>
      </c>
      <c r="H3449">
        <v>46173.833333333336</v>
      </c>
      <c r="I3449">
        <v>46203.833333333336</v>
      </c>
      <c r="J3449" s="1" t="s">
        <v>3751</v>
      </c>
      <c r="K3449" s="1" t="s">
        <v>124</v>
      </c>
      <c r="L3449" s="1" t="s">
        <v>3752</v>
      </c>
      <c r="M3449" s="1" t="s">
        <v>3757</v>
      </c>
      <c r="N3449" s="1" t="s">
        <v>3738</v>
      </c>
      <c r="O3449" s="1" t="s">
        <v>49</v>
      </c>
      <c r="P3449">
        <v>11.6031</v>
      </c>
      <c r="Q3449" s="1" t="s">
        <v>3754</v>
      </c>
      <c r="R3449">
        <v>6.2499762994372183</v>
      </c>
      <c r="S3449" s="1" t="s">
        <v>51</v>
      </c>
      <c r="T3449" s="1" t="s">
        <v>52</v>
      </c>
      <c r="U3449">
        <v>72.519099999999995</v>
      </c>
      <c r="V3449">
        <v>68.893100000000004</v>
      </c>
      <c r="W3449">
        <v>68.893100000000004</v>
      </c>
      <c r="X3449" s="1" t="s">
        <v>53</v>
      </c>
      <c r="Y3449" s="1" t="s">
        <v>49</v>
      </c>
      <c r="Z3449" s="1" t="s">
        <v>3752</v>
      </c>
      <c r="AA3449" s="1" t="s">
        <v>3741</v>
      </c>
      <c r="AB3449" s="1" t="s">
        <v>3742</v>
      </c>
      <c r="AC3449" s="1" t="s">
        <v>67</v>
      </c>
      <c r="AD3449" s="1" t="s">
        <v>3743</v>
      </c>
      <c r="AE3449" s="1" t="s">
        <v>3744</v>
      </c>
      <c r="AF3449" s="1" t="s">
        <v>70</v>
      </c>
      <c r="AG3449" s="1" t="s">
        <v>3745</v>
      </c>
      <c r="AH3449">
        <v>1645</v>
      </c>
      <c r="AI3449" s="1" t="s">
        <v>70</v>
      </c>
      <c r="AJ3449" s="1" t="s">
        <v>71</v>
      </c>
      <c r="AK3449" s="1" t="s">
        <v>72</v>
      </c>
      <c r="AL3449">
        <v>1</v>
      </c>
      <c r="AM3449" s="1" t="s">
        <v>7069</v>
      </c>
      <c r="AN3449" s="2">
        <v>46174</v>
      </c>
      <c r="AO3449" s="3">
        <v>46174</v>
      </c>
    </row>
    <row r="3450" spans="1:41">
      <c r="A3450" s="1" t="s">
        <v>7070</v>
      </c>
      <c r="B3450" s="1" t="s">
        <v>3733</v>
      </c>
      <c r="E3450" s="1" t="s">
        <v>3734</v>
      </c>
      <c r="F3450">
        <v>46194.833333333336</v>
      </c>
      <c r="G3450">
        <v>46195.833333333336</v>
      </c>
      <c r="H3450">
        <v>46173.833333333336</v>
      </c>
      <c r="I3450">
        <v>46203.833333333336</v>
      </c>
      <c r="J3450" s="1" t="s">
        <v>3760</v>
      </c>
      <c r="K3450" s="1" t="s">
        <v>76</v>
      </c>
      <c r="L3450" s="1" t="s">
        <v>3761</v>
      </c>
      <c r="M3450" s="1" t="s">
        <v>3762</v>
      </c>
      <c r="N3450" s="1" t="s">
        <v>3738</v>
      </c>
      <c r="O3450" s="1" t="s">
        <v>49</v>
      </c>
      <c r="P3450">
        <v>342.31009999999998</v>
      </c>
      <c r="Q3450" s="1" t="s">
        <v>3763</v>
      </c>
      <c r="R3450">
        <v>2.6000109257658482E-2</v>
      </c>
      <c r="S3450" s="1" t="s">
        <v>51</v>
      </c>
      <c r="T3450" s="1" t="s">
        <v>52</v>
      </c>
      <c r="U3450">
        <v>8.9001000000000001</v>
      </c>
      <c r="V3450">
        <v>8.2154000000000007</v>
      </c>
      <c r="W3450">
        <v>8.2154000000000007</v>
      </c>
      <c r="X3450" s="1" t="s">
        <v>53</v>
      </c>
      <c r="Y3450" s="1" t="s">
        <v>49</v>
      </c>
      <c r="Z3450" s="1" t="s">
        <v>3761</v>
      </c>
      <c r="AA3450" s="1" t="s">
        <v>3741</v>
      </c>
      <c r="AB3450" s="1" t="s">
        <v>3742</v>
      </c>
      <c r="AC3450" s="1" t="s">
        <v>67</v>
      </c>
      <c r="AD3450" s="1" t="s">
        <v>3743</v>
      </c>
      <c r="AE3450" s="1" t="s">
        <v>3744</v>
      </c>
      <c r="AF3450" s="1" t="s">
        <v>70</v>
      </c>
      <c r="AG3450" s="1" t="s">
        <v>3745</v>
      </c>
      <c r="AH3450">
        <v>1646</v>
      </c>
      <c r="AI3450" s="1" t="s">
        <v>70</v>
      </c>
      <c r="AJ3450" s="1" t="s">
        <v>71</v>
      </c>
      <c r="AK3450" s="1" t="s">
        <v>72</v>
      </c>
      <c r="AL3450">
        <v>1</v>
      </c>
      <c r="AM3450" s="1" t="s">
        <v>7071</v>
      </c>
      <c r="AN3450" s="2">
        <v>46174</v>
      </c>
      <c r="AO3450" s="3">
        <v>46174</v>
      </c>
    </row>
    <row r="3451" spans="1:41">
      <c r="A3451" s="1" t="s">
        <v>7072</v>
      </c>
      <c r="B3451" s="1" t="s">
        <v>3733</v>
      </c>
      <c r="E3451" s="1" t="s">
        <v>3734</v>
      </c>
      <c r="F3451">
        <v>46194.833333333336</v>
      </c>
      <c r="G3451">
        <v>46195.833333333336</v>
      </c>
      <c r="H3451">
        <v>46173.833333333336</v>
      </c>
      <c r="I3451">
        <v>46203.833333333336</v>
      </c>
      <c r="J3451" s="1" t="s">
        <v>3760</v>
      </c>
      <c r="K3451" s="1" t="s">
        <v>76</v>
      </c>
      <c r="L3451" s="1" t="s">
        <v>3761</v>
      </c>
      <c r="M3451" s="1" t="s">
        <v>3766</v>
      </c>
      <c r="N3451" s="1" t="s">
        <v>3738</v>
      </c>
      <c r="O3451" s="1" t="s">
        <v>49</v>
      </c>
      <c r="P3451">
        <v>314.608</v>
      </c>
      <c r="Q3451" s="1" t="s">
        <v>3763</v>
      </c>
      <c r="R3451">
        <v>2.5999974571530284E-2</v>
      </c>
      <c r="S3451" s="1" t="s">
        <v>51</v>
      </c>
      <c r="T3451" s="1" t="s">
        <v>52</v>
      </c>
      <c r="U3451">
        <v>8.1798000000000002</v>
      </c>
      <c r="V3451">
        <v>7.5506000000000002</v>
      </c>
      <c r="W3451">
        <v>7.5506000000000002</v>
      </c>
      <c r="X3451" s="1" t="s">
        <v>53</v>
      </c>
      <c r="Y3451" s="1" t="s">
        <v>49</v>
      </c>
      <c r="Z3451" s="1" t="s">
        <v>3761</v>
      </c>
      <c r="AA3451" s="1" t="s">
        <v>3741</v>
      </c>
      <c r="AB3451" s="1" t="s">
        <v>3742</v>
      </c>
      <c r="AC3451" s="1" t="s">
        <v>67</v>
      </c>
      <c r="AD3451" s="1" t="s">
        <v>3743</v>
      </c>
      <c r="AE3451" s="1" t="s">
        <v>3744</v>
      </c>
      <c r="AF3451" s="1" t="s">
        <v>70</v>
      </c>
      <c r="AG3451" s="1" t="s">
        <v>3745</v>
      </c>
      <c r="AH3451">
        <v>1647</v>
      </c>
      <c r="AI3451" s="1" t="s">
        <v>70</v>
      </c>
      <c r="AJ3451" s="1" t="s">
        <v>71</v>
      </c>
      <c r="AK3451" s="1" t="s">
        <v>72</v>
      </c>
      <c r="AL3451">
        <v>1</v>
      </c>
      <c r="AM3451" s="1" t="s">
        <v>7073</v>
      </c>
      <c r="AN3451" s="2">
        <v>46174</v>
      </c>
      <c r="AO3451" s="3">
        <v>46174</v>
      </c>
    </row>
    <row r="3452" spans="1:41">
      <c r="A3452" s="1" t="s">
        <v>7074</v>
      </c>
      <c r="B3452" s="1" t="s">
        <v>3733</v>
      </c>
      <c r="E3452" s="1" t="s">
        <v>3734</v>
      </c>
      <c r="F3452">
        <v>46194.833333333336</v>
      </c>
      <c r="G3452">
        <v>46195.833333333336</v>
      </c>
      <c r="H3452">
        <v>46173.833333333336</v>
      </c>
      <c r="I3452">
        <v>46203.833333333336</v>
      </c>
      <c r="J3452" s="1" t="s">
        <v>3769</v>
      </c>
      <c r="K3452" s="1" t="s">
        <v>87</v>
      </c>
      <c r="L3452" s="1" t="s">
        <v>3770</v>
      </c>
      <c r="M3452" s="1" t="s">
        <v>3771</v>
      </c>
      <c r="N3452" s="1" t="s">
        <v>3738</v>
      </c>
      <c r="O3452" s="1" t="s">
        <v>49</v>
      </c>
      <c r="P3452">
        <v>398.60649999999998</v>
      </c>
      <c r="Q3452" s="1" t="s">
        <v>3739</v>
      </c>
      <c r="R3452">
        <v>8.2600007777093462E-2</v>
      </c>
      <c r="S3452" s="1" t="s">
        <v>3740</v>
      </c>
      <c r="T3452" s="1" t="s">
        <v>52</v>
      </c>
      <c r="U3452">
        <v>32.924900000000001</v>
      </c>
      <c r="V3452">
        <v>27.1371</v>
      </c>
      <c r="W3452">
        <v>27.1371</v>
      </c>
      <c r="X3452" s="1" t="s">
        <v>53</v>
      </c>
      <c r="Y3452" s="1" t="s">
        <v>49</v>
      </c>
      <c r="Z3452" s="1" t="s">
        <v>3770</v>
      </c>
      <c r="AA3452" s="1" t="s">
        <v>3741</v>
      </c>
      <c r="AB3452" s="1" t="s">
        <v>3742</v>
      </c>
      <c r="AC3452" s="1" t="s">
        <v>67</v>
      </c>
      <c r="AD3452" s="1" t="s">
        <v>3743</v>
      </c>
      <c r="AE3452" s="1" t="s">
        <v>3744</v>
      </c>
      <c r="AF3452" s="1" t="s">
        <v>70</v>
      </c>
      <c r="AG3452" s="1" t="s">
        <v>3745</v>
      </c>
      <c r="AH3452">
        <v>1648</v>
      </c>
      <c r="AI3452" s="1" t="s">
        <v>70</v>
      </c>
      <c r="AJ3452" s="1" t="s">
        <v>71</v>
      </c>
      <c r="AK3452" s="1" t="s">
        <v>72</v>
      </c>
      <c r="AL3452">
        <v>1</v>
      </c>
      <c r="AM3452" s="1" t="s">
        <v>7075</v>
      </c>
      <c r="AN3452" s="2">
        <v>46174</v>
      </c>
      <c r="AO3452" s="3">
        <v>46174</v>
      </c>
    </row>
    <row r="3453" spans="1:41">
      <c r="A3453" s="1" t="s">
        <v>7076</v>
      </c>
      <c r="B3453" s="1" t="s">
        <v>3733</v>
      </c>
      <c r="E3453" s="1" t="s">
        <v>3734</v>
      </c>
      <c r="F3453">
        <v>46194.833333333336</v>
      </c>
      <c r="G3453">
        <v>46195.833333333336</v>
      </c>
      <c r="H3453">
        <v>46173.833333333336</v>
      </c>
      <c r="I3453">
        <v>46203.833333333336</v>
      </c>
      <c r="J3453" s="1" t="s">
        <v>3769</v>
      </c>
      <c r="K3453" s="1" t="s">
        <v>87</v>
      </c>
      <c r="L3453" s="1" t="s">
        <v>3770</v>
      </c>
      <c r="M3453" s="1" t="s">
        <v>3774</v>
      </c>
      <c r="N3453" s="1" t="s">
        <v>3738</v>
      </c>
      <c r="O3453" s="1" t="s">
        <v>49</v>
      </c>
      <c r="P3453">
        <v>406.67090000000002</v>
      </c>
      <c r="Q3453" s="1" t="s">
        <v>3739</v>
      </c>
      <c r="R3453">
        <v>8.2599959820090399E-2</v>
      </c>
      <c r="S3453" s="1" t="s">
        <v>3740</v>
      </c>
      <c r="T3453" s="1" t="s">
        <v>52</v>
      </c>
      <c r="U3453">
        <v>33.591000000000001</v>
      </c>
      <c r="V3453">
        <v>27.6861</v>
      </c>
      <c r="W3453">
        <v>27.6861</v>
      </c>
      <c r="X3453" s="1" t="s">
        <v>53</v>
      </c>
      <c r="Y3453" s="1" t="s">
        <v>49</v>
      </c>
      <c r="Z3453" s="1" t="s">
        <v>3770</v>
      </c>
      <c r="AA3453" s="1" t="s">
        <v>3741</v>
      </c>
      <c r="AB3453" s="1" t="s">
        <v>3742</v>
      </c>
      <c r="AC3453" s="1" t="s">
        <v>67</v>
      </c>
      <c r="AD3453" s="1" t="s">
        <v>3743</v>
      </c>
      <c r="AE3453" s="1" t="s">
        <v>3744</v>
      </c>
      <c r="AF3453" s="1" t="s">
        <v>70</v>
      </c>
      <c r="AG3453" s="1" t="s">
        <v>3745</v>
      </c>
      <c r="AH3453">
        <v>1649</v>
      </c>
      <c r="AI3453" s="1" t="s">
        <v>70</v>
      </c>
      <c r="AJ3453" s="1" t="s">
        <v>71</v>
      </c>
      <c r="AK3453" s="1" t="s">
        <v>72</v>
      </c>
      <c r="AL3453">
        <v>1</v>
      </c>
      <c r="AM3453" s="1" t="s">
        <v>7077</v>
      </c>
      <c r="AN3453" s="2">
        <v>46174</v>
      </c>
      <c r="AO3453" s="3">
        <v>46174</v>
      </c>
    </row>
    <row r="3454" spans="1:41">
      <c r="A3454" s="1" t="s">
        <v>7078</v>
      </c>
      <c r="B3454" s="1" t="s">
        <v>3733</v>
      </c>
      <c r="E3454" s="1" t="s">
        <v>3734</v>
      </c>
      <c r="F3454">
        <v>46194.833333333336</v>
      </c>
      <c r="G3454">
        <v>46195.833333333336</v>
      </c>
      <c r="H3454">
        <v>46173.833333333336</v>
      </c>
      <c r="I3454">
        <v>46203.833333333336</v>
      </c>
      <c r="J3454" s="1" t="s">
        <v>3777</v>
      </c>
      <c r="K3454" s="1" t="s">
        <v>107</v>
      </c>
      <c r="L3454" s="1" t="s">
        <v>3778</v>
      </c>
      <c r="M3454" s="1" t="s">
        <v>3779</v>
      </c>
      <c r="N3454" s="1" t="s">
        <v>3738</v>
      </c>
      <c r="O3454" s="1" t="s">
        <v>49</v>
      </c>
      <c r="P3454">
        <v>275.11399999999998</v>
      </c>
      <c r="Q3454" s="1" t="s">
        <v>3780</v>
      </c>
      <c r="R3454">
        <v>0.5</v>
      </c>
      <c r="S3454" s="1" t="s">
        <v>51</v>
      </c>
      <c r="T3454" s="1" t="s">
        <v>52</v>
      </c>
      <c r="U3454">
        <v>137.55699999999999</v>
      </c>
      <c r="V3454">
        <v>126.55249999999999</v>
      </c>
      <c r="W3454">
        <v>126.55249999999999</v>
      </c>
      <c r="X3454" s="1" t="s">
        <v>53</v>
      </c>
      <c r="Y3454" s="1" t="s">
        <v>49</v>
      </c>
      <c r="Z3454" s="1" t="s">
        <v>3778</v>
      </c>
      <c r="AA3454" s="1" t="s">
        <v>3781</v>
      </c>
      <c r="AB3454" s="1" t="s">
        <v>3742</v>
      </c>
      <c r="AC3454" s="1" t="s">
        <v>67</v>
      </c>
      <c r="AD3454" s="1" t="s">
        <v>3743</v>
      </c>
      <c r="AE3454" s="1" t="s">
        <v>3744</v>
      </c>
      <c r="AF3454" s="1" t="s">
        <v>70</v>
      </c>
      <c r="AG3454" s="1" t="s">
        <v>3745</v>
      </c>
      <c r="AH3454">
        <v>1650</v>
      </c>
      <c r="AI3454" s="1" t="s">
        <v>113</v>
      </c>
      <c r="AJ3454" s="1" t="s">
        <v>114</v>
      </c>
      <c r="AK3454" s="1" t="s">
        <v>115</v>
      </c>
      <c r="AL3454">
        <v>1</v>
      </c>
      <c r="AM3454" s="1" t="s">
        <v>7079</v>
      </c>
      <c r="AN3454" s="2">
        <v>46174</v>
      </c>
      <c r="AO3454" s="3">
        <v>46174</v>
      </c>
    </row>
    <row r="3455" spans="1:41">
      <c r="A3455" s="1" t="s">
        <v>7080</v>
      </c>
      <c r="B3455" s="1" t="s">
        <v>3733</v>
      </c>
      <c r="E3455" s="1" t="s">
        <v>3734</v>
      </c>
      <c r="F3455">
        <v>46194.833333333336</v>
      </c>
      <c r="G3455">
        <v>46195.833333333336</v>
      </c>
      <c r="H3455">
        <v>46173.833333333336</v>
      </c>
      <c r="I3455">
        <v>46203.833333333336</v>
      </c>
      <c r="J3455" s="1" t="s">
        <v>3777</v>
      </c>
      <c r="K3455" s="1" t="s">
        <v>107</v>
      </c>
      <c r="L3455" s="1" t="s">
        <v>3778</v>
      </c>
      <c r="M3455" s="1" t="s">
        <v>3784</v>
      </c>
      <c r="N3455" s="1" t="s">
        <v>3738</v>
      </c>
      <c r="O3455" s="1" t="s">
        <v>49</v>
      </c>
      <c r="P3455">
        <v>315.29070000000002</v>
      </c>
      <c r="Q3455" s="1" t="s">
        <v>3780</v>
      </c>
      <c r="R3455">
        <v>0.50000015858380864</v>
      </c>
      <c r="S3455" s="1" t="s">
        <v>51</v>
      </c>
      <c r="T3455" s="1" t="s">
        <v>52</v>
      </c>
      <c r="U3455">
        <v>157.6454</v>
      </c>
      <c r="V3455">
        <v>145.03370000000001</v>
      </c>
      <c r="W3455">
        <v>145.03370000000001</v>
      </c>
      <c r="X3455" s="1" t="s">
        <v>53</v>
      </c>
      <c r="Y3455" s="1" t="s">
        <v>49</v>
      </c>
      <c r="Z3455" s="1" t="s">
        <v>3778</v>
      </c>
      <c r="AA3455" s="1" t="s">
        <v>3781</v>
      </c>
      <c r="AB3455" s="1" t="s">
        <v>3742</v>
      </c>
      <c r="AC3455" s="1" t="s">
        <v>67</v>
      </c>
      <c r="AD3455" s="1" t="s">
        <v>3743</v>
      </c>
      <c r="AE3455" s="1" t="s">
        <v>3744</v>
      </c>
      <c r="AF3455" s="1" t="s">
        <v>70</v>
      </c>
      <c r="AG3455" s="1" t="s">
        <v>3745</v>
      </c>
      <c r="AH3455">
        <v>1651</v>
      </c>
      <c r="AI3455" s="1" t="s">
        <v>113</v>
      </c>
      <c r="AJ3455" s="1" t="s">
        <v>114</v>
      </c>
      <c r="AK3455" s="1" t="s">
        <v>115</v>
      </c>
      <c r="AL3455">
        <v>1</v>
      </c>
      <c r="AM3455" s="1" t="s">
        <v>7081</v>
      </c>
      <c r="AN3455" s="2">
        <v>46174</v>
      </c>
      <c r="AO3455" s="3">
        <v>46174</v>
      </c>
    </row>
    <row r="3456" spans="1:41">
      <c r="A3456" s="1" t="s">
        <v>7082</v>
      </c>
      <c r="B3456" s="1" t="s">
        <v>3733</v>
      </c>
      <c r="E3456" s="1" t="s">
        <v>3787</v>
      </c>
      <c r="F3456">
        <v>46194.833333333336</v>
      </c>
      <c r="G3456">
        <v>46195.833333333336</v>
      </c>
      <c r="H3456">
        <v>46173.833333333336</v>
      </c>
      <c r="I3456">
        <v>46203.833333333336</v>
      </c>
      <c r="J3456" s="1" t="s">
        <v>3735</v>
      </c>
      <c r="K3456" s="1" t="s">
        <v>45</v>
      </c>
      <c r="L3456" s="1" t="s">
        <v>3736</v>
      </c>
      <c r="M3456" s="1" t="s">
        <v>3788</v>
      </c>
      <c r="N3456" s="1" t="s">
        <v>3738</v>
      </c>
      <c r="O3456" s="1" t="s">
        <v>49</v>
      </c>
      <c r="P3456">
        <v>697.27440000000001</v>
      </c>
      <c r="Q3456" s="1" t="s">
        <v>3739</v>
      </c>
      <c r="R3456">
        <v>3.1610941115864863E-2</v>
      </c>
      <c r="S3456" s="1" t="s">
        <v>3740</v>
      </c>
      <c r="T3456" s="1" t="s">
        <v>52</v>
      </c>
      <c r="U3456">
        <v>22.041499999999999</v>
      </c>
      <c r="V3456">
        <v>17.885100000000001</v>
      </c>
      <c r="W3456">
        <v>17.885100000000001</v>
      </c>
      <c r="X3456" s="1" t="s">
        <v>53</v>
      </c>
      <c r="Y3456" s="1" t="s">
        <v>49</v>
      </c>
      <c r="Z3456" s="1" t="s">
        <v>3736</v>
      </c>
      <c r="AA3456" s="1" t="s">
        <v>3789</v>
      </c>
      <c r="AB3456" s="1" t="s">
        <v>3790</v>
      </c>
      <c r="AC3456" s="1" t="s">
        <v>125</v>
      </c>
      <c r="AD3456" s="1" t="s">
        <v>3791</v>
      </c>
      <c r="AE3456" s="1" t="s">
        <v>3792</v>
      </c>
      <c r="AF3456" s="1" t="s">
        <v>70</v>
      </c>
      <c r="AG3456" s="1" t="s">
        <v>3745</v>
      </c>
      <c r="AH3456">
        <v>1652</v>
      </c>
      <c r="AI3456" s="1" t="s">
        <v>70</v>
      </c>
      <c r="AJ3456" s="1" t="s">
        <v>71</v>
      </c>
      <c r="AK3456" s="1" t="s">
        <v>72</v>
      </c>
      <c r="AL3456">
        <v>1</v>
      </c>
      <c r="AM3456" s="1" t="s">
        <v>7083</v>
      </c>
      <c r="AN3456" s="2">
        <v>46174</v>
      </c>
      <c r="AO3456" s="3">
        <v>46174</v>
      </c>
    </row>
    <row r="3457" spans="1:41">
      <c r="A3457" s="1" t="s">
        <v>7084</v>
      </c>
      <c r="B3457" s="1" t="s">
        <v>3733</v>
      </c>
      <c r="E3457" s="1" t="s">
        <v>3787</v>
      </c>
      <c r="F3457">
        <v>46194.833333333336</v>
      </c>
      <c r="G3457">
        <v>46195.833333333336</v>
      </c>
      <c r="H3457">
        <v>46173.833333333336</v>
      </c>
      <c r="I3457">
        <v>46203.833333333336</v>
      </c>
      <c r="J3457" s="1" t="s">
        <v>3735</v>
      </c>
      <c r="K3457" s="1" t="s">
        <v>45</v>
      </c>
      <c r="L3457" s="1" t="s">
        <v>3736</v>
      </c>
      <c r="M3457" s="1" t="s">
        <v>3795</v>
      </c>
      <c r="N3457" s="1" t="s">
        <v>3738</v>
      </c>
      <c r="O3457" s="1" t="s">
        <v>49</v>
      </c>
      <c r="P3457">
        <v>709.22349999999994</v>
      </c>
      <c r="Q3457" s="1" t="s">
        <v>3739</v>
      </c>
      <c r="R3457">
        <v>3.1611050677254775E-2</v>
      </c>
      <c r="S3457" s="1" t="s">
        <v>3740</v>
      </c>
      <c r="T3457" s="1" t="s">
        <v>52</v>
      </c>
      <c r="U3457">
        <v>22.4193</v>
      </c>
      <c r="V3457">
        <v>18.191600000000001</v>
      </c>
      <c r="W3457">
        <v>18.191600000000001</v>
      </c>
      <c r="X3457" s="1" t="s">
        <v>53</v>
      </c>
      <c r="Y3457" s="1" t="s">
        <v>49</v>
      </c>
      <c r="Z3457" s="1" t="s">
        <v>3736</v>
      </c>
      <c r="AA3457" s="1" t="s">
        <v>3789</v>
      </c>
      <c r="AB3457" s="1" t="s">
        <v>3790</v>
      </c>
      <c r="AC3457" s="1" t="s">
        <v>125</v>
      </c>
      <c r="AD3457" s="1" t="s">
        <v>3791</v>
      </c>
      <c r="AE3457" s="1" t="s">
        <v>3792</v>
      </c>
      <c r="AF3457" s="1" t="s">
        <v>70</v>
      </c>
      <c r="AG3457" s="1" t="s">
        <v>3745</v>
      </c>
      <c r="AH3457">
        <v>1653</v>
      </c>
      <c r="AI3457" s="1" t="s">
        <v>70</v>
      </c>
      <c r="AJ3457" s="1" t="s">
        <v>71</v>
      </c>
      <c r="AK3457" s="1" t="s">
        <v>72</v>
      </c>
      <c r="AL3457">
        <v>1</v>
      </c>
      <c r="AM3457" s="1" t="s">
        <v>7085</v>
      </c>
      <c r="AN3457" s="2">
        <v>46174</v>
      </c>
      <c r="AO3457" s="3">
        <v>46174</v>
      </c>
    </row>
    <row r="3458" spans="1:41">
      <c r="A3458" s="1" t="s">
        <v>7086</v>
      </c>
      <c r="B3458" s="1" t="s">
        <v>3733</v>
      </c>
      <c r="E3458" s="1" t="s">
        <v>3787</v>
      </c>
      <c r="F3458">
        <v>46194.833333333336</v>
      </c>
      <c r="G3458">
        <v>46195.833333333336</v>
      </c>
      <c r="H3458">
        <v>46173.833333333336</v>
      </c>
      <c r="I3458">
        <v>46203.833333333336</v>
      </c>
      <c r="J3458" s="1" t="s">
        <v>3751</v>
      </c>
      <c r="K3458" s="1" t="s">
        <v>124</v>
      </c>
      <c r="L3458" s="1" t="s">
        <v>3752</v>
      </c>
      <c r="M3458" s="1" t="s">
        <v>3798</v>
      </c>
      <c r="N3458" s="1" t="s">
        <v>3738</v>
      </c>
      <c r="O3458" s="1" t="s">
        <v>49</v>
      </c>
      <c r="P3458">
        <v>5.1063999999999998</v>
      </c>
      <c r="Q3458" s="1" t="s">
        <v>3754</v>
      </c>
      <c r="R3458">
        <v>6.2500391665361121</v>
      </c>
      <c r="S3458" s="1" t="s">
        <v>51</v>
      </c>
      <c r="T3458" s="1" t="s">
        <v>52</v>
      </c>
      <c r="U3458">
        <v>31.915199999999999</v>
      </c>
      <c r="V3458">
        <v>30.319400000000002</v>
      </c>
      <c r="W3458">
        <v>30.319400000000002</v>
      </c>
      <c r="X3458" s="1" t="s">
        <v>53</v>
      </c>
      <c r="Y3458" s="1" t="s">
        <v>49</v>
      </c>
      <c r="Z3458" s="1" t="s">
        <v>3752</v>
      </c>
      <c r="AA3458" s="1" t="s">
        <v>3789</v>
      </c>
      <c r="AB3458" s="1" t="s">
        <v>3790</v>
      </c>
      <c r="AC3458" s="1" t="s">
        <v>125</v>
      </c>
      <c r="AD3458" s="1" t="s">
        <v>3791</v>
      </c>
      <c r="AE3458" s="1" t="s">
        <v>3792</v>
      </c>
      <c r="AF3458" s="1" t="s">
        <v>70</v>
      </c>
      <c r="AG3458" s="1" t="s">
        <v>3745</v>
      </c>
      <c r="AH3458">
        <v>1654</v>
      </c>
      <c r="AI3458" s="1" t="s">
        <v>70</v>
      </c>
      <c r="AJ3458" s="1" t="s">
        <v>71</v>
      </c>
      <c r="AK3458" s="1" t="s">
        <v>72</v>
      </c>
      <c r="AL3458">
        <v>1</v>
      </c>
      <c r="AM3458" s="1" t="s">
        <v>7087</v>
      </c>
      <c r="AN3458" s="2">
        <v>46174</v>
      </c>
      <c r="AO3458" s="3">
        <v>46174</v>
      </c>
    </row>
    <row r="3459" spans="1:41">
      <c r="A3459" s="1" t="s">
        <v>7088</v>
      </c>
      <c r="B3459" s="1" t="s">
        <v>3733</v>
      </c>
      <c r="E3459" s="1" t="s">
        <v>3787</v>
      </c>
      <c r="F3459">
        <v>46194.833333333336</v>
      </c>
      <c r="G3459">
        <v>46195.833333333336</v>
      </c>
      <c r="H3459">
        <v>46173.833333333336</v>
      </c>
      <c r="I3459">
        <v>46203.833333333336</v>
      </c>
      <c r="J3459" s="1" t="s">
        <v>3751</v>
      </c>
      <c r="K3459" s="1" t="s">
        <v>124</v>
      </c>
      <c r="L3459" s="1" t="s">
        <v>3752</v>
      </c>
      <c r="M3459" s="1" t="s">
        <v>3801</v>
      </c>
      <c r="N3459" s="1" t="s">
        <v>3738</v>
      </c>
      <c r="O3459" s="1" t="s">
        <v>49</v>
      </c>
      <c r="P3459">
        <v>5.3064999999999998</v>
      </c>
      <c r="Q3459" s="1" t="s">
        <v>3754</v>
      </c>
      <c r="R3459">
        <v>6.2499764439837939</v>
      </c>
      <c r="S3459" s="1" t="s">
        <v>51</v>
      </c>
      <c r="T3459" s="1" t="s">
        <v>52</v>
      </c>
      <c r="U3459">
        <v>33.165500000000002</v>
      </c>
      <c r="V3459">
        <v>31.507200000000001</v>
      </c>
      <c r="W3459">
        <v>31.507200000000001</v>
      </c>
      <c r="X3459" s="1" t="s">
        <v>53</v>
      </c>
      <c r="Y3459" s="1" t="s">
        <v>49</v>
      </c>
      <c r="Z3459" s="1" t="s">
        <v>3752</v>
      </c>
      <c r="AA3459" s="1" t="s">
        <v>3789</v>
      </c>
      <c r="AB3459" s="1" t="s">
        <v>3790</v>
      </c>
      <c r="AC3459" s="1" t="s">
        <v>125</v>
      </c>
      <c r="AD3459" s="1" t="s">
        <v>3791</v>
      </c>
      <c r="AE3459" s="1" t="s">
        <v>3792</v>
      </c>
      <c r="AF3459" s="1" t="s">
        <v>70</v>
      </c>
      <c r="AG3459" s="1" t="s">
        <v>3745</v>
      </c>
      <c r="AH3459">
        <v>1655</v>
      </c>
      <c r="AI3459" s="1" t="s">
        <v>70</v>
      </c>
      <c r="AJ3459" s="1" t="s">
        <v>71</v>
      </c>
      <c r="AK3459" s="1" t="s">
        <v>72</v>
      </c>
      <c r="AL3459">
        <v>1</v>
      </c>
      <c r="AM3459" s="1" t="s">
        <v>7089</v>
      </c>
      <c r="AN3459" s="2">
        <v>46174</v>
      </c>
      <c r="AO3459" s="3">
        <v>46174</v>
      </c>
    </row>
    <row r="3460" spans="1:41">
      <c r="A3460" s="1" t="s">
        <v>7090</v>
      </c>
      <c r="B3460" s="1" t="s">
        <v>3733</v>
      </c>
      <c r="E3460" s="1" t="s">
        <v>3787</v>
      </c>
      <c r="F3460">
        <v>46194.833333333336</v>
      </c>
      <c r="G3460">
        <v>46195.833333333336</v>
      </c>
      <c r="H3460">
        <v>46173.833333333336</v>
      </c>
      <c r="I3460">
        <v>46203.833333333336</v>
      </c>
      <c r="J3460" s="1" t="s">
        <v>3760</v>
      </c>
      <c r="K3460" s="1" t="s">
        <v>76</v>
      </c>
      <c r="L3460" s="1" t="s">
        <v>3761</v>
      </c>
      <c r="M3460" s="1" t="s">
        <v>3804</v>
      </c>
      <c r="N3460" s="1" t="s">
        <v>3738</v>
      </c>
      <c r="O3460" s="1" t="s">
        <v>49</v>
      </c>
      <c r="P3460">
        <v>142.81209999999999</v>
      </c>
      <c r="Q3460" s="1" t="s">
        <v>3763</v>
      </c>
      <c r="R3460">
        <v>2.5999897767766178E-2</v>
      </c>
      <c r="S3460" s="1" t="s">
        <v>51</v>
      </c>
      <c r="T3460" s="1" t="s">
        <v>52</v>
      </c>
      <c r="U3460">
        <v>3.7130999999999998</v>
      </c>
      <c r="V3460">
        <v>3.4275000000000002</v>
      </c>
      <c r="W3460">
        <v>3.4275000000000002</v>
      </c>
      <c r="X3460" s="1" t="s">
        <v>53</v>
      </c>
      <c r="Y3460" s="1" t="s">
        <v>49</v>
      </c>
      <c r="Z3460" s="1" t="s">
        <v>3761</v>
      </c>
      <c r="AA3460" s="1" t="s">
        <v>3789</v>
      </c>
      <c r="AB3460" s="1" t="s">
        <v>3790</v>
      </c>
      <c r="AC3460" s="1" t="s">
        <v>125</v>
      </c>
      <c r="AD3460" s="1" t="s">
        <v>3791</v>
      </c>
      <c r="AE3460" s="1" t="s">
        <v>3792</v>
      </c>
      <c r="AF3460" s="1" t="s">
        <v>70</v>
      </c>
      <c r="AG3460" s="1" t="s">
        <v>3745</v>
      </c>
      <c r="AH3460">
        <v>1656</v>
      </c>
      <c r="AI3460" s="1" t="s">
        <v>70</v>
      </c>
      <c r="AJ3460" s="1" t="s">
        <v>71</v>
      </c>
      <c r="AK3460" s="1" t="s">
        <v>72</v>
      </c>
      <c r="AL3460">
        <v>1</v>
      </c>
      <c r="AM3460" s="1" t="s">
        <v>7091</v>
      </c>
      <c r="AN3460" s="2">
        <v>46174</v>
      </c>
      <c r="AO3460" s="3">
        <v>46174</v>
      </c>
    </row>
    <row r="3461" spans="1:41">
      <c r="A3461" s="1" t="s">
        <v>7092</v>
      </c>
      <c r="B3461" s="1" t="s">
        <v>3733</v>
      </c>
      <c r="E3461" s="1" t="s">
        <v>3787</v>
      </c>
      <c r="F3461">
        <v>46194.833333333336</v>
      </c>
      <c r="G3461">
        <v>46195.833333333336</v>
      </c>
      <c r="H3461">
        <v>46173.833333333336</v>
      </c>
      <c r="I3461">
        <v>46203.833333333336</v>
      </c>
      <c r="J3461" s="1" t="s">
        <v>3760</v>
      </c>
      <c r="K3461" s="1" t="s">
        <v>76</v>
      </c>
      <c r="L3461" s="1" t="s">
        <v>3761</v>
      </c>
      <c r="M3461" s="1" t="s">
        <v>3807</v>
      </c>
      <c r="N3461" s="1" t="s">
        <v>3738</v>
      </c>
      <c r="O3461" s="1" t="s">
        <v>49</v>
      </c>
      <c r="P3461">
        <v>152.4847</v>
      </c>
      <c r="Q3461" s="1" t="s">
        <v>3763</v>
      </c>
      <c r="R3461">
        <v>2.5999985572322994E-2</v>
      </c>
      <c r="S3461" s="1" t="s">
        <v>51</v>
      </c>
      <c r="T3461" s="1" t="s">
        <v>52</v>
      </c>
      <c r="U3461">
        <v>3.9645999999999999</v>
      </c>
      <c r="V3461">
        <v>3.6596000000000002</v>
      </c>
      <c r="W3461">
        <v>3.6596000000000002</v>
      </c>
      <c r="X3461" s="1" t="s">
        <v>53</v>
      </c>
      <c r="Y3461" s="1" t="s">
        <v>49</v>
      </c>
      <c r="Z3461" s="1" t="s">
        <v>3761</v>
      </c>
      <c r="AA3461" s="1" t="s">
        <v>3789</v>
      </c>
      <c r="AB3461" s="1" t="s">
        <v>3790</v>
      </c>
      <c r="AC3461" s="1" t="s">
        <v>125</v>
      </c>
      <c r="AD3461" s="1" t="s">
        <v>3791</v>
      </c>
      <c r="AE3461" s="1" t="s">
        <v>3792</v>
      </c>
      <c r="AF3461" s="1" t="s">
        <v>70</v>
      </c>
      <c r="AG3461" s="1" t="s">
        <v>3745</v>
      </c>
      <c r="AH3461">
        <v>1657</v>
      </c>
      <c r="AI3461" s="1" t="s">
        <v>70</v>
      </c>
      <c r="AJ3461" s="1" t="s">
        <v>71</v>
      </c>
      <c r="AK3461" s="1" t="s">
        <v>72</v>
      </c>
      <c r="AL3461">
        <v>1</v>
      </c>
      <c r="AM3461" s="1" t="s">
        <v>7093</v>
      </c>
      <c r="AN3461" s="2">
        <v>46174</v>
      </c>
      <c r="AO3461" s="3">
        <v>46174</v>
      </c>
    </row>
    <row r="3462" spans="1:41">
      <c r="A3462" s="1" t="s">
        <v>7094</v>
      </c>
      <c r="B3462" s="1" t="s">
        <v>3733</v>
      </c>
      <c r="E3462" s="1" t="s">
        <v>3787</v>
      </c>
      <c r="F3462">
        <v>46194.833333333336</v>
      </c>
      <c r="G3462">
        <v>46195.833333333336</v>
      </c>
      <c r="H3462">
        <v>46173.833333333336</v>
      </c>
      <c r="I3462">
        <v>46203.833333333336</v>
      </c>
      <c r="J3462" s="1" t="s">
        <v>3769</v>
      </c>
      <c r="K3462" s="1" t="s">
        <v>87</v>
      </c>
      <c r="L3462" s="1" t="s">
        <v>3770</v>
      </c>
      <c r="M3462" s="1" t="s">
        <v>3810</v>
      </c>
      <c r="N3462" s="1" t="s">
        <v>3738</v>
      </c>
      <c r="O3462" s="1" t="s">
        <v>49</v>
      </c>
      <c r="P3462">
        <v>171.22499999999999</v>
      </c>
      <c r="Q3462" s="1" t="s">
        <v>3739</v>
      </c>
      <c r="R3462">
        <v>8.2600087604029787E-2</v>
      </c>
      <c r="S3462" s="1" t="s">
        <v>3740</v>
      </c>
      <c r="T3462" s="1" t="s">
        <v>52</v>
      </c>
      <c r="U3462">
        <v>14.1432</v>
      </c>
      <c r="V3462">
        <v>11.657</v>
      </c>
      <c r="W3462">
        <v>11.657</v>
      </c>
      <c r="X3462" s="1" t="s">
        <v>53</v>
      </c>
      <c r="Y3462" s="1" t="s">
        <v>49</v>
      </c>
      <c r="Z3462" s="1" t="s">
        <v>3770</v>
      </c>
      <c r="AA3462" s="1" t="s">
        <v>3789</v>
      </c>
      <c r="AB3462" s="1" t="s">
        <v>3790</v>
      </c>
      <c r="AC3462" s="1" t="s">
        <v>125</v>
      </c>
      <c r="AD3462" s="1" t="s">
        <v>3791</v>
      </c>
      <c r="AE3462" s="1" t="s">
        <v>3792</v>
      </c>
      <c r="AF3462" s="1" t="s">
        <v>70</v>
      </c>
      <c r="AG3462" s="1" t="s">
        <v>3745</v>
      </c>
      <c r="AH3462">
        <v>1658</v>
      </c>
      <c r="AI3462" s="1" t="s">
        <v>70</v>
      </c>
      <c r="AJ3462" s="1" t="s">
        <v>71</v>
      </c>
      <c r="AK3462" s="1" t="s">
        <v>72</v>
      </c>
      <c r="AL3462">
        <v>1</v>
      </c>
      <c r="AM3462" s="1" t="s">
        <v>7095</v>
      </c>
      <c r="AN3462" s="2">
        <v>46174</v>
      </c>
      <c r="AO3462" s="3">
        <v>46174</v>
      </c>
    </row>
    <row r="3463" spans="1:41">
      <c r="A3463" s="1" t="s">
        <v>7096</v>
      </c>
      <c r="B3463" s="1" t="s">
        <v>3733</v>
      </c>
      <c r="E3463" s="1" t="s">
        <v>3787</v>
      </c>
      <c r="F3463">
        <v>46194.833333333336</v>
      </c>
      <c r="G3463">
        <v>46195.833333333336</v>
      </c>
      <c r="H3463">
        <v>46173.833333333336</v>
      </c>
      <c r="I3463">
        <v>46203.833333333336</v>
      </c>
      <c r="J3463" s="1" t="s">
        <v>3769</v>
      </c>
      <c r="K3463" s="1" t="s">
        <v>87</v>
      </c>
      <c r="L3463" s="1" t="s">
        <v>3770</v>
      </c>
      <c r="M3463" s="1" t="s">
        <v>3813</v>
      </c>
      <c r="N3463" s="1" t="s">
        <v>3738</v>
      </c>
      <c r="O3463" s="1" t="s">
        <v>49</v>
      </c>
      <c r="P3463">
        <v>170.4761</v>
      </c>
      <c r="Q3463" s="1" t="s">
        <v>3739</v>
      </c>
      <c r="R3463">
        <v>8.2599848307182061E-2</v>
      </c>
      <c r="S3463" s="1" t="s">
        <v>3740</v>
      </c>
      <c r="T3463" s="1" t="s">
        <v>52</v>
      </c>
      <c r="U3463">
        <v>14.081300000000001</v>
      </c>
      <c r="V3463">
        <v>11.606</v>
      </c>
      <c r="W3463">
        <v>11.606</v>
      </c>
      <c r="X3463" s="1" t="s">
        <v>53</v>
      </c>
      <c r="Y3463" s="1" t="s">
        <v>49</v>
      </c>
      <c r="Z3463" s="1" t="s">
        <v>3770</v>
      </c>
      <c r="AA3463" s="1" t="s">
        <v>3789</v>
      </c>
      <c r="AB3463" s="1" t="s">
        <v>3790</v>
      </c>
      <c r="AC3463" s="1" t="s">
        <v>125</v>
      </c>
      <c r="AD3463" s="1" t="s">
        <v>3791</v>
      </c>
      <c r="AE3463" s="1" t="s">
        <v>3792</v>
      </c>
      <c r="AF3463" s="1" t="s">
        <v>70</v>
      </c>
      <c r="AG3463" s="1" t="s">
        <v>3745</v>
      </c>
      <c r="AH3463">
        <v>1659</v>
      </c>
      <c r="AI3463" s="1" t="s">
        <v>70</v>
      </c>
      <c r="AJ3463" s="1" t="s">
        <v>71</v>
      </c>
      <c r="AK3463" s="1" t="s">
        <v>72</v>
      </c>
      <c r="AL3463">
        <v>1</v>
      </c>
      <c r="AM3463" s="1" t="s">
        <v>7097</v>
      </c>
      <c r="AN3463" s="2">
        <v>46174</v>
      </c>
      <c r="AO3463" s="3">
        <v>46174</v>
      </c>
    </row>
    <row r="3464" spans="1:41">
      <c r="A3464" s="1" t="s">
        <v>7098</v>
      </c>
      <c r="B3464" s="1" t="s">
        <v>3733</v>
      </c>
      <c r="E3464" s="1" t="s">
        <v>3787</v>
      </c>
      <c r="F3464">
        <v>46194.833333333336</v>
      </c>
      <c r="G3464">
        <v>46195.833333333336</v>
      </c>
      <c r="H3464">
        <v>46173.833333333336</v>
      </c>
      <c r="I3464">
        <v>46203.833333333336</v>
      </c>
      <c r="J3464" s="1" t="s">
        <v>3777</v>
      </c>
      <c r="K3464" s="1" t="s">
        <v>107</v>
      </c>
      <c r="L3464" s="1" t="s">
        <v>3778</v>
      </c>
      <c r="M3464" s="1" t="s">
        <v>3816</v>
      </c>
      <c r="N3464" s="1" t="s">
        <v>3738</v>
      </c>
      <c r="O3464" s="1" t="s">
        <v>49</v>
      </c>
      <c r="P3464">
        <v>146.97839999999999</v>
      </c>
      <c r="Q3464" s="1" t="s">
        <v>3780</v>
      </c>
      <c r="R3464">
        <v>0.5</v>
      </c>
      <c r="S3464" s="1" t="s">
        <v>51</v>
      </c>
      <c r="T3464" s="1" t="s">
        <v>52</v>
      </c>
      <c r="U3464">
        <v>73.489199999999997</v>
      </c>
      <c r="V3464">
        <v>67.61</v>
      </c>
      <c r="W3464">
        <v>67.61</v>
      </c>
      <c r="X3464" s="1" t="s">
        <v>53</v>
      </c>
      <c r="Y3464" s="1" t="s">
        <v>49</v>
      </c>
      <c r="Z3464" s="1" t="s">
        <v>3778</v>
      </c>
      <c r="AA3464" s="1" t="s">
        <v>3817</v>
      </c>
      <c r="AB3464" s="1" t="s">
        <v>3790</v>
      </c>
      <c r="AC3464" s="1" t="s">
        <v>125</v>
      </c>
      <c r="AD3464" s="1" t="s">
        <v>3791</v>
      </c>
      <c r="AE3464" s="1" t="s">
        <v>3792</v>
      </c>
      <c r="AF3464" s="1" t="s">
        <v>70</v>
      </c>
      <c r="AG3464" s="1" t="s">
        <v>3745</v>
      </c>
      <c r="AH3464">
        <v>1660</v>
      </c>
      <c r="AI3464" s="1" t="s">
        <v>113</v>
      </c>
      <c r="AJ3464" s="1" t="s">
        <v>114</v>
      </c>
      <c r="AK3464" s="1" t="s">
        <v>115</v>
      </c>
      <c r="AL3464">
        <v>1</v>
      </c>
      <c r="AM3464" s="1" t="s">
        <v>7099</v>
      </c>
      <c r="AN3464" s="2">
        <v>46174</v>
      </c>
      <c r="AO3464" s="3">
        <v>46174</v>
      </c>
    </row>
    <row r="3465" spans="1:41">
      <c r="A3465" s="1" t="s">
        <v>7100</v>
      </c>
      <c r="B3465" s="1" t="s">
        <v>3733</v>
      </c>
      <c r="E3465" s="1" t="s">
        <v>3787</v>
      </c>
      <c r="F3465">
        <v>46194.833333333336</v>
      </c>
      <c r="G3465">
        <v>46195.833333333336</v>
      </c>
      <c r="H3465">
        <v>46173.833333333336</v>
      </c>
      <c r="I3465">
        <v>46203.833333333336</v>
      </c>
      <c r="J3465" s="1" t="s">
        <v>3777</v>
      </c>
      <c r="K3465" s="1" t="s">
        <v>107</v>
      </c>
      <c r="L3465" s="1" t="s">
        <v>3778</v>
      </c>
      <c r="M3465" s="1" t="s">
        <v>3820</v>
      </c>
      <c r="N3465" s="1" t="s">
        <v>3738</v>
      </c>
      <c r="O3465" s="1" t="s">
        <v>49</v>
      </c>
      <c r="P3465">
        <v>129.99969999999999</v>
      </c>
      <c r="Q3465" s="1" t="s">
        <v>3780</v>
      </c>
      <c r="R3465">
        <v>0.50000038461627228</v>
      </c>
      <c r="S3465" s="1" t="s">
        <v>51</v>
      </c>
      <c r="T3465" s="1" t="s">
        <v>52</v>
      </c>
      <c r="U3465">
        <v>64.999899999999997</v>
      </c>
      <c r="V3465">
        <v>59.799900000000001</v>
      </c>
      <c r="W3465">
        <v>59.799900000000001</v>
      </c>
      <c r="X3465" s="1" t="s">
        <v>53</v>
      </c>
      <c r="Y3465" s="1" t="s">
        <v>49</v>
      </c>
      <c r="Z3465" s="1" t="s">
        <v>3778</v>
      </c>
      <c r="AA3465" s="1" t="s">
        <v>3817</v>
      </c>
      <c r="AB3465" s="1" t="s">
        <v>3790</v>
      </c>
      <c r="AC3465" s="1" t="s">
        <v>125</v>
      </c>
      <c r="AD3465" s="1" t="s">
        <v>3791</v>
      </c>
      <c r="AE3465" s="1" t="s">
        <v>3792</v>
      </c>
      <c r="AF3465" s="1" t="s">
        <v>70</v>
      </c>
      <c r="AG3465" s="1" t="s">
        <v>3745</v>
      </c>
      <c r="AH3465">
        <v>1661</v>
      </c>
      <c r="AI3465" s="1" t="s">
        <v>113</v>
      </c>
      <c r="AJ3465" s="1" t="s">
        <v>114</v>
      </c>
      <c r="AK3465" s="1" t="s">
        <v>115</v>
      </c>
      <c r="AL3465">
        <v>1</v>
      </c>
      <c r="AM3465" s="1" t="s">
        <v>7101</v>
      </c>
      <c r="AN3465" s="2">
        <v>46174</v>
      </c>
      <c r="AO3465" s="3">
        <v>46174</v>
      </c>
    </row>
    <row r="3466" spans="1:41">
      <c r="A3466" s="1" t="s">
        <v>7102</v>
      </c>
      <c r="B3466" s="1" t="s">
        <v>3733</v>
      </c>
      <c r="E3466" s="1" t="s">
        <v>3734</v>
      </c>
      <c r="F3466">
        <v>46195.833333333336</v>
      </c>
      <c r="G3466">
        <v>46196.833333333336</v>
      </c>
      <c r="H3466">
        <v>46173.833333333336</v>
      </c>
      <c r="I3466">
        <v>46203.833333333336</v>
      </c>
      <c r="J3466" s="1" t="s">
        <v>3735</v>
      </c>
      <c r="K3466" s="1" t="s">
        <v>45</v>
      </c>
      <c r="L3466" s="1" t="s">
        <v>3736</v>
      </c>
      <c r="M3466" s="1" t="s">
        <v>3737</v>
      </c>
      <c r="N3466" s="1" t="s">
        <v>3738</v>
      </c>
      <c r="O3466" s="1" t="s">
        <v>49</v>
      </c>
      <c r="P3466">
        <v>1399.2973999999999</v>
      </c>
      <c r="Q3466" s="1" t="s">
        <v>3739</v>
      </c>
      <c r="R3466">
        <v>3.1611007066832258E-2</v>
      </c>
      <c r="S3466" s="1" t="s">
        <v>3740</v>
      </c>
      <c r="T3466" s="1" t="s">
        <v>52</v>
      </c>
      <c r="U3466">
        <v>44.233199999999997</v>
      </c>
      <c r="V3466">
        <v>35.892000000000003</v>
      </c>
      <c r="W3466">
        <v>35.892000000000003</v>
      </c>
      <c r="X3466" s="1" t="s">
        <v>53</v>
      </c>
      <c r="Y3466" s="1" t="s">
        <v>49</v>
      </c>
      <c r="Z3466" s="1" t="s">
        <v>3736</v>
      </c>
      <c r="AA3466" s="1" t="s">
        <v>55</v>
      </c>
      <c r="AB3466" s="1" t="s">
        <v>56</v>
      </c>
      <c r="AC3466" s="1" t="s">
        <v>57</v>
      </c>
      <c r="AD3466" s="1" t="s">
        <v>58</v>
      </c>
      <c r="AE3466" s="1" t="s">
        <v>59</v>
      </c>
      <c r="AF3466" s="1" t="s">
        <v>56</v>
      </c>
      <c r="AG3466" s="1" t="s">
        <v>3745</v>
      </c>
      <c r="AH3466">
        <v>1662</v>
      </c>
      <c r="AI3466" s="1" t="s">
        <v>56</v>
      </c>
      <c r="AJ3466" s="1" t="s">
        <v>56</v>
      </c>
      <c r="AK3466" s="1" t="s">
        <v>61</v>
      </c>
      <c r="AL3466">
        <v>1</v>
      </c>
      <c r="AM3466" s="1" t="s">
        <v>7103</v>
      </c>
      <c r="AN3466" s="2">
        <v>46174</v>
      </c>
      <c r="AO3466" s="3">
        <v>46174</v>
      </c>
    </row>
    <row r="3467" spans="1:41">
      <c r="A3467" s="1" t="s">
        <v>7104</v>
      </c>
      <c r="B3467" s="1" t="s">
        <v>3733</v>
      </c>
      <c r="E3467" s="1" t="s">
        <v>3734</v>
      </c>
      <c r="F3467">
        <v>46195.833333333336</v>
      </c>
      <c r="G3467">
        <v>46196.833333333336</v>
      </c>
      <c r="H3467">
        <v>46173.833333333336</v>
      </c>
      <c r="I3467">
        <v>46203.833333333336</v>
      </c>
      <c r="J3467" s="1" t="s">
        <v>3735</v>
      </c>
      <c r="K3467" s="1" t="s">
        <v>45</v>
      </c>
      <c r="L3467" s="1" t="s">
        <v>3736</v>
      </c>
      <c r="M3467" s="1" t="s">
        <v>3748</v>
      </c>
      <c r="N3467" s="1" t="s">
        <v>3738</v>
      </c>
      <c r="O3467" s="1" t="s">
        <v>49</v>
      </c>
      <c r="P3467">
        <v>1577.7577000000001</v>
      </c>
      <c r="Q3467" s="1" t="s">
        <v>3739</v>
      </c>
      <c r="R3467">
        <v>3.1611000852665778E-2</v>
      </c>
      <c r="S3467" s="1" t="s">
        <v>3740</v>
      </c>
      <c r="T3467" s="1" t="s">
        <v>52</v>
      </c>
      <c r="U3467">
        <v>49.874499999999998</v>
      </c>
      <c r="V3467">
        <v>40.469499999999996</v>
      </c>
      <c r="W3467">
        <v>40.469499999999996</v>
      </c>
      <c r="X3467" s="1" t="s">
        <v>53</v>
      </c>
      <c r="Y3467" s="1" t="s">
        <v>49</v>
      </c>
      <c r="Z3467" s="1" t="s">
        <v>3736</v>
      </c>
      <c r="AA3467" s="1" t="s">
        <v>3741</v>
      </c>
      <c r="AB3467" s="1" t="s">
        <v>3742</v>
      </c>
      <c r="AC3467" s="1" t="s">
        <v>67</v>
      </c>
      <c r="AD3467" s="1" t="s">
        <v>3743</v>
      </c>
      <c r="AE3467" s="1" t="s">
        <v>3744</v>
      </c>
      <c r="AF3467" s="1" t="s">
        <v>70</v>
      </c>
      <c r="AG3467" s="1" t="s">
        <v>3745</v>
      </c>
      <c r="AH3467">
        <v>1663</v>
      </c>
      <c r="AI3467" s="1" t="s">
        <v>70</v>
      </c>
      <c r="AJ3467" s="1" t="s">
        <v>71</v>
      </c>
      <c r="AK3467" s="1" t="s">
        <v>72</v>
      </c>
      <c r="AL3467">
        <v>1</v>
      </c>
      <c r="AM3467" s="1" t="s">
        <v>7105</v>
      </c>
      <c r="AN3467" s="2">
        <v>46174</v>
      </c>
      <c r="AO3467" s="3">
        <v>46174</v>
      </c>
    </row>
    <row r="3468" spans="1:41">
      <c r="A3468" s="1" t="s">
        <v>7106</v>
      </c>
      <c r="B3468" s="1" t="s">
        <v>3733</v>
      </c>
      <c r="E3468" s="1" t="s">
        <v>3734</v>
      </c>
      <c r="F3468">
        <v>46195.833333333336</v>
      </c>
      <c r="G3468">
        <v>46196.833333333336</v>
      </c>
      <c r="H3468">
        <v>46173.833333333336</v>
      </c>
      <c r="I3468">
        <v>46203.833333333336</v>
      </c>
      <c r="J3468" s="1" t="s">
        <v>3751</v>
      </c>
      <c r="K3468" s="1" t="s">
        <v>124</v>
      </c>
      <c r="L3468" s="1" t="s">
        <v>3752</v>
      </c>
      <c r="M3468" s="1" t="s">
        <v>3753</v>
      </c>
      <c r="N3468" s="1" t="s">
        <v>3738</v>
      </c>
      <c r="O3468" s="1" t="s">
        <v>49</v>
      </c>
      <c r="P3468">
        <v>12.339499999999999</v>
      </c>
      <c r="Q3468" s="1" t="s">
        <v>3754</v>
      </c>
      <c r="R3468">
        <v>6.2500101300701001</v>
      </c>
      <c r="S3468" s="1" t="s">
        <v>51</v>
      </c>
      <c r="T3468" s="1" t="s">
        <v>52</v>
      </c>
      <c r="U3468">
        <v>77.122</v>
      </c>
      <c r="V3468">
        <v>73.265900000000002</v>
      </c>
      <c r="W3468">
        <v>73.265900000000002</v>
      </c>
      <c r="X3468" s="1" t="s">
        <v>53</v>
      </c>
      <c r="Y3468" s="1" t="s">
        <v>49</v>
      </c>
      <c r="Z3468" s="1" t="s">
        <v>3752</v>
      </c>
      <c r="AA3468" s="1" t="s">
        <v>3741</v>
      </c>
      <c r="AB3468" s="1" t="s">
        <v>3742</v>
      </c>
      <c r="AC3468" s="1" t="s">
        <v>67</v>
      </c>
      <c r="AD3468" s="1" t="s">
        <v>3743</v>
      </c>
      <c r="AE3468" s="1" t="s">
        <v>3744</v>
      </c>
      <c r="AF3468" s="1" t="s">
        <v>70</v>
      </c>
      <c r="AG3468" s="1" t="s">
        <v>3745</v>
      </c>
      <c r="AH3468">
        <v>1664</v>
      </c>
      <c r="AI3468" s="1" t="s">
        <v>70</v>
      </c>
      <c r="AJ3468" s="1" t="s">
        <v>71</v>
      </c>
      <c r="AK3468" s="1" t="s">
        <v>72</v>
      </c>
      <c r="AL3468">
        <v>1</v>
      </c>
      <c r="AM3468" s="1" t="s">
        <v>7107</v>
      </c>
      <c r="AN3468" s="2">
        <v>46174</v>
      </c>
      <c r="AO3468" s="3">
        <v>46174</v>
      </c>
    </row>
    <row r="3469" spans="1:41">
      <c r="A3469" s="1" t="s">
        <v>7108</v>
      </c>
      <c r="B3469" s="1" t="s">
        <v>3733</v>
      </c>
      <c r="E3469" s="1" t="s">
        <v>3734</v>
      </c>
      <c r="F3469">
        <v>46195.833333333336</v>
      </c>
      <c r="G3469">
        <v>46196.833333333336</v>
      </c>
      <c r="H3469">
        <v>46173.833333333336</v>
      </c>
      <c r="I3469">
        <v>46203.833333333336</v>
      </c>
      <c r="J3469" s="1" t="s">
        <v>3751</v>
      </c>
      <c r="K3469" s="1" t="s">
        <v>124</v>
      </c>
      <c r="L3469" s="1" t="s">
        <v>3752</v>
      </c>
      <c r="M3469" s="1" t="s">
        <v>3757</v>
      </c>
      <c r="N3469" s="1" t="s">
        <v>3738</v>
      </c>
      <c r="O3469" s="1" t="s">
        <v>49</v>
      </c>
      <c r="P3469">
        <v>10.938700000000001</v>
      </c>
      <c r="Q3469" s="1" t="s">
        <v>3754</v>
      </c>
      <c r="R3469">
        <v>6.2500205691718387</v>
      </c>
      <c r="S3469" s="1" t="s">
        <v>51</v>
      </c>
      <c r="T3469" s="1" t="s">
        <v>52</v>
      </c>
      <c r="U3469">
        <v>68.367099999999994</v>
      </c>
      <c r="V3469">
        <v>64.948700000000002</v>
      </c>
      <c r="W3469">
        <v>64.948700000000002</v>
      </c>
      <c r="X3469" s="1" t="s">
        <v>53</v>
      </c>
      <c r="Y3469" s="1" t="s">
        <v>49</v>
      </c>
      <c r="Z3469" s="1" t="s">
        <v>3752</v>
      </c>
      <c r="AA3469" s="1" t="s">
        <v>3741</v>
      </c>
      <c r="AB3469" s="1" t="s">
        <v>3742</v>
      </c>
      <c r="AC3469" s="1" t="s">
        <v>67</v>
      </c>
      <c r="AD3469" s="1" t="s">
        <v>3743</v>
      </c>
      <c r="AE3469" s="1" t="s">
        <v>3744</v>
      </c>
      <c r="AF3469" s="1" t="s">
        <v>70</v>
      </c>
      <c r="AG3469" s="1" t="s">
        <v>3745</v>
      </c>
      <c r="AH3469">
        <v>1665</v>
      </c>
      <c r="AI3469" s="1" t="s">
        <v>70</v>
      </c>
      <c r="AJ3469" s="1" t="s">
        <v>71</v>
      </c>
      <c r="AK3469" s="1" t="s">
        <v>72</v>
      </c>
      <c r="AL3469">
        <v>1</v>
      </c>
      <c r="AM3469" s="1" t="s">
        <v>7109</v>
      </c>
      <c r="AN3469" s="2">
        <v>46174</v>
      </c>
      <c r="AO3469" s="3">
        <v>46174</v>
      </c>
    </row>
    <row r="3470" spans="1:41">
      <c r="A3470" s="1" t="s">
        <v>7110</v>
      </c>
      <c r="B3470" s="1" t="s">
        <v>3733</v>
      </c>
      <c r="E3470" s="1" t="s">
        <v>3734</v>
      </c>
      <c r="F3470">
        <v>46195.833333333336</v>
      </c>
      <c r="G3470">
        <v>46196.833333333336</v>
      </c>
      <c r="H3470">
        <v>46173.833333333336</v>
      </c>
      <c r="I3470">
        <v>46203.833333333336</v>
      </c>
      <c r="J3470" s="1" t="s">
        <v>3760</v>
      </c>
      <c r="K3470" s="1" t="s">
        <v>76</v>
      </c>
      <c r="L3470" s="1" t="s">
        <v>3761</v>
      </c>
      <c r="M3470" s="1" t="s">
        <v>3762</v>
      </c>
      <c r="N3470" s="1" t="s">
        <v>3738</v>
      </c>
      <c r="O3470" s="1" t="s">
        <v>49</v>
      </c>
      <c r="P3470">
        <v>333.65559999999999</v>
      </c>
      <c r="Q3470" s="1" t="s">
        <v>3763</v>
      </c>
      <c r="R3470">
        <v>2.5999863332130498E-2</v>
      </c>
      <c r="S3470" s="1" t="s">
        <v>51</v>
      </c>
      <c r="T3470" s="1" t="s">
        <v>52</v>
      </c>
      <c r="U3470">
        <v>8.6750000000000007</v>
      </c>
      <c r="V3470">
        <v>8.0076999999999998</v>
      </c>
      <c r="W3470">
        <v>8.0076999999999998</v>
      </c>
      <c r="X3470" s="1" t="s">
        <v>53</v>
      </c>
      <c r="Y3470" s="1" t="s">
        <v>49</v>
      </c>
      <c r="Z3470" s="1" t="s">
        <v>3761</v>
      </c>
      <c r="AA3470" s="1" t="s">
        <v>3741</v>
      </c>
      <c r="AB3470" s="1" t="s">
        <v>3742</v>
      </c>
      <c r="AC3470" s="1" t="s">
        <v>67</v>
      </c>
      <c r="AD3470" s="1" t="s">
        <v>3743</v>
      </c>
      <c r="AE3470" s="1" t="s">
        <v>3744</v>
      </c>
      <c r="AF3470" s="1" t="s">
        <v>70</v>
      </c>
      <c r="AG3470" s="1" t="s">
        <v>3745</v>
      </c>
      <c r="AH3470">
        <v>1666</v>
      </c>
      <c r="AI3470" s="1" t="s">
        <v>70</v>
      </c>
      <c r="AJ3470" s="1" t="s">
        <v>71</v>
      </c>
      <c r="AK3470" s="1" t="s">
        <v>72</v>
      </c>
      <c r="AL3470">
        <v>1</v>
      </c>
      <c r="AM3470" s="1" t="s">
        <v>7111</v>
      </c>
      <c r="AN3470" s="2">
        <v>46174</v>
      </c>
      <c r="AO3470" s="3">
        <v>46174</v>
      </c>
    </row>
    <row r="3471" spans="1:41">
      <c r="A3471" s="1" t="s">
        <v>7112</v>
      </c>
      <c r="B3471" s="1" t="s">
        <v>3733</v>
      </c>
      <c r="E3471" s="1" t="s">
        <v>3734</v>
      </c>
      <c r="F3471">
        <v>46195.833333333336</v>
      </c>
      <c r="G3471">
        <v>46196.833333333336</v>
      </c>
      <c r="H3471">
        <v>46173.833333333336</v>
      </c>
      <c r="I3471">
        <v>46203.833333333336</v>
      </c>
      <c r="J3471" s="1" t="s">
        <v>3760</v>
      </c>
      <c r="K3471" s="1" t="s">
        <v>76</v>
      </c>
      <c r="L3471" s="1" t="s">
        <v>3761</v>
      </c>
      <c r="M3471" s="1" t="s">
        <v>3766</v>
      </c>
      <c r="N3471" s="1" t="s">
        <v>3738</v>
      </c>
      <c r="O3471" s="1" t="s">
        <v>49</v>
      </c>
      <c r="P3471">
        <v>321.26580000000001</v>
      </c>
      <c r="Q3471" s="1" t="s">
        <v>3763</v>
      </c>
      <c r="R3471">
        <v>2.5999966382976341E-2</v>
      </c>
      <c r="S3471" s="1" t="s">
        <v>51</v>
      </c>
      <c r="T3471" s="1" t="s">
        <v>52</v>
      </c>
      <c r="U3471">
        <v>8.3529</v>
      </c>
      <c r="V3471">
        <v>7.7103999999999999</v>
      </c>
      <c r="W3471">
        <v>7.7103999999999999</v>
      </c>
      <c r="X3471" s="1" t="s">
        <v>53</v>
      </c>
      <c r="Y3471" s="1" t="s">
        <v>49</v>
      </c>
      <c r="Z3471" s="1" t="s">
        <v>3761</v>
      </c>
      <c r="AA3471" s="1" t="s">
        <v>3741</v>
      </c>
      <c r="AB3471" s="1" t="s">
        <v>3742</v>
      </c>
      <c r="AC3471" s="1" t="s">
        <v>67</v>
      </c>
      <c r="AD3471" s="1" t="s">
        <v>3743</v>
      </c>
      <c r="AE3471" s="1" t="s">
        <v>3744</v>
      </c>
      <c r="AF3471" s="1" t="s">
        <v>70</v>
      </c>
      <c r="AG3471" s="1" t="s">
        <v>3745</v>
      </c>
      <c r="AH3471">
        <v>1667</v>
      </c>
      <c r="AI3471" s="1" t="s">
        <v>70</v>
      </c>
      <c r="AJ3471" s="1" t="s">
        <v>71</v>
      </c>
      <c r="AK3471" s="1" t="s">
        <v>72</v>
      </c>
      <c r="AL3471">
        <v>1</v>
      </c>
      <c r="AM3471" s="1" t="s">
        <v>7113</v>
      </c>
      <c r="AN3471" s="2">
        <v>46174</v>
      </c>
      <c r="AO3471" s="3">
        <v>46174</v>
      </c>
    </row>
    <row r="3472" spans="1:41">
      <c r="A3472" s="1" t="s">
        <v>7114</v>
      </c>
      <c r="B3472" s="1" t="s">
        <v>3733</v>
      </c>
      <c r="E3472" s="1" t="s">
        <v>3734</v>
      </c>
      <c r="F3472">
        <v>46195.833333333336</v>
      </c>
      <c r="G3472">
        <v>46196.833333333336</v>
      </c>
      <c r="H3472">
        <v>46173.833333333336</v>
      </c>
      <c r="I3472">
        <v>46203.833333333336</v>
      </c>
      <c r="J3472" s="1" t="s">
        <v>3769</v>
      </c>
      <c r="K3472" s="1" t="s">
        <v>87</v>
      </c>
      <c r="L3472" s="1" t="s">
        <v>3770</v>
      </c>
      <c r="M3472" s="1" t="s">
        <v>3771</v>
      </c>
      <c r="N3472" s="1" t="s">
        <v>3738</v>
      </c>
      <c r="O3472" s="1" t="s">
        <v>49</v>
      </c>
      <c r="P3472">
        <v>411.76819999999998</v>
      </c>
      <c r="Q3472" s="1" t="s">
        <v>3739</v>
      </c>
      <c r="R3472">
        <v>8.2600113364752314E-2</v>
      </c>
      <c r="S3472" s="1" t="s">
        <v>3740</v>
      </c>
      <c r="T3472" s="1" t="s">
        <v>52</v>
      </c>
      <c r="U3472">
        <v>34.012099999999997</v>
      </c>
      <c r="V3472">
        <v>28.033100000000001</v>
      </c>
      <c r="W3472">
        <v>28.033100000000001</v>
      </c>
      <c r="X3472" s="1" t="s">
        <v>53</v>
      </c>
      <c r="Y3472" s="1" t="s">
        <v>49</v>
      </c>
      <c r="Z3472" s="1" t="s">
        <v>3770</v>
      </c>
      <c r="AA3472" s="1" t="s">
        <v>3741</v>
      </c>
      <c r="AB3472" s="1" t="s">
        <v>3742</v>
      </c>
      <c r="AC3472" s="1" t="s">
        <v>67</v>
      </c>
      <c r="AD3472" s="1" t="s">
        <v>3743</v>
      </c>
      <c r="AE3472" s="1" t="s">
        <v>3744</v>
      </c>
      <c r="AF3472" s="1" t="s">
        <v>70</v>
      </c>
      <c r="AG3472" s="1" t="s">
        <v>3745</v>
      </c>
      <c r="AH3472">
        <v>1668</v>
      </c>
      <c r="AI3472" s="1" t="s">
        <v>70</v>
      </c>
      <c r="AJ3472" s="1" t="s">
        <v>71</v>
      </c>
      <c r="AK3472" s="1" t="s">
        <v>72</v>
      </c>
      <c r="AL3472">
        <v>1</v>
      </c>
      <c r="AM3472" s="1" t="s">
        <v>7115</v>
      </c>
      <c r="AN3472" s="2">
        <v>46174</v>
      </c>
      <c r="AO3472" s="3">
        <v>46174</v>
      </c>
    </row>
    <row r="3473" spans="1:41">
      <c r="A3473" s="1" t="s">
        <v>7116</v>
      </c>
      <c r="B3473" s="1" t="s">
        <v>3733</v>
      </c>
      <c r="E3473" s="1" t="s">
        <v>3734</v>
      </c>
      <c r="F3473">
        <v>46195.833333333336</v>
      </c>
      <c r="G3473">
        <v>46196.833333333336</v>
      </c>
      <c r="H3473">
        <v>46173.833333333336</v>
      </c>
      <c r="I3473">
        <v>46203.833333333336</v>
      </c>
      <c r="J3473" s="1" t="s">
        <v>3769</v>
      </c>
      <c r="K3473" s="1" t="s">
        <v>87</v>
      </c>
      <c r="L3473" s="1" t="s">
        <v>3770</v>
      </c>
      <c r="M3473" s="1" t="s">
        <v>3774</v>
      </c>
      <c r="N3473" s="1" t="s">
        <v>3738</v>
      </c>
      <c r="O3473" s="1" t="s">
        <v>49</v>
      </c>
      <c r="P3473">
        <v>424.50330000000002</v>
      </c>
      <c r="Q3473" s="1" t="s">
        <v>3739</v>
      </c>
      <c r="R3473">
        <v>8.2600064593137429E-2</v>
      </c>
      <c r="S3473" s="1" t="s">
        <v>3740</v>
      </c>
      <c r="T3473" s="1" t="s">
        <v>52</v>
      </c>
      <c r="U3473">
        <v>35.064</v>
      </c>
      <c r="V3473">
        <v>28.900099999999998</v>
      </c>
      <c r="W3473">
        <v>28.900099999999998</v>
      </c>
      <c r="X3473" s="1" t="s">
        <v>53</v>
      </c>
      <c r="Y3473" s="1" t="s">
        <v>49</v>
      </c>
      <c r="Z3473" s="1" t="s">
        <v>3770</v>
      </c>
      <c r="AA3473" s="1" t="s">
        <v>3741</v>
      </c>
      <c r="AB3473" s="1" t="s">
        <v>3742</v>
      </c>
      <c r="AC3473" s="1" t="s">
        <v>67</v>
      </c>
      <c r="AD3473" s="1" t="s">
        <v>3743</v>
      </c>
      <c r="AE3473" s="1" t="s">
        <v>3744</v>
      </c>
      <c r="AF3473" s="1" t="s">
        <v>70</v>
      </c>
      <c r="AG3473" s="1" t="s">
        <v>3745</v>
      </c>
      <c r="AH3473">
        <v>1669</v>
      </c>
      <c r="AI3473" s="1" t="s">
        <v>70</v>
      </c>
      <c r="AJ3473" s="1" t="s">
        <v>71</v>
      </c>
      <c r="AK3473" s="1" t="s">
        <v>72</v>
      </c>
      <c r="AL3473">
        <v>1</v>
      </c>
      <c r="AM3473" s="1" t="s">
        <v>7117</v>
      </c>
      <c r="AN3473" s="2">
        <v>46174</v>
      </c>
      <c r="AO3473" s="3">
        <v>46174</v>
      </c>
    </row>
    <row r="3474" spans="1:41">
      <c r="A3474" s="1" t="s">
        <v>7118</v>
      </c>
      <c r="B3474" s="1" t="s">
        <v>3733</v>
      </c>
      <c r="E3474" s="1" t="s">
        <v>3734</v>
      </c>
      <c r="F3474">
        <v>46195.833333333336</v>
      </c>
      <c r="G3474">
        <v>46196.833333333336</v>
      </c>
      <c r="H3474">
        <v>46173.833333333336</v>
      </c>
      <c r="I3474">
        <v>46203.833333333336</v>
      </c>
      <c r="J3474" s="1" t="s">
        <v>3777</v>
      </c>
      <c r="K3474" s="1" t="s">
        <v>107</v>
      </c>
      <c r="L3474" s="1" t="s">
        <v>3778</v>
      </c>
      <c r="M3474" s="1" t="s">
        <v>3779</v>
      </c>
      <c r="N3474" s="1" t="s">
        <v>3738</v>
      </c>
      <c r="O3474" s="1" t="s">
        <v>49</v>
      </c>
      <c r="P3474">
        <v>314.56189999999998</v>
      </c>
      <c r="Q3474" s="1" t="s">
        <v>3780</v>
      </c>
      <c r="R3474">
        <v>0.49999984104877288</v>
      </c>
      <c r="S3474" s="1" t="s">
        <v>51</v>
      </c>
      <c r="T3474" s="1" t="s">
        <v>52</v>
      </c>
      <c r="U3474">
        <v>157.2809</v>
      </c>
      <c r="V3474">
        <v>144.6985</v>
      </c>
      <c r="W3474">
        <v>144.6985</v>
      </c>
      <c r="X3474" s="1" t="s">
        <v>53</v>
      </c>
      <c r="Y3474" s="1" t="s">
        <v>49</v>
      </c>
      <c r="Z3474" s="1" t="s">
        <v>3778</v>
      </c>
      <c r="AA3474" s="1" t="s">
        <v>3781</v>
      </c>
      <c r="AB3474" s="1" t="s">
        <v>3742</v>
      </c>
      <c r="AC3474" s="1" t="s">
        <v>67</v>
      </c>
      <c r="AD3474" s="1" t="s">
        <v>3743</v>
      </c>
      <c r="AE3474" s="1" t="s">
        <v>3744</v>
      </c>
      <c r="AF3474" s="1" t="s">
        <v>70</v>
      </c>
      <c r="AG3474" s="1" t="s">
        <v>3745</v>
      </c>
      <c r="AH3474">
        <v>1670</v>
      </c>
      <c r="AI3474" s="1" t="s">
        <v>113</v>
      </c>
      <c r="AJ3474" s="1" t="s">
        <v>114</v>
      </c>
      <c r="AK3474" s="1" t="s">
        <v>115</v>
      </c>
      <c r="AL3474">
        <v>1</v>
      </c>
      <c r="AM3474" s="1" t="s">
        <v>7119</v>
      </c>
      <c r="AN3474" s="2">
        <v>46174</v>
      </c>
      <c r="AO3474" s="3">
        <v>46174</v>
      </c>
    </row>
    <row r="3475" spans="1:41">
      <c r="A3475" s="1" t="s">
        <v>7120</v>
      </c>
      <c r="B3475" s="1" t="s">
        <v>3733</v>
      </c>
      <c r="E3475" s="1" t="s">
        <v>3734</v>
      </c>
      <c r="F3475">
        <v>46195.833333333336</v>
      </c>
      <c r="G3475">
        <v>46196.833333333336</v>
      </c>
      <c r="H3475">
        <v>46173.833333333336</v>
      </c>
      <c r="I3475">
        <v>46203.833333333336</v>
      </c>
      <c r="J3475" s="1" t="s">
        <v>3777</v>
      </c>
      <c r="K3475" s="1" t="s">
        <v>107</v>
      </c>
      <c r="L3475" s="1" t="s">
        <v>3778</v>
      </c>
      <c r="M3475" s="1" t="s">
        <v>3784</v>
      </c>
      <c r="N3475" s="1" t="s">
        <v>3738</v>
      </c>
      <c r="O3475" s="1" t="s">
        <v>49</v>
      </c>
      <c r="P3475">
        <v>270.47410000000002</v>
      </c>
      <c r="Q3475" s="1" t="s">
        <v>3780</v>
      </c>
      <c r="R3475">
        <v>0.50000018486058373</v>
      </c>
      <c r="S3475" s="1" t="s">
        <v>51</v>
      </c>
      <c r="T3475" s="1" t="s">
        <v>52</v>
      </c>
      <c r="U3475">
        <v>135.2371</v>
      </c>
      <c r="V3475">
        <v>124.4181</v>
      </c>
      <c r="W3475">
        <v>124.4181</v>
      </c>
      <c r="X3475" s="1" t="s">
        <v>53</v>
      </c>
      <c r="Y3475" s="1" t="s">
        <v>49</v>
      </c>
      <c r="Z3475" s="1" t="s">
        <v>3778</v>
      </c>
      <c r="AA3475" s="1" t="s">
        <v>3781</v>
      </c>
      <c r="AB3475" s="1" t="s">
        <v>3742</v>
      </c>
      <c r="AC3475" s="1" t="s">
        <v>67</v>
      </c>
      <c r="AD3475" s="1" t="s">
        <v>3743</v>
      </c>
      <c r="AE3475" s="1" t="s">
        <v>3744</v>
      </c>
      <c r="AF3475" s="1" t="s">
        <v>70</v>
      </c>
      <c r="AG3475" s="1" t="s">
        <v>3745</v>
      </c>
      <c r="AH3475">
        <v>1671</v>
      </c>
      <c r="AI3475" s="1" t="s">
        <v>113</v>
      </c>
      <c r="AJ3475" s="1" t="s">
        <v>114</v>
      </c>
      <c r="AK3475" s="1" t="s">
        <v>115</v>
      </c>
      <c r="AL3475">
        <v>1</v>
      </c>
      <c r="AM3475" s="1" t="s">
        <v>7121</v>
      </c>
      <c r="AN3475" s="2">
        <v>46174</v>
      </c>
      <c r="AO3475" s="3">
        <v>46174</v>
      </c>
    </row>
    <row r="3476" spans="1:41">
      <c r="A3476" s="1" t="s">
        <v>7122</v>
      </c>
      <c r="B3476" s="1" t="s">
        <v>3733</v>
      </c>
      <c r="E3476" s="1" t="s">
        <v>3787</v>
      </c>
      <c r="F3476">
        <v>46195.833333333336</v>
      </c>
      <c r="G3476">
        <v>46196.833333333336</v>
      </c>
      <c r="H3476">
        <v>46173.833333333336</v>
      </c>
      <c r="I3476">
        <v>46203.833333333336</v>
      </c>
      <c r="J3476" s="1" t="s">
        <v>3735</v>
      </c>
      <c r="K3476" s="1" t="s">
        <v>45</v>
      </c>
      <c r="L3476" s="1" t="s">
        <v>3736</v>
      </c>
      <c r="M3476" s="1" t="s">
        <v>3788</v>
      </c>
      <c r="N3476" s="1" t="s">
        <v>3738</v>
      </c>
      <c r="O3476" s="1" t="s">
        <v>49</v>
      </c>
      <c r="P3476">
        <v>678.75189999999998</v>
      </c>
      <c r="Q3476" s="1" t="s">
        <v>3739</v>
      </c>
      <c r="R3476">
        <v>3.1610961236351605E-2</v>
      </c>
      <c r="S3476" s="1" t="s">
        <v>3740</v>
      </c>
      <c r="T3476" s="1" t="s">
        <v>52</v>
      </c>
      <c r="U3476">
        <v>21.456</v>
      </c>
      <c r="V3476">
        <v>17.41</v>
      </c>
      <c r="W3476">
        <v>17.41</v>
      </c>
      <c r="X3476" s="1" t="s">
        <v>53</v>
      </c>
      <c r="Y3476" s="1" t="s">
        <v>49</v>
      </c>
      <c r="Z3476" s="1" t="s">
        <v>3736</v>
      </c>
      <c r="AA3476" s="1" t="s">
        <v>3789</v>
      </c>
      <c r="AB3476" s="1" t="s">
        <v>3790</v>
      </c>
      <c r="AC3476" s="1" t="s">
        <v>125</v>
      </c>
      <c r="AD3476" s="1" t="s">
        <v>3791</v>
      </c>
      <c r="AE3476" s="1" t="s">
        <v>3792</v>
      </c>
      <c r="AF3476" s="1" t="s">
        <v>70</v>
      </c>
      <c r="AG3476" s="1" t="s">
        <v>3745</v>
      </c>
      <c r="AH3476">
        <v>1672</v>
      </c>
      <c r="AI3476" s="1" t="s">
        <v>70</v>
      </c>
      <c r="AJ3476" s="1" t="s">
        <v>71</v>
      </c>
      <c r="AK3476" s="1" t="s">
        <v>72</v>
      </c>
      <c r="AL3476">
        <v>1</v>
      </c>
      <c r="AM3476" s="1" t="s">
        <v>7123</v>
      </c>
      <c r="AN3476" s="2">
        <v>46174</v>
      </c>
      <c r="AO3476" s="3">
        <v>46174</v>
      </c>
    </row>
    <row r="3477" spans="1:41">
      <c r="A3477" s="1" t="s">
        <v>7124</v>
      </c>
      <c r="B3477" s="1" t="s">
        <v>3733</v>
      </c>
      <c r="E3477" s="1" t="s">
        <v>3787</v>
      </c>
      <c r="F3477">
        <v>46195.833333333336</v>
      </c>
      <c r="G3477">
        <v>46196.833333333336</v>
      </c>
      <c r="H3477">
        <v>46173.833333333336</v>
      </c>
      <c r="I3477">
        <v>46203.833333333336</v>
      </c>
      <c r="J3477" s="1" t="s">
        <v>3735</v>
      </c>
      <c r="K3477" s="1" t="s">
        <v>45</v>
      </c>
      <c r="L3477" s="1" t="s">
        <v>3736</v>
      </c>
      <c r="M3477" s="1" t="s">
        <v>3795</v>
      </c>
      <c r="N3477" s="1" t="s">
        <v>3738</v>
      </c>
      <c r="O3477" s="1" t="s">
        <v>49</v>
      </c>
      <c r="P3477">
        <v>702.03980000000001</v>
      </c>
      <c r="Q3477" s="1" t="s">
        <v>3739</v>
      </c>
      <c r="R3477">
        <v>3.1611028320616581E-2</v>
      </c>
      <c r="S3477" s="1" t="s">
        <v>3740</v>
      </c>
      <c r="T3477" s="1" t="s">
        <v>52</v>
      </c>
      <c r="U3477">
        <v>22.1922</v>
      </c>
      <c r="V3477">
        <v>18.007300000000001</v>
      </c>
      <c r="W3477">
        <v>18.007300000000001</v>
      </c>
      <c r="X3477" s="1" t="s">
        <v>53</v>
      </c>
      <c r="Y3477" s="1" t="s">
        <v>49</v>
      </c>
      <c r="Z3477" s="1" t="s">
        <v>3736</v>
      </c>
      <c r="AA3477" s="1" t="s">
        <v>3789</v>
      </c>
      <c r="AB3477" s="1" t="s">
        <v>3790</v>
      </c>
      <c r="AC3477" s="1" t="s">
        <v>125</v>
      </c>
      <c r="AD3477" s="1" t="s">
        <v>3791</v>
      </c>
      <c r="AE3477" s="1" t="s">
        <v>3792</v>
      </c>
      <c r="AF3477" s="1" t="s">
        <v>70</v>
      </c>
      <c r="AG3477" s="1" t="s">
        <v>3745</v>
      </c>
      <c r="AH3477">
        <v>1673</v>
      </c>
      <c r="AI3477" s="1" t="s">
        <v>70</v>
      </c>
      <c r="AJ3477" s="1" t="s">
        <v>71</v>
      </c>
      <c r="AK3477" s="1" t="s">
        <v>72</v>
      </c>
      <c r="AL3477">
        <v>1</v>
      </c>
      <c r="AM3477" s="1" t="s">
        <v>7125</v>
      </c>
      <c r="AN3477" s="2">
        <v>46174</v>
      </c>
      <c r="AO3477" s="3">
        <v>46174</v>
      </c>
    </row>
    <row r="3478" spans="1:41">
      <c r="A3478" s="1" t="s">
        <v>7126</v>
      </c>
      <c r="B3478" s="1" t="s">
        <v>3733</v>
      </c>
      <c r="E3478" s="1" t="s">
        <v>3787</v>
      </c>
      <c r="F3478">
        <v>46195.833333333336</v>
      </c>
      <c r="G3478">
        <v>46196.833333333336</v>
      </c>
      <c r="H3478">
        <v>46173.833333333336</v>
      </c>
      <c r="I3478">
        <v>46203.833333333336</v>
      </c>
      <c r="J3478" s="1" t="s">
        <v>3751</v>
      </c>
      <c r="K3478" s="1" t="s">
        <v>124</v>
      </c>
      <c r="L3478" s="1" t="s">
        <v>3752</v>
      </c>
      <c r="M3478" s="1" t="s">
        <v>3798</v>
      </c>
      <c r="N3478" s="1" t="s">
        <v>3738</v>
      </c>
      <c r="O3478" s="1" t="s">
        <v>49</v>
      </c>
      <c r="P3478">
        <v>5.0815000000000001</v>
      </c>
      <c r="Q3478" s="1" t="s">
        <v>3754</v>
      </c>
      <c r="R3478">
        <v>6.2500639574928663</v>
      </c>
      <c r="S3478" s="1" t="s">
        <v>51</v>
      </c>
      <c r="T3478" s="1" t="s">
        <v>52</v>
      </c>
      <c r="U3478">
        <v>31.759699999999999</v>
      </c>
      <c r="V3478">
        <v>30.171700000000001</v>
      </c>
      <c r="W3478">
        <v>30.171700000000001</v>
      </c>
      <c r="X3478" s="1" t="s">
        <v>53</v>
      </c>
      <c r="Y3478" s="1" t="s">
        <v>49</v>
      </c>
      <c r="Z3478" s="1" t="s">
        <v>3752</v>
      </c>
      <c r="AA3478" s="1" t="s">
        <v>3789</v>
      </c>
      <c r="AB3478" s="1" t="s">
        <v>3790</v>
      </c>
      <c r="AC3478" s="1" t="s">
        <v>125</v>
      </c>
      <c r="AD3478" s="1" t="s">
        <v>3791</v>
      </c>
      <c r="AE3478" s="1" t="s">
        <v>3792</v>
      </c>
      <c r="AF3478" s="1" t="s">
        <v>70</v>
      </c>
      <c r="AG3478" s="1" t="s">
        <v>3745</v>
      </c>
      <c r="AH3478">
        <v>1674</v>
      </c>
      <c r="AI3478" s="1" t="s">
        <v>70</v>
      </c>
      <c r="AJ3478" s="1" t="s">
        <v>71</v>
      </c>
      <c r="AK3478" s="1" t="s">
        <v>72</v>
      </c>
      <c r="AL3478">
        <v>1</v>
      </c>
      <c r="AM3478" s="1" t="s">
        <v>7127</v>
      </c>
      <c r="AN3478" s="2">
        <v>46174</v>
      </c>
      <c r="AO3478" s="3">
        <v>46174</v>
      </c>
    </row>
    <row r="3479" spans="1:41">
      <c r="A3479" s="1" t="s">
        <v>7128</v>
      </c>
      <c r="B3479" s="1" t="s">
        <v>3733</v>
      </c>
      <c r="E3479" s="1" t="s">
        <v>3787</v>
      </c>
      <c r="F3479">
        <v>46195.833333333336</v>
      </c>
      <c r="G3479">
        <v>46196.833333333336</v>
      </c>
      <c r="H3479">
        <v>46173.833333333336</v>
      </c>
      <c r="I3479">
        <v>46203.833333333336</v>
      </c>
      <c r="J3479" s="1" t="s">
        <v>3751</v>
      </c>
      <c r="K3479" s="1" t="s">
        <v>124</v>
      </c>
      <c r="L3479" s="1" t="s">
        <v>3752</v>
      </c>
      <c r="M3479" s="1" t="s">
        <v>3801</v>
      </c>
      <c r="N3479" s="1" t="s">
        <v>3738</v>
      </c>
      <c r="O3479" s="1" t="s">
        <v>49</v>
      </c>
      <c r="P3479">
        <v>5.7114000000000003</v>
      </c>
      <c r="Q3479" s="1" t="s">
        <v>3754</v>
      </c>
      <c r="R3479">
        <v>6.2500087544209819</v>
      </c>
      <c r="S3479" s="1" t="s">
        <v>51</v>
      </c>
      <c r="T3479" s="1" t="s">
        <v>52</v>
      </c>
      <c r="U3479">
        <v>35.696300000000001</v>
      </c>
      <c r="V3479">
        <v>33.911499999999997</v>
      </c>
      <c r="W3479">
        <v>33.911499999999997</v>
      </c>
      <c r="X3479" s="1" t="s">
        <v>53</v>
      </c>
      <c r="Y3479" s="1" t="s">
        <v>49</v>
      </c>
      <c r="Z3479" s="1" t="s">
        <v>3752</v>
      </c>
      <c r="AA3479" s="1" t="s">
        <v>3789</v>
      </c>
      <c r="AB3479" s="1" t="s">
        <v>3790</v>
      </c>
      <c r="AC3479" s="1" t="s">
        <v>125</v>
      </c>
      <c r="AD3479" s="1" t="s">
        <v>3791</v>
      </c>
      <c r="AE3479" s="1" t="s">
        <v>3792</v>
      </c>
      <c r="AF3479" s="1" t="s">
        <v>70</v>
      </c>
      <c r="AG3479" s="1" t="s">
        <v>3745</v>
      </c>
      <c r="AH3479">
        <v>1675</v>
      </c>
      <c r="AI3479" s="1" t="s">
        <v>70</v>
      </c>
      <c r="AJ3479" s="1" t="s">
        <v>71</v>
      </c>
      <c r="AK3479" s="1" t="s">
        <v>72</v>
      </c>
      <c r="AL3479">
        <v>1</v>
      </c>
      <c r="AM3479" s="1" t="s">
        <v>7129</v>
      </c>
      <c r="AN3479" s="2">
        <v>46174</v>
      </c>
      <c r="AO3479" s="3">
        <v>46174</v>
      </c>
    </row>
    <row r="3480" spans="1:41">
      <c r="A3480" s="1" t="s">
        <v>7130</v>
      </c>
      <c r="B3480" s="1" t="s">
        <v>3733</v>
      </c>
      <c r="E3480" s="1" t="s">
        <v>3787</v>
      </c>
      <c r="F3480">
        <v>46195.833333333336</v>
      </c>
      <c r="G3480">
        <v>46196.833333333336</v>
      </c>
      <c r="H3480">
        <v>46173.833333333336</v>
      </c>
      <c r="I3480">
        <v>46203.833333333336</v>
      </c>
      <c r="J3480" s="1" t="s">
        <v>3760</v>
      </c>
      <c r="K3480" s="1" t="s">
        <v>76</v>
      </c>
      <c r="L3480" s="1" t="s">
        <v>3761</v>
      </c>
      <c r="M3480" s="1" t="s">
        <v>3804</v>
      </c>
      <c r="N3480" s="1" t="s">
        <v>3738</v>
      </c>
      <c r="O3480" s="1" t="s">
        <v>49</v>
      </c>
      <c r="P3480">
        <v>149.68719999999999</v>
      </c>
      <c r="Q3480" s="1" t="s">
        <v>3763</v>
      </c>
      <c r="R3480">
        <v>2.6000219123612441E-2</v>
      </c>
      <c r="S3480" s="1" t="s">
        <v>51</v>
      </c>
      <c r="T3480" s="1" t="s">
        <v>52</v>
      </c>
      <c r="U3480">
        <v>3.8919000000000001</v>
      </c>
      <c r="V3480">
        <v>3.5924999999999998</v>
      </c>
      <c r="W3480">
        <v>3.5924999999999998</v>
      </c>
      <c r="X3480" s="1" t="s">
        <v>53</v>
      </c>
      <c r="Y3480" s="1" t="s">
        <v>49</v>
      </c>
      <c r="Z3480" s="1" t="s">
        <v>3761</v>
      </c>
      <c r="AA3480" s="1" t="s">
        <v>3789</v>
      </c>
      <c r="AB3480" s="1" t="s">
        <v>3790</v>
      </c>
      <c r="AC3480" s="1" t="s">
        <v>125</v>
      </c>
      <c r="AD3480" s="1" t="s">
        <v>3791</v>
      </c>
      <c r="AE3480" s="1" t="s">
        <v>3792</v>
      </c>
      <c r="AF3480" s="1" t="s">
        <v>70</v>
      </c>
      <c r="AG3480" s="1" t="s">
        <v>3745</v>
      </c>
      <c r="AH3480">
        <v>1676</v>
      </c>
      <c r="AI3480" s="1" t="s">
        <v>70</v>
      </c>
      <c r="AJ3480" s="1" t="s">
        <v>71</v>
      </c>
      <c r="AK3480" s="1" t="s">
        <v>72</v>
      </c>
      <c r="AL3480">
        <v>1</v>
      </c>
      <c r="AM3480" s="1" t="s">
        <v>7131</v>
      </c>
      <c r="AN3480" s="2">
        <v>46174</v>
      </c>
      <c r="AO3480" s="3">
        <v>46174</v>
      </c>
    </row>
    <row r="3481" spans="1:41">
      <c r="A3481" s="1" t="s">
        <v>7132</v>
      </c>
      <c r="B3481" s="1" t="s">
        <v>3733</v>
      </c>
      <c r="E3481" s="1" t="s">
        <v>3787</v>
      </c>
      <c r="F3481">
        <v>46195.833333333336</v>
      </c>
      <c r="G3481">
        <v>46196.833333333336</v>
      </c>
      <c r="H3481">
        <v>46173.833333333336</v>
      </c>
      <c r="I3481">
        <v>46203.833333333336</v>
      </c>
      <c r="J3481" s="1" t="s">
        <v>3760</v>
      </c>
      <c r="K3481" s="1" t="s">
        <v>76</v>
      </c>
      <c r="L3481" s="1" t="s">
        <v>3761</v>
      </c>
      <c r="M3481" s="1" t="s">
        <v>3807</v>
      </c>
      <c r="N3481" s="1" t="s">
        <v>3738</v>
      </c>
      <c r="O3481" s="1" t="s">
        <v>49</v>
      </c>
      <c r="P3481">
        <v>152.10900000000001</v>
      </c>
      <c r="Q3481" s="1" t="s">
        <v>3763</v>
      </c>
      <c r="R3481">
        <v>2.5999776476079654E-2</v>
      </c>
      <c r="S3481" s="1" t="s">
        <v>51</v>
      </c>
      <c r="T3481" s="1" t="s">
        <v>52</v>
      </c>
      <c r="U3481">
        <v>3.9548000000000001</v>
      </c>
      <c r="V3481">
        <v>3.6505999999999998</v>
      </c>
      <c r="W3481">
        <v>3.6505999999999998</v>
      </c>
      <c r="X3481" s="1" t="s">
        <v>53</v>
      </c>
      <c r="Y3481" s="1" t="s">
        <v>49</v>
      </c>
      <c r="Z3481" s="1" t="s">
        <v>3761</v>
      </c>
      <c r="AA3481" s="1" t="s">
        <v>3789</v>
      </c>
      <c r="AB3481" s="1" t="s">
        <v>3790</v>
      </c>
      <c r="AC3481" s="1" t="s">
        <v>125</v>
      </c>
      <c r="AD3481" s="1" t="s">
        <v>3791</v>
      </c>
      <c r="AE3481" s="1" t="s">
        <v>3792</v>
      </c>
      <c r="AF3481" s="1" t="s">
        <v>70</v>
      </c>
      <c r="AG3481" s="1" t="s">
        <v>3745</v>
      </c>
      <c r="AH3481">
        <v>1677</v>
      </c>
      <c r="AI3481" s="1" t="s">
        <v>70</v>
      </c>
      <c r="AJ3481" s="1" t="s">
        <v>71</v>
      </c>
      <c r="AK3481" s="1" t="s">
        <v>72</v>
      </c>
      <c r="AL3481">
        <v>1</v>
      </c>
      <c r="AM3481" s="1" t="s">
        <v>7133</v>
      </c>
      <c r="AN3481" s="2">
        <v>46174</v>
      </c>
      <c r="AO3481" s="3">
        <v>46174</v>
      </c>
    </row>
    <row r="3482" spans="1:41">
      <c r="A3482" s="1" t="s">
        <v>7134</v>
      </c>
      <c r="B3482" s="1" t="s">
        <v>3733</v>
      </c>
      <c r="E3482" s="1" t="s">
        <v>3787</v>
      </c>
      <c r="F3482">
        <v>46195.833333333336</v>
      </c>
      <c r="G3482">
        <v>46196.833333333336</v>
      </c>
      <c r="H3482">
        <v>46173.833333333336</v>
      </c>
      <c r="I3482">
        <v>46203.833333333336</v>
      </c>
      <c r="J3482" s="1" t="s">
        <v>3769</v>
      </c>
      <c r="K3482" s="1" t="s">
        <v>87</v>
      </c>
      <c r="L3482" s="1" t="s">
        <v>3770</v>
      </c>
      <c r="M3482" s="1" t="s">
        <v>3810</v>
      </c>
      <c r="N3482" s="1" t="s">
        <v>3738</v>
      </c>
      <c r="O3482" s="1" t="s">
        <v>49</v>
      </c>
      <c r="P3482">
        <v>177.55779999999999</v>
      </c>
      <c r="Q3482" s="1" t="s">
        <v>3739</v>
      </c>
      <c r="R3482">
        <v>8.2600144854239027E-2</v>
      </c>
      <c r="S3482" s="1" t="s">
        <v>3740</v>
      </c>
      <c r="T3482" s="1" t="s">
        <v>52</v>
      </c>
      <c r="U3482">
        <v>14.6663</v>
      </c>
      <c r="V3482">
        <v>12.088200000000001</v>
      </c>
      <c r="W3482">
        <v>12.088200000000001</v>
      </c>
      <c r="X3482" s="1" t="s">
        <v>53</v>
      </c>
      <c r="Y3482" s="1" t="s">
        <v>49</v>
      </c>
      <c r="Z3482" s="1" t="s">
        <v>3770</v>
      </c>
      <c r="AA3482" s="1" t="s">
        <v>3789</v>
      </c>
      <c r="AB3482" s="1" t="s">
        <v>3790</v>
      </c>
      <c r="AC3482" s="1" t="s">
        <v>125</v>
      </c>
      <c r="AD3482" s="1" t="s">
        <v>3791</v>
      </c>
      <c r="AE3482" s="1" t="s">
        <v>3792</v>
      </c>
      <c r="AF3482" s="1" t="s">
        <v>70</v>
      </c>
      <c r="AG3482" s="1" t="s">
        <v>3745</v>
      </c>
      <c r="AH3482">
        <v>1678</v>
      </c>
      <c r="AI3482" s="1" t="s">
        <v>70</v>
      </c>
      <c r="AJ3482" s="1" t="s">
        <v>71</v>
      </c>
      <c r="AK3482" s="1" t="s">
        <v>72</v>
      </c>
      <c r="AL3482">
        <v>1</v>
      </c>
      <c r="AM3482" s="1" t="s">
        <v>7135</v>
      </c>
      <c r="AN3482" s="2">
        <v>46174</v>
      </c>
      <c r="AO3482" s="3">
        <v>46174</v>
      </c>
    </row>
    <row r="3483" spans="1:41">
      <c r="A3483" s="1" t="s">
        <v>7136</v>
      </c>
      <c r="B3483" s="1" t="s">
        <v>3733</v>
      </c>
      <c r="E3483" s="1" t="s">
        <v>3787</v>
      </c>
      <c r="F3483">
        <v>46195.833333333336</v>
      </c>
      <c r="G3483">
        <v>46196.833333333336</v>
      </c>
      <c r="H3483">
        <v>46173.833333333336</v>
      </c>
      <c r="I3483">
        <v>46203.833333333336</v>
      </c>
      <c r="J3483" s="1" t="s">
        <v>3769</v>
      </c>
      <c r="K3483" s="1" t="s">
        <v>87</v>
      </c>
      <c r="L3483" s="1" t="s">
        <v>3770</v>
      </c>
      <c r="M3483" s="1" t="s">
        <v>3813</v>
      </c>
      <c r="N3483" s="1" t="s">
        <v>3738</v>
      </c>
      <c r="O3483" s="1" t="s">
        <v>49</v>
      </c>
      <c r="P3483">
        <v>171.4975</v>
      </c>
      <c r="Q3483" s="1" t="s">
        <v>3739</v>
      </c>
      <c r="R3483">
        <v>8.2600037901427129E-2</v>
      </c>
      <c r="S3483" s="1" t="s">
        <v>3740</v>
      </c>
      <c r="T3483" s="1" t="s">
        <v>52</v>
      </c>
      <c r="U3483">
        <v>14.165699999999999</v>
      </c>
      <c r="V3483">
        <v>11.6755</v>
      </c>
      <c r="W3483">
        <v>11.6755</v>
      </c>
      <c r="X3483" s="1" t="s">
        <v>53</v>
      </c>
      <c r="Y3483" s="1" t="s">
        <v>49</v>
      </c>
      <c r="Z3483" s="1" t="s">
        <v>3770</v>
      </c>
      <c r="AA3483" s="1" t="s">
        <v>3789</v>
      </c>
      <c r="AB3483" s="1" t="s">
        <v>3790</v>
      </c>
      <c r="AC3483" s="1" t="s">
        <v>125</v>
      </c>
      <c r="AD3483" s="1" t="s">
        <v>3791</v>
      </c>
      <c r="AE3483" s="1" t="s">
        <v>3792</v>
      </c>
      <c r="AF3483" s="1" t="s">
        <v>70</v>
      </c>
      <c r="AG3483" s="1" t="s">
        <v>3745</v>
      </c>
      <c r="AH3483">
        <v>1679</v>
      </c>
      <c r="AI3483" s="1" t="s">
        <v>70</v>
      </c>
      <c r="AJ3483" s="1" t="s">
        <v>71</v>
      </c>
      <c r="AK3483" s="1" t="s">
        <v>72</v>
      </c>
      <c r="AL3483">
        <v>1</v>
      </c>
      <c r="AM3483" s="1" t="s">
        <v>7137</v>
      </c>
      <c r="AN3483" s="2">
        <v>46174</v>
      </c>
      <c r="AO3483" s="3">
        <v>46174</v>
      </c>
    </row>
    <row r="3484" spans="1:41">
      <c r="A3484" s="1" t="s">
        <v>7138</v>
      </c>
      <c r="B3484" s="1" t="s">
        <v>3733</v>
      </c>
      <c r="E3484" s="1" t="s">
        <v>3787</v>
      </c>
      <c r="F3484">
        <v>46195.833333333336</v>
      </c>
      <c r="G3484">
        <v>46196.833333333336</v>
      </c>
      <c r="H3484">
        <v>46173.833333333336</v>
      </c>
      <c r="I3484">
        <v>46203.833333333336</v>
      </c>
      <c r="J3484" s="1" t="s">
        <v>3777</v>
      </c>
      <c r="K3484" s="1" t="s">
        <v>107</v>
      </c>
      <c r="L3484" s="1" t="s">
        <v>3778</v>
      </c>
      <c r="M3484" s="1" t="s">
        <v>3816</v>
      </c>
      <c r="N3484" s="1" t="s">
        <v>3738</v>
      </c>
      <c r="O3484" s="1" t="s">
        <v>49</v>
      </c>
      <c r="P3484">
        <v>141.07769999999999</v>
      </c>
      <c r="Q3484" s="1" t="s">
        <v>3780</v>
      </c>
      <c r="R3484">
        <v>0.49999964558537607</v>
      </c>
      <c r="S3484" s="1" t="s">
        <v>51</v>
      </c>
      <c r="T3484" s="1" t="s">
        <v>52</v>
      </c>
      <c r="U3484">
        <v>70.538799999999995</v>
      </c>
      <c r="V3484">
        <v>64.895700000000005</v>
      </c>
      <c r="W3484">
        <v>64.895700000000005</v>
      </c>
      <c r="X3484" s="1" t="s">
        <v>53</v>
      </c>
      <c r="Y3484" s="1" t="s">
        <v>49</v>
      </c>
      <c r="Z3484" s="1" t="s">
        <v>3778</v>
      </c>
      <c r="AA3484" s="1" t="s">
        <v>3817</v>
      </c>
      <c r="AB3484" s="1" t="s">
        <v>3790</v>
      </c>
      <c r="AC3484" s="1" t="s">
        <v>125</v>
      </c>
      <c r="AD3484" s="1" t="s">
        <v>3791</v>
      </c>
      <c r="AE3484" s="1" t="s">
        <v>3792</v>
      </c>
      <c r="AF3484" s="1" t="s">
        <v>70</v>
      </c>
      <c r="AG3484" s="1" t="s">
        <v>3745</v>
      </c>
      <c r="AH3484">
        <v>1680</v>
      </c>
      <c r="AI3484" s="1" t="s">
        <v>113</v>
      </c>
      <c r="AJ3484" s="1" t="s">
        <v>114</v>
      </c>
      <c r="AK3484" s="1" t="s">
        <v>115</v>
      </c>
      <c r="AL3484">
        <v>1</v>
      </c>
      <c r="AM3484" s="1" t="s">
        <v>7139</v>
      </c>
      <c r="AN3484" s="2">
        <v>46174</v>
      </c>
      <c r="AO3484" s="3">
        <v>46174</v>
      </c>
    </row>
    <row r="3485" spans="1:41">
      <c r="A3485" s="1" t="s">
        <v>7140</v>
      </c>
      <c r="B3485" s="1" t="s">
        <v>3733</v>
      </c>
      <c r="E3485" s="1" t="s">
        <v>3787</v>
      </c>
      <c r="F3485">
        <v>46195.833333333336</v>
      </c>
      <c r="G3485">
        <v>46196.833333333336</v>
      </c>
      <c r="H3485">
        <v>46173.833333333336</v>
      </c>
      <c r="I3485">
        <v>46203.833333333336</v>
      </c>
      <c r="J3485" s="1" t="s">
        <v>3777</v>
      </c>
      <c r="K3485" s="1" t="s">
        <v>107</v>
      </c>
      <c r="L3485" s="1" t="s">
        <v>3778</v>
      </c>
      <c r="M3485" s="1" t="s">
        <v>3820</v>
      </c>
      <c r="N3485" s="1" t="s">
        <v>3738</v>
      </c>
      <c r="O3485" s="1" t="s">
        <v>49</v>
      </c>
      <c r="P3485">
        <v>124.90219999999999</v>
      </c>
      <c r="Q3485" s="1" t="s">
        <v>3780</v>
      </c>
      <c r="R3485">
        <v>0.5</v>
      </c>
      <c r="S3485" s="1" t="s">
        <v>51</v>
      </c>
      <c r="T3485" s="1" t="s">
        <v>52</v>
      </c>
      <c r="U3485">
        <v>62.451099999999997</v>
      </c>
      <c r="V3485">
        <v>57.454999999999998</v>
      </c>
      <c r="W3485">
        <v>57.454999999999998</v>
      </c>
      <c r="X3485" s="1" t="s">
        <v>53</v>
      </c>
      <c r="Y3485" s="1" t="s">
        <v>49</v>
      </c>
      <c r="Z3485" s="1" t="s">
        <v>3778</v>
      </c>
      <c r="AA3485" s="1" t="s">
        <v>3817</v>
      </c>
      <c r="AB3485" s="1" t="s">
        <v>3790</v>
      </c>
      <c r="AC3485" s="1" t="s">
        <v>125</v>
      </c>
      <c r="AD3485" s="1" t="s">
        <v>3791</v>
      </c>
      <c r="AE3485" s="1" t="s">
        <v>3792</v>
      </c>
      <c r="AF3485" s="1" t="s">
        <v>70</v>
      </c>
      <c r="AG3485" s="1" t="s">
        <v>3745</v>
      </c>
      <c r="AH3485">
        <v>1681</v>
      </c>
      <c r="AI3485" s="1" t="s">
        <v>113</v>
      </c>
      <c r="AJ3485" s="1" t="s">
        <v>114</v>
      </c>
      <c r="AK3485" s="1" t="s">
        <v>115</v>
      </c>
      <c r="AL3485">
        <v>1</v>
      </c>
      <c r="AM3485" s="1" t="s">
        <v>7141</v>
      </c>
      <c r="AN3485" s="2">
        <v>46174</v>
      </c>
      <c r="AO3485" s="3">
        <v>46174</v>
      </c>
    </row>
    <row r="3486" spans="1:41">
      <c r="A3486" s="1" t="s">
        <v>7142</v>
      </c>
      <c r="B3486" s="1" t="s">
        <v>3733</v>
      </c>
      <c r="E3486" s="1" t="s">
        <v>3734</v>
      </c>
      <c r="F3486">
        <v>46196.833333333336</v>
      </c>
      <c r="G3486">
        <v>46197.833333333336</v>
      </c>
      <c r="H3486">
        <v>46173.833333333336</v>
      </c>
      <c r="I3486">
        <v>46203.833333333336</v>
      </c>
      <c r="J3486" s="1" t="s">
        <v>3735</v>
      </c>
      <c r="K3486" s="1" t="s">
        <v>45</v>
      </c>
      <c r="L3486" s="1" t="s">
        <v>3736</v>
      </c>
      <c r="M3486" s="1" t="s">
        <v>3737</v>
      </c>
      <c r="N3486" s="1" t="s">
        <v>3738</v>
      </c>
      <c r="O3486" s="1" t="s">
        <v>49</v>
      </c>
      <c r="P3486">
        <v>1435.1784</v>
      </c>
      <c r="Q3486" s="1" t="s">
        <v>3739</v>
      </c>
      <c r="R3486">
        <v>3.1610982996957034E-2</v>
      </c>
      <c r="S3486" s="1" t="s">
        <v>3740</v>
      </c>
      <c r="T3486" s="1" t="s">
        <v>52</v>
      </c>
      <c r="U3486">
        <v>45.367400000000004</v>
      </c>
      <c r="V3486">
        <v>36.8123</v>
      </c>
      <c r="W3486">
        <v>36.8123</v>
      </c>
      <c r="X3486" s="1" t="s">
        <v>53</v>
      </c>
      <c r="Y3486" s="1" t="s">
        <v>49</v>
      </c>
      <c r="Z3486" s="1" t="s">
        <v>3736</v>
      </c>
      <c r="AA3486" s="1" t="s">
        <v>3741</v>
      </c>
      <c r="AB3486" s="1" t="s">
        <v>3742</v>
      </c>
      <c r="AC3486" s="1" t="s">
        <v>67</v>
      </c>
      <c r="AD3486" s="1" t="s">
        <v>3743</v>
      </c>
      <c r="AE3486" s="1" t="s">
        <v>3744</v>
      </c>
      <c r="AF3486" s="1" t="s">
        <v>70</v>
      </c>
      <c r="AG3486" s="1" t="s">
        <v>3745</v>
      </c>
      <c r="AH3486">
        <v>1682</v>
      </c>
      <c r="AI3486" s="1" t="s">
        <v>70</v>
      </c>
      <c r="AJ3486" s="1" t="s">
        <v>71</v>
      </c>
      <c r="AK3486" s="1" t="s">
        <v>72</v>
      </c>
      <c r="AL3486">
        <v>1</v>
      </c>
      <c r="AM3486" s="1" t="s">
        <v>7143</v>
      </c>
      <c r="AN3486" s="2">
        <v>46174</v>
      </c>
      <c r="AO3486" s="3">
        <v>46174</v>
      </c>
    </row>
    <row r="3487" spans="1:41">
      <c r="A3487" s="1" t="s">
        <v>7144</v>
      </c>
      <c r="B3487" s="1" t="s">
        <v>3733</v>
      </c>
      <c r="E3487" s="1" t="s">
        <v>3734</v>
      </c>
      <c r="F3487">
        <v>46196.833333333336</v>
      </c>
      <c r="G3487">
        <v>46197.833333333336</v>
      </c>
      <c r="H3487">
        <v>46173.833333333336</v>
      </c>
      <c r="I3487">
        <v>46203.833333333336</v>
      </c>
      <c r="J3487" s="1" t="s">
        <v>3735</v>
      </c>
      <c r="K3487" s="1" t="s">
        <v>45</v>
      </c>
      <c r="L3487" s="1" t="s">
        <v>3736</v>
      </c>
      <c r="M3487" s="1" t="s">
        <v>3748</v>
      </c>
      <c r="N3487" s="1" t="s">
        <v>3738</v>
      </c>
      <c r="O3487" s="1" t="s">
        <v>49</v>
      </c>
      <c r="P3487">
        <v>1515.5358000000001</v>
      </c>
      <c r="Q3487" s="1" t="s">
        <v>3739</v>
      </c>
      <c r="R3487">
        <v>3.1610998565655794E-2</v>
      </c>
      <c r="S3487" s="1" t="s">
        <v>3740</v>
      </c>
      <c r="T3487" s="1" t="s">
        <v>52</v>
      </c>
      <c r="U3487">
        <v>47.907600000000002</v>
      </c>
      <c r="V3487">
        <v>38.8735</v>
      </c>
      <c r="W3487">
        <v>38.8735</v>
      </c>
      <c r="X3487" s="1" t="s">
        <v>53</v>
      </c>
      <c r="Y3487" s="1" t="s">
        <v>49</v>
      </c>
      <c r="Z3487" s="1" t="s">
        <v>3736</v>
      </c>
      <c r="AA3487" s="1" t="s">
        <v>3741</v>
      </c>
      <c r="AB3487" s="1" t="s">
        <v>3742</v>
      </c>
      <c r="AC3487" s="1" t="s">
        <v>67</v>
      </c>
      <c r="AD3487" s="1" t="s">
        <v>3743</v>
      </c>
      <c r="AE3487" s="1" t="s">
        <v>3744</v>
      </c>
      <c r="AF3487" s="1" t="s">
        <v>70</v>
      </c>
      <c r="AG3487" s="1" t="s">
        <v>3745</v>
      </c>
      <c r="AH3487">
        <v>1683</v>
      </c>
      <c r="AI3487" s="1" t="s">
        <v>70</v>
      </c>
      <c r="AJ3487" s="1" t="s">
        <v>71</v>
      </c>
      <c r="AK3487" s="1" t="s">
        <v>72</v>
      </c>
      <c r="AL3487">
        <v>1</v>
      </c>
      <c r="AM3487" s="1" t="s">
        <v>7145</v>
      </c>
      <c r="AN3487" s="2">
        <v>46174</v>
      </c>
      <c r="AO3487" s="3">
        <v>46174</v>
      </c>
    </row>
    <row r="3488" spans="1:41">
      <c r="A3488" s="1" t="s">
        <v>7146</v>
      </c>
      <c r="B3488" s="1" t="s">
        <v>3733</v>
      </c>
      <c r="E3488" s="1" t="s">
        <v>3734</v>
      </c>
      <c r="F3488">
        <v>46196.833333333336</v>
      </c>
      <c r="G3488">
        <v>46197.833333333336</v>
      </c>
      <c r="H3488">
        <v>46173.833333333336</v>
      </c>
      <c r="I3488">
        <v>46203.833333333336</v>
      </c>
      <c r="J3488" s="1" t="s">
        <v>3751</v>
      </c>
      <c r="K3488" s="1" t="s">
        <v>124</v>
      </c>
      <c r="L3488" s="1" t="s">
        <v>3752</v>
      </c>
      <c r="M3488" s="1" t="s">
        <v>3753</v>
      </c>
      <c r="N3488" s="1" t="s">
        <v>3738</v>
      </c>
      <c r="O3488" s="1" t="s">
        <v>49</v>
      </c>
      <c r="P3488">
        <v>12.616899999999999</v>
      </c>
      <c r="Q3488" s="1" t="s">
        <v>3754</v>
      </c>
      <c r="R3488">
        <v>6.2500059444078966</v>
      </c>
      <c r="S3488" s="1" t="s">
        <v>51</v>
      </c>
      <c r="T3488" s="1" t="s">
        <v>52</v>
      </c>
      <c r="U3488">
        <v>78.855699999999999</v>
      </c>
      <c r="V3488">
        <v>74.912899999999993</v>
      </c>
      <c r="W3488">
        <v>74.912899999999993</v>
      </c>
      <c r="X3488" s="1" t="s">
        <v>53</v>
      </c>
      <c r="Y3488" s="1" t="s">
        <v>49</v>
      </c>
      <c r="Z3488" s="1" t="s">
        <v>3752</v>
      </c>
      <c r="AA3488" s="1" t="s">
        <v>3741</v>
      </c>
      <c r="AB3488" s="1" t="s">
        <v>3742</v>
      </c>
      <c r="AC3488" s="1" t="s">
        <v>67</v>
      </c>
      <c r="AD3488" s="1" t="s">
        <v>3743</v>
      </c>
      <c r="AE3488" s="1" t="s">
        <v>3744</v>
      </c>
      <c r="AF3488" s="1" t="s">
        <v>70</v>
      </c>
      <c r="AG3488" s="1" t="s">
        <v>3745</v>
      </c>
      <c r="AH3488">
        <v>1684</v>
      </c>
      <c r="AI3488" s="1" t="s">
        <v>70</v>
      </c>
      <c r="AJ3488" s="1" t="s">
        <v>71</v>
      </c>
      <c r="AK3488" s="1" t="s">
        <v>72</v>
      </c>
      <c r="AL3488">
        <v>1</v>
      </c>
      <c r="AM3488" s="1" t="s">
        <v>7147</v>
      </c>
      <c r="AN3488" s="2">
        <v>46174</v>
      </c>
      <c r="AO3488" s="3">
        <v>46174</v>
      </c>
    </row>
    <row r="3489" spans="1:41">
      <c r="A3489" s="1" t="s">
        <v>7148</v>
      </c>
      <c r="B3489" s="1" t="s">
        <v>3733</v>
      </c>
      <c r="E3489" s="1" t="s">
        <v>3734</v>
      </c>
      <c r="F3489">
        <v>46196.833333333336</v>
      </c>
      <c r="G3489">
        <v>46197.833333333336</v>
      </c>
      <c r="H3489">
        <v>46173.833333333336</v>
      </c>
      <c r="I3489">
        <v>46203.833333333336</v>
      </c>
      <c r="J3489" s="1" t="s">
        <v>3751</v>
      </c>
      <c r="K3489" s="1" t="s">
        <v>124</v>
      </c>
      <c r="L3489" s="1" t="s">
        <v>3752</v>
      </c>
      <c r="M3489" s="1" t="s">
        <v>3757</v>
      </c>
      <c r="N3489" s="1" t="s">
        <v>3738</v>
      </c>
      <c r="O3489" s="1" t="s">
        <v>49</v>
      </c>
      <c r="P3489">
        <v>10.866899999999999</v>
      </c>
      <c r="Q3489" s="1" t="s">
        <v>3754</v>
      </c>
      <c r="R3489">
        <v>6.2500253062050817</v>
      </c>
      <c r="S3489" s="1" t="s">
        <v>51</v>
      </c>
      <c r="T3489" s="1" t="s">
        <v>52</v>
      </c>
      <c r="U3489">
        <v>67.918400000000005</v>
      </c>
      <c r="V3489">
        <v>64.522499999999994</v>
      </c>
      <c r="W3489">
        <v>64.522499999999994</v>
      </c>
      <c r="X3489" s="1" t="s">
        <v>53</v>
      </c>
      <c r="Y3489" s="1" t="s">
        <v>49</v>
      </c>
      <c r="Z3489" s="1" t="s">
        <v>3752</v>
      </c>
      <c r="AA3489" s="1" t="s">
        <v>3741</v>
      </c>
      <c r="AB3489" s="1" t="s">
        <v>3742</v>
      </c>
      <c r="AC3489" s="1" t="s">
        <v>67</v>
      </c>
      <c r="AD3489" s="1" t="s">
        <v>3743</v>
      </c>
      <c r="AE3489" s="1" t="s">
        <v>3744</v>
      </c>
      <c r="AF3489" s="1" t="s">
        <v>70</v>
      </c>
      <c r="AG3489" s="1" t="s">
        <v>3745</v>
      </c>
      <c r="AH3489">
        <v>1685</v>
      </c>
      <c r="AI3489" s="1" t="s">
        <v>70</v>
      </c>
      <c r="AJ3489" s="1" t="s">
        <v>71</v>
      </c>
      <c r="AK3489" s="1" t="s">
        <v>72</v>
      </c>
      <c r="AL3489">
        <v>1</v>
      </c>
      <c r="AM3489" s="1" t="s">
        <v>7149</v>
      </c>
      <c r="AN3489" s="2">
        <v>46174</v>
      </c>
      <c r="AO3489" s="3">
        <v>46174</v>
      </c>
    </row>
    <row r="3490" spans="1:41">
      <c r="A3490" s="1" t="s">
        <v>7150</v>
      </c>
      <c r="B3490" s="1" t="s">
        <v>3733</v>
      </c>
      <c r="E3490" s="1" t="s">
        <v>3734</v>
      </c>
      <c r="F3490">
        <v>46196.833333333336</v>
      </c>
      <c r="G3490">
        <v>46197.833333333336</v>
      </c>
      <c r="H3490">
        <v>46173.833333333336</v>
      </c>
      <c r="I3490">
        <v>46203.833333333336</v>
      </c>
      <c r="J3490" s="1" t="s">
        <v>3760</v>
      </c>
      <c r="K3490" s="1" t="s">
        <v>76</v>
      </c>
      <c r="L3490" s="1" t="s">
        <v>3761</v>
      </c>
      <c r="M3490" s="1" t="s">
        <v>3762</v>
      </c>
      <c r="N3490" s="1" t="s">
        <v>3738</v>
      </c>
      <c r="O3490" s="1" t="s">
        <v>49</v>
      </c>
      <c r="P3490">
        <v>325.92020000000002</v>
      </c>
      <c r="Q3490" s="1" t="s">
        <v>3763</v>
      </c>
      <c r="R3490">
        <v>2.5999922680459819E-2</v>
      </c>
      <c r="S3490" s="1" t="s">
        <v>51</v>
      </c>
      <c r="T3490" s="1" t="s">
        <v>52</v>
      </c>
      <c r="U3490">
        <v>8.4739000000000004</v>
      </c>
      <c r="V3490">
        <v>7.8220999999999998</v>
      </c>
      <c r="W3490">
        <v>7.8220999999999998</v>
      </c>
      <c r="X3490" s="1" t="s">
        <v>53</v>
      </c>
      <c r="Y3490" s="1" t="s">
        <v>49</v>
      </c>
      <c r="Z3490" s="1" t="s">
        <v>3761</v>
      </c>
      <c r="AA3490" s="1" t="s">
        <v>3741</v>
      </c>
      <c r="AB3490" s="1" t="s">
        <v>3742</v>
      </c>
      <c r="AC3490" s="1" t="s">
        <v>67</v>
      </c>
      <c r="AD3490" s="1" t="s">
        <v>3743</v>
      </c>
      <c r="AE3490" s="1" t="s">
        <v>3744</v>
      </c>
      <c r="AF3490" s="1" t="s">
        <v>70</v>
      </c>
      <c r="AG3490" s="1" t="s">
        <v>3745</v>
      </c>
      <c r="AH3490">
        <v>1686</v>
      </c>
      <c r="AI3490" s="1" t="s">
        <v>70</v>
      </c>
      <c r="AJ3490" s="1" t="s">
        <v>71</v>
      </c>
      <c r="AK3490" s="1" t="s">
        <v>72</v>
      </c>
      <c r="AL3490">
        <v>1</v>
      </c>
      <c r="AM3490" s="1" t="s">
        <v>7151</v>
      </c>
      <c r="AN3490" s="2">
        <v>46174</v>
      </c>
      <c r="AO3490" s="3">
        <v>46174</v>
      </c>
    </row>
    <row r="3491" spans="1:41">
      <c r="A3491" s="1" t="s">
        <v>7152</v>
      </c>
      <c r="B3491" s="1" t="s">
        <v>3733</v>
      </c>
      <c r="E3491" s="1" t="s">
        <v>3734</v>
      </c>
      <c r="F3491">
        <v>46196.833333333336</v>
      </c>
      <c r="G3491">
        <v>46197.833333333336</v>
      </c>
      <c r="H3491">
        <v>46173.833333333336</v>
      </c>
      <c r="I3491">
        <v>46203.833333333336</v>
      </c>
      <c r="J3491" s="1" t="s">
        <v>3760</v>
      </c>
      <c r="K3491" s="1" t="s">
        <v>76</v>
      </c>
      <c r="L3491" s="1" t="s">
        <v>3761</v>
      </c>
      <c r="M3491" s="1" t="s">
        <v>3766</v>
      </c>
      <c r="N3491" s="1" t="s">
        <v>3738</v>
      </c>
      <c r="O3491" s="1" t="s">
        <v>49</v>
      </c>
      <c r="P3491">
        <v>337.54610000000002</v>
      </c>
      <c r="Q3491" s="1" t="s">
        <v>3763</v>
      </c>
      <c r="R3491">
        <v>2.6000004147581617E-2</v>
      </c>
      <c r="S3491" s="1" t="s">
        <v>51</v>
      </c>
      <c r="T3491" s="1" t="s">
        <v>52</v>
      </c>
      <c r="U3491">
        <v>8.7761999999999993</v>
      </c>
      <c r="V3491">
        <v>8.1011000000000006</v>
      </c>
      <c r="W3491">
        <v>8.1011000000000006</v>
      </c>
      <c r="X3491" s="1" t="s">
        <v>53</v>
      </c>
      <c r="Y3491" s="1" t="s">
        <v>49</v>
      </c>
      <c r="Z3491" s="1" t="s">
        <v>3761</v>
      </c>
      <c r="AA3491" s="1" t="s">
        <v>3741</v>
      </c>
      <c r="AB3491" s="1" t="s">
        <v>3742</v>
      </c>
      <c r="AC3491" s="1" t="s">
        <v>67</v>
      </c>
      <c r="AD3491" s="1" t="s">
        <v>3743</v>
      </c>
      <c r="AE3491" s="1" t="s">
        <v>3744</v>
      </c>
      <c r="AF3491" s="1" t="s">
        <v>70</v>
      </c>
      <c r="AG3491" s="1" t="s">
        <v>3745</v>
      </c>
      <c r="AH3491">
        <v>1687</v>
      </c>
      <c r="AI3491" s="1" t="s">
        <v>70</v>
      </c>
      <c r="AJ3491" s="1" t="s">
        <v>71</v>
      </c>
      <c r="AK3491" s="1" t="s">
        <v>72</v>
      </c>
      <c r="AL3491">
        <v>1</v>
      </c>
      <c r="AM3491" s="1" t="s">
        <v>7153</v>
      </c>
      <c r="AN3491" s="2">
        <v>46174</v>
      </c>
      <c r="AO3491" s="3">
        <v>46174</v>
      </c>
    </row>
    <row r="3492" spans="1:41">
      <c r="A3492" s="1" t="s">
        <v>7154</v>
      </c>
      <c r="B3492" s="1" t="s">
        <v>3733</v>
      </c>
      <c r="E3492" s="1" t="s">
        <v>3734</v>
      </c>
      <c r="F3492">
        <v>46196.833333333336</v>
      </c>
      <c r="G3492">
        <v>46197.833333333336</v>
      </c>
      <c r="H3492">
        <v>46173.833333333336</v>
      </c>
      <c r="I3492">
        <v>46203.833333333336</v>
      </c>
      <c r="J3492" s="1" t="s">
        <v>3769</v>
      </c>
      <c r="K3492" s="1" t="s">
        <v>87</v>
      </c>
      <c r="L3492" s="1" t="s">
        <v>3770</v>
      </c>
      <c r="M3492" s="1" t="s">
        <v>3771</v>
      </c>
      <c r="N3492" s="1" t="s">
        <v>3738</v>
      </c>
      <c r="O3492" s="1" t="s">
        <v>49</v>
      </c>
      <c r="P3492">
        <v>460.9042</v>
      </c>
      <c r="Q3492" s="1" t="s">
        <v>3739</v>
      </c>
      <c r="R3492">
        <v>8.2600028378999366E-2</v>
      </c>
      <c r="S3492" s="1" t="s">
        <v>3740</v>
      </c>
      <c r="T3492" s="1" t="s">
        <v>52</v>
      </c>
      <c r="U3492">
        <v>38.070700000000002</v>
      </c>
      <c r="V3492">
        <v>31.378299999999999</v>
      </c>
      <c r="W3492">
        <v>31.378299999999999</v>
      </c>
      <c r="X3492" s="1" t="s">
        <v>53</v>
      </c>
      <c r="Y3492" s="1" t="s">
        <v>49</v>
      </c>
      <c r="Z3492" s="1" t="s">
        <v>3770</v>
      </c>
      <c r="AA3492" s="1" t="s">
        <v>3741</v>
      </c>
      <c r="AB3492" s="1" t="s">
        <v>3742</v>
      </c>
      <c r="AC3492" s="1" t="s">
        <v>67</v>
      </c>
      <c r="AD3492" s="1" t="s">
        <v>3743</v>
      </c>
      <c r="AE3492" s="1" t="s">
        <v>3744</v>
      </c>
      <c r="AF3492" s="1" t="s">
        <v>70</v>
      </c>
      <c r="AG3492" s="1" t="s">
        <v>3745</v>
      </c>
      <c r="AH3492">
        <v>1688</v>
      </c>
      <c r="AI3492" s="1" t="s">
        <v>70</v>
      </c>
      <c r="AJ3492" s="1" t="s">
        <v>71</v>
      </c>
      <c r="AK3492" s="1" t="s">
        <v>72</v>
      </c>
      <c r="AL3492">
        <v>1</v>
      </c>
      <c r="AM3492" s="1" t="s">
        <v>7155</v>
      </c>
      <c r="AN3492" s="2">
        <v>46174</v>
      </c>
      <c r="AO3492" s="3">
        <v>46174</v>
      </c>
    </row>
    <row r="3493" spans="1:41">
      <c r="A3493" s="1" t="s">
        <v>7156</v>
      </c>
      <c r="B3493" s="1" t="s">
        <v>3733</v>
      </c>
      <c r="E3493" s="1" t="s">
        <v>3734</v>
      </c>
      <c r="F3493">
        <v>46196.833333333336</v>
      </c>
      <c r="G3493">
        <v>46197.833333333336</v>
      </c>
      <c r="H3493">
        <v>46173.833333333336</v>
      </c>
      <c r="I3493">
        <v>46203.833333333336</v>
      </c>
      <c r="J3493" s="1" t="s">
        <v>3769</v>
      </c>
      <c r="K3493" s="1" t="s">
        <v>87</v>
      </c>
      <c r="L3493" s="1" t="s">
        <v>3770</v>
      </c>
      <c r="M3493" s="1" t="s">
        <v>3774</v>
      </c>
      <c r="N3493" s="1" t="s">
        <v>3738</v>
      </c>
      <c r="O3493" s="1" t="s">
        <v>49</v>
      </c>
      <c r="P3493">
        <v>383.03539999999998</v>
      </c>
      <c r="Q3493" s="1" t="s">
        <v>3739</v>
      </c>
      <c r="R3493">
        <v>8.2599937238176949E-2</v>
      </c>
      <c r="S3493" s="1" t="s">
        <v>3740</v>
      </c>
      <c r="T3493" s="1" t="s">
        <v>52</v>
      </c>
      <c r="U3493">
        <v>31.6387</v>
      </c>
      <c r="V3493">
        <v>26.077000000000002</v>
      </c>
      <c r="W3493">
        <v>26.077000000000002</v>
      </c>
      <c r="X3493" s="1" t="s">
        <v>53</v>
      </c>
      <c r="Y3493" s="1" t="s">
        <v>49</v>
      </c>
      <c r="Z3493" s="1" t="s">
        <v>3770</v>
      </c>
      <c r="AA3493" s="1" t="s">
        <v>3741</v>
      </c>
      <c r="AB3493" s="1" t="s">
        <v>3742</v>
      </c>
      <c r="AC3493" s="1" t="s">
        <v>67</v>
      </c>
      <c r="AD3493" s="1" t="s">
        <v>3743</v>
      </c>
      <c r="AE3493" s="1" t="s">
        <v>3744</v>
      </c>
      <c r="AF3493" s="1" t="s">
        <v>70</v>
      </c>
      <c r="AG3493" s="1" t="s">
        <v>3745</v>
      </c>
      <c r="AH3493">
        <v>1689</v>
      </c>
      <c r="AI3493" s="1" t="s">
        <v>70</v>
      </c>
      <c r="AJ3493" s="1" t="s">
        <v>71</v>
      </c>
      <c r="AK3493" s="1" t="s">
        <v>72</v>
      </c>
      <c r="AL3493">
        <v>1</v>
      </c>
      <c r="AM3493" s="1" t="s">
        <v>7157</v>
      </c>
      <c r="AN3493" s="2">
        <v>46174</v>
      </c>
      <c r="AO3493" s="3">
        <v>46174</v>
      </c>
    </row>
    <row r="3494" spans="1:41">
      <c r="A3494" s="1" t="s">
        <v>7158</v>
      </c>
      <c r="B3494" s="1" t="s">
        <v>3733</v>
      </c>
      <c r="E3494" s="1" t="s">
        <v>3734</v>
      </c>
      <c r="F3494">
        <v>46196.833333333336</v>
      </c>
      <c r="G3494">
        <v>46197.833333333336</v>
      </c>
      <c r="H3494">
        <v>46173.833333333336</v>
      </c>
      <c r="I3494">
        <v>46203.833333333336</v>
      </c>
      <c r="J3494" s="1" t="s">
        <v>3777</v>
      </c>
      <c r="K3494" s="1" t="s">
        <v>107</v>
      </c>
      <c r="L3494" s="1" t="s">
        <v>3778</v>
      </c>
      <c r="M3494" s="1" t="s">
        <v>3779</v>
      </c>
      <c r="N3494" s="1" t="s">
        <v>3738</v>
      </c>
      <c r="O3494" s="1" t="s">
        <v>49</v>
      </c>
      <c r="P3494">
        <v>307.61939999999998</v>
      </c>
      <c r="Q3494" s="1" t="s">
        <v>3780</v>
      </c>
      <c r="R3494">
        <v>0.5</v>
      </c>
      <c r="S3494" s="1" t="s">
        <v>51</v>
      </c>
      <c r="T3494" s="1" t="s">
        <v>52</v>
      </c>
      <c r="U3494">
        <v>153.80969999999999</v>
      </c>
      <c r="V3494">
        <v>141.50489999999999</v>
      </c>
      <c r="W3494">
        <v>141.50489999999999</v>
      </c>
      <c r="X3494" s="1" t="s">
        <v>53</v>
      </c>
      <c r="Y3494" s="1" t="s">
        <v>49</v>
      </c>
      <c r="Z3494" s="1" t="s">
        <v>3778</v>
      </c>
      <c r="AA3494" s="1" t="s">
        <v>3781</v>
      </c>
      <c r="AB3494" s="1" t="s">
        <v>3742</v>
      </c>
      <c r="AC3494" s="1" t="s">
        <v>67</v>
      </c>
      <c r="AD3494" s="1" t="s">
        <v>3743</v>
      </c>
      <c r="AE3494" s="1" t="s">
        <v>3744</v>
      </c>
      <c r="AF3494" s="1" t="s">
        <v>70</v>
      </c>
      <c r="AG3494" s="1" t="s">
        <v>3745</v>
      </c>
      <c r="AH3494">
        <v>1690</v>
      </c>
      <c r="AI3494" s="1" t="s">
        <v>113</v>
      </c>
      <c r="AJ3494" s="1" t="s">
        <v>114</v>
      </c>
      <c r="AK3494" s="1" t="s">
        <v>115</v>
      </c>
      <c r="AL3494">
        <v>1</v>
      </c>
      <c r="AM3494" s="1" t="s">
        <v>7159</v>
      </c>
      <c r="AN3494" s="2">
        <v>46174</v>
      </c>
      <c r="AO3494" s="3">
        <v>46174</v>
      </c>
    </row>
    <row r="3495" spans="1:41">
      <c r="A3495" s="1" t="s">
        <v>7160</v>
      </c>
      <c r="B3495" s="1" t="s">
        <v>3733</v>
      </c>
      <c r="E3495" s="1" t="s">
        <v>3734</v>
      </c>
      <c r="F3495">
        <v>46196.833333333336</v>
      </c>
      <c r="G3495">
        <v>46197.833333333336</v>
      </c>
      <c r="H3495">
        <v>46173.833333333336</v>
      </c>
      <c r="I3495">
        <v>46203.833333333336</v>
      </c>
      <c r="J3495" s="1" t="s">
        <v>3777</v>
      </c>
      <c r="K3495" s="1" t="s">
        <v>107</v>
      </c>
      <c r="L3495" s="1" t="s">
        <v>3778</v>
      </c>
      <c r="M3495" s="1" t="s">
        <v>3784</v>
      </c>
      <c r="N3495" s="1" t="s">
        <v>3738</v>
      </c>
      <c r="O3495" s="1" t="s">
        <v>49</v>
      </c>
      <c r="P3495">
        <v>272.86399999999998</v>
      </c>
      <c r="Q3495" s="1" t="s">
        <v>3780</v>
      </c>
      <c r="R3495">
        <v>0.5</v>
      </c>
      <c r="S3495" s="1" t="s">
        <v>51</v>
      </c>
      <c r="T3495" s="1" t="s">
        <v>52</v>
      </c>
      <c r="U3495">
        <v>136.43199999999999</v>
      </c>
      <c r="V3495">
        <v>125.51739999999999</v>
      </c>
      <c r="W3495">
        <v>125.51739999999999</v>
      </c>
      <c r="X3495" s="1" t="s">
        <v>53</v>
      </c>
      <c r="Y3495" s="1" t="s">
        <v>49</v>
      </c>
      <c r="Z3495" s="1" t="s">
        <v>3778</v>
      </c>
      <c r="AA3495" s="1" t="s">
        <v>3781</v>
      </c>
      <c r="AB3495" s="1" t="s">
        <v>3742</v>
      </c>
      <c r="AC3495" s="1" t="s">
        <v>67</v>
      </c>
      <c r="AD3495" s="1" t="s">
        <v>3743</v>
      </c>
      <c r="AE3495" s="1" t="s">
        <v>3744</v>
      </c>
      <c r="AF3495" s="1" t="s">
        <v>70</v>
      </c>
      <c r="AG3495" s="1" t="s">
        <v>3745</v>
      </c>
      <c r="AH3495">
        <v>1691</v>
      </c>
      <c r="AI3495" s="1" t="s">
        <v>113</v>
      </c>
      <c r="AJ3495" s="1" t="s">
        <v>114</v>
      </c>
      <c r="AK3495" s="1" t="s">
        <v>115</v>
      </c>
      <c r="AL3495">
        <v>1</v>
      </c>
      <c r="AM3495" s="1" t="s">
        <v>7161</v>
      </c>
      <c r="AN3495" s="2">
        <v>46174</v>
      </c>
      <c r="AO3495" s="3">
        <v>46174</v>
      </c>
    </row>
    <row r="3496" spans="1:41">
      <c r="A3496" s="1" t="s">
        <v>7162</v>
      </c>
      <c r="B3496" s="1" t="s">
        <v>3733</v>
      </c>
      <c r="E3496" s="1" t="s">
        <v>3787</v>
      </c>
      <c r="F3496">
        <v>46196.833333333336</v>
      </c>
      <c r="G3496">
        <v>46197.833333333336</v>
      </c>
      <c r="H3496">
        <v>46173.833333333336</v>
      </c>
      <c r="I3496">
        <v>46203.833333333336</v>
      </c>
      <c r="J3496" s="1" t="s">
        <v>3735</v>
      </c>
      <c r="K3496" s="1" t="s">
        <v>45</v>
      </c>
      <c r="L3496" s="1" t="s">
        <v>3736</v>
      </c>
      <c r="M3496" s="1" t="s">
        <v>3788</v>
      </c>
      <c r="N3496" s="1" t="s">
        <v>3738</v>
      </c>
      <c r="O3496" s="1" t="s">
        <v>49</v>
      </c>
      <c r="P3496">
        <v>624.34119999999996</v>
      </c>
      <c r="Q3496" s="1" t="s">
        <v>3739</v>
      </c>
      <c r="R3496">
        <v>3.161108060784712E-2</v>
      </c>
      <c r="S3496" s="1" t="s">
        <v>3740</v>
      </c>
      <c r="T3496" s="1" t="s">
        <v>52</v>
      </c>
      <c r="U3496">
        <v>19.7361</v>
      </c>
      <c r="V3496">
        <v>16.014299999999999</v>
      </c>
      <c r="W3496">
        <v>16.014299999999999</v>
      </c>
      <c r="X3496" s="1" t="s">
        <v>53</v>
      </c>
      <c r="Y3496" s="1" t="s">
        <v>49</v>
      </c>
      <c r="Z3496" s="1" t="s">
        <v>3736</v>
      </c>
      <c r="AA3496" s="1" t="s">
        <v>3789</v>
      </c>
      <c r="AB3496" s="1" t="s">
        <v>3790</v>
      </c>
      <c r="AC3496" s="1" t="s">
        <v>125</v>
      </c>
      <c r="AD3496" s="1" t="s">
        <v>3791</v>
      </c>
      <c r="AE3496" s="1" t="s">
        <v>3792</v>
      </c>
      <c r="AF3496" s="1" t="s">
        <v>70</v>
      </c>
      <c r="AG3496" s="1" t="s">
        <v>3745</v>
      </c>
      <c r="AH3496">
        <v>1692</v>
      </c>
      <c r="AI3496" s="1" t="s">
        <v>70</v>
      </c>
      <c r="AJ3496" s="1" t="s">
        <v>71</v>
      </c>
      <c r="AK3496" s="1" t="s">
        <v>72</v>
      </c>
      <c r="AL3496">
        <v>1</v>
      </c>
      <c r="AM3496" s="1" t="s">
        <v>7163</v>
      </c>
      <c r="AN3496" s="2">
        <v>46174</v>
      </c>
      <c r="AO3496" s="3">
        <v>46174</v>
      </c>
    </row>
    <row r="3497" spans="1:41">
      <c r="A3497" s="1" t="s">
        <v>7164</v>
      </c>
      <c r="B3497" s="1" t="s">
        <v>3733</v>
      </c>
      <c r="E3497" s="1" t="s">
        <v>3787</v>
      </c>
      <c r="F3497">
        <v>46196.833333333336</v>
      </c>
      <c r="G3497">
        <v>46197.833333333336</v>
      </c>
      <c r="H3497">
        <v>46173.833333333336</v>
      </c>
      <c r="I3497">
        <v>46203.833333333336</v>
      </c>
      <c r="J3497" s="1" t="s">
        <v>3735</v>
      </c>
      <c r="K3497" s="1" t="s">
        <v>45</v>
      </c>
      <c r="L3497" s="1" t="s">
        <v>3736</v>
      </c>
      <c r="M3497" s="1" t="s">
        <v>3795</v>
      </c>
      <c r="N3497" s="1" t="s">
        <v>3738</v>
      </c>
      <c r="O3497" s="1" t="s">
        <v>49</v>
      </c>
      <c r="P3497">
        <v>706.97590000000002</v>
      </c>
      <c r="Q3497" s="1" t="s">
        <v>3739</v>
      </c>
      <c r="R3497">
        <v>3.161097853547766E-2</v>
      </c>
      <c r="S3497" s="1" t="s">
        <v>3740</v>
      </c>
      <c r="T3497" s="1" t="s">
        <v>52</v>
      </c>
      <c r="U3497">
        <v>22.348199999999999</v>
      </c>
      <c r="V3497">
        <v>18.133900000000001</v>
      </c>
      <c r="W3497">
        <v>18.133900000000001</v>
      </c>
      <c r="X3497" s="1" t="s">
        <v>53</v>
      </c>
      <c r="Y3497" s="1" t="s">
        <v>49</v>
      </c>
      <c r="Z3497" s="1" t="s">
        <v>3736</v>
      </c>
      <c r="AA3497" s="1" t="s">
        <v>3789</v>
      </c>
      <c r="AB3497" s="1" t="s">
        <v>3790</v>
      </c>
      <c r="AC3497" s="1" t="s">
        <v>125</v>
      </c>
      <c r="AD3497" s="1" t="s">
        <v>3791</v>
      </c>
      <c r="AE3497" s="1" t="s">
        <v>3792</v>
      </c>
      <c r="AF3497" s="1" t="s">
        <v>70</v>
      </c>
      <c r="AG3497" s="1" t="s">
        <v>3745</v>
      </c>
      <c r="AH3497">
        <v>1693</v>
      </c>
      <c r="AI3497" s="1" t="s">
        <v>70</v>
      </c>
      <c r="AJ3497" s="1" t="s">
        <v>71</v>
      </c>
      <c r="AK3497" s="1" t="s">
        <v>72</v>
      </c>
      <c r="AL3497">
        <v>1</v>
      </c>
      <c r="AM3497" s="1" t="s">
        <v>7165</v>
      </c>
      <c r="AN3497" s="2">
        <v>46174</v>
      </c>
      <c r="AO3497" s="3">
        <v>46174</v>
      </c>
    </row>
    <row r="3498" spans="1:41">
      <c r="A3498" s="1" t="s">
        <v>7166</v>
      </c>
      <c r="B3498" s="1" t="s">
        <v>3733</v>
      </c>
      <c r="E3498" s="1" t="s">
        <v>3787</v>
      </c>
      <c r="F3498">
        <v>46196.833333333336</v>
      </c>
      <c r="G3498">
        <v>46197.833333333336</v>
      </c>
      <c r="H3498">
        <v>46173.833333333336</v>
      </c>
      <c r="I3498">
        <v>46203.833333333336</v>
      </c>
      <c r="J3498" s="1" t="s">
        <v>3751</v>
      </c>
      <c r="K3498" s="1" t="s">
        <v>124</v>
      </c>
      <c r="L3498" s="1" t="s">
        <v>3752</v>
      </c>
      <c r="M3498" s="1" t="s">
        <v>3798</v>
      </c>
      <c r="N3498" s="1" t="s">
        <v>3738</v>
      </c>
      <c r="O3498" s="1" t="s">
        <v>49</v>
      </c>
      <c r="P3498">
        <v>5.9215999999999998</v>
      </c>
      <c r="Q3498" s="1" t="s">
        <v>3754</v>
      </c>
      <c r="R3498">
        <v>6.2499831126722505</v>
      </c>
      <c r="S3498" s="1" t="s">
        <v>51</v>
      </c>
      <c r="T3498" s="1" t="s">
        <v>52</v>
      </c>
      <c r="U3498">
        <v>37.009900000000002</v>
      </c>
      <c r="V3498">
        <v>35.159399999999998</v>
      </c>
      <c r="W3498">
        <v>35.159399999999998</v>
      </c>
      <c r="X3498" s="1" t="s">
        <v>53</v>
      </c>
      <c r="Y3498" s="1" t="s">
        <v>49</v>
      </c>
      <c r="Z3498" s="1" t="s">
        <v>3752</v>
      </c>
      <c r="AA3498" s="1" t="s">
        <v>3789</v>
      </c>
      <c r="AB3498" s="1" t="s">
        <v>3790</v>
      </c>
      <c r="AC3498" s="1" t="s">
        <v>125</v>
      </c>
      <c r="AD3498" s="1" t="s">
        <v>3791</v>
      </c>
      <c r="AE3498" s="1" t="s">
        <v>3792</v>
      </c>
      <c r="AF3498" s="1" t="s">
        <v>70</v>
      </c>
      <c r="AG3498" s="1" t="s">
        <v>3745</v>
      </c>
      <c r="AH3498">
        <v>1694</v>
      </c>
      <c r="AI3498" s="1" t="s">
        <v>70</v>
      </c>
      <c r="AJ3498" s="1" t="s">
        <v>71</v>
      </c>
      <c r="AK3498" s="1" t="s">
        <v>72</v>
      </c>
      <c r="AL3498">
        <v>1</v>
      </c>
      <c r="AM3498" s="1" t="s">
        <v>7167</v>
      </c>
      <c r="AN3498" s="2">
        <v>46174</v>
      </c>
      <c r="AO3498" s="3">
        <v>46174</v>
      </c>
    </row>
    <row r="3499" spans="1:41">
      <c r="A3499" s="1" t="s">
        <v>7168</v>
      </c>
      <c r="B3499" s="1" t="s">
        <v>3733</v>
      </c>
      <c r="E3499" s="1" t="s">
        <v>3787</v>
      </c>
      <c r="F3499">
        <v>46196.833333333336</v>
      </c>
      <c r="G3499">
        <v>46197.833333333336</v>
      </c>
      <c r="H3499">
        <v>46173.833333333336</v>
      </c>
      <c r="I3499">
        <v>46203.833333333336</v>
      </c>
      <c r="J3499" s="1" t="s">
        <v>3751</v>
      </c>
      <c r="K3499" s="1" t="s">
        <v>124</v>
      </c>
      <c r="L3499" s="1" t="s">
        <v>3752</v>
      </c>
      <c r="M3499" s="1" t="s">
        <v>3801</v>
      </c>
      <c r="N3499" s="1" t="s">
        <v>3738</v>
      </c>
      <c r="O3499" s="1" t="s">
        <v>49</v>
      </c>
      <c r="P3499">
        <v>5.9280999999999997</v>
      </c>
      <c r="Q3499" s="1" t="s">
        <v>3754</v>
      </c>
      <c r="R3499">
        <v>6.2500295204196954</v>
      </c>
      <c r="S3499" s="1" t="s">
        <v>51</v>
      </c>
      <c r="T3499" s="1" t="s">
        <v>52</v>
      </c>
      <c r="U3499">
        <v>37.050800000000002</v>
      </c>
      <c r="V3499">
        <v>35.198300000000003</v>
      </c>
      <c r="W3499">
        <v>35.198300000000003</v>
      </c>
      <c r="X3499" s="1" t="s">
        <v>53</v>
      </c>
      <c r="Y3499" s="1" t="s">
        <v>49</v>
      </c>
      <c r="Z3499" s="1" t="s">
        <v>3752</v>
      </c>
      <c r="AA3499" s="1" t="s">
        <v>3789</v>
      </c>
      <c r="AB3499" s="1" t="s">
        <v>3790</v>
      </c>
      <c r="AC3499" s="1" t="s">
        <v>125</v>
      </c>
      <c r="AD3499" s="1" t="s">
        <v>3791</v>
      </c>
      <c r="AE3499" s="1" t="s">
        <v>3792</v>
      </c>
      <c r="AF3499" s="1" t="s">
        <v>70</v>
      </c>
      <c r="AG3499" s="1" t="s">
        <v>3745</v>
      </c>
      <c r="AH3499">
        <v>1695</v>
      </c>
      <c r="AI3499" s="1" t="s">
        <v>70</v>
      </c>
      <c r="AJ3499" s="1" t="s">
        <v>71</v>
      </c>
      <c r="AK3499" s="1" t="s">
        <v>72</v>
      </c>
      <c r="AL3499">
        <v>1</v>
      </c>
      <c r="AM3499" s="1" t="s">
        <v>7169</v>
      </c>
      <c r="AN3499" s="2">
        <v>46174</v>
      </c>
      <c r="AO3499" s="3">
        <v>46174</v>
      </c>
    </row>
    <row r="3500" spans="1:41">
      <c r="A3500" s="1" t="s">
        <v>7170</v>
      </c>
      <c r="B3500" s="1" t="s">
        <v>3733</v>
      </c>
      <c r="E3500" s="1" t="s">
        <v>3787</v>
      </c>
      <c r="F3500">
        <v>46196.833333333336</v>
      </c>
      <c r="G3500">
        <v>46197.833333333336</v>
      </c>
      <c r="H3500">
        <v>46173.833333333336</v>
      </c>
      <c r="I3500">
        <v>46203.833333333336</v>
      </c>
      <c r="J3500" s="1" t="s">
        <v>3760</v>
      </c>
      <c r="K3500" s="1" t="s">
        <v>76</v>
      </c>
      <c r="L3500" s="1" t="s">
        <v>3761</v>
      </c>
      <c r="M3500" s="1" t="s">
        <v>3804</v>
      </c>
      <c r="N3500" s="1" t="s">
        <v>3738</v>
      </c>
      <c r="O3500" s="1" t="s">
        <v>49</v>
      </c>
      <c r="P3500">
        <v>155.357</v>
      </c>
      <c r="Q3500" s="1" t="s">
        <v>3763</v>
      </c>
      <c r="R3500">
        <v>2.6000115862175509E-2</v>
      </c>
      <c r="S3500" s="1" t="s">
        <v>51</v>
      </c>
      <c r="T3500" s="1" t="s">
        <v>52</v>
      </c>
      <c r="U3500">
        <v>4.0392999999999999</v>
      </c>
      <c r="V3500">
        <v>3.7286000000000001</v>
      </c>
      <c r="W3500">
        <v>3.7286000000000001</v>
      </c>
      <c r="X3500" s="1" t="s">
        <v>53</v>
      </c>
      <c r="Y3500" s="1" t="s">
        <v>49</v>
      </c>
      <c r="Z3500" s="1" t="s">
        <v>3761</v>
      </c>
      <c r="AA3500" s="1" t="s">
        <v>3789</v>
      </c>
      <c r="AB3500" s="1" t="s">
        <v>3790</v>
      </c>
      <c r="AC3500" s="1" t="s">
        <v>125</v>
      </c>
      <c r="AD3500" s="1" t="s">
        <v>3791</v>
      </c>
      <c r="AE3500" s="1" t="s">
        <v>3792</v>
      </c>
      <c r="AF3500" s="1" t="s">
        <v>70</v>
      </c>
      <c r="AG3500" s="1" t="s">
        <v>3745</v>
      </c>
      <c r="AH3500">
        <v>1696</v>
      </c>
      <c r="AI3500" s="1" t="s">
        <v>70</v>
      </c>
      <c r="AJ3500" s="1" t="s">
        <v>71</v>
      </c>
      <c r="AK3500" s="1" t="s">
        <v>72</v>
      </c>
      <c r="AL3500">
        <v>1</v>
      </c>
      <c r="AM3500" s="1" t="s">
        <v>7171</v>
      </c>
      <c r="AN3500" s="2">
        <v>46174</v>
      </c>
      <c r="AO3500" s="3">
        <v>46174</v>
      </c>
    </row>
    <row r="3501" spans="1:41">
      <c r="A3501" s="1" t="s">
        <v>7172</v>
      </c>
      <c r="B3501" s="1" t="s">
        <v>3733</v>
      </c>
      <c r="E3501" s="1" t="s">
        <v>3787</v>
      </c>
      <c r="F3501">
        <v>46196.833333333336</v>
      </c>
      <c r="G3501">
        <v>46197.833333333336</v>
      </c>
      <c r="H3501">
        <v>46173.833333333336</v>
      </c>
      <c r="I3501">
        <v>46203.833333333336</v>
      </c>
      <c r="J3501" s="1" t="s">
        <v>3760</v>
      </c>
      <c r="K3501" s="1" t="s">
        <v>76</v>
      </c>
      <c r="L3501" s="1" t="s">
        <v>3761</v>
      </c>
      <c r="M3501" s="1" t="s">
        <v>3807</v>
      </c>
      <c r="N3501" s="1" t="s">
        <v>3738</v>
      </c>
      <c r="O3501" s="1" t="s">
        <v>49</v>
      </c>
      <c r="P3501">
        <v>144.95869999999999</v>
      </c>
      <c r="Q3501" s="1" t="s">
        <v>3763</v>
      </c>
      <c r="R3501">
        <v>2.5999819258864767E-2</v>
      </c>
      <c r="S3501" s="1" t="s">
        <v>51</v>
      </c>
      <c r="T3501" s="1" t="s">
        <v>52</v>
      </c>
      <c r="U3501">
        <v>3.7688999999999999</v>
      </c>
      <c r="V3501">
        <v>3.4790000000000001</v>
      </c>
      <c r="W3501">
        <v>3.4790000000000001</v>
      </c>
      <c r="X3501" s="1" t="s">
        <v>53</v>
      </c>
      <c r="Y3501" s="1" t="s">
        <v>49</v>
      </c>
      <c r="Z3501" s="1" t="s">
        <v>3761</v>
      </c>
      <c r="AA3501" s="1" t="s">
        <v>3789</v>
      </c>
      <c r="AB3501" s="1" t="s">
        <v>3790</v>
      </c>
      <c r="AC3501" s="1" t="s">
        <v>125</v>
      </c>
      <c r="AD3501" s="1" t="s">
        <v>3791</v>
      </c>
      <c r="AE3501" s="1" t="s">
        <v>3792</v>
      </c>
      <c r="AF3501" s="1" t="s">
        <v>70</v>
      </c>
      <c r="AG3501" s="1" t="s">
        <v>3745</v>
      </c>
      <c r="AH3501">
        <v>1697</v>
      </c>
      <c r="AI3501" s="1" t="s">
        <v>70</v>
      </c>
      <c r="AJ3501" s="1" t="s">
        <v>71</v>
      </c>
      <c r="AK3501" s="1" t="s">
        <v>72</v>
      </c>
      <c r="AL3501">
        <v>1</v>
      </c>
      <c r="AM3501" s="1" t="s">
        <v>7173</v>
      </c>
      <c r="AN3501" s="2">
        <v>46174</v>
      </c>
      <c r="AO3501" s="3">
        <v>46174</v>
      </c>
    </row>
    <row r="3502" spans="1:41">
      <c r="A3502" s="1" t="s">
        <v>7174</v>
      </c>
      <c r="B3502" s="1" t="s">
        <v>3733</v>
      </c>
      <c r="E3502" s="1" t="s">
        <v>3787</v>
      </c>
      <c r="F3502">
        <v>46196.833333333336</v>
      </c>
      <c r="G3502">
        <v>46197.833333333336</v>
      </c>
      <c r="H3502">
        <v>46173.833333333336</v>
      </c>
      <c r="I3502">
        <v>46203.833333333336</v>
      </c>
      <c r="J3502" s="1" t="s">
        <v>3769</v>
      </c>
      <c r="K3502" s="1" t="s">
        <v>87</v>
      </c>
      <c r="L3502" s="1" t="s">
        <v>3770</v>
      </c>
      <c r="M3502" s="1" t="s">
        <v>3810</v>
      </c>
      <c r="N3502" s="1" t="s">
        <v>3738</v>
      </c>
      <c r="O3502" s="1" t="s">
        <v>49</v>
      </c>
      <c r="P3502">
        <v>183.34270000000001</v>
      </c>
      <c r="Q3502" s="1" t="s">
        <v>3739</v>
      </c>
      <c r="R3502">
        <v>8.2599961711047137E-2</v>
      </c>
      <c r="S3502" s="1" t="s">
        <v>3740</v>
      </c>
      <c r="T3502" s="1" t="s">
        <v>52</v>
      </c>
      <c r="U3502">
        <v>15.1441</v>
      </c>
      <c r="V3502">
        <v>12.481999999999999</v>
      </c>
      <c r="W3502">
        <v>12.481999999999999</v>
      </c>
      <c r="X3502" s="1" t="s">
        <v>53</v>
      </c>
      <c r="Y3502" s="1" t="s">
        <v>49</v>
      </c>
      <c r="Z3502" s="1" t="s">
        <v>3770</v>
      </c>
      <c r="AA3502" s="1" t="s">
        <v>3789</v>
      </c>
      <c r="AB3502" s="1" t="s">
        <v>3790</v>
      </c>
      <c r="AC3502" s="1" t="s">
        <v>125</v>
      </c>
      <c r="AD3502" s="1" t="s">
        <v>3791</v>
      </c>
      <c r="AE3502" s="1" t="s">
        <v>3792</v>
      </c>
      <c r="AF3502" s="1" t="s">
        <v>70</v>
      </c>
      <c r="AG3502" s="1" t="s">
        <v>3745</v>
      </c>
      <c r="AH3502">
        <v>1698</v>
      </c>
      <c r="AI3502" s="1" t="s">
        <v>70</v>
      </c>
      <c r="AJ3502" s="1" t="s">
        <v>71</v>
      </c>
      <c r="AK3502" s="1" t="s">
        <v>72</v>
      </c>
      <c r="AL3502">
        <v>1</v>
      </c>
      <c r="AM3502" s="1" t="s">
        <v>7175</v>
      </c>
      <c r="AN3502" s="2">
        <v>46174</v>
      </c>
      <c r="AO3502" s="3">
        <v>46174</v>
      </c>
    </row>
    <row r="3503" spans="1:41">
      <c r="A3503" s="1" t="s">
        <v>7176</v>
      </c>
      <c r="B3503" s="1" t="s">
        <v>3733</v>
      </c>
      <c r="E3503" s="1" t="s">
        <v>3787</v>
      </c>
      <c r="F3503">
        <v>46196.833333333336</v>
      </c>
      <c r="G3503">
        <v>46197.833333333336</v>
      </c>
      <c r="H3503">
        <v>46173.833333333336</v>
      </c>
      <c r="I3503">
        <v>46203.833333333336</v>
      </c>
      <c r="J3503" s="1" t="s">
        <v>3769</v>
      </c>
      <c r="K3503" s="1" t="s">
        <v>87</v>
      </c>
      <c r="L3503" s="1" t="s">
        <v>3770</v>
      </c>
      <c r="M3503" s="1" t="s">
        <v>3813</v>
      </c>
      <c r="N3503" s="1" t="s">
        <v>3738</v>
      </c>
      <c r="O3503" s="1" t="s">
        <v>49</v>
      </c>
      <c r="P3503">
        <v>199.76499999999999</v>
      </c>
      <c r="Q3503" s="1" t="s">
        <v>3739</v>
      </c>
      <c r="R3503">
        <v>8.2600055064701028E-2</v>
      </c>
      <c r="S3503" s="1" t="s">
        <v>3740</v>
      </c>
      <c r="T3503" s="1" t="s">
        <v>52</v>
      </c>
      <c r="U3503">
        <v>16.500599999999999</v>
      </c>
      <c r="V3503">
        <v>13.6</v>
      </c>
      <c r="W3503">
        <v>13.6</v>
      </c>
      <c r="X3503" s="1" t="s">
        <v>53</v>
      </c>
      <c r="Y3503" s="1" t="s">
        <v>49</v>
      </c>
      <c r="Z3503" s="1" t="s">
        <v>3770</v>
      </c>
      <c r="AA3503" s="1" t="s">
        <v>3789</v>
      </c>
      <c r="AB3503" s="1" t="s">
        <v>3790</v>
      </c>
      <c r="AC3503" s="1" t="s">
        <v>125</v>
      </c>
      <c r="AD3503" s="1" t="s">
        <v>3791</v>
      </c>
      <c r="AE3503" s="1" t="s">
        <v>3792</v>
      </c>
      <c r="AF3503" s="1" t="s">
        <v>70</v>
      </c>
      <c r="AG3503" s="1" t="s">
        <v>3745</v>
      </c>
      <c r="AH3503">
        <v>1699</v>
      </c>
      <c r="AI3503" s="1" t="s">
        <v>70</v>
      </c>
      <c r="AJ3503" s="1" t="s">
        <v>71</v>
      </c>
      <c r="AK3503" s="1" t="s">
        <v>72</v>
      </c>
      <c r="AL3503">
        <v>1</v>
      </c>
      <c r="AM3503" s="1" t="s">
        <v>7177</v>
      </c>
      <c r="AN3503" s="2">
        <v>46174</v>
      </c>
      <c r="AO3503" s="3">
        <v>46174</v>
      </c>
    </row>
    <row r="3504" spans="1:41">
      <c r="A3504" s="1" t="s">
        <v>7178</v>
      </c>
      <c r="B3504" s="1" t="s">
        <v>3733</v>
      </c>
      <c r="E3504" s="1" t="s">
        <v>3787</v>
      </c>
      <c r="F3504">
        <v>46196.833333333336</v>
      </c>
      <c r="G3504">
        <v>46197.833333333336</v>
      </c>
      <c r="H3504">
        <v>46173.833333333336</v>
      </c>
      <c r="I3504">
        <v>46203.833333333336</v>
      </c>
      <c r="J3504" s="1" t="s">
        <v>3777</v>
      </c>
      <c r="K3504" s="1" t="s">
        <v>107</v>
      </c>
      <c r="L3504" s="1" t="s">
        <v>3778</v>
      </c>
      <c r="M3504" s="1" t="s">
        <v>3816</v>
      </c>
      <c r="N3504" s="1" t="s">
        <v>3738</v>
      </c>
      <c r="O3504" s="1" t="s">
        <v>49</v>
      </c>
      <c r="P3504">
        <v>139.6557</v>
      </c>
      <c r="Q3504" s="1" t="s">
        <v>3780</v>
      </c>
      <c r="R3504">
        <v>0.50000035802333886</v>
      </c>
      <c r="S3504" s="1" t="s">
        <v>51</v>
      </c>
      <c r="T3504" s="1" t="s">
        <v>52</v>
      </c>
      <c r="U3504">
        <v>69.8279</v>
      </c>
      <c r="V3504">
        <v>64.241600000000005</v>
      </c>
      <c r="W3504">
        <v>64.241600000000005</v>
      </c>
      <c r="X3504" s="1" t="s">
        <v>53</v>
      </c>
      <c r="Y3504" s="1" t="s">
        <v>49</v>
      </c>
      <c r="Z3504" s="1" t="s">
        <v>3778</v>
      </c>
      <c r="AA3504" s="1" t="s">
        <v>3817</v>
      </c>
      <c r="AB3504" s="1" t="s">
        <v>3790</v>
      </c>
      <c r="AC3504" s="1" t="s">
        <v>125</v>
      </c>
      <c r="AD3504" s="1" t="s">
        <v>3791</v>
      </c>
      <c r="AE3504" s="1" t="s">
        <v>3792</v>
      </c>
      <c r="AF3504" s="1" t="s">
        <v>70</v>
      </c>
      <c r="AG3504" s="1" t="s">
        <v>3745</v>
      </c>
      <c r="AH3504">
        <v>1700</v>
      </c>
      <c r="AI3504" s="1" t="s">
        <v>113</v>
      </c>
      <c r="AJ3504" s="1" t="s">
        <v>114</v>
      </c>
      <c r="AK3504" s="1" t="s">
        <v>115</v>
      </c>
      <c r="AL3504">
        <v>1</v>
      </c>
      <c r="AM3504" s="1" t="s">
        <v>7179</v>
      </c>
      <c r="AN3504" s="2">
        <v>46174</v>
      </c>
      <c r="AO3504" s="3">
        <v>46174</v>
      </c>
    </row>
    <row r="3505" spans="1:41">
      <c r="A3505" s="1" t="s">
        <v>7180</v>
      </c>
      <c r="B3505" s="1" t="s">
        <v>3733</v>
      </c>
      <c r="E3505" s="1" t="s">
        <v>3787</v>
      </c>
      <c r="F3505">
        <v>46196.833333333336</v>
      </c>
      <c r="G3505">
        <v>46197.833333333336</v>
      </c>
      <c r="H3505">
        <v>46173.833333333336</v>
      </c>
      <c r="I3505">
        <v>46203.833333333336</v>
      </c>
      <c r="J3505" s="1" t="s">
        <v>3777</v>
      </c>
      <c r="K3505" s="1" t="s">
        <v>107</v>
      </c>
      <c r="L3505" s="1" t="s">
        <v>3778</v>
      </c>
      <c r="M3505" s="1" t="s">
        <v>3820</v>
      </c>
      <c r="N3505" s="1" t="s">
        <v>3738</v>
      </c>
      <c r="O3505" s="1" t="s">
        <v>49</v>
      </c>
      <c r="P3505">
        <v>135.53100000000001</v>
      </c>
      <c r="Q3505" s="1" t="s">
        <v>3780</v>
      </c>
      <c r="R3505">
        <v>0.5</v>
      </c>
      <c r="S3505" s="1" t="s">
        <v>51</v>
      </c>
      <c r="T3505" s="1" t="s">
        <v>52</v>
      </c>
      <c r="U3505">
        <v>67.765500000000003</v>
      </c>
      <c r="V3505">
        <v>62.344299999999997</v>
      </c>
      <c r="W3505">
        <v>62.344299999999997</v>
      </c>
      <c r="X3505" s="1" t="s">
        <v>53</v>
      </c>
      <c r="Y3505" s="1" t="s">
        <v>49</v>
      </c>
      <c r="Z3505" s="1" t="s">
        <v>3778</v>
      </c>
      <c r="AA3505" s="1" t="s">
        <v>3817</v>
      </c>
      <c r="AB3505" s="1" t="s">
        <v>3790</v>
      </c>
      <c r="AC3505" s="1" t="s">
        <v>125</v>
      </c>
      <c r="AD3505" s="1" t="s">
        <v>3791</v>
      </c>
      <c r="AE3505" s="1" t="s">
        <v>3792</v>
      </c>
      <c r="AF3505" s="1" t="s">
        <v>70</v>
      </c>
      <c r="AG3505" s="1" t="s">
        <v>3745</v>
      </c>
      <c r="AH3505">
        <v>1701</v>
      </c>
      <c r="AI3505" s="1" t="s">
        <v>113</v>
      </c>
      <c r="AJ3505" s="1" t="s">
        <v>114</v>
      </c>
      <c r="AK3505" s="1" t="s">
        <v>115</v>
      </c>
      <c r="AL3505">
        <v>1</v>
      </c>
      <c r="AM3505" s="1" t="s">
        <v>7181</v>
      </c>
      <c r="AN3505" s="2">
        <v>46174</v>
      </c>
      <c r="AO3505" s="3">
        <v>46174</v>
      </c>
    </row>
    <row r="3506" spans="1:41">
      <c r="A3506" s="1" t="s">
        <v>7182</v>
      </c>
      <c r="B3506" s="1" t="s">
        <v>3733</v>
      </c>
      <c r="E3506" s="1" t="s">
        <v>3734</v>
      </c>
      <c r="F3506">
        <v>46197.833333333336</v>
      </c>
      <c r="G3506">
        <v>46198.833333333336</v>
      </c>
      <c r="H3506">
        <v>46173.833333333336</v>
      </c>
      <c r="I3506">
        <v>46203.833333333336</v>
      </c>
      <c r="J3506" s="1" t="s">
        <v>3735</v>
      </c>
      <c r="K3506" s="1" t="s">
        <v>45</v>
      </c>
      <c r="L3506" s="1" t="s">
        <v>3736</v>
      </c>
      <c r="M3506" s="1" t="s">
        <v>3737</v>
      </c>
      <c r="N3506" s="1" t="s">
        <v>3738</v>
      </c>
      <c r="O3506" s="1" t="s">
        <v>49</v>
      </c>
      <c r="P3506">
        <v>1448.3541</v>
      </c>
      <c r="Q3506" s="1" t="s">
        <v>3739</v>
      </c>
      <c r="R3506">
        <v>3.1610985186564529E-2</v>
      </c>
      <c r="S3506" s="1" t="s">
        <v>3740</v>
      </c>
      <c r="T3506" s="1" t="s">
        <v>52</v>
      </c>
      <c r="U3506">
        <v>45.783900000000003</v>
      </c>
      <c r="V3506">
        <v>37.150300000000001</v>
      </c>
      <c r="W3506">
        <v>37.150300000000001</v>
      </c>
      <c r="X3506" s="1" t="s">
        <v>53</v>
      </c>
      <c r="Y3506" s="1" t="s">
        <v>49</v>
      </c>
      <c r="Z3506" s="1" t="s">
        <v>3736</v>
      </c>
      <c r="AA3506" s="1" t="s">
        <v>3741</v>
      </c>
      <c r="AB3506" s="1" t="s">
        <v>3742</v>
      </c>
      <c r="AC3506" s="1" t="s">
        <v>67</v>
      </c>
      <c r="AD3506" s="1" t="s">
        <v>3743</v>
      </c>
      <c r="AE3506" s="1" t="s">
        <v>3744</v>
      </c>
      <c r="AF3506" s="1" t="s">
        <v>70</v>
      </c>
      <c r="AG3506" s="1" t="s">
        <v>3745</v>
      </c>
      <c r="AH3506">
        <v>1702</v>
      </c>
      <c r="AI3506" s="1" t="s">
        <v>70</v>
      </c>
      <c r="AJ3506" s="1" t="s">
        <v>71</v>
      </c>
      <c r="AK3506" s="1" t="s">
        <v>72</v>
      </c>
      <c r="AL3506">
        <v>1</v>
      </c>
      <c r="AM3506" s="1" t="s">
        <v>7183</v>
      </c>
      <c r="AN3506" s="2">
        <v>46174</v>
      </c>
      <c r="AO3506" s="3">
        <v>46174</v>
      </c>
    </row>
    <row r="3507" spans="1:41">
      <c r="A3507" s="1" t="s">
        <v>7184</v>
      </c>
      <c r="B3507" s="1" t="s">
        <v>3733</v>
      </c>
      <c r="E3507" s="1" t="s">
        <v>3734</v>
      </c>
      <c r="F3507">
        <v>46197.833333333336</v>
      </c>
      <c r="G3507">
        <v>46198.833333333336</v>
      </c>
      <c r="H3507">
        <v>46173.833333333336</v>
      </c>
      <c r="I3507">
        <v>46203.833333333336</v>
      </c>
      <c r="J3507" s="1" t="s">
        <v>3735</v>
      </c>
      <c r="K3507" s="1" t="s">
        <v>45</v>
      </c>
      <c r="L3507" s="1" t="s">
        <v>3736</v>
      </c>
      <c r="M3507" s="1" t="s">
        <v>3748</v>
      </c>
      <c r="N3507" s="1" t="s">
        <v>3738</v>
      </c>
      <c r="O3507" s="1" t="s">
        <v>49</v>
      </c>
      <c r="P3507">
        <v>1596.8527999999999</v>
      </c>
      <c r="Q3507" s="1" t="s">
        <v>3739</v>
      </c>
      <c r="R3507">
        <v>3.1610991319926292E-2</v>
      </c>
      <c r="S3507" s="1" t="s">
        <v>3740</v>
      </c>
      <c r="T3507" s="1" t="s">
        <v>52</v>
      </c>
      <c r="U3507">
        <v>50.478099999999998</v>
      </c>
      <c r="V3507">
        <v>40.959299999999999</v>
      </c>
      <c r="W3507">
        <v>40.959299999999999</v>
      </c>
      <c r="X3507" s="1" t="s">
        <v>53</v>
      </c>
      <c r="Y3507" s="1" t="s">
        <v>49</v>
      </c>
      <c r="Z3507" s="1" t="s">
        <v>3736</v>
      </c>
      <c r="AA3507" s="1" t="s">
        <v>3741</v>
      </c>
      <c r="AB3507" s="1" t="s">
        <v>3742</v>
      </c>
      <c r="AC3507" s="1" t="s">
        <v>67</v>
      </c>
      <c r="AD3507" s="1" t="s">
        <v>3743</v>
      </c>
      <c r="AE3507" s="1" t="s">
        <v>3744</v>
      </c>
      <c r="AF3507" s="1" t="s">
        <v>70</v>
      </c>
      <c r="AG3507" s="1" t="s">
        <v>3745</v>
      </c>
      <c r="AH3507">
        <v>1703</v>
      </c>
      <c r="AI3507" s="1" t="s">
        <v>70</v>
      </c>
      <c r="AJ3507" s="1" t="s">
        <v>71</v>
      </c>
      <c r="AK3507" s="1" t="s">
        <v>72</v>
      </c>
      <c r="AL3507">
        <v>1</v>
      </c>
      <c r="AM3507" s="1" t="s">
        <v>7185</v>
      </c>
      <c r="AN3507" s="2">
        <v>46174</v>
      </c>
      <c r="AO3507" s="3">
        <v>46174</v>
      </c>
    </row>
    <row r="3508" spans="1:41">
      <c r="A3508" s="1" t="s">
        <v>7186</v>
      </c>
      <c r="B3508" s="1" t="s">
        <v>3733</v>
      </c>
      <c r="E3508" s="1" t="s">
        <v>3734</v>
      </c>
      <c r="F3508">
        <v>46197.833333333336</v>
      </c>
      <c r="G3508">
        <v>46198.833333333336</v>
      </c>
      <c r="H3508">
        <v>46173.833333333336</v>
      </c>
      <c r="I3508">
        <v>46203.833333333336</v>
      </c>
      <c r="J3508" s="1" t="s">
        <v>3751</v>
      </c>
      <c r="K3508" s="1" t="s">
        <v>124</v>
      </c>
      <c r="L3508" s="1" t="s">
        <v>3752</v>
      </c>
      <c r="M3508" s="1" t="s">
        <v>3753</v>
      </c>
      <c r="N3508" s="1" t="s">
        <v>3738</v>
      </c>
      <c r="O3508" s="1" t="s">
        <v>49</v>
      </c>
      <c r="P3508">
        <v>11.0352</v>
      </c>
      <c r="Q3508" s="1" t="s">
        <v>3754</v>
      </c>
      <c r="R3508">
        <v>6.2499818761780483</v>
      </c>
      <c r="S3508" s="1" t="s">
        <v>51</v>
      </c>
      <c r="T3508" s="1" t="s">
        <v>52</v>
      </c>
      <c r="U3508">
        <v>68.969800000000006</v>
      </c>
      <c r="V3508">
        <v>65.521299999999997</v>
      </c>
      <c r="W3508">
        <v>65.521299999999997</v>
      </c>
      <c r="X3508" s="1" t="s">
        <v>53</v>
      </c>
      <c r="Y3508" s="1" t="s">
        <v>49</v>
      </c>
      <c r="Z3508" s="1" t="s">
        <v>3752</v>
      </c>
      <c r="AA3508" s="1" t="s">
        <v>3741</v>
      </c>
      <c r="AB3508" s="1" t="s">
        <v>3742</v>
      </c>
      <c r="AC3508" s="1" t="s">
        <v>67</v>
      </c>
      <c r="AD3508" s="1" t="s">
        <v>3743</v>
      </c>
      <c r="AE3508" s="1" t="s">
        <v>3744</v>
      </c>
      <c r="AF3508" s="1" t="s">
        <v>70</v>
      </c>
      <c r="AG3508" s="1" t="s">
        <v>3745</v>
      </c>
      <c r="AH3508">
        <v>1704</v>
      </c>
      <c r="AI3508" s="1" t="s">
        <v>70</v>
      </c>
      <c r="AJ3508" s="1" t="s">
        <v>71</v>
      </c>
      <c r="AK3508" s="1" t="s">
        <v>72</v>
      </c>
      <c r="AL3508">
        <v>1</v>
      </c>
      <c r="AM3508" s="1" t="s">
        <v>7187</v>
      </c>
      <c r="AN3508" s="2">
        <v>46174</v>
      </c>
      <c r="AO3508" s="3">
        <v>46174</v>
      </c>
    </row>
    <row r="3509" spans="1:41">
      <c r="A3509" s="1" t="s">
        <v>7188</v>
      </c>
      <c r="B3509" s="1" t="s">
        <v>3733</v>
      </c>
      <c r="E3509" s="1" t="s">
        <v>3734</v>
      </c>
      <c r="F3509">
        <v>46197.833333333336</v>
      </c>
      <c r="G3509">
        <v>46198.833333333336</v>
      </c>
      <c r="H3509">
        <v>46173.833333333336</v>
      </c>
      <c r="I3509">
        <v>46203.833333333336</v>
      </c>
      <c r="J3509" s="1" t="s">
        <v>3751</v>
      </c>
      <c r="K3509" s="1" t="s">
        <v>124</v>
      </c>
      <c r="L3509" s="1" t="s">
        <v>3752</v>
      </c>
      <c r="M3509" s="1" t="s">
        <v>3757</v>
      </c>
      <c r="N3509" s="1" t="s">
        <v>3738</v>
      </c>
      <c r="O3509" s="1" t="s">
        <v>49</v>
      </c>
      <c r="P3509">
        <v>12.7883</v>
      </c>
      <c r="Q3509" s="1" t="s">
        <v>3754</v>
      </c>
      <c r="R3509">
        <v>6.2499784959689713</v>
      </c>
      <c r="S3509" s="1" t="s">
        <v>51</v>
      </c>
      <c r="T3509" s="1" t="s">
        <v>52</v>
      </c>
      <c r="U3509">
        <v>79.926599999999993</v>
      </c>
      <c r="V3509">
        <v>75.930300000000003</v>
      </c>
      <c r="W3509">
        <v>75.930300000000003</v>
      </c>
      <c r="X3509" s="1" t="s">
        <v>53</v>
      </c>
      <c r="Y3509" s="1" t="s">
        <v>49</v>
      </c>
      <c r="Z3509" s="1" t="s">
        <v>3752</v>
      </c>
      <c r="AA3509" s="1" t="s">
        <v>3741</v>
      </c>
      <c r="AB3509" s="1" t="s">
        <v>3742</v>
      </c>
      <c r="AC3509" s="1" t="s">
        <v>67</v>
      </c>
      <c r="AD3509" s="1" t="s">
        <v>3743</v>
      </c>
      <c r="AE3509" s="1" t="s">
        <v>3744</v>
      </c>
      <c r="AF3509" s="1" t="s">
        <v>70</v>
      </c>
      <c r="AG3509" s="1" t="s">
        <v>3745</v>
      </c>
      <c r="AH3509">
        <v>1705</v>
      </c>
      <c r="AI3509" s="1" t="s">
        <v>70</v>
      </c>
      <c r="AJ3509" s="1" t="s">
        <v>71</v>
      </c>
      <c r="AK3509" s="1" t="s">
        <v>72</v>
      </c>
      <c r="AL3509">
        <v>1</v>
      </c>
      <c r="AM3509" s="1" t="s">
        <v>7189</v>
      </c>
      <c r="AN3509" s="2">
        <v>46174</v>
      </c>
      <c r="AO3509" s="3">
        <v>46174</v>
      </c>
    </row>
    <row r="3510" spans="1:41">
      <c r="A3510" s="1" t="s">
        <v>7190</v>
      </c>
      <c r="B3510" s="1" t="s">
        <v>3733</v>
      </c>
      <c r="E3510" s="1" t="s">
        <v>3734</v>
      </c>
      <c r="F3510">
        <v>46197.833333333336</v>
      </c>
      <c r="G3510">
        <v>46198.833333333336</v>
      </c>
      <c r="H3510">
        <v>46173.833333333336</v>
      </c>
      <c r="I3510">
        <v>46203.833333333336</v>
      </c>
      <c r="J3510" s="1" t="s">
        <v>3760</v>
      </c>
      <c r="K3510" s="1" t="s">
        <v>76</v>
      </c>
      <c r="L3510" s="1" t="s">
        <v>3761</v>
      </c>
      <c r="M3510" s="1" t="s">
        <v>3762</v>
      </c>
      <c r="N3510" s="1" t="s">
        <v>3738</v>
      </c>
      <c r="O3510" s="1" t="s">
        <v>49</v>
      </c>
      <c r="P3510">
        <v>291.98039999999997</v>
      </c>
      <c r="Q3510" s="1" t="s">
        <v>3763</v>
      </c>
      <c r="R3510">
        <v>2.600003287891927E-2</v>
      </c>
      <c r="S3510" s="1" t="s">
        <v>51</v>
      </c>
      <c r="T3510" s="1" t="s">
        <v>52</v>
      </c>
      <c r="U3510">
        <v>7.5914999999999999</v>
      </c>
      <c r="V3510">
        <v>7.0075000000000003</v>
      </c>
      <c r="W3510">
        <v>7.0075000000000003</v>
      </c>
      <c r="X3510" s="1" t="s">
        <v>53</v>
      </c>
      <c r="Y3510" s="1" t="s">
        <v>49</v>
      </c>
      <c r="Z3510" s="1" t="s">
        <v>3761</v>
      </c>
      <c r="AA3510" s="1" t="s">
        <v>3741</v>
      </c>
      <c r="AB3510" s="1" t="s">
        <v>3742</v>
      </c>
      <c r="AC3510" s="1" t="s">
        <v>67</v>
      </c>
      <c r="AD3510" s="1" t="s">
        <v>3743</v>
      </c>
      <c r="AE3510" s="1" t="s">
        <v>3744</v>
      </c>
      <c r="AF3510" s="1" t="s">
        <v>70</v>
      </c>
      <c r="AG3510" s="1" t="s">
        <v>3745</v>
      </c>
      <c r="AH3510">
        <v>1706</v>
      </c>
      <c r="AI3510" s="1" t="s">
        <v>70</v>
      </c>
      <c r="AJ3510" s="1" t="s">
        <v>71</v>
      </c>
      <c r="AK3510" s="1" t="s">
        <v>72</v>
      </c>
      <c r="AL3510">
        <v>1</v>
      </c>
      <c r="AM3510" s="1" t="s">
        <v>7191</v>
      </c>
      <c r="AN3510" s="2">
        <v>46174</v>
      </c>
      <c r="AO3510" s="3">
        <v>46174</v>
      </c>
    </row>
    <row r="3511" spans="1:41">
      <c r="A3511" s="1" t="s">
        <v>7192</v>
      </c>
      <c r="B3511" s="1" t="s">
        <v>3733</v>
      </c>
      <c r="E3511" s="1" t="s">
        <v>3734</v>
      </c>
      <c r="F3511">
        <v>46197.833333333336</v>
      </c>
      <c r="G3511">
        <v>46198.833333333336</v>
      </c>
      <c r="H3511">
        <v>46173.833333333336</v>
      </c>
      <c r="I3511">
        <v>46203.833333333336</v>
      </c>
      <c r="J3511" s="1" t="s">
        <v>3760</v>
      </c>
      <c r="K3511" s="1" t="s">
        <v>76</v>
      </c>
      <c r="L3511" s="1" t="s">
        <v>3761</v>
      </c>
      <c r="M3511" s="1" t="s">
        <v>3766</v>
      </c>
      <c r="N3511" s="1" t="s">
        <v>3738</v>
      </c>
      <c r="O3511" s="1" t="s">
        <v>49</v>
      </c>
      <c r="P3511">
        <v>318.48020000000002</v>
      </c>
      <c r="Q3511" s="1" t="s">
        <v>3763</v>
      </c>
      <c r="R3511">
        <v>2.6000046470706816E-2</v>
      </c>
      <c r="S3511" s="1" t="s">
        <v>51</v>
      </c>
      <c r="T3511" s="1" t="s">
        <v>52</v>
      </c>
      <c r="U3511">
        <v>8.2805</v>
      </c>
      <c r="V3511">
        <v>7.6435000000000004</v>
      </c>
      <c r="W3511">
        <v>7.6435000000000004</v>
      </c>
      <c r="X3511" s="1" t="s">
        <v>53</v>
      </c>
      <c r="Y3511" s="1" t="s">
        <v>49</v>
      </c>
      <c r="Z3511" s="1" t="s">
        <v>3761</v>
      </c>
      <c r="AA3511" s="1" t="s">
        <v>3741</v>
      </c>
      <c r="AB3511" s="1" t="s">
        <v>3742</v>
      </c>
      <c r="AC3511" s="1" t="s">
        <v>67</v>
      </c>
      <c r="AD3511" s="1" t="s">
        <v>3743</v>
      </c>
      <c r="AE3511" s="1" t="s">
        <v>3744</v>
      </c>
      <c r="AF3511" s="1" t="s">
        <v>70</v>
      </c>
      <c r="AG3511" s="1" t="s">
        <v>3745</v>
      </c>
      <c r="AH3511">
        <v>1707</v>
      </c>
      <c r="AI3511" s="1" t="s">
        <v>70</v>
      </c>
      <c r="AJ3511" s="1" t="s">
        <v>71</v>
      </c>
      <c r="AK3511" s="1" t="s">
        <v>72</v>
      </c>
      <c r="AL3511">
        <v>1</v>
      </c>
      <c r="AM3511" s="1" t="s">
        <v>7193</v>
      </c>
      <c r="AN3511" s="2">
        <v>46174</v>
      </c>
      <c r="AO3511" s="3">
        <v>46174</v>
      </c>
    </row>
    <row r="3512" spans="1:41">
      <c r="A3512" s="1" t="s">
        <v>7194</v>
      </c>
      <c r="B3512" s="1" t="s">
        <v>3733</v>
      </c>
      <c r="E3512" s="1" t="s">
        <v>3734</v>
      </c>
      <c r="F3512">
        <v>46197.833333333336</v>
      </c>
      <c r="G3512">
        <v>46198.833333333336</v>
      </c>
      <c r="H3512">
        <v>46173.833333333336</v>
      </c>
      <c r="I3512">
        <v>46203.833333333336</v>
      </c>
      <c r="J3512" s="1" t="s">
        <v>3769</v>
      </c>
      <c r="K3512" s="1" t="s">
        <v>87</v>
      </c>
      <c r="L3512" s="1" t="s">
        <v>3770</v>
      </c>
      <c r="M3512" s="1" t="s">
        <v>3771</v>
      </c>
      <c r="N3512" s="1" t="s">
        <v>3738</v>
      </c>
      <c r="O3512" s="1" t="s">
        <v>49</v>
      </c>
      <c r="P3512">
        <v>409.02069999999998</v>
      </c>
      <c r="Q3512" s="1" t="s">
        <v>3739</v>
      </c>
      <c r="R3512">
        <v>8.2599975991435162E-2</v>
      </c>
      <c r="S3512" s="1" t="s">
        <v>3740</v>
      </c>
      <c r="T3512" s="1" t="s">
        <v>52</v>
      </c>
      <c r="U3512">
        <v>33.7851</v>
      </c>
      <c r="V3512">
        <v>27.8461</v>
      </c>
      <c r="W3512">
        <v>27.8461</v>
      </c>
      <c r="X3512" s="1" t="s">
        <v>53</v>
      </c>
      <c r="Y3512" s="1" t="s">
        <v>49</v>
      </c>
      <c r="Z3512" s="1" t="s">
        <v>3770</v>
      </c>
      <c r="AA3512" s="1" t="s">
        <v>3741</v>
      </c>
      <c r="AB3512" s="1" t="s">
        <v>3742</v>
      </c>
      <c r="AC3512" s="1" t="s">
        <v>67</v>
      </c>
      <c r="AD3512" s="1" t="s">
        <v>3743</v>
      </c>
      <c r="AE3512" s="1" t="s">
        <v>3744</v>
      </c>
      <c r="AF3512" s="1" t="s">
        <v>70</v>
      </c>
      <c r="AG3512" s="1" t="s">
        <v>3745</v>
      </c>
      <c r="AH3512">
        <v>1708</v>
      </c>
      <c r="AI3512" s="1" t="s">
        <v>70</v>
      </c>
      <c r="AJ3512" s="1" t="s">
        <v>71</v>
      </c>
      <c r="AK3512" s="1" t="s">
        <v>72</v>
      </c>
      <c r="AL3512">
        <v>1</v>
      </c>
      <c r="AM3512" s="1" t="s">
        <v>7195</v>
      </c>
      <c r="AN3512" s="2">
        <v>46174</v>
      </c>
      <c r="AO3512" s="3">
        <v>46174</v>
      </c>
    </row>
    <row r="3513" spans="1:41">
      <c r="A3513" s="1" t="s">
        <v>7196</v>
      </c>
      <c r="B3513" s="1" t="s">
        <v>3733</v>
      </c>
      <c r="E3513" s="1" t="s">
        <v>3734</v>
      </c>
      <c r="F3513">
        <v>46197.833333333336</v>
      </c>
      <c r="G3513">
        <v>46198.833333333336</v>
      </c>
      <c r="H3513">
        <v>46173.833333333336</v>
      </c>
      <c r="I3513">
        <v>46203.833333333336</v>
      </c>
      <c r="J3513" s="1" t="s">
        <v>3769</v>
      </c>
      <c r="K3513" s="1" t="s">
        <v>87</v>
      </c>
      <c r="L3513" s="1" t="s">
        <v>3770</v>
      </c>
      <c r="M3513" s="1" t="s">
        <v>3774</v>
      </c>
      <c r="N3513" s="1" t="s">
        <v>3738</v>
      </c>
      <c r="O3513" s="1" t="s">
        <v>49</v>
      </c>
      <c r="P3513">
        <v>427.41210000000001</v>
      </c>
      <c r="Q3513" s="1" t="s">
        <v>3739</v>
      </c>
      <c r="R3513">
        <v>8.2599907676923504E-2</v>
      </c>
      <c r="S3513" s="1" t="s">
        <v>3740</v>
      </c>
      <c r="T3513" s="1" t="s">
        <v>52</v>
      </c>
      <c r="U3513">
        <v>35.304200000000002</v>
      </c>
      <c r="V3513">
        <v>29.098199999999999</v>
      </c>
      <c r="W3513">
        <v>29.098199999999999</v>
      </c>
      <c r="X3513" s="1" t="s">
        <v>53</v>
      </c>
      <c r="Y3513" s="1" t="s">
        <v>49</v>
      </c>
      <c r="Z3513" s="1" t="s">
        <v>3770</v>
      </c>
      <c r="AA3513" s="1" t="s">
        <v>3741</v>
      </c>
      <c r="AB3513" s="1" t="s">
        <v>3742</v>
      </c>
      <c r="AC3513" s="1" t="s">
        <v>67</v>
      </c>
      <c r="AD3513" s="1" t="s">
        <v>3743</v>
      </c>
      <c r="AE3513" s="1" t="s">
        <v>3744</v>
      </c>
      <c r="AF3513" s="1" t="s">
        <v>70</v>
      </c>
      <c r="AG3513" s="1" t="s">
        <v>3745</v>
      </c>
      <c r="AH3513">
        <v>1709</v>
      </c>
      <c r="AI3513" s="1" t="s">
        <v>70</v>
      </c>
      <c r="AJ3513" s="1" t="s">
        <v>71</v>
      </c>
      <c r="AK3513" s="1" t="s">
        <v>72</v>
      </c>
      <c r="AL3513">
        <v>1</v>
      </c>
      <c r="AM3513" s="1" t="s">
        <v>7197</v>
      </c>
      <c r="AN3513" s="2">
        <v>46174</v>
      </c>
      <c r="AO3513" s="3">
        <v>46174</v>
      </c>
    </row>
    <row r="3514" spans="1:41">
      <c r="A3514" s="1" t="s">
        <v>7198</v>
      </c>
      <c r="B3514" s="1" t="s">
        <v>3733</v>
      </c>
      <c r="E3514" s="1" t="s">
        <v>3734</v>
      </c>
      <c r="F3514">
        <v>46197.833333333336</v>
      </c>
      <c r="G3514">
        <v>46198.833333333336</v>
      </c>
      <c r="H3514">
        <v>46173.833333333336</v>
      </c>
      <c r="I3514">
        <v>46203.833333333336</v>
      </c>
      <c r="J3514" s="1" t="s">
        <v>3777</v>
      </c>
      <c r="K3514" s="1" t="s">
        <v>107</v>
      </c>
      <c r="L3514" s="1" t="s">
        <v>3778</v>
      </c>
      <c r="M3514" s="1" t="s">
        <v>3779</v>
      </c>
      <c r="N3514" s="1" t="s">
        <v>3738</v>
      </c>
      <c r="O3514" s="1" t="s">
        <v>49</v>
      </c>
      <c r="P3514">
        <v>293.68689999999998</v>
      </c>
      <c r="Q3514" s="1" t="s">
        <v>3780</v>
      </c>
      <c r="R3514">
        <v>0.50000017024933707</v>
      </c>
      <c r="S3514" s="1" t="s">
        <v>51</v>
      </c>
      <c r="T3514" s="1" t="s">
        <v>52</v>
      </c>
      <c r="U3514">
        <v>146.84350000000001</v>
      </c>
      <c r="V3514">
        <v>135.096</v>
      </c>
      <c r="W3514">
        <v>135.096</v>
      </c>
      <c r="X3514" s="1" t="s">
        <v>53</v>
      </c>
      <c r="Y3514" s="1" t="s">
        <v>49</v>
      </c>
      <c r="Z3514" s="1" t="s">
        <v>3778</v>
      </c>
      <c r="AA3514" s="1" t="s">
        <v>3781</v>
      </c>
      <c r="AB3514" s="1" t="s">
        <v>3742</v>
      </c>
      <c r="AC3514" s="1" t="s">
        <v>67</v>
      </c>
      <c r="AD3514" s="1" t="s">
        <v>3743</v>
      </c>
      <c r="AE3514" s="1" t="s">
        <v>3744</v>
      </c>
      <c r="AF3514" s="1" t="s">
        <v>70</v>
      </c>
      <c r="AG3514" s="1" t="s">
        <v>3745</v>
      </c>
      <c r="AH3514">
        <v>1710</v>
      </c>
      <c r="AI3514" s="1" t="s">
        <v>113</v>
      </c>
      <c r="AJ3514" s="1" t="s">
        <v>114</v>
      </c>
      <c r="AK3514" s="1" t="s">
        <v>115</v>
      </c>
      <c r="AL3514">
        <v>1</v>
      </c>
      <c r="AM3514" s="1" t="s">
        <v>7199</v>
      </c>
      <c r="AN3514" s="2">
        <v>46174</v>
      </c>
      <c r="AO3514" s="3">
        <v>46174</v>
      </c>
    </row>
    <row r="3515" spans="1:41">
      <c r="A3515" s="1" t="s">
        <v>7200</v>
      </c>
      <c r="B3515" s="1" t="s">
        <v>3733</v>
      </c>
      <c r="E3515" s="1" t="s">
        <v>3734</v>
      </c>
      <c r="F3515">
        <v>46197.833333333336</v>
      </c>
      <c r="G3515">
        <v>46198.833333333336</v>
      </c>
      <c r="H3515">
        <v>46173.833333333336</v>
      </c>
      <c r="I3515">
        <v>46203.833333333336</v>
      </c>
      <c r="J3515" s="1" t="s">
        <v>3777</v>
      </c>
      <c r="K3515" s="1" t="s">
        <v>107</v>
      </c>
      <c r="L3515" s="1" t="s">
        <v>3778</v>
      </c>
      <c r="M3515" s="1" t="s">
        <v>3784</v>
      </c>
      <c r="N3515" s="1" t="s">
        <v>3738</v>
      </c>
      <c r="O3515" s="1" t="s">
        <v>49</v>
      </c>
      <c r="P3515">
        <v>299.92959999999999</v>
      </c>
      <c r="Q3515" s="1" t="s">
        <v>3780</v>
      </c>
      <c r="R3515">
        <v>0.5</v>
      </c>
      <c r="S3515" s="1" t="s">
        <v>51</v>
      </c>
      <c r="T3515" s="1" t="s">
        <v>52</v>
      </c>
      <c r="U3515">
        <v>149.9648</v>
      </c>
      <c r="V3515">
        <v>137.9676</v>
      </c>
      <c r="W3515">
        <v>137.9676</v>
      </c>
      <c r="X3515" s="1" t="s">
        <v>53</v>
      </c>
      <c r="Y3515" s="1" t="s">
        <v>49</v>
      </c>
      <c r="Z3515" s="1" t="s">
        <v>3778</v>
      </c>
      <c r="AA3515" s="1" t="s">
        <v>3781</v>
      </c>
      <c r="AB3515" s="1" t="s">
        <v>3742</v>
      </c>
      <c r="AC3515" s="1" t="s">
        <v>67</v>
      </c>
      <c r="AD3515" s="1" t="s">
        <v>3743</v>
      </c>
      <c r="AE3515" s="1" t="s">
        <v>3744</v>
      </c>
      <c r="AF3515" s="1" t="s">
        <v>70</v>
      </c>
      <c r="AG3515" s="1" t="s">
        <v>3745</v>
      </c>
      <c r="AH3515">
        <v>1711</v>
      </c>
      <c r="AI3515" s="1" t="s">
        <v>113</v>
      </c>
      <c r="AJ3515" s="1" t="s">
        <v>114</v>
      </c>
      <c r="AK3515" s="1" t="s">
        <v>115</v>
      </c>
      <c r="AL3515">
        <v>1</v>
      </c>
      <c r="AM3515" s="1" t="s">
        <v>7201</v>
      </c>
      <c r="AN3515" s="2">
        <v>46174</v>
      </c>
      <c r="AO3515" s="3">
        <v>46174</v>
      </c>
    </row>
    <row r="3516" spans="1:41">
      <c r="A3516" s="1" t="s">
        <v>7202</v>
      </c>
      <c r="B3516" s="1" t="s">
        <v>3733</v>
      </c>
      <c r="E3516" s="1" t="s">
        <v>3787</v>
      </c>
      <c r="F3516">
        <v>46197.833333333336</v>
      </c>
      <c r="G3516">
        <v>46198.833333333336</v>
      </c>
      <c r="H3516">
        <v>46173.833333333336</v>
      </c>
      <c r="I3516">
        <v>46203.833333333336</v>
      </c>
      <c r="J3516" s="1" t="s">
        <v>3735</v>
      </c>
      <c r="K3516" s="1" t="s">
        <v>45</v>
      </c>
      <c r="L3516" s="1" t="s">
        <v>3736</v>
      </c>
      <c r="M3516" s="1" t="s">
        <v>3788</v>
      </c>
      <c r="N3516" s="1" t="s">
        <v>3738</v>
      </c>
      <c r="O3516" s="1" t="s">
        <v>49</v>
      </c>
      <c r="P3516">
        <v>666.91079999999999</v>
      </c>
      <c r="Q3516" s="1" t="s">
        <v>3739</v>
      </c>
      <c r="R3516">
        <v>3.1610974061298758E-2</v>
      </c>
      <c r="S3516" s="1" t="s">
        <v>3740</v>
      </c>
      <c r="T3516" s="1" t="s">
        <v>52</v>
      </c>
      <c r="U3516">
        <v>21.081700000000001</v>
      </c>
      <c r="V3516">
        <v>17.106300000000001</v>
      </c>
      <c r="W3516">
        <v>17.106300000000001</v>
      </c>
      <c r="X3516" s="1" t="s">
        <v>53</v>
      </c>
      <c r="Y3516" s="1" t="s">
        <v>49</v>
      </c>
      <c r="Z3516" s="1" t="s">
        <v>3736</v>
      </c>
      <c r="AA3516" s="1" t="s">
        <v>3789</v>
      </c>
      <c r="AB3516" s="1" t="s">
        <v>3790</v>
      </c>
      <c r="AC3516" s="1" t="s">
        <v>125</v>
      </c>
      <c r="AD3516" s="1" t="s">
        <v>3791</v>
      </c>
      <c r="AE3516" s="1" t="s">
        <v>3792</v>
      </c>
      <c r="AF3516" s="1" t="s">
        <v>70</v>
      </c>
      <c r="AG3516" s="1" t="s">
        <v>3745</v>
      </c>
      <c r="AH3516">
        <v>1712</v>
      </c>
      <c r="AI3516" s="1" t="s">
        <v>70</v>
      </c>
      <c r="AJ3516" s="1" t="s">
        <v>71</v>
      </c>
      <c r="AK3516" s="1" t="s">
        <v>72</v>
      </c>
      <c r="AL3516">
        <v>1</v>
      </c>
      <c r="AM3516" s="1" t="s">
        <v>7203</v>
      </c>
      <c r="AN3516" s="2">
        <v>46174</v>
      </c>
      <c r="AO3516" s="3">
        <v>46174</v>
      </c>
    </row>
    <row r="3517" spans="1:41">
      <c r="A3517" s="1" t="s">
        <v>7204</v>
      </c>
      <c r="B3517" s="1" t="s">
        <v>3733</v>
      </c>
      <c r="E3517" s="1" t="s">
        <v>3787</v>
      </c>
      <c r="F3517">
        <v>46197.833333333336</v>
      </c>
      <c r="G3517">
        <v>46198.833333333336</v>
      </c>
      <c r="H3517">
        <v>46173.833333333336</v>
      </c>
      <c r="I3517">
        <v>46203.833333333336</v>
      </c>
      <c r="J3517" s="1" t="s">
        <v>3735</v>
      </c>
      <c r="K3517" s="1" t="s">
        <v>45</v>
      </c>
      <c r="L3517" s="1" t="s">
        <v>3736</v>
      </c>
      <c r="M3517" s="1" t="s">
        <v>3795</v>
      </c>
      <c r="N3517" s="1" t="s">
        <v>3738</v>
      </c>
      <c r="O3517" s="1" t="s">
        <v>49</v>
      </c>
      <c r="P3517">
        <v>673.58799999999997</v>
      </c>
      <c r="Q3517" s="1" t="s">
        <v>3739</v>
      </c>
      <c r="R3517">
        <v>3.1611014448000858E-2</v>
      </c>
      <c r="S3517" s="1" t="s">
        <v>3740</v>
      </c>
      <c r="T3517" s="1" t="s">
        <v>52</v>
      </c>
      <c r="U3517">
        <v>21.2928</v>
      </c>
      <c r="V3517">
        <v>17.2776</v>
      </c>
      <c r="W3517">
        <v>17.2776</v>
      </c>
      <c r="X3517" s="1" t="s">
        <v>53</v>
      </c>
      <c r="Y3517" s="1" t="s">
        <v>49</v>
      </c>
      <c r="Z3517" s="1" t="s">
        <v>3736</v>
      </c>
      <c r="AA3517" s="1" t="s">
        <v>3789</v>
      </c>
      <c r="AB3517" s="1" t="s">
        <v>3790</v>
      </c>
      <c r="AC3517" s="1" t="s">
        <v>125</v>
      </c>
      <c r="AD3517" s="1" t="s">
        <v>3791</v>
      </c>
      <c r="AE3517" s="1" t="s">
        <v>3792</v>
      </c>
      <c r="AF3517" s="1" t="s">
        <v>70</v>
      </c>
      <c r="AG3517" s="1" t="s">
        <v>3745</v>
      </c>
      <c r="AH3517">
        <v>1713</v>
      </c>
      <c r="AI3517" s="1" t="s">
        <v>70</v>
      </c>
      <c r="AJ3517" s="1" t="s">
        <v>71</v>
      </c>
      <c r="AK3517" s="1" t="s">
        <v>72</v>
      </c>
      <c r="AL3517">
        <v>1</v>
      </c>
      <c r="AM3517" s="1" t="s">
        <v>7205</v>
      </c>
      <c r="AN3517" s="2">
        <v>46174</v>
      </c>
      <c r="AO3517" s="3">
        <v>46174</v>
      </c>
    </row>
    <row r="3518" spans="1:41">
      <c r="A3518" s="1" t="s">
        <v>7206</v>
      </c>
      <c r="B3518" s="1" t="s">
        <v>3733</v>
      </c>
      <c r="E3518" s="1" t="s">
        <v>3787</v>
      </c>
      <c r="F3518">
        <v>46197.833333333336</v>
      </c>
      <c r="G3518">
        <v>46198.833333333336</v>
      </c>
      <c r="H3518">
        <v>46173.833333333336</v>
      </c>
      <c r="I3518">
        <v>46203.833333333336</v>
      </c>
      <c r="J3518" s="1" t="s">
        <v>3751</v>
      </c>
      <c r="K3518" s="1" t="s">
        <v>124</v>
      </c>
      <c r="L3518" s="1" t="s">
        <v>3752</v>
      </c>
      <c r="M3518" s="1" t="s">
        <v>3798</v>
      </c>
      <c r="N3518" s="1" t="s">
        <v>3738</v>
      </c>
      <c r="O3518" s="1" t="s">
        <v>49</v>
      </c>
      <c r="P3518">
        <v>5.7496999999999998</v>
      </c>
      <c r="Q3518" s="1" t="s">
        <v>3754</v>
      </c>
      <c r="R3518">
        <v>6.250013044158826</v>
      </c>
      <c r="S3518" s="1" t="s">
        <v>51</v>
      </c>
      <c r="T3518" s="1" t="s">
        <v>52</v>
      </c>
      <c r="U3518">
        <v>35.935699999999997</v>
      </c>
      <c r="V3518">
        <v>34.1389</v>
      </c>
      <c r="W3518">
        <v>34.1389</v>
      </c>
      <c r="X3518" s="1" t="s">
        <v>53</v>
      </c>
      <c r="Y3518" s="1" t="s">
        <v>49</v>
      </c>
      <c r="Z3518" s="1" t="s">
        <v>3752</v>
      </c>
      <c r="AA3518" s="1" t="s">
        <v>3789</v>
      </c>
      <c r="AB3518" s="1" t="s">
        <v>3790</v>
      </c>
      <c r="AC3518" s="1" t="s">
        <v>125</v>
      </c>
      <c r="AD3518" s="1" t="s">
        <v>3791</v>
      </c>
      <c r="AE3518" s="1" t="s">
        <v>3792</v>
      </c>
      <c r="AF3518" s="1" t="s">
        <v>70</v>
      </c>
      <c r="AG3518" s="1" t="s">
        <v>3745</v>
      </c>
      <c r="AH3518">
        <v>1714</v>
      </c>
      <c r="AI3518" s="1" t="s">
        <v>70</v>
      </c>
      <c r="AJ3518" s="1" t="s">
        <v>71</v>
      </c>
      <c r="AK3518" s="1" t="s">
        <v>72</v>
      </c>
      <c r="AL3518">
        <v>1</v>
      </c>
      <c r="AM3518" s="1" t="s">
        <v>7207</v>
      </c>
      <c r="AN3518" s="2">
        <v>46174</v>
      </c>
      <c r="AO3518" s="3">
        <v>46174</v>
      </c>
    </row>
    <row r="3519" spans="1:41">
      <c r="A3519" s="1" t="s">
        <v>7208</v>
      </c>
      <c r="B3519" s="1" t="s">
        <v>3733</v>
      </c>
      <c r="E3519" s="1" t="s">
        <v>3787</v>
      </c>
      <c r="F3519">
        <v>46197.833333333336</v>
      </c>
      <c r="G3519">
        <v>46198.833333333336</v>
      </c>
      <c r="H3519">
        <v>46173.833333333336</v>
      </c>
      <c r="I3519">
        <v>46203.833333333336</v>
      </c>
      <c r="J3519" s="1" t="s">
        <v>3751</v>
      </c>
      <c r="K3519" s="1" t="s">
        <v>124</v>
      </c>
      <c r="L3519" s="1" t="s">
        <v>3752</v>
      </c>
      <c r="M3519" s="1" t="s">
        <v>3801</v>
      </c>
      <c r="N3519" s="1" t="s">
        <v>3738</v>
      </c>
      <c r="O3519" s="1" t="s">
        <v>49</v>
      </c>
      <c r="P3519">
        <v>4.9973000000000001</v>
      </c>
      <c r="Q3519" s="1" t="s">
        <v>3754</v>
      </c>
      <c r="R3519">
        <v>6.2499949972985407</v>
      </c>
      <c r="S3519" s="1" t="s">
        <v>51</v>
      </c>
      <c r="T3519" s="1" t="s">
        <v>52</v>
      </c>
      <c r="U3519">
        <v>31.2331</v>
      </c>
      <c r="V3519">
        <v>29.671399999999998</v>
      </c>
      <c r="W3519">
        <v>29.671399999999998</v>
      </c>
      <c r="X3519" s="1" t="s">
        <v>53</v>
      </c>
      <c r="Y3519" s="1" t="s">
        <v>49</v>
      </c>
      <c r="Z3519" s="1" t="s">
        <v>3752</v>
      </c>
      <c r="AA3519" s="1" t="s">
        <v>3789</v>
      </c>
      <c r="AB3519" s="1" t="s">
        <v>3790</v>
      </c>
      <c r="AC3519" s="1" t="s">
        <v>125</v>
      </c>
      <c r="AD3519" s="1" t="s">
        <v>3791</v>
      </c>
      <c r="AE3519" s="1" t="s">
        <v>3792</v>
      </c>
      <c r="AF3519" s="1" t="s">
        <v>70</v>
      </c>
      <c r="AG3519" s="1" t="s">
        <v>3745</v>
      </c>
      <c r="AH3519">
        <v>1715</v>
      </c>
      <c r="AI3519" s="1" t="s">
        <v>70</v>
      </c>
      <c r="AJ3519" s="1" t="s">
        <v>71</v>
      </c>
      <c r="AK3519" s="1" t="s">
        <v>72</v>
      </c>
      <c r="AL3519">
        <v>1</v>
      </c>
      <c r="AM3519" s="1" t="s">
        <v>7209</v>
      </c>
      <c r="AN3519" s="2">
        <v>46174</v>
      </c>
      <c r="AO3519" s="3">
        <v>46174</v>
      </c>
    </row>
    <row r="3520" spans="1:41">
      <c r="A3520" s="1" t="s">
        <v>7210</v>
      </c>
      <c r="B3520" s="1" t="s">
        <v>3733</v>
      </c>
      <c r="E3520" s="1" t="s">
        <v>3787</v>
      </c>
      <c r="F3520">
        <v>46197.833333333336</v>
      </c>
      <c r="G3520">
        <v>46198.833333333336</v>
      </c>
      <c r="H3520">
        <v>46173.833333333336</v>
      </c>
      <c r="I3520">
        <v>46203.833333333336</v>
      </c>
      <c r="J3520" s="1" t="s">
        <v>3760</v>
      </c>
      <c r="K3520" s="1" t="s">
        <v>76</v>
      </c>
      <c r="L3520" s="1" t="s">
        <v>3761</v>
      </c>
      <c r="M3520" s="1" t="s">
        <v>3804</v>
      </c>
      <c r="N3520" s="1" t="s">
        <v>3738</v>
      </c>
      <c r="O3520" s="1" t="s">
        <v>49</v>
      </c>
      <c r="P3520">
        <v>133.3263</v>
      </c>
      <c r="Q3520" s="1" t="s">
        <v>3763</v>
      </c>
      <c r="R3520">
        <v>2.6000121506409464E-2</v>
      </c>
      <c r="S3520" s="1" t="s">
        <v>51</v>
      </c>
      <c r="T3520" s="1" t="s">
        <v>52</v>
      </c>
      <c r="U3520">
        <v>3.4664999999999999</v>
      </c>
      <c r="V3520">
        <v>3.1998000000000002</v>
      </c>
      <c r="W3520">
        <v>3.1998000000000002</v>
      </c>
      <c r="X3520" s="1" t="s">
        <v>53</v>
      </c>
      <c r="Y3520" s="1" t="s">
        <v>49</v>
      </c>
      <c r="Z3520" s="1" t="s">
        <v>3761</v>
      </c>
      <c r="AA3520" s="1" t="s">
        <v>3789</v>
      </c>
      <c r="AB3520" s="1" t="s">
        <v>3790</v>
      </c>
      <c r="AC3520" s="1" t="s">
        <v>125</v>
      </c>
      <c r="AD3520" s="1" t="s">
        <v>3791</v>
      </c>
      <c r="AE3520" s="1" t="s">
        <v>3792</v>
      </c>
      <c r="AF3520" s="1" t="s">
        <v>70</v>
      </c>
      <c r="AG3520" s="1" t="s">
        <v>3745</v>
      </c>
      <c r="AH3520">
        <v>1716</v>
      </c>
      <c r="AI3520" s="1" t="s">
        <v>70</v>
      </c>
      <c r="AJ3520" s="1" t="s">
        <v>71</v>
      </c>
      <c r="AK3520" s="1" t="s">
        <v>72</v>
      </c>
      <c r="AL3520">
        <v>1</v>
      </c>
      <c r="AM3520" s="1" t="s">
        <v>7211</v>
      </c>
      <c r="AN3520" s="2">
        <v>46174</v>
      </c>
      <c r="AO3520" s="3">
        <v>46174</v>
      </c>
    </row>
    <row r="3521" spans="1:41">
      <c r="A3521" s="1" t="s">
        <v>7212</v>
      </c>
      <c r="B3521" s="1" t="s">
        <v>3733</v>
      </c>
      <c r="E3521" s="1" t="s">
        <v>3787</v>
      </c>
      <c r="F3521">
        <v>46197.833333333336</v>
      </c>
      <c r="G3521">
        <v>46198.833333333336</v>
      </c>
      <c r="H3521">
        <v>46173.833333333336</v>
      </c>
      <c r="I3521">
        <v>46203.833333333336</v>
      </c>
      <c r="J3521" s="1" t="s">
        <v>3760</v>
      </c>
      <c r="K3521" s="1" t="s">
        <v>76</v>
      </c>
      <c r="L3521" s="1" t="s">
        <v>3761</v>
      </c>
      <c r="M3521" s="1" t="s">
        <v>3807</v>
      </c>
      <c r="N3521" s="1" t="s">
        <v>3738</v>
      </c>
      <c r="O3521" s="1" t="s">
        <v>49</v>
      </c>
      <c r="P3521">
        <v>154.4622</v>
      </c>
      <c r="Q3521" s="1" t="s">
        <v>3763</v>
      </c>
      <c r="R3521">
        <v>2.5999888645895242E-2</v>
      </c>
      <c r="S3521" s="1" t="s">
        <v>51</v>
      </c>
      <c r="T3521" s="1" t="s">
        <v>52</v>
      </c>
      <c r="U3521">
        <v>4.016</v>
      </c>
      <c r="V3521">
        <v>3.7071000000000001</v>
      </c>
      <c r="W3521">
        <v>3.7071000000000001</v>
      </c>
      <c r="X3521" s="1" t="s">
        <v>53</v>
      </c>
      <c r="Y3521" s="1" t="s">
        <v>49</v>
      </c>
      <c r="Z3521" s="1" t="s">
        <v>3761</v>
      </c>
      <c r="AA3521" s="1" t="s">
        <v>3789</v>
      </c>
      <c r="AB3521" s="1" t="s">
        <v>3790</v>
      </c>
      <c r="AC3521" s="1" t="s">
        <v>125</v>
      </c>
      <c r="AD3521" s="1" t="s">
        <v>3791</v>
      </c>
      <c r="AE3521" s="1" t="s">
        <v>3792</v>
      </c>
      <c r="AF3521" s="1" t="s">
        <v>70</v>
      </c>
      <c r="AG3521" s="1" t="s">
        <v>3745</v>
      </c>
      <c r="AH3521">
        <v>1717</v>
      </c>
      <c r="AI3521" s="1" t="s">
        <v>70</v>
      </c>
      <c r="AJ3521" s="1" t="s">
        <v>71</v>
      </c>
      <c r="AK3521" s="1" t="s">
        <v>72</v>
      </c>
      <c r="AL3521">
        <v>1</v>
      </c>
      <c r="AM3521" s="1" t="s">
        <v>7213</v>
      </c>
      <c r="AN3521" s="2">
        <v>46174</v>
      </c>
      <c r="AO3521" s="3">
        <v>46174</v>
      </c>
    </row>
    <row r="3522" spans="1:41">
      <c r="A3522" s="1" t="s">
        <v>7214</v>
      </c>
      <c r="B3522" s="1" t="s">
        <v>3733</v>
      </c>
      <c r="E3522" s="1" t="s">
        <v>3787</v>
      </c>
      <c r="F3522">
        <v>46197.833333333336</v>
      </c>
      <c r="G3522">
        <v>46198.833333333336</v>
      </c>
      <c r="H3522">
        <v>46173.833333333336</v>
      </c>
      <c r="I3522">
        <v>46203.833333333336</v>
      </c>
      <c r="J3522" s="1" t="s">
        <v>3769</v>
      </c>
      <c r="K3522" s="1" t="s">
        <v>87</v>
      </c>
      <c r="L3522" s="1" t="s">
        <v>3770</v>
      </c>
      <c r="M3522" s="1" t="s">
        <v>3810</v>
      </c>
      <c r="N3522" s="1" t="s">
        <v>3738</v>
      </c>
      <c r="O3522" s="1" t="s">
        <v>49</v>
      </c>
      <c r="P3522">
        <v>178.1379</v>
      </c>
      <c r="Q3522" s="1" t="s">
        <v>3739</v>
      </c>
      <c r="R3522">
        <v>8.2600053104926019E-2</v>
      </c>
      <c r="S3522" s="1" t="s">
        <v>3740</v>
      </c>
      <c r="T3522" s="1" t="s">
        <v>52</v>
      </c>
      <c r="U3522">
        <v>14.7142</v>
      </c>
      <c r="V3522">
        <v>12.127599999999999</v>
      </c>
      <c r="W3522">
        <v>12.127599999999999</v>
      </c>
      <c r="X3522" s="1" t="s">
        <v>53</v>
      </c>
      <c r="Y3522" s="1" t="s">
        <v>49</v>
      </c>
      <c r="Z3522" s="1" t="s">
        <v>3770</v>
      </c>
      <c r="AA3522" s="1" t="s">
        <v>3789</v>
      </c>
      <c r="AB3522" s="1" t="s">
        <v>3790</v>
      </c>
      <c r="AC3522" s="1" t="s">
        <v>125</v>
      </c>
      <c r="AD3522" s="1" t="s">
        <v>3791</v>
      </c>
      <c r="AE3522" s="1" t="s">
        <v>3792</v>
      </c>
      <c r="AF3522" s="1" t="s">
        <v>70</v>
      </c>
      <c r="AG3522" s="1" t="s">
        <v>3745</v>
      </c>
      <c r="AH3522">
        <v>1718</v>
      </c>
      <c r="AI3522" s="1" t="s">
        <v>70</v>
      </c>
      <c r="AJ3522" s="1" t="s">
        <v>71</v>
      </c>
      <c r="AK3522" s="1" t="s">
        <v>72</v>
      </c>
      <c r="AL3522">
        <v>1</v>
      </c>
      <c r="AM3522" s="1" t="s">
        <v>7215</v>
      </c>
      <c r="AN3522" s="2">
        <v>46174</v>
      </c>
      <c r="AO3522" s="3">
        <v>46174</v>
      </c>
    </row>
    <row r="3523" spans="1:41">
      <c r="A3523" s="1" t="s">
        <v>7216</v>
      </c>
      <c r="B3523" s="1" t="s">
        <v>3733</v>
      </c>
      <c r="E3523" s="1" t="s">
        <v>3787</v>
      </c>
      <c r="F3523">
        <v>46197.833333333336</v>
      </c>
      <c r="G3523">
        <v>46198.833333333336</v>
      </c>
      <c r="H3523">
        <v>46173.833333333336</v>
      </c>
      <c r="I3523">
        <v>46203.833333333336</v>
      </c>
      <c r="J3523" s="1" t="s">
        <v>3769</v>
      </c>
      <c r="K3523" s="1" t="s">
        <v>87</v>
      </c>
      <c r="L3523" s="1" t="s">
        <v>3770</v>
      </c>
      <c r="M3523" s="1" t="s">
        <v>3813</v>
      </c>
      <c r="N3523" s="1" t="s">
        <v>3738</v>
      </c>
      <c r="O3523" s="1" t="s">
        <v>49</v>
      </c>
      <c r="P3523">
        <v>198.3176</v>
      </c>
      <c r="Q3523" s="1" t="s">
        <v>3739</v>
      </c>
      <c r="R3523">
        <v>8.2599829768008504E-2</v>
      </c>
      <c r="S3523" s="1" t="s">
        <v>3740</v>
      </c>
      <c r="T3523" s="1" t="s">
        <v>52</v>
      </c>
      <c r="U3523">
        <v>16.381</v>
      </c>
      <c r="V3523">
        <v>13.5015</v>
      </c>
      <c r="W3523">
        <v>13.5015</v>
      </c>
      <c r="X3523" s="1" t="s">
        <v>53</v>
      </c>
      <c r="Y3523" s="1" t="s">
        <v>49</v>
      </c>
      <c r="Z3523" s="1" t="s">
        <v>3770</v>
      </c>
      <c r="AA3523" s="1" t="s">
        <v>3789</v>
      </c>
      <c r="AB3523" s="1" t="s">
        <v>3790</v>
      </c>
      <c r="AC3523" s="1" t="s">
        <v>125</v>
      </c>
      <c r="AD3523" s="1" t="s">
        <v>3791</v>
      </c>
      <c r="AE3523" s="1" t="s">
        <v>3792</v>
      </c>
      <c r="AF3523" s="1" t="s">
        <v>70</v>
      </c>
      <c r="AG3523" s="1" t="s">
        <v>3745</v>
      </c>
      <c r="AH3523">
        <v>1719</v>
      </c>
      <c r="AI3523" s="1" t="s">
        <v>70</v>
      </c>
      <c r="AJ3523" s="1" t="s">
        <v>71</v>
      </c>
      <c r="AK3523" s="1" t="s">
        <v>72</v>
      </c>
      <c r="AL3523">
        <v>1</v>
      </c>
      <c r="AM3523" s="1" t="s">
        <v>7217</v>
      </c>
      <c r="AN3523" s="2">
        <v>46174</v>
      </c>
      <c r="AO3523" s="3">
        <v>46174</v>
      </c>
    </row>
    <row r="3524" spans="1:41">
      <c r="A3524" s="1" t="s">
        <v>7218</v>
      </c>
      <c r="B3524" s="1" t="s">
        <v>3733</v>
      </c>
      <c r="E3524" s="1" t="s">
        <v>3787</v>
      </c>
      <c r="F3524">
        <v>46197.833333333336</v>
      </c>
      <c r="G3524">
        <v>46198.833333333336</v>
      </c>
      <c r="H3524">
        <v>46173.833333333336</v>
      </c>
      <c r="I3524">
        <v>46203.833333333336</v>
      </c>
      <c r="J3524" s="1" t="s">
        <v>3777</v>
      </c>
      <c r="K3524" s="1" t="s">
        <v>107</v>
      </c>
      <c r="L3524" s="1" t="s">
        <v>3778</v>
      </c>
      <c r="M3524" s="1" t="s">
        <v>3816</v>
      </c>
      <c r="N3524" s="1" t="s">
        <v>3738</v>
      </c>
      <c r="O3524" s="1" t="s">
        <v>49</v>
      </c>
      <c r="P3524">
        <v>131.47200000000001</v>
      </c>
      <c r="Q3524" s="1" t="s">
        <v>3780</v>
      </c>
      <c r="R3524">
        <v>0.5</v>
      </c>
      <c r="S3524" s="1" t="s">
        <v>51</v>
      </c>
      <c r="T3524" s="1" t="s">
        <v>52</v>
      </c>
      <c r="U3524">
        <v>65.736000000000004</v>
      </c>
      <c r="V3524">
        <v>60.4771</v>
      </c>
      <c r="W3524">
        <v>60.4771</v>
      </c>
      <c r="X3524" s="1" t="s">
        <v>53</v>
      </c>
      <c r="Y3524" s="1" t="s">
        <v>49</v>
      </c>
      <c r="Z3524" s="1" t="s">
        <v>3778</v>
      </c>
      <c r="AA3524" s="1" t="s">
        <v>3817</v>
      </c>
      <c r="AB3524" s="1" t="s">
        <v>3790</v>
      </c>
      <c r="AC3524" s="1" t="s">
        <v>125</v>
      </c>
      <c r="AD3524" s="1" t="s">
        <v>3791</v>
      </c>
      <c r="AE3524" s="1" t="s">
        <v>3792</v>
      </c>
      <c r="AF3524" s="1" t="s">
        <v>70</v>
      </c>
      <c r="AG3524" s="1" t="s">
        <v>3745</v>
      </c>
      <c r="AH3524">
        <v>1720</v>
      </c>
      <c r="AI3524" s="1" t="s">
        <v>113</v>
      </c>
      <c r="AJ3524" s="1" t="s">
        <v>114</v>
      </c>
      <c r="AK3524" s="1" t="s">
        <v>115</v>
      </c>
      <c r="AL3524">
        <v>1</v>
      </c>
      <c r="AM3524" s="1" t="s">
        <v>7219</v>
      </c>
      <c r="AN3524" s="2">
        <v>46174</v>
      </c>
      <c r="AO3524" s="3">
        <v>46174</v>
      </c>
    </row>
    <row r="3525" spans="1:41">
      <c r="A3525" s="1" t="s">
        <v>7220</v>
      </c>
      <c r="B3525" s="1" t="s">
        <v>3733</v>
      </c>
      <c r="E3525" s="1" t="s">
        <v>3787</v>
      </c>
      <c r="F3525">
        <v>46197.833333333336</v>
      </c>
      <c r="G3525">
        <v>46198.833333333336</v>
      </c>
      <c r="H3525">
        <v>46173.833333333336</v>
      </c>
      <c r="I3525">
        <v>46203.833333333336</v>
      </c>
      <c r="J3525" s="1" t="s">
        <v>3777</v>
      </c>
      <c r="K3525" s="1" t="s">
        <v>107</v>
      </c>
      <c r="L3525" s="1" t="s">
        <v>3778</v>
      </c>
      <c r="M3525" s="1" t="s">
        <v>3820</v>
      </c>
      <c r="N3525" s="1" t="s">
        <v>3738</v>
      </c>
      <c r="O3525" s="1" t="s">
        <v>49</v>
      </c>
      <c r="P3525">
        <v>137.7432</v>
      </c>
      <c r="Q3525" s="1" t="s">
        <v>3780</v>
      </c>
      <c r="R3525">
        <v>0.5</v>
      </c>
      <c r="S3525" s="1" t="s">
        <v>51</v>
      </c>
      <c r="T3525" s="1" t="s">
        <v>52</v>
      </c>
      <c r="U3525">
        <v>68.871600000000001</v>
      </c>
      <c r="V3525">
        <v>63.361899999999999</v>
      </c>
      <c r="W3525">
        <v>63.361899999999999</v>
      </c>
      <c r="X3525" s="1" t="s">
        <v>53</v>
      </c>
      <c r="Y3525" s="1" t="s">
        <v>49</v>
      </c>
      <c r="Z3525" s="1" t="s">
        <v>3778</v>
      </c>
      <c r="AA3525" s="1" t="s">
        <v>3817</v>
      </c>
      <c r="AB3525" s="1" t="s">
        <v>3790</v>
      </c>
      <c r="AC3525" s="1" t="s">
        <v>125</v>
      </c>
      <c r="AD3525" s="1" t="s">
        <v>3791</v>
      </c>
      <c r="AE3525" s="1" t="s">
        <v>3792</v>
      </c>
      <c r="AF3525" s="1" t="s">
        <v>70</v>
      </c>
      <c r="AG3525" s="1" t="s">
        <v>3745</v>
      </c>
      <c r="AH3525">
        <v>1721</v>
      </c>
      <c r="AI3525" s="1" t="s">
        <v>113</v>
      </c>
      <c r="AJ3525" s="1" t="s">
        <v>114</v>
      </c>
      <c r="AK3525" s="1" t="s">
        <v>115</v>
      </c>
      <c r="AL3525">
        <v>1</v>
      </c>
      <c r="AM3525" s="1" t="s">
        <v>7221</v>
      </c>
      <c r="AN3525" s="2">
        <v>46174</v>
      </c>
      <c r="AO3525" s="3">
        <v>46174</v>
      </c>
    </row>
    <row r="3526" spans="1:41">
      <c r="A3526" s="1" t="s">
        <v>7222</v>
      </c>
      <c r="B3526" s="1" t="s">
        <v>3733</v>
      </c>
      <c r="E3526" s="1" t="s">
        <v>3734</v>
      </c>
      <c r="F3526">
        <v>46198.833333333336</v>
      </c>
      <c r="G3526">
        <v>46199.833333333336</v>
      </c>
      <c r="H3526">
        <v>46173.833333333336</v>
      </c>
      <c r="I3526">
        <v>46203.833333333336</v>
      </c>
      <c r="J3526" s="1" t="s">
        <v>3735</v>
      </c>
      <c r="K3526" s="1" t="s">
        <v>45</v>
      </c>
      <c r="L3526" s="1" t="s">
        <v>3736</v>
      </c>
      <c r="M3526" s="1" t="s">
        <v>3737</v>
      </c>
      <c r="N3526" s="1" t="s">
        <v>3738</v>
      </c>
      <c r="O3526" s="1" t="s">
        <v>49</v>
      </c>
      <c r="P3526">
        <v>1386.2599</v>
      </c>
      <c r="Q3526" s="1" t="s">
        <v>3739</v>
      </c>
      <c r="R3526">
        <v>3.1611027629090335E-2</v>
      </c>
      <c r="S3526" s="1" t="s">
        <v>3740</v>
      </c>
      <c r="T3526" s="1" t="s">
        <v>52</v>
      </c>
      <c r="U3526">
        <v>43.821100000000001</v>
      </c>
      <c r="V3526">
        <v>35.557600000000001</v>
      </c>
      <c r="W3526">
        <v>35.557600000000001</v>
      </c>
      <c r="X3526" s="1" t="s">
        <v>53</v>
      </c>
      <c r="Y3526" s="1" t="s">
        <v>49</v>
      </c>
      <c r="Z3526" s="1" t="s">
        <v>3736</v>
      </c>
      <c r="AA3526" s="1" t="s">
        <v>3741</v>
      </c>
      <c r="AB3526" s="1" t="s">
        <v>3742</v>
      </c>
      <c r="AC3526" s="1" t="s">
        <v>67</v>
      </c>
      <c r="AD3526" s="1" t="s">
        <v>3743</v>
      </c>
      <c r="AE3526" s="1" t="s">
        <v>3744</v>
      </c>
      <c r="AF3526" s="1" t="s">
        <v>70</v>
      </c>
      <c r="AG3526" s="1" t="s">
        <v>3745</v>
      </c>
      <c r="AH3526">
        <v>1722</v>
      </c>
      <c r="AI3526" s="1" t="s">
        <v>70</v>
      </c>
      <c r="AJ3526" s="1" t="s">
        <v>71</v>
      </c>
      <c r="AK3526" s="1" t="s">
        <v>72</v>
      </c>
      <c r="AL3526">
        <v>1</v>
      </c>
      <c r="AM3526" s="1" t="s">
        <v>7223</v>
      </c>
      <c r="AN3526" s="2">
        <v>46174</v>
      </c>
      <c r="AO3526" s="3">
        <v>46174</v>
      </c>
    </row>
    <row r="3527" spans="1:41">
      <c r="A3527" s="1" t="s">
        <v>7224</v>
      </c>
      <c r="B3527" s="1" t="s">
        <v>3733</v>
      </c>
      <c r="E3527" s="1" t="s">
        <v>3734</v>
      </c>
      <c r="F3527">
        <v>46198.833333333336</v>
      </c>
      <c r="G3527">
        <v>46199.833333333336</v>
      </c>
      <c r="H3527">
        <v>46173.833333333336</v>
      </c>
      <c r="I3527">
        <v>46203.833333333336</v>
      </c>
      <c r="J3527" s="1" t="s">
        <v>3735</v>
      </c>
      <c r="K3527" s="1" t="s">
        <v>45</v>
      </c>
      <c r="L3527" s="1" t="s">
        <v>3736</v>
      </c>
      <c r="M3527" s="1" t="s">
        <v>3748</v>
      </c>
      <c r="N3527" s="1" t="s">
        <v>3738</v>
      </c>
      <c r="O3527" s="1" t="s">
        <v>49</v>
      </c>
      <c r="P3527">
        <v>1362.0845999999999</v>
      </c>
      <c r="Q3527" s="1" t="s">
        <v>3739</v>
      </c>
      <c r="R3527">
        <v>3.1611032090077228E-2</v>
      </c>
      <c r="S3527" s="1" t="s">
        <v>3740</v>
      </c>
      <c r="T3527" s="1" t="s">
        <v>52</v>
      </c>
      <c r="U3527">
        <v>43.056899999999999</v>
      </c>
      <c r="V3527">
        <v>34.9375</v>
      </c>
      <c r="W3527">
        <v>34.9375</v>
      </c>
      <c r="X3527" s="1" t="s">
        <v>53</v>
      </c>
      <c r="Y3527" s="1" t="s">
        <v>49</v>
      </c>
      <c r="Z3527" s="1" t="s">
        <v>3736</v>
      </c>
      <c r="AA3527" s="1" t="s">
        <v>3741</v>
      </c>
      <c r="AB3527" s="1" t="s">
        <v>3742</v>
      </c>
      <c r="AC3527" s="1" t="s">
        <v>67</v>
      </c>
      <c r="AD3527" s="1" t="s">
        <v>3743</v>
      </c>
      <c r="AE3527" s="1" t="s">
        <v>3744</v>
      </c>
      <c r="AF3527" s="1" t="s">
        <v>70</v>
      </c>
      <c r="AG3527" s="1" t="s">
        <v>3745</v>
      </c>
      <c r="AH3527">
        <v>1723</v>
      </c>
      <c r="AI3527" s="1" t="s">
        <v>70</v>
      </c>
      <c r="AJ3527" s="1" t="s">
        <v>71</v>
      </c>
      <c r="AK3527" s="1" t="s">
        <v>72</v>
      </c>
      <c r="AL3527">
        <v>1</v>
      </c>
      <c r="AM3527" s="1" t="s">
        <v>7225</v>
      </c>
      <c r="AN3527" s="2">
        <v>46174</v>
      </c>
      <c r="AO3527" s="3">
        <v>46174</v>
      </c>
    </row>
    <row r="3528" spans="1:41">
      <c r="A3528" s="1" t="s">
        <v>7226</v>
      </c>
      <c r="B3528" s="1" t="s">
        <v>3733</v>
      </c>
      <c r="E3528" s="1" t="s">
        <v>3734</v>
      </c>
      <c r="F3528">
        <v>46198.833333333336</v>
      </c>
      <c r="G3528">
        <v>46199.833333333336</v>
      </c>
      <c r="H3528">
        <v>46173.833333333336</v>
      </c>
      <c r="I3528">
        <v>46203.833333333336</v>
      </c>
      <c r="J3528" s="1" t="s">
        <v>3751</v>
      </c>
      <c r="K3528" s="1" t="s">
        <v>124</v>
      </c>
      <c r="L3528" s="1" t="s">
        <v>3752</v>
      </c>
      <c r="M3528" s="1" t="s">
        <v>3753</v>
      </c>
      <c r="N3528" s="1" t="s">
        <v>3738</v>
      </c>
      <c r="O3528" s="1" t="s">
        <v>49</v>
      </c>
      <c r="P3528">
        <v>11.6915</v>
      </c>
      <c r="Q3528" s="1" t="s">
        <v>3754</v>
      </c>
      <c r="R3528">
        <v>6.2500106915280336</v>
      </c>
      <c r="S3528" s="1" t="s">
        <v>51</v>
      </c>
      <c r="T3528" s="1" t="s">
        <v>52</v>
      </c>
      <c r="U3528">
        <v>73.072000000000003</v>
      </c>
      <c r="V3528">
        <v>69.418400000000005</v>
      </c>
      <c r="W3528">
        <v>69.418400000000005</v>
      </c>
      <c r="X3528" s="1" t="s">
        <v>53</v>
      </c>
      <c r="Y3528" s="1" t="s">
        <v>49</v>
      </c>
      <c r="Z3528" s="1" t="s">
        <v>3752</v>
      </c>
      <c r="AA3528" s="1" t="s">
        <v>3741</v>
      </c>
      <c r="AB3528" s="1" t="s">
        <v>3742</v>
      </c>
      <c r="AC3528" s="1" t="s">
        <v>67</v>
      </c>
      <c r="AD3528" s="1" t="s">
        <v>3743</v>
      </c>
      <c r="AE3528" s="1" t="s">
        <v>3744</v>
      </c>
      <c r="AF3528" s="1" t="s">
        <v>70</v>
      </c>
      <c r="AG3528" s="1" t="s">
        <v>3745</v>
      </c>
      <c r="AH3528">
        <v>1724</v>
      </c>
      <c r="AI3528" s="1" t="s">
        <v>70</v>
      </c>
      <c r="AJ3528" s="1" t="s">
        <v>71</v>
      </c>
      <c r="AK3528" s="1" t="s">
        <v>72</v>
      </c>
      <c r="AL3528">
        <v>1</v>
      </c>
      <c r="AM3528" s="1" t="s">
        <v>7227</v>
      </c>
      <c r="AN3528" s="2">
        <v>46174</v>
      </c>
      <c r="AO3528" s="3">
        <v>46174</v>
      </c>
    </row>
    <row r="3529" spans="1:41">
      <c r="A3529" s="1" t="s">
        <v>7228</v>
      </c>
      <c r="B3529" s="1" t="s">
        <v>3733</v>
      </c>
      <c r="E3529" s="1" t="s">
        <v>3734</v>
      </c>
      <c r="F3529">
        <v>46198.833333333336</v>
      </c>
      <c r="G3529">
        <v>46199.833333333336</v>
      </c>
      <c r="H3529">
        <v>46173.833333333336</v>
      </c>
      <c r="I3529">
        <v>46203.833333333336</v>
      </c>
      <c r="J3529" s="1" t="s">
        <v>3751</v>
      </c>
      <c r="K3529" s="1" t="s">
        <v>124</v>
      </c>
      <c r="L3529" s="1" t="s">
        <v>3752</v>
      </c>
      <c r="M3529" s="1" t="s">
        <v>3757</v>
      </c>
      <c r="N3529" s="1" t="s">
        <v>3738</v>
      </c>
      <c r="O3529" s="1" t="s">
        <v>49</v>
      </c>
      <c r="P3529">
        <v>11.527799999999999</v>
      </c>
      <c r="Q3529" s="1" t="s">
        <v>3754</v>
      </c>
      <c r="R3529">
        <v>6.2500130120231097</v>
      </c>
      <c r="S3529" s="1" t="s">
        <v>51</v>
      </c>
      <c r="T3529" s="1" t="s">
        <v>52</v>
      </c>
      <c r="U3529">
        <v>72.048900000000003</v>
      </c>
      <c r="V3529">
        <v>68.4465</v>
      </c>
      <c r="W3529">
        <v>68.4465</v>
      </c>
      <c r="X3529" s="1" t="s">
        <v>53</v>
      </c>
      <c r="Y3529" s="1" t="s">
        <v>49</v>
      </c>
      <c r="Z3529" s="1" t="s">
        <v>3752</v>
      </c>
      <c r="AA3529" s="1" t="s">
        <v>3741</v>
      </c>
      <c r="AB3529" s="1" t="s">
        <v>3742</v>
      </c>
      <c r="AC3529" s="1" t="s">
        <v>67</v>
      </c>
      <c r="AD3529" s="1" t="s">
        <v>3743</v>
      </c>
      <c r="AE3529" s="1" t="s">
        <v>3744</v>
      </c>
      <c r="AF3529" s="1" t="s">
        <v>70</v>
      </c>
      <c r="AG3529" s="1" t="s">
        <v>3745</v>
      </c>
      <c r="AH3529">
        <v>1725</v>
      </c>
      <c r="AI3529" s="1" t="s">
        <v>70</v>
      </c>
      <c r="AJ3529" s="1" t="s">
        <v>71</v>
      </c>
      <c r="AK3529" s="1" t="s">
        <v>72</v>
      </c>
      <c r="AL3529">
        <v>1</v>
      </c>
      <c r="AM3529" s="1" t="s">
        <v>7229</v>
      </c>
      <c r="AN3529" s="2">
        <v>46174</v>
      </c>
      <c r="AO3529" s="3">
        <v>46174</v>
      </c>
    </row>
    <row r="3530" spans="1:41">
      <c r="A3530" s="1" t="s">
        <v>7230</v>
      </c>
      <c r="B3530" s="1" t="s">
        <v>3733</v>
      </c>
      <c r="E3530" s="1" t="s">
        <v>3734</v>
      </c>
      <c r="F3530">
        <v>46198.833333333336</v>
      </c>
      <c r="G3530">
        <v>46199.833333333336</v>
      </c>
      <c r="H3530">
        <v>46173.833333333336</v>
      </c>
      <c r="I3530">
        <v>46203.833333333336</v>
      </c>
      <c r="J3530" s="1" t="s">
        <v>3760</v>
      </c>
      <c r="K3530" s="1" t="s">
        <v>76</v>
      </c>
      <c r="L3530" s="1" t="s">
        <v>3761</v>
      </c>
      <c r="M3530" s="1" t="s">
        <v>3762</v>
      </c>
      <c r="N3530" s="1" t="s">
        <v>3738</v>
      </c>
      <c r="O3530" s="1" t="s">
        <v>49</v>
      </c>
      <c r="P3530">
        <v>338.637</v>
      </c>
      <c r="Q3530" s="1" t="s">
        <v>3763</v>
      </c>
      <c r="R3530">
        <v>2.6000112214554227E-2</v>
      </c>
      <c r="S3530" s="1" t="s">
        <v>51</v>
      </c>
      <c r="T3530" s="1" t="s">
        <v>52</v>
      </c>
      <c r="U3530">
        <v>8.8046000000000006</v>
      </c>
      <c r="V3530">
        <v>8.1273</v>
      </c>
      <c r="W3530">
        <v>8.1273</v>
      </c>
      <c r="X3530" s="1" t="s">
        <v>53</v>
      </c>
      <c r="Y3530" s="1" t="s">
        <v>49</v>
      </c>
      <c r="Z3530" s="1" t="s">
        <v>3761</v>
      </c>
      <c r="AA3530" s="1" t="s">
        <v>3741</v>
      </c>
      <c r="AB3530" s="1" t="s">
        <v>3742</v>
      </c>
      <c r="AC3530" s="1" t="s">
        <v>67</v>
      </c>
      <c r="AD3530" s="1" t="s">
        <v>3743</v>
      </c>
      <c r="AE3530" s="1" t="s">
        <v>3744</v>
      </c>
      <c r="AF3530" s="1" t="s">
        <v>70</v>
      </c>
      <c r="AG3530" s="1" t="s">
        <v>3745</v>
      </c>
      <c r="AH3530">
        <v>1726</v>
      </c>
      <c r="AI3530" s="1" t="s">
        <v>70</v>
      </c>
      <c r="AJ3530" s="1" t="s">
        <v>71</v>
      </c>
      <c r="AK3530" s="1" t="s">
        <v>72</v>
      </c>
      <c r="AL3530">
        <v>1</v>
      </c>
      <c r="AM3530" s="1" t="s">
        <v>7231</v>
      </c>
      <c r="AN3530" s="2">
        <v>46174</v>
      </c>
      <c r="AO3530" s="3">
        <v>46174</v>
      </c>
    </row>
    <row r="3531" spans="1:41">
      <c r="A3531" s="1" t="s">
        <v>7232</v>
      </c>
      <c r="B3531" s="1" t="s">
        <v>3733</v>
      </c>
      <c r="E3531" s="1" t="s">
        <v>3734</v>
      </c>
      <c r="F3531">
        <v>46198.833333333336</v>
      </c>
      <c r="G3531">
        <v>46199.833333333336</v>
      </c>
      <c r="H3531">
        <v>46173.833333333336</v>
      </c>
      <c r="I3531">
        <v>46203.833333333336</v>
      </c>
      <c r="J3531" s="1" t="s">
        <v>3760</v>
      </c>
      <c r="K3531" s="1" t="s">
        <v>76</v>
      </c>
      <c r="L3531" s="1" t="s">
        <v>3761</v>
      </c>
      <c r="M3531" s="1" t="s">
        <v>3766</v>
      </c>
      <c r="N3531" s="1" t="s">
        <v>3738</v>
      </c>
      <c r="O3531" s="1" t="s">
        <v>49</v>
      </c>
      <c r="P3531">
        <v>325.73599999999999</v>
      </c>
      <c r="Q3531" s="1" t="s">
        <v>3763</v>
      </c>
      <c r="R3531">
        <v>2.5999889481052141E-2</v>
      </c>
      <c r="S3531" s="1" t="s">
        <v>51</v>
      </c>
      <c r="T3531" s="1" t="s">
        <v>52</v>
      </c>
      <c r="U3531">
        <v>8.4690999999999992</v>
      </c>
      <c r="V3531">
        <v>7.8177000000000003</v>
      </c>
      <c r="W3531">
        <v>7.8177000000000003</v>
      </c>
      <c r="X3531" s="1" t="s">
        <v>53</v>
      </c>
      <c r="Y3531" s="1" t="s">
        <v>49</v>
      </c>
      <c r="Z3531" s="1" t="s">
        <v>3761</v>
      </c>
      <c r="AA3531" s="1" t="s">
        <v>55</v>
      </c>
      <c r="AB3531" s="1" t="s">
        <v>56</v>
      </c>
      <c r="AC3531" s="1" t="s">
        <v>57</v>
      </c>
      <c r="AD3531" s="1" t="s">
        <v>58</v>
      </c>
      <c r="AE3531" s="1" t="s">
        <v>59</v>
      </c>
      <c r="AF3531" s="1" t="s">
        <v>56</v>
      </c>
      <c r="AG3531" s="1" t="s">
        <v>3745</v>
      </c>
      <c r="AH3531">
        <v>1727</v>
      </c>
      <c r="AI3531" s="1" t="s">
        <v>56</v>
      </c>
      <c r="AJ3531" s="1" t="s">
        <v>56</v>
      </c>
      <c r="AK3531" s="1" t="s">
        <v>61</v>
      </c>
      <c r="AL3531">
        <v>1</v>
      </c>
      <c r="AM3531" s="1" t="s">
        <v>7233</v>
      </c>
      <c r="AN3531" s="2">
        <v>46174</v>
      </c>
      <c r="AO3531" s="3">
        <v>46174</v>
      </c>
    </row>
    <row r="3532" spans="1:41">
      <c r="A3532" s="1" t="s">
        <v>7234</v>
      </c>
      <c r="B3532" s="1" t="s">
        <v>3733</v>
      </c>
      <c r="E3532" s="1" t="s">
        <v>3734</v>
      </c>
      <c r="F3532">
        <v>46198.833333333336</v>
      </c>
      <c r="G3532">
        <v>46199.833333333336</v>
      </c>
      <c r="H3532">
        <v>46173.833333333336</v>
      </c>
      <c r="I3532">
        <v>46203.833333333336</v>
      </c>
      <c r="J3532" s="1" t="s">
        <v>3769</v>
      </c>
      <c r="K3532" s="1" t="s">
        <v>87</v>
      </c>
      <c r="L3532" s="1" t="s">
        <v>3770</v>
      </c>
      <c r="M3532" s="1" t="s">
        <v>3771</v>
      </c>
      <c r="N3532" s="1" t="s">
        <v>3738</v>
      </c>
      <c r="O3532" s="1" t="s">
        <v>49</v>
      </c>
      <c r="P3532">
        <v>453.11720000000003</v>
      </c>
      <c r="Q3532" s="1" t="s">
        <v>3739</v>
      </c>
      <c r="R3532">
        <v>8.2600042549697952E-2</v>
      </c>
      <c r="S3532" s="1" t="s">
        <v>3740</v>
      </c>
      <c r="T3532" s="1" t="s">
        <v>52</v>
      </c>
      <c r="U3532">
        <v>37.427500000000002</v>
      </c>
      <c r="V3532">
        <v>30.848199999999999</v>
      </c>
      <c r="W3532">
        <v>30.848199999999999</v>
      </c>
      <c r="X3532" s="1" t="s">
        <v>53</v>
      </c>
      <c r="Y3532" s="1" t="s">
        <v>49</v>
      </c>
      <c r="Z3532" s="1" t="s">
        <v>3770</v>
      </c>
      <c r="AA3532" s="1" t="s">
        <v>3741</v>
      </c>
      <c r="AB3532" s="1" t="s">
        <v>3742</v>
      </c>
      <c r="AC3532" s="1" t="s">
        <v>67</v>
      </c>
      <c r="AD3532" s="1" t="s">
        <v>3743</v>
      </c>
      <c r="AE3532" s="1" t="s">
        <v>3744</v>
      </c>
      <c r="AF3532" s="1" t="s">
        <v>70</v>
      </c>
      <c r="AG3532" s="1" t="s">
        <v>3745</v>
      </c>
      <c r="AH3532">
        <v>1728</v>
      </c>
      <c r="AI3532" s="1" t="s">
        <v>70</v>
      </c>
      <c r="AJ3532" s="1" t="s">
        <v>71</v>
      </c>
      <c r="AK3532" s="1" t="s">
        <v>72</v>
      </c>
      <c r="AL3532">
        <v>1</v>
      </c>
      <c r="AM3532" s="1" t="s">
        <v>7235</v>
      </c>
      <c r="AN3532" s="2">
        <v>46174</v>
      </c>
      <c r="AO3532" s="3">
        <v>46174</v>
      </c>
    </row>
    <row r="3533" spans="1:41">
      <c r="A3533" s="1" t="s">
        <v>7236</v>
      </c>
      <c r="B3533" s="1" t="s">
        <v>3733</v>
      </c>
      <c r="E3533" s="1" t="s">
        <v>3734</v>
      </c>
      <c r="F3533">
        <v>46198.833333333336</v>
      </c>
      <c r="G3533">
        <v>46199.833333333336</v>
      </c>
      <c r="H3533">
        <v>46173.833333333336</v>
      </c>
      <c r="I3533">
        <v>46203.833333333336</v>
      </c>
      <c r="J3533" s="1" t="s">
        <v>3769</v>
      </c>
      <c r="K3533" s="1" t="s">
        <v>87</v>
      </c>
      <c r="L3533" s="1" t="s">
        <v>3770</v>
      </c>
      <c r="M3533" s="1" t="s">
        <v>3774</v>
      </c>
      <c r="N3533" s="1" t="s">
        <v>3738</v>
      </c>
      <c r="O3533" s="1" t="s">
        <v>49</v>
      </c>
      <c r="P3533">
        <v>396.10879999999997</v>
      </c>
      <c r="Q3533" s="1" t="s">
        <v>3739</v>
      </c>
      <c r="R3533">
        <v>8.2600033122212882E-2</v>
      </c>
      <c r="S3533" s="1" t="s">
        <v>3740</v>
      </c>
      <c r="T3533" s="1" t="s">
        <v>52</v>
      </c>
      <c r="U3533">
        <v>32.718600000000002</v>
      </c>
      <c r="V3533">
        <v>26.967099999999999</v>
      </c>
      <c r="W3533">
        <v>26.967099999999999</v>
      </c>
      <c r="X3533" s="1" t="s">
        <v>53</v>
      </c>
      <c r="Y3533" s="1" t="s">
        <v>49</v>
      </c>
      <c r="Z3533" s="1" t="s">
        <v>3770</v>
      </c>
      <c r="AA3533" s="1" t="s">
        <v>3741</v>
      </c>
      <c r="AB3533" s="1" t="s">
        <v>3742</v>
      </c>
      <c r="AC3533" s="1" t="s">
        <v>67</v>
      </c>
      <c r="AD3533" s="1" t="s">
        <v>3743</v>
      </c>
      <c r="AE3533" s="1" t="s">
        <v>3744</v>
      </c>
      <c r="AF3533" s="1" t="s">
        <v>70</v>
      </c>
      <c r="AG3533" s="1" t="s">
        <v>3745</v>
      </c>
      <c r="AH3533">
        <v>1729</v>
      </c>
      <c r="AI3533" s="1" t="s">
        <v>70</v>
      </c>
      <c r="AJ3533" s="1" t="s">
        <v>71</v>
      </c>
      <c r="AK3533" s="1" t="s">
        <v>72</v>
      </c>
      <c r="AL3533">
        <v>1</v>
      </c>
      <c r="AM3533" s="1" t="s">
        <v>7237</v>
      </c>
      <c r="AN3533" s="2">
        <v>46174</v>
      </c>
      <c r="AO3533" s="3">
        <v>46174</v>
      </c>
    </row>
    <row r="3534" spans="1:41">
      <c r="A3534" s="1" t="s">
        <v>7238</v>
      </c>
      <c r="B3534" s="1" t="s">
        <v>3733</v>
      </c>
      <c r="E3534" s="1" t="s">
        <v>3734</v>
      </c>
      <c r="F3534">
        <v>46198.833333333336</v>
      </c>
      <c r="G3534">
        <v>46199.833333333336</v>
      </c>
      <c r="H3534">
        <v>46173.833333333336</v>
      </c>
      <c r="I3534">
        <v>46203.833333333336</v>
      </c>
      <c r="J3534" s="1" t="s">
        <v>3777</v>
      </c>
      <c r="K3534" s="1" t="s">
        <v>107</v>
      </c>
      <c r="L3534" s="1" t="s">
        <v>3778</v>
      </c>
      <c r="M3534" s="1" t="s">
        <v>3779</v>
      </c>
      <c r="N3534" s="1" t="s">
        <v>3738</v>
      </c>
      <c r="O3534" s="1" t="s">
        <v>49</v>
      </c>
      <c r="P3534">
        <v>299.32760000000002</v>
      </c>
      <c r="Q3534" s="1" t="s">
        <v>3780</v>
      </c>
      <c r="R3534">
        <v>0.5</v>
      </c>
      <c r="S3534" s="1" t="s">
        <v>51</v>
      </c>
      <c r="T3534" s="1" t="s">
        <v>52</v>
      </c>
      <c r="U3534">
        <v>149.66380000000001</v>
      </c>
      <c r="V3534">
        <v>137.69069999999999</v>
      </c>
      <c r="W3534">
        <v>137.69069999999999</v>
      </c>
      <c r="X3534" s="1" t="s">
        <v>53</v>
      </c>
      <c r="Y3534" s="1" t="s">
        <v>49</v>
      </c>
      <c r="Z3534" s="1" t="s">
        <v>3778</v>
      </c>
      <c r="AA3534" s="1" t="s">
        <v>3781</v>
      </c>
      <c r="AB3534" s="1" t="s">
        <v>3742</v>
      </c>
      <c r="AC3534" s="1" t="s">
        <v>67</v>
      </c>
      <c r="AD3534" s="1" t="s">
        <v>3743</v>
      </c>
      <c r="AE3534" s="1" t="s">
        <v>3744</v>
      </c>
      <c r="AF3534" s="1" t="s">
        <v>70</v>
      </c>
      <c r="AG3534" s="1" t="s">
        <v>3745</v>
      </c>
      <c r="AH3534">
        <v>1730</v>
      </c>
      <c r="AI3534" s="1" t="s">
        <v>113</v>
      </c>
      <c r="AJ3534" s="1" t="s">
        <v>114</v>
      </c>
      <c r="AK3534" s="1" t="s">
        <v>115</v>
      </c>
      <c r="AL3534">
        <v>1</v>
      </c>
      <c r="AM3534" s="1" t="s">
        <v>7239</v>
      </c>
      <c r="AN3534" s="2">
        <v>46174</v>
      </c>
      <c r="AO3534" s="3">
        <v>46174</v>
      </c>
    </row>
    <row r="3535" spans="1:41">
      <c r="A3535" s="1" t="s">
        <v>7240</v>
      </c>
      <c r="B3535" s="1" t="s">
        <v>3733</v>
      </c>
      <c r="E3535" s="1" t="s">
        <v>3734</v>
      </c>
      <c r="F3535">
        <v>46198.833333333336</v>
      </c>
      <c r="G3535">
        <v>46199.833333333336</v>
      </c>
      <c r="H3535">
        <v>46173.833333333336</v>
      </c>
      <c r="I3535">
        <v>46203.833333333336</v>
      </c>
      <c r="J3535" s="1" t="s">
        <v>3777</v>
      </c>
      <c r="K3535" s="1" t="s">
        <v>107</v>
      </c>
      <c r="L3535" s="1" t="s">
        <v>3778</v>
      </c>
      <c r="M3535" s="1" t="s">
        <v>3784</v>
      </c>
      <c r="N3535" s="1" t="s">
        <v>3738</v>
      </c>
      <c r="O3535" s="1" t="s">
        <v>49</v>
      </c>
      <c r="P3535">
        <v>290.91890000000001</v>
      </c>
      <c r="Q3535" s="1" t="s">
        <v>3780</v>
      </c>
      <c r="R3535">
        <v>0.50000017186920487</v>
      </c>
      <c r="S3535" s="1" t="s">
        <v>51</v>
      </c>
      <c r="T3535" s="1" t="s">
        <v>52</v>
      </c>
      <c r="U3535">
        <v>145.45949999999999</v>
      </c>
      <c r="V3535">
        <v>133.8227</v>
      </c>
      <c r="W3535">
        <v>133.8227</v>
      </c>
      <c r="X3535" s="1" t="s">
        <v>53</v>
      </c>
      <c r="Y3535" s="1" t="s">
        <v>49</v>
      </c>
      <c r="Z3535" s="1" t="s">
        <v>3778</v>
      </c>
      <c r="AA3535" s="1" t="s">
        <v>3781</v>
      </c>
      <c r="AB3535" s="1" t="s">
        <v>3742</v>
      </c>
      <c r="AC3535" s="1" t="s">
        <v>67</v>
      </c>
      <c r="AD3535" s="1" t="s">
        <v>3743</v>
      </c>
      <c r="AE3535" s="1" t="s">
        <v>3744</v>
      </c>
      <c r="AF3535" s="1" t="s">
        <v>70</v>
      </c>
      <c r="AG3535" s="1" t="s">
        <v>3745</v>
      </c>
      <c r="AH3535">
        <v>1731</v>
      </c>
      <c r="AI3535" s="1" t="s">
        <v>113</v>
      </c>
      <c r="AJ3535" s="1" t="s">
        <v>114</v>
      </c>
      <c r="AK3535" s="1" t="s">
        <v>115</v>
      </c>
      <c r="AL3535">
        <v>1</v>
      </c>
      <c r="AM3535" s="1" t="s">
        <v>7241</v>
      </c>
      <c r="AN3535" s="2">
        <v>46174</v>
      </c>
      <c r="AO3535" s="3">
        <v>46174</v>
      </c>
    </row>
    <row r="3536" spans="1:41">
      <c r="A3536" s="1" t="s">
        <v>7242</v>
      </c>
      <c r="B3536" s="1" t="s">
        <v>3733</v>
      </c>
      <c r="E3536" s="1" t="s">
        <v>3787</v>
      </c>
      <c r="F3536">
        <v>46198.833333333336</v>
      </c>
      <c r="G3536">
        <v>46199.833333333336</v>
      </c>
      <c r="H3536">
        <v>46173.833333333336</v>
      </c>
      <c r="I3536">
        <v>46203.833333333336</v>
      </c>
      <c r="J3536" s="1" t="s">
        <v>3735</v>
      </c>
      <c r="K3536" s="1" t="s">
        <v>45</v>
      </c>
      <c r="L3536" s="1" t="s">
        <v>3736</v>
      </c>
      <c r="M3536" s="1" t="s">
        <v>3788</v>
      </c>
      <c r="N3536" s="1" t="s">
        <v>3738</v>
      </c>
      <c r="O3536" s="1" t="s">
        <v>49</v>
      </c>
      <c r="P3536">
        <v>663.87260000000003</v>
      </c>
      <c r="Q3536" s="1" t="s">
        <v>3739</v>
      </c>
      <c r="R3536">
        <v>3.1611035008825492E-2</v>
      </c>
      <c r="S3536" s="1" t="s">
        <v>3740</v>
      </c>
      <c r="T3536" s="1" t="s">
        <v>52</v>
      </c>
      <c r="U3536">
        <v>20.985700000000001</v>
      </c>
      <c r="V3536">
        <v>17.028400000000001</v>
      </c>
      <c r="W3536">
        <v>17.028400000000001</v>
      </c>
      <c r="X3536" s="1" t="s">
        <v>53</v>
      </c>
      <c r="Y3536" s="1" t="s">
        <v>49</v>
      </c>
      <c r="Z3536" s="1" t="s">
        <v>3736</v>
      </c>
      <c r="AA3536" s="1" t="s">
        <v>3789</v>
      </c>
      <c r="AB3536" s="1" t="s">
        <v>3790</v>
      </c>
      <c r="AC3536" s="1" t="s">
        <v>125</v>
      </c>
      <c r="AD3536" s="1" t="s">
        <v>3791</v>
      </c>
      <c r="AE3536" s="1" t="s">
        <v>3792</v>
      </c>
      <c r="AF3536" s="1" t="s">
        <v>70</v>
      </c>
      <c r="AG3536" s="1" t="s">
        <v>3745</v>
      </c>
      <c r="AH3536">
        <v>1732</v>
      </c>
      <c r="AI3536" s="1" t="s">
        <v>70</v>
      </c>
      <c r="AJ3536" s="1" t="s">
        <v>71</v>
      </c>
      <c r="AK3536" s="1" t="s">
        <v>72</v>
      </c>
      <c r="AL3536">
        <v>1</v>
      </c>
      <c r="AM3536" s="1" t="s">
        <v>7243</v>
      </c>
      <c r="AN3536" s="2">
        <v>46174</v>
      </c>
      <c r="AO3536" s="3">
        <v>46174</v>
      </c>
    </row>
    <row r="3537" spans="1:41">
      <c r="A3537" s="1" t="s">
        <v>7244</v>
      </c>
      <c r="B3537" s="1" t="s">
        <v>3733</v>
      </c>
      <c r="E3537" s="1" t="s">
        <v>3787</v>
      </c>
      <c r="F3537">
        <v>46198.833333333336</v>
      </c>
      <c r="G3537">
        <v>46199.833333333336</v>
      </c>
      <c r="H3537">
        <v>46173.833333333336</v>
      </c>
      <c r="I3537">
        <v>46203.833333333336</v>
      </c>
      <c r="J3537" s="1" t="s">
        <v>3735</v>
      </c>
      <c r="K3537" s="1" t="s">
        <v>45</v>
      </c>
      <c r="L3537" s="1" t="s">
        <v>3736</v>
      </c>
      <c r="M3537" s="1" t="s">
        <v>3795</v>
      </c>
      <c r="N3537" s="1" t="s">
        <v>3738</v>
      </c>
      <c r="O3537" s="1" t="s">
        <v>49</v>
      </c>
      <c r="P3537">
        <v>683.87810000000002</v>
      </c>
      <c r="Q3537" s="1" t="s">
        <v>3739</v>
      </c>
      <c r="R3537">
        <v>3.161104296218873E-2</v>
      </c>
      <c r="S3537" s="1" t="s">
        <v>3740</v>
      </c>
      <c r="T3537" s="1" t="s">
        <v>52</v>
      </c>
      <c r="U3537">
        <v>21.618099999999998</v>
      </c>
      <c r="V3537">
        <v>17.541399999999999</v>
      </c>
      <c r="W3537">
        <v>17.541399999999999</v>
      </c>
      <c r="X3537" s="1" t="s">
        <v>53</v>
      </c>
      <c r="Y3537" s="1" t="s">
        <v>49</v>
      </c>
      <c r="Z3537" s="1" t="s">
        <v>3736</v>
      </c>
      <c r="AA3537" s="1" t="s">
        <v>3789</v>
      </c>
      <c r="AB3537" s="1" t="s">
        <v>3790</v>
      </c>
      <c r="AC3537" s="1" t="s">
        <v>125</v>
      </c>
      <c r="AD3537" s="1" t="s">
        <v>3791</v>
      </c>
      <c r="AE3537" s="1" t="s">
        <v>3792</v>
      </c>
      <c r="AF3537" s="1" t="s">
        <v>70</v>
      </c>
      <c r="AG3537" s="1" t="s">
        <v>3745</v>
      </c>
      <c r="AH3537">
        <v>1733</v>
      </c>
      <c r="AI3537" s="1" t="s">
        <v>70</v>
      </c>
      <c r="AJ3537" s="1" t="s">
        <v>71</v>
      </c>
      <c r="AK3537" s="1" t="s">
        <v>72</v>
      </c>
      <c r="AL3537">
        <v>1</v>
      </c>
      <c r="AM3537" s="1" t="s">
        <v>7245</v>
      </c>
      <c r="AN3537" s="2">
        <v>46174</v>
      </c>
      <c r="AO3537" s="3">
        <v>46174</v>
      </c>
    </row>
    <row r="3538" spans="1:41">
      <c r="A3538" s="1" t="s">
        <v>7246</v>
      </c>
      <c r="B3538" s="1" t="s">
        <v>3733</v>
      </c>
      <c r="E3538" s="1" t="s">
        <v>3787</v>
      </c>
      <c r="F3538">
        <v>46198.833333333336</v>
      </c>
      <c r="G3538">
        <v>46199.833333333336</v>
      </c>
      <c r="H3538">
        <v>46173.833333333336</v>
      </c>
      <c r="I3538">
        <v>46203.833333333336</v>
      </c>
      <c r="J3538" s="1" t="s">
        <v>3751</v>
      </c>
      <c r="K3538" s="1" t="s">
        <v>124</v>
      </c>
      <c r="L3538" s="1" t="s">
        <v>3752</v>
      </c>
      <c r="M3538" s="1" t="s">
        <v>3798</v>
      </c>
      <c r="N3538" s="1" t="s">
        <v>3738</v>
      </c>
      <c r="O3538" s="1" t="s">
        <v>49</v>
      </c>
      <c r="P3538">
        <v>5.7039</v>
      </c>
      <c r="Q3538" s="1" t="s">
        <v>3754</v>
      </c>
      <c r="R3538">
        <v>6.2499517873735515</v>
      </c>
      <c r="S3538" s="1" t="s">
        <v>51</v>
      </c>
      <c r="T3538" s="1" t="s">
        <v>52</v>
      </c>
      <c r="U3538">
        <v>35.649099999999997</v>
      </c>
      <c r="V3538">
        <v>33.866599999999998</v>
      </c>
      <c r="W3538">
        <v>33.866599999999998</v>
      </c>
      <c r="X3538" s="1" t="s">
        <v>53</v>
      </c>
      <c r="Y3538" s="1" t="s">
        <v>49</v>
      </c>
      <c r="Z3538" s="1" t="s">
        <v>3752</v>
      </c>
      <c r="AA3538" s="1" t="s">
        <v>3789</v>
      </c>
      <c r="AB3538" s="1" t="s">
        <v>3790</v>
      </c>
      <c r="AC3538" s="1" t="s">
        <v>125</v>
      </c>
      <c r="AD3538" s="1" t="s">
        <v>3791</v>
      </c>
      <c r="AE3538" s="1" t="s">
        <v>3792</v>
      </c>
      <c r="AF3538" s="1" t="s">
        <v>70</v>
      </c>
      <c r="AG3538" s="1" t="s">
        <v>3745</v>
      </c>
      <c r="AH3538">
        <v>1734</v>
      </c>
      <c r="AI3538" s="1" t="s">
        <v>70</v>
      </c>
      <c r="AJ3538" s="1" t="s">
        <v>71</v>
      </c>
      <c r="AK3538" s="1" t="s">
        <v>72</v>
      </c>
      <c r="AL3538">
        <v>1</v>
      </c>
      <c r="AM3538" s="1" t="s">
        <v>7247</v>
      </c>
      <c r="AN3538" s="2">
        <v>46174</v>
      </c>
      <c r="AO3538" s="3">
        <v>46174</v>
      </c>
    </row>
    <row r="3539" spans="1:41">
      <c r="A3539" s="1" t="s">
        <v>7248</v>
      </c>
      <c r="B3539" s="1" t="s">
        <v>3733</v>
      </c>
      <c r="E3539" s="1" t="s">
        <v>3787</v>
      </c>
      <c r="F3539">
        <v>46198.833333333336</v>
      </c>
      <c r="G3539">
        <v>46199.833333333336</v>
      </c>
      <c r="H3539">
        <v>46173.833333333336</v>
      </c>
      <c r="I3539">
        <v>46203.833333333336</v>
      </c>
      <c r="J3539" s="1" t="s">
        <v>3751</v>
      </c>
      <c r="K3539" s="1" t="s">
        <v>124</v>
      </c>
      <c r="L3539" s="1" t="s">
        <v>3752</v>
      </c>
      <c r="M3539" s="1" t="s">
        <v>3801</v>
      </c>
      <c r="N3539" s="1" t="s">
        <v>3738</v>
      </c>
      <c r="O3539" s="1" t="s">
        <v>49</v>
      </c>
      <c r="P3539">
        <v>5.6375999999999999</v>
      </c>
      <c r="Q3539" s="1" t="s">
        <v>3754</v>
      </c>
      <c r="R3539">
        <v>6.2500354760891161</v>
      </c>
      <c r="S3539" s="1" t="s">
        <v>51</v>
      </c>
      <c r="T3539" s="1" t="s">
        <v>52</v>
      </c>
      <c r="U3539">
        <v>35.235199999999999</v>
      </c>
      <c r="V3539">
        <v>33.473399999999998</v>
      </c>
      <c r="W3539">
        <v>33.473399999999998</v>
      </c>
      <c r="X3539" s="1" t="s">
        <v>53</v>
      </c>
      <c r="Y3539" s="1" t="s">
        <v>49</v>
      </c>
      <c r="Z3539" s="1" t="s">
        <v>3752</v>
      </c>
      <c r="AA3539" s="1" t="s">
        <v>3789</v>
      </c>
      <c r="AB3539" s="1" t="s">
        <v>3790</v>
      </c>
      <c r="AC3539" s="1" t="s">
        <v>125</v>
      </c>
      <c r="AD3539" s="1" t="s">
        <v>3791</v>
      </c>
      <c r="AE3539" s="1" t="s">
        <v>3792</v>
      </c>
      <c r="AF3539" s="1" t="s">
        <v>70</v>
      </c>
      <c r="AG3539" s="1" t="s">
        <v>3745</v>
      </c>
      <c r="AH3539">
        <v>1735</v>
      </c>
      <c r="AI3539" s="1" t="s">
        <v>70</v>
      </c>
      <c r="AJ3539" s="1" t="s">
        <v>71</v>
      </c>
      <c r="AK3539" s="1" t="s">
        <v>72</v>
      </c>
      <c r="AL3539">
        <v>1</v>
      </c>
      <c r="AM3539" s="1" t="s">
        <v>7249</v>
      </c>
      <c r="AN3539" s="2">
        <v>46174</v>
      </c>
      <c r="AO3539" s="3">
        <v>46174</v>
      </c>
    </row>
    <row r="3540" spans="1:41">
      <c r="A3540" s="1" t="s">
        <v>7250</v>
      </c>
      <c r="B3540" s="1" t="s">
        <v>3733</v>
      </c>
      <c r="E3540" s="1" t="s">
        <v>3787</v>
      </c>
      <c r="F3540">
        <v>46198.833333333336</v>
      </c>
      <c r="G3540">
        <v>46199.833333333336</v>
      </c>
      <c r="H3540">
        <v>46173.833333333336</v>
      </c>
      <c r="I3540">
        <v>46203.833333333336</v>
      </c>
      <c r="J3540" s="1" t="s">
        <v>3760</v>
      </c>
      <c r="K3540" s="1" t="s">
        <v>76</v>
      </c>
      <c r="L3540" s="1" t="s">
        <v>3761</v>
      </c>
      <c r="M3540" s="1" t="s">
        <v>3804</v>
      </c>
      <c r="N3540" s="1" t="s">
        <v>3738</v>
      </c>
      <c r="O3540" s="1" t="s">
        <v>49</v>
      </c>
      <c r="P3540">
        <v>151.54419999999999</v>
      </c>
      <c r="Q3540" s="1" t="s">
        <v>3763</v>
      </c>
      <c r="R3540">
        <v>2.5999675342243386E-2</v>
      </c>
      <c r="S3540" s="1" t="s">
        <v>51</v>
      </c>
      <c r="T3540" s="1" t="s">
        <v>52</v>
      </c>
      <c r="U3540">
        <v>3.9401000000000002</v>
      </c>
      <c r="V3540">
        <v>3.6371000000000002</v>
      </c>
      <c r="W3540">
        <v>3.6371000000000002</v>
      </c>
      <c r="X3540" s="1" t="s">
        <v>53</v>
      </c>
      <c r="Y3540" s="1" t="s">
        <v>49</v>
      </c>
      <c r="Z3540" s="1" t="s">
        <v>3761</v>
      </c>
      <c r="AA3540" s="1" t="s">
        <v>3789</v>
      </c>
      <c r="AB3540" s="1" t="s">
        <v>3790</v>
      </c>
      <c r="AC3540" s="1" t="s">
        <v>125</v>
      </c>
      <c r="AD3540" s="1" t="s">
        <v>3791</v>
      </c>
      <c r="AE3540" s="1" t="s">
        <v>3792</v>
      </c>
      <c r="AF3540" s="1" t="s">
        <v>70</v>
      </c>
      <c r="AG3540" s="1" t="s">
        <v>3745</v>
      </c>
      <c r="AH3540">
        <v>1736</v>
      </c>
      <c r="AI3540" s="1" t="s">
        <v>70</v>
      </c>
      <c r="AJ3540" s="1" t="s">
        <v>71</v>
      </c>
      <c r="AK3540" s="1" t="s">
        <v>72</v>
      </c>
      <c r="AL3540">
        <v>1</v>
      </c>
      <c r="AM3540" s="1" t="s">
        <v>7251</v>
      </c>
      <c r="AN3540" s="2">
        <v>46174</v>
      </c>
      <c r="AO3540" s="3">
        <v>46174</v>
      </c>
    </row>
    <row r="3541" spans="1:41">
      <c r="A3541" s="1" t="s">
        <v>7252</v>
      </c>
      <c r="B3541" s="1" t="s">
        <v>3733</v>
      </c>
      <c r="E3541" s="1" t="s">
        <v>3787</v>
      </c>
      <c r="F3541">
        <v>46198.833333333336</v>
      </c>
      <c r="G3541">
        <v>46199.833333333336</v>
      </c>
      <c r="H3541">
        <v>46173.833333333336</v>
      </c>
      <c r="I3541">
        <v>46203.833333333336</v>
      </c>
      <c r="J3541" s="1" t="s">
        <v>3760</v>
      </c>
      <c r="K3541" s="1" t="s">
        <v>76</v>
      </c>
      <c r="L3541" s="1" t="s">
        <v>3761</v>
      </c>
      <c r="M3541" s="1" t="s">
        <v>3807</v>
      </c>
      <c r="N3541" s="1" t="s">
        <v>3738</v>
      </c>
      <c r="O3541" s="1" t="s">
        <v>49</v>
      </c>
      <c r="P3541">
        <v>142.875</v>
      </c>
      <c r="Q3541" s="1" t="s">
        <v>3763</v>
      </c>
      <c r="R3541">
        <v>2.5999650043744535E-2</v>
      </c>
      <c r="S3541" s="1" t="s">
        <v>51</v>
      </c>
      <c r="T3541" s="1" t="s">
        <v>52</v>
      </c>
      <c r="U3541">
        <v>3.7147000000000001</v>
      </c>
      <c r="V3541">
        <v>3.4289999999999998</v>
      </c>
      <c r="W3541">
        <v>3.4289999999999998</v>
      </c>
      <c r="X3541" s="1" t="s">
        <v>53</v>
      </c>
      <c r="Y3541" s="1" t="s">
        <v>49</v>
      </c>
      <c r="Z3541" s="1" t="s">
        <v>3761</v>
      </c>
      <c r="AA3541" s="1" t="s">
        <v>3789</v>
      </c>
      <c r="AB3541" s="1" t="s">
        <v>3790</v>
      </c>
      <c r="AC3541" s="1" t="s">
        <v>125</v>
      </c>
      <c r="AD3541" s="1" t="s">
        <v>3791</v>
      </c>
      <c r="AE3541" s="1" t="s">
        <v>3792</v>
      </c>
      <c r="AF3541" s="1" t="s">
        <v>70</v>
      </c>
      <c r="AG3541" s="1" t="s">
        <v>3745</v>
      </c>
      <c r="AH3541">
        <v>1737</v>
      </c>
      <c r="AI3541" s="1" t="s">
        <v>70</v>
      </c>
      <c r="AJ3541" s="1" t="s">
        <v>71</v>
      </c>
      <c r="AK3541" s="1" t="s">
        <v>72</v>
      </c>
      <c r="AL3541">
        <v>1</v>
      </c>
      <c r="AM3541" s="1" t="s">
        <v>7253</v>
      </c>
      <c r="AN3541" s="2">
        <v>46174</v>
      </c>
      <c r="AO3541" s="3">
        <v>46174</v>
      </c>
    </row>
    <row r="3542" spans="1:41">
      <c r="A3542" s="1" t="s">
        <v>7254</v>
      </c>
      <c r="B3542" s="1" t="s">
        <v>3733</v>
      </c>
      <c r="E3542" s="1" t="s">
        <v>3787</v>
      </c>
      <c r="F3542">
        <v>46198.833333333336</v>
      </c>
      <c r="G3542">
        <v>46199.833333333336</v>
      </c>
      <c r="H3542">
        <v>46173.833333333336</v>
      </c>
      <c r="I3542">
        <v>46203.833333333336</v>
      </c>
      <c r="J3542" s="1" t="s">
        <v>3769</v>
      </c>
      <c r="K3542" s="1" t="s">
        <v>87</v>
      </c>
      <c r="L3542" s="1" t="s">
        <v>3770</v>
      </c>
      <c r="M3542" s="1" t="s">
        <v>3810</v>
      </c>
      <c r="N3542" s="1" t="s">
        <v>3738</v>
      </c>
      <c r="O3542" s="1" t="s">
        <v>49</v>
      </c>
      <c r="P3542">
        <v>187.07499999999999</v>
      </c>
      <c r="Q3542" s="1" t="s">
        <v>3739</v>
      </c>
      <c r="R3542">
        <v>8.2600026727248435E-2</v>
      </c>
      <c r="S3542" s="1" t="s">
        <v>3740</v>
      </c>
      <c r="T3542" s="1" t="s">
        <v>52</v>
      </c>
      <c r="U3542">
        <v>15.452400000000001</v>
      </c>
      <c r="V3542">
        <v>12.7361</v>
      </c>
      <c r="W3542">
        <v>12.7361</v>
      </c>
      <c r="X3542" s="1" t="s">
        <v>53</v>
      </c>
      <c r="Y3542" s="1" t="s">
        <v>49</v>
      </c>
      <c r="Z3542" s="1" t="s">
        <v>3770</v>
      </c>
      <c r="AA3542" s="1" t="s">
        <v>3789</v>
      </c>
      <c r="AB3542" s="1" t="s">
        <v>3790</v>
      </c>
      <c r="AC3542" s="1" t="s">
        <v>125</v>
      </c>
      <c r="AD3542" s="1" t="s">
        <v>3791</v>
      </c>
      <c r="AE3542" s="1" t="s">
        <v>3792</v>
      </c>
      <c r="AF3542" s="1" t="s">
        <v>70</v>
      </c>
      <c r="AG3542" s="1" t="s">
        <v>3745</v>
      </c>
      <c r="AH3542">
        <v>1738</v>
      </c>
      <c r="AI3542" s="1" t="s">
        <v>70</v>
      </c>
      <c r="AJ3542" s="1" t="s">
        <v>71</v>
      </c>
      <c r="AK3542" s="1" t="s">
        <v>72</v>
      </c>
      <c r="AL3542">
        <v>1</v>
      </c>
      <c r="AM3542" s="1" t="s">
        <v>7255</v>
      </c>
      <c r="AN3542" s="2">
        <v>46174</v>
      </c>
      <c r="AO3542" s="3">
        <v>46174</v>
      </c>
    </row>
    <row r="3543" spans="1:41">
      <c r="A3543" s="1" t="s">
        <v>7256</v>
      </c>
      <c r="B3543" s="1" t="s">
        <v>3733</v>
      </c>
      <c r="E3543" s="1" t="s">
        <v>3787</v>
      </c>
      <c r="F3543">
        <v>46198.833333333336</v>
      </c>
      <c r="G3543">
        <v>46199.833333333336</v>
      </c>
      <c r="H3543">
        <v>46173.833333333336</v>
      </c>
      <c r="I3543">
        <v>46203.833333333336</v>
      </c>
      <c r="J3543" s="1" t="s">
        <v>3769</v>
      </c>
      <c r="K3543" s="1" t="s">
        <v>87</v>
      </c>
      <c r="L3543" s="1" t="s">
        <v>3770</v>
      </c>
      <c r="M3543" s="1" t="s">
        <v>3813</v>
      </c>
      <c r="N3543" s="1" t="s">
        <v>3738</v>
      </c>
      <c r="O3543" s="1" t="s">
        <v>49</v>
      </c>
      <c r="P3543">
        <v>182.39320000000001</v>
      </c>
      <c r="Q3543" s="1" t="s">
        <v>3739</v>
      </c>
      <c r="R3543">
        <v>8.260011886408046E-2</v>
      </c>
      <c r="S3543" s="1" t="s">
        <v>3740</v>
      </c>
      <c r="T3543" s="1" t="s">
        <v>52</v>
      </c>
      <c r="U3543">
        <v>15.0657</v>
      </c>
      <c r="V3543">
        <v>12.417299999999999</v>
      </c>
      <c r="W3543">
        <v>12.417299999999999</v>
      </c>
      <c r="X3543" s="1" t="s">
        <v>53</v>
      </c>
      <c r="Y3543" s="1" t="s">
        <v>49</v>
      </c>
      <c r="Z3543" s="1" t="s">
        <v>3770</v>
      </c>
      <c r="AA3543" s="1" t="s">
        <v>3789</v>
      </c>
      <c r="AB3543" s="1" t="s">
        <v>3790</v>
      </c>
      <c r="AC3543" s="1" t="s">
        <v>125</v>
      </c>
      <c r="AD3543" s="1" t="s">
        <v>3791</v>
      </c>
      <c r="AE3543" s="1" t="s">
        <v>3792</v>
      </c>
      <c r="AF3543" s="1" t="s">
        <v>70</v>
      </c>
      <c r="AG3543" s="1" t="s">
        <v>3745</v>
      </c>
      <c r="AH3543">
        <v>1739</v>
      </c>
      <c r="AI3543" s="1" t="s">
        <v>70</v>
      </c>
      <c r="AJ3543" s="1" t="s">
        <v>71</v>
      </c>
      <c r="AK3543" s="1" t="s">
        <v>72</v>
      </c>
      <c r="AL3543">
        <v>1</v>
      </c>
      <c r="AM3543" s="1" t="s">
        <v>7257</v>
      </c>
      <c r="AN3543" s="2">
        <v>46174</v>
      </c>
      <c r="AO3543" s="3">
        <v>46174</v>
      </c>
    </row>
    <row r="3544" spans="1:41">
      <c r="A3544" s="1" t="s">
        <v>7258</v>
      </c>
      <c r="B3544" s="1" t="s">
        <v>3733</v>
      </c>
      <c r="E3544" s="1" t="s">
        <v>3787</v>
      </c>
      <c r="F3544">
        <v>46198.833333333336</v>
      </c>
      <c r="G3544">
        <v>46199.833333333336</v>
      </c>
      <c r="H3544">
        <v>46173.833333333336</v>
      </c>
      <c r="I3544">
        <v>46203.833333333336</v>
      </c>
      <c r="J3544" s="1" t="s">
        <v>3777</v>
      </c>
      <c r="K3544" s="1" t="s">
        <v>107</v>
      </c>
      <c r="L3544" s="1" t="s">
        <v>3778</v>
      </c>
      <c r="M3544" s="1" t="s">
        <v>3816</v>
      </c>
      <c r="N3544" s="1" t="s">
        <v>3738</v>
      </c>
      <c r="O3544" s="1" t="s">
        <v>49</v>
      </c>
      <c r="P3544">
        <v>139.44159999999999</v>
      </c>
      <c r="Q3544" s="1" t="s">
        <v>3780</v>
      </c>
      <c r="R3544">
        <v>0.5</v>
      </c>
      <c r="S3544" s="1" t="s">
        <v>51</v>
      </c>
      <c r="T3544" s="1" t="s">
        <v>52</v>
      </c>
      <c r="U3544">
        <v>69.720799999999997</v>
      </c>
      <c r="V3544">
        <v>64.143100000000004</v>
      </c>
      <c r="W3544">
        <v>64.143100000000004</v>
      </c>
      <c r="X3544" s="1" t="s">
        <v>53</v>
      </c>
      <c r="Y3544" s="1" t="s">
        <v>49</v>
      </c>
      <c r="Z3544" s="1" t="s">
        <v>3778</v>
      </c>
      <c r="AA3544" s="1" t="s">
        <v>3817</v>
      </c>
      <c r="AB3544" s="1" t="s">
        <v>3790</v>
      </c>
      <c r="AC3544" s="1" t="s">
        <v>125</v>
      </c>
      <c r="AD3544" s="1" t="s">
        <v>3791</v>
      </c>
      <c r="AE3544" s="1" t="s">
        <v>3792</v>
      </c>
      <c r="AF3544" s="1" t="s">
        <v>70</v>
      </c>
      <c r="AG3544" s="1" t="s">
        <v>3745</v>
      </c>
      <c r="AH3544">
        <v>1740</v>
      </c>
      <c r="AI3544" s="1" t="s">
        <v>113</v>
      </c>
      <c r="AJ3544" s="1" t="s">
        <v>114</v>
      </c>
      <c r="AK3544" s="1" t="s">
        <v>115</v>
      </c>
      <c r="AL3544">
        <v>1</v>
      </c>
      <c r="AM3544" s="1" t="s">
        <v>7259</v>
      </c>
      <c r="AN3544" s="2">
        <v>46174</v>
      </c>
      <c r="AO3544" s="3">
        <v>46174</v>
      </c>
    </row>
    <row r="3545" spans="1:41">
      <c r="A3545" s="1" t="s">
        <v>7260</v>
      </c>
      <c r="B3545" s="1" t="s">
        <v>3733</v>
      </c>
      <c r="E3545" s="1" t="s">
        <v>3787</v>
      </c>
      <c r="F3545">
        <v>46198.833333333336</v>
      </c>
      <c r="G3545">
        <v>46199.833333333336</v>
      </c>
      <c r="H3545">
        <v>46173.833333333336</v>
      </c>
      <c r="I3545">
        <v>46203.833333333336</v>
      </c>
      <c r="J3545" s="1" t="s">
        <v>3777</v>
      </c>
      <c r="K3545" s="1" t="s">
        <v>107</v>
      </c>
      <c r="L3545" s="1" t="s">
        <v>3778</v>
      </c>
      <c r="M3545" s="1" t="s">
        <v>3820</v>
      </c>
      <c r="N3545" s="1" t="s">
        <v>3738</v>
      </c>
      <c r="O3545" s="1" t="s">
        <v>49</v>
      </c>
      <c r="P3545">
        <v>127.78619999999999</v>
      </c>
      <c r="Q3545" s="1" t="s">
        <v>3780</v>
      </c>
      <c r="R3545">
        <v>0.5</v>
      </c>
      <c r="S3545" s="1" t="s">
        <v>51</v>
      </c>
      <c r="T3545" s="1" t="s">
        <v>52</v>
      </c>
      <c r="U3545">
        <v>63.893099999999997</v>
      </c>
      <c r="V3545">
        <v>58.781700000000001</v>
      </c>
      <c r="W3545">
        <v>58.781700000000001</v>
      </c>
      <c r="X3545" s="1" t="s">
        <v>53</v>
      </c>
      <c r="Y3545" s="1" t="s">
        <v>49</v>
      </c>
      <c r="Z3545" s="1" t="s">
        <v>3778</v>
      </c>
      <c r="AA3545" s="1" t="s">
        <v>3817</v>
      </c>
      <c r="AB3545" s="1" t="s">
        <v>3790</v>
      </c>
      <c r="AC3545" s="1" t="s">
        <v>125</v>
      </c>
      <c r="AD3545" s="1" t="s">
        <v>3791</v>
      </c>
      <c r="AE3545" s="1" t="s">
        <v>3792</v>
      </c>
      <c r="AF3545" s="1" t="s">
        <v>70</v>
      </c>
      <c r="AG3545" s="1" t="s">
        <v>3745</v>
      </c>
      <c r="AH3545">
        <v>1741</v>
      </c>
      <c r="AI3545" s="1" t="s">
        <v>113</v>
      </c>
      <c r="AJ3545" s="1" t="s">
        <v>114</v>
      </c>
      <c r="AK3545" s="1" t="s">
        <v>115</v>
      </c>
      <c r="AL3545">
        <v>1</v>
      </c>
      <c r="AM3545" s="1" t="s">
        <v>7261</v>
      </c>
      <c r="AN3545" s="2">
        <v>46174</v>
      </c>
      <c r="AO3545" s="3">
        <v>46174</v>
      </c>
    </row>
    <row r="3546" spans="1:41">
      <c r="A3546" s="1" t="s">
        <v>7262</v>
      </c>
      <c r="B3546" s="1" t="s">
        <v>3733</v>
      </c>
      <c r="E3546" s="1" t="s">
        <v>3734</v>
      </c>
      <c r="F3546">
        <v>46199.833333333336</v>
      </c>
      <c r="G3546">
        <v>46200.833333333336</v>
      </c>
      <c r="H3546">
        <v>46173.833333333336</v>
      </c>
      <c r="I3546">
        <v>46203.833333333336</v>
      </c>
      <c r="J3546" s="1" t="s">
        <v>3735</v>
      </c>
      <c r="K3546" s="1" t="s">
        <v>45</v>
      </c>
      <c r="L3546" s="1" t="s">
        <v>3736</v>
      </c>
      <c r="M3546" s="1" t="s">
        <v>3737</v>
      </c>
      <c r="N3546" s="1" t="s">
        <v>3738</v>
      </c>
      <c r="O3546" s="1" t="s">
        <v>49</v>
      </c>
      <c r="P3546">
        <v>1512.2982999999999</v>
      </c>
      <c r="Q3546" s="1" t="s">
        <v>3739</v>
      </c>
      <c r="R3546">
        <v>3.1611025417406076E-2</v>
      </c>
      <c r="S3546" s="1" t="s">
        <v>3740</v>
      </c>
      <c r="T3546" s="1" t="s">
        <v>52</v>
      </c>
      <c r="U3546">
        <v>47.805300000000003</v>
      </c>
      <c r="V3546">
        <v>38.790399999999998</v>
      </c>
      <c r="W3546">
        <v>38.790399999999998</v>
      </c>
      <c r="X3546" s="1" t="s">
        <v>53</v>
      </c>
      <c r="Y3546" s="1" t="s">
        <v>49</v>
      </c>
      <c r="Z3546" s="1" t="s">
        <v>3736</v>
      </c>
      <c r="AA3546" s="1" t="s">
        <v>3741</v>
      </c>
      <c r="AB3546" s="1" t="s">
        <v>3742</v>
      </c>
      <c r="AC3546" s="1" t="s">
        <v>67</v>
      </c>
      <c r="AD3546" s="1" t="s">
        <v>3743</v>
      </c>
      <c r="AE3546" s="1" t="s">
        <v>3744</v>
      </c>
      <c r="AF3546" s="1" t="s">
        <v>70</v>
      </c>
      <c r="AG3546" s="1" t="s">
        <v>3745</v>
      </c>
      <c r="AH3546">
        <v>1742</v>
      </c>
      <c r="AI3546" s="1" t="s">
        <v>70</v>
      </c>
      <c r="AJ3546" s="1" t="s">
        <v>71</v>
      </c>
      <c r="AK3546" s="1" t="s">
        <v>72</v>
      </c>
      <c r="AL3546">
        <v>1</v>
      </c>
      <c r="AM3546" s="1" t="s">
        <v>7263</v>
      </c>
      <c r="AN3546" s="2">
        <v>46174</v>
      </c>
      <c r="AO3546" s="3">
        <v>46174</v>
      </c>
    </row>
    <row r="3547" spans="1:41">
      <c r="A3547" s="1" t="s">
        <v>7264</v>
      </c>
      <c r="B3547" s="1" t="s">
        <v>3733</v>
      </c>
      <c r="E3547" s="1" t="s">
        <v>3734</v>
      </c>
      <c r="F3547">
        <v>46199.833333333336</v>
      </c>
      <c r="G3547">
        <v>46200.833333333336</v>
      </c>
      <c r="H3547">
        <v>46173.833333333336</v>
      </c>
      <c r="I3547">
        <v>46203.833333333336</v>
      </c>
      <c r="J3547" s="1" t="s">
        <v>3735</v>
      </c>
      <c r="K3547" s="1" t="s">
        <v>45</v>
      </c>
      <c r="L3547" s="1" t="s">
        <v>3736</v>
      </c>
      <c r="M3547" s="1" t="s">
        <v>3748</v>
      </c>
      <c r="N3547" s="1" t="s">
        <v>3738</v>
      </c>
      <c r="O3547" s="1" t="s">
        <v>49</v>
      </c>
      <c r="P3547">
        <v>1617.0128999999999</v>
      </c>
      <c r="Q3547" s="1" t="s">
        <v>3739</v>
      </c>
      <c r="R3547">
        <v>3.1611003226999612E-2</v>
      </c>
      <c r="S3547" s="1" t="s">
        <v>3740</v>
      </c>
      <c r="T3547" s="1" t="s">
        <v>52</v>
      </c>
      <c r="U3547">
        <v>51.115400000000001</v>
      </c>
      <c r="V3547">
        <v>41.476399999999998</v>
      </c>
      <c r="W3547">
        <v>41.476399999999998</v>
      </c>
      <c r="X3547" s="1" t="s">
        <v>53</v>
      </c>
      <c r="Y3547" s="1" t="s">
        <v>49</v>
      </c>
      <c r="Z3547" s="1" t="s">
        <v>3736</v>
      </c>
      <c r="AA3547" s="1" t="s">
        <v>3741</v>
      </c>
      <c r="AB3547" s="1" t="s">
        <v>3742</v>
      </c>
      <c r="AC3547" s="1" t="s">
        <v>67</v>
      </c>
      <c r="AD3547" s="1" t="s">
        <v>3743</v>
      </c>
      <c r="AE3547" s="1" t="s">
        <v>3744</v>
      </c>
      <c r="AF3547" s="1" t="s">
        <v>70</v>
      </c>
      <c r="AG3547" s="1" t="s">
        <v>3745</v>
      </c>
      <c r="AH3547">
        <v>1743</v>
      </c>
      <c r="AI3547" s="1" t="s">
        <v>70</v>
      </c>
      <c r="AJ3547" s="1" t="s">
        <v>71</v>
      </c>
      <c r="AK3547" s="1" t="s">
        <v>72</v>
      </c>
      <c r="AL3547">
        <v>1</v>
      </c>
      <c r="AM3547" s="1" t="s">
        <v>7265</v>
      </c>
      <c r="AN3547" s="2">
        <v>46174</v>
      </c>
      <c r="AO3547" s="3">
        <v>46174</v>
      </c>
    </row>
    <row r="3548" spans="1:41">
      <c r="A3548" s="1" t="s">
        <v>7266</v>
      </c>
      <c r="B3548" s="1" t="s">
        <v>3733</v>
      </c>
      <c r="E3548" s="1" t="s">
        <v>3734</v>
      </c>
      <c r="F3548">
        <v>46199.833333333336</v>
      </c>
      <c r="G3548">
        <v>46200.833333333336</v>
      </c>
      <c r="H3548">
        <v>46173.833333333336</v>
      </c>
      <c r="I3548">
        <v>46203.833333333336</v>
      </c>
      <c r="J3548" s="1" t="s">
        <v>3751</v>
      </c>
      <c r="K3548" s="1" t="s">
        <v>124</v>
      </c>
      <c r="L3548" s="1" t="s">
        <v>3752</v>
      </c>
      <c r="M3548" s="1" t="s">
        <v>3753</v>
      </c>
      <c r="N3548" s="1" t="s">
        <v>3738</v>
      </c>
      <c r="O3548" s="1" t="s">
        <v>49</v>
      </c>
      <c r="P3548">
        <v>12.350199999999999</v>
      </c>
      <c r="Q3548" s="1" t="s">
        <v>3754</v>
      </c>
      <c r="R3548">
        <v>6.2499959514825667</v>
      </c>
      <c r="S3548" s="1" t="s">
        <v>51</v>
      </c>
      <c r="T3548" s="1" t="s">
        <v>52</v>
      </c>
      <c r="U3548">
        <v>77.188699999999997</v>
      </c>
      <c r="V3548">
        <v>73.329300000000003</v>
      </c>
      <c r="W3548">
        <v>73.329300000000003</v>
      </c>
      <c r="X3548" s="1" t="s">
        <v>53</v>
      </c>
      <c r="Y3548" s="1" t="s">
        <v>49</v>
      </c>
      <c r="Z3548" s="1" t="s">
        <v>3752</v>
      </c>
      <c r="AA3548" s="1" t="s">
        <v>3741</v>
      </c>
      <c r="AB3548" s="1" t="s">
        <v>3742</v>
      </c>
      <c r="AC3548" s="1" t="s">
        <v>67</v>
      </c>
      <c r="AD3548" s="1" t="s">
        <v>3743</v>
      </c>
      <c r="AE3548" s="1" t="s">
        <v>3744</v>
      </c>
      <c r="AF3548" s="1" t="s">
        <v>70</v>
      </c>
      <c r="AG3548" s="1" t="s">
        <v>3745</v>
      </c>
      <c r="AH3548">
        <v>1744</v>
      </c>
      <c r="AI3548" s="1" t="s">
        <v>70</v>
      </c>
      <c r="AJ3548" s="1" t="s">
        <v>71</v>
      </c>
      <c r="AK3548" s="1" t="s">
        <v>72</v>
      </c>
      <c r="AL3548">
        <v>1</v>
      </c>
      <c r="AM3548" s="1" t="s">
        <v>7267</v>
      </c>
      <c r="AN3548" s="2">
        <v>46174</v>
      </c>
      <c r="AO3548" s="3">
        <v>46174</v>
      </c>
    </row>
    <row r="3549" spans="1:41">
      <c r="A3549" s="1" t="s">
        <v>7268</v>
      </c>
      <c r="B3549" s="1" t="s">
        <v>3733</v>
      </c>
      <c r="E3549" s="1" t="s">
        <v>3734</v>
      </c>
      <c r="F3549">
        <v>46199.833333333336</v>
      </c>
      <c r="G3549">
        <v>46200.833333333336</v>
      </c>
      <c r="H3549">
        <v>46173.833333333336</v>
      </c>
      <c r="I3549">
        <v>46203.833333333336</v>
      </c>
      <c r="J3549" s="1" t="s">
        <v>3751</v>
      </c>
      <c r="K3549" s="1" t="s">
        <v>124</v>
      </c>
      <c r="L3549" s="1" t="s">
        <v>3752</v>
      </c>
      <c r="M3549" s="1" t="s">
        <v>3757</v>
      </c>
      <c r="N3549" s="1" t="s">
        <v>3738</v>
      </c>
      <c r="O3549" s="1" t="s">
        <v>49</v>
      </c>
      <c r="P3549">
        <v>12.497299999999999</v>
      </c>
      <c r="Q3549" s="1" t="s">
        <v>3754</v>
      </c>
      <c r="R3549">
        <v>6.2499979995679062</v>
      </c>
      <c r="S3549" s="1" t="s">
        <v>51</v>
      </c>
      <c r="T3549" s="1" t="s">
        <v>52</v>
      </c>
      <c r="U3549">
        <v>78.108099999999993</v>
      </c>
      <c r="V3549">
        <v>74.202699999999993</v>
      </c>
      <c r="W3549">
        <v>74.202699999999993</v>
      </c>
      <c r="X3549" s="1" t="s">
        <v>53</v>
      </c>
      <c r="Y3549" s="1" t="s">
        <v>49</v>
      </c>
      <c r="Z3549" s="1" t="s">
        <v>3752</v>
      </c>
      <c r="AA3549" s="1" t="s">
        <v>3741</v>
      </c>
      <c r="AB3549" s="1" t="s">
        <v>3742</v>
      </c>
      <c r="AC3549" s="1" t="s">
        <v>67</v>
      </c>
      <c r="AD3549" s="1" t="s">
        <v>3743</v>
      </c>
      <c r="AE3549" s="1" t="s">
        <v>3744</v>
      </c>
      <c r="AF3549" s="1" t="s">
        <v>70</v>
      </c>
      <c r="AG3549" s="1" t="s">
        <v>3745</v>
      </c>
      <c r="AH3549">
        <v>1745</v>
      </c>
      <c r="AI3549" s="1" t="s">
        <v>70</v>
      </c>
      <c r="AJ3549" s="1" t="s">
        <v>71</v>
      </c>
      <c r="AK3549" s="1" t="s">
        <v>72</v>
      </c>
      <c r="AL3549">
        <v>1</v>
      </c>
      <c r="AM3549" s="1" t="s">
        <v>7269</v>
      </c>
      <c r="AN3549" s="2">
        <v>46174</v>
      </c>
      <c r="AO3549" s="3">
        <v>46174</v>
      </c>
    </row>
    <row r="3550" spans="1:41">
      <c r="A3550" s="1" t="s">
        <v>7270</v>
      </c>
      <c r="B3550" s="1" t="s">
        <v>3733</v>
      </c>
      <c r="E3550" s="1" t="s">
        <v>3734</v>
      </c>
      <c r="F3550">
        <v>46199.833333333336</v>
      </c>
      <c r="G3550">
        <v>46200.833333333336</v>
      </c>
      <c r="H3550">
        <v>46173.833333333336</v>
      </c>
      <c r="I3550">
        <v>46203.833333333336</v>
      </c>
      <c r="J3550" s="1" t="s">
        <v>3760</v>
      </c>
      <c r="K3550" s="1" t="s">
        <v>76</v>
      </c>
      <c r="L3550" s="1" t="s">
        <v>3761</v>
      </c>
      <c r="M3550" s="1" t="s">
        <v>3762</v>
      </c>
      <c r="N3550" s="1" t="s">
        <v>3738</v>
      </c>
      <c r="O3550" s="1" t="s">
        <v>49</v>
      </c>
      <c r="P3550">
        <v>338.95420000000001</v>
      </c>
      <c r="Q3550" s="1" t="s">
        <v>3763</v>
      </c>
      <c r="R3550">
        <v>2.5999972857689919E-2</v>
      </c>
      <c r="S3550" s="1" t="s">
        <v>51</v>
      </c>
      <c r="T3550" s="1" t="s">
        <v>52</v>
      </c>
      <c r="U3550">
        <v>8.8127999999999993</v>
      </c>
      <c r="V3550">
        <v>8.1349</v>
      </c>
      <c r="W3550">
        <v>8.1349</v>
      </c>
      <c r="X3550" s="1" t="s">
        <v>53</v>
      </c>
      <c r="Y3550" s="1" t="s">
        <v>49</v>
      </c>
      <c r="Z3550" s="1" t="s">
        <v>3761</v>
      </c>
      <c r="AA3550" s="1" t="s">
        <v>3741</v>
      </c>
      <c r="AB3550" s="1" t="s">
        <v>3742</v>
      </c>
      <c r="AC3550" s="1" t="s">
        <v>67</v>
      </c>
      <c r="AD3550" s="1" t="s">
        <v>3743</v>
      </c>
      <c r="AE3550" s="1" t="s">
        <v>3744</v>
      </c>
      <c r="AF3550" s="1" t="s">
        <v>70</v>
      </c>
      <c r="AG3550" s="1" t="s">
        <v>3745</v>
      </c>
      <c r="AH3550">
        <v>1746</v>
      </c>
      <c r="AI3550" s="1" t="s">
        <v>70</v>
      </c>
      <c r="AJ3550" s="1" t="s">
        <v>71</v>
      </c>
      <c r="AK3550" s="1" t="s">
        <v>72</v>
      </c>
      <c r="AL3550">
        <v>1</v>
      </c>
      <c r="AM3550" s="1" t="s">
        <v>7271</v>
      </c>
      <c r="AN3550" s="2">
        <v>46174</v>
      </c>
      <c r="AO3550" s="3">
        <v>46174</v>
      </c>
    </row>
    <row r="3551" spans="1:41">
      <c r="A3551" s="1" t="s">
        <v>7272</v>
      </c>
      <c r="B3551" s="1" t="s">
        <v>3733</v>
      </c>
      <c r="E3551" s="1" t="s">
        <v>3734</v>
      </c>
      <c r="F3551">
        <v>46199.833333333336</v>
      </c>
      <c r="G3551">
        <v>46200.833333333336</v>
      </c>
      <c r="H3551">
        <v>46173.833333333336</v>
      </c>
      <c r="I3551">
        <v>46203.833333333336</v>
      </c>
      <c r="J3551" s="1" t="s">
        <v>3760</v>
      </c>
      <c r="K3551" s="1" t="s">
        <v>76</v>
      </c>
      <c r="L3551" s="1" t="s">
        <v>3761</v>
      </c>
      <c r="M3551" s="1" t="s">
        <v>3766</v>
      </c>
      <c r="N3551" s="1" t="s">
        <v>3738</v>
      </c>
      <c r="O3551" s="1" t="s">
        <v>49</v>
      </c>
      <c r="P3551">
        <v>323.90679999999998</v>
      </c>
      <c r="Q3551" s="1" t="s">
        <v>3763</v>
      </c>
      <c r="R3551">
        <v>2.600007162554167E-2</v>
      </c>
      <c r="S3551" s="1" t="s">
        <v>51</v>
      </c>
      <c r="T3551" s="1" t="s">
        <v>52</v>
      </c>
      <c r="U3551">
        <v>8.4215999999999998</v>
      </c>
      <c r="V3551">
        <v>7.7737999999999996</v>
      </c>
      <c r="W3551">
        <v>7.7737999999999996</v>
      </c>
      <c r="X3551" s="1" t="s">
        <v>53</v>
      </c>
      <c r="Y3551" s="1" t="s">
        <v>49</v>
      </c>
      <c r="Z3551" s="1" t="s">
        <v>3761</v>
      </c>
      <c r="AA3551" s="1" t="s">
        <v>3741</v>
      </c>
      <c r="AB3551" s="1" t="s">
        <v>3742</v>
      </c>
      <c r="AC3551" s="1" t="s">
        <v>67</v>
      </c>
      <c r="AD3551" s="1" t="s">
        <v>3743</v>
      </c>
      <c r="AE3551" s="1" t="s">
        <v>3744</v>
      </c>
      <c r="AF3551" s="1" t="s">
        <v>70</v>
      </c>
      <c r="AG3551" s="1" t="s">
        <v>3745</v>
      </c>
      <c r="AH3551">
        <v>1747</v>
      </c>
      <c r="AI3551" s="1" t="s">
        <v>70</v>
      </c>
      <c r="AJ3551" s="1" t="s">
        <v>71</v>
      </c>
      <c r="AK3551" s="1" t="s">
        <v>72</v>
      </c>
      <c r="AL3551">
        <v>1</v>
      </c>
      <c r="AM3551" s="1" t="s">
        <v>7273</v>
      </c>
      <c r="AN3551" s="2">
        <v>46174</v>
      </c>
      <c r="AO3551" s="3">
        <v>46174</v>
      </c>
    </row>
    <row r="3552" spans="1:41">
      <c r="A3552" s="1" t="s">
        <v>7274</v>
      </c>
      <c r="B3552" s="1" t="s">
        <v>3733</v>
      </c>
      <c r="E3552" s="1" t="s">
        <v>3734</v>
      </c>
      <c r="F3552">
        <v>46199.833333333336</v>
      </c>
      <c r="G3552">
        <v>46200.833333333336</v>
      </c>
      <c r="H3552">
        <v>46173.833333333336</v>
      </c>
      <c r="I3552">
        <v>46203.833333333336</v>
      </c>
      <c r="J3552" s="1" t="s">
        <v>3769</v>
      </c>
      <c r="K3552" s="1" t="s">
        <v>87</v>
      </c>
      <c r="L3552" s="1" t="s">
        <v>3770</v>
      </c>
      <c r="M3552" s="1" t="s">
        <v>3771</v>
      </c>
      <c r="N3552" s="1" t="s">
        <v>3738</v>
      </c>
      <c r="O3552" s="1" t="s">
        <v>49</v>
      </c>
      <c r="P3552">
        <v>424.98559999999998</v>
      </c>
      <c r="Q3552" s="1" t="s">
        <v>3739</v>
      </c>
      <c r="R3552">
        <v>8.2599975152099284E-2</v>
      </c>
      <c r="S3552" s="1" t="s">
        <v>3740</v>
      </c>
      <c r="T3552" s="1" t="s">
        <v>52</v>
      </c>
      <c r="U3552">
        <v>35.1038</v>
      </c>
      <c r="V3552">
        <v>28.933</v>
      </c>
      <c r="W3552">
        <v>28.933</v>
      </c>
      <c r="X3552" s="1" t="s">
        <v>53</v>
      </c>
      <c r="Y3552" s="1" t="s">
        <v>49</v>
      </c>
      <c r="Z3552" s="1" t="s">
        <v>3770</v>
      </c>
      <c r="AA3552" s="1" t="s">
        <v>3741</v>
      </c>
      <c r="AB3552" s="1" t="s">
        <v>3742</v>
      </c>
      <c r="AC3552" s="1" t="s">
        <v>67</v>
      </c>
      <c r="AD3552" s="1" t="s">
        <v>3743</v>
      </c>
      <c r="AE3552" s="1" t="s">
        <v>3744</v>
      </c>
      <c r="AF3552" s="1" t="s">
        <v>70</v>
      </c>
      <c r="AG3552" s="1" t="s">
        <v>3745</v>
      </c>
      <c r="AH3552">
        <v>1748</v>
      </c>
      <c r="AI3552" s="1" t="s">
        <v>70</v>
      </c>
      <c r="AJ3552" s="1" t="s">
        <v>71</v>
      </c>
      <c r="AK3552" s="1" t="s">
        <v>72</v>
      </c>
      <c r="AL3552">
        <v>1</v>
      </c>
      <c r="AM3552" s="1" t="s">
        <v>7275</v>
      </c>
      <c r="AN3552" s="2">
        <v>46174</v>
      </c>
      <c r="AO3552" s="3">
        <v>46174</v>
      </c>
    </row>
    <row r="3553" spans="1:41">
      <c r="A3553" s="1" t="s">
        <v>7276</v>
      </c>
      <c r="B3553" s="1" t="s">
        <v>3733</v>
      </c>
      <c r="E3553" s="1" t="s">
        <v>3734</v>
      </c>
      <c r="F3553">
        <v>46199.833333333336</v>
      </c>
      <c r="G3553">
        <v>46200.833333333336</v>
      </c>
      <c r="H3553">
        <v>46173.833333333336</v>
      </c>
      <c r="I3553">
        <v>46203.833333333336</v>
      </c>
      <c r="J3553" s="1" t="s">
        <v>3769</v>
      </c>
      <c r="K3553" s="1" t="s">
        <v>87</v>
      </c>
      <c r="L3553" s="1" t="s">
        <v>3770</v>
      </c>
      <c r="M3553" s="1" t="s">
        <v>3774</v>
      </c>
      <c r="N3553" s="1" t="s">
        <v>3738</v>
      </c>
      <c r="O3553" s="1" t="s">
        <v>49</v>
      </c>
      <c r="P3553">
        <v>429.97109999999998</v>
      </c>
      <c r="Q3553" s="1" t="s">
        <v>3739</v>
      </c>
      <c r="R3553">
        <v>8.2599970091013108E-2</v>
      </c>
      <c r="S3553" s="1" t="s">
        <v>3740</v>
      </c>
      <c r="T3553" s="1" t="s">
        <v>52</v>
      </c>
      <c r="U3553">
        <v>35.515599999999999</v>
      </c>
      <c r="V3553">
        <v>29.272500000000001</v>
      </c>
      <c r="W3553">
        <v>29.272500000000001</v>
      </c>
      <c r="X3553" s="1" t="s">
        <v>53</v>
      </c>
      <c r="Y3553" s="1" t="s">
        <v>49</v>
      </c>
      <c r="Z3553" s="1" t="s">
        <v>3770</v>
      </c>
      <c r="AA3553" s="1" t="s">
        <v>3741</v>
      </c>
      <c r="AB3553" s="1" t="s">
        <v>3742</v>
      </c>
      <c r="AC3553" s="1" t="s">
        <v>67</v>
      </c>
      <c r="AD3553" s="1" t="s">
        <v>3743</v>
      </c>
      <c r="AE3553" s="1" t="s">
        <v>3744</v>
      </c>
      <c r="AF3553" s="1" t="s">
        <v>70</v>
      </c>
      <c r="AG3553" s="1" t="s">
        <v>3745</v>
      </c>
      <c r="AH3553">
        <v>1749</v>
      </c>
      <c r="AI3553" s="1" t="s">
        <v>70</v>
      </c>
      <c r="AJ3553" s="1" t="s">
        <v>71</v>
      </c>
      <c r="AK3553" s="1" t="s">
        <v>72</v>
      </c>
      <c r="AL3553">
        <v>1</v>
      </c>
      <c r="AM3553" s="1" t="s">
        <v>7277</v>
      </c>
      <c r="AN3553" s="2">
        <v>46174</v>
      </c>
      <c r="AO3553" s="3">
        <v>46174</v>
      </c>
    </row>
    <row r="3554" spans="1:41">
      <c r="A3554" s="1" t="s">
        <v>7278</v>
      </c>
      <c r="B3554" s="1" t="s">
        <v>3733</v>
      </c>
      <c r="E3554" s="1" t="s">
        <v>3734</v>
      </c>
      <c r="F3554">
        <v>46199.833333333336</v>
      </c>
      <c r="G3554">
        <v>46200.833333333336</v>
      </c>
      <c r="H3554">
        <v>46173.833333333336</v>
      </c>
      <c r="I3554">
        <v>46203.833333333336</v>
      </c>
      <c r="J3554" s="1" t="s">
        <v>3777</v>
      </c>
      <c r="K3554" s="1" t="s">
        <v>107</v>
      </c>
      <c r="L3554" s="1" t="s">
        <v>3778</v>
      </c>
      <c r="M3554" s="1" t="s">
        <v>3779</v>
      </c>
      <c r="N3554" s="1" t="s">
        <v>3738</v>
      </c>
      <c r="O3554" s="1" t="s">
        <v>49</v>
      </c>
      <c r="P3554">
        <v>273.17250000000001</v>
      </c>
      <c r="Q3554" s="1" t="s">
        <v>3780</v>
      </c>
      <c r="R3554">
        <v>0.49999981696547052</v>
      </c>
      <c r="S3554" s="1" t="s">
        <v>51</v>
      </c>
      <c r="T3554" s="1" t="s">
        <v>52</v>
      </c>
      <c r="U3554">
        <v>136.58619999999999</v>
      </c>
      <c r="V3554">
        <v>125.6593</v>
      </c>
      <c r="W3554">
        <v>125.6593</v>
      </c>
      <c r="X3554" s="1" t="s">
        <v>53</v>
      </c>
      <c r="Y3554" s="1" t="s">
        <v>49</v>
      </c>
      <c r="Z3554" s="1" t="s">
        <v>3778</v>
      </c>
      <c r="AA3554" s="1" t="s">
        <v>3781</v>
      </c>
      <c r="AB3554" s="1" t="s">
        <v>3742</v>
      </c>
      <c r="AC3554" s="1" t="s">
        <v>67</v>
      </c>
      <c r="AD3554" s="1" t="s">
        <v>3743</v>
      </c>
      <c r="AE3554" s="1" t="s">
        <v>3744</v>
      </c>
      <c r="AF3554" s="1" t="s">
        <v>70</v>
      </c>
      <c r="AG3554" s="1" t="s">
        <v>3745</v>
      </c>
      <c r="AH3554">
        <v>1750</v>
      </c>
      <c r="AI3554" s="1" t="s">
        <v>113</v>
      </c>
      <c r="AJ3554" s="1" t="s">
        <v>114</v>
      </c>
      <c r="AK3554" s="1" t="s">
        <v>115</v>
      </c>
      <c r="AL3554">
        <v>1</v>
      </c>
      <c r="AM3554" s="1" t="s">
        <v>7279</v>
      </c>
      <c r="AN3554" s="2">
        <v>46174</v>
      </c>
      <c r="AO3554" s="3">
        <v>46174</v>
      </c>
    </row>
    <row r="3555" spans="1:41">
      <c r="A3555" s="1" t="s">
        <v>7280</v>
      </c>
      <c r="B3555" s="1" t="s">
        <v>3733</v>
      </c>
      <c r="E3555" s="1" t="s">
        <v>3734</v>
      </c>
      <c r="F3555">
        <v>46199.833333333336</v>
      </c>
      <c r="G3555">
        <v>46200.833333333336</v>
      </c>
      <c r="H3555">
        <v>46173.833333333336</v>
      </c>
      <c r="I3555">
        <v>46203.833333333336</v>
      </c>
      <c r="J3555" s="1" t="s">
        <v>3777</v>
      </c>
      <c r="K3555" s="1" t="s">
        <v>107</v>
      </c>
      <c r="L3555" s="1" t="s">
        <v>3778</v>
      </c>
      <c r="M3555" s="1" t="s">
        <v>3784</v>
      </c>
      <c r="N3555" s="1" t="s">
        <v>3738</v>
      </c>
      <c r="O3555" s="1" t="s">
        <v>49</v>
      </c>
      <c r="P3555">
        <v>281.36380000000003</v>
      </c>
      <c r="Q3555" s="1" t="s">
        <v>3780</v>
      </c>
      <c r="R3555">
        <v>0.5</v>
      </c>
      <c r="S3555" s="1" t="s">
        <v>51</v>
      </c>
      <c r="T3555" s="1" t="s">
        <v>52</v>
      </c>
      <c r="U3555">
        <v>140.68190000000001</v>
      </c>
      <c r="V3555">
        <v>129.4273</v>
      </c>
      <c r="W3555">
        <v>129.4273</v>
      </c>
      <c r="X3555" s="1" t="s">
        <v>53</v>
      </c>
      <c r="Y3555" s="1" t="s">
        <v>49</v>
      </c>
      <c r="Z3555" s="1" t="s">
        <v>3778</v>
      </c>
      <c r="AA3555" s="1" t="s">
        <v>3781</v>
      </c>
      <c r="AB3555" s="1" t="s">
        <v>3742</v>
      </c>
      <c r="AC3555" s="1" t="s">
        <v>67</v>
      </c>
      <c r="AD3555" s="1" t="s">
        <v>3743</v>
      </c>
      <c r="AE3555" s="1" t="s">
        <v>3744</v>
      </c>
      <c r="AF3555" s="1" t="s">
        <v>70</v>
      </c>
      <c r="AG3555" s="1" t="s">
        <v>3745</v>
      </c>
      <c r="AH3555">
        <v>1751</v>
      </c>
      <c r="AI3555" s="1" t="s">
        <v>113</v>
      </c>
      <c r="AJ3555" s="1" t="s">
        <v>114</v>
      </c>
      <c r="AK3555" s="1" t="s">
        <v>115</v>
      </c>
      <c r="AL3555">
        <v>1</v>
      </c>
      <c r="AM3555" s="1" t="s">
        <v>7281</v>
      </c>
      <c r="AN3555" s="2">
        <v>46174</v>
      </c>
      <c r="AO3555" s="3">
        <v>46174</v>
      </c>
    </row>
    <row r="3556" spans="1:41">
      <c r="A3556" s="1" t="s">
        <v>7282</v>
      </c>
      <c r="B3556" s="1" t="s">
        <v>3733</v>
      </c>
      <c r="E3556" s="1" t="s">
        <v>3787</v>
      </c>
      <c r="F3556">
        <v>46199.833333333336</v>
      </c>
      <c r="G3556">
        <v>46200.833333333336</v>
      </c>
      <c r="H3556">
        <v>46173.833333333336</v>
      </c>
      <c r="I3556">
        <v>46203.833333333336</v>
      </c>
      <c r="J3556" s="1" t="s">
        <v>3735</v>
      </c>
      <c r="K3556" s="1" t="s">
        <v>45</v>
      </c>
      <c r="L3556" s="1" t="s">
        <v>3736</v>
      </c>
      <c r="M3556" s="1" t="s">
        <v>3788</v>
      </c>
      <c r="N3556" s="1" t="s">
        <v>3738</v>
      </c>
      <c r="O3556" s="1" t="s">
        <v>49</v>
      </c>
      <c r="P3556">
        <v>728.57669999999996</v>
      </c>
      <c r="Q3556" s="1" t="s">
        <v>3739</v>
      </c>
      <c r="R3556">
        <v>3.1610947756083883E-2</v>
      </c>
      <c r="S3556" s="1" t="s">
        <v>3740</v>
      </c>
      <c r="T3556" s="1" t="s">
        <v>52</v>
      </c>
      <c r="U3556">
        <v>23.030999999999999</v>
      </c>
      <c r="V3556">
        <v>18.687999999999999</v>
      </c>
      <c r="W3556">
        <v>18.687999999999999</v>
      </c>
      <c r="X3556" s="1" t="s">
        <v>53</v>
      </c>
      <c r="Y3556" s="1" t="s">
        <v>49</v>
      </c>
      <c r="Z3556" s="1" t="s">
        <v>3736</v>
      </c>
      <c r="AA3556" s="1" t="s">
        <v>3789</v>
      </c>
      <c r="AB3556" s="1" t="s">
        <v>3790</v>
      </c>
      <c r="AC3556" s="1" t="s">
        <v>125</v>
      </c>
      <c r="AD3556" s="1" t="s">
        <v>3791</v>
      </c>
      <c r="AE3556" s="1" t="s">
        <v>3792</v>
      </c>
      <c r="AF3556" s="1" t="s">
        <v>70</v>
      </c>
      <c r="AG3556" s="1" t="s">
        <v>3745</v>
      </c>
      <c r="AH3556">
        <v>1752</v>
      </c>
      <c r="AI3556" s="1" t="s">
        <v>70</v>
      </c>
      <c r="AJ3556" s="1" t="s">
        <v>71</v>
      </c>
      <c r="AK3556" s="1" t="s">
        <v>72</v>
      </c>
      <c r="AL3556">
        <v>1</v>
      </c>
      <c r="AM3556" s="1" t="s">
        <v>7283</v>
      </c>
      <c r="AN3556" s="2">
        <v>46174</v>
      </c>
      <c r="AO3556" s="3">
        <v>46174</v>
      </c>
    </row>
    <row r="3557" spans="1:41">
      <c r="A3557" s="1" t="s">
        <v>7284</v>
      </c>
      <c r="B3557" s="1" t="s">
        <v>3733</v>
      </c>
      <c r="E3557" s="1" t="s">
        <v>3787</v>
      </c>
      <c r="F3557">
        <v>46199.833333333336</v>
      </c>
      <c r="G3557">
        <v>46200.833333333336</v>
      </c>
      <c r="H3557">
        <v>46173.833333333336</v>
      </c>
      <c r="I3557">
        <v>46203.833333333336</v>
      </c>
      <c r="J3557" s="1" t="s">
        <v>3735</v>
      </c>
      <c r="K3557" s="1" t="s">
        <v>45</v>
      </c>
      <c r="L3557" s="1" t="s">
        <v>3736</v>
      </c>
      <c r="M3557" s="1" t="s">
        <v>3795</v>
      </c>
      <c r="N3557" s="1" t="s">
        <v>3738</v>
      </c>
      <c r="O3557" s="1" t="s">
        <v>49</v>
      </c>
      <c r="P3557">
        <v>733.8845</v>
      </c>
      <c r="Q3557" s="1" t="s">
        <v>3739</v>
      </c>
      <c r="R3557">
        <v>3.1610968755982724E-2</v>
      </c>
      <c r="S3557" s="1" t="s">
        <v>3740</v>
      </c>
      <c r="T3557" s="1" t="s">
        <v>52</v>
      </c>
      <c r="U3557">
        <v>23.198799999999999</v>
      </c>
      <c r="V3557">
        <v>18.824100000000001</v>
      </c>
      <c r="W3557">
        <v>18.824100000000001</v>
      </c>
      <c r="X3557" s="1" t="s">
        <v>53</v>
      </c>
      <c r="Y3557" s="1" t="s">
        <v>49</v>
      </c>
      <c r="Z3557" s="1" t="s">
        <v>3736</v>
      </c>
      <c r="AA3557" s="1" t="s">
        <v>3789</v>
      </c>
      <c r="AB3557" s="1" t="s">
        <v>3790</v>
      </c>
      <c r="AC3557" s="1" t="s">
        <v>125</v>
      </c>
      <c r="AD3557" s="1" t="s">
        <v>3791</v>
      </c>
      <c r="AE3557" s="1" t="s">
        <v>3792</v>
      </c>
      <c r="AF3557" s="1" t="s">
        <v>70</v>
      </c>
      <c r="AG3557" s="1" t="s">
        <v>3745</v>
      </c>
      <c r="AH3557">
        <v>1753</v>
      </c>
      <c r="AI3557" s="1" t="s">
        <v>70</v>
      </c>
      <c r="AJ3557" s="1" t="s">
        <v>71</v>
      </c>
      <c r="AK3557" s="1" t="s">
        <v>72</v>
      </c>
      <c r="AL3557">
        <v>1</v>
      </c>
      <c r="AM3557" s="1" t="s">
        <v>7285</v>
      </c>
      <c r="AN3557" s="2">
        <v>46174</v>
      </c>
      <c r="AO3557" s="3">
        <v>46174</v>
      </c>
    </row>
    <row r="3558" spans="1:41">
      <c r="A3558" s="1" t="s">
        <v>7286</v>
      </c>
      <c r="B3558" s="1" t="s">
        <v>3733</v>
      </c>
      <c r="E3558" s="1" t="s">
        <v>3787</v>
      </c>
      <c r="F3558">
        <v>46199.833333333336</v>
      </c>
      <c r="G3558">
        <v>46200.833333333336</v>
      </c>
      <c r="H3558">
        <v>46173.833333333336</v>
      </c>
      <c r="I3558">
        <v>46203.833333333336</v>
      </c>
      <c r="J3558" s="1" t="s">
        <v>3751</v>
      </c>
      <c r="K3558" s="1" t="s">
        <v>124</v>
      </c>
      <c r="L3558" s="1" t="s">
        <v>3752</v>
      </c>
      <c r="M3558" s="1" t="s">
        <v>3798</v>
      </c>
      <c r="N3558" s="1" t="s">
        <v>3738</v>
      </c>
      <c r="O3558" s="1" t="s">
        <v>49</v>
      </c>
      <c r="P3558">
        <v>4.8804999999999996</v>
      </c>
      <c r="Q3558" s="1" t="s">
        <v>3754</v>
      </c>
      <c r="R3558">
        <v>6.2499948775740197</v>
      </c>
      <c r="S3558" s="1" t="s">
        <v>51</v>
      </c>
      <c r="T3558" s="1" t="s">
        <v>52</v>
      </c>
      <c r="U3558">
        <v>30.5031</v>
      </c>
      <c r="V3558">
        <v>28.977900000000002</v>
      </c>
      <c r="W3558">
        <v>28.977900000000002</v>
      </c>
      <c r="X3558" s="1" t="s">
        <v>53</v>
      </c>
      <c r="Y3558" s="1" t="s">
        <v>49</v>
      </c>
      <c r="Z3558" s="1" t="s">
        <v>3752</v>
      </c>
      <c r="AA3558" s="1" t="s">
        <v>3789</v>
      </c>
      <c r="AB3558" s="1" t="s">
        <v>3790</v>
      </c>
      <c r="AC3558" s="1" t="s">
        <v>125</v>
      </c>
      <c r="AD3558" s="1" t="s">
        <v>3791</v>
      </c>
      <c r="AE3558" s="1" t="s">
        <v>3792</v>
      </c>
      <c r="AF3558" s="1" t="s">
        <v>70</v>
      </c>
      <c r="AG3558" s="1" t="s">
        <v>3745</v>
      </c>
      <c r="AH3558">
        <v>1754</v>
      </c>
      <c r="AI3558" s="1" t="s">
        <v>70</v>
      </c>
      <c r="AJ3558" s="1" t="s">
        <v>71</v>
      </c>
      <c r="AK3558" s="1" t="s">
        <v>72</v>
      </c>
      <c r="AL3558">
        <v>1</v>
      </c>
      <c r="AM3558" s="1" t="s">
        <v>7287</v>
      </c>
      <c r="AN3558" s="2">
        <v>46174</v>
      </c>
      <c r="AO3558" s="3">
        <v>46174</v>
      </c>
    </row>
    <row r="3559" spans="1:41">
      <c r="A3559" s="1" t="s">
        <v>7288</v>
      </c>
      <c r="B3559" s="1" t="s">
        <v>3733</v>
      </c>
      <c r="E3559" s="1" t="s">
        <v>3787</v>
      </c>
      <c r="F3559">
        <v>46199.833333333336</v>
      </c>
      <c r="G3559">
        <v>46200.833333333336</v>
      </c>
      <c r="H3559">
        <v>46173.833333333336</v>
      </c>
      <c r="I3559">
        <v>46203.833333333336</v>
      </c>
      <c r="J3559" s="1" t="s">
        <v>3751</v>
      </c>
      <c r="K3559" s="1" t="s">
        <v>124</v>
      </c>
      <c r="L3559" s="1" t="s">
        <v>3752</v>
      </c>
      <c r="M3559" s="1" t="s">
        <v>3801</v>
      </c>
      <c r="N3559" s="1" t="s">
        <v>3738</v>
      </c>
      <c r="O3559" s="1" t="s">
        <v>49</v>
      </c>
      <c r="P3559">
        <v>5.1249000000000002</v>
      </c>
      <c r="Q3559" s="1" t="s">
        <v>3754</v>
      </c>
      <c r="R3559">
        <v>6.2500146344318912</v>
      </c>
      <c r="S3559" s="1" t="s">
        <v>51</v>
      </c>
      <c r="T3559" s="1" t="s">
        <v>52</v>
      </c>
      <c r="U3559">
        <v>32.030700000000003</v>
      </c>
      <c r="V3559">
        <v>30.429200000000002</v>
      </c>
      <c r="W3559">
        <v>30.429200000000002</v>
      </c>
      <c r="X3559" s="1" t="s">
        <v>53</v>
      </c>
      <c r="Y3559" s="1" t="s">
        <v>49</v>
      </c>
      <c r="Z3559" s="1" t="s">
        <v>3752</v>
      </c>
      <c r="AA3559" s="1" t="s">
        <v>3789</v>
      </c>
      <c r="AB3559" s="1" t="s">
        <v>3790</v>
      </c>
      <c r="AC3559" s="1" t="s">
        <v>125</v>
      </c>
      <c r="AD3559" s="1" t="s">
        <v>3791</v>
      </c>
      <c r="AE3559" s="1" t="s">
        <v>3792</v>
      </c>
      <c r="AF3559" s="1" t="s">
        <v>70</v>
      </c>
      <c r="AG3559" s="1" t="s">
        <v>3745</v>
      </c>
      <c r="AH3559">
        <v>1755</v>
      </c>
      <c r="AI3559" s="1" t="s">
        <v>70</v>
      </c>
      <c r="AJ3559" s="1" t="s">
        <v>71</v>
      </c>
      <c r="AK3559" s="1" t="s">
        <v>72</v>
      </c>
      <c r="AL3559">
        <v>1</v>
      </c>
      <c r="AM3559" s="1" t="s">
        <v>7289</v>
      </c>
      <c r="AN3559" s="2">
        <v>46174</v>
      </c>
      <c r="AO3559" s="3">
        <v>46174</v>
      </c>
    </row>
    <row r="3560" spans="1:41">
      <c r="A3560" s="1" t="s">
        <v>7290</v>
      </c>
      <c r="B3560" s="1" t="s">
        <v>3733</v>
      </c>
      <c r="E3560" s="1" t="s">
        <v>3787</v>
      </c>
      <c r="F3560">
        <v>46199.833333333336</v>
      </c>
      <c r="G3560">
        <v>46200.833333333336</v>
      </c>
      <c r="H3560">
        <v>46173.833333333336</v>
      </c>
      <c r="I3560">
        <v>46203.833333333336</v>
      </c>
      <c r="J3560" s="1" t="s">
        <v>3760</v>
      </c>
      <c r="K3560" s="1" t="s">
        <v>76</v>
      </c>
      <c r="L3560" s="1" t="s">
        <v>3761</v>
      </c>
      <c r="M3560" s="1" t="s">
        <v>3804</v>
      </c>
      <c r="N3560" s="1" t="s">
        <v>3738</v>
      </c>
      <c r="O3560" s="1" t="s">
        <v>49</v>
      </c>
      <c r="P3560">
        <v>155.1645</v>
      </c>
      <c r="Q3560" s="1" t="s">
        <v>3763</v>
      </c>
      <c r="R3560">
        <v>2.6000148229781941E-2</v>
      </c>
      <c r="S3560" s="1" t="s">
        <v>51</v>
      </c>
      <c r="T3560" s="1" t="s">
        <v>52</v>
      </c>
      <c r="U3560">
        <v>4.0343</v>
      </c>
      <c r="V3560">
        <v>3.7239</v>
      </c>
      <c r="W3560">
        <v>3.7239</v>
      </c>
      <c r="X3560" s="1" t="s">
        <v>53</v>
      </c>
      <c r="Y3560" s="1" t="s">
        <v>49</v>
      </c>
      <c r="Z3560" s="1" t="s">
        <v>3761</v>
      </c>
      <c r="AA3560" s="1" t="s">
        <v>3789</v>
      </c>
      <c r="AB3560" s="1" t="s">
        <v>3790</v>
      </c>
      <c r="AC3560" s="1" t="s">
        <v>125</v>
      </c>
      <c r="AD3560" s="1" t="s">
        <v>3791</v>
      </c>
      <c r="AE3560" s="1" t="s">
        <v>3792</v>
      </c>
      <c r="AF3560" s="1" t="s">
        <v>70</v>
      </c>
      <c r="AG3560" s="1" t="s">
        <v>3745</v>
      </c>
      <c r="AH3560">
        <v>1756</v>
      </c>
      <c r="AI3560" s="1" t="s">
        <v>70</v>
      </c>
      <c r="AJ3560" s="1" t="s">
        <v>71</v>
      </c>
      <c r="AK3560" s="1" t="s">
        <v>72</v>
      </c>
      <c r="AL3560">
        <v>1</v>
      </c>
      <c r="AM3560" s="1" t="s">
        <v>7291</v>
      </c>
      <c r="AN3560" s="2">
        <v>46174</v>
      </c>
      <c r="AO3560" s="3">
        <v>46174</v>
      </c>
    </row>
    <row r="3561" spans="1:41">
      <c r="A3561" s="1" t="s">
        <v>7292</v>
      </c>
      <c r="B3561" s="1" t="s">
        <v>3733</v>
      </c>
      <c r="E3561" s="1" t="s">
        <v>3787</v>
      </c>
      <c r="F3561">
        <v>46199.833333333336</v>
      </c>
      <c r="G3561">
        <v>46200.833333333336</v>
      </c>
      <c r="H3561">
        <v>46173.833333333336</v>
      </c>
      <c r="I3561">
        <v>46203.833333333336</v>
      </c>
      <c r="J3561" s="1" t="s">
        <v>3760</v>
      </c>
      <c r="K3561" s="1" t="s">
        <v>76</v>
      </c>
      <c r="L3561" s="1" t="s">
        <v>3761</v>
      </c>
      <c r="M3561" s="1" t="s">
        <v>3807</v>
      </c>
      <c r="N3561" s="1" t="s">
        <v>3738</v>
      </c>
      <c r="O3561" s="1" t="s">
        <v>49</v>
      </c>
      <c r="P3561">
        <v>152.83930000000001</v>
      </c>
      <c r="Q3561" s="1" t="s">
        <v>3763</v>
      </c>
      <c r="R3561">
        <v>2.5999857366528111E-2</v>
      </c>
      <c r="S3561" s="1" t="s">
        <v>51</v>
      </c>
      <c r="T3561" s="1" t="s">
        <v>52</v>
      </c>
      <c r="U3561">
        <v>3.9738000000000002</v>
      </c>
      <c r="V3561">
        <v>3.6680999999999999</v>
      </c>
      <c r="W3561">
        <v>3.6680999999999999</v>
      </c>
      <c r="X3561" s="1" t="s">
        <v>53</v>
      </c>
      <c r="Y3561" s="1" t="s">
        <v>49</v>
      </c>
      <c r="Z3561" s="1" t="s">
        <v>3761</v>
      </c>
      <c r="AA3561" s="1" t="s">
        <v>3789</v>
      </c>
      <c r="AB3561" s="1" t="s">
        <v>3790</v>
      </c>
      <c r="AC3561" s="1" t="s">
        <v>125</v>
      </c>
      <c r="AD3561" s="1" t="s">
        <v>3791</v>
      </c>
      <c r="AE3561" s="1" t="s">
        <v>3792</v>
      </c>
      <c r="AF3561" s="1" t="s">
        <v>70</v>
      </c>
      <c r="AG3561" s="1" t="s">
        <v>3745</v>
      </c>
      <c r="AH3561">
        <v>1757</v>
      </c>
      <c r="AI3561" s="1" t="s">
        <v>70</v>
      </c>
      <c r="AJ3561" s="1" t="s">
        <v>71</v>
      </c>
      <c r="AK3561" s="1" t="s">
        <v>72</v>
      </c>
      <c r="AL3561">
        <v>1</v>
      </c>
      <c r="AM3561" s="1" t="s">
        <v>7293</v>
      </c>
      <c r="AN3561" s="2">
        <v>46174</v>
      </c>
      <c r="AO3561" s="3">
        <v>46174</v>
      </c>
    </row>
    <row r="3562" spans="1:41">
      <c r="A3562" s="1" t="s">
        <v>7294</v>
      </c>
      <c r="B3562" s="1" t="s">
        <v>3733</v>
      </c>
      <c r="E3562" s="1" t="s">
        <v>3787</v>
      </c>
      <c r="F3562">
        <v>46199.833333333336</v>
      </c>
      <c r="G3562">
        <v>46200.833333333336</v>
      </c>
      <c r="H3562">
        <v>46173.833333333336</v>
      </c>
      <c r="I3562">
        <v>46203.833333333336</v>
      </c>
      <c r="J3562" s="1" t="s">
        <v>3769</v>
      </c>
      <c r="K3562" s="1" t="s">
        <v>87</v>
      </c>
      <c r="L3562" s="1" t="s">
        <v>3770</v>
      </c>
      <c r="M3562" s="1" t="s">
        <v>3810</v>
      </c>
      <c r="N3562" s="1" t="s">
        <v>3738</v>
      </c>
      <c r="O3562" s="1" t="s">
        <v>49</v>
      </c>
      <c r="P3562">
        <v>185.28800000000001</v>
      </c>
      <c r="Q3562" s="1" t="s">
        <v>3739</v>
      </c>
      <c r="R3562">
        <v>8.2600060446440138E-2</v>
      </c>
      <c r="S3562" s="1" t="s">
        <v>3740</v>
      </c>
      <c r="T3562" s="1" t="s">
        <v>52</v>
      </c>
      <c r="U3562">
        <v>15.3048</v>
      </c>
      <c r="V3562">
        <v>12.6144</v>
      </c>
      <c r="W3562">
        <v>12.6144</v>
      </c>
      <c r="X3562" s="1" t="s">
        <v>53</v>
      </c>
      <c r="Y3562" s="1" t="s">
        <v>49</v>
      </c>
      <c r="Z3562" s="1" t="s">
        <v>3770</v>
      </c>
      <c r="AA3562" s="1" t="s">
        <v>55</v>
      </c>
      <c r="AB3562" s="1" t="s">
        <v>56</v>
      </c>
      <c r="AC3562" s="1" t="s">
        <v>57</v>
      </c>
      <c r="AD3562" s="1" t="s">
        <v>58</v>
      </c>
      <c r="AE3562" s="1" t="s">
        <v>59</v>
      </c>
      <c r="AF3562" s="1" t="s">
        <v>56</v>
      </c>
      <c r="AG3562" s="1" t="s">
        <v>3745</v>
      </c>
      <c r="AH3562">
        <v>1758</v>
      </c>
      <c r="AI3562" s="1" t="s">
        <v>56</v>
      </c>
      <c r="AJ3562" s="1" t="s">
        <v>56</v>
      </c>
      <c r="AK3562" s="1" t="s">
        <v>61</v>
      </c>
      <c r="AL3562">
        <v>1</v>
      </c>
      <c r="AM3562" s="1" t="s">
        <v>7295</v>
      </c>
      <c r="AN3562" s="2">
        <v>46174</v>
      </c>
      <c r="AO3562" s="3">
        <v>46174</v>
      </c>
    </row>
    <row r="3563" spans="1:41">
      <c r="A3563" s="1" t="s">
        <v>7296</v>
      </c>
      <c r="B3563" s="1" t="s">
        <v>3733</v>
      </c>
      <c r="E3563" s="1" t="s">
        <v>3787</v>
      </c>
      <c r="F3563">
        <v>46199.833333333336</v>
      </c>
      <c r="G3563">
        <v>46200.833333333336</v>
      </c>
      <c r="H3563">
        <v>46173.833333333336</v>
      </c>
      <c r="I3563">
        <v>46203.833333333336</v>
      </c>
      <c r="J3563" s="1" t="s">
        <v>3769</v>
      </c>
      <c r="K3563" s="1" t="s">
        <v>87</v>
      </c>
      <c r="L3563" s="1" t="s">
        <v>3770</v>
      </c>
      <c r="M3563" s="1" t="s">
        <v>3813</v>
      </c>
      <c r="N3563" s="1" t="s">
        <v>3738</v>
      </c>
      <c r="O3563" s="1" t="s">
        <v>49</v>
      </c>
      <c r="P3563">
        <v>202.68260000000001</v>
      </c>
      <c r="Q3563" s="1" t="s">
        <v>3739</v>
      </c>
      <c r="R3563">
        <v>8.2600085059102255E-2</v>
      </c>
      <c r="S3563" s="1" t="s">
        <v>3740</v>
      </c>
      <c r="T3563" s="1" t="s">
        <v>52</v>
      </c>
      <c r="U3563">
        <v>16.741599999999998</v>
      </c>
      <c r="V3563">
        <v>13.7986</v>
      </c>
      <c r="W3563">
        <v>13.7986</v>
      </c>
      <c r="X3563" s="1" t="s">
        <v>53</v>
      </c>
      <c r="Y3563" s="1" t="s">
        <v>49</v>
      </c>
      <c r="Z3563" s="1" t="s">
        <v>3770</v>
      </c>
      <c r="AA3563" s="1" t="s">
        <v>55</v>
      </c>
      <c r="AB3563" s="1" t="s">
        <v>56</v>
      </c>
      <c r="AC3563" s="1" t="s">
        <v>57</v>
      </c>
      <c r="AD3563" s="1" t="s">
        <v>58</v>
      </c>
      <c r="AE3563" s="1" t="s">
        <v>59</v>
      </c>
      <c r="AF3563" s="1" t="s">
        <v>56</v>
      </c>
      <c r="AG3563" s="1" t="s">
        <v>3745</v>
      </c>
      <c r="AH3563">
        <v>1759</v>
      </c>
      <c r="AI3563" s="1" t="s">
        <v>56</v>
      </c>
      <c r="AJ3563" s="1" t="s">
        <v>56</v>
      </c>
      <c r="AK3563" s="1" t="s">
        <v>61</v>
      </c>
      <c r="AL3563">
        <v>1</v>
      </c>
      <c r="AM3563" s="1" t="s">
        <v>7297</v>
      </c>
      <c r="AN3563" s="2">
        <v>46174</v>
      </c>
      <c r="AO3563" s="3">
        <v>46174</v>
      </c>
    </row>
    <row r="3564" spans="1:41">
      <c r="A3564" s="1" t="s">
        <v>7298</v>
      </c>
      <c r="B3564" s="1" t="s">
        <v>3733</v>
      </c>
      <c r="E3564" s="1" t="s">
        <v>3787</v>
      </c>
      <c r="F3564">
        <v>46199.833333333336</v>
      </c>
      <c r="G3564">
        <v>46200.833333333336</v>
      </c>
      <c r="H3564">
        <v>46173.833333333336</v>
      </c>
      <c r="I3564">
        <v>46203.833333333336</v>
      </c>
      <c r="J3564" s="1" t="s">
        <v>3777</v>
      </c>
      <c r="K3564" s="1" t="s">
        <v>107</v>
      </c>
      <c r="L3564" s="1" t="s">
        <v>3778</v>
      </c>
      <c r="M3564" s="1" t="s">
        <v>3816</v>
      </c>
      <c r="N3564" s="1" t="s">
        <v>3738</v>
      </c>
      <c r="O3564" s="1" t="s">
        <v>49</v>
      </c>
      <c r="P3564">
        <v>133.29949999999999</v>
      </c>
      <c r="Q3564" s="1" t="s">
        <v>3780</v>
      </c>
      <c r="R3564">
        <v>0.49999962490481964</v>
      </c>
      <c r="S3564" s="1" t="s">
        <v>51</v>
      </c>
      <c r="T3564" s="1" t="s">
        <v>52</v>
      </c>
      <c r="U3564">
        <v>66.649699999999996</v>
      </c>
      <c r="V3564">
        <v>61.317799999999998</v>
      </c>
      <c r="W3564">
        <v>61.317799999999998</v>
      </c>
      <c r="X3564" s="1" t="s">
        <v>53</v>
      </c>
      <c r="Y3564" s="1" t="s">
        <v>49</v>
      </c>
      <c r="Z3564" s="1" t="s">
        <v>3778</v>
      </c>
      <c r="AA3564" s="1" t="s">
        <v>3817</v>
      </c>
      <c r="AB3564" s="1" t="s">
        <v>3790</v>
      </c>
      <c r="AC3564" s="1" t="s">
        <v>125</v>
      </c>
      <c r="AD3564" s="1" t="s">
        <v>3791</v>
      </c>
      <c r="AE3564" s="1" t="s">
        <v>3792</v>
      </c>
      <c r="AF3564" s="1" t="s">
        <v>70</v>
      </c>
      <c r="AG3564" s="1" t="s">
        <v>3745</v>
      </c>
      <c r="AH3564">
        <v>1760</v>
      </c>
      <c r="AI3564" s="1" t="s">
        <v>113</v>
      </c>
      <c r="AJ3564" s="1" t="s">
        <v>114</v>
      </c>
      <c r="AK3564" s="1" t="s">
        <v>115</v>
      </c>
      <c r="AL3564">
        <v>1</v>
      </c>
      <c r="AM3564" s="1" t="s">
        <v>7299</v>
      </c>
      <c r="AN3564" s="2">
        <v>46174</v>
      </c>
      <c r="AO3564" s="3">
        <v>46174</v>
      </c>
    </row>
    <row r="3565" spans="1:41">
      <c r="A3565" s="1" t="s">
        <v>7300</v>
      </c>
      <c r="B3565" s="1" t="s">
        <v>3733</v>
      </c>
      <c r="E3565" s="1" t="s">
        <v>3787</v>
      </c>
      <c r="F3565">
        <v>46199.833333333336</v>
      </c>
      <c r="G3565">
        <v>46200.833333333336</v>
      </c>
      <c r="H3565">
        <v>46173.833333333336</v>
      </c>
      <c r="I3565">
        <v>46203.833333333336</v>
      </c>
      <c r="J3565" s="1" t="s">
        <v>3777</v>
      </c>
      <c r="K3565" s="1" t="s">
        <v>107</v>
      </c>
      <c r="L3565" s="1" t="s">
        <v>3778</v>
      </c>
      <c r="M3565" s="1" t="s">
        <v>3820</v>
      </c>
      <c r="N3565" s="1" t="s">
        <v>3738</v>
      </c>
      <c r="O3565" s="1" t="s">
        <v>49</v>
      </c>
      <c r="P3565">
        <v>144.7105</v>
      </c>
      <c r="Q3565" s="1" t="s">
        <v>3780</v>
      </c>
      <c r="R3565">
        <v>0.50000034551742956</v>
      </c>
      <c r="S3565" s="1" t="s">
        <v>51</v>
      </c>
      <c r="T3565" s="1" t="s">
        <v>52</v>
      </c>
      <c r="U3565">
        <v>72.3553</v>
      </c>
      <c r="V3565">
        <v>66.566800000000001</v>
      </c>
      <c r="W3565">
        <v>66.566800000000001</v>
      </c>
      <c r="X3565" s="1" t="s">
        <v>53</v>
      </c>
      <c r="Y3565" s="1" t="s">
        <v>49</v>
      </c>
      <c r="Z3565" s="1" t="s">
        <v>3778</v>
      </c>
      <c r="AA3565" s="1" t="s">
        <v>3817</v>
      </c>
      <c r="AB3565" s="1" t="s">
        <v>3790</v>
      </c>
      <c r="AC3565" s="1" t="s">
        <v>125</v>
      </c>
      <c r="AD3565" s="1" t="s">
        <v>3791</v>
      </c>
      <c r="AE3565" s="1" t="s">
        <v>3792</v>
      </c>
      <c r="AF3565" s="1" t="s">
        <v>70</v>
      </c>
      <c r="AG3565" s="1" t="s">
        <v>3745</v>
      </c>
      <c r="AH3565">
        <v>1761</v>
      </c>
      <c r="AI3565" s="1" t="s">
        <v>113</v>
      </c>
      <c r="AJ3565" s="1" t="s">
        <v>114</v>
      </c>
      <c r="AK3565" s="1" t="s">
        <v>115</v>
      </c>
      <c r="AL3565">
        <v>1</v>
      </c>
      <c r="AM3565" s="1" t="s">
        <v>7301</v>
      </c>
      <c r="AN3565" s="2">
        <v>46174</v>
      </c>
      <c r="AO3565" s="3">
        <v>46174</v>
      </c>
    </row>
    <row r="3566" spans="1:41">
      <c r="A3566" s="1" t="s">
        <v>7302</v>
      </c>
      <c r="B3566" s="1" t="s">
        <v>3733</v>
      </c>
      <c r="E3566" s="1" t="s">
        <v>3734</v>
      </c>
      <c r="F3566">
        <v>46200.833333333336</v>
      </c>
      <c r="G3566">
        <v>46201.833333333336</v>
      </c>
      <c r="H3566">
        <v>46173.833333333336</v>
      </c>
      <c r="I3566">
        <v>46203.833333333336</v>
      </c>
      <c r="J3566" s="1" t="s">
        <v>3735</v>
      </c>
      <c r="K3566" s="1" t="s">
        <v>45</v>
      </c>
      <c r="L3566" s="1" t="s">
        <v>3736</v>
      </c>
      <c r="M3566" s="1" t="s">
        <v>3737</v>
      </c>
      <c r="N3566" s="1" t="s">
        <v>3738</v>
      </c>
      <c r="O3566" s="1" t="s">
        <v>49</v>
      </c>
      <c r="P3566">
        <v>1427.1532999999999</v>
      </c>
      <c r="Q3566" s="1" t="s">
        <v>3739</v>
      </c>
      <c r="R3566">
        <v>3.161096989370378E-2</v>
      </c>
      <c r="S3566" s="1" t="s">
        <v>3740</v>
      </c>
      <c r="T3566" s="1" t="s">
        <v>52</v>
      </c>
      <c r="U3566">
        <v>45.113700000000001</v>
      </c>
      <c r="V3566">
        <v>36.606499999999997</v>
      </c>
      <c r="W3566">
        <v>36.606499999999997</v>
      </c>
      <c r="X3566" s="1" t="s">
        <v>53</v>
      </c>
      <c r="Y3566" s="1" t="s">
        <v>49</v>
      </c>
      <c r="Z3566" s="1" t="s">
        <v>3736</v>
      </c>
      <c r="AA3566" s="1" t="s">
        <v>3741</v>
      </c>
      <c r="AB3566" s="1" t="s">
        <v>3742</v>
      </c>
      <c r="AC3566" s="1" t="s">
        <v>67</v>
      </c>
      <c r="AD3566" s="1" t="s">
        <v>3743</v>
      </c>
      <c r="AE3566" s="1" t="s">
        <v>3744</v>
      </c>
      <c r="AF3566" s="1" t="s">
        <v>70</v>
      </c>
      <c r="AG3566" s="1" t="s">
        <v>3745</v>
      </c>
      <c r="AH3566">
        <v>1762</v>
      </c>
      <c r="AI3566" s="1" t="s">
        <v>70</v>
      </c>
      <c r="AJ3566" s="1" t="s">
        <v>71</v>
      </c>
      <c r="AK3566" s="1" t="s">
        <v>72</v>
      </c>
      <c r="AL3566">
        <v>1</v>
      </c>
      <c r="AM3566" s="1" t="s">
        <v>7303</v>
      </c>
      <c r="AN3566" s="2">
        <v>46174</v>
      </c>
      <c r="AO3566" s="3">
        <v>46174</v>
      </c>
    </row>
    <row r="3567" spans="1:41">
      <c r="A3567" s="1" t="s">
        <v>7304</v>
      </c>
      <c r="B3567" s="1" t="s">
        <v>3733</v>
      </c>
      <c r="E3567" s="1" t="s">
        <v>3734</v>
      </c>
      <c r="F3567">
        <v>46200.833333333336</v>
      </c>
      <c r="G3567">
        <v>46201.833333333336</v>
      </c>
      <c r="H3567">
        <v>46173.833333333336</v>
      </c>
      <c r="I3567">
        <v>46203.833333333336</v>
      </c>
      <c r="J3567" s="1" t="s">
        <v>3735</v>
      </c>
      <c r="K3567" s="1" t="s">
        <v>45</v>
      </c>
      <c r="L3567" s="1" t="s">
        <v>3736</v>
      </c>
      <c r="M3567" s="1" t="s">
        <v>3748</v>
      </c>
      <c r="N3567" s="1" t="s">
        <v>3738</v>
      </c>
      <c r="O3567" s="1" t="s">
        <v>49</v>
      </c>
      <c r="P3567">
        <v>1379.8000999999999</v>
      </c>
      <c r="Q3567" s="1" t="s">
        <v>3739</v>
      </c>
      <c r="R3567">
        <v>3.161102829315638E-2</v>
      </c>
      <c r="S3567" s="1" t="s">
        <v>3740</v>
      </c>
      <c r="T3567" s="1" t="s">
        <v>52</v>
      </c>
      <c r="U3567">
        <v>43.616900000000001</v>
      </c>
      <c r="V3567">
        <v>35.3919</v>
      </c>
      <c r="W3567">
        <v>35.3919</v>
      </c>
      <c r="X3567" s="1" t="s">
        <v>53</v>
      </c>
      <c r="Y3567" s="1" t="s">
        <v>49</v>
      </c>
      <c r="Z3567" s="1" t="s">
        <v>3736</v>
      </c>
      <c r="AA3567" s="1" t="s">
        <v>3741</v>
      </c>
      <c r="AB3567" s="1" t="s">
        <v>3742</v>
      </c>
      <c r="AC3567" s="1" t="s">
        <v>67</v>
      </c>
      <c r="AD3567" s="1" t="s">
        <v>3743</v>
      </c>
      <c r="AE3567" s="1" t="s">
        <v>3744</v>
      </c>
      <c r="AF3567" s="1" t="s">
        <v>70</v>
      </c>
      <c r="AG3567" s="1" t="s">
        <v>3745</v>
      </c>
      <c r="AH3567">
        <v>1763</v>
      </c>
      <c r="AI3567" s="1" t="s">
        <v>70</v>
      </c>
      <c r="AJ3567" s="1" t="s">
        <v>71</v>
      </c>
      <c r="AK3567" s="1" t="s">
        <v>72</v>
      </c>
      <c r="AL3567">
        <v>1</v>
      </c>
      <c r="AM3567" s="1" t="s">
        <v>7305</v>
      </c>
      <c r="AN3567" s="2">
        <v>46174</v>
      </c>
      <c r="AO3567" s="3">
        <v>46174</v>
      </c>
    </row>
    <row r="3568" spans="1:41">
      <c r="A3568" s="1" t="s">
        <v>7306</v>
      </c>
      <c r="B3568" s="1" t="s">
        <v>3733</v>
      </c>
      <c r="E3568" s="1" t="s">
        <v>3734</v>
      </c>
      <c r="F3568">
        <v>46200.833333333336</v>
      </c>
      <c r="G3568">
        <v>46201.833333333336</v>
      </c>
      <c r="H3568">
        <v>46173.833333333336</v>
      </c>
      <c r="I3568">
        <v>46203.833333333336</v>
      </c>
      <c r="J3568" s="1" t="s">
        <v>3751</v>
      </c>
      <c r="K3568" s="1" t="s">
        <v>124</v>
      </c>
      <c r="L3568" s="1" t="s">
        <v>3752</v>
      </c>
      <c r="M3568" s="1" t="s">
        <v>3753</v>
      </c>
      <c r="N3568" s="1" t="s">
        <v>3738</v>
      </c>
      <c r="O3568" s="1" t="s">
        <v>49</v>
      </c>
      <c r="P3568">
        <v>11.1457</v>
      </c>
      <c r="Q3568" s="1" t="s">
        <v>3754</v>
      </c>
      <c r="R3568">
        <v>6.249988784912567</v>
      </c>
      <c r="S3568" s="1" t="s">
        <v>51</v>
      </c>
      <c r="T3568" s="1" t="s">
        <v>52</v>
      </c>
      <c r="U3568">
        <v>69.660499999999999</v>
      </c>
      <c r="V3568">
        <v>66.177499999999995</v>
      </c>
      <c r="W3568">
        <v>66.177499999999995</v>
      </c>
      <c r="X3568" s="1" t="s">
        <v>53</v>
      </c>
      <c r="Y3568" s="1" t="s">
        <v>49</v>
      </c>
      <c r="Z3568" s="1" t="s">
        <v>3752</v>
      </c>
      <c r="AA3568" s="1" t="s">
        <v>3741</v>
      </c>
      <c r="AB3568" s="1" t="s">
        <v>3742</v>
      </c>
      <c r="AC3568" s="1" t="s">
        <v>67</v>
      </c>
      <c r="AD3568" s="1" t="s">
        <v>3743</v>
      </c>
      <c r="AE3568" s="1" t="s">
        <v>3744</v>
      </c>
      <c r="AF3568" s="1" t="s">
        <v>70</v>
      </c>
      <c r="AG3568" s="1" t="s">
        <v>3745</v>
      </c>
      <c r="AH3568">
        <v>1764</v>
      </c>
      <c r="AI3568" s="1" t="s">
        <v>70</v>
      </c>
      <c r="AJ3568" s="1" t="s">
        <v>71</v>
      </c>
      <c r="AK3568" s="1" t="s">
        <v>72</v>
      </c>
      <c r="AL3568">
        <v>1</v>
      </c>
      <c r="AM3568" s="1" t="s">
        <v>7307</v>
      </c>
      <c r="AN3568" s="2">
        <v>46174</v>
      </c>
      <c r="AO3568" s="3">
        <v>46174</v>
      </c>
    </row>
    <row r="3569" spans="1:41">
      <c r="A3569" s="1" t="s">
        <v>7308</v>
      </c>
      <c r="B3569" s="1" t="s">
        <v>3733</v>
      </c>
      <c r="E3569" s="1" t="s">
        <v>3734</v>
      </c>
      <c r="F3569">
        <v>46200.833333333336</v>
      </c>
      <c r="G3569">
        <v>46201.833333333336</v>
      </c>
      <c r="H3569">
        <v>46173.833333333336</v>
      </c>
      <c r="I3569">
        <v>46203.833333333336</v>
      </c>
      <c r="J3569" s="1" t="s">
        <v>3751</v>
      </c>
      <c r="K3569" s="1" t="s">
        <v>124</v>
      </c>
      <c r="L3569" s="1" t="s">
        <v>3752</v>
      </c>
      <c r="M3569" s="1" t="s">
        <v>3757</v>
      </c>
      <c r="N3569" s="1" t="s">
        <v>3738</v>
      </c>
      <c r="O3569" s="1" t="s">
        <v>49</v>
      </c>
      <c r="P3569">
        <v>11.0151</v>
      </c>
      <c r="Q3569" s="1" t="s">
        <v>3754</v>
      </c>
      <c r="R3569">
        <v>6.2500022696117146</v>
      </c>
      <c r="S3569" s="1" t="s">
        <v>51</v>
      </c>
      <c r="T3569" s="1" t="s">
        <v>52</v>
      </c>
      <c r="U3569">
        <v>68.844399999999993</v>
      </c>
      <c r="V3569">
        <v>65.402199999999993</v>
      </c>
      <c r="W3569">
        <v>65.402199999999993</v>
      </c>
      <c r="X3569" s="1" t="s">
        <v>53</v>
      </c>
      <c r="Y3569" s="1" t="s">
        <v>49</v>
      </c>
      <c r="Z3569" s="1" t="s">
        <v>3752</v>
      </c>
      <c r="AA3569" s="1" t="s">
        <v>3741</v>
      </c>
      <c r="AB3569" s="1" t="s">
        <v>3742</v>
      </c>
      <c r="AC3569" s="1" t="s">
        <v>67</v>
      </c>
      <c r="AD3569" s="1" t="s">
        <v>3743</v>
      </c>
      <c r="AE3569" s="1" t="s">
        <v>3744</v>
      </c>
      <c r="AF3569" s="1" t="s">
        <v>70</v>
      </c>
      <c r="AG3569" s="1" t="s">
        <v>3745</v>
      </c>
      <c r="AH3569">
        <v>1765</v>
      </c>
      <c r="AI3569" s="1" t="s">
        <v>70</v>
      </c>
      <c r="AJ3569" s="1" t="s">
        <v>71</v>
      </c>
      <c r="AK3569" s="1" t="s">
        <v>72</v>
      </c>
      <c r="AL3569">
        <v>1</v>
      </c>
      <c r="AM3569" s="1" t="s">
        <v>7309</v>
      </c>
      <c r="AN3569" s="2">
        <v>46174</v>
      </c>
      <c r="AO3569" s="3">
        <v>46174</v>
      </c>
    </row>
    <row r="3570" spans="1:41">
      <c r="A3570" s="1" t="s">
        <v>7310</v>
      </c>
      <c r="B3570" s="1" t="s">
        <v>3733</v>
      </c>
      <c r="E3570" s="1" t="s">
        <v>3734</v>
      </c>
      <c r="F3570">
        <v>46200.833333333336</v>
      </c>
      <c r="G3570">
        <v>46201.833333333336</v>
      </c>
      <c r="H3570">
        <v>46173.833333333336</v>
      </c>
      <c r="I3570">
        <v>46203.833333333336</v>
      </c>
      <c r="J3570" s="1" t="s">
        <v>3760</v>
      </c>
      <c r="K3570" s="1" t="s">
        <v>76</v>
      </c>
      <c r="L3570" s="1" t="s">
        <v>3761</v>
      </c>
      <c r="M3570" s="1" t="s">
        <v>3762</v>
      </c>
      <c r="N3570" s="1" t="s">
        <v>3738</v>
      </c>
      <c r="O3570" s="1" t="s">
        <v>49</v>
      </c>
      <c r="P3570">
        <v>314.06569999999999</v>
      </c>
      <c r="Q3570" s="1" t="s">
        <v>3763</v>
      </c>
      <c r="R3570">
        <v>2.5999973890813294E-2</v>
      </c>
      <c r="S3570" s="1" t="s">
        <v>51</v>
      </c>
      <c r="T3570" s="1" t="s">
        <v>52</v>
      </c>
      <c r="U3570">
        <v>8.1656999999999993</v>
      </c>
      <c r="V3570">
        <v>7.5376000000000003</v>
      </c>
      <c r="W3570">
        <v>7.5376000000000003</v>
      </c>
      <c r="X3570" s="1" t="s">
        <v>53</v>
      </c>
      <c r="Y3570" s="1" t="s">
        <v>49</v>
      </c>
      <c r="Z3570" s="1" t="s">
        <v>3761</v>
      </c>
      <c r="AA3570" s="1" t="s">
        <v>3741</v>
      </c>
      <c r="AB3570" s="1" t="s">
        <v>3742</v>
      </c>
      <c r="AC3570" s="1" t="s">
        <v>67</v>
      </c>
      <c r="AD3570" s="1" t="s">
        <v>3743</v>
      </c>
      <c r="AE3570" s="1" t="s">
        <v>3744</v>
      </c>
      <c r="AF3570" s="1" t="s">
        <v>70</v>
      </c>
      <c r="AG3570" s="1" t="s">
        <v>3745</v>
      </c>
      <c r="AH3570">
        <v>1766</v>
      </c>
      <c r="AI3570" s="1" t="s">
        <v>70</v>
      </c>
      <c r="AJ3570" s="1" t="s">
        <v>71</v>
      </c>
      <c r="AK3570" s="1" t="s">
        <v>72</v>
      </c>
      <c r="AL3570">
        <v>1</v>
      </c>
      <c r="AM3570" s="1" t="s">
        <v>7311</v>
      </c>
      <c r="AN3570" s="2">
        <v>46174</v>
      </c>
      <c r="AO3570" s="3">
        <v>46174</v>
      </c>
    </row>
    <row r="3571" spans="1:41">
      <c r="A3571" s="1" t="s">
        <v>7312</v>
      </c>
      <c r="B3571" s="1" t="s">
        <v>3733</v>
      </c>
      <c r="E3571" s="1" t="s">
        <v>3734</v>
      </c>
      <c r="F3571">
        <v>46200.833333333336</v>
      </c>
      <c r="G3571">
        <v>46201.833333333336</v>
      </c>
      <c r="H3571">
        <v>46173.833333333336</v>
      </c>
      <c r="I3571">
        <v>46203.833333333336</v>
      </c>
      <c r="J3571" s="1" t="s">
        <v>3760</v>
      </c>
      <c r="K3571" s="1" t="s">
        <v>76</v>
      </c>
      <c r="L3571" s="1" t="s">
        <v>3761</v>
      </c>
      <c r="M3571" s="1" t="s">
        <v>3766</v>
      </c>
      <c r="N3571" s="1" t="s">
        <v>3738</v>
      </c>
      <c r="O3571" s="1" t="s">
        <v>49</v>
      </c>
      <c r="P3571">
        <v>327.32639999999998</v>
      </c>
      <c r="Q3571" s="1" t="s">
        <v>3763</v>
      </c>
      <c r="R3571">
        <v>2.6000041548741564E-2</v>
      </c>
      <c r="S3571" s="1" t="s">
        <v>51</v>
      </c>
      <c r="T3571" s="1" t="s">
        <v>52</v>
      </c>
      <c r="U3571">
        <v>8.5105000000000004</v>
      </c>
      <c r="V3571">
        <v>7.8558000000000003</v>
      </c>
      <c r="W3571">
        <v>7.8558000000000003</v>
      </c>
      <c r="X3571" s="1" t="s">
        <v>53</v>
      </c>
      <c r="Y3571" s="1" t="s">
        <v>49</v>
      </c>
      <c r="Z3571" s="1" t="s">
        <v>3761</v>
      </c>
      <c r="AA3571" s="1" t="s">
        <v>3741</v>
      </c>
      <c r="AB3571" s="1" t="s">
        <v>3742</v>
      </c>
      <c r="AC3571" s="1" t="s">
        <v>67</v>
      </c>
      <c r="AD3571" s="1" t="s">
        <v>3743</v>
      </c>
      <c r="AE3571" s="1" t="s">
        <v>3744</v>
      </c>
      <c r="AF3571" s="1" t="s">
        <v>70</v>
      </c>
      <c r="AG3571" s="1" t="s">
        <v>3745</v>
      </c>
      <c r="AH3571">
        <v>1767</v>
      </c>
      <c r="AI3571" s="1" t="s">
        <v>70</v>
      </c>
      <c r="AJ3571" s="1" t="s">
        <v>71</v>
      </c>
      <c r="AK3571" s="1" t="s">
        <v>72</v>
      </c>
      <c r="AL3571">
        <v>1</v>
      </c>
      <c r="AM3571" s="1" t="s">
        <v>7313</v>
      </c>
      <c r="AN3571" s="2">
        <v>46174</v>
      </c>
      <c r="AO3571" s="3">
        <v>46174</v>
      </c>
    </row>
    <row r="3572" spans="1:41">
      <c r="A3572" s="1" t="s">
        <v>7314</v>
      </c>
      <c r="B3572" s="1" t="s">
        <v>3733</v>
      </c>
      <c r="E3572" s="1" t="s">
        <v>3734</v>
      </c>
      <c r="F3572">
        <v>46200.833333333336</v>
      </c>
      <c r="G3572">
        <v>46201.833333333336</v>
      </c>
      <c r="H3572">
        <v>46173.833333333336</v>
      </c>
      <c r="I3572">
        <v>46203.833333333336</v>
      </c>
      <c r="J3572" s="1" t="s">
        <v>3769</v>
      </c>
      <c r="K3572" s="1" t="s">
        <v>87</v>
      </c>
      <c r="L3572" s="1" t="s">
        <v>3770</v>
      </c>
      <c r="M3572" s="1" t="s">
        <v>3771</v>
      </c>
      <c r="N3572" s="1" t="s">
        <v>3738</v>
      </c>
      <c r="O3572" s="1" t="s">
        <v>49</v>
      </c>
      <c r="P3572">
        <v>380.2824</v>
      </c>
      <c r="Q3572" s="1" t="s">
        <v>3739</v>
      </c>
      <c r="R3572">
        <v>8.2599930998647333E-2</v>
      </c>
      <c r="S3572" s="1" t="s">
        <v>3740</v>
      </c>
      <c r="T3572" s="1" t="s">
        <v>52</v>
      </c>
      <c r="U3572">
        <v>31.411300000000001</v>
      </c>
      <c r="V3572">
        <v>25.889600000000002</v>
      </c>
      <c r="W3572">
        <v>25.889600000000002</v>
      </c>
      <c r="X3572" s="1" t="s">
        <v>53</v>
      </c>
      <c r="Y3572" s="1" t="s">
        <v>49</v>
      </c>
      <c r="Z3572" s="1" t="s">
        <v>3770</v>
      </c>
      <c r="AA3572" s="1" t="s">
        <v>55</v>
      </c>
      <c r="AB3572" s="1" t="s">
        <v>56</v>
      </c>
      <c r="AC3572" s="1" t="s">
        <v>57</v>
      </c>
      <c r="AD3572" s="1" t="s">
        <v>58</v>
      </c>
      <c r="AE3572" s="1" t="s">
        <v>59</v>
      </c>
      <c r="AF3572" s="1" t="s">
        <v>56</v>
      </c>
      <c r="AG3572" s="1" t="s">
        <v>3745</v>
      </c>
      <c r="AH3572">
        <v>1768</v>
      </c>
      <c r="AI3572" s="1" t="s">
        <v>56</v>
      </c>
      <c r="AJ3572" s="1" t="s">
        <v>56</v>
      </c>
      <c r="AK3572" s="1" t="s">
        <v>61</v>
      </c>
      <c r="AL3572">
        <v>1</v>
      </c>
      <c r="AM3572" s="1" t="s">
        <v>7315</v>
      </c>
      <c r="AN3572" s="2">
        <v>46174</v>
      </c>
      <c r="AO3572" s="3">
        <v>46174</v>
      </c>
    </row>
    <row r="3573" spans="1:41">
      <c r="A3573" s="1" t="s">
        <v>7316</v>
      </c>
      <c r="B3573" s="1" t="s">
        <v>3733</v>
      </c>
      <c r="E3573" s="1" t="s">
        <v>3734</v>
      </c>
      <c r="F3573">
        <v>46200.833333333336</v>
      </c>
      <c r="G3573">
        <v>46201.833333333336</v>
      </c>
      <c r="H3573">
        <v>46173.833333333336</v>
      </c>
      <c r="I3573">
        <v>46203.833333333336</v>
      </c>
      <c r="J3573" s="1" t="s">
        <v>3769</v>
      </c>
      <c r="K3573" s="1" t="s">
        <v>87</v>
      </c>
      <c r="L3573" s="1" t="s">
        <v>3770</v>
      </c>
      <c r="M3573" s="1" t="s">
        <v>3774</v>
      </c>
      <c r="N3573" s="1" t="s">
        <v>3738</v>
      </c>
      <c r="O3573" s="1" t="s">
        <v>49</v>
      </c>
      <c r="P3573">
        <v>410.75490000000002</v>
      </c>
      <c r="Q3573" s="1" t="s">
        <v>3739</v>
      </c>
      <c r="R3573">
        <v>8.2600110187364781E-2</v>
      </c>
      <c r="S3573" s="1" t="s">
        <v>3740</v>
      </c>
      <c r="T3573" s="1" t="s">
        <v>52</v>
      </c>
      <c r="U3573">
        <v>33.928400000000003</v>
      </c>
      <c r="V3573">
        <v>27.964200000000002</v>
      </c>
      <c r="W3573">
        <v>27.964200000000002</v>
      </c>
      <c r="X3573" s="1" t="s">
        <v>53</v>
      </c>
      <c r="Y3573" s="1" t="s">
        <v>49</v>
      </c>
      <c r="Z3573" s="1" t="s">
        <v>3770</v>
      </c>
      <c r="AA3573" s="1" t="s">
        <v>3741</v>
      </c>
      <c r="AB3573" s="1" t="s">
        <v>3742</v>
      </c>
      <c r="AC3573" s="1" t="s">
        <v>67</v>
      </c>
      <c r="AD3573" s="1" t="s">
        <v>3743</v>
      </c>
      <c r="AE3573" s="1" t="s">
        <v>3744</v>
      </c>
      <c r="AF3573" s="1" t="s">
        <v>70</v>
      </c>
      <c r="AG3573" s="1" t="s">
        <v>3745</v>
      </c>
      <c r="AH3573">
        <v>1769</v>
      </c>
      <c r="AI3573" s="1" t="s">
        <v>70</v>
      </c>
      <c r="AJ3573" s="1" t="s">
        <v>71</v>
      </c>
      <c r="AK3573" s="1" t="s">
        <v>72</v>
      </c>
      <c r="AL3573">
        <v>1</v>
      </c>
      <c r="AM3573" s="1" t="s">
        <v>7317</v>
      </c>
      <c r="AN3573" s="2">
        <v>46174</v>
      </c>
      <c r="AO3573" s="3">
        <v>46174</v>
      </c>
    </row>
    <row r="3574" spans="1:41">
      <c r="A3574" s="1" t="s">
        <v>7318</v>
      </c>
      <c r="B3574" s="1" t="s">
        <v>3733</v>
      </c>
      <c r="E3574" s="1" t="s">
        <v>3734</v>
      </c>
      <c r="F3574">
        <v>46200.833333333336</v>
      </c>
      <c r="G3574">
        <v>46201.833333333336</v>
      </c>
      <c r="H3574">
        <v>46173.833333333336</v>
      </c>
      <c r="I3574">
        <v>46203.833333333336</v>
      </c>
      <c r="J3574" s="1" t="s">
        <v>3777</v>
      </c>
      <c r="K3574" s="1" t="s">
        <v>107</v>
      </c>
      <c r="L3574" s="1" t="s">
        <v>3778</v>
      </c>
      <c r="M3574" s="1" t="s">
        <v>3779</v>
      </c>
      <c r="N3574" s="1" t="s">
        <v>3738</v>
      </c>
      <c r="O3574" s="1" t="s">
        <v>49</v>
      </c>
      <c r="P3574">
        <v>294.76940000000002</v>
      </c>
      <c r="Q3574" s="1" t="s">
        <v>3780</v>
      </c>
      <c r="R3574">
        <v>0.5</v>
      </c>
      <c r="S3574" s="1" t="s">
        <v>51</v>
      </c>
      <c r="T3574" s="1" t="s">
        <v>52</v>
      </c>
      <c r="U3574">
        <v>147.38470000000001</v>
      </c>
      <c r="V3574">
        <v>135.59389999999999</v>
      </c>
      <c r="W3574">
        <v>135.59389999999999</v>
      </c>
      <c r="X3574" s="1" t="s">
        <v>53</v>
      </c>
      <c r="Y3574" s="1" t="s">
        <v>49</v>
      </c>
      <c r="Z3574" s="1" t="s">
        <v>3778</v>
      </c>
      <c r="AA3574" s="1" t="s">
        <v>3781</v>
      </c>
      <c r="AB3574" s="1" t="s">
        <v>3742</v>
      </c>
      <c r="AC3574" s="1" t="s">
        <v>67</v>
      </c>
      <c r="AD3574" s="1" t="s">
        <v>3743</v>
      </c>
      <c r="AE3574" s="1" t="s">
        <v>3744</v>
      </c>
      <c r="AF3574" s="1" t="s">
        <v>70</v>
      </c>
      <c r="AG3574" s="1" t="s">
        <v>3745</v>
      </c>
      <c r="AH3574">
        <v>1770</v>
      </c>
      <c r="AI3574" s="1" t="s">
        <v>113</v>
      </c>
      <c r="AJ3574" s="1" t="s">
        <v>114</v>
      </c>
      <c r="AK3574" s="1" t="s">
        <v>115</v>
      </c>
      <c r="AL3574">
        <v>1</v>
      </c>
      <c r="AM3574" s="1" t="s">
        <v>7319</v>
      </c>
      <c r="AN3574" s="2">
        <v>46174</v>
      </c>
      <c r="AO3574" s="3">
        <v>46174</v>
      </c>
    </row>
    <row r="3575" spans="1:41">
      <c r="A3575" s="1" t="s">
        <v>7320</v>
      </c>
      <c r="B3575" s="1" t="s">
        <v>3733</v>
      </c>
      <c r="E3575" s="1" t="s">
        <v>3734</v>
      </c>
      <c r="F3575">
        <v>46200.833333333336</v>
      </c>
      <c r="G3575">
        <v>46201.833333333336</v>
      </c>
      <c r="H3575">
        <v>46173.833333333336</v>
      </c>
      <c r="I3575">
        <v>46203.833333333336</v>
      </c>
      <c r="J3575" s="1" t="s">
        <v>3777</v>
      </c>
      <c r="K3575" s="1" t="s">
        <v>107</v>
      </c>
      <c r="L3575" s="1" t="s">
        <v>3778</v>
      </c>
      <c r="M3575" s="1" t="s">
        <v>3784</v>
      </c>
      <c r="N3575" s="1" t="s">
        <v>3738</v>
      </c>
      <c r="O3575" s="1" t="s">
        <v>49</v>
      </c>
      <c r="P3575">
        <v>292.5308</v>
      </c>
      <c r="Q3575" s="1" t="s">
        <v>3780</v>
      </c>
      <c r="R3575">
        <v>0.5</v>
      </c>
      <c r="S3575" s="1" t="s">
        <v>51</v>
      </c>
      <c r="T3575" s="1" t="s">
        <v>52</v>
      </c>
      <c r="U3575">
        <v>146.2654</v>
      </c>
      <c r="V3575">
        <v>134.5642</v>
      </c>
      <c r="W3575">
        <v>134.5642</v>
      </c>
      <c r="X3575" s="1" t="s">
        <v>53</v>
      </c>
      <c r="Y3575" s="1" t="s">
        <v>49</v>
      </c>
      <c r="Z3575" s="1" t="s">
        <v>3778</v>
      </c>
      <c r="AA3575" s="1" t="s">
        <v>3781</v>
      </c>
      <c r="AB3575" s="1" t="s">
        <v>3742</v>
      </c>
      <c r="AC3575" s="1" t="s">
        <v>67</v>
      </c>
      <c r="AD3575" s="1" t="s">
        <v>3743</v>
      </c>
      <c r="AE3575" s="1" t="s">
        <v>3744</v>
      </c>
      <c r="AF3575" s="1" t="s">
        <v>70</v>
      </c>
      <c r="AG3575" s="1" t="s">
        <v>3745</v>
      </c>
      <c r="AH3575">
        <v>1771</v>
      </c>
      <c r="AI3575" s="1" t="s">
        <v>113</v>
      </c>
      <c r="AJ3575" s="1" t="s">
        <v>114</v>
      </c>
      <c r="AK3575" s="1" t="s">
        <v>115</v>
      </c>
      <c r="AL3575">
        <v>1</v>
      </c>
      <c r="AM3575" s="1" t="s">
        <v>7321</v>
      </c>
      <c r="AN3575" s="2">
        <v>46174</v>
      </c>
      <c r="AO3575" s="3">
        <v>46174</v>
      </c>
    </row>
    <row r="3576" spans="1:41">
      <c r="A3576" s="1" t="s">
        <v>7322</v>
      </c>
      <c r="B3576" s="1" t="s">
        <v>3733</v>
      </c>
      <c r="E3576" s="1" t="s">
        <v>3787</v>
      </c>
      <c r="F3576">
        <v>46200.833333333336</v>
      </c>
      <c r="G3576">
        <v>46201.833333333336</v>
      </c>
      <c r="H3576">
        <v>46173.833333333336</v>
      </c>
      <c r="I3576">
        <v>46203.833333333336</v>
      </c>
      <c r="J3576" s="1" t="s">
        <v>3735</v>
      </c>
      <c r="K3576" s="1" t="s">
        <v>45</v>
      </c>
      <c r="L3576" s="1" t="s">
        <v>3736</v>
      </c>
      <c r="M3576" s="1" t="s">
        <v>3788</v>
      </c>
      <c r="N3576" s="1" t="s">
        <v>3738</v>
      </c>
      <c r="O3576" s="1" t="s">
        <v>49</v>
      </c>
      <c r="P3576">
        <v>623.83040000000005</v>
      </c>
      <c r="Q3576" s="1" t="s">
        <v>3739</v>
      </c>
      <c r="R3576">
        <v>3.161099555263739E-2</v>
      </c>
      <c r="S3576" s="1" t="s">
        <v>3740</v>
      </c>
      <c r="T3576" s="1" t="s">
        <v>52</v>
      </c>
      <c r="U3576">
        <v>19.719899999999999</v>
      </c>
      <c r="V3576">
        <v>16.001300000000001</v>
      </c>
      <c r="W3576">
        <v>16.001300000000001</v>
      </c>
      <c r="X3576" s="1" t="s">
        <v>53</v>
      </c>
      <c r="Y3576" s="1" t="s">
        <v>49</v>
      </c>
      <c r="Z3576" s="1" t="s">
        <v>3736</v>
      </c>
      <c r="AA3576" s="1" t="s">
        <v>3789</v>
      </c>
      <c r="AB3576" s="1" t="s">
        <v>3790</v>
      </c>
      <c r="AC3576" s="1" t="s">
        <v>125</v>
      </c>
      <c r="AD3576" s="1" t="s">
        <v>3791</v>
      </c>
      <c r="AE3576" s="1" t="s">
        <v>3792</v>
      </c>
      <c r="AF3576" s="1" t="s">
        <v>70</v>
      </c>
      <c r="AG3576" s="1" t="s">
        <v>3745</v>
      </c>
      <c r="AH3576">
        <v>1772</v>
      </c>
      <c r="AI3576" s="1" t="s">
        <v>70</v>
      </c>
      <c r="AJ3576" s="1" t="s">
        <v>71</v>
      </c>
      <c r="AK3576" s="1" t="s">
        <v>72</v>
      </c>
      <c r="AL3576">
        <v>1</v>
      </c>
      <c r="AM3576" s="1" t="s">
        <v>7323</v>
      </c>
      <c r="AN3576" s="2">
        <v>46174</v>
      </c>
      <c r="AO3576" s="3">
        <v>46174</v>
      </c>
    </row>
    <row r="3577" spans="1:41">
      <c r="A3577" s="1" t="s">
        <v>7324</v>
      </c>
      <c r="B3577" s="1" t="s">
        <v>3733</v>
      </c>
      <c r="E3577" s="1" t="s">
        <v>3787</v>
      </c>
      <c r="F3577">
        <v>46200.833333333336</v>
      </c>
      <c r="G3577">
        <v>46201.833333333336</v>
      </c>
      <c r="H3577">
        <v>46173.833333333336</v>
      </c>
      <c r="I3577">
        <v>46203.833333333336</v>
      </c>
      <c r="J3577" s="1" t="s">
        <v>3735</v>
      </c>
      <c r="K3577" s="1" t="s">
        <v>45</v>
      </c>
      <c r="L3577" s="1" t="s">
        <v>3736</v>
      </c>
      <c r="M3577" s="1" t="s">
        <v>3795</v>
      </c>
      <c r="N3577" s="1" t="s">
        <v>3738</v>
      </c>
      <c r="O3577" s="1" t="s">
        <v>49</v>
      </c>
      <c r="P3577">
        <v>709.03809999999999</v>
      </c>
      <c r="Q3577" s="1" t="s">
        <v>3739</v>
      </c>
      <c r="R3577">
        <v>3.1610995234247638E-2</v>
      </c>
      <c r="S3577" s="1" t="s">
        <v>3740</v>
      </c>
      <c r="T3577" s="1" t="s">
        <v>52</v>
      </c>
      <c r="U3577">
        <v>22.413399999999999</v>
      </c>
      <c r="V3577">
        <v>18.186800000000002</v>
      </c>
      <c r="W3577">
        <v>18.186800000000002</v>
      </c>
      <c r="X3577" s="1" t="s">
        <v>53</v>
      </c>
      <c r="Y3577" s="1" t="s">
        <v>49</v>
      </c>
      <c r="Z3577" s="1" t="s">
        <v>3736</v>
      </c>
      <c r="AA3577" s="1" t="s">
        <v>3789</v>
      </c>
      <c r="AB3577" s="1" t="s">
        <v>3790</v>
      </c>
      <c r="AC3577" s="1" t="s">
        <v>125</v>
      </c>
      <c r="AD3577" s="1" t="s">
        <v>3791</v>
      </c>
      <c r="AE3577" s="1" t="s">
        <v>3792</v>
      </c>
      <c r="AF3577" s="1" t="s">
        <v>70</v>
      </c>
      <c r="AG3577" s="1" t="s">
        <v>3745</v>
      </c>
      <c r="AH3577">
        <v>1773</v>
      </c>
      <c r="AI3577" s="1" t="s">
        <v>70</v>
      </c>
      <c r="AJ3577" s="1" t="s">
        <v>71</v>
      </c>
      <c r="AK3577" s="1" t="s">
        <v>72</v>
      </c>
      <c r="AL3577">
        <v>1</v>
      </c>
      <c r="AM3577" s="1" t="s">
        <v>7325</v>
      </c>
      <c r="AN3577" s="2">
        <v>46174</v>
      </c>
      <c r="AO3577" s="3">
        <v>46174</v>
      </c>
    </row>
    <row r="3578" spans="1:41">
      <c r="A3578" s="1" t="s">
        <v>7326</v>
      </c>
      <c r="B3578" s="1" t="s">
        <v>3733</v>
      </c>
      <c r="E3578" s="1" t="s">
        <v>3787</v>
      </c>
      <c r="F3578">
        <v>46200.833333333336</v>
      </c>
      <c r="G3578">
        <v>46201.833333333336</v>
      </c>
      <c r="H3578">
        <v>46173.833333333336</v>
      </c>
      <c r="I3578">
        <v>46203.833333333336</v>
      </c>
      <c r="J3578" s="1" t="s">
        <v>3751</v>
      </c>
      <c r="K3578" s="1" t="s">
        <v>124</v>
      </c>
      <c r="L3578" s="1" t="s">
        <v>3752</v>
      </c>
      <c r="M3578" s="1" t="s">
        <v>3798</v>
      </c>
      <c r="N3578" s="1" t="s">
        <v>3738</v>
      </c>
      <c r="O3578" s="1" t="s">
        <v>49</v>
      </c>
      <c r="P3578">
        <v>5.3924000000000003</v>
      </c>
      <c r="Q3578" s="1" t="s">
        <v>3754</v>
      </c>
      <c r="R3578">
        <v>6.250018544618352</v>
      </c>
      <c r="S3578" s="1" t="s">
        <v>51</v>
      </c>
      <c r="T3578" s="1" t="s">
        <v>52</v>
      </c>
      <c r="U3578">
        <v>33.702599999999997</v>
      </c>
      <c r="V3578">
        <v>32.017499999999998</v>
      </c>
      <c r="W3578">
        <v>32.017499999999998</v>
      </c>
      <c r="X3578" s="1" t="s">
        <v>53</v>
      </c>
      <c r="Y3578" s="1" t="s">
        <v>49</v>
      </c>
      <c r="Z3578" s="1" t="s">
        <v>3752</v>
      </c>
      <c r="AA3578" s="1" t="s">
        <v>3789</v>
      </c>
      <c r="AB3578" s="1" t="s">
        <v>3790</v>
      </c>
      <c r="AC3578" s="1" t="s">
        <v>125</v>
      </c>
      <c r="AD3578" s="1" t="s">
        <v>3791</v>
      </c>
      <c r="AE3578" s="1" t="s">
        <v>3792</v>
      </c>
      <c r="AF3578" s="1" t="s">
        <v>70</v>
      </c>
      <c r="AG3578" s="1" t="s">
        <v>3745</v>
      </c>
      <c r="AH3578">
        <v>1774</v>
      </c>
      <c r="AI3578" s="1" t="s">
        <v>70</v>
      </c>
      <c r="AJ3578" s="1" t="s">
        <v>71</v>
      </c>
      <c r="AK3578" s="1" t="s">
        <v>72</v>
      </c>
      <c r="AL3578">
        <v>1</v>
      </c>
      <c r="AM3578" s="1" t="s">
        <v>7327</v>
      </c>
      <c r="AN3578" s="2">
        <v>46174</v>
      </c>
      <c r="AO3578" s="3">
        <v>46174</v>
      </c>
    </row>
    <row r="3579" spans="1:41">
      <c r="A3579" s="1" t="s">
        <v>7328</v>
      </c>
      <c r="B3579" s="1" t="s">
        <v>3733</v>
      </c>
      <c r="E3579" s="1" t="s">
        <v>3787</v>
      </c>
      <c r="F3579">
        <v>46200.833333333336</v>
      </c>
      <c r="G3579">
        <v>46201.833333333336</v>
      </c>
      <c r="H3579">
        <v>46173.833333333336</v>
      </c>
      <c r="I3579">
        <v>46203.833333333336</v>
      </c>
      <c r="J3579" s="1" t="s">
        <v>3751</v>
      </c>
      <c r="K3579" s="1" t="s">
        <v>124</v>
      </c>
      <c r="L3579" s="1" t="s">
        <v>3752</v>
      </c>
      <c r="M3579" s="1" t="s">
        <v>3801</v>
      </c>
      <c r="N3579" s="1" t="s">
        <v>3738</v>
      </c>
      <c r="O3579" s="1" t="s">
        <v>49</v>
      </c>
      <c r="P3579">
        <v>5.2759</v>
      </c>
      <c r="Q3579" s="1" t="s">
        <v>3754</v>
      </c>
      <c r="R3579">
        <v>6.2499478761917402</v>
      </c>
      <c r="S3579" s="1" t="s">
        <v>51</v>
      </c>
      <c r="T3579" s="1" t="s">
        <v>52</v>
      </c>
      <c r="U3579">
        <v>32.9741</v>
      </c>
      <c r="V3579">
        <v>31.325399999999998</v>
      </c>
      <c r="W3579">
        <v>31.325399999999998</v>
      </c>
      <c r="X3579" s="1" t="s">
        <v>53</v>
      </c>
      <c r="Y3579" s="1" t="s">
        <v>49</v>
      </c>
      <c r="Z3579" s="1" t="s">
        <v>3752</v>
      </c>
      <c r="AA3579" s="1" t="s">
        <v>3789</v>
      </c>
      <c r="AB3579" s="1" t="s">
        <v>3790</v>
      </c>
      <c r="AC3579" s="1" t="s">
        <v>125</v>
      </c>
      <c r="AD3579" s="1" t="s">
        <v>3791</v>
      </c>
      <c r="AE3579" s="1" t="s">
        <v>3792</v>
      </c>
      <c r="AF3579" s="1" t="s">
        <v>70</v>
      </c>
      <c r="AG3579" s="1" t="s">
        <v>3745</v>
      </c>
      <c r="AH3579">
        <v>1775</v>
      </c>
      <c r="AI3579" s="1" t="s">
        <v>70</v>
      </c>
      <c r="AJ3579" s="1" t="s">
        <v>71</v>
      </c>
      <c r="AK3579" s="1" t="s">
        <v>72</v>
      </c>
      <c r="AL3579">
        <v>1</v>
      </c>
      <c r="AM3579" s="1" t="s">
        <v>7329</v>
      </c>
      <c r="AN3579" s="2">
        <v>46174</v>
      </c>
      <c r="AO3579" s="3">
        <v>46174</v>
      </c>
    </row>
    <row r="3580" spans="1:41">
      <c r="A3580" s="1" t="s">
        <v>7330</v>
      </c>
      <c r="B3580" s="1" t="s">
        <v>3733</v>
      </c>
      <c r="E3580" s="1" t="s">
        <v>3787</v>
      </c>
      <c r="F3580">
        <v>46200.833333333336</v>
      </c>
      <c r="G3580">
        <v>46201.833333333336</v>
      </c>
      <c r="H3580">
        <v>46173.833333333336</v>
      </c>
      <c r="I3580">
        <v>46203.833333333336</v>
      </c>
      <c r="J3580" s="1" t="s">
        <v>3760</v>
      </c>
      <c r="K3580" s="1" t="s">
        <v>76</v>
      </c>
      <c r="L3580" s="1" t="s">
        <v>3761</v>
      </c>
      <c r="M3580" s="1" t="s">
        <v>3804</v>
      </c>
      <c r="N3580" s="1" t="s">
        <v>3738</v>
      </c>
      <c r="O3580" s="1" t="s">
        <v>49</v>
      </c>
      <c r="P3580">
        <v>131.34620000000001</v>
      </c>
      <c r="Q3580" s="1" t="s">
        <v>3763</v>
      </c>
      <c r="R3580">
        <v>2.599999086383923E-2</v>
      </c>
      <c r="S3580" s="1" t="s">
        <v>51</v>
      </c>
      <c r="T3580" s="1" t="s">
        <v>52</v>
      </c>
      <c r="U3580">
        <v>3.415</v>
      </c>
      <c r="V3580">
        <v>3.1522999999999999</v>
      </c>
      <c r="W3580">
        <v>3.1522999999999999</v>
      </c>
      <c r="X3580" s="1" t="s">
        <v>53</v>
      </c>
      <c r="Y3580" s="1" t="s">
        <v>49</v>
      </c>
      <c r="Z3580" s="1" t="s">
        <v>3761</v>
      </c>
      <c r="AA3580" s="1" t="s">
        <v>3789</v>
      </c>
      <c r="AB3580" s="1" t="s">
        <v>3790</v>
      </c>
      <c r="AC3580" s="1" t="s">
        <v>125</v>
      </c>
      <c r="AD3580" s="1" t="s">
        <v>3791</v>
      </c>
      <c r="AE3580" s="1" t="s">
        <v>3792</v>
      </c>
      <c r="AF3580" s="1" t="s">
        <v>70</v>
      </c>
      <c r="AG3580" s="1" t="s">
        <v>3745</v>
      </c>
      <c r="AH3580">
        <v>1776</v>
      </c>
      <c r="AI3580" s="1" t="s">
        <v>70</v>
      </c>
      <c r="AJ3580" s="1" t="s">
        <v>71</v>
      </c>
      <c r="AK3580" s="1" t="s">
        <v>72</v>
      </c>
      <c r="AL3580">
        <v>1</v>
      </c>
      <c r="AM3580" s="1" t="s">
        <v>7331</v>
      </c>
      <c r="AN3580" s="2">
        <v>46174</v>
      </c>
      <c r="AO3580" s="3">
        <v>46174</v>
      </c>
    </row>
    <row r="3581" spans="1:41">
      <c r="A3581" s="1" t="s">
        <v>7332</v>
      </c>
      <c r="B3581" s="1" t="s">
        <v>3733</v>
      </c>
      <c r="E3581" s="1" t="s">
        <v>3787</v>
      </c>
      <c r="F3581">
        <v>46200.833333333336</v>
      </c>
      <c r="G3581">
        <v>46201.833333333336</v>
      </c>
      <c r="H3581">
        <v>46173.833333333336</v>
      </c>
      <c r="I3581">
        <v>46203.833333333336</v>
      </c>
      <c r="J3581" s="1" t="s">
        <v>3760</v>
      </c>
      <c r="K3581" s="1" t="s">
        <v>76</v>
      </c>
      <c r="L3581" s="1" t="s">
        <v>3761</v>
      </c>
      <c r="M3581" s="1" t="s">
        <v>3807</v>
      </c>
      <c r="N3581" s="1" t="s">
        <v>3738</v>
      </c>
      <c r="O3581" s="1" t="s">
        <v>49</v>
      </c>
      <c r="P3581">
        <v>141.32380000000001</v>
      </c>
      <c r="Q3581" s="1" t="s">
        <v>3763</v>
      </c>
      <c r="R3581">
        <v>2.5999866972158975E-2</v>
      </c>
      <c r="S3581" s="1" t="s">
        <v>51</v>
      </c>
      <c r="T3581" s="1" t="s">
        <v>52</v>
      </c>
      <c r="U3581">
        <v>3.6743999999999999</v>
      </c>
      <c r="V3581">
        <v>3.3917999999999999</v>
      </c>
      <c r="W3581">
        <v>3.3917999999999999</v>
      </c>
      <c r="X3581" s="1" t="s">
        <v>53</v>
      </c>
      <c r="Y3581" s="1" t="s">
        <v>49</v>
      </c>
      <c r="Z3581" s="1" t="s">
        <v>3761</v>
      </c>
      <c r="AA3581" s="1" t="s">
        <v>3789</v>
      </c>
      <c r="AB3581" s="1" t="s">
        <v>3790</v>
      </c>
      <c r="AC3581" s="1" t="s">
        <v>125</v>
      </c>
      <c r="AD3581" s="1" t="s">
        <v>3791</v>
      </c>
      <c r="AE3581" s="1" t="s">
        <v>3792</v>
      </c>
      <c r="AF3581" s="1" t="s">
        <v>70</v>
      </c>
      <c r="AG3581" s="1" t="s">
        <v>3745</v>
      </c>
      <c r="AH3581">
        <v>1777</v>
      </c>
      <c r="AI3581" s="1" t="s">
        <v>70</v>
      </c>
      <c r="AJ3581" s="1" t="s">
        <v>71</v>
      </c>
      <c r="AK3581" s="1" t="s">
        <v>72</v>
      </c>
      <c r="AL3581">
        <v>1</v>
      </c>
      <c r="AM3581" s="1" t="s">
        <v>7333</v>
      </c>
      <c r="AN3581" s="2">
        <v>46174</v>
      </c>
      <c r="AO3581" s="3">
        <v>46174</v>
      </c>
    </row>
    <row r="3582" spans="1:41">
      <c r="A3582" s="1" t="s">
        <v>7334</v>
      </c>
      <c r="B3582" s="1" t="s">
        <v>3733</v>
      </c>
      <c r="E3582" s="1" t="s">
        <v>3787</v>
      </c>
      <c r="F3582">
        <v>46200.833333333336</v>
      </c>
      <c r="G3582">
        <v>46201.833333333336</v>
      </c>
      <c r="H3582">
        <v>46173.833333333336</v>
      </c>
      <c r="I3582">
        <v>46203.833333333336</v>
      </c>
      <c r="J3582" s="1" t="s">
        <v>3769</v>
      </c>
      <c r="K3582" s="1" t="s">
        <v>87</v>
      </c>
      <c r="L3582" s="1" t="s">
        <v>3770</v>
      </c>
      <c r="M3582" s="1" t="s">
        <v>3810</v>
      </c>
      <c r="N3582" s="1" t="s">
        <v>3738</v>
      </c>
      <c r="O3582" s="1" t="s">
        <v>49</v>
      </c>
      <c r="P3582">
        <v>185.5033</v>
      </c>
      <c r="Q3582" s="1" t="s">
        <v>3739</v>
      </c>
      <c r="R3582">
        <v>8.2600147814082023E-2</v>
      </c>
      <c r="S3582" s="1" t="s">
        <v>3740</v>
      </c>
      <c r="T3582" s="1" t="s">
        <v>52</v>
      </c>
      <c r="U3582">
        <v>15.3226</v>
      </c>
      <c r="V3582">
        <v>12.629</v>
      </c>
      <c r="W3582">
        <v>12.629</v>
      </c>
      <c r="X3582" s="1" t="s">
        <v>53</v>
      </c>
      <c r="Y3582" s="1" t="s">
        <v>49</v>
      </c>
      <c r="Z3582" s="1" t="s">
        <v>3770</v>
      </c>
      <c r="AA3582" s="1" t="s">
        <v>3789</v>
      </c>
      <c r="AB3582" s="1" t="s">
        <v>3790</v>
      </c>
      <c r="AC3582" s="1" t="s">
        <v>125</v>
      </c>
      <c r="AD3582" s="1" t="s">
        <v>3791</v>
      </c>
      <c r="AE3582" s="1" t="s">
        <v>3792</v>
      </c>
      <c r="AF3582" s="1" t="s">
        <v>70</v>
      </c>
      <c r="AG3582" s="1" t="s">
        <v>3745</v>
      </c>
      <c r="AH3582">
        <v>1778</v>
      </c>
      <c r="AI3582" s="1" t="s">
        <v>70</v>
      </c>
      <c r="AJ3582" s="1" t="s">
        <v>71</v>
      </c>
      <c r="AK3582" s="1" t="s">
        <v>72</v>
      </c>
      <c r="AL3582">
        <v>1</v>
      </c>
      <c r="AM3582" s="1" t="s">
        <v>7335</v>
      </c>
      <c r="AN3582" s="2">
        <v>46174</v>
      </c>
      <c r="AO3582" s="3">
        <v>46174</v>
      </c>
    </row>
    <row r="3583" spans="1:41">
      <c r="A3583" s="1" t="s">
        <v>7336</v>
      </c>
      <c r="B3583" s="1" t="s">
        <v>3733</v>
      </c>
      <c r="E3583" s="1" t="s">
        <v>3787</v>
      </c>
      <c r="F3583">
        <v>46200.833333333336</v>
      </c>
      <c r="G3583">
        <v>46201.833333333336</v>
      </c>
      <c r="H3583">
        <v>46173.833333333336</v>
      </c>
      <c r="I3583">
        <v>46203.833333333336</v>
      </c>
      <c r="J3583" s="1" t="s">
        <v>3769</v>
      </c>
      <c r="K3583" s="1" t="s">
        <v>87</v>
      </c>
      <c r="L3583" s="1" t="s">
        <v>3770</v>
      </c>
      <c r="M3583" s="1" t="s">
        <v>3813</v>
      </c>
      <c r="N3583" s="1" t="s">
        <v>3738</v>
      </c>
      <c r="O3583" s="1" t="s">
        <v>49</v>
      </c>
      <c r="P3583">
        <v>203.5967</v>
      </c>
      <c r="Q3583" s="1" t="s">
        <v>3739</v>
      </c>
      <c r="R3583">
        <v>8.2600061788820747E-2</v>
      </c>
      <c r="S3583" s="1" t="s">
        <v>3740</v>
      </c>
      <c r="T3583" s="1" t="s">
        <v>52</v>
      </c>
      <c r="U3583">
        <v>16.8171</v>
      </c>
      <c r="V3583">
        <v>13.860900000000001</v>
      </c>
      <c r="W3583">
        <v>13.860900000000001</v>
      </c>
      <c r="X3583" s="1" t="s">
        <v>53</v>
      </c>
      <c r="Y3583" s="1" t="s">
        <v>49</v>
      </c>
      <c r="Z3583" s="1" t="s">
        <v>3770</v>
      </c>
      <c r="AA3583" s="1" t="s">
        <v>3789</v>
      </c>
      <c r="AB3583" s="1" t="s">
        <v>3790</v>
      </c>
      <c r="AC3583" s="1" t="s">
        <v>125</v>
      </c>
      <c r="AD3583" s="1" t="s">
        <v>3791</v>
      </c>
      <c r="AE3583" s="1" t="s">
        <v>3792</v>
      </c>
      <c r="AF3583" s="1" t="s">
        <v>70</v>
      </c>
      <c r="AG3583" s="1" t="s">
        <v>3745</v>
      </c>
      <c r="AH3583">
        <v>1779</v>
      </c>
      <c r="AI3583" s="1" t="s">
        <v>70</v>
      </c>
      <c r="AJ3583" s="1" t="s">
        <v>71</v>
      </c>
      <c r="AK3583" s="1" t="s">
        <v>72</v>
      </c>
      <c r="AL3583">
        <v>1</v>
      </c>
      <c r="AM3583" s="1" t="s">
        <v>7337</v>
      </c>
      <c r="AN3583" s="2">
        <v>46174</v>
      </c>
      <c r="AO3583" s="3">
        <v>46174</v>
      </c>
    </row>
    <row r="3584" spans="1:41">
      <c r="A3584" s="1" t="s">
        <v>7338</v>
      </c>
      <c r="B3584" s="1" t="s">
        <v>3733</v>
      </c>
      <c r="E3584" s="1" t="s">
        <v>3787</v>
      </c>
      <c r="F3584">
        <v>46200.833333333336</v>
      </c>
      <c r="G3584">
        <v>46201.833333333336</v>
      </c>
      <c r="H3584">
        <v>46173.833333333336</v>
      </c>
      <c r="I3584">
        <v>46203.833333333336</v>
      </c>
      <c r="J3584" s="1" t="s">
        <v>3777</v>
      </c>
      <c r="K3584" s="1" t="s">
        <v>107</v>
      </c>
      <c r="L3584" s="1" t="s">
        <v>3778</v>
      </c>
      <c r="M3584" s="1" t="s">
        <v>3816</v>
      </c>
      <c r="N3584" s="1" t="s">
        <v>3738</v>
      </c>
      <c r="O3584" s="1" t="s">
        <v>49</v>
      </c>
      <c r="P3584">
        <v>147.5138</v>
      </c>
      <c r="Q3584" s="1" t="s">
        <v>3780</v>
      </c>
      <c r="R3584">
        <v>0.5</v>
      </c>
      <c r="S3584" s="1" t="s">
        <v>51</v>
      </c>
      <c r="T3584" s="1" t="s">
        <v>52</v>
      </c>
      <c r="U3584">
        <v>73.756900000000002</v>
      </c>
      <c r="V3584">
        <v>67.856399999999994</v>
      </c>
      <c r="W3584">
        <v>67.856399999999994</v>
      </c>
      <c r="X3584" s="1" t="s">
        <v>53</v>
      </c>
      <c r="Y3584" s="1" t="s">
        <v>49</v>
      </c>
      <c r="Z3584" s="1" t="s">
        <v>3778</v>
      </c>
      <c r="AA3584" s="1" t="s">
        <v>3817</v>
      </c>
      <c r="AB3584" s="1" t="s">
        <v>3790</v>
      </c>
      <c r="AC3584" s="1" t="s">
        <v>125</v>
      </c>
      <c r="AD3584" s="1" t="s">
        <v>3791</v>
      </c>
      <c r="AE3584" s="1" t="s">
        <v>3792</v>
      </c>
      <c r="AF3584" s="1" t="s">
        <v>70</v>
      </c>
      <c r="AG3584" s="1" t="s">
        <v>3745</v>
      </c>
      <c r="AH3584">
        <v>1780</v>
      </c>
      <c r="AI3584" s="1" t="s">
        <v>113</v>
      </c>
      <c r="AJ3584" s="1" t="s">
        <v>114</v>
      </c>
      <c r="AK3584" s="1" t="s">
        <v>115</v>
      </c>
      <c r="AL3584">
        <v>1</v>
      </c>
      <c r="AM3584" s="1" t="s">
        <v>7339</v>
      </c>
      <c r="AN3584" s="2">
        <v>46174</v>
      </c>
      <c r="AO3584" s="3">
        <v>46174</v>
      </c>
    </row>
    <row r="3585" spans="1:41">
      <c r="A3585" s="1" t="s">
        <v>7340</v>
      </c>
      <c r="B3585" s="1" t="s">
        <v>3733</v>
      </c>
      <c r="E3585" s="1" t="s">
        <v>3787</v>
      </c>
      <c r="F3585">
        <v>46200.833333333336</v>
      </c>
      <c r="G3585">
        <v>46201.833333333336</v>
      </c>
      <c r="H3585">
        <v>46173.833333333336</v>
      </c>
      <c r="I3585">
        <v>46203.833333333336</v>
      </c>
      <c r="J3585" s="1" t="s">
        <v>3777</v>
      </c>
      <c r="K3585" s="1" t="s">
        <v>107</v>
      </c>
      <c r="L3585" s="1" t="s">
        <v>3778</v>
      </c>
      <c r="M3585" s="1" t="s">
        <v>3820</v>
      </c>
      <c r="N3585" s="1" t="s">
        <v>3738</v>
      </c>
      <c r="O3585" s="1" t="s">
        <v>49</v>
      </c>
      <c r="P3585">
        <v>128.15049999999999</v>
      </c>
      <c r="Q3585" s="1" t="s">
        <v>3780</v>
      </c>
      <c r="R3585">
        <v>0.50000039016624986</v>
      </c>
      <c r="S3585" s="1" t="s">
        <v>51</v>
      </c>
      <c r="T3585" s="1" t="s">
        <v>52</v>
      </c>
      <c r="U3585">
        <v>64.075299999999999</v>
      </c>
      <c r="V3585">
        <v>58.949199999999998</v>
      </c>
      <c r="W3585">
        <v>58.949199999999998</v>
      </c>
      <c r="X3585" s="1" t="s">
        <v>53</v>
      </c>
      <c r="Y3585" s="1" t="s">
        <v>49</v>
      </c>
      <c r="Z3585" s="1" t="s">
        <v>3778</v>
      </c>
      <c r="AA3585" s="1" t="s">
        <v>3817</v>
      </c>
      <c r="AB3585" s="1" t="s">
        <v>3790</v>
      </c>
      <c r="AC3585" s="1" t="s">
        <v>125</v>
      </c>
      <c r="AD3585" s="1" t="s">
        <v>3791</v>
      </c>
      <c r="AE3585" s="1" t="s">
        <v>3792</v>
      </c>
      <c r="AF3585" s="1" t="s">
        <v>70</v>
      </c>
      <c r="AG3585" s="1" t="s">
        <v>3745</v>
      </c>
      <c r="AH3585">
        <v>1781</v>
      </c>
      <c r="AI3585" s="1" t="s">
        <v>113</v>
      </c>
      <c r="AJ3585" s="1" t="s">
        <v>114</v>
      </c>
      <c r="AK3585" s="1" t="s">
        <v>115</v>
      </c>
      <c r="AL3585">
        <v>1</v>
      </c>
      <c r="AM3585" s="1" t="s">
        <v>7341</v>
      </c>
      <c r="AN3585" s="2">
        <v>46174</v>
      </c>
      <c r="AO3585" s="3">
        <v>46174</v>
      </c>
    </row>
    <row r="3586" spans="1:41">
      <c r="A3586" s="1" t="s">
        <v>7342</v>
      </c>
      <c r="B3586" s="1" t="s">
        <v>3733</v>
      </c>
      <c r="E3586" s="1" t="s">
        <v>3734</v>
      </c>
      <c r="F3586">
        <v>46201.833333333336</v>
      </c>
      <c r="G3586">
        <v>46202.833333333336</v>
      </c>
      <c r="H3586">
        <v>46173.833333333336</v>
      </c>
      <c r="I3586">
        <v>46203.833333333336</v>
      </c>
      <c r="J3586" s="1" t="s">
        <v>3735</v>
      </c>
      <c r="K3586" s="1" t="s">
        <v>45</v>
      </c>
      <c r="L3586" s="1" t="s">
        <v>3736</v>
      </c>
      <c r="M3586" s="1" t="s">
        <v>3737</v>
      </c>
      <c r="N3586" s="1" t="s">
        <v>3738</v>
      </c>
      <c r="O3586" s="1" t="s">
        <v>49</v>
      </c>
      <c r="P3586">
        <v>1585.5643</v>
      </c>
      <c r="Q3586" s="1" t="s">
        <v>3739</v>
      </c>
      <c r="R3586">
        <v>3.1611016973578432E-2</v>
      </c>
      <c r="S3586" s="1" t="s">
        <v>3740</v>
      </c>
      <c r="T3586" s="1" t="s">
        <v>52</v>
      </c>
      <c r="U3586">
        <v>50.121299999999998</v>
      </c>
      <c r="V3586">
        <v>40.669699999999999</v>
      </c>
      <c r="W3586">
        <v>40.669699999999999</v>
      </c>
      <c r="X3586" s="1" t="s">
        <v>53</v>
      </c>
      <c r="Y3586" s="1" t="s">
        <v>49</v>
      </c>
      <c r="Z3586" s="1" t="s">
        <v>3736</v>
      </c>
      <c r="AA3586" s="1" t="s">
        <v>3741</v>
      </c>
      <c r="AB3586" s="1" t="s">
        <v>3742</v>
      </c>
      <c r="AC3586" s="1" t="s">
        <v>67</v>
      </c>
      <c r="AD3586" s="1" t="s">
        <v>3743</v>
      </c>
      <c r="AE3586" s="1" t="s">
        <v>3744</v>
      </c>
      <c r="AF3586" s="1" t="s">
        <v>70</v>
      </c>
      <c r="AG3586" s="1" t="s">
        <v>3745</v>
      </c>
      <c r="AH3586">
        <v>1782</v>
      </c>
      <c r="AI3586" s="1" t="s">
        <v>70</v>
      </c>
      <c r="AJ3586" s="1" t="s">
        <v>71</v>
      </c>
      <c r="AK3586" s="1" t="s">
        <v>72</v>
      </c>
      <c r="AL3586">
        <v>1</v>
      </c>
      <c r="AM3586" s="1" t="s">
        <v>7343</v>
      </c>
      <c r="AN3586" s="2">
        <v>46174</v>
      </c>
      <c r="AO3586" s="3">
        <v>46174</v>
      </c>
    </row>
    <row r="3587" spans="1:41">
      <c r="A3587" s="1" t="s">
        <v>7344</v>
      </c>
      <c r="B3587" s="1" t="s">
        <v>3733</v>
      </c>
      <c r="E3587" s="1" t="s">
        <v>3734</v>
      </c>
      <c r="F3587">
        <v>46201.833333333336</v>
      </c>
      <c r="G3587">
        <v>46202.833333333336</v>
      </c>
      <c r="H3587">
        <v>46173.833333333336</v>
      </c>
      <c r="I3587">
        <v>46203.833333333336</v>
      </c>
      <c r="J3587" s="1" t="s">
        <v>3735</v>
      </c>
      <c r="K3587" s="1" t="s">
        <v>45</v>
      </c>
      <c r="L3587" s="1" t="s">
        <v>3736</v>
      </c>
      <c r="M3587" s="1" t="s">
        <v>3748</v>
      </c>
      <c r="N3587" s="1" t="s">
        <v>3738</v>
      </c>
      <c r="O3587" s="1" t="s">
        <v>49</v>
      </c>
      <c r="P3587">
        <v>1472.0237999999999</v>
      </c>
      <c r="Q3587" s="1" t="s">
        <v>3739</v>
      </c>
      <c r="R3587">
        <v>3.1610969876981608E-2</v>
      </c>
      <c r="S3587" s="1" t="s">
        <v>3740</v>
      </c>
      <c r="T3587" s="1" t="s">
        <v>52</v>
      </c>
      <c r="U3587">
        <v>46.5321</v>
      </c>
      <c r="V3587">
        <v>37.757399999999997</v>
      </c>
      <c r="W3587">
        <v>37.757399999999997</v>
      </c>
      <c r="X3587" s="1" t="s">
        <v>53</v>
      </c>
      <c r="Y3587" s="1" t="s">
        <v>49</v>
      </c>
      <c r="Z3587" s="1" t="s">
        <v>3736</v>
      </c>
      <c r="AA3587" s="1" t="s">
        <v>3741</v>
      </c>
      <c r="AB3587" s="1" t="s">
        <v>3742</v>
      </c>
      <c r="AC3587" s="1" t="s">
        <v>67</v>
      </c>
      <c r="AD3587" s="1" t="s">
        <v>3743</v>
      </c>
      <c r="AE3587" s="1" t="s">
        <v>3744</v>
      </c>
      <c r="AF3587" s="1" t="s">
        <v>70</v>
      </c>
      <c r="AG3587" s="1" t="s">
        <v>3745</v>
      </c>
      <c r="AH3587">
        <v>1783</v>
      </c>
      <c r="AI3587" s="1" t="s">
        <v>70</v>
      </c>
      <c r="AJ3587" s="1" t="s">
        <v>71</v>
      </c>
      <c r="AK3587" s="1" t="s">
        <v>72</v>
      </c>
      <c r="AL3587">
        <v>1</v>
      </c>
      <c r="AM3587" s="1" t="s">
        <v>7345</v>
      </c>
      <c r="AN3587" s="2">
        <v>46174</v>
      </c>
      <c r="AO3587" s="3">
        <v>46174</v>
      </c>
    </row>
    <row r="3588" spans="1:41">
      <c r="A3588" s="1" t="s">
        <v>7346</v>
      </c>
      <c r="B3588" s="1" t="s">
        <v>3733</v>
      </c>
      <c r="E3588" s="1" t="s">
        <v>3734</v>
      </c>
      <c r="F3588">
        <v>46201.833333333336</v>
      </c>
      <c r="G3588">
        <v>46202.833333333336</v>
      </c>
      <c r="H3588">
        <v>46173.833333333336</v>
      </c>
      <c r="I3588">
        <v>46203.833333333336</v>
      </c>
      <c r="J3588" s="1" t="s">
        <v>3751</v>
      </c>
      <c r="K3588" s="1" t="s">
        <v>124</v>
      </c>
      <c r="L3588" s="1" t="s">
        <v>3752</v>
      </c>
      <c r="M3588" s="1" t="s">
        <v>3753</v>
      </c>
      <c r="N3588" s="1" t="s">
        <v>3738</v>
      </c>
      <c r="O3588" s="1" t="s">
        <v>49</v>
      </c>
      <c r="P3588">
        <v>12.325900000000001</v>
      </c>
      <c r="Q3588" s="1" t="s">
        <v>3754</v>
      </c>
      <c r="R3588">
        <v>6.2500101412472917</v>
      </c>
      <c r="S3588" s="1" t="s">
        <v>51</v>
      </c>
      <c r="T3588" s="1" t="s">
        <v>52</v>
      </c>
      <c r="U3588">
        <v>77.037000000000006</v>
      </c>
      <c r="V3588">
        <v>73.185199999999995</v>
      </c>
      <c r="W3588">
        <v>73.185199999999995</v>
      </c>
      <c r="X3588" s="1" t="s">
        <v>53</v>
      </c>
      <c r="Y3588" s="1" t="s">
        <v>49</v>
      </c>
      <c r="Z3588" s="1" t="s">
        <v>3752</v>
      </c>
      <c r="AA3588" s="1" t="s">
        <v>3741</v>
      </c>
      <c r="AB3588" s="1" t="s">
        <v>3742</v>
      </c>
      <c r="AC3588" s="1" t="s">
        <v>67</v>
      </c>
      <c r="AD3588" s="1" t="s">
        <v>3743</v>
      </c>
      <c r="AE3588" s="1" t="s">
        <v>3744</v>
      </c>
      <c r="AF3588" s="1" t="s">
        <v>70</v>
      </c>
      <c r="AG3588" s="1" t="s">
        <v>3745</v>
      </c>
      <c r="AH3588">
        <v>1784</v>
      </c>
      <c r="AI3588" s="1" t="s">
        <v>70</v>
      </c>
      <c r="AJ3588" s="1" t="s">
        <v>71</v>
      </c>
      <c r="AK3588" s="1" t="s">
        <v>72</v>
      </c>
      <c r="AL3588">
        <v>1</v>
      </c>
      <c r="AM3588" s="1" t="s">
        <v>7347</v>
      </c>
      <c r="AN3588" s="2">
        <v>46174</v>
      </c>
      <c r="AO3588" s="3">
        <v>46174</v>
      </c>
    </row>
    <row r="3589" spans="1:41">
      <c r="A3589" s="1" t="s">
        <v>7348</v>
      </c>
      <c r="B3589" s="1" t="s">
        <v>3733</v>
      </c>
      <c r="E3589" s="1" t="s">
        <v>3734</v>
      </c>
      <c r="F3589">
        <v>46201.833333333336</v>
      </c>
      <c r="G3589">
        <v>46202.833333333336</v>
      </c>
      <c r="H3589">
        <v>46173.833333333336</v>
      </c>
      <c r="I3589">
        <v>46203.833333333336</v>
      </c>
      <c r="J3589" s="1" t="s">
        <v>3751</v>
      </c>
      <c r="K3589" s="1" t="s">
        <v>124</v>
      </c>
      <c r="L3589" s="1" t="s">
        <v>3752</v>
      </c>
      <c r="M3589" s="1" t="s">
        <v>3757</v>
      </c>
      <c r="N3589" s="1" t="s">
        <v>3738</v>
      </c>
      <c r="O3589" s="1" t="s">
        <v>49</v>
      </c>
      <c r="P3589">
        <v>13.122999999999999</v>
      </c>
      <c r="Q3589" s="1" t="s">
        <v>3754</v>
      </c>
      <c r="R3589">
        <v>6.2499961898956027</v>
      </c>
      <c r="S3589" s="1" t="s">
        <v>51</v>
      </c>
      <c r="T3589" s="1" t="s">
        <v>52</v>
      </c>
      <c r="U3589">
        <v>82.018699999999995</v>
      </c>
      <c r="V3589">
        <v>77.9178</v>
      </c>
      <c r="W3589">
        <v>77.9178</v>
      </c>
      <c r="X3589" s="1" t="s">
        <v>53</v>
      </c>
      <c r="Y3589" s="1" t="s">
        <v>49</v>
      </c>
      <c r="Z3589" s="1" t="s">
        <v>3752</v>
      </c>
      <c r="AA3589" s="1" t="s">
        <v>3741</v>
      </c>
      <c r="AB3589" s="1" t="s">
        <v>3742</v>
      </c>
      <c r="AC3589" s="1" t="s">
        <v>67</v>
      </c>
      <c r="AD3589" s="1" t="s">
        <v>3743</v>
      </c>
      <c r="AE3589" s="1" t="s">
        <v>3744</v>
      </c>
      <c r="AF3589" s="1" t="s">
        <v>70</v>
      </c>
      <c r="AG3589" s="1" t="s">
        <v>3745</v>
      </c>
      <c r="AH3589">
        <v>1785</v>
      </c>
      <c r="AI3589" s="1" t="s">
        <v>70</v>
      </c>
      <c r="AJ3589" s="1" t="s">
        <v>71</v>
      </c>
      <c r="AK3589" s="1" t="s">
        <v>72</v>
      </c>
      <c r="AL3589">
        <v>1</v>
      </c>
      <c r="AM3589" s="1" t="s">
        <v>7349</v>
      </c>
      <c r="AN3589" s="2">
        <v>46174</v>
      </c>
      <c r="AO3589" s="3">
        <v>46174</v>
      </c>
    </row>
    <row r="3590" spans="1:41">
      <c r="A3590" s="1" t="s">
        <v>7350</v>
      </c>
      <c r="B3590" s="1" t="s">
        <v>3733</v>
      </c>
      <c r="E3590" s="1" t="s">
        <v>3734</v>
      </c>
      <c r="F3590">
        <v>46201.833333333336</v>
      </c>
      <c r="G3590">
        <v>46202.833333333336</v>
      </c>
      <c r="H3590">
        <v>46173.833333333336</v>
      </c>
      <c r="I3590">
        <v>46203.833333333336</v>
      </c>
      <c r="J3590" s="1" t="s">
        <v>3760</v>
      </c>
      <c r="K3590" s="1" t="s">
        <v>76</v>
      </c>
      <c r="L3590" s="1" t="s">
        <v>3761</v>
      </c>
      <c r="M3590" s="1" t="s">
        <v>3762</v>
      </c>
      <c r="N3590" s="1" t="s">
        <v>3738</v>
      </c>
      <c r="O3590" s="1" t="s">
        <v>49</v>
      </c>
      <c r="P3590">
        <v>351.0598</v>
      </c>
      <c r="Q3590" s="1" t="s">
        <v>3763</v>
      </c>
      <c r="R3590">
        <v>2.6000128752993082E-2</v>
      </c>
      <c r="S3590" s="1" t="s">
        <v>51</v>
      </c>
      <c r="T3590" s="1" t="s">
        <v>52</v>
      </c>
      <c r="U3590">
        <v>9.1275999999999993</v>
      </c>
      <c r="V3590">
        <v>8.4253999999999998</v>
      </c>
      <c r="W3590">
        <v>8.4253999999999998</v>
      </c>
      <c r="X3590" s="1" t="s">
        <v>53</v>
      </c>
      <c r="Y3590" s="1" t="s">
        <v>49</v>
      </c>
      <c r="Z3590" s="1" t="s">
        <v>3761</v>
      </c>
      <c r="AA3590" s="1" t="s">
        <v>3741</v>
      </c>
      <c r="AB3590" s="1" t="s">
        <v>3742</v>
      </c>
      <c r="AC3590" s="1" t="s">
        <v>67</v>
      </c>
      <c r="AD3590" s="1" t="s">
        <v>3743</v>
      </c>
      <c r="AE3590" s="1" t="s">
        <v>3744</v>
      </c>
      <c r="AF3590" s="1" t="s">
        <v>70</v>
      </c>
      <c r="AG3590" s="1" t="s">
        <v>3745</v>
      </c>
      <c r="AH3590">
        <v>1786</v>
      </c>
      <c r="AI3590" s="1" t="s">
        <v>70</v>
      </c>
      <c r="AJ3590" s="1" t="s">
        <v>71</v>
      </c>
      <c r="AK3590" s="1" t="s">
        <v>72</v>
      </c>
      <c r="AL3590">
        <v>1</v>
      </c>
      <c r="AM3590" s="1" t="s">
        <v>7351</v>
      </c>
      <c r="AN3590" s="2">
        <v>46174</v>
      </c>
      <c r="AO3590" s="3">
        <v>46174</v>
      </c>
    </row>
    <row r="3591" spans="1:41">
      <c r="A3591" s="1" t="s">
        <v>7352</v>
      </c>
      <c r="B3591" s="1" t="s">
        <v>3733</v>
      </c>
      <c r="E3591" s="1" t="s">
        <v>3734</v>
      </c>
      <c r="F3591">
        <v>46201.833333333336</v>
      </c>
      <c r="G3591">
        <v>46202.833333333336</v>
      </c>
      <c r="H3591">
        <v>46173.833333333336</v>
      </c>
      <c r="I3591">
        <v>46203.833333333336</v>
      </c>
      <c r="J3591" s="1" t="s">
        <v>3760</v>
      </c>
      <c r="K3591" s="1" t="s">
        <v>76</v>
      </c>
      <c r="L3591" s="1" t="s">
        <v>3761</v>
      </c>
      <c r="M3591" s="1" t="s">
        <v>3766</v>
      </c>
      <c r="N3591" s="1" t="s">
        <v>3738</v>
      </c>
      <c r="O3591" s="1" t="s">
        <v>49</v>
      </c>
      <c r="P3591">
        <v>322.40230000000003</v>
      </c>
      <c r="Q3591" s="1" t="s">
        <v>3763</v>
      </c>
      <c r="R3591">
        <v>2.6000124688936775E-2</v>
      </c>
      <c r="S3591" s="1" t="s">
        <v>51</v>
      </c>
      <c r="T3591" s="1" t="s">
        <v>52</v>
      </c>
      <c r="U3591">
        <v>8.3825000000000003</v>
      </c>
      <c r="V3591">
        <v>7.7377000000000002</v>
      </c>
      <c r="W3591">
        <v>7.7377000000000002</v>
      </c>
      <c r="X3591" s="1" t="s">
        <v>53</v>
      </c>
      <c r="Y3591" s="1" t="s">
        <v>49</v>
      </c>
      <c r="Z3591" s="1" t="s">
        <v>3761</v>
      </c>
      <c r="AA3591" s="1" t="s">
        <v>3741</v>
      </c>
      <c r="AB3591" s="1" t="s">
        <v>3742</v>
      </c>
      <c r="AC3591" s="1" t="s">
        <v>67</v>
      </c>
      <c r="AD3591" s="1" t="s">
        <v>3743</v>
      </c>
      <c r="AE3591" s="1" t="s">
        <v>3744</v>
      </c>
      <c r="AF3591" s="1" t="s">
        <v>70</v>
      </c>
      <c r="AG3591" s="1" t="s">
        <v>3745</v>
      </c>
      <c r="AH3591">
        <v>1787</v>
      </c>
      <c r="AI3591" s="1" t="s">
        <v>70</v>
      </c>
      <c r="AJ3591" s="1" t="s">
        <v>71</v>
      </c>
      <c r="AK3591" s="1" t="s">
        <v>72</v>
      </c>
      <c r="AL3591">
        <v>1</v>
      </c>
      <c r="AM3591" s="1" t="s">
        <v>7353</v>
      </c>
      <c r="AN3591" s="2">
        <v>46174</v>
      </c>
      <c r="AO3591" s="3">
        <v>46174</v>
      </c>
    </row>
    <row r="3592" spans="1:41">
      <c r="A3592" s="1" t="s">
        <v>7354</v>
      </c>
      <c r="B3592" s="1" t="s">
        <v>3733</v>
      </c>
      <c r="E3592" s="1" t="s">
        <v>3734</v>
      </c>
      <c r="F3592">
        <v>46201.833333333336</v>
      </c>
      <c r="G3592">
        <v>46202.833333333336</v>
      </c>
      <c r="H3592">
        <v>46173.833333333336</v>
      </c>
      <c r="I3592">
        <v>46203.833333333336</v>
      </c>
      <c r="J3592" s="1" t="s">
        <v>3769</v>
      </c>
      <c r="K3592" s="1" t="s">
        <v>87</v>
      </c>
      <c r="L3592" s="1" t="s">
        <v>3770</v>
      </c>
      <c r="M3592" s="1" t="s">
        <v>3771</v>
      </c>
      <c r="N3592" s="1" t="s">
        <v>3738</v>
      </c>
      <c r="O3592" s="1" t="s">
        <v>49</v>
      </c>
      <c r="P3592">
        <v>454.56540000000001</v>
      </c>
      <c r="Q3592" s="1" t="s">
        <v>3739</v>
      </c>
      <c r="R3592">
        <v>8.2599995512196919E-2</v>
      </c>
      <c r="S3592" s="1" t="s">
        <v>3740</v>
      </c>
      <c r="T3592" s="1" t="s">
        <v>52</v>
      </c>
      <c r="U3592">
        <v>37.5471</v>
      </c>
      <c r="V3592">
        <v>30.9468</v>
      </c>
      <c r="W3592">
        <v>30.9468</v>
      </c>
      <c r="X3592" s="1" t="s">
        <v>53</v>
      </c>
      <c r="Y3592" s="1" t="s">
        <v>49</v>
      </c>
      <c r="Z3592" s="1" t="s">
        <v>3770</v>
      </c>
      <c r="AA3592" s="1" t="s">
        <v>3741</v>
      </c>
      <c r="AB3592" s="1" t="s">
        <v>3742</v>
      </c>
      <c r="AC3592" s="1" t="s">
        <v>67</v>
      </c>
      <c r="AD3592" s="1" t="s">
        <v>3743</v>
      </c>
      <c r="AE3592" s="1" t="s">
        <v>3744</v>
      </c>
      <c r="AF3592" s="1" t="s">
        <v>70</v>
      </c>
      <c r="AG3592" s="1" t="s">
        <v>3745</v>
      </c>
      <c r="AH3592">
        <v>1788</v>
      </c>
      <c r="AI3592" s="1" t="s">
        <v>70</v>
      </c>
      <c r="AJ3592" s="1" t="s">
        <v>71</v>
      </c>
      <c r="AK3592" s="1" t="s">
        <v>72</v>
      </c>
      <c r="AL3592">
        <v>1</v>
      </c>
      <c r="AM3592" s="1" t="s">
        <v>7355</v>
      </c>
      <c r="AN3592" s="2">
        <v>46174</v>
      </c>
      <c r="AO3592" s="3">
        <v>46174</v>
      </c>
    </row>
    <row r="3593" spans="1:41">
      <c r="A3593" s="1" t="s">
        <v>7356</v>
      </c>
      <c r="B3593" s="1" t="s">
        <v>3733</v>
      </c>
      <c r="E3593" s="1" t="s">
        <v>3734</v>
      </c>
      <c r="F3593">
        <v>46201.833333333336</v>
      </c>
      <c r="G3593">
        <v>46202.833333333336</v>
      </c>
      <c r="H3593">
        <v>46173.833333333336</v>
      </c>
      <c r="I3593">
        <v>46203.833333333336</v>
      </c>
      <c r="J3593" s="1" t="s">
        <v>3769</v>
      </c>
      <c r="K3593" s="1" t="s">
        <v>87</v>
      </c>
      <c r="L3593" s="1" t="s">
        <v>3770</v>
      </c>
      <c r="M3593" s="1" t="s">
        <v>3774</v>
      </c>
      <c r="N3593" s="1" t="s">
        <v>3738</v>
      </c>
      <c r="O3593" s="1" t="s">
        <v>49</v>
      </c>
      <c r="P3593">
        <v>378.08409999999998</v>
      </c>
      <c r="Q3593" s="1" t="s">
        <v>3739</v>
      </c>
      <c r="R3593">
        <v>8.2599876588304033E-2</v>
      </c>
      <c r="S3593" s="1" t="s">
        <v>3740</v>
      </c>
      <c r="T3593" s="1" t="s">
        <v>52</v>
      </c>
      <c r="U3593">
        <v>31.229700000000001</v>
      </c>
      <c r="V3593">
        <v>25.739899999999999</v>
      </c>
      <c r="W3593">
        <v>25.739899999999999</v>
      </c>
      <c r="X3593" s="1" t="s">
        <v>53</v>
      </c>
      <c r="Y3593" s="1" t="s">
        <v>49</v>
      </c>
      <c r="Z3593" s="1" t="s">
        <v>3770</v>
      </c>
      <c r="AA3593" s="1" t="s">
        <v>3741</v>
      </c>
      <c r="AB3593" s="1" t="s">
        <v>3742</v>
      </c>
      <c r="AC3593" s="1" t="s">
        <v>67</v>
      </c>
      <c r="AD3593" s="1" t="s">
        <v>3743</v>
      </c>
      <c r="AE3593" s="1" t="s">
        <v>3744</v>
      </c>
      <c r="AF3593" s="1" t="s">
        <v>70</v>
      </c>
      <c r="AG3593" s="1" t="s">
        <v>3745</v>
      </c>
      <c r="AH3593">
        <v>1789</v>
      </c>
      <c r="AI3593" s="1" t="s">
        <v>70</v>
      </c>
      <c r="AJ3593" s="1" t="s">
        <v>71</v>
      </c>
      <c r="AK3593" s="1" t="s">
        <v>72</v>
      </c>
      <c r="AL3593">
        <v>1</v>
      </c>
      <c r="AM3593" s="1" t="s">
        <v>7357</v>
      </c>
      <c r="AN3593" s="2">
        <v>46174</v>
      </c>
      <c r="AO3593" s="3">
        <v>46174</v>
      </c>
    </row>
    <row r="3594" spans="1:41">
      <c r="A3594" s="1" t="s">
        <v>7358</v>
      </c>
      <c r="B3594" s="1" t="s">
        <v>3733</v>
      </c>
      <c r="E3594" s="1" t="s">
        <v>3734</v>
      </c>
      <c r="F3594">
        <v>46201.833333333336</v>
      </c>
      <c r="G3594">
        <v>46202.833333333336</v>
      </c>
      <c r="H3594">
        <v>46173.833333333336</v>
      </c>
      <c r="I3594">
        <v>46203.833333333336</v>
      </c>
      <c r="J3594" s="1" t="s">
        <v>3777</v>
      </c>
      <c r="K3594" s="1" t="s">
        <v>107</v>
      </c>
      <c r="L3594" s="1" t="s">
        <v>3778</v>
      </c>
      <c r="M3594" s="1" t="s">
        <v>3779</v>
      </c>
      <c r="N3594" s="1" t="s">
        <v>3738</v>
      </c>
      <c r="O3594" s="1" t="s">
        <v>49</v>
      </c>
      <c r="P3594">
        <v>319.76229999999998</v>
      </c>
      <c r="Q3594" s="1" t="s">
        <v>3780</v>
      </c>
      <c r="R3594">
        <v>0.50000015636615069</v>
      </c>
      <c r="S3594" s="1" t="s">
        <v>51</v>
      </c>
      <c r="T3594" s="1" t="s">
        <v>52</v>
      </c>
      <c r="U3594">
        <v>159.88120000000001</v>
      </c>
      <c r="V3594">
        <v>147.0907</v>
      </c>
      <c r="W3594">
        <v>147.0907</v>
      </c>
      <c r="X3594" s="1" t="s">
        <v>53</v>
      </c>
      <c r="Y3594" s="1" t="s">
        <v>49</v>
      </c>
      <c r="Z3594" s="1" t="s">
        <v>3778</v>
      </c>
      <c r="AA3594" s="1" t="s">
        <v>3781</v>
      </c>
      <c r="AB3594" s="1" t="s">
        <v>3742</v>
      </c>
      <c r="AC3594" s="1" t="s">
        <v>67</v>
      </c>
      <c r="AD3594" s="1" t="s">
        <v>3743</v>
      </c>
      <c r="AE3594" s="1" t="s">
        <v>3744</v>
      </c>
      <c r="AF3594" s="1" t="s">
        <v>70</v>
      </c>
      <c r="AG3594" s="1" t="s">
        <v>3745</v>
      </c>
      <c r="AH3594">
        <v>1790</v>
      </c>
      <c r="AI3594" s="1" t="s">
        <v>113</v>
      </c>
      <c r="AJ3594" s="1" t="s">
        <v>114</v>
      </c>
      <c r="AK3594" s="1" t="s">
        <v>115</v>
      </c>
      <c r="AL3594">
        <v>1</v>
      </c>
      <c r="AM3594" s="1" t="s">
        <v>7359</v>
      </c>
      <c r="AN3594" s="2">
        <v>46174</v>
      </c>
      <c r="AO3594" s="3">
        <v>46174</v>
      </c>
    </row>
    <row r="3595" spans="1:41">
      <c r="A3595" s="1" t="s">
        <v>7360</v>
      </c>
      <c r="B3595" s="1" t="s">
        <v>3733</v>
      </c>
      <c r="E3595" s="1" t="s">
        <v>3734</v>
      </c>
      <c r="F3595">
        <v>46201.833333333336</v>
      </c>
      <c r="G3595">
        <v>46202.833333333336</v>
      </c>
      <c r="H3595">
        <v>46173.833333333336</v>
      </c>
      <c r="I3595">
        <v>46203.833333333336</v>
      </c>
      <c r="J3595" s="1" t="s">
        <v>3777</v>
      </c>
      <c r="K3595" s="1" t="s">
        <v>107</v>
      </c>
      <c r="L3595" s="1" t="s">
        <v>3778</v>
      </c>
      <c r="M3595" s="1" t="s">
        <v>3784</v>
      </c>
      <c r="N3595" s="1" t="s">
        <v>3738</v>
      </c>
      <c r="O3595" s="1" t="s">
        <v>49</v>
      </c>
      <c r="P3595">
        <v>328.32490000000001</v>
      </c>
      <c r="Q3595" s="1" t="s">
        <v>3780</v>
      </c>
      <c r="R3595">
        <v>0.50000015228817551</v>
      </c>
      <c r="S3595" s="1" t="s">
        <v>51</v>
      </c>
      <c r="T3595" s="1" t="s">
        <v>52</v>
      </c>
      <c r="U3595">
        <v>164.16249999999999</v>
      </c>
      <c r="V3595">
        <v>151.02950000000001</v>
      </c>
      <c r="W3595">
        <v>151.02950000000001</v>
      </c>
      <c r="X3595" s="1" t="s">
        <v>53</v>
      </c>
      <c r="Y3595" s="1" t="s">
        <v>49</v>
      </c>
      <c r="Z3595" s="1" t="s">
        <v>3778</v>
      </c>
      <c r="AA3595" s="1" t="s">
        <v>55</v>
      </c>
      <c r="AB3595" s="1" t="s">
        <v>56</v>
      </c>
      <c r="AC3595" s="1" t="s">
        <v>57</v>
      </c>
      <c r="AD3595" s="1" t="s">
        <v>58</v>
      </c>
      <c r="AE3595" s="1" t="s">
        <v>59</v>
      </c>
      <c r="AF3595" s="1" t="s">
        <v>56</v>
      </c>
      <c r="AG3595" s="1" t="s">
        <v>3745</v>
      </c>
      <c r="AH3595">
        <v>1791</v>
      </c>
      <c r="AI3595" s="1" t="s">
        <v>56</v>
      </c>
      <c r="AJ3595" s="1" t="s">
        <v>56</v>
      </c>
      <c r="AK3595" s="1" t="s">
        <v>61</v>
      </c>
      <c r="AL3595">
        <v>1</v>
      </c>
      <c r="AM3595" s="1" t="s">
        <v>7361</v>
      </c>
      <c r="AN3595" s="2">
        <v>46174</v>
      </c>
      <c r="AO3595" s="3">
        <v>46174</v>
      </c>
    </row>
    <row r="3596" spans="1:41">
      <c r="A3596" s="1" t="s">
        <v>7362</v>
      </c>
      <c r="B3596" s="1" t="s">
        <v>3733</v>
      </c>
      <c r="E3596" s="1" t="s">
        <v>3787</v>
      </c>
      <c r="F3596">
        <v>46201.833333333336</v>
      </c>
      <c r="G3596">
        <v>46202.833333333336</v>
      </c>
      <c r="H3596">
        <v>46173.833333333336</v>
      </c>
      <c r="I3596">
        <v>46203.833333333336</v>
      </c>
      <c r="J3596" s="1" t="s">
        <v>3735</v>
      </c>
      <c r="K3596" s="1" t="s">
        <v>45</v>
      </c>
      <c r="L3596" s="1" t="s">
        <v>3736</v>
      </c>
      <c r="M3596" s="1" t="s">
        <v>3788</v>
      </c>
      <c r="N3596" s="1" t="s">
        <v>3738</v>
      </c>
      <c r="O3596" s="1" t="s">
        <v>49</v>
      </c>
      <c r="P3596">
        <v>733.52340000000004</v>
      </c>
      <c r="Q3596" s="1" t="s">
        <v>3739</v>
      </c>
      <c r="R3596">
        <v>3.161098882462373E-2</v>
      </c>
      <c r="S3596" s="1" t="s">
        <v>3740</v>
      </c>
      <c r="T3596" s="1" t="s">
        <v>52</v>
      </c>
      <c r="U3596">
        <v>23.1874</v>
      </c>
      <c r="V3596">
        <v>18.814900000000002</v>
      </c>
      <c r="W3596">
        <v>18.814900000000002</v>
      </c>
      <c r="X3596" s="1" t="s">
        <v>53</v>
      </c>
      <c r="Y3596" s="1" t="s">
        <v>49</v>
      </c>
      <c r="Z3596" s="1" t="s">
        <v>3736</v>
      </c>
      <c r="AA3596" s="1" t="s">
        <v>3789</v>
      </c>
      <c r="AB3596" s="1" t="s">
        <v>3790</v>
      </c>
      <c r="AC3596" s="1" t="s">
        <v>125</v>
      </c>
      <c r="AD3596" s="1" t="s">
        <v>3791</v>
      </c>
      <c r="AE3596" s="1" t="s">
        <v>3792</v>
      </c>
      <c r="AF3596" s="1" t="s">
        <v>70</v>
      </c>
      <c r="AG3596" s="1" t="s">
        <v>3745</v>
      </c>
      <c r="AH3596">
        <v>1792</v>
      </c>
      <c r="AI3596" s="1" t="s">
        <v>70</v>
      </c>
      <c r="AJ3596" s="1" t="s">
        <v>71</v>
      </c>
      <c r="AK3596" s="1" t="s">
        <v>72</v>
      </c>
      <c r="AL3596">
        <v>1</v>
      </c>
      <c r="AM3596" s="1" t="s">
        <v>7363</v>
      </c>
      <c r="AN3596" s="2">
        <v>46174</v>
      </c>
      <c r="AO3596" s="3">
        <v>46174</v>
      </c>
    </row>
    <row r="3597" spans="1:41">
      <c r="A3597" s="1" t="s">
        <v>7364</v>
      </c>
      <c r="B3597" s="1" t="s">
        <v>3733</v>
      </c>
      <c r="E3597" s="1" t="s">
        <v>3787</v>
      </c>
      <c r="F3597">
        <v>46201.833333333336</v>
      </c>
      <c r="G3597">
        <v>46202.833333333336</v>
      </c>
      <c r="H3597">
        <v>46173.833333333336</v>
      </c>
      <c r="I3597">
        <v>46203.833333333336</v>
      </c>
      <c r="J3597" s="1" t="s">
        <v>3735</v>
      </c>
      <c r="K3597" s="1" t="s">
        <v>45</v>
      </c>
      <c r="L3597" s="1" t="s">
        <v>3736</v>
      </c>
      <c r="M3597" s="1" t="s">
        <v>3795</v>
      </c>
      <c r="N3597" s="1" t="s">
        <v>3738</v>
      </c>
      <c r="O3597" s="1" t="s">
        <v>49</v>
      </c>
      <c r="P3597">
        <v>688.21209999999996</v>
      </c>
      <c r="Q3597" s="1" t="s">
        <v>3739</v>
      </c>
      <c r="R3597">
        <v>3.1611039678029487E-2</v>
      </c>
      <c r="S3597" s="1" t="s">
        <v>3740</v>
      </c>
      <c r="T3597" s="1" t="s">
        <v>52</v>
      </c>
      <c r="U3597">
        <v>21.755099999999999</v>
      </c>
      <c r="V3597">
        <v>17.6526</v>
      </c>
      <c r="W3597">
        <v>17.6526</v>
      </c>
      <c r="X3597" s="1" t="s">
        <v>53</v>
      </c>
      <c r="Y3597" s="1" t="s">
        <v>49</v>
      </c>
      <c r="Z3597" s="1" t="s">
        <v>3736</v>
      </c>
      <c r="AA3597" s="1" t="s">
        <v>3789</v>
      </c>
      <c r="AB3597" s="1" t="s">
        <v>3790</v>
      </c>
      <c r="AC3597" s="1" t="s">
        <v>125</v>
      </c>
      <c r="AD3597" s="1" t="s">
        <v>3791</v>
      </c>
      <c r="AE3597" s="1" t="s">
        <v>3792</v>
      </c>
      <c r="AF3597" s="1" t="s">
        <v>70</v>
      </c>
      <c r="AG3597" s="1" t="s">
        <v>3745</v>
      </c>
      <c r="AH3597">
        <v>1793</v>
      </c>
      <c r="AI3597" s="1" t="s">
        <v>70</v>
      </c>
      <c r="AJ3597" s="1" t="s">
        <v>71</v>
      </c>
      <c r="AK3597" s="1" t="s">
        <v>72</v>
      </c>
      <c r="AL3597">
        <v>1</v>
      </c>
      <c r="AM3597" s="1" t="s">
        <v>7365</v>
      </c>
      <c r="AN3597" s="2">
        <v>46174</v>
      </c>
      <c r="AO3597" s="3">
        <v>46174</v>
      </c>
    </row>
    <row r="3598" spans="1:41">
      <c r="A3598" s="1" t="s">
        <v>7366</v>
      </c>
      <c r="B3598" s="1" t="s">
        <v>3733</v>
      </c>
      <c r="E3598" s="1" t="s">
        <v>3787</v>
      </c>
      <c r="F3598">
        <v>46201.833333333336</v>
      </c>
      <c r="G3598">
        <v>46202.833333333336</v>
      </c>
      <c r="H3598">
        <v>46173.833333333336</v>
      </c>
      <c r="I3598">
        <v>46203.833333333336</v>
      </c>
      <c r="J3598" s="1" t="s">
        <v>3751</v>
      </c>
      <c r="K3598" s="1" t="s">
        <v>124</v>
      </c>
      <c r="L3598" s="1" t="s">
        <v>3752</v>
      </c>
      <c r="M3598" s="1" t="s">
        <v>3798</v>
      </c>
      <c r="N3598" s="1" t="s">
        <v>3738</v>
      </c>
      <c r="O3598" s="1" t="s">
        <v>49</v>
      </c>
      <c r="P3598">
        <v>5.2706</v>
      </c>
      <c r="Q3598" s="1" t="s">
        <v>3754</v>
      </c>
      <c r="R3598">
        <v>6.2499525670701628</v>
      </c>
      <c r="S3598" s="1" t="s">
        <v>51</v>
      </c>
      <c r="T3598" s="1" t="s">
        <v>52</v>
      </c>
      <c r="U3598">
        <v>32.941000000000003</v>
      </c>
      <c r="V3598">
        <v>31.293900000000001</v>
      </c>
      <c r="W3598">
        <v>31.293900000000001</v>
      </c>
      <c r="X3598" s="1" t="s">
        <v>53</v>
      </c>
      <c r="Y3598" s="1" t="s">
        <v>49</v>
      </c>
      <c r="Z3598" s="1" t="s">
        <v>3752</v>
      </c>
      <c r="AA3598" s="1" t="s">
        <v>3789</v>
      </c>
      <c r="AB3598" s="1" t="s">
        <v>3790</v>
      </c>
      <c r="AC3598" s="1" t="s">
        <v>125</v>
      </c>
      <c r="AD3598" s="1" t="s">
        <v>3791</v>
      </c>
      <c r="AE3598" s="1" t="s">
        <v>3792</v>
      </c>
      <c r="AF3598" s="1" t="s">
        <v>70</v>
      </c>
      <c r="AG3598" s="1" t="s">
        <v>3745</v>
      </c>
      <c r="AH3598">
        <v>1794</v>
      </c>
      <c r="AI3598" s="1" t="s">
        <v>70</v>
      </c>
      <c r="AJ3598" s="1" t="s">
        <v>71</v>
      </c>
      <c r="AK3598" s="1" t="s">
        <v>72</v>
      </c>
      <c r="AL3598">
        <v>1</v>
      </c>
      <c r="AM3598" s="1" t="s">
        <v>7367</v>
      </c>
      <c r="AN3598" s="2">
        <v>46174</v>
      </c>
      <c r="AO3598" s="3">
        <v>46174</v>
      </c>
    </row>
    <row r="3599" spans="1:41">
      <c r="A3599" s="1" t="s">
        <v>7368</v>
      </c>
      <c r="B3599" s="1" t="s">
        <v>3733</v>
      </c>
      <c r="E3599" s="1" t="s">
        <v>3787</v>
      </c>
      <c r="F3599">
        <v>46201.833333333336</v>
      </c>
      <c r="G3599">
        <v>46202.833333333336</v>
      </c>
      <c r="H3599">
        <v>46173.833333333336</v>
      </c>
      <c r="I3599">
        <v>46203.833333333336</v>
      </c>
      <c r="J3599" s="1" t="s">
        <v>3751</v>
      </c>
      <c r="K3599" s="1" t="s">
        <v>124</v>
      </c>
      <c r="L3599" s="1" t="s">
        <v>3752</v>
      </c>
      <c r="M3599" s="1" t="s">
        <v>3801</v>
      </c>
      <c r="N3599" s="1" t="s">
        <v>3738</v>
      </c>
      <c r="O3599" s="1" t="s">
        <v>49</v>
      </c>
      <c r="P3599">
        <v>5.5427999999999997</v>
      </c>
      <c r="Q3599" s="1" t="s">
        <v>3754</v>
      </c>
      <c r="R3599">
        <v>6.2499819585768925</v>
      </c>
      <c r="S3599" s="1" t="s">
        <v>51</v>
      </c>
      <c r="T3599" s="1" t="s">
        <v>52</v>
      </c>
      <c r="U3599">
        <v>34.642400000000002</v>
      </c>
      <c r="V3599">
        <v>32.910299999999999</v>
      </c>
      <c r="W3599">
        <v>32.910299999999999</v>
      </c>
      <c r="X3599" s="1" t="s">
        <v>53</v>
      </c>
      <c r="Y3599" s="1" t="s">
        <v>49</v>
      </c>
      <c r="Z3599" s="1" t="s">
        <v>3752</v>
      </c>
      <c r="AA3599" s="1" t="s">
        <v>3789</v>
      </c>
      <c r="AB3599" s="1" t="s">
        <v>3790</v>
      </c>
      <c r="AC3599" s="1" t="s">
        <v>125</v>
      </c>
      <c r="AD3599" s="1" t="s">
        <v>3791</v>
      </c>
      <c r="AE3599" s="1" t="s">
        <v>3792</v>
      </c>
      <c r="AF3599" s="1" t="s">
        <v>70</v>
      </c>
      <c r="AG3599" s="1" t="s">
        <v>3745</v>
      </c>
      <c r="AH3599">
        <v>1795</v>
      </c>
      <c r="AI3599" s="1" t="s">
        <v>70</v>
      </c>
      <c r="AJ3599" s="1" t="s">
        <v>71</v>
      </c>
      <c r="AK3599" s="1" t="s">
        <v>72</v>
      </c>
      <c r="AL3599">
        <v>1</v>
      </c>
      <c r="AM3599" s="1" t="s">
        <v>7369</v>
      </c>
      <c r="AN3599" s="2">
        <v>46174</v>
      </c>
      <c r="AO3599" s="3">
        <v>46174</v>
      </c>
    </row>
    <row r="3600" spans="1:41">
      <c r="A3600" s="1" t="s">
        <v>7370</v>
      </c>
      <c r="B3600" s="1" t="s">
        <v>3733</v>
      </c>
      <c r="E3600" s="1" t="s">
        <v>3787</v>
      </c>
      <c r="F3600">
        <v>46201.833333333336</v>
      </c>
      <c r="G3600">
        <v>46202.833333333336</v>
      </c>
      <c r="H3600">
        <v>46173.833333333336</v>
      </c>
      <c r="I3600">
        <v>46203.833333333336</v>
      </c>
      <c r="J3600" s="1" t="s">
        <v>3760</v>
      </c>
      <c r="K3600" s="1" t="s">
        <v>76</v>
      </c>
      <c r="L3600" s="1" t="s">
        <v>3761</v>
      </c>
      <c r="M3600" s="1" t="s">
        <v>3804</v>
      </c>
      <c r="N3600" s="1" t="s">
        <v>3738</v>
      </c>
      <c r="O3600" s="1" t="s">
        <v>49</v>
      </c>
      <c r="P3600">
        <v>144.29750000000001</v>
      </c>
      <c r="Q3600" s="1" t="s">
        <v>3763</v>
      </c>
      <c r="R3600">
        <v>2.5999757445555192E-2</v>
      </c>
      <c r="S3600" s="1" t="s">
        <v>51</v>
      </c>
      <c r="T3600" s="1" t="s">
        <v>52</v>
      </c>
      <c r="U3600">
        <v>3.7517</v>
      </c>
      <c r="V3600">
        <v>3.4630999999999998</v>
      </c>
      <c r="W3600">
        <v>3.4630999999999998</v>
      </c>
      <c r="X3600" s="1" t="s">
        <v>53</v>
      </c>
      <c r="Y3600" s="1" t="s">
        <v>49</v>
      </c>
      <c r="Z3600" s="1" t="s">
        <v>3761</v>
      </c>
      <c r="AA3600" s="1" t="s">
        <v>55</v>
      </c>
      <c r="AB3600" s="1" t="s">
        <v>56</v>
      </c>
      <c r="AC3600" s="1" t="s">
        <v>57</v>
      </c>
      <c r="AD3600" s="1" t="s">
        <v>58</v>
      </c>
      <c r="AE3600" s="1" t="s">
        <v>59</v>
      </c>
      <c r="AF3600" s="1" t="s">
        <v>56</v>
      </c>
      <c r="AG3600" s="1" t="s">
        <v>3745</v>
      </c>
      <c r="AH3600">
        <v>1796</v>
      </c>
      <c r="AI3600" s="1" t="s">
        <v>56</v>
      </c>
      <c r="AJ3600" s="1" t="s">
        <v>56</v>
      </c>
      <c r="AK3600" s="1" t="s">
        <v>61</v>
      </c>
      <c r="AL3600">
        <v>1</v>
      </c>
      <c r="AM3600" s="1" t="s">
        <v>7371</v>
      </c>
      <c r="AN3600" s="2">
        <v>46174</v>
      </c>
      <c r="AO3600" s="3">
        <v>46174</v>
      </c>
    </row>
    <row r="3601" spans="1:41">
      <c r="A3601" s="1" t="s">
        <v>7372</v>
      </c>
      <c r="B3601" s="1" t="s">
        <v>3733</v>
      </c>
      <c r="E3601" s="1" t="s">
        <v>3787</v>
      </c>
      <c r="F3601">
        <v>46201.833333333336</v>
      </c>
      <c r="G3601">
        <v>46202.833333333336</v>
      </c>
      <c r="H3601">
        <v>46173.833333333336</v>
      </c>
      <c r="I3601">
        <v>46203.833333333336</v>
      </c>
      <c r="J3601" s="1" t="s">
        <v>3760</v>
      </c>
      <c r="K3601" s="1" t="s">
        <v>76</v>
      </c>
      <c r="L3601" s="1" t="s">
        <v>3761</v>
      </c>
      <c r="M3601" s="1" t="s">
        <v>3807</v>
      </c>
      <c r="N3601" s="1" t="s">
        <v>3738</v>
      </c>
      <c r="O3601" s="1" t="s">
        <v>49</v>
      </c>
      <c r="P3601">
        <v>150.88849999999999</v>
      </c>
      <c r="Q3601" s="1" t="s">
        <v>3763</v>
      </c>
      <c r="R3601">
        <v>2.5999993372589694E-2</v>
      </c>
      <c r="S3601" s="1" t="s">
        <v>51</v>
      </c>
      <c r="T3601" s="1" t="s">
        <v>52</v>
      </c>
      <c r="U3601">
        <v>3.9230999999999998</v>
      </c>
      <c r="V3601">
        <v>3.6213000000000002</v>
      </c>
      <c r="W3601">
        <v>3.6213000000000002</v>
      </c>
      <c r="X3601" s="1" t="s">
        <v>53</v>
      </c>
      <c r="Y3601" s="1" t="s">
        <v>49</v>
      </c>
      <c r="Z3601" s="1" t="s">
        <v>3761</v>
      </c>
      <c r="AA3601" s="1" t="s">
        <v>3789</v>
      </c>
      <c r="AB3601" s="1" t="s">
        <v>3790</v>
      </c>
      <c r="AC3601" s="1" t="s">
        <v>125</v>
      </c>
      <c r="AD3601" s="1" t="s">
        <v>3791</v>
      </c>
      <c r="AE3601" s="1" t="s">
        <v>3792</v>
      </c>
      <c r="AF3601" s="1" t="s">
        <v>70</v>
      </c>
      <c r="AG3601" s="1" t="s">
        <v>3745</v>
      </c>
      <c r="AH3601">
        <v>1797</v>
      </c>
      <c r="AI3601" s="1" t="s">
        <v>70</v>
      </c>
      <c r="AJ3601" s="1" t="s">
        <v>71</v>
      </c>
      <c r="AK3601" s="1" t="s">
        <v>72</v>
      </c>
      <c r="AL3601">
        <v>1</v>
      </c>
      <c r="AM3601" s="1" t="s">
        <v>7373</v>
      </c>
      <c r="AN3601" s="2">
        <v>46174</v>
      </c>
      <c r="AO3601" s="3">
        <v>46174</v>
      </c>
    </row>
    <row r="3602" spans="1:41">
      <c r="A3602" s="1" t="s">
        <v>7374</v>
      </c>
      <c r="B3602" s="1" t="s">
        <v>3733</v>
      </c>
      <c r="E3602" s="1" t="s">
        <v>3787</v>
      </c>
      <c r="F3602">
        <v>46201.833333333336</v>
      </c>
      <c r="G3602">
        <v>46202.833333333336</v>
      </c>
      <c r="H3602">
        <v>46173.833333333336</v>
      </c>
      <c r="I3602">
        <v>46203.833333333336</v>
      </c>
      <c r="J3602" s="1" t="s">
        <v>3769</v>
      </c>
      <c r="K3602" s="1" t="s">
        <v>87</v>
      </c>
      <c r="L3602" s="1" t="s">
        <v>3770</v>
      </c>
      <c r="M3602" s="1" t="s">
        <v>3810</v>
      </c>
      <c r="N3602" s="1" t="s">
        <v>3738</v>
      </c>
      <c r="O3602" s="1" t="s">
        <v>49</v>
      </c>
      <c r="P3602">
        <v>181.4641</v>
      </c>
      <c r="Q3602" s="1" t="s">
        <v>3739</v>
      </c>
      <c r="R3602">
        <v>8.2599808998033222E-2</v>
      </c>
      <c r="S3602" s="1" t="s">
        <v>3740</v>
      </c>
      <c r="T3602" s="1" t="s">
        <v>52</v>
      </c>
      <c r="U3602">
        <v>14.988899999999999</v>
      </c>
      <c r="V3602">
        <v>12.353999999999999</v>
      </c>
      <c r="W3602">
        <v>12.353999999999999</v>
      </c>
      <c r="X3602" s="1" t="s">
        <v>53</v>
      </c>
      <c r="Y3602" s="1" t="s">
        <v>49</v>
      </c>
      <c r="Z3602" s="1" t="s">
        <v>3770</v>
      </c>
      <c r="AA3602" s="1" t="s">
        <v>3789</v>
      </c>
      <c r="AB3602" s="1" t="s">
        <v>3790</v>
      </c>
      <c r="AC3602" s="1" t="s">
        <v>125</v>
      </c>
      <c r="AD3602" s="1" t="s">
        <v>3791</v>
      </c>
      <c r="AE3602" s="1" t="s">
        <v>3792</v>
      </c>
      <c r="AF3602" s="1" t="s">
        <v>70</v>
      </c>
      <c r="AG3602" s="1" t="s">
        <v>3745</v>
      </c>
      <c r="AH3602">
        <v>1798</v>
      </c>
      <c r="AI3602" s="1" t="s">
        <v>70</v>
      </c>
      <c r="AJ3602" s="1" t="s">
        <v>71</v>
      </c>
      <c r="AK3602" s="1" t="s">
        <v>72</v>
      </c>
      <c r="AL3602">
        <v>1</v>
      </c>
      <c r="AM3602" s="1" t="s">
        <v>7375</v>
      </c>
      <c r="AN3602" s="2">
        <v>46174</v>
      </c>
      <c r="AO3602" s="3">
        <v>46174</v>
      </c>
    </row>
    <row r="3603" spans="1:41">
      <c r="A3603" s="1" t="s">
        <v>7376</v>
      </c>
      <c r="B3603" s="1" t="s">
        <v>3733</v>
      </c>
      <c r="E3603" s="1" t="s">
        <v>3787</v>
      </c>
      <c r="F3603">
        <v>46201.833333333336</v>
      </c>
      <c r="G3603">
        <v>46202.833333333336</v>
      </c>
      <c r="H3603">
        <v>46173.833333333336</v>
      </c>
      <c r="I3603">
        <v>46203.833333333336</v>
      </c>
      <c r="J3603" s="1" t="s">
        <v>3769</v>
      </c>
      <c r="K3603" s="1" t="s">
        <v>87</v>
      </c>
      <c r="L3603" s="1" t="s">
        <v>3770</v>
      </c>
      <c r="M3603" s="1" t="s">
        <v>3813</v>
      </c>
      <c r="N3603" s="1" t="s">
        <v>3738</v>
      </c>
      <c r="O3603" s="1" t="s">
        <v>49</v>
      </c>
      <c r="P3603">
        <v>174.74850000000001</v>
      </c>
      <c r="Q3603" s="1" t="s">
        <v>3739</v>
      </c>
      <c r="R3603">
        <v>8.2599850642494796E-2</v>
      </c>
      <c r="S3603" s="1" t="s">
        <v>3740</v>
      </c>
      <c r="T3603" s="1" t="s">
        <v>52</v>
      </c>
      <c r="U3603">
        <v>14.434200000000001</v>
      </c>
      <c r="V3603">
        <v>11.8969</v>
      </c>
      <c r="W3603">
        <v>11.8969</v>
      </c>
      <c r="X3603" s="1" t="s">
        <v>53</v>
      </c>
      <c r="Y3603" s="1" t="s">
        <v>49</v>
      </c>
      <c r="Z3603" s="1" t="s">
        <v>3770</v>
      </c>
      <c r="AA3603" s="1" t="s">
        <v>3789</v>
      </c>
      <c r="AB3603" s="1" t="s">
        <v>3790</v>
      </c>
      <c r="AC3603" s="1" t="s">
        <v>125</v>
      </c>
      <c r="AD3603" s="1" t="s">
        <v>3791</v>
      </c>
      <c r="AE3603" s="1" t="s">
        <v>3792</v>
      </c>
      <c r="AF3603" s="1" t="s">
        <v>70</v>
      </c>
      <c r="AG3603" s="1" t="s">
        <v>3745</v>
      </c>
      <c r="AH3603">
        <v>1799</v>
      </c>
      <c r="AI3603" s="1" t="s">
        <v>70</v>
      </c>
      <c r="AJ3603" s="1" t="s">
        <v>71</v>
      </c>
      <c r="AK3603" s="1" t="s">
        <v>72</v>
      </c>
      <c r="AL3603">
        <v>1</v>
      </c>
      <c r="AM3603" s="1" t="s">
        <v>7377</v>
      </c>
      <c r="AN3603" s="2">
        <v>46174</v>
      </c>
      <c r="AO3603" s="3">
        <v>46174</v>
      </c>
    </row>
    <row r="3604" spans="1:41">
      <c r="A3604" s="1" t="s">
        <v>7378</v>
      </c>
      <c r="B3604" s="1" t="s">
        <v>3733</v>
      </c>
      <c r="E3604" s="1" t="s">
        <v>3787</v>
      </c>
      <c r="F3604">
        <v>46201.833333333336</v>
      </c>
      <c r="G3604">
        <v>46202.833333333336</v>
      </c>
      <c r="H3604">
        <v>46173.833333333336</v>
      </c>
      <c r="I3604">
        <v>46203.833333333336</v>
      </c>
      <c r="J3604" s="1" t="s">
        <v>3777</v>
      </c>
      <c r="K3604" s="1" t="s">
        <v>107</v>
      </c>
      <c r="L3604" s="1" t="s">
        <v>3778</v>
      </c>
      <c r="M3604" s="1" t="s">
        <v>3816</v>
      </c>
      <c r="N3604" s="1" t="s">
        <v>3738</v>
      </c>
      <c r="O3604" s="1" t="s">
        <v>49</v>
      </c>
      <c r="P3604">
        <v>136.5249</v>
      </c>
      <c r="Q3604" s="1" t="s">
        <v>3780</v>
      </c>
      <c r="R3604">
        <v>0.50000036623355881</v>
      </c>
      <c r="S3604" s="1" t="s">
        <v>51</v>
      </c>
      <c r="T3604" s="1" t="s">
        <v>52</v>
      </c>
      <c r="U3604">
        <v>68.262500000000003</v>
      </c>
      <c r="V3604">
        <v>62.801499999999997</v>
      </c>
      <c r="W3604">
        <v>62.801499999999997</v>
      </c>
      <c r="X3604" s="1" t="s">
        <v>53</v>
      </c>
      <c r="Y3604" s="1" t="s">
        <v>49</v>
      </c>
      <c r="Z3604" s="1" t="s">
        <v>3778</v>
      </c>
      <c r="AA3604" s="1" t="s">
        <v>3817</v>
      </c>
      <c r="AB3604" s="1" t="s">
        <v>3790</v>
      </c>
      <c r="AC3604" s="1" t="s">
        <v>125</v>
      </c>
      <c r="AD3604" s="1" t="s">
        <v>3791</v>
      </c>
      <c r="AE3604" s="1" t="s">
        <v>3792</v>
      </c>
      <c r="AF3604" s="1" t="s">
        <v>70</v>
      </c>
      <c r="AG3604" s="1" t="s">
        <v>3745</v>
      </c>
      <c r="AH3604">
        <v>1800</v>
      </c>
      <c r="AI3604" s="1" t="s">
        <v>113</v>
      </c>
      <c r="AJ3604" s="1" t="s">
        <v>114</v>
      </c>
      <c r="AK3604" s="1" t="s">
        <v>115</v>
      </c>
      <c r="AL3604">
        <v>1</v>
      </c>
      <c r="AM3604" s="1" t="s">
        <v>7379</v>
      </c>
      <c r="AN3604" s="2">
        <v>46174</v>
      </c>
      <c r="AO3604" s="3">
        <v>46174</v>
      </c>
    </row>
    <row r="3605" spans="1:41">
      <c r="A3605" s="1" t="s">
        <v>7380</v>
      </c>
      <c r="B3605" s="1" t="s">
        <v>3733</v>
      </c>
      <c r="E3605" s="1" t="s">
        <v>3787</v>
      </c>
      <c r="F3605">
        <v>46201.833333333336</v>
      </c>
      <c r="G3605">
        <v>46202.833333333336</v>
      </c>
      <c r="H3605">
        <v>46173.833333333336</v>
      </c>
      <c r="I3605">
        <v>46203.833333333336</v>
      </c>
      <c r="J3605" s="1" t="s">
        <v>3777</v>
      </c>
      <c r="K3605" s="1" t="s">
        <v>107</v>
      </c>
      <c r="L3605" s="1" t="s">
        <v>3778</v>
      </c>
      <c r="M3605" s="1" t="s">
        <v>3820</v>
      </c>
      <c r="N3605" s="1" t="s">
        <v>3738</v>
      </c>
      <c r="O3605" s="1" t="s">
        <v>49</v>
      </c>
      <c r="P3605">
        <v>133.16300000000001</v>
      </c>
      <c r="Q3605" s="1" t="s">
        <v>3780</v>
      </c>
      <c r="R3605">
        <v>0.5</v>
      </c>
      <c r="S3605" s="1" t="s">
        <v>51</v>
      </c>
      <c r="T3605" s="1" t="s">
        <v>52</v>
      </c>
      <c r="U3605">
        <v>66.581500000000005</v>
      </c>
      <c r="V3605">
        <v>61.255000000000003</v>
      </c>
      <c r="W3605">
        <v>61.255000000000003</v>
      </c>
      <c r="X3605" s="1" t="s">
        <v>53</v>
      </c>
      <c r="Y3605" s="1" t="s">
        <v>49</v>
      </c>
      <c r="Z3605" s="1" t="s">
        <v>3778</v>
      </c>
      <c r="AA3605" s="1" t="s">
        <v>3817</v>
      </c>
      <c r="AB3605" s="1" t="s">
        <v>3790</v>
      </c>
      <c r="AC3605" s="1" t="s">
        <v>125</v>
      </c>
      <c r="AD3605" s="1" t="s">
        <v>3791</v>
      </c>
      <c r="AE3605" s="1" t="s">
        <v>3792</v>
      </c>
      <c r="AF3605" s="1" t="s">
        <v>70</v>
      </c>
      <c r="AG3605" s="1" t="s">
        <v>3745</v>
      </c>
      <c r="AH3605">
        <v>1801</v>
      </c>
      <c r="AI3605" s="1" t="s">
        <v>113</v>
      </c>
      <c r="AJ3605" s="1" t="s">
        <v>114</v>
      </c>
      <c r="AK3605" s="1" t="s">
        <v>115</v>
      </c>
      <c r="AL3605">
        <v>1</v>
      </c>
      <c r="AM3605" s="1" t="s">
        <v>7381</v>
      </c>
      <c r="AN3605" s="2">
        <v>46174</v>
      </c>
      <c r="AO3605" s="3">
        <v>46174</v>
      </c>
    </row>
    <row r="3606" spans="1:41">
      <c r="A3606" s="1" t="s">
        <v>7382</v>
      </c>
      <c r="B3606" s="1" t="s">
        <v>3733</v>
      </c>
      <c r="E3606" s="1" t="s">
        <v>3734</v>
      </c>
      <c r="F3606">
        <v>46201.833333333336</v>
      </c>
      <c r="G3606">
        <v>46202.833333333336</v>
      </c>
      <c r="H3606">
        <v>46173.833333333336</v>
      </c>
      <c r="I3606">
        <v>46203.833333333336</v>
      </c>
      <c r="J3606" s="1" t="s">
        <v>7383</v>
      </c>
      <c r="K3606" s="1" t="s">
        <v>3719</v>
      </c>
      <c r="L3606" s="1" t="s">
        <v>7384</v>
      </c>
      <c r="M3606" s="1" t="s">
        <v>3721</v>
      </c>
      <c r="N3606" s="1" t="s">
        <v>3722</v>
      </c>
      <c r="O3606" s="1" t="s">
        <v>49</v>
      </c>
      <c r="P3606">
        <v>0</v>
      </c>
      <c r="Q3606" s="1" t="s">
        <v>49</v>
      </c>
      <c r="R3606" t="s">
        <v>56</v>
      </c>
      <c r="S3606" s="1" t="s">
        <v>49</v>
      </c>
      <c r="T3606" s="1" t="s">
        <v>52</v>
      </c>
      <c r="U3606">
        <v>0</v>
      </c>
      <c r="V3606">
        <v>-4500</v>
      </c>
      <c r="W3606">
        <v>-4500</v>
      </c>
      <c r="X3606" s="1" t="s">
        <v>3720</v>
      </c>
      <c r="Y3606" s="1" t="s">
        <v>49</v>
      </c>
      <c r="Z3606" s="1" t="s">
        <v>7384</v>
      </c>
      <c r="AA3606" s="1" t="s">
        <v>7385</v>
      </c>
      <c r="AB3606" s="1" t="s">
        <v>3742</v>
      </c>
      <c r="AC3606" s="1" t="s">
        <v>67</v>
      </c>
      <c r="AD3606" s="1" t="s">
        <v>3743</v>
      </c>
      <c r="AE3606" s="1" t="s">
        <v>3744</v>
      </c>
      <c r="AF3606" s="1" t="s">
        <v>70</v>
      </c>
      <c r="AG3606" s="1" t="s">
        <v>3745</v>
      </c>
      <c r="AH3606">
        <v>1802</v>
      </c>
      <c r="AI3606" s="1" t="s">
        <v>113</v>
      </c>
      <c r="AJ3606" s="1" t="s">
        <v>114</v>
      </c>
      <c r="AK3606" s="1" t="s">
        <v>115</v>
      </c>
      <c r="AL3606">
        <v>1</v>
      </c>
      <c r="AM3606" s="1" t="s">
        <v>7386</v>
      </c>
      <c r="AN3606" s="2">
        <v>46174</v>
      </c>
      <c r="AO3606" s="3">
        <v>46174</v>
      </c>
    </row>
    <row r="3607" spans="1:41">
      <c r="A3607" s="1" t="s">
        <v>7387</v>
      </c>
      <c r="B3607" s="1" t="s">
        <v>3733</v>
      </c>
      <c r="E3607" s="1" t="s">
        <v>3787</v>
      </c>
      <c r="F3607">
        <v>46159.833333333336</v>
      </c>
      <c r="G3607">
        <v>46160.833333333336</v>
      </c>
      <c r="H3607">
        <v>46142.833333333336</v>
      </c>
      <c r="I3607">
        <v>46173.833333333336</v>
      </c>
      <c r="J3607" s="1" t="s">
        <v>3769</v>
      </c>
      <c r="K3607" s="1" t="s">
        <v>87</v>
      </c>
      <c r="L3607" s="1" t="s">
        <v>7388</v>
      </c>
      <c r="M3607" s="1" t="s">
        <v>3721</v>
      </c>
      <c r="N3607" s="1" t="s">
        <v>3722</v>
      </c>
      <c r="O3607" s="1" t="s">
        <v>49</v>
      </c>
      <c r="P3607">
        <v>0</v>
      </c>
      <c r="Q3607" s="1" t="s">
        <v>49</v>
      </c>
      <c r="R3607" t="s">
        <v>56</v>
      </c>
      <c r="S3607" s="1" t="s">
        <v>49</v>
      </c>
      <c r="T3607" s="1" t="s">
        <v>52</v>
      </c>
      <c r="U3607">
        <v>0</v>
      </c>
      <c r="V3607">
        <v>-600</v>
      </c>
      <c r="W3607">
        <v>-600</v>
      </c>
      <c r="X3607" s="1" t="s">
        <v>7389</v>
      </c>
      <c r="Y3607" s="1" t="s">
        <v>49</v>
      </c>
      <c r="Z3607" s="1" t="s">
        <v>7388</v>
      </c>
      <c r="AA3607" s="1" t="s">
        <v>3789</v>
      </c>
      <c r="AB3607" s="1" t="s">
        <v>3790</v>
      </c>
      <c r="AC3607" s="1" t="s">
        <v>125</v>
      </c>
      <c r="AD3607" s="1" t="s">
        <v>3791</v>
      </c>
      <c r="AE3607" s="1" t="s">
        <v>3792</v>
      </c>
      <c r="AF3607" s="1" t="s">
        <v>70</v>
      </c>
      <c r="AG3607" s="1" t="s">
        <v>3745</v>
      </c>
      <c r="AH3607">
        <v>1803</v>
      </c>
      <c r="AI3607" s="1" t="s">
        <v>70</v>
      </c>
      <c r="AJ3607" s="1" t="s">
        <v>71</v>
      </c>
      <c r="AK3607" s="1" t="s">
        <v>72</v>
      </c>
      <c r="AL3607">
        <v>1</v>
      </c>
      <c r="AM3607" s="1" t="s">
        <v>7390</v>
      </c>
      <c r="AN3607" s="2">
        <v>46143</v>
      </c>
      <c r="AO3607" s="3">
        <v>46143</v>
      </c>
    </row>
    <row r="3608" spans="1:41">
      <c r="A3608" s="1" t="s">
        <v>3806</v>
      </c>
      <c r="B3608" s="1" t="s">
        <v>3733</v>
      </c>
      <c r="E3608" s="1" t="s">
        <v>3787</v>
      </c>
      <c r="F3608">
        <v>46112.833333333336</v>
      </c>
      <c r="G3608">
        <v>46113.833333333336</v>
      </c>
      <c r="H3608">
        <v>46112.833333333336</v>
      </c>
      <c r="I3608">
        <v>46142.833333333336</v>
      </c>
      <c r="J3608" s="1" t="s">
        <v>3760</v>
      </c>
      <c r="K3608" s="1" t="s">
        <v>76</v>
      </c>
      <c r="L3608" s="1" t="s">
        <v>3761</v>
      </c>
      <c r="M3608" s="1" t="s">
        <v>3807</v>
      </c>
      <c r="N3608" s="1" t="s">
        <v>3738</v>
      </c>
      <c r="O3608" s="1" t="s">
        <v>49</v>
      </c>
      <c r="P3608">
        <v>137.8545</v>
      </c>
      <c r="Q3608" s="1" t="s">
        <v>3763</v>
      </c>
      <c r="R3608">
        <v>2.5999876681573688E-2</v>
      </c>
      <c r="S3608" s="1" t="s">
        <v>51</v>
      </c>
      <c r="T3608" s="1" t="s">
        <v>52</v>
      </c>
      <c r="U3608">
        <v>3.5842000000000001</v>
      </c>
      <c r="V3608">
        <v>3.3085</v>
      </c>
      <c r="W3608">
        <v>3.3085</v>
      </c>
      <c r="X3608" s="1" t="s">
        <v>53</v>
      </c>
      <c r="Y3608" s="1" t="s">
        <v>49</v>
      </c>
      <c r="Z3608" s="1" t="s">
        <v>3761</v>
      </c>
      <c r="AA3608" s="1" t="s">
        <v>3789</v>
      </c>
      <c r="AB3608" s="1" t="s">
        <v>3790</v>
      </c>
      <c r="AC3608" s="1" t="s">
        <v>125</v>
      </c>
      <c r="AD3608" s="1" t="s">
        <v>3791</v>
      </c>
      <c r="AE3608" s="1" t="s">
        <v>3792</v>
      </c>
      <c r="AF3608" s="1" t="s">
        <v>70</v>
      </c>
      <c r="AG3608" s="1" t="s">
        <v>3745</v>
      </c>
      <c r="AH3608">
        <v>1804</v>
      </c>
      <c r="AI3608" s="1" t="s">
        <v>70</v>
      </c>
      <c r="AJ3608" s="1" t="s">
        <v>71</v>
      </c>
      <c r="AK3608" s="1" t="s">
        <v>72</v>
      </c>
      <c r="AL3608">
        <v>1</v>
      </c>
      <c r="AM3608" s="1" t="s">
        <v>3808</v>
      </c>
      <c r="AN3608" s="2">
        <v>46082</v>
      </c>
      <c r="AO3608" s="3">
        <v>46082</v>
      </c>
    </row>
    <row r="3609" spans="1:41">
      <c r="A3609" s="1" t="s">
        <v>7391</v>
      </c>
      <c r="B3609" s="1" t="s">
        <v>3733</v>
      </c>
      <c r="E3609" s="1" t="s">
        <v>3734</v>
      </c>
      <c r="F3609">
        <v>46113.833333333336</v>
      </c>
      <c r="G3609">
        <v>46114.833333333336</v>
      </c>
      <c r="H3609">
        <v>46112.833333333336</v>
      </c>
      <c r="I3609">
        <v>46142.833333333336</v>
      </c>
      <c r="J3609" s="1" t="s">
        <v>3760</v>
      </c>
      <c r="K3609" s="1" t="s">
        <v>76</v>
      </c>
      <c r="L3609" s="1" t="s">
        <v>3761</v>
      </c>
      <c r="M3609" s="1" t="s">
        <v>3766</v>
      </c>
      <c r="N3609" s="1" t="s">
        <v>3738</v>
      </c>
      <c r="O3609" s="1" t="s">
        <v>49</v>
      </c>
      <c r="P3609">
        <v>312.80349999999999</v>
      </c>
      <c r="Q3609" s="1" t="s">
        <v>3763</v>
      </c>
      <c r="R3609">
        <v>2.600002877205658E-2</v>
      </c>
      <c r="S3609" s="1" t="s">
        <v>51</v>
      </c>
      <c r="T3609" s="1" t="s">
        <v>52</v>
      </c>
      <c r="U3609">
        <v>8.1328999999999994</v>
      </c>
      <c r="V3609">
        <v>-300</v>
      </c>
      <c r="W3609">
        <v>-300</v>
      </c>
      <c r="X3609" s="1" t="s">
        <v>53</v>
      </c>
      <c r="Y3609" s="1" t="s">
        <v>49</v>
      </c>
      <c r="Z3609" s="1" t="s">
        <v>3761</v>
      </c>
      <c r="AA3609" s="1" t="s">
        <v>3741</v>
      </c>
      <c r="AB3609" s="1" t="s">
        <v>3742</v>
      </c>
      <c r="AC3609" s="1" t="s">
        <v>67</v>
      </c>
      <c r="AD3609" s="1" t="s">
        <v>3743</v>
      </c>
      <c r="AE3609" s="1" t="s">
        <v>3744</v>
      </c>
      <c r="AF3609" s="1" t="s">
        <v>70</v>
      </c>
      <c r="AG3609" s="1" t="s">
        <v>3745</v>
      </c>
      <c r="AH3609">
        <v>1805</v>
      </c>
      <c r="AI3609" s="1" t="s">
        <v>70</v>
      </c>
      <c r="AJ3609" s="1" t="s">
        <v>71</v>
      </c>
      <c r="AK3609" s="1" t="s">
        <v>72</v>
      </c>
      <c r="AL3609">
        <v>1</v>
      </c>
      <c r="AM3609" s="1" t="s">
        <v>7392</v>
      </c>
      <c r="AN3609" s="2">
        <v>46113</v>
      </c>
      <c r="AO3609" s="3">
        <v>46113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00BD5-A9BF-4498-9448-E39693C20BB9}">
  <dimension ref="A1:J9"/>
  <sheetViews>
    <sheetView workbookViewId="0">
      <selection activeCell="I3" sqref="I3"/>
    </sheetView>
  </sheetViews>
  <sheetFormatPr defaultRowHeight="14.4"/>
  <cols>
    <col min="1" max="1" width="10.44140625" customWidth="1"/>
    <col min="2" max="2" width="21.21875" customWidth="1"/>
    <col min="3" max="3" width="19.5546875" customWidth="1"/>
    <col min="4" max="4" width="24.88671875" customWidth="1"/>
    <col min="5" max="5" width="25" customWidth="1"/>
    <col min="6" max="6" width="18.109375" customWidth="1"/>
    <col min="7" max="7" width="19.88671875" customWidth="1"/>
    <col min="8" max="8" width="13.88671875" customWidth="1"/>
    <col min="9" max="9" width="17" customWidth="1"/>
  </cols>
  <sheetData>
    <row r="1" spans="1:10" ht="43.2">
      <c r="A1" s="43" t="s">
        <v>7576</v>
      </c>
      <c r="B1" s="43" t="s">
        <v>7577</v>
      </c>
      <c r="C1" s="43" t="s">
        <v>7578</v>
      </c>
      <c r="D1" s="43" t="s">
        <v>7579</v>
      </c>
      <c r="E1" s="43" t="s">
        <v>7580</v>
      </c>
      <c r="F1" s="43" t="s">
        <v>7475</v>
      </c>
      <c r="G1" s="43" t="s">
        <v>7581</v>
      </c>
      <c r="H1" s="43" t="s">
        <v>7519</v>
      </c>
      <c r="I1" s="43" t="s">
        <v>7582</v>
      </c>
      <c r="J1" s="43" t="s">
        <v>7554</v>
      </c>
    </row>
    <row r="2" spans="1:10" ht="72">
      <c r="A2" s="43" t="s">
        <v>7583</v>
      </c>
      <c r="B2" s="43" t="s">
        <v>7584</v>
      </c>
      <c r="C2" s="44">
        <v>1</v>
      </c>
      <c r="D2" s="43">
        <v>0</v>
      </c>
      <c r="E2" s="46">
        <f>SUM(Forecast_Query[blended_forecast])</f>
        <v>42687.033599310344</v>
      </c>
      <c r="F2" s="46">
        <f>SUM(Forecast_Query[approved_budget])</f>
        <v>54751.018445120004</v>
      </c>
      <c r="G2" s="46">
        <f>E2-F2</f>
        <v>-12063.98484580966</v>
      </c>
      <c r="H2" s="45">
        <f>IF(F2=0,"",G2/ABS(F2))</f>
        <v>-0.2203426564183836</v>
      </c>
      <c r="I2" s="46">
        <f>0</f>
        <v>0</v>
      </c>
      <c r="J2" s="43" t="str">
        <f>IF(F2=0,"No Budget",IF(G2&gt;0,"Over Budget",IF(G2&lt;0,"Within Budget","On Budget")))</f>
        <v>Within Budget</v>
      </c>
    </row>
    <row r="3" spans="1:10" ht="72">
      <c r="A3" s="43" t="s">
        <v>7585</v>
      </c>
      <c r="B3" s="43" t="s">
        <v>7587</v>
      </c>
      <c r="C3" s="44">
        <v>1.1499999999999999</v>
      </c>
      <c r="D3" s="43">
        <v>0</v>
      </c>
      <c r="E3" s="46">
        <f>$E$2*C3</f>
        <v>49090.088639206893</v>
      </c>
      <c r="F3" s="47">
        <f>$F$2</f>
        <v>54751.018445120004</v>
      </c>
      <c r="G3" s="47">
        <f>E3-F3</f>
        <v>-5660.9298059131106</v>
      </c>
      <c r="H3" s="45">
        <f>IF(F3=0,"",G3/ABS(F3))</f>
        <v>-0.10339405488114117</v>
      </c>
      <c r="I3" s="46">
        <f>E3-$E$2</f>
        <v>6403.0550398965497</v>
      </c>
      <c r="J3" s="43" t="str">
        <f>IF(F3=0,"No Budget",IF(G3&gt;0,"Over Budget",IF(G3&lt;0,"Within Budget","On Budget")))</f>
        <v>Within Budget</v>
      </c>
    </row>
    <row r="4" spans="1:10" ht="72">
      <c r="A4" s="43" t="s">
        <v>7586</v>
      </c>
      <c r="B4" s="43" t="s">
        <v>7588</v>
      </c>
      <c r="C4" s="44">
        <v>1</v>
      </c>
      <c r="D4" s="44">
        <v>0.1</v>
      </c>
      <c r="E4" s="46">
        <f>$E$2*(1-D4)</f>
        <v>38418.330239379313</v>
      </c>
      <c r="F4" s="47">
        <f>$F$2</f>
        <v>54751.018445120004</v>
      </c>
      <c r="G4" s="47">
        <f>E4-F4</f>
        <v>-16332.688205740691</v>
      </c>
      <c r="H4" s="45">
        <f>IF(F4=0,"",G4/ABS(F4))</f>
        <v>-0.2983083907765452</v>
      </c>
      <c r="I4" s="46">
        <f>E4-$E$2</f>
        <v>-4268.7033599310307</v>
      </c>
      <c r="J4" s="43" t="str">
        <f>IF(F4=0,"No Budget",IF(G4&gt;0,"Over Budget",IF(G4&lt;0,"Within Budget","On Budget")))</f>
        <v>Within Budget</v>
      </c>
    </row>
    <row r="7" spans="1:10">
      <c r="A7" s="17" t="s">
        <v>7589</v>
      </c>
    </row>
    <row r="8" spans="1:10">
      <c r="A8" s="17" t="s">
        <v>7590</v>
      </c>
    </row>
    <row r="9" spans="1:10">
      <c r="A9" s="17" t="s">
        <v>7591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5A668-0645-4BDE-9B50-9446F87634F9}">
  <dimension ref="A1:L19"/>
  <sheetViews>
    <sheetView workbookViewId="0">
      <selection sqref="A1:L19"/>
    </sheetView>
  </sheetViews>
  <sheetFormatPr defaultRowHeight="14.4"/>
  <cols>
    <col min="1" max="1" width="15.33203125" bestFit="1" customWidth="1"/>
    <col min="2" max="2" width="16.44140625" bestFit="1" customWidth="1"/>
    <col min="3" max="3" width="13" bestFit="1" customWidth="1"/>
    <col min="4" max="4" width="23.44140625" bestFit="1" customWidth="1"/>
    <col min="5" max="5" width="20.88671875" bestFit="1" customWidth="1"/>
    <col min="6" max="6" width="17.44140625" bestFit="1" customWidth="1"/>
    <col min="7" max="7" width="25" bestFit="1" customWidth="1"/>
    <col min="8" max="8" width="33.5546875" customWidth="1"/>
    <col min="9" max="9" width="23.21875" bestFit="1" customWidth="1"/>
    <col min="10" max="10" width="21.33203125" bestFit="1" customWidth="1"/>
    <col min="11" max="11" width="20.5546875" bestFit="1" customWidth="1"/>
    <col min="12" max="12" width="15.88671875" bestFit="1" customWidth="1"/>
  </cols>
  <sheetData>
    <row r="1" spans="1:12" ht="27.6">
      <c r="A1" s="3" t="s">
        <v>39</v>
      </c>
      <c r="B1" t="s">
        <v>1</v>
      </c>
      <c r="C1" t="s">
        <v>27</v>
      </c>
      <c r="D1" t="s">
        <v>7433</v>
      </c>
      <c r="E1" s="26" t="s">
        <v>7471</v>
      </c>
      <c r="F1" s="26" t="s">
        <v>7472</v>
      </c>
      <c r="G1" s="26" t="s">
        <v>7473</v>
      </c>
      <c r="H1" s="26" t="s">
        <v>7474</v>
      </c>
      <c r="I1" s="26" t="s">
        <v>7475</v>
      </c>
      <c r="J1" s="36" t="s">
        <v>7440</v>
      </c>
      <c r="K1" s="36" t="s">
        <v>7476</v>
      </c>
      <c r="L1" s="36" t="s">
        <v>7441</v>
      </c>
    </row>
    <row r="2" spans="1:12">
      <c r="A2" s="3">
        <v>46113</v>
      </c>
      <c r="B2" s="1" t="s">
        <v>42</v>
      </c>
      <c r="C2" s="1" t="s">
        <v>124</v>
      </c>
      <c r="D2" t="s">
        <v>7477</v>
      </c>
      <c r="E2">
        <f>SUMIFS(tblMonthly[actual_cost],tblMonthly[billing_month],Assumptions!$B$15,tblMonthly[provider_name],B2,tblMonthly[application],C2)</f>
        <v>6676.5577999999978</v>
      </c>
      <c r="F2" s="25">
        <f>_xlfn.XLOOKUP(B2,Assumptions!$F$5:$F$6,Assumptions!$G$5:$G$6,Assumptions!$B$16)</f>
        <v>0.04</v>
      </c>
      <c r="G2">
        <f>12*(YEAR(tblBudget[[#This Row],[billing_month]])-YEAR(Assumptions!$B$15))
+MONTH(tblBudget[[#This Row],[billing_month]])
-MONTH(Assumptions!$B$15)</f>
        <v>0</v>
      </c>
      <c r="H2" s="15">
        <f t="shared" ref="H2:H19" si="0">E2*(1+F2)^G2</f>
        <v>6676.5577999999978</v>
      </c>
      <c r="I2" s="14">
        <f>tblBudget[[#This Row],[calculated_budget]]</f>
        <v>6676.5577999999978</v>
      </c>
      <c r="J2" t="s">
        <v>7495</v>
      </c>
      <c r="K2" t="s">
        <v>7496</v>
      </c>
    </row>
    <row r="3" spans="1:12">
      <c r="A3" s="3">
        <v>46113</v>
      </c>
      <c r="B3" s="1" t="s">
        <v>42</v>
      </c>
      <c r="C3" s="1" t="s">
        <v>66</v>
      </c>
      <c r="D3" t="s">
        <v>7478</v>
      </c>
      <c r="E3">
        <f>SUMIFS(tblMonthly[actual_cost],tblMonthly[billing_month],Assumptions!$B$15,tblMonthly[provider_name],B3,tblMonthly[application],C3)</f>
        <v>17008.157699999996</v>
      </c>
      <c r="F3" s="25">
        <f>_xlfn.XLOOKUP(B3,Assumptions!$F$5:$F$6,Assumptions!$G$5:$G$6,Assumptions!$B$16)</f>
        <v>0.04</v>
      </c>
      <c r="G3">
        <f>12*(YEAR(tblBudget[[#This Row],[billing_month]])-YEAR(Assumptions!$B$15))
+MONTH(tblBudget[[#This Row],[billing_month]])
-MONTH(Assumptions!$B$15)</f>
        <v>0</v>
      </c>
      <c r="H3" s="15">
        <f t="shared" si="0"/>
        <v>17008.157699999996</v>
      </c>
      <c r="I3" s="14">
        <f>tblBudget[[#This Row],[calculated_budget]]</f>
        <v>17008.157699999996</v>
      </c>
      <c r="J3" t="s">
        <v>7495</v>
      </c>
      <c r="K3" t="s">
        <v>7496</v>
      </c>
    </row>
    <row r="4" spans="1:12">
      <c r="A4" s="3">
        <v>46113</v>
      </c>
      <c r="B4" s="1" t="s">
        <v>42</v>
      </c>
      <c r="C4" s="1" t="s">
        <v>56</v>
      </c>
      <c r="D4" t="s">
        <v>7479</v>
      </c>
      <c r="E4">
        <f>SUMIFS(tblMonthly[actual_cost],tblMonthly[billing_month],Assumptions!$B$15,tblMonthly[provider_name],B4,tblMonthly[application],C4)</f>
        <v>1613.8526999999999</v>
      </c>
      <c r="F4" s="25">
        <f>_xlfn.XLOOKUP(B4,Assumptions!$F$5:$F$6,Assumptions!$G$5:$G$6,Assumptions!$B$16)</f>
        <v>0.04</v>
      </c>
      <c r="G4">
        <f>12*(YEAR(tblBudget[[#This Row],[billing_month]])-YEAR(Assumptions!$B$15))
+MONTH(tblBudget[[#This Row],[billing_month]])
-MONTH(Assumptions!$B$15)</f>
        <v>0</v>
      </c>
      <c r="H4" s="15">
        <f t="shared" si="0"/>
        <v>1613.8526999999999</v>
      </c>
      <c r="I4" s="14">
        <f>tblBudget[[#This Row],[calculated_budget]]</f>
        <v>1613.8526999999999</v>
      </c>
      <c r="J4" t="s">
        <v>7495</v>
      </c>
      <c r="K4" t="s">
        <v>7496</v>
      </c>
    </row>
    <row r="5" spans="1:12">
      <c r="A5" s="3">
        <v>46113</v>
      </c>
      <c r="B5" s="1" t="s">
        <v>3733</v>
      </c>
      <c r="C5" s="1" t="s">
        <v>56</v>
      </c>
      <c r="D5" t="s">
        <v>7480</v>
      </c>
      <c r="E5">
        <f>SUMIFS(tblMonthly[actual_cost],tblMonthly[billing_month],Assumptions!$B$15,tblMonthly[provider_name],B5,tblMonthly[application],C5)</f>
        <v>2118.3359000000005</v>
      </c>
      <c r="F5" s="25">
        <f>_xlfn.XLOOKUP(B5,Assumptions!$F$5:$F$6,Assumptions!$G$5:$G$6,Assumptions!$B$16)</f>
        <v>0.06</v>
      </c>
      <c r="G5">
        <f>12*(YEAR(tblBudget[[#This Row],[billing_month]])-YEAR(Assumptions!$B$15))
+MONTH(tblBudget[[#This Row],[billing_month]])
-MONTH(Assumptions!$B$15)</f>
        <v>0</v>
      </c>
      <c r="H5" s="15">
        <f t="shared" si="0"/>
        <v>2118.3359000000005</v>
      </c>
      <c r="I5" s="14">
        <f>tblBudget[[#This Row],[calculated_budget]]</f>
        <v>2118.3359000000005</v>
      </c>
      <c r="J5" t="s">
        <v>7495</v>
      </c>
      <c r="K5" t="s">
        <v>7496</v>
      </c>
    </row>
    <row r="6" spans="1:12">
      <c r="A6" s="3">
        <v>46113</v>
      </c>
      <c r="B6" s="1" t="s">
        <v>3733</v>
      </c>
      <c r="C6" s="1" t="s">
        <v>3790</v>
      </c>
      <c r="D6" t="s">
        <v>7481</v>
      </c>
      <c r="E6">
        <f>SUMIFS(tblMonthly[actual_cost],tblMonthly[billing_month],Assumptions!$B$15,tblMonthly[provider_name],B6,tblMonthly[application],C6)</f>
        <v>6922.8599999999951</v>
      </c>
      <c r="F6" s="25">
        <f>_xlfn.XLOOKUP(B6,Assumptions!$F$5:$F$6,Assumptions!$G$5:$G$6,Assumptions!$B$16)</f>
        <v>0.06</v>
      </c>
      <c r="G6">
        <f>12*(YEAR(tblBudget[[#This Row],[billing_month]])-YEAR(Assumptions!$B$15))
+MONTH(tblBudget[[#This Row],[billing_month]])
-MONTH(Assumptions!$B$15)</f>
        <v>0</v>
      </c>
      <c r="H6" s="15">
        <f t="shared" si="0"/>
        <v>6922.8599999999951</v>
      </c>
      <c r="I6" s="14">
        <f>tblBudget[[#This Row],[calculated_budget]]</f>
        <v>6922.8599999999951</v>
      </c>
      <c r="J6" t="s">
        <v>7495</v>
      </c>
      <c r="K6" t="s">
        <v>7496</v>
      </c>
    </row>
    <row r="7" spans="1:12">
      <c r="A7" s="3">
        <v>46113</v>
      </c>
      <c r="B7" s="1" t="s">
        <v>3733</v>
      </c>
      <c r="C7" s="1" t="s">
        <v>3742</v>
      </c>
      <c r="D7" t="s">
        <v>7482</v>
      </c>
      <c r="E7">
        <f>SUMIFS(tblMonthly[actual_cost],tblMonthly[billing_month],Assumptions!$B$15,tblMonthly[provider_name],B7,tblMonthly[application],C7)</f>
        <v>15334.104100000008</v>
      </c>
      <c r="F7" s="25">
        <f>_xlfn.XLOOKUP(B7,Assumptions!$F$5:$F$6,Assumptions!$G$5:$G$6,Assumptions!$B$16)</f>
        <v>0.06</v>
      </c>
      <c r="G7">
        <f>12*(YEAR(tblBudget[[#This Row],[billing_month]])-YEAR(Assumptions!$B$15))
+MONTH(tblBudget[[#This Row],[billing_month]])
-MONTH(Assumptions!$B$15)</f>
        <v>0</v>
      </c>
      <c r="H7" s="15">
        <f t="shared" si="0"/>
        <v>15334.104100000008</v>
      </c>
      <c r="I7" s="14">
        <f>tblBudget[[#This Row],[calculated_budget]]</f>
        <v>15334.104100000008</v>
      </c>
      <c r="J7" t="s">
        <v>7495</v>
      </c>
      <c r="K7" t="s">
        <v>7496</v>
      </c>
    </row>
    <row r="8" spans="1:12">
      <c r="A8" s="3">
        <v>46143</v>
      </c>
      <c r="B8" s="1" t="s">
        <v>42</v>
      </c>
      <c r="C8" s="1" t="s">
        <v>124</v>
      </c>
      <c r="D8" t="s">
        <v>7483</v>
      </c>
      <c r="E8">
        <f>SUMIFS(tblMonthly[actual_cost],tblMonthly[billing_month],Assumptions!$B$15,tblMonthly[provider_name],B8,tblMonthly[application],C8)</f>
        <v>6676.5577999999978</v>
      </c>
      <c r="F8" s="25">
        <f>_xlfn.XLOOKUP(B8,Assumptions!$F$5:$F$6,Assumptions!$G$5:$G$6,Assumptions!$B$16)</f>
        <v>0.04</v>
      </c>
      <c r="G8">
        <f>12*(YEAR(tblBudget[[#This Row],[billing_month]])-YEAR(Assumptions!$B$15))
+MONTH(tblBudget[[#This Row],[billing_month]])
-MONTH(Assumptions!$B$15)</f>
        <v>1</v>
      </c>
      <c r="H8" s="15">
        <f t="shared" si="0"/>
        <v>6943.6201119999978</v>
      </c>
      <c r="I8" s="14">
        <f>tblBudget[[#This Row],[calculated_budget]]</f>
        <v>6943.6201119999978</v>
      </c>
      <c r="J8" t="s">
        <v>7495</v>
      </c>
      <c r="K8" t="s">
        <v>7496</v>
      </c>
    </row>
    <row r="9" spans="1:12">
      <c r="A9" s="3">
        <v>46143</v>
      </c>
      <c r="B9" s="1" t="s">
        <v>42</v>
      </c>
      <c r="C9" s="1" t="s">
        <v>66</v>
      </c>
      <c r="D9" t="s">
        <v>7484</v>
      </c>
      <c r="E9">
        <f>SUMIFS(tblMonthly[actual_cost],tblMonthly[billing_month],Assumptions!$B$15,tblMonthly[provider_name],B9,tblMonthly[application],C9)</f>
        <v>17008.157699999996</v>
      </c>
      <c r="F9" s="25">
        <f>_xlfn.XLOOKUP(B9,Assumptions!$F$5:$F$6,Assumptions!$G$5:$G$6,Assumptions!$B$16)</f>
        <v>0.04</v>
      </c>
      <c r="G9">
        <f>12*(YEAR(tblBudget[[#This Row],[billing_month]])-YEAR(Assumptions!$B$15))
+MONTH(tblBudget[[#This Row],[billing_month]])
-MONTH(Assumptions!$B$15)</f>
        <v>1</v>
      </c>
      <c r="H9" s="15">
        <f t="shared" si="0"/>
        <v>17688.484007999996</v>
      </c>
      <c r="I9" s="14">
        <f>tblBudget[[#This Row],[calculated_budget]]</f>
        <v>17688.484007999996</v>
      </c>
      <c r="J9" t="s">
        <v>7495</v>
      </c>
      <c r="K9" t="s">
        <v>7496</v>
      </c>
    </row>
    <row r="10" spans="1:12">
      <c r="A10" s="3">
        <v>46143</v>
      </c>
      <c r="B10" s="1" t="s">
        <v>42</v>
      </c>
      <c r="C10" s="1" t="s">
        <v>56</v>
      </c>
      <c r="D10" t="s">
        <v>7485</v>
      </c>
      <c r="E10">
        <f>SUMIFS(tblMonthly[actual_cost],tblMonthly[billing_month],Assumptions!$B$15,tblMonthly[provider_name],B10,tblMonthly[application],C10)</f>
        <v>1613.8526999999999</v>
      </c>
      <c r="F10" s="25">
        <f>_xlfn.XLOOKUP(B10,Assumptions!$F$5:$F$6,Assumptions!$G$5:$G$6,Assumptions!$B$16)</f>
        <v>0.04</v>
      </c>
      <c r="G10">
        <f>12*(YEAR(tblBudget[[#This Row],[billing_month]])-YEAR(Assumptions!$B$15))
+MONTH(tblBudget[[#This Row],[billing_month]])
-MONTH(Assumptions!$B$15)</f>
        <v>1</v>
      </c>
      <c r="H10" s="15">
        <f t="shared" si="0"/>
        <v>1678.406808</v>
      </c>
      <c r="I10" s="14">
        <f>tblBudget[[#This Row],[calculated_budget]]</f>
        <v>1678.406808</v>
      </c>
      <c r="J10" t="s">
        <v>7495</v>
      </c>
      <c r="K10" t="s">
        <v>7496</v>
      </c>
    </row>
    <row r="11" spans="1:12">
      <c r="A11" s="3">
        <v>46143</v>
      </c>
      <c r="B11" s="1" t="s">
        <v>3733</v>
      </c>
      <c r="C11" s="1" t="s">
        <v>56</v>
      </c>
      <c r="D11" t="s">
        <v>7486</v>
      </c>
      <c r="E11">
        <f>SUMIFS(tblMonthly[actual_cost],tblMonthly[billing_month],Assumptions!$B$15,tblMonthly[provider_name],B11,tblMonthly[application],C11)</f>
        <v>2118.3359000000005</v>
      </c>
      <c r="F11" s="25">
        <f>_xlfn.XLOOKUP(B11,Assumptions!$F$5:$F$6,Assumptions!$G$5:$G$6,Assumptions!$B$16)</f>
        <v>0.06</v>
      </c>
      <c r="G11">
        <f>12*(YEAR(tblBudget[[#This Row],[billing_month]])-YEAR(Assumptions!$B$15))
+MONTH(tblBudget[[#This Row],[billing_month]])
-MONTH(Assumptions!$B$15)</f>
        <v>1</v>
      </c>
      <c r="H11" s="15">
        <f t="shared" si="0"/>
        <v>2245.4360540000007</v>
      </c>
      <c r="I11" s="14">
        <f>tblBudget[[#This Row],[calculated_budget]]</f>
        <v>2245.4360540000007</v>
      </c>
      <c r="J11" t="s">
        <v>7495</v>
      </c>
      <c r="K11" t="s">
        <v>7496</v>
      </c>
    </row>
    <row r="12" spans="1:12">
      <c r="A12" s="3">
        <v>46143</v>
      </c>
      <c r="B12" s="1" t="s">
        <v>3733</v>
      </c>
      <c r="C12" s="1" t="s">
        <v>3790</v>
      </c>
      <c r="D12" t="s">
        <v>7487</v>
      </c>
      <c r="E12">
        <f>SUMIFS(tblMonthly[actual_cost],tblMonthly[billing_month],Assumptions!$B$15,tblMonthly[provider_name],B12,tblMonthly[application],C12)</f>
        <v>6922.8599999999951</v>
      </c>
      <c r="F12" s="25">
        <f>_xlfn.XLOOKUP(B12,Assumptions!$F$5:$F$6,Assumptions!$G$5:$G$6,Assumptions!$B$16)</f>
        <v>0.06</v>
      </c>
      <c r="G12">
        <f>12*(YEAR(tblBudget[[#This Row],[billing_month]])-YEAR(Assumptions!$B$15))
+MONTH(tblBudget[[#This Row],[billing_month]])
-MONTH(Assumptions!$B$15)</f>
        <v>1</v>
      </c>
      <c r="H12" s="15">
        <f t="shared" si="0"/>
        <v>7338.2315999999955</v>
      </c>
      <c r="I12" s="14">
        <f>tblBudget[[#This Row],[calculated_budget]]</f>
        <v>7338.2315999999955</v>
      </c>
      <c r="J12" t="s">
        <v>7495</v>
      </c>
      <c r="K12" t="s">
        <v>7496</v>
      </c>
    </row>
    <row r="13" spans="1:12">
      <c r="A13" s="3">
        <v>46143</v>
      </c>
      <c r="B13" s="1" t="s">
        <v>3733</v>
      </c>
      <c r="C13" s="1" t="s">
        <v>3742</v>
      </c>
      <c r="D13" t="s">
        <v>7488</v>
      </c>
      <c r="E13">
        <f>SUMIFS(tblMonthly[actual_cost],tblMonthly[billing_month],Assumptions!$B$15,tblMonthly[provider_name],B13,tblMonthly[application],C13)</f>
        <v>15334.104100000008</v>
      </c>
      <c r="F13" s="25">
        <f>_xlfn.XLOOKUP(B13,Assumptions!$F$5:$F$6,Assumptions!$G$5:$G$6,Assumptions!$B$16)</f>
        <v>0.06</v>
      </c>
      <c r="G13">
        <f>12*(YEAR(tblBudget[[#This Row],[billing_month]])-YEAR(Assumptions!$B$15))
+MONTH(tblBudget[[#This Row],[billing_month]])
-MONTH(Assumptions!$B$15)</f>
        <v>1</v>
      </c>
      <c r="H13" s="15">
        <f t="shared" si="0"/>
        <v>16254.150346000009</v>
      </c>
      <c r="I13" s="14">
        <f>tblBudget[[#This Row],[calculated_budget]]</f>
        <v>16254.150346000009</v>
      </c>
      <c r="J13" t="s">
        <v>7495</v>
      </c>
      <c r="K13" t="s">
        <v>7496</v>
      </c>
    </row>
    <row r="14" spans="1:12">
      <c r="A14" s="3">
        <v>46174</v>
      </c>
      <c r="B14" s="1" t="s">
        <v>42</v>
      </c>
      <c r="C14" s="1" t="s">
        <v>124</v>
      </c>
      <c r="D14" t="s">
        <v>7489</v>
      </c>
      <c r="E14">
        <f>SUMIFS(tblMonthly[actual_cost],tblMonthly[billing_month],Assumptions!$B$15,tblMonthly[provider_name],B14,tblMonthly[application],C14)</f>
        <v>6676.5577999999978</v>
      </c>
      <c r="F14" s="25">
        <f>_xlfn.XLOOKUP(B14,Assumptions!$F$5:$F$6,Assumptions!$G$5:$G$6,Assumptions!$B$16)</f>
        <v>0.04</v>
      </c>
      <c r="G14">
        <f>12*(YEAR(tblBudget[[#This Row],[billing_month]])-YEAR(Assumptions!$B$15))
+MONTH(tblBudget[[#This Row],[billing_month]])
-MONTH(Assumptions!$B$15)</f>
        <v>2</v>
      </c>
      <c r="H14" s="15">
        <f t="shared" si="0"/>
        <v>7221.3649164799981</v>
      </c>
      <c r="I14" s="14">
        <f>tblBudget[[#This Row],[calculated_budget]]</f>
        <v>7221.3649164799981</v>
      </c>
      <c r="J14" t="s">
        <v>7495</v>
      </c>
      <c r="K14" t="s">
        <v>7496</v>
      </c>
    </row>
    <row r="15" spans="1:12">
      <c r="A15" s="3">
        <v>46174</v>
      </c>
      <c r="B15" s="1" t="s">
        <v>42</v>
      </c>
      <c r="C15" s="1" t="s">
        <v>66</v>
      </c>
      <c r="D15" t="s">
        <v>7490</v>
      </c>
      <c r="E15">
        <f>SUMIFS(tblMonthly[actual_cost],tblMonthly[billing_month],Assumptions!$B$15,tblMonthly[provider_name],B15,tblMonthly[application],C15)</f>
        <v>17008.157699999996</v>
      </c>
      <c r="F15" s="25">
        <f>_xlfn.XLOOKUP(B15,Assumptions!$F$5:$F$6,Assumptions!$G$5:$G$6,Assumptions!$B$16)</f>
        <v>0.04</v>
      </c>
      <c r="G15">
        <f>12*(YEAR(tblBudget[[#This Row],[billing_month]])-YEAR(Assumptions!$B$15))
+MONTH(tblBudget[[#This Row],[billing_month]])
-MONTH(Assumptions!$B$15)</f>
        <v>2</v>
      </c>
      <c r="H15" s="15">
        <f t="shared" si="0"/>
        <v>18396.023368319999</v>
      </c>
      <c r="I15" s="14">
        <f>tblBudget[[#This Row],[calculated_budget]]</f>
        <v>18396.023368319999</v>
      </c>
      <c r="J15" t="s">
        <v>7495</v>
      </c>
      <c r="K15" t="s">
        <v>7496</v>
      </c>
    </row>
    <row r="16" spans="1:12">
      <c r="A16" s="3">
        <v>46174</v>
      </c>
      <c r="B16" s="1" t="s">
        <v>42</v>
      </c>
      <c r="C16" s="1" t="s">
        <v>56</v>
      </c>
      <c r="D16" t="s">
        <v>7491</v>
      </c>
      <c r="E16">
        <f>SUMIFS(tblMonthly[actual_cost],tblMonthly[billing_month],Assumptions!$B$15,tblMonthly[provider_name],B16,tblMonthly[application],C16)</f>
        <v>1613.8526999999999</v>
      </c>
      <c r="F16" s="25">
        <f>_xlfn.XLOOKUP(B16,Assumptions!$F$5:$F$6,Assumptions!$G$5:$G$6,Assumptions!$B$16)</f>
        <v>0.04</v>
      </c>
      <c r="G16">
        <f>12*(YEAR(tblBudget[[#This Row],[billing_month]])-YEAR(Assumptions!$B$15))
+MONTH(tblBudget[[#This Row],[billing_month]])
-MONTH(Assumptions!$B$15)</f>
        <v>2</v>
      </c>
      <c r="H16" s="15">
        <f t="shared" si="0"/>
        <v>1745.5430803200002</v>
      </c>
      <c r="I16" s="14">
        <f>tblBudget[[#This Row],[calculated_budget]]</f>
        <v>1745.5430803200002</v>
      </c>
      <c r="J16" t="s">
        <v>7495</v>
      </c>
      <c r="K16" t="s">
        <v>7496</v>
      </c>
    </row>
    <row r="17" spans="1:11">
      <c r="A17" s="3">
        <v>46174</v>
      </c>
      <c r="B17" s="1" t="s">
        <v>3733</v>
      </c>
      <c r="C17" s="1" t="s">
        <v>56</v>
      </c>
      <c r="D17" t="s">
        <v>7492</v>
      </c>
      <c r="E17">
        <f>SUMIFS(tblMonthly[actual_cost],tblMonthly[billing_month],Assumptions!$B$15,tblMonthly[provider_name],B17,tblMonthly[application],C17)</f>
        <v>2118.3359000000005</v>
      </c>
      <c r="F17" s="25">
        <f>_xlfn.XLOOKUP(B17,Assumptions!$F$5:$F$6,Assumptions!$G$5:$G$6,Assumptions!$B$16)</f>
        <v>0.06</v>
      </c>
      <c r="G17">
        <f>12*(YEAR(tblBudget[[#This Row],[billing_month]])-YEAR(Assumptions!$B$15))
+MONTH(tblBudget[[#This Row],[billing_month]])
-MONTH(Assumptions!$B$15)</f>
        <v>2</v>
      </c>
      <c r="H17" s="15">
        <f t="shared" si="0"/>
        <v>2380.1622172400007</v>
      </c>
      <c r="I17" s="14">
        <f>tblBudget[[#This Row],[calculated_budget]]</f>
        <v>2380.1622172400007</v>
      </c>
      <c r="J17" t="s">
        <v>7495</v>
      </c>
      <c r="K17" t="s">
        <v>7496</v>
      </c>
    </row>
    <row r="18" spans="1:11">
      <c r="A18" s="3">
        <v>46174</v>
      </c>
      <c r="B18" s="1" t="s">
        <v>3733</v>
      </c>
      <c r="C18" s="1" t="s">
        <v>3790</v>
      </c>
      <c r="D18" t="s">
        <v>7493</v>
      </c>
      <c r="E18">
        <f>SUMIFS(tblMonthly[actual_cost],tblMonthly[billing_month],Assumptions!$B$15,tblMonthly[provider_name],B18,tblMonthly[application],C18)</f>
        <v>6922.8599999999951</v>
      </c>
      <c r="F18" s="25">
        <f>_xlfn.XLOOKUP(B18,Assumptions!$F$5:$F$6,Assumptions!$G$5:$G$6,Assumptions!$B$16)</f>
        <v>0.06</v>
      </c>
      <c r="G18">
        <f>12*(YEAR(tblBudget[[#This Row],[billing_month]])-YEAR(Assumptions!$B$15))
+MONTH(tblBudget[[#This Row],[billing_month]])
-MONTH(Assumptions!$B$15)</f>
        <v>2</v>
      </c>
      <c r="H18" s="15">
        <f t="shared" si="0"/>
        <v>7778.5254959999957</v>
      </c>
      <c r="I18" s="14">
        <f>tblBudget[[#This Row],[calculated_budget]]</f>
        <v>7778.5254959999957</v>
      </c>
      <c r="J18" t="s">
        <v>7495</v>
      </c>
      <c r="K18" t="s">
        <v>7496</v>
      </c>
    </row>
    <row r="19" spans="1:11">
      <c r="A19" s="3">
        <v>46174</v>
      </c>
      <c r="B19" s="1" t="s">
        <v>3733</v>
      </c>
      <c r="C19" s="1" t="s">
        <v>3742</v>
      </c>
      <c r="D19" t="s">
        <v>7494</v>
      </c>
      <c r="E19">
        <f>SUMIFS(tblMonthly[actual_cost],tblMonthly[billing_month],Assumptions!$B$15,tblMonthly[provider_name],B19,tblMonthly[application],C19)</f>
        <v>15334.104100000008</v>
      </c>
      <c r="F19" s="25">
        <f>_xlfn.XLOOKUP(B19,Assumptions!$F$5:$F$6,Assumptions!$G$5:$G$6,Assumptions!$B$16)</f>
        <v>0.06</v>
      </c>
      <c r="G19">
        <f>12*(YEAR(tblBudget[[#This Row],[billing_month]])-YEAR(Assumptions!$B$15))
+MONTH(tblBudget[[#This Row],[billing_month]])
-MONTH(Assumptions!$B$15)</f>
        <v>2</v>
      </c>
      <c r="H19" s="15">
        <f t="shared" si="0"/>
        <v>17229.399366760012</v>
      </c>
      <c r="I19" s="14">
        <f>tblBudget[[#This Row],[calculated_budget]]</f>
        <v>17229.399366760012</v>
      </c>
      <c r="J19" t="s">
        <v>7495</v>
      </c>
      <c r="K19" t="s">
        <v>7496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A2B7-B29E-4963-BAD7-150F2FBECA16}">
  <dimension ref="A1:R114"/>
  <sheetViews>
    <sheetView topLeftCell="A34" workbookViewId="0">
      <selection activeCell="C1" activeCellId="5" sqref="A4 A1 A2:A114 A1:A114 B1:B1048576 C1:C1048576"/>
    </sheetView>
  </sheetViews>
  <sheetFormatPr defaultRowHeight="14.4"/>
  <cols>
    <col min="1" max="1" width="15.21875" bestFit="1" customWidth="1"/>
    <col min="2" max="2" width="16.33203125" bestFit="1" customWidth="1"/>
    <col min="3" max="3" width="12.88671875" bestFit="1" customWidth="1"/>
    <col min="4" max="4" width="37.6640625" bestFit="1" customWidth="1"/>
    <col min="5" max="5" width="36.33203125" bestFit="1" customWidth="1"/>
    <col min="6" max="6" width="16.77734375" bestFit="1" customWidth="1"/>
    <col min="7" max="7" width="17.77734375" bestFit="1" customWidth="1"/>
    <col min="8" max="8" width="14.109375" bestFit="1" customWidth="1"/>
  </cols>
  <sheetData>
    <row r="1" spans="1:18">
      <c r="A1" t="s">
        <v>39</v>
      </c>
      <c r="B1" t="s">
        <v>1</v>
      </c>
      <c r="C1" t="s">
        <v>27</v>
      </c>
      <c r="D1" t="s">
        <v>9</v>
      </c>
      <c r="E1" t="s">
        <v>11</v>
      </c>
      <c r="F1" t="s">
        <v>16</v>
      </c>
      <c r="G1" t="s">
        <v>7528</v>
      </c>
      <c r="H1" t="s">
        <v>7529</v>
      </c>
      <c r="I1" t="s">
        <v>7530</v>
      </c>
      <c r="J1" t="s">
        <v>7531</v>
      </c>
      <c r="K1" t="s">
        <v>7532</v>
      </c>
      <c r="L1" t="s">
        <v>7533</v>
      </c>
      <c r="M1" t="s">
        <v>7534</v>
      </c>
      <c r="N1" t="s">
        <v>7535</v>
      </c>
      <c r="O1" t="s">
        <v>7536</v>
      </c>
      <c r="P1" t="s">
        <v>7537</v>
      </c>
      <c r="Q1" t="s">
        <v>7538</v>
      </c>
      <c r="R1" t="s">
        <v>7539</v>
      </c>
    </row>
    <row r="2" spans="1:18">
      <c r="A2" s="3">
        <v>46082</v>
      </c>
      <c r="B2" s="1" t="s">
        <v>42</v>
      </c>
      <c r="C2" s="1" t="s">
        <v>56</v>
      </c>
      <c r="D2" s="1" t="s">
        <v>44</v>
      </c>
      <c r="E2" s="1" t="s">
        <v>46</v>
      </c>
      <c r="F2" s="1" t="s">
        <v>50</v>
      </c>
      <c r="G2">
        <v>1110.1161999999999</v>
      </c>
      <c r="H2">
        <v>93.249799999999993</v>
      </c>
      <c r="I2" s="1">
        <f>SUMIFS(tblDrivers[current_quantity],tblDrivers[billing_month],EDATE(A2,-1),tblDrivers[provider_name],B2,tblDrivers[application],C2,tblDrivers[service_name],D2,tblDrivers[sku_description],E2,tblDrivers[consumed_unit],F2)</f>
        <v>0</v>
      </c>
      <c r="J2" s="1">
        <f>SUMIFS(tblDrivers[current_cost],tblDrivers[billing_month],EDATE(A2,-1),tblDrivers[provider_name],B2,tblDrivers[application],C2,tblDrivers[service_name],D2,tblDrivers[sku_description],E2,tblDrivers[consumed_unit],F2)</f>
        <v>0</v>
      </c>
      <c r="K2" s="25">
        <f t="shared" ref="K2:K65" si="0">IFERROR(H2/G2,0)</f>
        <v>8.4000035311618731E-2</v>
      </c>
      <c r="L2" s="1">
        <f t="shared" ref="L2:L33" si="1">IFERROR(J2/I2,0)</f>
        <v>0</v>
      </c>
      <c r="M2" s="1">
        <f t="shared" ref="M2:M33" si="2">IF(I2=0,0,(G2-I2)*L2)</f>
        <v>0</v>
      </c>
      <c r="N2" s="1">
        <f t="shared" ref="N2:N33" si="3">IF(I2=0,0,G2*(K2-L2))</f>
        <v>0</v>
      </c>
      <c r="O2" s="1">
        <f t="shared" ref="O2:O33" si="4">IF(AND(I2=0,G2&gt;0),H2,0)</f>
        <v>93.249799999999993</v>
      </c>
      <c r="P2" s="1">
        <f t="shared" ref="P2:P33" si="5">H2-J2</f>
        <v>93.249799999999993</v>
      </c>
      <c r="Q2" s="1">
        <f t="shared" ref="Q2:Q33" si="6">P2-(M2+N2+O2)</f>
        <v>0</v>
      </c>
      <c r="R2" s="1" t="str">
        <f t="shared" ref="R2:R33" si="7">IF(O2&lt;&gt;0,"Scope",IF(ABS(M2)&gt;=ABS(N2),"Usage","Rate"))</f>
        <v>Scope</v>
      </c>
    </row>
    <row r="3" spans="1:18">
      <c r="A3" s="3">
        <v>46082</v>
      </c>
      <c r="B3" s="1" t="s">
        <v>42</v>
      </c>
      <c r="C3" s="1" t="s">
        <v>66</v>
      </c>
      <c r="D3" s="1" t="s">
        <v>44</v>
      </c>
      <c r="E3" s="1" t="s">
        <v>46</v>
      </c>
      <c r="F3" s="1" t="s">
        <v>50</v>
      </c>
      <c r="G3">
        <v>1031.4063000000001</v>
      </c>
      <c r="H3">
        <v>86.638099999999994</v>
      </c>
      <c r="I3" s="1">
        <f>SUMIFS(tblDrivers[current_quantity],tblDrivers[billing_month],EDATE(A3,-1),tblDrivers[provider_name],B3,tblDrivers[application],C3,tblDrivers[service_name],D3,tblDrivers[sku_description],E3,tblDrivers[consumed_unit],F3)</f>
        <v>0</v>
      </c>
      <c r="J3" s="1">
        <f>SUMIFS(tblDrivers[current_cost],tblDrivers[billing_month],EDATE(A3,-1),tblDrivers[provider_name],B3,tblDrivers[application],C3,tblDrivers[service_name],D3,tblDrivers[sku_description],E3,tblDrivers[consumed_unit],F3)</f>
        <v>0</v>
      </c>
      <c r="K3" s="25">
        <f t="shared" si="0"/>
        <v>8.3999971689139363E-2</v>
      </c>
      <c r="L3" s="1">
        <f t="shared" si="1"/>
        <v>0</v>
      </c>
      <c r="M3" s="1">
        <f t="shared" si="2"/>
        <v>0</v>
      </c>
      <c r="N3" s="1">
        <f t="shared" si="3"/>
        <v>0</v>
      </c>
      <c r="O3" s="1">
        <f>IF(AND(I3=0,G3&gt;0),H3,0)</f>
        <v>86.638099999999994</v>
      </c>
      <c r="P3" s="1">
        <f t="shared" si="5"/>
        <v>86.638099999999994</v>
      </c>
      <c r="Q3" s="1">
        <f>P3-(M3+N3+O3)</f>
        <v>0</v>
      </c>
      <c r="R3" s="1" t="str">
        <f t="shared" si="7"/>
        <v>Scope</v>
      </c>
    </row>
    <row r="4" spans="1:18">
      <c r="A4" s="3">
        <v>46082</v>
      </c>
      <c r="B4" s="1" t="s">
        <v>42</v>
      </c>
      <c r="C4" s="1" t="s">
        <v>66</v>
      </c>
      <c r="D4" s="1" t="s">
        <v>75</v>
      </c>
      <c r="E4" s="1" t="s">
        <v>77</v>
      </c>
      <c r="F4" s="1" t="s">
        <v>79</v>
      </c>
      <c r="G4">
        <v>497.42090000000002</v>
      </c>
      <c r="H4">
        <v>10.694500000000001</v>
      </c>
      <c r="I4" s="1">
        <f>SUMIFS(tblDrivers[current_quantity],tblDrivers[billing_month],EDATE(A4,-1),tblDrivers[provider_name],B4,tblDrivers[application],C4,tblDrivers[service_name],D4,tblDrivers[sku_description],E4,tblDrivers[consumed_unit],F4)</f>
        <v>0</v>
      </c>
      <c r="J4" s="1">
        <f>SUMIFS(tblDrivers[current_cost],tblDrivers[billing_month],EDATE(A4,-1),tblDrivers[provider_name],B4,tblDrivers[application],C4,tblDrivers[service_name],D4,tblDrivers[sku_description],E4,tblDrivers[consumed_unit],F4)</f>
        <v>0</v>
      </c>
      <c r="K4" s="25">
        <f t="shared" si="0"/>
        <v>2.1499900788245933E-2</v>
      </c>
      <c r="L4" s="1">
        <f t="shared" si="1"/>
        <v>0</v>
      </c>
      <c r="M4" s="1">
        <f t="shared" si="2"/>
        <v>0</v>
      </c>
      <c r="N4" s="1">
        <f t="shared" si="3"/>
        <v>0</v>
      </c>
      <c r="O4" s="1">
        <f t="shared" si="4"/>
        <v>10.694500000000001</v>
      </c>
      <c r="P4" s="1">
        <f t="shared" si="5"/>
        <v>10.694500000000001</v>
      </c>
      <c r="Q4" s="1">
        <f t="shared" si="6"/>
        <v>0</v>
      </c>
      <c r="R4" s="1" t="str">
        <f t="shared" si="7"/>
        <v>Scope</v>
      </c>
    </row>
    <row r="5" spans="1:18">
      <c r="A5" s="3">
        <v>46082</v>
      </c>
      <c r="B5" s="1" t="s">
        <v>42</v>
      </c>
      <c r="C5" s="1" t="s">
        <v>56</v>
      </c>
      <c r="D5" s="1" t="s">
        <v>86</v>
      </c>
      <c r="E5" s="1" t="s">
        <v>88</v>
      </c>
      <c r="F5" s="1" t="s">
        <v>50</v>
      </c>
      <c r="G5">
        <v>212.62700000000001</v>
      </c>
      <c r="H5">
        <v>36.146599999999999</v>
      </c>
      <c r="I5" s="1">
        <f>SUMIFS(tblDrivers[current_quantity],tblDrivers[billing_month],EDATE(A5,-1),tblDrivers[provider_name],B5,tblDrivers[application],C5,tblDrivers[service_name],D5,tblDrivers[sku_description],E5,tblDrivers[consumed_unit],F5)</f>
        <v>0</v>
      </c>
      <c r="J5" s="1">
        <f>SUMIFS(tblDrivers[current_cost],tblDrivers[billing_month],EDATE(A5,-1),tblDrivers[provider_name],B5,tblDrivers[application],C5,tblDrivers[service_name],D5,tblDrivers[sku_description],E5,tblDrivers[consumed_unit],F5)</f>
        <v>0</v>
      </c>
      <c r="K5" s="25">
        <f t="shared" si="0"/>
        <v>0.17000004703071575</v>
      </c>
      <c r="L5" s="1">
        <f t="shared" si="1"/>
        <v>0</v>
      </c>
      <c r="M5" s="1">
        <f t="shared" si="2"/>
        <v>0</v>
      </c>
      <c r="N5" s="1">
        <f t="shared" si="3"/>
        <v>0</v>
      </c>
      <c r="O5" s="1">
        <f t="shared" si="4"/>
        <v>36.146599999999999</v>
      </c>
      <c r="P5" s="1">
        <f t="shared" si="5"/>
        <v>36.146599999999999</v>
      </c>
      <c r="Q5" s="1">
        <f t="shared" si="6"/>
        <v>0</v>
      </c>
      <c r="R5" s="1" t="str">
        <f t="shared" si="7"/>
        <v>Scope</v>
      </c>
    </row>
    <row r="6" spans="1:18">
      <c r="A6" s="3">
        <v>46082</v>
      </c>
      <c r="B6" s="1" t="s">
        <v>42</v>
      </c>
      <c r="C6" s="1" t="s">
        <v>66</v>
      </c>
      <c r="D6" s="1" t="s">
        <v>86</v>
      </c>
      <c r="E6" s="1" t="s">
        <v>88</v>
      </c>
      <c r="F6" s="1" t="s">
        <v>50</v>
      </c>
      <c r="G6">
        <v>203.84520000000001</v>
      </c>
      <c r="H6">
        <v>34.653700000000001</v>
      </c>
      <c r="I6" s="1">
        <f>SUMIFS(tblDrivers[current_quantity],tblDrivers[billing_month],EDATE(A6,-1),tblDrivers[provider_name],B6,tblDrivers[application],C6,tblDrivers[service_name],D6,tblDrivers[sku_description],E6,tblDrivers[consumed_unit],F6)</f>
        <v>0</v>
      </c>
      <c r="J6" s="1">
        <f>SUMIFS(tblDrivers[current_cost],tblDrivers[billing_month],EDATE(A6,-1),tblDrivers[provider_name],B6,tblDrivers[application],C6,tblDrivers[service_name],D6,tblDrivers[sku_description],E6,tblDrivers[consumed_unit],F6)</f>
        <v>0</v>
      </c>
      <c r="K6" s="25">
        <f t="shared" si="0"/>
        <v>0.17000007849093332</v>
      </c>
      <c r="L6" s="1">
        <f t="shared" si="1"/>
        <v>0</v>
      </c>
      <c r="M6" s="1">
        <f t="shared" si="2"/>
        <v>0</v>
      </c>
      <c r="N6" s="1">
        <f t="shared" si="3"/>
        <v>0</v>
      </c>
      <c r="O6" s="1">
        <f t="shared" si="4"/>
        <v>34.653700000000001</v>
      </c>
      <c r="P6" s="1">
        <f t="shared" si="5"/>
        <v>34.653700000000001</v>
      </c>
      <c r="Q6" s="1">
        <f t="shared" si="6"/>
        <v>0</v>
      </c>
      <c r="R6" s="1" t="str">
        <f t="shared" si="7"/>
        <v>Scope</v>
      </c>
    </row>
    <row r="7" spans="1:18">
      <c r="A7" s="3">
        <v>46082</v>
      </c>
      <c r="B7" s="1" t="s">
        <v>42</v>
      </c>
      <c r="C7" s="1" t="s">
        <v>66</v>
      </c>
      <c r="D7" s="1" t="s">
        <v>96</v>
      </c>
      <c r="E7" s="1" t="s">
        <v>97</v>
      </c>
      <c r="F7" s="1" t="s">
        <v>99</v>
      </c>
      <c r="G7">
        <v>8708778.3667000011</v>
      </c>
      <c r="H7">
        <v>134.98610000000002</v>
      </c>
      <c r="I7" s="1">
        <f>SUMIFS(tblDrivers[current_quantity],tblDrivers[billing_month],EDATE(A7,-1),tblDrivers[provider_name],B7,tblDrivers[application],C7,tblDrivers[service_name],D7,tblDrivers[sku_description],E7,tblDrivers[consumed_unit],F7)</f>
        <v>0</v>
      </c>
      <c r="J7" s="1">
        <f>SUMIFS(tblDrivers[current_cost],tblDrivers[billing_month],EDATE(A7,-1),tblDrivers[provider_name],B7,tblDrivers[application],C7,tblDrivers[service_name],D7,tblDrivers[sku_description],E7,tblDrivers[consumed_unit],F7)</f>
        <v>0</v>
      </c>
      <c r="K7" s="25">
        <f t="shared" si="0"/>
        <v>1.5500004055235823E-5</v>
      </c>
      <c r="L7" s="1">
        <f t="shared" si="1"/>
        <v>0</v>
      </c>
      <c r="M7" s="1">
        <f t="shared" si="2"/>
        <v>0</v>
      </c>
      <c r="N7" s="1">
        <f t="shared" si="3"/>
        <v>0</v>
      </c>
      <c r="O7" s="1">
        <f t="shared" si="4"/>
        <v>134.98610000000002</v>
      </c>
      <c r="P7" s="1">
        <f t="shared" si="5"/>
        <v>134.98610000000002</v>
      </c>
      <c r="Q7" s="1">
        <f t="shared" si="6"/>
        <v>0</v>
      </c>
      <c r="R7" s="1" t="str">
        <f t="shared" si="7"/>
        <v>Scope</v>
      </c>
    </row>
    <row r="8" spans="1:18">
      <c r="A8" s="3">
        <v>46082</v>
      </c>
      <c r="B8" s="1" t="s">
        <v>42</v>
      </c>
      <c r="C8" s="1" t="s">
        <v>66</v>
      </c>
      <c r="D8" s="1" t="s">
        <v>106</v>
      </c>
      <c r="E8" s="1" t="s">
        <v>108</v>
      </c>
      <c r="F8" s="1" t="s">
        <v>110</v>
      </c>
      <c r="G8">
        <v>212.41980000000001</v>
      </c>
      <c r="H8">
        <v>97.713099999999997</v>
      </c>
      <c r="I8" s="1">
        <f>SUMIFS(tblDrivers[current_quantity],tblDrivers[billing_month],EDATE(A8,-1),tblDrivers[provider_name],B8,tblDrivers[application],C8,tblDrivers[service_name],D8,tblDrivers[sku_description],E8,tblDrivers[consumed_unit],F8)</f>
        <v>0</v>
      </c>
      <c r="J8" s="1">
        <f>SUMIFS(tblDrivers[current_cost],tblDrivers[billing_month],EDATE(A8,-1),tblDrivers[provider_name],B8,tblDrivers[application],C8,tblDrivers[service_name],D8,tblDrivers[sku_description],E8,tblDrivers[consumed_unit],F8)</f>
        <v>0</v>
      </c>
      <c r="K8" s="25">
        <f t="shared" si="0"/>
        <v>0.45999996233872731</v>
      </c>
      <c r="L8" s="1">
        <f t="shared" si="1"/>
        <v>0</v>
      </c>
      <c r="M8" s="1">
        <f t="shared" si="2"/>
        <v>0</v>
      </c>
      <c r="N8" s="1">
        <f t="shared" si="3"/>
        <v>0</v>
      </c>
      <c r="O8" s="1">
        <f t="shared" si="4"/>
        <v>97.713099999999997</v>
      </c>
      <c r="P8" s="1">
        <f t="shared" si="5"/>
        <v>97.713099999999997</v>
      </c>
      <c r="Q8" s="1">
        <f t="shared" si="6"/>
        <v>0</v>
      </c>
      <c r="R8" s="1" t="str">
        <f t="shared" si="7"/>
        <v>Scope</v>
      </c>
    </row>
    <row r="9" spans="1:18">
      <c r="A9" s="3">
        <v>46082</v>
      </c>
      <c r="B9" s="1" t="s">
        <v>42</v>
      </c>
      <c r="C9" s="1" t="s">
        <v>56</v>
      </c>
      <c r="D9" s="1" t="s">
        <v>106</v>
      </c>
      <c r="E9" s="1" t="s">
        <v>108</v>
      </c>
      <c r="F9" s="1" t="s">
        <v>110</v>
      </c>
      <c r="G9">
        <v>238.92439999999999</v>
      </c>
      <c r="H9">
        <v>109.90519999999999</v>
      </c>
      <c r="I9" s="1">
        <f>SUMIFS(tblDrivers[current_quantity],tblDrivers[billing_month],EDATE(A9,-1),tblDrivers[provider_name],B9,tblDrivers[application],C9,tblDrivers[service_name],D9,tblDrivers[sku_description],E9,tblDrivers[consumed_unit],F9)</f>
        <v>0</v>
      </c>
      <c r="J9" s="1">
        <f>SUMIFS(tblDrivers[current_cost],tblDrivers[billing_month],EDATE(A9,-1),tblDrivers[provider_name],B9,tblDrivers[application],C9,tblDrivers[service_name],D9,tblDrivers[sku_description],E9,tblDrivers[consumed_unit],F9)</f>
        <v>0</v>
      </c>
      <c r="K9" s="25">
        <f t="shared" si="0"/>
        <v>0.45999989954981574</v>
      </c>
      <c r="L9" s="1">
        <f t="shared" si="1"/>
        <v>0</v>
      </c>
      <c r="M9" s="1">
        <f t="shared" si="2"/>
        <v>0</v>
      </c>
      <c r="N9" s="1">
        <f t="shared" si="3"/>
        <v>0</v>
      </c>
      <c r="O9" s="1">
        <f t="shared" si="4"/>
        <v>109.90519999999999</v>
      </c>
      <c r="P9" s="1">
        <f t="shared" si="5"/>
        <v>109.90519999999999</v>
      </c>
      <c r="Q9" s="1">
        <f t="shared" si="6"/>
        <v>0</v>
      </c>
      <c r="R9" s="1" t="str">
        <f t="shared" si="7"/>
        <v>Scope</v>
      </c>
    </row>
    <row r="10" spans="1:18">
      <c r="A10" s="3">
        <v>46082</v>
      </c>
      <c r="B10" s="1" t="s">
        <v>42</v>
      </c>
      <c r="C10" s="1" t="s">
        <v>124</v>
      </c>
      <c r="D10" s="1" t="s">
        <v>44</v>
      </c>
      <c r="E10" s="1" t="s">
        <v>46</v>
      </c>
      <c r="F10" s="1" t="s">
        <v>50</v>
      </c>
      <c r="G10">
        <v>1297.9585999999999</v>
      </c>
      <c r="H10">
        <v>109.0286</v>
      </c>
      <c r="I10" s="1">
        <f>SUMIFS(tblDrivers[current_quantity],tblDrivers[billing_month],EDATE(A10,-1),tblDrivers[provider_name],B10,tblDrivers[application],C10,tblDrivers[service_name],D10,tblDrivers[sku_description],E10,tblDrivers[consumed_unit],F10)</f>
        <v>0</v>
      </c>
      <c r="J10" s="1">
        <f>SUMIFS(tblDrivers[current_cost],tblDrivers[billing_month],EDATE(A10,-1),tblDrivers[provider_name],B10,tblDrivers[application],C10,tblDrivers[service_name],D10,tblDrivers[sku_description],E10,tblDrivers[consumed_unit],F10)</f>
        <v>0</v>
      </c>
      <c r="K10" s="25">
        <f t="shared" si="0"/>
        <v>8.4000059786190406E-2</v>
      </c>
      <c r="L10" s="1">
        <f t="shared" si="1"/>
        <v>0</v>
      </c>
      <c r="M10" s="1">
        <f t="shared" si="2"/>
        <v>0</v>
      </c>
      <c r="N10" s="1">
        <f t="shared" si="3"/>
        <v>0</v>
      </c>
      <c r="O10" s="1">
        <f t="shared" si="4"/>
        <v>109.0286</v>
      </c>
      <c r="P10" s="1">
        <f t="shared" si="5"/>
        <v>109.0286</v>
      </c>
      <c r="Q10" s="1">
        <f t="shared" si="6"/>
        <v>0</v>
      </c>
      <c r="R10" s="1" t="str">
        <f t="shared" si="7"/>
        <v>Scope</v>
      </c>
    </row>
    <row r="11" spans="1:18">
      <c r="A11" s="3">
        <v>46082</v>
      </c>
      <c r="B11" s="1" t="s">
        <v>42</v>
      </c>
      <c r="C11" s="1" t="s">
        <v>124</v>
      </c>
      <c r="D11" s="1" t="s">
        <v>75</v>
      </c>
      <c r="E11" s="1" t="s">
        <v>77</v>
      </c>
      <c r="F11" s="1" t="s">
        <v>79</v>
      </c>
      <c r="G11">
        <v>182.90929999999997</v>
      </c>
      <c r="H11">
        <v>3.9325000000000001</v>
      </c>
      <c r="I11" s="1">
        <f>SUMIFS(tblDrivers[current_quantity],tblDrivers[billing_month],EDATE(A11,-1),tblDrivers[provider_name],B11,tblDrivers[application],C11,tblDrivers[service_name],D11,tblDrivers[sku_description],E11,tblDrivers[consumed_unit],F11)</f>
        <v>0</v>
      </c>
      <c r="J11" s="1">
        <f>SUMIFS(tblDrivers[current_cost],tblDrivers[billing_month],EDATE(A11,-1),tblDrivers[provider_name],B11,tblDrivers[application],C11,tblDrivers[service_name],D11,tblDrivers[sku_description],E11,tblDrivers[consumed_unit],F11)</f>
        <v>0</v>
      </c>
      <c r="K11" s="25">
        <f t="shared" si="0"/>
        <v>2.1499726913831067E-2</v>
      </c>
      <c r="L11" s="1">
        <f t="shared" si="1"/>
        <v>0</v>
      </c>
      <c r="M11" s="1">
        <f t="shared" si="2"/>
        <v>0</v>
      </c>
      <c r="N11" s="1">
        <f t="shared" si="3"/>
        <v>0</v>
      </c>
      <c r="O11" s="1">
        <f t="shared" si="4"/>
        <v>3.9325000000000001</v>
      </c>
      <c r="P11" s="1">
        <f t="shared" si="5"/>
        <v>3.9325000000000001</v>
      </c>
      <c r="Q11" s="1">
        <f t="shared" si="6"/>
        <v>0</v>
      </c>
      <c r="R11" s="1" t="str">
        <f t="shared" si="7"/>
        <v>Scope</v>
      </c>
    </row>
    <row r="12" spans="1:18">
      <c r="A12" s="3">
        <v>46082</v>
      </c>
      <c r="B12" s="1" t="s">
        <v>42</v>
      </c>
      <c r="C12" s="1" t="s">
        <v>124</v>
      </c>
      <c r="D12" s="1" t="s">
        <v>86</v>
      </c>
      <c r="E12" s="1" t="s">
        <v>88</v>
      </c>
      <c r="F12" s="1" t="s">
        <v>50</v>
      </c>
      <c r="G12">
        <v>178.99770000000001</v>
      </c>
      <c r="H12">
        <v>30.429600000000001</v>
      </c>
      <c r="I12" s="1">
        <f>SUMIFS(tblDrivers[current_quantity],tblDrivers[billing_month],EDATE(A12,-1),tblDrivers[provider_name],B12,tblDrivers[application],C12,tblDrivers[service_name],D12,tblDrivers[sku_description],E12,tblDrivers[consumed_unit],F12)</f>
        <v>0</v>
      </c>
      <c r="J12" s="1">
        <f>SUMIFS(tblDrivers[current_cost],tblDrivers[billing_month],EDATE(A12,-1),tblDrivers[provider_name],B12,tblDrivers[application],C12,tblDrivers[service_name],D12,tblDrivers[sku_description],E12,tblDrivers[consumed_unit],F12)</f>
        <v>0</v>
      </c>
      <c r="K12" s="25">
        <f t="shared" si="0"/>
        <v>0.16999994972002433</v>
      </c>
      <c r="L12" s="1">
        <f t="shared" si="1"/>
        <v>0</v>
      </c>
      <c r="M12" s="1">
        <f t="shared" si="2"/>
        <v>0</v>
      </c>
      <c r="N12" s="1">
        <f t="shared" si="3"/>
        <v>0</v>
      </c>
      <c r="O12" s="1">
        <f t="shared" si="4"/>
        <v>30.429600000000001</v>
      </c>
      <c r="P12" s="1">
        <f t="shared" si="5"/>
        <v>30.429600000000001</v>
      </c>
      <c r="Q12" s="1">
        <f t="shared" si="6"/>
        <v>0</v>
      </c>
      <c r="R12" s="1" t="str">
        <f t="shared" si="7"/>
        <v>Scope</v>
      </c>
    </row>
    <row r="13" spans="1:18">
      <c r="A13" s="3">
        <v>46082</v>
      </c>
      <c r="B13" s="1" t="s">
        <v>42</v>
      </c>
      <c r="C13" s="1" t="s">
        <v>124</v>
      </c>
      <c r="D13" s="1" t="s">
        <v>96</v>
      </c>
      <c r="E13" s="1" t="s">
        <v>97</v>
      </c>
      <c r="F13" s="1" t="s">
        <v>99</v>
      </c>
      <c r="G13">
        <v>3470166.8640000001</v>
      </c>
      <c r="H13">
        <v>53.787500000000001</v>
      </c>
      <c r="I13" s="1">
        <f>SUMIFS(tblDrivers[current_quantity],tblDrivers[billing_month],EDATE(A13,-1),tblDrivers[provider_name],B13,tblDrivers[application],C13,tblDrivers[service_name],D13,tblDrivers[sku_description],E13,tblDrivers[consumed_unit],F13)</f>
        <v>0</v>
      </c>
      <c r="J13" s="1">
        <f>SUMIFS(tblDrivers[current_cost],tblDrivers[billing_month],EDATE(A13,-1),tblDrivers[provider_name],B13,tblDrivers[application],C13,tblDrivers[service_name],D13,tblDrivers[sku_description],E13,tblDrivers[consumed_unit],F13)</f>
        <v>0</v>
      </c>
      <c r="K13" s="25">
        <f t="shared" si="0"/>
        <v>1.5499975104367201E-5</v>
      </c>
      <c r="L13" s="1">
        <f t="shared" si="1"/>
        <v>0</v>
      </c>
      <c r="M13" s="1">
        <f t="shared" si="2"/>
        <v>0</v>
      </c>
      <c r="N13" s="1">
        <f t="shared" si="3"/>
        <v>0</v>
      </c>
      <c r="O13" s="1">
        <f t="shared" si="4"/>
        <v>53.787500000000001</v>
      </c>
      <c r="P13" s="1">
        <f t="shared" si="5"/>
        <v>53.787500000000001</v>
      </c>
      <c r="Q13" s="1">
        <f t="shared" si="6"/>
        <v>0</v>
      </c>
      <c r="R13" s="1" t="str">
        <f t="shared" si="7"/>
        <v>Scope</v>
      </c>
    </row>
    <row r="14" spans="1:18">
      <c r="A14" s="3">
        <v>46082</v>
      </c>
      <c r="B14" s="1" t="s">
        <v>42</v>
      </c>
      <c r="C14" s="1" t="s">
        <v>124</v>
      </c>
      <c r="D14" s="1" t="s">
        <v>106</v>
      </c>
      <c r="E14" s="1" t="s">
        <v>108</v>
      </c>
      <c r="F14" s="1" t="s">
        <v>110</v>
      </c>
      <c r="G14">
        <v>187.09449999999998</v>
      </c>
      <c r="H14">
        <v>86.063400000000001</v>
      </c>
      <c r="I14" s="1">
        <f>SUMIFS(tblDrivers[current_quantity],tblDrivers[billing_month],EDATE(A14,-1),tblDrivers[provider_name],B14,tblDrivers[application],C14,tblDrivers[service_name],D14,tblDrivers[sku_description],E14,tblDrivers[consumed_unit],F14)</f>
        <v>0</v>
      </c>
      <c r="J14" s="1">
        <f>SUMIFS(tblDrivers[current_cost],tblDrivers[billing_month],EDATE(A14,-1),tblDrivers[provider_name],B14,tblDrivers[application],C14,tblDrivers[service_name],D14,tblDrivers[sku_description],E14,tblDrivers[consumed_unit],F14)</f>
        <v>0</v>
      </c>
      <c r="K14" s="25">
        <f t="shared" si="0"/>
        <v>0.45999962585752124</v>
      </c>
      <c r="L14" s="1">
        <f t="shared" si="1"/>
        <v>0</v>
      </c>
      <c r="M14" s="1">
        <f t="shared" si="2"/>
        <v>0</v>
      </c>
      <c r="N14" s="1">
        <f t="shared" si="3"/>
        <v>0</v>
      </c>
      <c r="O14" s="1">
        <f t="shared" si="4"/>
        <v>86.063400000000001</v>
      </c>
      <c r="P14" s="1">
        <f t="shared" si="5"/>
        <v>86.063400000000001</v>
      </c>
      <c r="Q14" s="1">
        <f t="shared" si="6"/>
        <v>0</v>
      </c>
      <c r="R14" s="1" t="str">
        <f t="shared" si="7"/>
        <v>Scope</v>
      </c>
    </row>
    <row r="15" spans="1:18">
      <c r="A15" s="3">
        <v>46113</v>
      </c>
      <c r="B15" s="1" t="s">
        <v>42</v>
      </c>
      <c r="C15" s="1" t="s">
        <v>56</v>
      </c>
      <c r="D15" s="1" t="s">
        <v>44</v>
      </c>
      <c r="E15" s="1" t="s">
        <v>46</v>
      </c>
      <c r="F15" s="1" t="s">
        <v>50</v>
      </c>
      <c r="G15">
        <v>4907.0953</v>
      </c>
      <c r="H15">
        <v>412.19589999999999</v>
      </c>
      <c r="I15" s="1">
        <f>SUMIFS(tblDrivers[current_quantity],tblDrivers[billing_month],EDATE(A15,-1),tblDrivers[provider_name],B15,tblDrivers[application],C15,tblDrivers[service_name],D15,tblDrivers[sku_description],E15,tblDrivers[consumed_unit],F15)</f>
        <v>1110.1161999999999</v>
      </c>
      <c r="J15" s="1">
        <f>SUMIFS(tblDrivers[current_cost],tblDrivers[billing_month],EDATE(A15,-1),tblDrivers[provider_name],B15,tblDrivers[application],C15,tblDrivers[service_name],D15,tblDrivers[sku_description],E15,tblDrivers[consumed_unit],F15)</f>
        <v>93.249799999999993</v>
      </c>
      <c r="K15" s="25">
        <f t="shared" si="0"/>
        <v>8.3999978561655406E-2</v>
      </c>
      <c r="L15" s="1">
        <f t="shared" si="1"/>
        <v>8.4000035311618731E-2</v>
      </c>
      <c r="M15" s="1">
        <f t="shared" si="2"/>
        <v>318.94637847747833</v>
      </c>
      <c r="N15" s="1">
        <f t="shared" si="3"/>
        <v>-2.784774783113557E-4</v>
      </c>
      <c r="O15" s="1">
        <f t="shared" si="4"/>
        <v>0</v>
      </c>
      <c r="P15" s="1">
        <f t="shared" si="5"/>
        <v>318.9461</v>
      </c>
      <c r="Q15" s="1">
        <f t="shared" si="6"/>
        <v>0</v>
      </c>
      <c r="R15" s="1" t="str">
        <f t="shared" si="7"/>
        <v>Usage</v>
      </c>
    </row>
    <row r="16" spans="1:18">
      <c r="A16" s="3">
        <v>46113</v>
      </c>
      <c r="B16" s="1" t="s">
        <v>42</v>
      </c>
      <c r="C16" s="1" t="s">
        <v>66</v>
      </c>
      <c r="D16" s="1" t="s">
        <v>44</v>
      </c>
      <c r="E16" s="1" t="s">
        <v>46</v>
      </c>
      <c r="F16" s="1" t="s">
        <v>50</v>
      </c>
      <c r="G16">
        <v>62495.700099999987</v>
      </c>
      <c r="H16">
        <v>5249.6388999999999</v>
      </c>
      <c r="I16" s="1">
        <f>SUMIFS(tblDrivers[current_quantity],tblDrivers[billing_month],EDATE(A16,-1),tblDrivers[provider_name],B16,tblDrivers[application],C16,tblDrivers[service_name],D16,tblDrivers[sku_description],E16,tblDrivers[consumed_unit],F16)</f>
        <v>1031.4063000000001</v>
      </c>
      <c r="J16" s="1">
        <f>SUMIFS(tblDrivers[current_cost],tblDrivers[billing_month],EDATE(A16,-1),tblDrivers[provider_name],B16,tblDrivers[application],C16,tblDrivers[service_name],D16,tblDrivers[sku_description],E16,tblDrivers[consumed_unit],F16)</f>
        <v>86.638099999999994</v>
      </c>
      <c r="K16" s="25">
        <f t="shared" si="0"/>
        <v>8.4000001465700858E-2</v>
      </c>
      <c r="L16" s="1">
        <f t="shared" si="1"/>
        <v>8.3999971689139363E-2</v>
      </c>
      <c r="M16" s="1">
        <f t="shared" si="2"/>
        <v>5162.9989390929431</v>
      </c>
      <c r="N16" s="1">
        <f t="shared" si="3"/>
        <v>1.860907057155535E-3</v>
      </c>
      <c r="O16" s="1">
        <f t="shared" si="4"/>
        <v>0</v>
      </c>
      <c r="P16" s="1">
        <f t="shared" si="5"/>
        <v>5163.0007999999998</v>
      </c>
      <c r="Q16" s="1">
        <f t="shared" si="6"/>
        <v>0</v>
      </c>
      <c r="R16" s="1" t="str">
        <f t="shared" si="7"/>
        <v>Usage</v>
      </c>
    </row>
    <row r="17" spans="1:18">
      <c r="A17" s="3">
        <v>46113</v>
      </c>
      <c r="B17" s="1" t="s">
        <v>42</v>
      </c>
      <c r="C17" s="1" t="s">
        <v>66</v>
      </c>
      <c r="D17" s="1" t="s">
        <v>75</v>
      </c>
      <c r="E17" s="1" t="s">
        <v>77</v>
      </c>
      <c r="F17" s="1" t="s">
        <v>79</v>
      </c>
      <c r="G17">
        <v>13030.247499999998</v>
      </c>
      <c r="H17">
        <v>280.15010000000001</v>
      </c>
      <c r="I17" s="1">
        <f>SUMIFS(tblDrivers[current_quantity],tblDrivers[billing_month],EDATE(A17,-1),tblDrivers[provider_name],B17,tblDrivers[application],C17,tblDrivers[service_name],D17,tblDrivers[sku_description],E17,tblDrivers[consumed_unit],F17)</f>
        <v>497.42090000000002</v>
      </c>
      <c r="J17" s="1">
        <f>SUMIFS(tblDrivers[current_cost],tblDrivers[billing_month],EDATE(A17,-1),tblDrivers[provider_name],B17,tblDrivers[application],C17,tblDrivers[service_name],D17,tblDrivers[sku_description],E17,tblDrivers[consumed_unit],F17)</f>
        <v>10.694500000000001</v>
      </c>
      <c r="K17" s="25">
        <f t="shared" si="0"/>
        <v>2.1499983020276482E-2</v>
      </c>
      <c r="L17" s="1">
        <f t="shared" si="1"/>
        <v>2.1499900788245933E-2</v>
      </c>
      <c r="M17" s="1">
        <f t="shared" si="2"/>
        <v>269.45452849628958</v>
      </c>
      <c r="N17" s="1">
        <f t="shared" si="3"/>
        <v>1.0715037104874808E-3</v>
      </c>
      <c r="O17" s="1">
        <f t="shared" si="4"/>
        <v>0</v>
      </c>
      <c r="P17" s="1">
        <f t="shared" si="5"/>
        <v>269.4556</v>
      </c>
      <c r="Q17" s="1">
        <f t="shared" si="6"/>
        <v>0</v>
      </c>
      <c r="R17" s="1" t="str">
        <f t="shared" si="7"/>
        <v>Usage</v>
      </c>
    </row>
    <row r="18" spans="1:18">
      <c r="A18" s="3">
        <v>46113</v>
      </c>
      <c r="B18" s="1" t="s">
        <v>42</v>
      </c>
      <c r="C18" s="1" t="s">
        <v>66</v>
      </c>
      <c r="D18" s="1" t="s">
        <v>86</v>
      </c>
      <c r="E18" s="1" t="s">
        <v>88</v>
      </c>
      <c r="F18" s="1" t="s">
        <v>50</v>
      </c>
      <c r="G18">
        <v>11368.522199999998</v>
      </c>
      <c r="H18">
        <v>1932.6493</v>
      </c>
      <c r="I18" s="1">
        <f>SUMIFS(tblDrivers[current_quantity],tblDrivers[billing_month],EDATE(A18,-1),tblDrivers[provider_name],B18,tblDrivers[application],C18,tblDrivers[service_name],D18,tblDrivers[sku_description],E18,tblDrivers[consumed_unit],F18)</f>
        <v>203.84520000000001</v>
      </c>
      <c r="J18" s="1">
        <f>SUMIFS(tblDrivers[current_cost],tblDrivers[billing_month],EDATE(A18,-1),tblDrivers[provider_name],B18,tblDrivers[application],C18,tblDrivers[service_name],D18,tblDrivers[sku_description],E18,tblDrivers[consumed_unit],F18)</f>
        <v>34.653700000000001</v>
      </c>
      <c r="K18" s="25">
        <f t="shared" si="0"/>
        <v>0.17000004626810691</v>
      </c>
      <c r="L18" s="1">
        <f t="shared" si="1"/>
        <v>0.17000007849093332</v>
      </c>
      <c r="M18" s="1">
        <f t="shared" si="2"/>
        <v>1897.9959663259176</v>
      </c>
      <c r="N18" s="1">
        <f t="shared" si="3"/>
        <v>-3.6632591735626704E-4</v>
      </c>
      <c r="O18" s="1">
        <f t="shared" si="4"/>
        <v>0</v>
      </c>
      <c r="P18" s="1">
        <f t="shared" si="5"/>
        <v>1897.9956</v>
      </c>
      <c r="Q18" s="1">
        <f t="shared" si="6"/>
        <v>0</v>
      </c>
      <c r="R18" s="1" t="str">
        <f t="shared" si="7"/>
        <v>Usage</v>
      </c>
    </row>
    <row r="19" spans="1:18">
      <c r="A19" s="3">
        <v>46113</v>
      </c>
      <c r="B19" s="1" t="s">
        <v>42</v>
      </c>
      <c r="C19" s="1" t="s">
        <v>66</v>
      </c>
      <c r="D19" s="1" t="s">
        <v>96</v>
      </c>
      <c r="E19" s="1" t="s">
        <v>97</v>
      </c>
      <c r="F19" s="1" t="s">
        <v>99</v>
      </c>
      <c r="G19">
        <v>245593681.58400005</v>
      </c>
      <c r="H19">
        <v>3806.7019999999989</v>
      </c>
      <c r="I19" s="1">
        <f>SUMIFS(tblDrivers[current_quantity],tblDrivers[billing_month],EDATE(A19,-1),tblDrivers[provider_name],B19,tblDrivers[application],C19,tblDrivers[service_name],D19,tblDrivers[sku_description],E19,tblDrivers[consumed_unit],F19)</f>
        <v>8708778.3667000011</v>
      </c>
      <c r="J19" s="1">
        <f>SUMIFS(tblDrivers[current_cost],tblDrivers[billing_month],EDATE(A19,-1),tblDrivers[provider_name],B19,tblDrivers[application],C19,tblDrivers[service_name],D19,tblDrivers[sku_description],E19,tblDrivers[consumed_unit],F19)</f>
        <v>134.98610000000002</v>
      </c>
      <c r="K19" s="25">
        <f t="shared" si="0"/>
        <v>1.5499999737159355E-5</v>
      </c>
      <c r="L19" s="1">
        <f t="shared" si="1"/>
        <v>1.5500004055235823E-5</v>
      </c>
      <c r="M19" s="1">
        <f t="shared" si="2"/>
        <v>3671.7169604922965</v>
      </c>
      <c r="N19" s="1">
        <f t="shared" si="3"/>
        <v>-1.0604922971918927E-3</v>
      </c>
      <c r="O19" s="1">
        <f t="shared" si="4"/>
        <v>0</v>
      </c>
      <c r="P19" s="1">
        <f t="shared" si="5"/>
        <v>3671.7158999999988</v>
      </c>
      <c r="Q19" s="1">
        <f t="shared" si="6"/>
        <v>0</v>
      </c>
      <c r="R19" s="1" t="str">
        <f t="shared" si="7"/>
        <v>Usage</v>
      </c>
    </row>
    <row r="20" spans="1:18">
      <c r="A20" s="3">
        <v>46113</v>
      </c>
      <c r="B20" s="1" t="s">
        <v>42</v>
      </c>
      <c r="C20" s="1" t="s">
        <v>66</v>
      </c>
      <c r="D20" s="1" t="s">
        <v>106</v>
      </c>
      <c r="E20" s="1" t="s">
        <v>108</v>
      </c>
      <c r="F20" s="1" t="s">
        <v>110</v>
      </c>
      <c r="G20">
        <v>12476.125200000004</v>
      </c>
      <c r="H20">
        <v>5739.0174000000006</v>
      </c>
      <c r="I20" s="1">
        <f>SUMIFS(tblDrivers[current_quantity],tblDrivers[billing_month],EDATE(A20,-1),tblDrivers[provider_name],B20,tblDrivers[application],C20,tblDrivers[service_name],D20,tblDrivers[sku_description],E20,tblDrivers[consumed_unit],F20)</f>
        <v>212.41980000000001</v>
      </c>
      <c r="J20" s="1">
        <f>SUMIFS(tblDrivers[current_cost],tblDrivers[billing_month],EDATE(A20,-1),tblDrivers[provider_name],B20,tblDrivers[application],C20,tblDrivers[service_name],D20,tblDrivers[sku_description],E20,tblDrivers[consumed_unit],F20)</f>
        <v>97.713099999999997</v>
      </c>
      <c r="K20" s="25">
        <f t="shared" si="0"/>
        <v>0.45999998461060643</v>
      </c>
      <c r="L20" s="1">
        <f t="shared" si="1"/>
        <v>0.45999996233872731</v>
      </c>
      <c r="M20" s="1">
        <f t="shared" si="2"/>
        <v>5641.3040221332485</v>
      </c>
      <c r="N20" s="1">
        <f t="shared" si="3"/>
        <v>2.7786675232467097E-4</v>
      </c>
      <c r="O20" s="1">
        <f t="shared" si="4"/>
        <v>0</v>
      </c>
      <c r="P20" s="1">
        <f t="shared" si="5"/>
        <v>5641.3043000000007</v>
      </c>
      <c r="Q20" s="1">
        <f t="shared" si="6"/>
        <v>0</v>
      </c>
      <c r="R20" s="1" t="str">
        <f t="shared" si="7"/>
        <v>Usage</v>
      </c>
    </row>
    <row r="21" spans="1:18">
      <c r="A21" s="3">
        <v>46113</v>
      </c>
      <c r="B21" s="1" t="s">
        <v>42</v>
      </c>
      <c r="C21" s="1" t="s">
        <v>124</v>
      </c>
      <c r="D21" s="1" t="s">
        <v>44</v>
      </c>
      <c r="E21" s="1" t="s">
        <v>46</v>
      </c>
      <c r="F21" s="1" t="s">
        <v>50</v>
      </c>
      <c r="G21">
        <v>23818.638299999999</v>
      </c>
      <c r="H21">
        <v>2000.7656999999997</v>
      </c>
      <c r="I21" s="1">
        <f>SUMIFS(tblDrivers[current_quantity],tblDrivers[billing_month],EDATE(A21,-1),tblDrivers[provider_name],B21,tblDrivers[application],C21,tblDrivers[service_name],D21,tblDrivers[sku_description],E21,tblDrivers[consumed_unit],F21)</f>
        <v>1297.9585999999999</v>
      </c>
      <c r="J21" s="1">
        <f>SUMIFS(tblDrivers[current_cost],tblDrivers[billing_month],EDATE(A21,-1),tblDrivers[provider_name],B21,tblDrivers[application],C21,tblDrivers[service_name],D21,tblDrivers[sku_description],E21,tblDrivers[consumed_unit],F21)</f>
        <v>109.0286</v>
      </c>
      <c r="K21" s="25">
        <f t="shared" si="0"/>
        <v>8.400000347626925E-2</v>
      </c>
      <c r="L21" s="1">
        <f t="shared" si="1"/>
        <v>8.4000059786190406E-2</v>
      </c>
      <c r="M21" s="1">
        <f t="shared" si="2"/>
        <v>1891.7384412256447</v>
      </c>
      <c r="N21" s="1">
        <f t="shared" si="3"/>
        <v>-1.3412256447272635E-3</v>
      </c>
      <c r="O21" s="1">
        <f t="shared" si="4"/>
        <v>0</v>
      </c>
      <c r="P21" s="1">
        <f t="shared" si="5"/>
        <v>1891.7370999999996</v>
      </c>
      <c r="Q21" s="1">
        <f t="shared" si="6"/>
        <v>0</v>
      </c>
      <c r="R21" s="1" t="str">
        <f t="shared" si="7"/>
        <v>Usage</v>
      </c>
    </row>
    <row r="22" spans="1:18">
      <c r="A22" s="3">
        <v>46113</v>
      </c>
      <c r="B22" s="1" t="s">
        <v>42</v>
      </c>
      <c r="C22" s="1" t="s">
        <v>124</v>
      </c>
      <c r="D22" s="1" t="s">
        <v>75</v>
      </c>
      <c r="E22" s="1" t="s">
        <v>77</v>
      </c>
      <c r="F22" s="1" t="s">
        <v>79</v>
      </c>
      <c r="G22">
        <v>5186.5917000000009</v>
      </c>
      <c r="H22">
        <v>111.51170000000005</v>
      </c>
      <c r="I22" s="1">
        <f>SUMIFS(tblDrivers[current_quantity],tblDrivers[billing_month],EDATE(A22,-1),tblDrivers[provider_name],B22,tblDrivers[application],C22,tblDrivers[service_name],D22,tblDrivers[sku_description],E22,tblDrivers[consumed_unit],F22)</f>
        <v>182.90929999999997</v>
      </c>
      <c r="J22" s="1">
        <f>SUMIFS(tblDrivers[current_cost],tblDrivers[billing_month],EDATE(A22,-1),tblDrivers[provider_name],B22,tblDrivers[application],C22,tblDrivers[service_name],D22,tblDrivers[sku_description],E22,tblDrivers[consumed_unit],F22)</f>
        <v>3.9325000000000001</v>
      </c>
      <c r="K22" s="25">
        <f t="shared" si="0"/>
        <v>2.1499995845055634E-2</v>
      </c>
      <c r="L22" s="1">
        <f t="shared" si="1"/>
        <v>2.1499726913831067E-2</v>
      </c>
      <c r="M22" s="1">
        <f t="shared" si="2"/>
        <v>107.57780516354283</v>
      </c>
      <c r="N22" s="1">
        <f t="shared" si="3"/>
        <v>1.3948364572120742E-3</v>
      </c>
      <c r="O22" s="1">
        <f t="shared" si="4"/>
        <v>0</v>
      </c>
      <c r="P22" s="1">
        <f t="shared" si="5"/>
        <v>107.57920000000004</v>
      </c>
      <c r="Q22" s="1">
        <f t="shared" si="6"/>
        <v>0</v>
      </c>
      <c r="R22" s="1" t="str">
        <f t="shared" si="7"/>
        <v>Usage</v>
      </c>
    </row>
    <row r="23" spans="1:18">
      <c r="A23" s="3">
        <v>46113</v>
      </c>
      <c r="B23" s="1" t="s">
        <v>42</v>
      </c>
      <c r="C23" s="1" t="s">
        <v>56</v>
      </c>
      <c r="D23" s="1" t="s">
        <v>75</v>
      </c>
      <c r="E23" s="1" t="s">
        <v>77</v>
      </c>
      <c r="F23" s="1" t="s">
        <v>79</v>
      </c>
      <c r="G23">
        <v>1225.2786000000001</v>
      </c>
      <c r="H23">
        <v>26.343600000000002</v>
      </c>
      <c r="I23" s="1">
        <f>SUMIFS(tblDrivers[current_quantity],tblDrivers[billing_month],EDATE(A23,-1),tblDrivers[provider_name],B23,tblDrivers[application],C23,tblDrivers[service_name],D23,tblDrivers[sku_description],E23,tblDrivers[consumed_unit],F23)</f>
        <v>0</v>
      </c>
      <c r="J23" s="1">
        <f>SUMIFS(tblDrivers[current_cost],tblDrivers[billing_month],EDATE(A23,-1),tblDrivers[provider_name],B23,tblDrivers[application],C23,tblDrivers[service_name],D23,tblDrivers[sku_description],E23,tblDrivers[consumed_unit],F23)</f>
        <v>0</v>
      </c>
      <c r="K23" s="25">
        <f t="shared" si="0"/>
        <v>2.1500089857114945E-2</v>
      </c>
      <c r="L23" s="1">
        <f t="shared" si="1"/>
        <v>0</v>
      </c>
      <c r="M23" s="1">
        <f t="shared" si="2"/>
        <v>0</v>
      </c>
      <c r="N23" s="1">
        <f t="shared" si="3"/>
        <v>0</v>
      </c>
      <c r="O23" s="1">
        <f t="shared" si="4"/>
        <v>26.343600000000002</v>
      </c>
      <c r="P23" s="1">
        <f t="shared" si="5"/>
        <v>26.343600000000002</v>
      </c>
      <c r="Q23" s="1">
        <f t="shared" si="6"/>
        <v>0</v>
      </c>
      <c r="R23" s="1" t="str">
        <f t="shared" si="7"/>
        <v>Scope</v>
      </c>
    </row>
    <row r="24" spans="1:18">
      <c r="A24" s="3">
        <v>46113</v>
      </c>
      <c r="B24" s="1" t="s">
        <v>42</v>
      </c>
      <c r="C24" s="1" t="s">
        <v>124</v>
      </c>
      <c r="D24" s="1" t="s">
        <v>86</v>
      </c>
      <c r="E24" s="1" t="s">
        <v>88</v>
      </c>
      <c r="F24" s="1" t="s">
        <v>50</v>
      </c>
      <c r="G24">
        <v>4646.1773999999978</v>
      </c>
      <c r="H24">
        <v>789.85030000000006</v>
      </c>
      <c r="I24" s="1">
        <f>SUMIFS(tblDrivers[current_quantity],tblDrivers[billing_month],EDATE(A24,-1),tblDrivers[provider_name],B24,tblDrivers[application],C24,tblDrivers[service_name],D24,tblDrivers[sku_description],E24,tblDrivers[consumed_unit],F24)</f>
        <v>178.99770000000001</v>
      </c>
      <c r="J24" s="1">
        <f>SUMIFS(tblDrivers[current_cost],tblDrivers[billing_month],EDATE(A24,-1),tblDrivers[provider_name],B24,tblDrivers[application],C24,tblDrivers[service_name],D24,tblDrivers[sku_description],E24,tblDrivers[consumed_unit],F24)</f>
        <v>30.429600000000001</v>
      </c>
      <c r="K24" s="25">
        <f t="shared" si="0"/>
        <v>0.17000003056275906</v>
      </c>
      <c r="L24" s="1">
        <f t="shared" si="1"/>
        <v>0.16999994972002433</v>
      </c>
      <c r="M24" s="1">
        <f t="shared" si="2"/>
        <v>759.420324390313</v>
      </c>
      <c r="N24" s="1">
        <f t="shared" si="3"/>
        <v>3.756096870509025E-4</v>
      </c>
      <c r="O24" s="1">
        <f t="shared" si="4"/>
        <v>0</v>
      </c>
      <c r="P24" s="1">
        <f t="shared" si="5"/>
        <v>759.42070000000001</v>
      </c>
      <c r="Q24" s="1">
        <f t="shared" si="6"/>
        <v>0</v>
      </c>
      <c r="R24" s="1" t="str">
        <f t="shared" si="7"/>
        <v>Usage</v>
      </c>
    </row>
    <row r="25" spans="1:18">
      <c r="A25" s="3">
        <v>46113</v>
      </c>
      <c r="B25" s="1" t="s">
        <v>42</v>
      </c>
      <c r="C25" s="1" t="s">
        <v>124</v>
      </c>
      <c r="D25" s="1" t="s">
        <v>96</v>
      </c>
      <c r="E25" s="1" t="s">
        <v>97</v>
      </c>
      <c r="F25" s="1" t="s">
        <v>99</v>
      </c>
      <c r="G25">
        <v>96775753.563900009</v>
      </c>
      <c r="H25">
        <v>1500.0242000000003</v>
      </c>
      <c r="I25" s="1">
        <f>SUMIFS(tblDrivers[current_quantity],tblDrivers[billing_month],EDATE(A25,-1),tblDrivers[provider_name],B25,tblDrivers[application],C25,tblDrivers[service_name],D25,tblDrivers[sku_description],E25,tblDrivers[consumed_unit],F25)</f>
        <v>3470166.8640000001</v>
      </c>
      <c r="J25" s="1">
        <f>SUMIFS(tblDrivers[current_cost],tblDrivers[billing_month],EDATE(A25,-1),tblDrivers[provider_name],B25,tblDrivers[application],C25,tblDrivers[service_name],D25,tblDrivers[sku_description],E25,tblDrivers[consumed_unit],F25)</f>
        <v>53.787500000000001</v>
      </c>
      <c r="K25" s="25">
        <f t="shared" si="0"/>
        <v>1.5500000204178726E-5</v>
      </c>
      <c r="L25" s="1">
        <f t="shared" si="1"/>
        <v>1.5499975104367201E-5</v>
      </c>
      <c r="M25" s="1">
        <f t="shared" si="2"/>
        <v>1446.2342709468255</v>
      </c>
      <c r="N25" s="1">
        <f t="shared" si="3"/>
        <v>2.4290531746436299E-3</v>
      </c>
      <c r="O25" s="1">
        <f t="shared" si="4"/>
        <v>0</v>
      </c>
      <c r="P25" s="1">
        <f t="shared" si="5"/>
        <v>1446.2367000000004</v>
      </c>
      <c r="Q25" s="1">
        <f t="shared" si="6"/>
        <v>0</v>
      </c>
      <c r="R25" s="1" t="str">
        <f t="shared" si="7"/>
        <v>Usage</v>
      </c>
    </row>
    <row r="26" spans="1:18">
      <c r="A26" s="3">
        <v>46113</v>
      </c>
      <c r="B26" s="1" t="s">
        <v>42</v>
      </c>
      <c r="C26" s="1" t="s">
        <v>124</v>
      </c>
      <c r="D26" s="1" t="s">
        <v>106</v>
      </c>
      <c r="E26" s="1" t="s">
        <v>108</v>
      </c>
      <c r="F26" s="1" t="s">
        <v>110</v>
      </c>
      <c r="G26">
        <v>4944.3612000000012</v>
      </c>
      <c r="H26">
        <v>2274.4058999999997</v>
      </c>
      <c r="I26" s="1">
        <f>SUMIFS(tblDrivers[current_quantity],tblDrivers[billing_month],EDATE(A26,-1),tblDrivers[provider_name],B26,tblDrivers[application],C26,tblDrivers[service_name],D26,tblDrivers[sku_description],E26,tblDrivers[consumed_unit],F26)</f>
        <v>187.09449999999998</v>
      </c>
      <c r="J26" s="1">
        <f>SUMIFS(tblDrivers[current_cost],tblDrivers[billing_month],EDATE(A26,-1),tblDrivers[provider_name],B26,tblDrivers[application],C26,tblDrivers[service_name],D26,tblDrivers[sku_description],E26,tblDrivers[consumed_unit],F26)</f>
        <v>86.063400000000001</v>
      </c>
      <c r="K26" s="25">
        <f t="shared" si="0"/>
        <v>0.45999994903284963</v>
      </c>
      <c r="L26" s="1">
        <f t="shared" si="1"/>
        <v>0.45999962585752124</v>
      </c>
      <c r="M26" s="1">
        <f t="shared" si="2"/>
        <v>2188.3409021044454</v>
      </c>
      <c r="N26" s="1">
        <f t="shared" si="3"/>
        <v>1.5978955544750058E-3</v>
      </c>
      <c r="O26" s="1">
        <f t="shared" si="4"/>
        <v>0</v>
      </c>
      <c r="P26" s="1">
        <f t="shared" si="5"/>
        <v>2188.3424999999997</v>
      </c>
      <c r="Q26" s="1">
        <f t="shared" si="6"/>
        <v>0</v>
      </c>
      <c r="R26" s="1" t="str">
        <f t="shared" si="7"/>
        <v>Usage</v>
      </c>
    </row>
    <row r="27" spans="1:18">
      <c r="A27" s="3">
        <v>46113</v>
      </c>
      <c r="B27" s="1" t="s">
        <v>42</v>
      </c>
      <c r="C27" s="1" t="s">
        <v>56</v>
      </c>
      <c r="D27" s="1" t="s">
        <v>86</v>
      </c>
      <c r="E27" s="1" t="s">
        <v>88</v>
      </c>
      <c r="F27" s="1" t="s">
        <v>50</v>
      </c>
      <c r="G27">
        <v>1934.6024999999997</v>
      </c>
      <c r="H27">
        <v>328.88239999999996</v>
      </c>
      <c r="I27" s="1">
        <f>SUMIFS(tblDrivers[current_quantity],tblDrivers[billing_month],EDATE(A27,-1),tblDrivers[provider_name],B27,tblDrivers[application],C27,tblDrivers[service_name],D27,tblDrivers[sku_description],E27,tblDrivers[consumed_unit],F27)</f>
        <v>212.62700000000001</v>
      </c>
      <c r="J27" s="1">
        <f>SUMIFS(tblDrivers[current_cost],tblDrivers[billing_month],EDATE(A27,-1),tblDrivers[provider_name],B27,tblDrivers[application],C27,tblDrivers[service_name],D27,tblDrivers[sku_description],E27,tblDrivers[consumed_unit],F27)</f>
        <v>36.146599999999999</v>
      </c>
      <c r="K27" s="25">
        <f t="shared" si="0"/>
        <v>0.16999998707744873</v>
      </c>
      <c r="L27" s="1">
        <f t="shared" si="1"/>
        <v>0.17000004703071575</v>
      </c>
      <c r="M27" s="1">
        <f t="shared" si="2"/>
        <v>292.73591598574023</v>
      </c>
      <c r="N27" s="1">
        <f t="shared" si="3"/>
        <v>-1.1598574025537044E-4</v>
      </c>
      <c r="O27" s="1">
        <f t="shared" si="4"/>
        <v>0</v>
      </c>
      <c r="P27" s="1">
        <f t="shared" si="5"/>
        <v>292.73579999999998</v>
      </c>
      <c r="Q27" s="1">
        <f t="shared" si="6"/>
        <v>0</v>
      </c>
      <c r="R27" s="1" t="str">
        <f t="shared" si="7"/>
        <v>Usage</v>
      </c>
    </row>
    <row r="28" spans="1:18">
      <c r="A28" s="3">
        <v>46113</v>
      </c>
      <c r="B28" s="1" t="s">
        <v>42</v>
      </c>
      <c r="C28" s="1" t="s">
        <v>56</v>
      </c>
      <c r="D28" s="1" t="s">
        <v>106</v>
      </c>
      <c r="E28" s="1" t="s">
        <v>108</v>
      </c>
      <c r="F28" s="1" t="s">
        <v>110</v>
      </c>
      <c r="G28">
        <v>1182.9465</v>
      </c>
      <c r="H28">
        <v>544.15549999999996</v>
      </c>
      <c r="I28" s="1">
        <f>SUMIFS(tblDrivers[current_quantity],tblDrivers[billing_month],EDATE(A28,-1),tblDrivers[provider_name],B28,tblDrivers[application],C28,tblDrivers[service_name],D28,tblDrivers[sku_description],E28,tblDrivers[consumed_unit],F28)</f>
        <v>238.92439999999999</v>
      </c>
      <c r="J28" s="1">
        <f>SUMIFS(tblDrivers[current_cost],tblDrivers[billing_month],EDATE(A28,-1),tblDrivers[provider_name],B28,tblDrivers[application],C28,tblDrivers[service_name],D28,tblDrivers[sku_description],E28,tblDrivers[consumed_unit],F28)</f>
        <v>109.90519999999999</v>
      </c>
      <c r="K28" s="25">
        <f t="shared" si="0"/>
        <v>0.46000009298814437</v>
      </c>
      <c r="L28" s="1">
        <f t="shared" si="1"/>
        <v>0.45999989954981574</v>
      </c>
      <c r="M28" s="1">
        <f t="shared" si="2"/>
        <v>434.25007117280614</v>
      </c>
      <c r="N28" s="1">
        <f t="shared" si="3"/>
        <v>2.2882719382206004E-4</v>
      </c>
      <c r="O28" s="1">
        <f t="shared" si="4"/>
        <v>0</v>
      </c>
      <c r="P28" s="1">
        <f t="shared" si="5"/>
        <v>434.25029999999998</v>
      </c>
      <c r="Q28" s="1">
        <f t="shared" si="6"/>
        <v>0</v>
      </c>
      <c r="R28" s="1" t="str">
        <f t="shared" si="7"/>
        <v>Usage</v>
      </c>
    </row>
    <row r="29" spans="1:18">
      <c r="A29" s="3">
        <v>46113</v>
      </c>
      <c r="B29" s="1" t="s">
        <v>42</v>
      </c>
      <c r="C29" s="1" t="s">
        <v>56</v>
      </c>
      <c r="D29" s="1" t="s">
        <v>96</v>
      </c>
      <c r="E29" s="1" t="s">
        <v>97</v>
      </c>
      <c r="F29" s="1" t="s">
        <v>99</v>
      </c>
      <c r="G29">
        <v>35630658.641099997</v>
      </c>
      <c r="H29">
        <v>552.27530000000002</v>
      </c>
      <c r="I29" s="1">
        <f>SUMIFS(tblDrivers[current_quantity],tblDrivers[billing_month],EDATE(A29,-1),tblDrivers[provider_name],B29,tblDrivers[application],C29,tblDrivers[service_name],D29,tblDrivers[sku_description],E29,tblDrivers[consumed_unit],F29)</f>
        <v>0</v>
      </c>
      <c r="J29" s="1">
        <f>SUMIFS(tblDrivers[current_cost],tblDrivers[billing_month],EDATE(A29,-1),tblDrivers[provider_name],B29,tblDrivers[application],C29,tblDrivers[service_name],D29,tblDrivers[sku_description],E29,tblDrivers[consumed_unit],F29)</f>
        <v>0</v>
      </c>
      <c r="K29" s="25">
        <f t="shared" si="0"/>
        <v>1.550000255574703E-5</v>
      </c>
      <c r="L29" s="1">
        <f t="shared" si="1"/>
        <v>0</v>
      </c>
      <c r="M29" s="1">
        <f t="shared" si="2"/>
        <v>0</v>
      </c>
      <c r="N29" s="1">
        <f t="shared" si="3"/>
        <v>0</v>
      </c>
      <c r="O29" s="1">
        <f t="shared" si="4"/>
        <v>552.27530000000002</v>
      </c>
      <c r="P29" s="1">
        <f t="shared" si="5"/>
        <v>552.27530000000002</v>
      </c>
      <c r="Q29" s="1">
        <f t="shared" si="6"/>
        <v>0</v>
      </c>
      <c r="R29" s="1" t="str">
        <f t="shared" si="7"/>
        <v>Scope</v>
      </c>
    </row>
    <row r="30" spans="1:18">
      <c r="A30" s="3">
        <v>46143</v>
      </c>
      <c r="B30" s="1" t="s">
        <v>42</v>
      </c>
      <c r="C30" s="1" t="s">
        <v>66</v>
      </c>
      <c r="D30" s="1" t="s">
        <v>44</v>
      </c>
      <c r="E30" s="1" t="s">
        <v>46</v>
      </c>
      <c r="F30" s="1" t="s">
        <v>50</v>
      </c>
      <c r="G30">
        <v>60451.878000000004</v>
      </c>
      <c r="H30">
        <v>5077.9576999999999</v>
      </c>
      <c r="I30" s="1">
        <f>SUMIFS(tblDrivers[current_quantity],tblDrivers[billing_month],EDATE(A30,-1),tblDrivers[provider_name],B30,tblDrivers[application],C30,tblDrivers[service_name],D30,tblDrivers[sku_description],E30,tblDrivers[consumed_unit],F30)</f>
        <v>62495.700099999987</v>
      </c>
      <c r="J30" s="1">
        <f>SUMIFS(tblDrivers[current_cost],tblDrivers[billing_month],EDATE(A30,-1),tblDrivers[provider_name],B30,tblDrivers[application],C30,tblDrivers[service_name],D30,tblDrivers[sku_description],E30,tblDrivers[consumed_unit],F30)</f>
        <v>5249.6388999999999</v>
      </c>
      <c r="K30" s="25">
        <f t="shared" si="0"/>
        <v>8.3999999139811668E-2</v>
      </c>
      <c r="L30" s="1">
        <f t="shared" si="1"/>
        <v>8.4000001465700858E-2</v>
      </c>
      <c r="M30" s="1">
        <f t="shared" si="2"/>
        <v>-171.68105939563037</v>
      </c>
      <c r="N30" s="1">
        <f t="shared" si="3"/>
        <v>-1.4060436953004189E-4</v>
      </c>
      <c r="O30" s="1">
        <f t="shared" si="4"/>
        <v>0</v>
      </c>
      <c r="P30" s="1">
        <f t="shared" si="5"/>
        <v>-171.68119999999999</v>
      </c>
      <c r="Q30" s="1">
        <f t="shared" si="6"/>
        <v>0</v>
      </c>
      <c r="R30" s="1" t="str">
        <f t="shared" si="7"/>
        <v>Usage</v>
      </c>
    </row>
    <row r="31" spans="1:18">
      <c r="A31" s="3">
        <v>46143</v>
      </c>
      <c r="B31" s="1" t="s">
        <v>42</v>
      </c>
      <c r="C31" s="1" t="s">
        <v>66</v>
      </c>
      <c r="D31" s="1" t="s">
        <v>75</v>
      </c>
      <c r="E31" s="1" t="s">
        <v>77</v>
      </c>
      <c r="F31" s="1" t="s">
        <v>79</v>
      </c>
      <c r="G31">
        <v>14100.2925</v>
      </c>
      <c r="H31">
        <v>303.15620000000001</v>
      </c>
      <c r="I31" s="1">
        <f>SUMIFS(tblDrivers[current_quantity],tblDrivers[billing_month],EDATE(A31,-1),tblDrivers[provider_name],B31,tblDrivers[application],C31,tblDrivers[service_name],D31,tblDrivers[sku_description],E31,tblDrivers[consumed_unit],F31)</f>
        <v>13030.247499999998</v>
      </c>
      <c r="J31" s="1">
        <f>SUMIFS(tblDrivers[current_cost],tblDrivers[billing_month],EDATE(A31,-1),tblDrivers[provider_name],B31,tblDrivers[application],C31,tblDrivers[service_name],D31,tblDrivers[sku_description],E31,tblDrivers[consumed_unit],F31)</f>
        <v>280.15010000000001</v>
      </c>
      <c r="K31" s="25">
        <f t="shared" si="0"/>
        <v>2.149999370580433E-2</v>
      </c>
      <c r="L31" s="1">
        <f t="shared" si="1"/>
        <v>2.1499983020276482E-2</v>
      </c>
      <c r="M31" s="1">
        <f t="shared" si="2"/>
        <v>23.005949330931788</v>
      </c>
      <c r="N31" s="1">
        <f t="shared" si="3"/>
        <v>1.5066906817327332E-4</v>
      </c>
      <c r="O31" s="1">
        <f t="shared" si="4"/>
        <v>0</v>
      </c>
      <c r="P31" s="1">
        <f t="shared" si="5"/>
        <v>23.006100000000004</v>
      </c>
      <c r="Q31" s="1">
        <f t="shared" si="6"/>
        <v>4.2632564145606011E-14</v>
      </c>
      <c r="R31" s="1" t="str">
        <f t="shared" si="7"/>
        <v>Usage</v>
      </c>
    </row>
    <row r="32" spans="1:18">
      <c r="A32" s="3">
        <v>46143</v>
      </c>
      <c r="B32" s="1" t="s">
        <v>42</v>
      </c>
      <c r="C32" s="1" t="s">
        <v>66</v>
      </c>
      <c r="D32" s="1" t="s">
        <v>86</v>
      </c>
      <c r="E32" s="1" t="s">
        <v>88</v>
      </c>
      <c r="F32" s="1" t="s">
        <v>50</v>
      </c>
      <c r="G32">
        <v>12681.828799999999</v>
      </c>
      <c r="H32">
        <v>2155.9106999999999</v>
      </c>
      <c r="I32" s="1">
        <f>SUMIFS(tblDrivers[current_quantity],tblDrivers[billing_month],EDATE(A32,-1),tblDrivers[provider_name],B32,tblDrivers[application],C32,tblDrivers[service_name],D32,tblDrivers[sku_description],E32,tblDrivers[consumed_unit],F32)</f>
        <v>11368.522199999998</v>
      </c>
      <c r="J32" s="1">
        <f>SUMIFS(tblDrivers[current_cost],tblDrivers[billing_month],EDATE(A32,-1),tblDrivers[provider_name],B32,tblDrivers[application],C32,tblDrivers[service_name],D32,tblDrivers[sku_description],E32,tblDrivers[consumed_unit],F32)</f>
        <v>1932.6493</v>
      </c>
      <c r="K32" s="25">
        <f t="shared" si="0"/>
        <v>0.1699999845448158</v>
      </c>
      <c r="L32" s="1">
        <f t="shared" si="1"/>
        <v>0.17000004626810691</v>
      </c>
      <c r="M32" s="1">
        <f t="shared" si="2"/>
        <v>223.26218276421048</v>
      </c>
      <c r="N32" s="1">
        <f t="shared" si="3"/>
        <v>-7.8276421091947592E-4</v>
      </c>
      <c r="O32" s="1">
        <f t="shared" si="4"/>
        <v>0</v>
      </c>
      <c r="P32" s="1">
        <f t="shared" si="5"/>
        <v>223.26139999999987</v>
      </c>
      <c r="Q32" s="1">
        <f t="shared" si="6"/>
        <v>3.1263880373444408E-13</v>
      </c>
      <c r="R32" s="1" t="str">
        <f t="shared" si="7"/>
        <v>Usage</v>
      </c>
    </row>
    <row r="33" spans="1:18">
      <c r="A33" s="3">
        <v>46143</v>
      </c>
      <c r="B33" s="1" t="s">
        <v>42</v>
      </c>
      <c r="C33" s="1" t="s">
        <v>66</v>
      </c>
      <c r="D33" s="1" t="s">
        <v>96</v>
      </c>
      <c r="E33" s="1" t="s">
        <v>97</v>
      </c>
      <c r="F33" s="1" t="s">
        <v>99</v>
      </c>
      <c r="G33">
        <v>256478006.14769998</v>
      </c>
      <c r="H33">
        <v>3975.4092000000001</v>
      </c>
      <c r="I33" s="1">
        <f>SUMIFS(tblDrivers[current_quantity],tblDrivers[billing_month],EDATE(A33,-1),tblDrivers[provider_name],B33,tblDrivers[application],C33,tblDrivers[service_name],D33,tblDrivers[sku_description],E33,tblDrivers[consumed_unit],F33)</f>
        <v>245593681.58400005</v>
      </c>
      <c r="J33" s="1">
        <f>SUMIFS(tblDrivers[current_cost],tblDrivers[billing_month],EDATE(A33,-1),tblDrivers[provider_name],B33,tblDrivers[application],C33,tblDrivers[service_name],D33,tblDrivers[sku_description],E33,tblDrivers[consumed_unit],F33)</f>
        <v>3806.7019999999989</v>
      </c>
      <c r="K33" s="25">
        <f t="shared" si="0"/>
        <v>1.5500000408263664E-5</v>
      </c>
      <c r="L33" s="1">
        <f t="shared" si="1"/>
        <v>1.5499999737159355E-5</v>
      </c>
      <c r="M33" s="1">
        <f t="shared" si="2"/>
        <v>168.70702787650603</v>
      </c>
      <c r="N33" s="1">
        <f t="shared" si="3"/>
        <v>1.7212349512578457E-4</v>
      </c>
      <c r="O33" s="1">
        <f t="shared" si="4"/>
        <v>0</v>
      </c>
      <c r="P33" s="1">
        <f t="shared" si="5"/>
        <v>168.70720000000119</v>
      </c>
      <c r="Q33" s="1">
        <f t="shared" si="6"/>
        <v>0</v>
      </c>
      <c r="R33" s="1" t="str">
        <f t="shared" si="7"/>
        <v>Usage</v>
      </c>
    </row>
    <row r="34" spans="1:18">
      <c r="A34" s="3">
        <v>46143</v>
      </c>
      <c r="B34" s="1" t="s">
        <v>42</v>
      </c>
      <c r="C34" s="1" t="s">
        <v>66</v>
      </c>
      <c r="D34" s="1" t="s">
        <v>106</v>
      </c>
      <c r="E34" s="1" t="s">
        <v>108</v>
      </c>
      <c r="F34" s="1" t="s">
        <v>110</v>
      </c>
      <c r="G34">
        <v>12936.129200000001</v>
      </c>
      <c r="H34">
        <v>5950.6193999999987</v>
      </c>
      <c r="I34" s="1">
        <f>SUMIFS(tblDrivers[current_quantity],tblDrivers[billing_month],EDATE(A34,-1),tblDrivers[provider_name],B34,tblDrivers[application],C34,tblDrivers[service_name],D34,tblDrivers[sku_description],E34,tblDrivers[consumed_unit],F34)</f>
        <v>12476.125200000004</v>
      </c>
      <c r="J34" s="1">
        <f>SUMIFS(tblDrivers[current_cost],tblDrivers[billing_month],EDATE(A34,-1),tblDrivers[provider_name],B34,tblDrivers[application],C34,tblDrivers[service_name],D34,tblDrivers[sku_description],E34,tblDrivers[consumed_unit],F34)</f>
        <v>5739.0174000000006</v>
      </c>
      <c r="K34" s="25">
        <f t="shared" si="0"/>
        <v>0.45999999752630782</v>
      </c>
      <c r="L34" s="1">
        <f t="shared" ref="L34:L65" si="8">IFERROR(J34/I34,0)</f>
        <v>0.45999998461060643</v>
      </c>
      <c r="M34" s="1">
        <f t="shared" ref="M34:M65" si="9">IF(I34=0,0,(G34-I34)*L34)</f>
        <v>211.60183292081609</v>
      </c>
      <c r="N34" s="1">
        <f t="shared" ref="N34:N65" si="10">IF(I34=0,0,G34*(K34-L34))</f>
        <v>1.6707918198378063E-4</v>
      </c>
      <c r="O34" s="1">
        <f t="shared" ref="O34:O65" si="11">IF(AND(I34=0,G34&gt;0),H34,0)</f>
        <v>0</v>
      </c>
      <c r="P34" s="1">
        <f t="shared" ref="P34:P65" si="12">H34-J34</f>
        <v>211.60199999999804</v>
      </c>
      <c r="Q34" s="1">
        <f t="shared" ref="Q34:Q65" si="13">P34-(M34+N34+O34)</f>
        <v>0</v>
      </c>
      <c r="R34" s="1" t="str">
        <f t="shared" ref="R34:R65" si="14">IF(O34&lt;&gt;0,"Scope",IF(ABS(M34)&gt;=ABS(N34),"Usage","Rate"))</f>
        <v>Usage</v>
      </c>
    </row>
    <row r="35" spans="1:18">
      <c r="A35" s="3">
        <v>46143</v>
      </c>
      <c r="B35" s="1" t="s">
        <v>42</v>
      </c>
      <c r="C35" s="1" t="s">
        <v>56</v>
      </c>
      <c r="D35" s="1" t="s">
        <v>44</v>
      </c>
      <c r="E35" s="1" t="s">
        <v>46</v>
      </c>
      <c r="F35" s="1" t="s">
        <v>50</v>
      </c>
      <c r="G35">
        <v>7790.465400000001</v>
      </c>
      <c r="H35">
        <v>654.39909999999998</v>
      </c>
      <c r="I35" s="1">
        <f>SUMIFS(tblDrivers[current_quantity],tblDrivers[billing_month],EDATE(A35,-1),tblDrivers[provider_name],B35,tblDrivers[application],C35,tblDrivers[service_name],D35,tblDrivers[sku_description],E35,tblDrivers[consumed_unit],F35)</f>
        <v>4907.0953</v>
      </c>
      <c r="J35" s="1">
        <f>SUMIFS(tblDrivers[current_cost],tblDrivers[billing_month],EDATE(A35,-1),tblDrivers[provider_name],B35,tblDrivers[application],C35,tblDrivers[service_name],D35,tblDrivers[sku_description],E35,tblDrivers[consumed_unit],F35)</f>
        <v>412.19589999999999</v>
      </c>
      <c r="K35" s="25">
        <f t="shared" si="0"/>
        <v>8.4000000821517012E-2</v>
      </c>
      <c r="L35" s="1">
        <f t="shared" si="8"/>
        <v>8.3999978561655406E-2</v>
      </c>
      <c r="M35" s="1">
        <f t="shared" si="9"/>
        <v>242.2030265853183</v>
      </c>
      <c r="N35" s="1">
        <f t="shared" si="10"/>
        <v>1.7341468165621218E-4</v>
      </c>
      <c r="O35" s="1">
        <f t="shared" si="11"/>
        <v>0</v>
      </c>
      <c r="P35" s="1">
        <f t="shared" si="12"/>
        <v>242.20319999999998</v>
      </c>
      <c r="Q35" s="1">
        <f t="shared" si="13"/>
        <v>0</v>
      </c>
      <c r="R35" s="1" t="str">
        <f t="shared" si="14"/>
        <v>Usage</v>
      </c>
    </row>
    <row r="36" spans="1:18">
      <c r="A36" s="3">
        <v>46143</v>
      </c>
      <c r="B36" s="1" t="s">
        <v>42</v>
      </c>
      <c r="C36" s="1" t="s">
        <v>124</v>
      </c>
      <c r="D36" s="1" t="s">
        <v>44</v>
      </c>
      <c r="E36" s="1" t="s">
        <v>46</v>
      </c>
      <c r="F36" s="1" t="s">
        <v>50</v>
      </c>
      <c r="G36">
        <v>23763.372900000002</v>
      </c>
      <c r="H36">
        <v>1996.1232000000005</v>
      </c>
      <c r="I36" s="1">
        <f>SUMIFS(tblDrivers[current_quantity],tblDrivers[billing_month],EDATE(A36,-1),tblDrivers[provider_name],B36,tblDrivers[application],C36,tblDrivers[service_name],D36,tblDrivers[sku_description],E36,tblDrivers[consumed_unit],F36)</f>
        <v>23818.638299999999</v>
      </c>
      <c r="J36" s="1">
        <f>SUMIFS(tblDrivers[current_cost],tblDrivers[billing_month],EDATE(A36,-1),tblDrivers[provider_name],B36,tblDrivers[application],C36,tblDrivers[service_name],D36,tblDrivers[sku_description],E36,tblDrivers[consumed_unit],F36)</f>
        <v>2000.7656999999997</v>
      </c>
      <c r="K36" s="25">
        <f t="shared" si="0"/>
        <v>8.3999994798718169E-2</v>
      </c>
      <c r="L36" s="1">
        <f t="shared" si="8"/>
        <v>8.400000347626925E-2</v>
      </c>
      <c r="M36" s="1">
        <f t="shared" si="9"/>
        <v>-4.6422937921171243</v>
      </c>
      <c r="N36" s="1">
        <f t="shared" si="10"/>
        <v>-2.0620788218404275E-4</v>
      </c>
      <c r="O36" s="1">
        <f t="shared" si="11"/>
        <v>0</v>
      </c>
      <c r="P36" s="1">
        <f t="shared" si="12"/>
        <v>-4.6424999999992451</v>
      </c>
      <c r="Q36" s="1">
        <f t="shared" si="13"/>
        <v>6.3060667798708891E-14</v>
      </c>
      <c r="R36" s="1" t="str">
        <f t="shared" si="14"/>
        <v>Usage</v>
      </c>
    </row>
    <row r="37" spans="1:18">
      <c r="A37" s="3">
        <v>46143</v>
      </c>
      <c r="B37" s="1" t="s">
        <v>42</v>
      </c>
      <c r="C37" s="1" t="s">
        <v>124</v>
      </c>
      <c r="D37" s="1" t="s">
        <v>75</v>
      </c>
      <c r="E37" s="1" t="s">
        <v>77</v>
      </c>
      <c r="F37" s="1" t="s">
        <v>79</v>
      </c>
      <c r="G37">
        <v>5295.9601000000002</v>
      </c>
      <c r="H37">
        <v>113.86329999999995</v>
      </c>
      <c r="I37" s="1">
        <f>SUMIFS(tblDrivers[current_quantity],tblDrivers[billing_month],EDATE(A37,-1),tblDrivers[provider_name],B37,tblDrivers[application],C37,tblDrivers[service_name],D37,tblDrivers[sku_description],E37,tblDrivers[consumed_unit],F37)</f>
        <v>5186.5917000000009</v>
      </c>
      <c r="J37" s="1">
        <f>SUMIFS(tblDrivers[current_cost],tblDrivers[billing_month],EDATE(A37,-1),tblDrivers[provider_name],B37,tblDrivers[application],C37,tblDrivers[service_name],D37,tblDrivers[sku_description],E37,tblDrivers[consumed_unit],F37)</f>
        <v>111.51170000000005</v>
      </c>
      <c r="K37" s="25">
        <f t="shared" si="0"/>
        <v>2.150002980573814E-2</v>
      </c>
      <c r="L37" s="1">
        <f t="shared" si="8"/>
        <v>2.1499995845055634E-2</v>
      </c>
      <c r="M37" s="1">
        <f t="shared" si="9"/>
        <v>2.3514201455803692</v>
      </c>
      <c r="N37" s="1">
        <f t="shared" si="10"/>
        <v>1.7985441951919837E-4</v>
      </c>
      <c r="O37" s="1">
        <f t="shared" si="11"/>
        <v>0</v>
      </c>
      <c r="P37" s="1">
        <f t="shared" si="12"/>
        <v>2.3515999999999053</v>
      </c>
      <c r="Q37" s="1">
        <f t="shared" si="13"/>
        <v>1.6875389974302379E-14</v>
      </c>
      <c r="R37" s="1" t="str">
        <f t="shared" si="14"/>
        <v>Usage</v>
      </c>
    </row>
    <row r="38" spans="1:18">
      <c r="A38" s="3">
        <v>46143</v>
      </c>
      <c r="B38" s="1" t="s">
        <v>42</v>
      </c>
      <c r="C38" s="1" t="s">
        <v>124</v>
      </c>
      <c r="D38" s="1" t="s">
        <v>86</v>
      </c>
      <c r="E38" s="1" t="s">
        <v>88</v>
      </c>
      <c r="F38" s="1" t="s">
        <v>50</v>
      </c>
      <c r="G38">
        <v>4997.3603000000003</v>
      </c>
      <c r="H38">
        <v>849.55120000000022</v>
      </c>
      <c r="I38" s="1">
        <f>SUMIFS(tblDrivers[current_quantity],tblDrivers[billing_month],EDATE(A38,-1),tblDrivers[provider_name],B38,tblDrivers[application],C38,tblDrivers[service_name],D38,tblDrivers[sku_description],E38,tblDrivers[consumed_unit],F38)</f>
        <v>4646.1773999999978</v>
      </c>
      <c r="J38" s="1">
        <f>SUMIFS(tblDrivers[current_cost],tblDrivers[billing_month],EDATE(A38,-1),tblDrivers[provider_name],B38,tblDrivers[application],C38,tblDrivers[service_name],D38,tblDrivers[sku_description],E38,tblDrivers[consumed_unit],F38)</f>
        <v>789.85030000000006</v>
      </c>
      <c r="K38" s="25">
        <f t="shared" si="0"/>
        <v>0.1699999897946122</v>
      </c>
      <c r="L38" s="1">
        <f t="shared" si="8"/>
        <v>0.17000003056275906</v>
      </c>
      <c r="M38" s="1">
        <f t="shared" si="9"/>
        <v>59.701103733118785</v>
      </c>
      <c r="N38" s="1">
        <f t="shared" si="10"/>
        <v>-2.0373311861465369E-4</v>
      </c>
      <c r="O38" s="1">
        <f t="shared" si="11"/>
        <v>0</v>
      </c>
      <c r="P38" s="1">
        <f t="shared" si="12"/>
        <v>59.700900000000161</v>
      </c>
      <c r="Q38" s="1">
        <f t="shared" si="13"/>
        <v>0</v>
      </c>
      <c r="R38" s="1" t="str">
        <f t="shared" si="14"/>
        <v>Usage</v>
      </c>
    </row>
    <row r="39" spans="1:18">
      <c r="A39" s="3">
        <v>46143</v>
      </c>
      <c r="B39" s="1" t="s">
        <v>42</v>
      </c>
      <c r="C39" s="1" t="s">
        <v>124</v>
      </c>
      <c r="D39" s="1" t="s">
        <v>96</v>
      </c>
      <c r="E39" s="1" t="s">
        <v>97</v>
      </c>
      <c r="F39" s="1" t="s">
        <v>99</v>
      </c>
      <c r="G39">
        <v>105092606.35460003</v>
      </c>
      <c r="H39">
        <v>1628.9355000000003</v>
      </c>
      <c r="I39" s="1">
        <f>SUMIFS(tblDrivers[current_quantity],tblDrivers[billing_month],EDATE(A39,-1),tblDrivers[provider_name],B39,tblDrivers[application],C39,tblDrivers[service_name],D39,tblDrivers[sku_description],E39,tblDrivers[consumed_unit],F39)</f>
        <v>96775753.563900009</v>
      </c>
      <c r="J39" s="1">
        <f>SUMIFS(tblDrivers[current_cost],tblDrivers[billing_month],EDATE(A39,-1),tblDrivers[provider_name],B39,tblDrivers[application],C39,tblDrivers[service_name],D39,tblDrivers[sku_description],E39,tblDrivers[consumed_unit],F39)</f>
        <v>1500.0242000000003</v>
      </c>
      <c r="K39" s="25">
        <f t="shared" si="0"/>
        <v>1.5500000965850058E-5</v>
      </c>
      <c r="L39" s="1">
        <f t="shared" si="8"/>
        <v>1.5500000204178726E-5</v>
      </c>
      <c r="M39" s="1">
        <f t="shared" si="9"/>
        <v>128.91121995397469</v>
      </c>
      <c r="N39" s="1">
        <f t="shared" si="10"/>
        <v>8.0046025438766422E-5</v>
      </c>
      <c r="O39" s="1">
        <f t="shared" si="11"/>
        <v>0</v>
      </c>
      <c r="P39" s="1">
        <f t="shared" si="12"/>
        <v>128.91129999999998</v>
      </c>
      <c r="Q39" s="1">
        <f t="shared" si="13"/>
        <v>0</v>
      </c>
      <c r="R39" s="1" t="str">
        <f t="shared" si="14"/>
        <v>Usage</v>
      </c>
    </row>
    <row r="40" spans="1:18">
      <c r="A40" s="3">
        <v>46143</v>
      </c>
      <c r="B40" s="1" t="s">
        <v>42</v>
      </c>
      <c r="C40" s="1" t="s">
        <v>124</v>
      </c>
      <c r="D40" s="1" t="s">
        <v>106</v>
      </c>
      <c r="E40" s="1" t="s">
        <v>108</v>
      </c>
      <c r="F40" s="1" t="s">
        <v>110</v>
      </c>
      <c r="G40">
        <v>4909.5433000000012</v>
      </c>
      <c r="H40">
        <v>2258.3901000000005</v>
      </c>
      <c r="I40" s="1">
        <f>SUMIFS(tblDrivers[current_quantity],tblDrivers[billing_month],EDATE(A40,-1),tblDrivers[provider_name],B40,tblDrivers[application],C40,tblDrivers[service_name],D40,tblDrivers[sku_description],E40,tblDrivers[consumed_unit],F40)</f>
        <v>4944.3612000000012</v>
      </c>
      <c r="J40" s="1">
        <f>SUMIFS(tblDrivers[current_cost],tblDrivers[billing_month],EDATE(A40,-1),tblDrivers[provider_name],B40,tblDrivers[application],C40,tblDrivers[service_name],D40,tblDrivers[sku_description],E40,tblDrivers[consumed_unit],F40)</f>
        <v>2274.4058999999997</v>
      </c>
      <c r="K40" s="25">
        <f t="shared" si="0"/>
        <v>0.4600000370706579</v>
      </c>
      <c r="L40" s="1">
        <f t="shared" si="8"/>
        <v>0.45999994903284963</v>
      </c>
      <c r="M40" s="1">
        <f t="shared" si="9"/>
        <v>-16.016232225430858</v>
      </c>
      <c r="N40" s="1">
        <f t="shared" si="10"/>
        <v>4.322254317176375E-4</v>
      </c>
      <c r="O40" s="1">
        <f t="shared" si="11"/>
        <v>0</v>
      </c>
      <c r="P40" s="1">
        <f t="shared" si="12"/>
        <v>-16.015799999999217</v>
      </c>
      <c r="Q40" s="1">
        <f t="shared" si="13"/>
        <v>-7.460698725481052E-14</v>
      </c>
      <c r="R40" s="1" t="str">
        <f t="shared" si="14"/>
        <v>Usage</v>
      </c>
    </row>
    <row r="41" spans="1:18">
      <c r="A41" s="3">
        <v>46143</v>
      </c>
      <c r="B41" s="1" t="s">
        <v>42</v>
      </c>
      <c r="C41" s="1" t="s">
        <v>56</v>
      </c>
      <c r="D41" s="1" t="s">
        <v>96</v>
      </c>
      <c r="E41" s="1" t="s">
        <v>97</v>
      </c>
      <c r="F41" s="1" t="s">
        <v>99</v>
      </c>
      <c r="G41">
        <v>26267275.124499999</v>
      </c>
      <c r="H41">
        <v>407.14269999999999</v>
      </c>
      <c r="I41" s="1">
        <f>SUMIFS(tblDrivers[current_quantity],tblDrivers[billing_month],EDATE(A41,-1),tblDrivers[provider_name],B41,tblDrivers[application],C41,tblDrivers[service_name],D41,tblDrivers[sku_description],E41,tblDrivers[consumed_unit],F41)</f>
        <v>35630658.641099997</v>
      </c>
      <c r="J41" s="1">
        <f>SUMIFS(tblDrivers[current_cost],tblDrivers[billing_month],EDATE(A41,-1),tblDrivers[provider_name],B41,tblDrivers[application],C41,tblDrivers[service_name],D41,tblDrivers[sku_description],E41,tblDrivers[consumed_unit],F41)</f>
        <v>552.27530000000002</v>
      </c>
      <c r="K41" s="25">
        <f t="shared" si="0"/>
        <v>1.5499997547147555E-5</v>
      </c>
      <c r="L41" s="1">
        <f t="shared" si="8"/>
        <v>1.550000255574703E-5</v>
      </c>
      <c r="M41" s="1">
        <f t="shared" si="9"/>
        <v>-145.13246843773959</v>
      </c>
      <c r="N41" s="1">
        <f t="shared" si="10"/>
        <v>-1.3156226040460063E-4</v>
      </c>
      <c r="O41" s="1">
        <f t="shared" si="11"/>
        <v>0</v>
      </c>
      <c r="P41" s="1">
        <f t="shared" si="12"/>
        <v>-145.13260000000002</v>
      </c>
      <c r="Q41" s="1">
        <f t="shared" si="13"/>
        <v>0</v>
      </c>
      <c r="R41" s="1" t="str">
        <f t="shared" si="14"/>
        <v>Usage</v>
      </c>
    </row>
    <row r="42" spans="1:18">
      <c r="A42" s="3">
        <v>46143</v>
      </c>
      <c r="B42" s="1" t="s">
        <v>42</v>
      </c>
      <c r="C42" s="1" t="s">
        <v>56</v>
      </c>
      <c r="D42" s="1" t="s">
        <v>106</v>
      </c>
      <c r="E42" s="1" t="s">
        <v>108</v>
      </c>
      <c r="F42" s="1" t="s">
        <v>110</v>
      </c>
      <c r="G42">
        <v>1606.7355999999997</v>
      </c>
      <c r="H42">
        <v>739.09840000000008</v>
      </c>
      <c r="I42" s="1">
        <f>SUMIFS(tblDrivers[current_quantity],tblDrivers[billing_month],EDATE(A42,-1),tblDrivers[provider_name],B42,tblDrivers[application],C42,tblDrivers[service_name],D42,tblDrivers[sku_description],E42,tblDrivers[consumed_unit],F42)</f>
        <v>1182.9465</v>
      </c>
      <c r="J42" s="1">
        <f>SUMIFS(tblDrivers[current_cost],tblDrivers[billing_month],EDATE(A42,-1),tblDrivers[provider_name],B42,tblDrivers[application],C42,tblDrivers[service_name],D42,tblDrivers[sku_description],E42,tblDrivers[consumed_unit],F42)</f>
        <v>544.15549999999996</v>
      </c>
      <c r="K42" s="25">
        <f t="shared" si="0"/>
        <v>0.46000001493711856</v>
      </c>
      <c r="L42" s="1">
        <f t="shared" si="8"/>
        <v>0.46000009298814437</v>
      </c>
      <c r="M42" s="1">
        <f t="shared" si="9"/>
        <v>194.94302540736189</v>
      </c>
      <c r="N42" s="1">
        <f t="shared" si="10"/>
        <v>-1.2540736178408976E-4</v>
      </c>
      <c r="O42" s="1">
        <f t="shared" si="11"/>
        <v>0</v>
      </c>
      <c r="P42" s="1">
        <f t="shared" si="12"/>
        <v>194.94290000000012</v>
      </c>
      <c r="Q42" s="1">
        <f t="shared" si="13"/>
        <v>0</v>
      </c>
      <c r="R42" s="1" t="str">
        <f t="shared" si="14"/>
        <v>Usage</v>
      </c>
    </row>
    <row r="43" spans="1:18">
      <c r="A43" s="3">
        <v>46143</v>
      </c>
      <c r="B43" s="1" t="s">
        <v>42</v>
      </c>
      <c r="C43" s="1" t="s">
        <v>56</v>
      </c>
      <c r="D43" s="1" t="s">
        <v>86</v>
      </c>
      <c r="E43" s="1" t="s">
        <v>88</v>
      </c>
      <c r="F43" s="1" t="s">
        <v>50</v>
      </c>
      <c r="G43">
        <v>798.17859999999996</v>
      </c>
      <c r="H43">
        <v>135.69040000000001</v>
      </c>
      <c r="I43" s="1">
        <f>SUMIFS(tblDrivers[current_quantity],tblDrivers[billing_month],EDATE(A43,-1),tblDrivers[provider_name],B43,tblDrivers[application],C43,tblDrivers[service_name],D43,tblDrivers[sku_description],E43,tblDrivers[consumed_unit],F43)</f>
        <v>1934.6024999999997</v>
      </c>
      <c r="J43" s="1">
        <f>SUMIFS(tblDrivers[current_cost],tblDrivers[billing_month],EDATE(A43,-1),tblDrivers[provider_name],B43,tblDrivers[application],C43,tblDrivers[service_name],D43,tblDrivers[sku_description],E43,tblDrivers[consumed_unit],F43)</f>
        <v>328.88239999999996</v>
      </c>
      <c r="K43" s="25">
        <f t="shared" si="0"/>
        <v>0.17000004760839244</v>
      </c>
      <c r="L43" s="1">
        <f t="shared" si="8"/>
        <v>0.16999998707744873</v>
      </c>
      <c r="M43" s="1">
        <f t="shared" si="9"/>
        <v>-193.19204831450386</v>
      </c>
      <c r="N43" s="1">
        <f t="shared" si="10"/>
        <v>4.8314503900615047E-5</v>
      </c>
      <c r="O43" s="1">
        <f t="shared" si="11"/>
        <v>0</v>
      </c>
      <c r="P43" s="1">
        <f t="shared" si="12"/>
        <v>-193.19199999999995</v>
      </c>
      <c r="Q43" s="1">
        <f t="shared" si="13"/>
        <v>0</v>
      </c>
      <c r="R43" s="1" t="str">
        <f t="shared" si="14"/>
        <v>Usage</v>
      </c>
    </row>
    <row r="44" spans="1:18">
      <c r="A44" s="3">
        <v>46143</v>
      </c>
      <c r="B44" s="1" t="s">
        <v>42</v>
      </c>
      <c r="C44" s="1" t="s">
        <v>56</v>
      </c>
      <c r="D44" s="1" t="s">
        <v>75</v>
      </c>
      <c r="E44" s="1" t="s">
        <v>77</v>
      </c>
      <c r="F44" s="1" t="s">
        <v>79</v>
      </c>
      <c r="G44">
        <v>850.42669999999998</v>
      </c>
      <c r="H44">
        <v>18.284100000000002</v>
      </c>
      <c r="I44" s="1">
        <f>SUMIFS(tblDrivers[current_quantity],tblDrivers[billing_month],EDATE(A44,-1),tblDrivers[provider_name],B44,tblDrivers[application],C44,tblDrivers[service_name],D44,tblDrivers[sku_description],E44,tblDrivers[consumed_unit],F44)</f>
        <v>1225.2786000000001</v>
      </c>
      <c r="J44" s="1">
        <f>SUMIFS(tblDrivers[current_cost],tblDrivers[billing_month],EDATE(A44,-1),tblDrivers[provider_name],B44,tblDrivers[application],C44,tblDrivers[service_name],D44,tblDrivers[sku_description],E44,tblDrivers[consumed_unit],F44)</f>
        <v>26.343600000000002</v>
      </c>
      <c r="K44" s="25">
        <f t="shared" si="0"/>
        <v>2.1499912926064062E-2</v>
      </c>
      <c r="L44" s="1">
        <f t="shared" si="8"/>
        <v>2.1500089857114945E-2</v>
      </c>
      <c r="M44" s="1">
        <f t="shared" si="9"/>
        <v>-8.059349533110268</v>
      </c>
      <c r="N44" s="1">
        <f t="shared" si="10"/>
        <v>-1.5046688973018382E-4</v>
      </c>
      <c r="O44" s="1">
        <f t="shared" si="11"/>
        <v>0</v>
      </c>
      <c r="P44" s="1">
        <f t="shared" si="12"/>
        <v>-8.0594999999999999</v>
      </c>
      <c r="Q44" s="1">
        <f t="shared" si="13"/>
        <v>0</v>
      </c>
      <c r="R44" s="1" t="str">
        <f t="shared" si="14"/>
        <v>Usage</v>
      </c>
    </row>
    <row r="45" spans="1:18">
      <c r="A45" s="3">
        <v>46174</v>
      </c>
      <c r="B45" s="1" t="s">
        <v>42</v>
      </c>
      <c r="C45" s="1" t="s">
        <v>66</v>
      </c>
      <c r="D45" s="1" t="s">
        <v>44</v>
      </c>
      <c r="E45" s="1" t="s">
        <v>46</v>
      </c>
      <c r="F45" s="1" t="s">
        <v>50</v>
      </c>
      <c r="G45">
        <v>59124.451299999979</v>
      </c>
      <c r="H45">
        <v>4966.4539999999988</v>
      </c>
      <c r="I45" s="1">
        <f>SUMIFS(tblDrivers[current_quantity],tblDrivers[billing_month],EDATE(A45,-1),tblDrivers[provider_name],B45,tblDrivers[application],C45,tblDrivers[service_name],D45,tblDrivers[sku_description],E45,tblDrivers[consumed_unit],F45)</f>
        <v>60451.878000000004</v>
      </c>
      <c r="J45" s="1">
        <f>SUMIFS(tblDrivers[current_cost],tblDrivers[billing_month],EDATE(A45,-1),tblDrivers[provider_name],B45,tblDrivers[application],C45,tblDrivers[service_name],D45,tblDrivers[sku_description],E45,tblDrivers[consumed_unit],F45)</f>
        <v>5077.9576999999999</v>
      </c>
      <c r="K45" s="25">
        <f t="shared" si="0"/>
        <v>8.4000001535743649E-2</v>
      </c>
      <c r="L45" s="1">
        <f t="shared" si="8"/>
        <v>8.3999999139811668E-2</v>
      </c>
      <c r="M45" s="1">
        <f t="shared" si="9"/>
        <v>-111.50384165816517</v>
      </c>
      <c r="N45" s="1">
        <f t="shared" si="10"/>
        <v>1.4165816370463488E-4</v>
      </c>
      <c r="O45" s="1">
        <f t="shared" si="11"/>
        <v>0</v>
      </c>
      <c r="P45" s="1">
        <f t="shared" si="12"/>
        <v>-111.50370000000112</v>
      </c>
      <c r="Q45" s="1">
        <f t="shared" si="13"/>
        <v>3.5527136788005009E-13</v>
      </c>
      <c r="R45" s="1" t="str">
        <f t="shared" si="14"/>
        <v>Usage</v>
      </c>
    </row>
    <row r="46" spans="1:18">
      <c r="A46" s="3">
        <v>46174</v>
      </c>
      <c r="B46" s="1" t="s">
        <v>42</v>
      </c>
      <c r="C46" s="1" t="s">
        <v>66</v>
      </c>
      <c r="D46" s="1" t="s">
        <v>75</v>
      </c>
      <c r="E46" s="1" t="s">
        <v>77</v>
      </c>
      <c r="F46" s="1" t="s">
        <v>79</v>
      </c>
      <c r="G46">
        <v>11368.122799999999</v>
      </c>
      <c r="H46">
        <v>244.4145</v>
      </c>
      <c r="I46" s="1">
        <f>SUMIFS(tblDrivers[current_quantity],tblDrivers[billing_month],EDATE(A46,-1),tblDrivers[provider_name],B46,tblDrivers[application],C46,tblDrivers[service_name],D46,tblDrivers[sku_description],E46,tblDrivers[consumed_unit],F46)</f>
        <v>14100.2925</v>
      </c>
      <c r="J46" s="1">
        <f>SUMIFS(tblDrivers[current_cost],tblDrivers[billing_month],EDATE(A46,-1),tblDrivers[provider_name],B46,tblDrivers[application],C46,tblDrivers[service_name],D46,tblDrivers[sku_description],E46,tblDrivers[consumed_unit],F46)</f>
        <v>303.15620000000001</v>
      </c>
      <c r="K46" s="25">
        <f t="shared" si="0"/>
        <v>2.1499987667269044E-2</v>
      </c>
      <c r="L46" s="1">
        <f t="shared" si="8"/>
        <v>2.149999370580433E-2</v>
      </c>
      <c r="M46" s="1">
        <f t="shared" si="9"/>
        <v>-58.741631353189312</v>
      </c>
      <c r="N46" s="1">
        <f t="shared" si="10"/>
        <v>-6.8646810667752605E-5</v>
      </c>
      <c r="O46" s="1">
        <f t="shared" si="11"/>
        <v>0</v>
      </c>
      <c r="P46" s="1">
        <f t="shared" si="12"/>
        <v>-58.741700000000009</v>
      </c>
      <c r="Q46" s="1">
        <f t="shared" si="13"/>
        <v>0</v>
      </c>
      <c r="R46" s="1" t="str">
        <f t="shared" si="14"/>
        <v>Usage</v>
      </c>
    </row>
    <row r="47" spans="1:18">
      <c r="A47" s="3">
        <v>46174</v>
      </c>
      <c r="B47" s="1" t="s">
        <v>42</v>
      </c>
      <c r="C47" s="1" t="s">
        <v>66</v>
      </c>
      <c r="D47" s="1" t="s">
        <v>86</v>
      </c>
      <c r="E47" s="1" t="s">
        <v>88</v>
      </c>
      <c r="F47" s="1" t="s">
        <v>50</v>
      </c>
      <c r="G47">
        <v>10351.372699999998</v>
      </c>
      <c r="H47">
        <v>1759.7331999999997</v>
      </c>
      <c r="I47" s="1">
        <f>SUMIFS(tblDrivers[current_quantity],tblDrivers[billing_month],EDATE(A47,-1),tblDrivers[provider_name],B47,tblDrivers[application],C47,tblDrivers[service_name],D47,tblDrivers[sku_description],E47,tblDrivers[consumed_unit],F47)</f>
        <v>12681.828799999999</v>
      </c>
      <c r="J47" s="1">
        <f>SUMIFS(tblDrivers[current_cost],tblDrivers[billing_month],EDATE(A47,-1),tblDrivers[provider_name],B47,tblDrivers[application],C47,tblDrivers[service_name],D47,tblDrivers[sku_description],E47,tblDrivers[consumed_unit],F47)</f>
        <v>2155.9106999999999</v>
      </c>
      <c r="K47" s="25">
        <f t="shared" si="0"/>
        <v>0.16999998463971835</v>
      </c>
      <c r="L47" s="1">
        <f t="shared" si="8"/>
        <v>0.1699999845448158</v>
      </c>
      <c r="M47" s="1">
        <f t="shared" si="9"/>
        <v>-396.1775009823719</v>
      </c>
      <c r="N47" s="1">
        <f t="shared" si="10"/>
        <v>9.8237174839692336E-7</v>
      </c>
      <c r="O47" s="1">
        <f t="shared" si="11"/>
        <v>0</v>
      </c>
      <c r="P47" s="1">
        <f t="shared" si="12"/>
        <v>-396.17750000000024</v>
      </c>
      <c r="Q47" s="1">
        <f t="shared" si="13"/>
        <v>0</v>
      </c>
      <c r="R47" s="1" t="str">
        <f t="shared" si="14"/>
        <v>Usage</v>
      </c>
    </row>
    <row r="48" spans="1:18">
      <c r="A48" s="3">
        <v>46174</v>
      </c>
      <c r="B48" s="1" t="s">
        <v>42</v>
      </c>
      <c r="C48" s="1" t="s">
        <v>66</v>
      </c>
      <c r="D48" s="1" t="s">
        <v>96</v>
      </c>
      <c r="E48" s="1" t="s">
        <v>97</v>
      </c>
      <c r="F48" s="1" t="s">
        <v>99</v>
      </c>
      <c r="G48">
        <v>238893821.15789992</v>
      </c>
      <c r="H48">
        <v>3702.8544999999995</v>
      </c>
      <c r="I48" s="1">
        <f>SUMIFS(tblDrivers[current_quantity],tblDrivers[billing_month],EDATE(A48,-1),tblDrivers[provider_name],B48,tblDrivers[application],C48,tblDrivers[service_name],D48,tblDrivers[sku_description],E48,tblDrivers[consumed_unit],F48)</f>
        <v>256478006.14769998</v>
      </c>
      <c r="J48" s="1">
        <f>SUMIFS(tblDrivers[current_cost],tblDrivers[billing_month],EDATE(A48,-1),tblDrivers[provider_name],B48,tblDrivers[application],C48,tblDrivers[service_name],D48,tblDrivers[sku_description],E48,tblDrivers[consumed_unit],F48)</f>
        <v>3975.4092000000001</v>
      </c>
      <c r="K48" s="25">
        <f t="shared" si="0"/>
        <v>1.5500001138801117E-5</v>
      </c>
      <c r="L48" s="1">
        <f t="shared" si="8"/>
        <v>1.5500000408263664E-5</v>
      </c>
      <c r="M48" s="1">
        <f t="shared" si="9"/>
        <v>-272.55487452088482</v>
      </c>
      <c r="N48" s="1">
        <f t="shared" si="10"/>
        <v>1.7452088372058684E-4</v>
      </c>
      <c r="O48" s="1">
        <f t="shared" si="11"/>
        <v>0</v>
      </c>
      <c r="P48" s="1">
        <f t="shared" si="12"/>
        <v>-272.55470000000059</v>
      </c>
      <c r="Q48" s="1">
        <f t="shared" si="13"/>
        <v>5.1159076974727213E-13</v>
      </c>
      <c r="R48" s="1" t="str">
        <f t="shared" si="14"/>
        <v>Usage</v>
      </c>
    </row>
    <row r="49" spans="1:18">
      <c r="A49" s="3">
        <v>46174</v>
      </c>
      <c r="B49" s="1" t="s">
        <v>42</v>
      </c>
      <c r="C49" s="1" t="s">
        <v>66</v>
      </c>
      <c r="D49" s="1" t="s">
        <v>106</v>
      </c>
      <c r="E49" s="1" t="s">
        <v>108</v>
      </c>
      <c r="F49" s="1" t="s">
        <v>110</v>
      </c>
      <c r="G49">
        <v>11394.173299999999</v>
      </c>
      <c r="H49">
        <v>5241.3199000000022</v>
      </c>
      <c r="I49" s="1">
        <f>SUMIFS(tblDrivers[current_quantity],tblDrivers[billing_month],EDATE(A49,-1),tblDrivers[provider_name],B49,tblDrivers[application],C49,tblDrivers[service_name],D49,tblDrivers[sku_description],E49,tblDrivers[consumed_unit],F49)</f>
        <v>12936.129200000001</v>
      </c>
      <c r="J49" s="1">
        <f>SUMIFS(tblDrivers[current_cost],tblDrivers[billing_month],EDATE(A49,-1),tblDrivers[provider_name],B49,tblDrivers[application],C49,tblDrivers[service_name],D49,tblDrivers[sku_description],E49,tblDrivers[consumed_unit],F49)</f>
        <v>5950.6193999999987</v>
      </c>
      <c r="K49" s="25">
        <f t="shared" si="0"/>
        <v>0.4600000159730766</v>
      </c>
      <c r="L49" s="1">
        <f t="shared" si="8"/>
        <v>0.45999999752630782</v>
      </c>
      <c r="M49" s="1">
        <f t="shared" si="9"/>
        <v>-709.29971018567699</v>
      </c>
      <c r="N49" s="1">
        <f t="shared" si="10"/>
        <v>2.1018568029474132E-4</v>
      </c>
      <c r="O49" s="1">
        <f t="shared" si="11"/>
        <v>0</v>
      </c>
      <c r="P49" s="1">
        <f t="shared" si="12"/>
        <v>-709.29949999999644</v>
      </c>
      <c r="Q49" s="1">
        <f t="shared" si="13"/>
        <v>0</v>
      </c>
      <c r="R49" s="1" t="str">
        <f t="shared" si="14"/>
        <v>Usage</v>
      </c>
    </row>
    <row r="50" spans="1:18">
      <c r="A50" s="3">
        <v>46174</v>
      </c>
      <c r="B50" s="1" t="s">
        <v>42</v>
      </c>
      <c r="C50" s="1" t="s">
        <v>124</v>
      </c>
      <c r="D50" s="1" t="s">
        <v>44</v>
      </c>
      <c r="E50" s="1" t="s">
        <v>46</v>
      </c>
      <c r="F50" s="1" t="s">
        <v>50</v>
      </c>
      <c r="G50">
        <v>19845.933099999995</v>
      </c>
      <c r="H50">
        <v>1667.0586999999996</v>
      </c>
      <c r="I50" s="1">
        <f>SUMIFS(tblDrivers[current_quantity],tblDrivers[billing_month],EDATE(A50,-1),tblDrivers[provider_name],B50,tblDrivers[application],C50,tblDrivers[service_name],D50,tblDrivers[sku_description],E50,tblDrivers[consumed_unit],F50)</f>
        <v>23763.372900000002</v>
      </c>
      <c r="J50" s="1">
        <f>SUMIFS(tblDrivers[current_cost],tblDrivers[billing_month],EDATE(A50,-1),tblDrivers[provider_name],B50,tblDrivers[application],C50,tblDrivers[service_name],D50,tblDrivers[sku_description],E50,tblDrivers[consumed_unit],F50)</f>
        <v>1996.1232000000005</v>
      </c>
      <c r="K50" s="25">
        <f t="shared" si="0"/>
        <v>8.4000016104055095E-2</v>
      </c>
      <c r="L50" s="1">
        <f t="shared" si="8"/>
        <v>8.3999994798718169E-2</v>
      </c>
      <c r="M50" s="1">
        <f t="shared" si="9"/>
        <v>-329.06492282429218</v>
      </c>
      <c r="N50" s="1">
        <f t="shared" si="10"/>
        <v>4.228242912912121E-4</v>
      </c>
      <c r="O50" s="1">
        <f t="shared" si="11"/>
        <v>0</v>
      </c>
      <c r="P50" s="1">
        <f t="shared" si="12"/>
        <v>-329.06450000000086</v>
      </c>
      <c r="Q50" s="1">
        <f t="shared" si="13"/>
        <v>0</v>
      </c>
      <c r="R50" s="1" t="str">
        <f t="shared" si="14"/>
        <v>Usage</v>
      </c>
    </row>
    <row r="51" spans="1:18">
      <c r="A51" s="3">
        <v>46174</v>
      </c>
      <c r="B51" s="1" t="s">
        <v>42</v>
      </c>
      <c r="C51" s="1" t="s">
        <v>124</v>
      </c>
      <c r="D51" s="1" t="s">
        <v>75</v>
      </c>
      <c r="E51" s="1" t="s">
        <v>77</v>
      </c>
      <c r="F51" s="1" t="s">
        <v>79</v>
      </c>
      <c r="G51">
        <v>4663.3590999999997</v>
      </c>
      <c r="H51">
        <v>100.2624</v>
      </c>
      <c r="I51" s="1">
        <f>SUMIFS(tblDrivers[current_quantity],tblDrivers[billing_month],EDATE(A51,-1),tblDrivers[provider_name],B51,tblDrivers[application],C51,tblDrivers[service_name],D51,tblDrivers[sku_description],E51,tblDrivers[consumed_unit],F51)</f>
        <v>5295.9601000000002</v>
      </c>
      <c r="J51" s="1">
        <f>SUMIFS(tblDrivers[current_cost],tblDrivers[billing_month],EDATE(A51,-1),tblDrivers[provider_name],B51,tblDrivers[application],C51,tblDrivers[service_name],D51,tblDrivers[sku_description],E51,tblDrivers[consumed_unit],F51)</f>
        <v>113.86329999999995</v>
      </c>
      <c r="K51" s="25">
        <f t="shared" si="0"/>
        <v>2.1500038459401509E-2</v>
      </c>
      <c r="L51" s="1">
        <f t="shared" si="8"/>
        <v>2.150002980573814E-2</v>
      </c>
      <c r="M51" s="1">
        <f t="shared" si="9"/>
        <v>-13.600940355139764</v>
      </c>
      <c r="N51" s="1">
        <f t="shared" si="10"/>
        <v>4.0355139821179526E-5</v>
      </c>
      <c r="O51" s="1">
        <f t="shared" si="11"/>
        <v>0</v>
      </c>
      <c r="P51" s="1">
        <f t="shared" si="12"/>
        <v>-13.600899999999953</v>
      </c>
      <c r="Q51" s="1">
        <f t="shared" si="13"/>
        <v>0</v>
      </c>
      <c r="R51" s="1" t="str">
        <f t="shared" si="14"/>
        <v>Usage</v>
      </c>
    </row>
    <row r="52" spans="1:18">
      <c r="A52" s="3">
        <v>46174</v>
      </c>
      <c r="B52" s="1" t="s">
        <v>42</v>
      </c>
      <c r="C52" s="1" t="s">
        <v>124</v>
      </c>
      <c r="D52" s="1" t="s">
        <v>86</v>
      </c>
      <c r="E52" s="1" t="s">
        <v>88</v>
      </c>
      <c r="F52" s="1" t="s">
        <v>50</v>
      </c>
      <c r="G52">
        <v>4493.9227000000001</v>
      </c>
      <c r="H52">
        <v>763.96679999999981</v>
      </c>
      <c r="I52" s="1">
        <f>SUMIFS(tblDrivers[current_quantity],tblDrivers[billing_month],EDATE(A52,-1),tblDrivers[provider_name],B52,tblDrivers[application],C52,tblDrivers[service_name],D52,tblDrivers[sku_description],E52,tblDrivers[consumed_unit],F52)</f>
        <v>4997.3603000000003</v>
      </c>
      <c r="J52" s="1">
        <f>SUMIFS(tblDrivers[current_cost],tblDrivers[billing_month],EDATE(A52,-1),tblDrivers[provider_name],B52,tblDrivers[application],C52,tblDrivers[service_name],D52,tblDrivers[sku_description],E52,tblDrivers[consumed_unit],F52)</f>
        <v>849.55120000000022</v>
      </c>
      <c r="K52" s="25">
        <f t="shared" si="0"/>
        <v>0.16999998687115819</v>
      </c>
      <c r="L52" s="1">
        <f t="shared" si="8"/>
        <v>0.1699999897946122</v>
      </c>
      <c r="M52" s="1">
        <f t="shared" si="9"/>
        <v>-85.584386862224093</v>
      </c>
      <c r="N52" s="1">
        <f t="shared" si="10"/>
        <v>-1.3137776322906628E-5</v>
      </c>
      <c r="O52" s="1">
        <f t="shared" si="11"/>
        <v>0</v>
      </c>
      <c r="P52" s="1">
        <f t="shared" si="12"/>
        <v>-85.584400000000414</v>
      </c>
      <c r="Q52" s="1">
        <f t="shared" si="13"/>
        <v>0</v>
      </c>
      <c r="R52" s="1" t="str">
        <f t="shared" si="14"/>
        <v>Usage</v>
      </c>
    </row>
    <row r="53" spans="1:18">
      <c r="A53" s="3">
        <v>46174</v>
      </c>
      <c r="B53" s="1" t="s">
        <v>42</v>
      </c>
      <c r="C53" s="1" t="s">
        <v>124</v>
      </c>
      <c r="D53" s="1" t="s">
        <v>96</v>
      </c>
      <c r="E53" s="1" t="s">
        <v>97</v>
      </c>
      <c r="F53" s="1" t="s">
        <v>99</v>
      </c>
      <c r="G53">
        <v>93891760.849400014</v>
      </c>
      <c r="H53">
        <v>1455.3224999999998</v>
      </c>
      <c r="I53" s="1">
        <f>SUMIFS(tblDrivers[current_quantity],tblDrivers[billing_month],EDATE(A53,-1),tblDrivers[provider_name],B53,tblDrivers[application],C53,tblDrivers[service_name],D53,tblDrivers[sku_description],E53,tblDrivers[consumed_unit],F53)</f>
        <v>105092606.35460003</v>
      </c>
      <c r="J53" s="1">
        <f>SUMIFS(tblDrivers[current_cost],tblDrivers[billing_month],EDATE(A53,-1),tblDrivers[provider_name],B53,tblDrivers[application],C53,tblDrivers[service_name],D53,tblDrivers[sku_description],E53,tblDrivers[consumed_unit],F53)</f>
        <v>1628.9355000000003</v>
      </c>
      <c r="K53" s="25">
        <f t="shared" si="0"/>
        <v>1.5500002202901487E-5</v>
      </c>
      <c r="L53" s="1">
        <f t="shared" si="8"/>
        <v>1.5500000965850058E-5</v>
      </c>
      <c r="M53" s="1">
        <f t="shared" si="9"/>
        <v>-173.61311614893748</v>
      </c>
      <c r="N53" s="1">
        <f t="shared" si="10"/>
        <v>1.1614893697191699E-4</v>
      </c>
      <c r="O53" s="1">
        <f t="shared" si="11"/>
        <v>0</v>
      </c>
      <c r="P53" s="1">
        <f t="shared" si="12"/>
        <v>-173.61300000000051</v>
      </c>
      <c r="Q53" s="1">
        <f t="shared" si="13"/>
        <v>0</v>
      </c>
      <c r="R53" s="1" t="str">
        <f t="shared" si="14"/>
        <v>Usage</v>
      </c>
    </row>
    <row r="54" spans="1:18">
      <c r="A54" s="3">
        <v>46174</v>
      </c>
      <c r="B54" s="1" t="s">
        <v>42</v>
      </c>
      <c r="C54" s="1" t="s">
        <v>124</v>
      </c>
      <c r="D54" s="1" t="s">
        <v>106</v>
      </c>
      <c r="E54" s="1" t="s">
        <v>108</v>
      </c>
      <c r="F54" s="1" t="s">
        <v>110</v>
      </c>
      <c r="G54">
        <v>4512.0169000000014</v>
      </c>
      <c r="H54">
        <v>2075.5273999999999</v>
      </c>
      <c r="I54" s="1">
        <f>SUMIFS(tblDrivers[current_quantity],tblDrivers[billing_month],EDATE(A54,-1),tblDrivers[provider_name],B54,tblDrivers[application],C54,tblDrivers[service_name],D54,tblDrivers[sku_description],E54,tblDrivers[consumed_unit],F54)</f>
        <v>4909.5433000000012</v>
      </c>
      <c r="J54" s="1">
        <f>SUMIFS(tblDrivers[current_cost],tblDrivers[billing_month],EDATE(A54,-1),tblDrivers[provider_name],B54,tblDrivers[application],C54,tblDrivers[service_name],D54,tblDrivers[sku_description],E54,tblDrivers[consumed_unit],F54)</f>
        <v>2258.3901000000005</v>
      </c>
      <c r="K54" s="25">
        <f t="shared" si="0"/>
        <v>0.45999991711023941</v>
      </c>
      <c r="L54" s="1">
        <f t="shared" si="8"/>
        <v>0.4600000370706579</v>
      </c>
      <c r="M54" s="1">
        <f t="shared" si="9"/>
        <v>-182.86215873656505</v>
      </c>
      <c r="N54" s="1">
        <f t="shared" si="10"/>
        <v>-5.4126343554715981E-4</v>
      </c>
      <c r="O54" s="1">
        <f t="shared" si="11"/>
        <v>0</v>
      </c>
      <c r="P54" s="1">
        <f t="shared" si="12"/>
        <v>-182.86270000000059</v>
      </c>
      <c r="Q54" s="1">
        <f t="shared" si="13"/>
        <v>0</v>
      </c>
      <c r="R54" s="1" t="str">
        <f t="shared" si="14"/>
        <v>Usage</v>
      </c>
    </row>
    <row r="55" spans="1:18">
      <c r="A55" s="3">
        <v>46174</v>
      </c>
      <c r="B55" s="1" t="s">
        <v>42</v>
      </c>
      <c r="C55" s="1" t="s">
        <v>56</v>
      </c>
      <c r="D55" s="1" t="s">
        <v>44</v>
      </c>
      <c r="E55" s="1" t="s">
        <v>46</v>
      </c>
      <c r="F55" s="1" t="s">
        <v>50</v>
      </c>
      <c r="G55">
        <v>11145.143599999999</v>
      </c>
      <c r="H55">
        <v>936.19209999999998</v>
      </c>
      <c r="I55" s="1">
        <f>SUMIFS(tblDrivers[current_quantity],tblDrivers[billing_month],EDATE(A55,-1),tblDrivers[provider_name],B55,tblDrivers[application],C55,tblDrivers[service_name],D55,tblDrivers[sku_description],E55,tblDrivers[consumed_unit],F55)</f>
        <v>7790.465400000001</v>
      </c>
      <c r="J55" s="1">
        <f>SUMIFS(tblDrivers[current_cost],tblDrivers[billing_month],EDATE(A55,-1),tblDrivers[provider_name],B55,tblDrivers[application],C55,tblDrivers[service_name],D55,tblDrivers[sku_description],E55,tblDrivers[consumed_unit],F55)</f>
        <v>654.39909999999998</v>
      </c>
      <c r="K55" s="25">
        <f t="shared" si="0"/>
        <v>8.4000003373666712E-2</v>
      </c>
      <c r="L55" s="1">
        <f t="shared" si="8"/>
        <v>8.4000000821517012E-2</v>
      </c>
      <c r="M55" s="1">
        <f t="shared" si="9"/>
        <v>281.79297155592508</v>
      </c>
      <c r="N55" s="1">
        <f t="shared" si="10"/>
        <v>2.8444074894173072E-5</v>
      </c>
      <c r="O55" s="1">
        <f t="shared" si="11"/>
        <v>0</v>
      </c>
      <c r="P55" s="1">
        <f t="shared" si="12"/>
        <v>281.79300000000001</v>
      </c>
      <c r="Q55" s="1">
        <f t="shared" si="13"/>
        <v>0</v>
      </c>
      <c r="R55" s="1" t="str">
        <f t="shared" si="14"/>
        <v>Usage</v>
      </c>
    </row>
    <row r="56" spans="1:18">
      <c r="A56" s="3">
        <v>46174</v>
      </c>
      <c r="B56" s="1" t="s">
        <v>42</v>
      </c>
      <c r="C56" s="1" t="s">
        <v>56</v>
      </c>
      <c r="D56" s="1" t="s">
        <v>75</v>
      </c>
      <c r="E56" s="1" t="s">
        <v>77</v>
      </c>
      <c r="F56" s="1" t="s">
        <v>79</v>
      </c>
      <c r="G56">
        <v>2158.8025000000002</v>
      </c>
      <c r="H56">
        <v>46.414399999999993</v>
      </c>
      <c r="I56" s="1">
        <f>SUMIFS(tblDrivers[current_quantity],tblDrivers[billing_month],EDATE(A56,-1),tblDrivers[provider_name],B56,tblDrivers[application],C56,tblDrivers[service_name],D56,tblDrivers[sku_description],E56,tblDrivers[consumed_unit],F56)</f>
        <v>850.42669999999998</v>
      </c>
      <c r="J56" s="1">
        <f>SUMIFS(tblDrivers[current_cost],tblDrivers[billing_month],EDATE(A56,-1),tblDrivers[provider_name],B56,tblDrivers[application],C56,tblDrivers[service_name],D56,tblDrivers[sku_description],E56,tblDrivers[consumed_unit],F56)</f>
        <v>18.284100000000002</v>
      </c>
      <c r="K56" s="25">
        <f t="shared" si="0"/>
        <v>2.1500067745891523E-2</v>
      </c>
      <c r="L56" s="1">
        <f t="shared" si="8"/>
        <v>2.1499912926064062E-2</v>
      </c>
      <c r="M56" s="1">
        <f t="shared" si="9"/>
        <v>28.129965774569413</v>
      </c>
      <c r="N56" s="1">
        <f t="shared" si="10"/>
        <v>3.3422543057367015E-4</v>
      </c>
      <c r="O56" s="1">
        <f t="shared" si="11"/>
        <v>0</v>
      </c>
      <c r="P56" s="1">
        <f t="shared" si="12"/>
        <v>28.130299999999991</v>
      </c>
      <c r="Q56" s="1">
        <f t="shared" si="13"/>
        <v>0</v>
      </c>
      <c r="R56" s="1" t="str">
        <f t="shared" si="14"/>
        <v>Usage</v>
      </c>
    </row>
    <row r="57" spans="1:18">
      <c r="A57" s="3">
        <v>46174</v>
      </c>
      <c r="B57" s="1" t="s">
        <v>42</v>
      </c>
      <c r="C57" s="1" t="s">
        <v>56</v>
      </c>
      <c r="D57" s="1" t="s">
        <v>106</v>
      </c>
      <c r="E57" s="1" t="s">
        <v>108</v>
      </c>
      <c r="F57" s="1" t="s">
        <v>110</v>
      </c>
      <c r="G57">
        <v>1541.527</v>
      </c>
      <c r="H57">
        <v>709.10249999999996</v>
      </c>
      <c r="I57" s="1">
        <f>SUMIFS(tblDrivers[current_quantity],tblDrivers[billing_month],EDATE(A57,-1),tblDrivers[provider_name],B57,tblDrivers[application],C57,tblDrivers[service_name],D57,tblDrivers[sku_description],E57,tblDrivers[consumed_unit],F57)</f>
        <v>1606.7355999999997</v>
      </c>
      <c r="J57" s="1">
        <f>SUMIFS(tblDrivers[current_cost],tblDrivers[billing_month],EDATE(A57,-1),tblDrivers[provider_name],B57,tblDrivers[application],C57,tblDrivers[service_name],D57,tblDrivers[sku_description],E57,tblDrivers[consumed_unit],F57)</f>
        <v>739.09840000000008</v>
      </c>
      <c r="K57" s="25">
        <f t="shared" si="0"/>
        <v>0.46000005189659343</v>
      </c>
      <c r="L57" s="1">
        <f t="shared" si="8"/>
        <v>0.46000001493711856</v>
      </c>
      <c r="M57" s="1">
        <f t="shared" si="9"/>
        <v>-29.995956974028456</v>
      </c>
      <c r="N57" s="1">
        <f t="shared" si="10"/>
        <v>5.6974028417125126E-5</v>
      </c>
      <c r="O57" s="1">
        <f t="shared" si="11"/>
        <v>0</v>
      </c>
      <c r="P57" s="1">
        <f t="shared" si="12"/>
        <v>-29.99590000000012</v>
      </c>
      <c r="Q57" s="1">
        <f t="shared" si="13"/>
        <v>-8.1712414612411521E-14</v>
      </c>
      <c r="R57" s="1" t="str">
        <f t="shared" si="14"/>
        <v>Usage</v>
      </c>
    </row>
    <row r="58" spans="1:18">
      <c r="A58" s="3">
        <v>46174</v>
      </c>
      <c r="B58" s="1" t="s">
        <v>42</v>
      </c>
      <c r="C58" s="1" t="s">
        <v>56</v>
      </c>
      <c r="D58" s="1" t="s">
        <v>96</v>
      </c>
      <c r="E58" s="1" t="s">
        <v>97</v>
      </c>
      <c r="F58" s="1" t="s">
        <v>99</v>
      </c>
      <c r="G58">
        <v>19118042.750300001</v>
      </c>
      <c r="H58">
        <v>296.3297</v>
      </c>
      <c r="I58" s="1">
        <f>SUMIFS(tblDrivers[current_quantity],tblDrivers[billing_month],EDATE(A58,-1),tblDrivers[provider_name],B58,tblDrivers[application],C58,tblDrivers[service_name],D58,tblDrivers[sku_description],E58,tblDrivers[consumed_unit],F58)</f>
        <v>26267275.124499999</v>
      </c>
      <c r="J58" s="1">
        <f>SUMIFS(tblDrivers[current_cost],tblDrivers[billing_month],EDATE(A58,-1),tblDrivers[provider_name],B58,tblDrivers[application],C58,tblDrivers[service_name],D58,tblDrivers[sku_description],E58,tblDrivers[consumed_unit],F58)</f>
        <v>407.14269999999999</v>
      </c>
      <c r="K58" s="25">
        <f t="shared" si="0"/>
        <v>1.550000195471631E-5</v>
      </c>
      <c r="L58" s="1">
        <f t="shared" si="8"/>
        <v>1.5499997547147555E-5</v>
      </c>
      <c r="M58" s="1">
        <f t="shared" si="9"/>
        <v>-110.81308426408786</v>
      </c>
      <c r="N58" s="1">
        <f t="shared" si="10"/>
        <v>8.4264087884776108E-5</v>
      </c>
      <c r="O58" s="1">
        <f t="shared" si="11"/>
        <v>0</v>
      </c>
      <c r="P58" s="1">
        <f t="shared" si="12"/>
        <v>-110.81299999999999</v>
      </c>
      <c r="Q58" s="1">
        <f t="shared" si="13"/>
        <v>0</v>
      </c>
      <c r="R58" s="1" t="str">
        <f t="shared" si="14"/>
        <v>Usage</v>
      </c>
    </row>
    <row r="59" spans="1:18">
      <c r="A59" s="3">
        <v>46174</v>
      </c>
      <c r="B59" s="1" t="s">
        <v>42</v>
      </c>
      <c r="C59" s="1" t="s">
        <v>56</v>
      </c>
      <c r="D59" s="1" t="s">
        <v>86</v>
      </c>
      <c r="E59" s="1" t="s">
        <v>88</v>
      </c>
      <c r="F59" s="1" t="s">
        <v>50</v>
      </c>
      <c r="G59">
        <v>2272.7152000000006</v>
      </c>
      <c r="H59">
        <v>386.36160000000001</v>
      </c>
      <c r="I59" s="1">
        <f>SUMIFS(tblDrivers[current_quantity],tblDrivers[billing_month],EDATE(A59,-1),tblDrivers[provider_name],B59,tblDrivers[application],C59,tblDrivers[service_name],D59,tblDrivers[sku_description],E59,tblDrivers[consumed_unit],F59)</f>
        <v>798.17859999999996</v>
      </c>
      <c r="J59" s="1">
        <f>SUMIFS(tblDrivers[current_cost],tblDrivers[billing_month],EDATE(A59,-1),tblDrivers[provider_name],B59,tblDrivers[application],C59,tblDrivers[service_name],D59,tblDrivers[sku_description],E59,tblDrivers[consumed_unit],F59)</f>
        <v>135.69040000000001</v>
      </c>
      <c r="K59" s="25">
        <f t="shared" si="0"/>
        <v>0.17000000704003737</v>
      </c>
      <c r="L59" s="1">
        <f t="shared" si="8"/>
        <v>0.17000004760839244</v>
      </c>
      <c r="M59" s="1">
        <f t="shared" si="9"/>
        <v>250.67129220031723</v>
      </c>
      <c r="N59" s="1">
        <f t="shared" si="10"/>
        <v>-9.2200317193321025E-5</v>
      </c>
      <c r="O59" s="1">
        <f t="shared" si="11"/>
        <v>0</v>
      </c>
      <c r="P59" s="1">
        <f t="shared" si="12"/>
        <v>250.6712</v>
      </c>
      <c r="Q59" s="1">
        <f t="shared" si="13"/>
        <v>0</v>
      </c>
      <c r="R59" s="1" t="str">
        <f t="shared" si="14"/>
        <v>Usage</v>
      </c>
    </row>
    <row r="60" spans="1:18">
      <c r="A60" s="3">
        <v>46082</v>
      </c>
      <c r="B60" s="1" t="s">
        <v>3733</v>
      </c>
      <c r="C60" s="1" t="s">
        <v>3742</v>
      </c>
      <c r="D60" s="1" t="s">
        <v>3735</v>
      </c>
      <c r="E60" s="1" t="s">
        <v>3736</v>
      </c>
      <c r="F60" s="1" t="s">
        <v>3739</v>
      </c>
      <c r="G60">
        <v>3077.0253000000002</v>
      </c>
      <c r="H60">
        <v>78.925600000000003</v>
      </c>
      <c r="I60" s="1">
        <f>SUMIFS(tblDrivers[current_quantity],tblDrivers[billing_month],EDATE(A60,-1),tblDrivers[provider_name],B60,tblDrivers[application],C60,tblDrivers[service_name],D60,tblDrivers[sku_description],E60,tblDrivers[consumed_unit],F60)</f>
        <v>0</v>
      </c>
      <c r="J60" s="1">
        <f>SUMIFS(tblDrivers[current_cost],tblDrivers[billing_month],EDATE(A60,-1),tblDrivers[provider_name],B60,tblDrivers[application],C60,tblDrivers[service_name],D60,tblDrivers[sku_description],E60,tblDrivers[consumed_unit],F60)</f>
        <v>0</v>
      </c>
      <c r="K60" s="25">
        <f t="shared" si="0"/>
        <v>2.5649967843943303E-2</v>
      </c>
      <c r="L60" s="1">
        <f t="shared" si="8"/>
        <v>0</v>
      </c>
      <c r="M60" s="1">
        <f t="shared" si="9"/>
        <v>0</v>
      </c>
      <c r="N60" s="1">
        <f t="shared" si="10"/>
        <v>0</v>
      </c>
      <c r="O60" s="1">
        <f t="shared" si="11"/>
        <v>78.925600000000003</v>
      </c>
      <c r="P60" s="1">
        <f t="shared" si="12"/>
        <v>78.925600000000003</v>
      </c>
      <c r="Q60" s="1">
        <f t="shared" si="13"/>
        <v>0</v>
      </c>
      <c r="R60" s="1" t="str">
        <f t="shared" si="14"/>
        <v>Scope</v>
      </c>
    </row>
    <row r="61" spans="1:18">
      <c r="A61" s="3">
        <v>46082</v>
      </c>
      <c r="B61" s="1" t="s">
        <v>3733</v>
      </c>
      <c r="C61" s="1" t="s">
        <v>3742</v>
      </c>
      <c r="D61" s="1" t="s">
        <v>3751</v>
      </c>
      <c r="E61" s="1" t="s">
        <v>3752</v>
      </c>
      <c r="F61" s="1" t="s">
        <v>3754</v>
      </c>
      <c r="G61">
        <v>24.783900000000003</v>
      </c>
      <c r="H61">
        <v>147.15440000000001</v>
      </c>
      <c r="I61" s="1">
        <f>SUMIFS(tblDrivers[current_quantity],tblDrivers[billing_month],EDATE(A61,-1),tblDrivers[provider_name],B61,tblDrivers[application],C61,tblDrivers[service_name],D61,tblDrivers[sku_description],E61,tblDrivers[consumed_unit],F61)</f>
        <v>0</v>
      </c>
      <c r="J61" s="1">
        <f>SUMIFS(tblDrivers[current_cost],tblDrivers[billing_month],EDATE(A61,-1),tblDrivers[provider_name],B61,tblDrivers[application],C61,tblDrivers[service_name],D61,tblDrivers[sku_description],E61,tblDrivers[consumed_unit],F61)</f>
        <v>0</v>
      </c>
      <c r="K61" s="25">
        <f t="shared" si="0"/>
        <v>5.9374997478201568</v>
      </c>
      <c r="L61" s="1">
        <f t="shared" si="8"/>
        <v>0</v>
      </c>
      <c r="M61" s="1">
        <f t="shared" si="9"/>
        <v>0</v>
      </c>
      <c r="N61" s="1">
        <f t="shared" si="10"/>
        <v>0</v>
      </c>
      <c r="O61" s="1">
        <f t="shared" si="11"/>
        <v>147.15440000000001</v>
      </c>
      <c r="P61" s="1">
        <f t="shared" si="12"/>
        <v>147.15440000000001</v>
      </c>
      <c r="Q61" s="1">
        <f t="shared" si="13"/>
        <v>0</v>
      </c>
      <c r="R61" s="1" t="str">
        <f t="shared" si="14"/>
        <v>Scope</v>
      </c>
    </row>
    <row r="62" spans="1:18">
      <c r="A62" s="3">
        <v>46082</v>
      </c>
      <c r="B62" s="1" t="s">
        <v>3733</v>
      </c>
      <c r="C62" s="1" t="s">
        <v>3742</v>
      </c>
      <c r="D62" s="1" t="s">
        <v>3760</v>
      </c>
      <c r="E62" s="1" t="s">
        <v>3761</v>
      </c>
      <c r="F62" s="1" t="s">
        <v>3763</v>
      </c>
      <c r="G62">
        <v>681.76890000000003</v>
      </c>
      <c r="H62">
        <v>16.362500000000001</v>
      </c>
      <c r="I62" s="1">
        <f>SUMIFS(tblDrivers[current_quantity],tblDrivers[billing_month],EDATE(A62,-1),tblDrivers[provider_name],B62,tblDrivers[application],C62,tblDrivers[service_name],D62,tblDrivers[sku_description],E62,tblDrivers[consumed_unit],F62)</f>
        <v>0</v>
      </c>
      <c r="J62" s="1">
        <f>SUMIFS(tblDrivers[current_cost],tblDrivers[billing_month],EDATE(A62,-1),tblDrivers[provider_name],B62,tblDrivers[application],C62,tblDrivers[service_name],D62,tblDrivers[sku_description],E62,tblDrivers[consumed_unit],F62)</f>
        <v>0</v>
      </c>
      <c r="K62" s="25">
        <f t="shared" si="0"/>
        <v>2.4000068058252583E-2</v>
      </c>
      <c r="L62" s="1">
        <f t="shared" si="8"/>
        <v>0</v>
      </c>
      <c r="M62" s="1">
        <f t="shared" si="9"/>
        <v>0</v>
      </c>
      <c r="N62" s="1">
        <f t="shared" si="10"/>
        <v>0</v>
      </c>
      <c r="O62" s="1">
        <f t="shared" si="11"/>
        <v>16.362500000000001</v>
      </c>
      <c r="P62" s="1">
        <f t="shared" si="12"/>
        <v>16.362500000000001</v>
      </c>
      <c r="Q62" s="1">
        <f t="shared" si="13"/>
        <v>0</v>
      </c>
      <c r="R62" s="1" t="str">
        <f t="shared" si="14"/>
        <v>Scope</v>
      </c>
    </row>
    <row r="63" spans="1:18">
      <c r="A63" s="3">
        <v>46082</v>
      </c>
      <c r="B63" s="1" t="s">
        <v>3733</v>
      </c>
      <c r="C63" s="1" t="s">
        <v>3742</v>
      </c>
      <c r="D63" s="1" t="s">
        <v>3769</v>
      </c>
      <c r="E63" s="1" t="s">
        <v>3770</v>
      </c>
      <c r="F63" s="1" t="s">
        <v>3739</v>
      </c>
      <c r="G63">
        <v>806.04510000000005</v>
      </c>
      <c r="H63">
        <v>54.875700000000002</v>
      </c>
      <c r="I63" s="1">
        <f>SUMIFS(tblDrivers[current_quantity],tblDrivers[billing_month],EDATE(A63,-1),tblDrivers[provider_name],B63,tblDrivers[application],C63,tblDrivers[service_name],D63,tblDrivers[sku_description],E63,tblDrivers[consumed_unit],F63)</f>
        <v>0</v>
      </c>
      <c r="J63" s="1">
        <f>SUMIFS(tblDrivers[current_cost],tblDrivers[billing_month],EDATE(A63,-1),tblDrivers[provider_name],B63,tblDrivers[application],C63,tblDrivers[service_name],D63,tblDrivers[sku_description],E63,tblDrivers[consumed_unit],F63)</f>
        <v>0</v>
      </c>
      <c r="K63" s="25">
        <f t="shared" si="0"/>
        <v>6.8080185587630265E-2</v>
      </c>
      <c r="L63" s="1">
        <f t="shared" si="8"/>
        <v>0</v>
      </c>
      <c r="M63" s="1">
        <f t="shared" si="9"/>
        <v>0</v>
      </c>
      <c r="N63" s="1">
        <f t="shared" si="10"/>
        <v>0</v>
      </c>
      <c r="O63" s="1">
        <f t="shared" si="11"/>
        <v>54.875700000000002</v>
      </c>
      <c r="P63" s="1">
        <f t="shared" si="12"/>
        <v>54.875700000000002</v>
      </c>
      <c r="Q63" s="1">
        <f t="shared" si="13"/>
        <v>0</v>
      </c>
      <c r="R63" s="1" t="str">
        <f t="shared" si="14"/>
        <v>Scope</v>
      </c>
    </row>
    <row r="64" spans="1:18">
      <c r="A64" s="3">
        <v>46082</v>
      </c>
      <c r="B64" s="1" t="s">
        <v>3733</v>
      </c>
      <c r="C64" s="1" t="s">
        <v>3742</v>
      </c>
      <c r="D64" s="1" t="s">
        <v>3777</v>
      </c>
      <c r="E64" s="1" t="s">
        <v>3778</v>
      </c>
      <c r="F64" s="1" t="s">
        <v>3780</v>
      </c>
      <c r="G64">
        <v>624.90149999999994</v>
      </c>
      <c r="H64">
        <v>287.4547</v>
      </c>
      <c r="I64" s="1">
        <f>SUMIFS(tblDrivers[current_quantity],tblDrivers[billing_month],EDATE(A64,-1),tblDrivers[provider_name],B64,tblDrivers[application],C64,tblDrivers[service_name],D64,tblDrivers[sku_description],E64,tblDrivers[consumed_unit],F64)</f>
        <v>0</v>
      </c>
      <c r="J64" s="1">
        <f>SUMIFS(tblDrivers[current_cost],tblDrivers[billing_month],EDATE(A64,-1),tblDrivers[provider_name],B64,tblDrivers[application],C64,tblDrivers[service_name],D64,tblDrivers[sku_description],E64,tblDrivers[consumed_unit],F64)</f>
        <v>0</v>
      </c>
      <c r="K64" s="25">
        <f t="shared" si="0"/>
        <v>0.46000001600252205</v>
      </c>
      <c r="L64" s="1">
        <f t="shared" si="8"/>
        <v>0</v>
      </c>
      <c r="M64" s="1">
        <f t="shared" si="9"/>
        <v>0</v>
      </c>
      <c r="N64" s="1">
        <f t="shared" si="10"/>
        <v>0</v>
      </c>
      <c r="O64" s="1">
        <f t="shared" si="11"/>
        <v>287.4547</v>
      </c>
      <c r="P64" s="1">
        <f t="shared" si="12"/>
        <v>287.4547</v>
      </c>
      <c r="Q64" s="1">
        <f t="shared" si="13"/>
        <v>0</v>
      </c>
      <c r="R64" s="1" t="str">
        <f t="shared" si="14"/>
        <v>Scope</v>
      </c>
    </row>
    <row r="65" spans="1:18">
      <c r="A65" s="3">
        <v>46082</v>
      </c>
      <c r="B65" s="1" t="s">
        <v>3733</v>
      </c>
      <c r="C65" s="1" t="s">
        <v>3790</v>
      </c>
      <c r="D65" s="1" t="s">
        <v>3735</v>
      </c>
      <c r="E65" s="1" t="s">
        <v>3736</v>
      </c>
      <c r="F65" s="1" t="s">
        <v>3739</v>
      </c>
      <c r="G65">
        <v>1362.7213999999999</v>
      </c>
      <c r="H65">
        <v>34.953800000000001</v>
      </c>
      <c r="I65" s="1">
        <f>SUMIFS(tblDrivers[current_quantity],tblDrivers[billing_month],EDATE(A65,-1),tblDrivers[provider_name],B65,tblDrivers[application],C65,tblDrivers[service_name],D65,tblDrivers[sku_description],E65,tblDrivers[consumed_unit],F65)</f>
        <v>0</v>
      </c>
      <c r="J65" s="1">
        <f>SUMIFS(tblDrivers[current_cost],tblDrivers[billing_month],EDATE(A65,-1),tblDrivers[provider_name],B65,tblDrivers[application],C65,tblDrivers[service_name],D65,tblDrivers[sku_description],E65,tblDrivers[consumed_unit],F65)</f>
        <v>0</v>
      </c>
      <c r="K65" s="25">
        <f t="shared" si="0"/>
        <v>2.5649997130741474E-2</v>
      </c>
      <c r="L65" s="1">
        <f t="shared" si="8"/>
        <v>0</v>
      </c>
      <c r="M65" s="1">
        <f t="shared" si="9"/>
        <v>0</v>
      </c>
      <c r="N65" s="1">
        <f t="shared" si="10"/>
        <v>0</v>
      </c>
      <c r="O65" s="1">
        <f t="shared" si="11"/>
        <v>34.953800000000001</v>
      </c>
      <c r="P65" s="1">
        <f t="shared" si="12"/>
        <v>34.953800000000001</v>
      </c>
      <c r="Q65" s="1">
        <f t="shared" si="13"/>
        <v>0</v>
      </c>
      <c r="R65" s="1" t="str">
        <f t="shared" si="14"/>
        <v>Scope</v>
      </c>
    </row>
    <row r="66" spans="1:18">
      <c r="A66" s="3">
        <v>46082</v>
      </c>
      <c r="B66" s="1" t="s">
        <v>3733</v>
      </c>
      <c r="C66" s="1" t="s">
        <v>3790</v>
      </c>
      <c r="D66" s="1" t="s">
        <v>3751</v>
      </c>
      <c r="E66" s="1" t="s">
        <v>3752</v>
      </c>
      <c r="F66" s="1" t="s">
        <v>3754</v>
      </c>
      <c r="G66">
        <v>10.4712</v>
      </c>
      <c r="H66">
        <v>62.172499999999999</v>
      </c>
      <c r="I66" s="1">
        <f>SUMIFS(tblDrivers[current_quantity],tblDrivers[billing_month],EDATE(A66,-1),tblDrivers[provider_name],B66,tblDrivers[application],C66,tblDrivers[service_name],D66,tblDrivers[sku_description],E66,tblDrivers[consumed_unit],F66)</f>
        <v>0</v>
      </c>
      <c r="J66" s="1">
        <f>SUMIFS(tblDrivers[current_cost],tblDrivers[billing_month],EDATE(A66,-1),tblDrivers[provider_name],B66,tblDrivers[application],C66,tblDrivers[service_name],D66,tblDrivers[sku_description],E66,tblDrivers[consumed_unit],F66)</f>
        <v>0</v>
      </c>
      <c r="K66" s="25">
        <f t="shared" ref="K66:K114" si="15">IFERROR(H66/G66,0)</f>
        <v>5.9374761249904502</v>
      </c>
      <c r="L66" s="1">
        <f t="shared" ref="L66:L97" si="16">IFERROR(J66/I66,0)</f>
        <v>0</v>
      </c>
      <c r="M66" s="1">
        <f t="shared" ref="M66:M97" si="17">IF(I66=0,0,(G66-I66)*L66)</f>
        <v>0</v>
      </c>
      <c r="N66" s="1">
        <f t="shared" ref="N66:N97" si="18">IF(I66=0,0,G66*(K66-L66))</f>
        <v>0</v>
      </c>
      <c r="O66" s="1">
        <f t="shared" ref="O66:O97" si="19">IF(AND(I66=0,G66&gt;0),H66,0)</f>
        <v>62.172499999999999</v>
      </c>
      <c r="P66" s="1">
        <f t="shared" ref="P66:P97" si="20">H66-J66</f>
        <v>62.172499999999999</v>
      </c>
      <c r="Q66" s="1">
        <f t="shared" ref="Q66:Q97" si="21">P66-(M66+N66+O66)</f>
        <v>0</v>
      </c>
      <c r="R66" s="1" t="str">
        <f t="shared" ref="R66:R97" si="22">IF(O66&lt;&gt;0,"Scope",IF(ABS(M66)&gt;=ABS(N66),"Usage","Rate"))</f>
        <v>Scope</v>
      </c>
    </row>
    <row r="67" spans="1:18">
      <c r="A67" s="3">
        <v>46082</v>
      </c>
      <c r="B67" s="1" t="s">
        <v>3733</v>
      </c>
      <c r="C67" s="1" t="s">
        <v>3790</v>
      </c>
      <c r="D67" s="1" t="s">
        <v>3760</v>
      </c>
      <c r="E67" s="1" t="s">
        <v>3761</v>
      </c>
      <c r="F67" s="1" t="s">
        <v>3763</v>
      </c>
      <c r="G67">
        <v>426.91430000000003</v>
      </c>
      <c r="H67">
        <v>10.245900000000001</v>
      </c>
      <c r="I67" s="1">
        <f>SUMIFS(tblDrivers[current_quantity],tblDrivers[billing_month],EDATE(A67,-1),tblDrivers[provider_name],B67,tblDrivers[application],C67,tblDrivers[service_name],D67,tblDrivers[sku_description],E67,tblDrivers[consumed_unit],F67)</f>
        <v>0</v>
      </c>
      <c r="J67" s="1">
        <f>SUMIFS(tblDrivers[current_cost],tblDrivers[billing_month],EDATE(A67,-1),tblDrivers[provider_name],B67,tblDrivers[application],C67,tblDrivers[service_name],D67,tblDrivers[sku_description],E67,tblDrivers[consumed_unit],F67)</f>
        <v>0</v>
      </c>
      <c r="K67" s="25">
        <f t="shared" si="15"/>
        <v>2.3999898808730463E-2</v>
      </c>
      <c r="L67" s="1">
        <f t="shared" si="16"/>
        <v>0</v>
      </c>
      <c r="M67" s="1">
        <f t="shared" si="17"/>
        <v>0</v>
      </c>
      <c r="N67" s="1">
        <f t="shared" si="18"/>
        <v>0</v>
      </c>
      <c r="O67" s="1">
        <f t="shared" si="19"/>
        <v>10.245900000000001</v>
      </c>
      <c r="P67" s="1">
        <f t="shared" si="20"/>
        <v>10.245900000000001</v>
      </c>
      <c r="Q67" s="1">
        <f t="shared" si="21"/>
        <v>0</v>
      </c>
      <c r="R67" s="1" t="str">
        <f t="shared" si="22"/>
        <v>Scope</v>
      </c>
    </row>
    <row r="68" spans="1:18">
      <c r="A68" s="3">
        <v>46082</v>
      </c>
      <c r="B68" s="1" t="s">
        <v>3733</v>
      </c>
      <c r="C68" s="1" t="s">
        <v>3790</v>
      </c>
      <c r="D68" s="1" t="s">
        <v>3769</v>
      </c>
      <c r="E68" s="1" t="s">
        <v>3770</v>
      </c>
      <c r="F68" s="1" t="s">
        <v>3739</v>
      </c>
      <c r="G68">
        <v>383.0849</v>
      </c>
      <c r="H68">
        <v>26.080500000000001</v>
      </c>
      <c r="I68" s="1">
        <f>SUMIFS(tblDrivers[current_quantity],tblDrivers[billing_month],EDATE(A68,-1),tblDrivers[provider_name],B68,tblDrivers[application],C68,tblDrivers[service_name],D68,tblDrivers[sku_description],E68,tblDrivers[consumed_unit],F68)</f>
        <v>0</v>
      </c>
      <c r="J68" s="1">
        <f>SUMIFS(tblDrivers[current_cost],tblDrivers[billing_month],EDATE(A68,-1),tblDrivers[provider_name],B68,tblDrivers[application],C68,tblDrivers[service_name],D68,tblDrivers[sku_description],E68,tblDrivers[consumed_unit],F68)</f>
        <v>0</v>
      </c>
      <c r="K68" s="25">
        <f t="shared" si="15"/>
        <v>6.808020885187592E-2</v>
      </c>
      <c r="L68" s="1">
        <f t="shared" si="16"/>
        <v>0</v>
      </c>
      <c r="M68" s="1">
        <f t="shared" si="17"/>
        <v>0</v>
      </c>
      <c r="N68" s="1">
        <f t="shared" si="18"/>
        <v>0</v>
      </c>
      <c r="O68" s="1">
        <f t="shared" si="19"/>
        <v>26.080500000000001</v>
      </c>
      <c r="P68" s="1">
        <f t="shared" si="20"/>
        <v>26.080500000000001</v>
      </c>
      <c r="Q68" s="1">
        <f t="shared" si="21"/>
        <v>0</v>
      </c>
      <c r="R68" s="1" t="str">
        <f t="shared" si="22"/>
        <v>Scope</v>
      </c>
    </row>
    <row r="69" spans="1:18">
      <c r="A69" s="3">
        <v>46082</v>
      </c>
      <c r="B69" s="1" t="s">
        <v>3733</v>
      </c>
      <c r="C69" s="1" t="s">
        <v>3790</v>
      </c>
      <c r="D69" s="1" t="s">
        <v>3777</v>
      </c>
      <c r="E69" s="1" t="s">
        <v>3778</v>
      </c>
      <c r="F69" s="1" t="s">
        <v>3780</v>
      </c>
      <c r="G69">
        <v>246.63929999999999</v>
      </c>
      <c r="H69">
        <v>113.45400000000001</v>
      </c>
      <c r="I69" s="1">
        <f>SUMIFS(tblDrivers[current_quantity],tblDrivers[billing_month],EDATE(A69,-1),tblDrivers[provider_name],B69,tblDrivers[application],C69,tblDrivers[service_name],D69,tblDrivers[sku_description],E69,tblDrivers[consumed_unit],F69)</f>
        <v>0</v>
      </c>
      <c r="J69" s="1">
        <f>SUMIFS(tblDrivers[current_cost],tblDrivers[billing_month],EDATE(A69,-1),tblDrivers[provider_name],B69,tblDrivers[application],C69,tblDrivers[service_name],D69,tblDrivers[sku_description],E69,tblDrivers[consumed_unit],F69)</f>
        <v>0</v>
      </c>
      <c r="K69" s="25">
        <f t="shared" si="15"/>
        <v>0.45999968374869704</v>
      </c>
      <c r="L69" s="1">
        <f t="shared" si="16"/>
        <v>0</v>
      </c>
      <c r="M69" s="1">
        <f t="shared" si="17"/>
        <v>0</v>
      </c>
      <c r="N69" s="1">
        <f t="shared" si="18"/>
        <v>0</v>
      </c>
      <c r="O69" s="1">
        <f t="shared" si="19"/>
        <v>113.45400000000001</v>
      </c>
      <c r="P69" s="1">
        <f t="shared" si="20"/>
        <v>113.45400000000001</v>
      </c>
      <c r="Q69" s="1">
        <f t="shared" si="21"/>
        <v>0</v>
      </c>
      <c r="R69" s="1" t="str">
        <f t="shared" si="22"/>
        <v>Scope</v>
      </c>
    </row>
    <row r="70" spans="1:18">
      <c r="A70" s="3">
        <v>46113</v>
      </c>
      <c r="B70" s="1" t="s">
        <v>3733</v>
      </c>
      <c r="C70" s="1" t="s">
        <v>3742</v>
      </c>
      <c r="D70" s="1" t="s">
        <v>3735</v>
      </c>
      <c r="E70" s="1" t="s">
        <v>3736</v>
      </c>
      <c r="F70" s="1" t="s">
        <v>3739</v>
      </c>
      <c r="G70">
        <v>83841.412199999977</v>
      </c>
      <c r="H70">
        <v>2150.5326999999993</v>
      </c>
      <c r="I70" s="1">
        <f>SUMIFS(tblDrivers[current_quantity],tblDrivers[billing_month],EDATE(A70,-1),tblDrivers[provider_name],B70,tblDrivers[application],C70,tblDrivers[service_name],D70,tblDrivers[sku_description],E70,tblDrivers[consumed_unit],F70)</f>
        <v>3077.0253000000002</v>
      </c>
      <c r="J70" s="1">
        <f>SUMIFS(tblDrivers[current_cost],tblDrivers[billing_month],EDATE(A70,-1),tblDrivers[provider_name],B70,tblDrivers[application],C70,tblDrivers[service_name],D70,tblDrivers[sku_description],E70,tblDrivers[consumed_unit],F70)</f>
        <v>78.925600000000003</v>
      </c>
      <c r="K70" s="25">
        <f t="shared" si="15"/>
        <v>2.5650005690147474E-2</v>
      </c>
      <c r="L70" s="1">
        <f t="shared" si="16"/>
        <v>2.5649967843943303E-2</v>
      </c>
      <c r="M70" s="1">
        <f t="shared" si="17"/>
        <v>2071.6039269207954</v>
      </c>
      <c r="N70" s="1">
        <f t="shared" si="18"/>
        <v>3.1730792040707365E-3</v>
      </c>
      <c r="O70" s="1">
        <f t="shared" si="19"/>
        <v>0</v>
      </c>
      <c r="P70" s="1">
        <f t="shared" si="20"/>
        <v>2071.6070999999993</v>
      </c>
      <c r="Q70" s="1">
        <f t="shared" si="21"/>
        <v>0</v>
      </c>
      <c r="R70" s="1" t="str">
        <f t="shared" si="22"/>
        <v>Usage</v>
      </c>
    </row>
    <row r="71" spans="1:18">
      <c r="A71" s="3">
        <v>46113</v>
      </c>
      <c r="B71" s="1" t="s">
        <v>3733</v>
      </c>
      <c r="C71" s="1" t="s">
        <v>3742</v>
      </c>
      <c r="D71" s="1" t="s">
        <v>3751</v>
      </c>
      <c r="E71" s="1" t="s">
        <v>3752</v>
      </c>
      <c r="F71" s="1" t="s">
        <v>3754</v>
      </c>
      <c r="G71">
        <v>684.80810000000019</v>
      </c>
      <c r="H71">
        <v>4066.0486999999998</v>
      </c>
      <c r="I71" s="1">
        <f>SUMIFS(tblDrivers[current_quantity],tblDrivers[billing_month],EDATE(A71,-1),tblDrivers[provider_name],B71,tblDrivers[application],C71,tblDrivers[service_name],D71,tblDrivers[sku_description],E71,tblDrivers[consumed_unit],F71)</f>
        <v>24.783900000000003</v>
      </c>
      <c r="J71" s="1">
        <f>SUMIFS(tblDrivers[current_cost],tblDrivers[billing_month],EDATE(A71,-1),tblDrivers[provider_name],B71,tblDrivers[application],C71,tblDrivers[service_name],D71,tblDrivers[sku_description],E71,tblDrivers[consumed_unit],F71)</f>
        <v>147.15440000000001</v>
      </c>
      <c r="K71" s="25">
        <f t="shared" si="15"/>
        <v>5.9375008852845035</v>
      </c>
      <c r="L71" s="1">
        <f t="shared" si="16"/>
        <v>5.9374997478201568</v>
      </c>
      <c r="M71" s="1">
        <f t="shared" si="17"/>
        <v>3918.8935210552017</v>
      </c>
      <c r="N71" s="1">
        <f t="shared" si="18"/>
        <v>7.7894479808967925E-4</v>
      </c>
      <c r="O71" s="1">
        <f t="shared" si="19"/>
        <v>0</v>
      </c>
      <c r="P71" s="1">
        <f t="shared" si="20"/>
        <v>3918.8942999999999</v>
      </c>
      <c r="Q71" s="1">
        <f t="shared" si="21"/>
        <v>0</v>
      </c>
      <c r="R71" s="1" t="str">
        <f t="shared" si="22"/>
        <v>Usage</v>
      </c>
    </row>
    <row r="72" spans="1:18">
      <c r="A72" s="3">
        <v>46113</v>
      </c>
      <c r="B72" s="1" t="s">
        <v>3733</v>
      </c>
      <c r="C72" s="1" t="s">
        <v>3742</v>
      </c>
      <c r="D72" s="1" t="s">
        <v>3760</v>
      </c>
      <c r="E72" s="1" t="s">
        <v>3761</v>
      </c>
      <c r="F72" s="1" t="s">
        <v>3763</v>
      </c>
      <c r="G72">
        <v>17380.923599999995</v>
      </c>
      <c r="H72">
        <v>417.14219999999995</v>
      </c>
      <c r="I72" s="1">
        <f>SUMIFS(tblDrivers[current_quantity],tblDrivers[billing_month],EDATE(A72,-1),tblDrivers[provider_name],B72,tblDrivers[application],C72,tblDrivers[service_name],D72,tblDrivers[sku_description],E72,tblDrivers[consumed_unit],F72)</f>
        <v>681.76890000000003</v>
      </c>
      <c r="J72" s="1">
        <f>SUMIFS(tblDrivers[current_cost],tblDrivers[billing_month],EDATE(A72,-1),tblDrivers[provider_name],B72,tblDrivers[application],C72,tblDrivers[service_name],D72,tblDrivers[sku_description],E72,tblDrivers[consumed_unit],F72)</f>
        <v>16.362500000000001</v>
      </c>
      <c r="K72" s="25">
        <f t="shared" si="15"/>
        <v>2.4000001933153891E-2</v>
      </c>
      <c r="L72" s="1">
        <f t="shared" si="16"/>
        <v>2.4000068058252583E-2</v>
      </c>
      <c r="M72" s="1">
        <f t="shared" si="17"/>
        <v>400.78084931528838</v>
      </c>
      <c r="N72" s="1">
        <f t="shared" si="18"/>
        <v>-1.1493152884042388E-3</v>
      </c>
      <c r="O72" s="1">
        <f t="shared" si="19"/>
        <v>0</v>
      </c>
      <c r="P72" s="1">
        <f t="shared" si="20"/>
        <v>400.77969999999993</v>
      </c>
      <c r="Q72" s="1">
        <f t="shared" si="21"/>
        <v>0</v>
      </c>
      <c r="R72" s="1" t="str">
        <f t="shared" si="22"/>
        <v>Usage</v>
      </c>
    </row>
    <row r="73" spans="1:18">
      <c r="A73" s="3">
        <v>46113</v>
      </c>
      <c r="B73" s="1" t="s">
        <v>3733</v>
      </c>
      <c r="C73" s="1" t="s">
        <v>3742</v>
      </c>
      <c r="D73" s="1" t="s">
        <v>3769</v>
      </c>
      <c r="E73" s="1" t="s">
        <v>3770</v>
      </c>
      <c r="F73" s="1" t="s">
        <v>3739</v>
      </c>
      <c r="G73">
        <v>24092.406500000001</v>
      </c>
      <c r="H73">
        <v>1640.2106999999996</v>
      </c>
      <c r="I73" s="1">
        <f>SUMIFS(tblDrivers[current_quantity],tblDrivers[billing_month],EDATE(A73,-1),tblDrivers[provider_name],B73,tblDrivers[application],C73,tblDrivers[service_name],D73,tblDrivers[sku_description],E73,tblDrivers[consumed_unit],F73)</f>
        <v>806.04510000000005</v>
      </c>
      <c r="J73" s="1">
        <f>SUMIFS(tblDrivers[current_cost],tblDrivers[billing_month],EDATE(A73,-1),tblDrivers[provider_name],B73,tblDrivers[application],C73,tblDrivers[service_name],D73,tblDrivers[sku_description],E73,tblDrivers[consumed_unit],F73)</f>
        <v>54.875700000000002</v>
      </c>
      <c r="K73" s="25">
        <f t="shared" si="15"/>
        <v>6.8079986115127167E-2</v>
      </c>
      <c r="L73" s="1">
        <f t="shared" si="16"/>
        <v>6.8080185587630265E-2</v>
      </c>
      <c r="M73" s="1">
        <f t="shared" si="17"/>
        <v>1585.3398057726299</v>
      </c>
      <c r="N73" s="1">
        <f t="shared" si="18"/>
        <v>-4.8057726302212257E-3</v>
      </c>
      <c r="O73" s="1">
        <f t="shared" si="19"/>
        <v>0</v>
      </c>
      <c r="P73" s="1">
        <f t="shared" si="20"/>
        <v>1585.3349999999996</v>
      </c>
      <c r="Q73" s="1">
        <f t="shared" si="21"/>
        <v>0</v>
      </c>
      <c r="R73" s="1" t="str">
        <f t="shared" si="22"/>
        <v>Usage</v>
      </c>
    </row>
    <row r="74" spans="1:18">
      <c r="A74" s="3">
        <v>46113</v>
      </c>
      <c r="B74" s="1" t="s">
        <v>3733</v>
      </c>
      <c r="C74" s="1" t="s">
        <v>56</v>
      </c>
      <c r="D74" s="1" t="s">
        <v>3769</v>
      </c>
      <c r="E74" s="1" t="s">
        <v>3770</v>
      </c>
      <c r="F74" s="1" t="s">
        <v>3739</v>
      </c>
      <c r="G74">
        <v>1625.4065000000001</v>
      </c>
      <c r="H74">
        <v>110.6576</v>
      </c>
      <c r="I74" s="1">
        <f>SUMIFS(tblDrivers[current_quantity],tblDrivers[billing_month],EDATE(A74,-1),tblDrivers[provider_name],B74,tblDrivers[application],C74,tblDrivers[service_name],D74,tblDrivers[sku_description],E74,tblDrivers[consumed_unit],F74)</f>
        <v>0</v>
      </c>
      <c r="J74" s="1">
        <f>SUMIFS(tblDrivers[current_cost],tblDrivers[billing_month],EDATE(A74,-1),tblDrivers[provider_name],B74,tblDrivers[application],C74,tblDrivers[service_name],D74,tblDrivers[sku_description],E74,tblDrivers[consumed_unit],F74)</f>
        <v>0</v>
      </c>
      <c r="K74" s="25">
        <f t="shared" si="15"/>
        <v>6.8079954153007258E-2</v>
      </c>
      <c r="L74" s="1">
        <f t="shared" si="16"/>
        <v>0</v>
      </c>
      <c r="M74" s="1">
        <f t="shared" si="17"/>
        <v>0</v>
      </c>
      <c r="N74" s="1">
        <f t="shared" si="18"/>
        <v>0</v>
      </c>
      <c r="O74" s="1">
        <f t="shared" si="19"/>
        <v>110.6576</v>
      </c>
      <c r="P74" s="1">
        <f t="shared" si="20"/>
        <v>110.6576</v>
      </c>
      <c r="Q74" s="1">
        <f t="shared" si="21"/>
        <v>0</v>
      </c>
      <c r="R74" s="1" t="str">
        <f t="shared" si="22"/>
        <v>Scope</v>
      </c>
    </row>
    <row r="75" spans="1:18">
      <c r="A75" s="3">
        <v>46113</v>
      </c>
      <c r="B75" s="1" t="s">
        <v>3733</v>
      </c>
      <c r="C75" s="1" t="s">
        <v>3742</v>
      </c>
      <c r="D75" s="1" t="s">
        <v>3777</v>
      </c>
      <c r="E75" s="1" t="s">
        <v>3778</v>
      </c>
      <c r="F75" s="1" t="s">
        <v>3780</v>
      </c>
      <c r="G75">
        <v>16000.369500000003</v>
      </c>
      <c r="H75">
        <v>7360.1697999999997</v>
      </c>
      <c r="I75" s="1">
        <f>SUMIFS(tblDrivers[current_quantity],tblDrivers[billing_month],EDATE(A75,-1),tblDrivers[provider_name],B75,tblDrivers[application],C75,tblDrivers[service_name],D75,tblDrivers[sku_description],E75,tblDrivers[consumed_unit],F75)</f>
        <v>624.90149999999994</v>
      </c>
      <c r="J75" s="1">
        <f>SUMIFS(tblDrivers[current_cost],tblDrivers[billing_month],EDATE(A75,-1),tblDrivers[provider_name],B75,tblDrivers[application],C75,tblDrivers[service_name],D75,tblDrivers[sku_description],E75,tblDrivers[consumed_unit],F75)</f>
        <v>287.4547</v>
      </c>
      <c r="K75" s="25">
        <f t="shared" si="15"/>
        <v>0.45999998937524528</v>
      </c>
      <c r="L75" s="1">
        <f t="shared" si="16"/>
        <v>0.46000001600252205</v>
      </c>
      <c r="M75" s="1">
        <f t="shared" si="17"/>
        <v>7072.7155260462669</v>
      </c>
      <c r="N75" s="1">
        <f t="shared" si="18"/>
        <v>-4.2604626713691271E-4</v>
      </c>
      <c r="O75" s="1">
        <f t="shared" si="19"/>
        <v>0</v>
      </c>
      <c r="P75" s="1">
        <f t="shared" si="20"/>
        <v>7072.7150999999994</v>
      </c>
      <c r="Q75" s="1">
        <f t="shared" si="21"/>
        <v>0</v>
      </c>
      <c r="R75" s="1" t="str">
        <f t="shared" si="22"/>
        <v>Usage</v>
      </c>
    </row>
    <row r="76" spans="1:18">
      <c r="A76" s="3">
        <v>46113</v>
      </c>
      <c r="B76" s="1" t="s">
        <v>3733</v>
      </c>
      <c r="C76" s="1" t="s">
        <v>3790</v>
      </c>
      <c r="D76" s="1" t="s">
        <v>3735</v>
      </c>
      <c r="E76" s="1" t="s">
        <v>3736</v>
      </c>
      <c r="F76" s="1" t="s">
        <v>3739</v>
      </c>
      <c r="G76">
        <v>37166.441199999987</v>
      </c>
      <c r="H76">
        <v>953.31939999999986</v>
      </c>
      <c r="I76" s="1">
        <f>SUMIFS(tblDrivers[current_quantity],tblDrivers[billing_month],EDATE(A76,-1),tblDrivers[provider_name],B76,tblDrivers[application],C76,tblDrivers[service_name],D76,tblDrivers[sku_description],E76,tblDrivers[consumed_unit],F76)</f>
        <v>1362.7213999999999</v>
      </c>
      <c r="J76" s="1">
        <f>SUMIFS(tblDrivers[current_cost],tblDrivers[billing_month],EDATE(A76,-1),tblDrivers[provider_name],B76,tblDrivers[application],C76,tblDrivers[service_name],D76,tblDrivers[sku_description],E76,tblDrivers[consumed_unit],F76)</f>
        <v>34.953800000000001</v>
      </c>
      <c r="K76" s="25">
        <f t="shared" si="15"/>
        <v>2.565000492971601E-2</v>
      </c>
      <c r="L76" s="1">
        <f t="shared" si="16"/>
        <v>2.5649997130741474E-2</v>
      </c>
      <c r="M76" s="1">
        <f t="shared" si="17"/>
        <v>918.36531013987133</v>
      </c>
      <c r="N76" s="1">
        <f t="shared" si="18"/>
        <v>2.8986012849849865E-4</v>
      </c>
      <c r="O76" s="1">
        <f t="shared" si="19"/>
        <v>0</v>
      </c>
      <c r="P76" s="1">
        <f t="shared" si="20"/>
        <v>918.36559999999986</v>
      </c>
      <c r="Q76" s="1">
        <f t="shared" si="21"/>
        <v>0</v>
      </c>
      <c r="R76" s="1" t="str">
        <f t="shared" si="22"/>
        <v>Usage</v>
      </c>
    </row>
    <row r="77" spans="1:18">
      <c r="A77" s="3">
        <v>46113</v>
      </c>
      <c r="B77" s="1" t="s">
        <v>3733</v>
      </c>
      <c r="C77" s="1" t="s">
        <v>3790</v>
      </c>
      <c r="D77" s="1" t="s">
        <v>3751</v>
      </c>
      <c r="E77" s="1" t="s">
        <v>3752</v>
      </c>
      <c r="F77" s="1" t="s">
        <v>3754</v>
      </c>
      <c r="G77">
        <v>289.42100000000011</v>
      </c>
      <c r="H77">
        <v>1718.4365000000005</v>
      </c>
      <c r="I77" s="1">
        <f>SUMIFS(tblDrivers[current_quantity],tblDrivers[billing_month],EDATE(A77,-1),tblDrivers[provider_name],B77,tblDrivers[application],C77,tblDrivers[service_name],D77,tblDrivers[sku_description],E77,tblDrivers[consumed_unit],F77)</f>
        <v>10.4712</v>
      </c>
      <c r="J77" s="1">
        <f>SUMIFS(tblDrivers[current_cost],tblDrivers[billing_month],EDATE(A77,-1),tblDrivers[provider_name],B77,tblDrivers[application],C77,tblDrivers[service_name],D77,tblDrivers[sku_description],E77,tblDrivers[consumed_unit],F77)</f>
        <v>62.172499999999999</v>
      </c>
      <c r="K77" s="25">
        <f t="shared" si="15"/>
        <v>5.9374976245676709</v>
      </c>
      <c r="L77" s="1">
        <f t="shared" si="16"/>
        <v>5.9374761249904502</v>
      </c>
      <c r="M77" s="1">
        <f t="shared" si="17"/>
        <v>1656.2577775708617</v>
      </c>
      <c r="N77" s="1">
        <f t="shared" si="18"/>
        <v>6.2224291388071444E-3</v>
      </c>
      <c r="O77" s="1">
        <f t="shared" si="19"/>
        <v>0</v>
      </c>
      <c r="P77" s="1">
        <f t="shared" si="20"/>
        <v>1656.2640000000006</v>
      </c>
      <c r="Q77" s="1">
        <f t="shared" si="21"/>
        <v>0</v>
      </c>
      <c r="R77" s="1" t="str">
        <f t="shared" si="22"/>
        <v>Usage</v>
      </c>
    </row>
    <row r="78" spans="1:18">
      <c r="A78" s="3">
        <v>46113</v>
      </c>
      <c r="B78" s="1" t="s">
        <v>3733</v>
      </c>
      <c r="C78" s="1" t="s">
        <v>3790</v>
      </c>
      <c r="D78" s="1" t="s">
        <v>3760</v>
      </c>
      <c r="E78" s="1" t="s">
        <v>3761</v>
      </c>
      <c r="F78" s="1" t="s">
        <v>3763</v>
      </c>
      <c r="G78">
        <v>8034.4907000000003</v>
      </c>
      <c r="H78">
        <v>192.8272</v>
      </c>
      <c r="I78" s="1">
        <f>SUMIFS(tblDrivers[current_quantity],tblDrivers[billing_month],EDATE(A78,-1),tblDrivers[provider_name],B78,tblDrivers[application],C78,tblDrivers[service_name],D78,tblDrivers[sku_description],E78,tblDrivers[consumed_unit],F78)</f>
        <v>426.91430000000003</v>
      </c>
      <c r="J78" s="1">
        <f>SUMIFS(tblDrivers[current_cost],tblDrivers[billing_month],EDATE(A78,-1),tblDrivers[provider_name],B78,tblDrivers[application],C78,tblDrivers[service_name],D78,tblDrivers[sku_description],E78,tblDrivers[consumed_unit],F78)</f>
        <v>10.245900000000001</v>
      </c>
      <c r="K78" s="25">
        <f t="shared" si="15"/>
        <v>2.3999928209513018E-2</v>
      </c>
      <c r="L78" s="1">
        <f t="shared" si="16"/>
        <v>2.3999898808730463E-2</v>
      </c>
      <c r="M78" s="1">
        <f t="shared" si="17"/>
        <v>182.58106377968599</v>
      </c>
      <c r="N78" s="1">
        <f t="shared" si="18"/>
        <v>2.3622031401136217E-4</v>
      </c>
      <c r="O78" s="1">
        <f t="shared" si="19"/>
        <v>0</v>
      </c>
      <c r="P78" s="1">
        <f t="shared" si="20"/>
        <v>182.5813</v>
      </c>
      <c r="Q78" s="1">
        <f t="shared" si="21"/>
        <v>0</v>
      </c>
      <c r="R78" s="1" t="str">
        <f t="shared" si="22"/>
        <v>Usage</v>
      </c>
    </row>
    <row r="79" spans="1:18">
      <c r="A79" s="3">
        <v>46113</v>
      </c>
      <c r="B79" s="1" t="s">
        <v>3733</v>
      </c>
      <c r="C79" s="1" t="s">
        <v>3790</v>
      </c>
      <c r="D79" s="1" t="s">
        <v>3769</v>
      </c>
      <c r="E79" s="1" t="s">
        <v>3770</v>
      </c>
      <c r="F79" s="1" t="s">
        <v>3739</v>
      </c>
      <c r="G79">
        <v>10502.979799999999</v>
      </c>
      <c r="H79">
        <v>715.04270000000008</v>
      </c>
      <c r="I79" s="1">
        <f>SUMIFS(tblDrivers[current_quantity],tblDrivers[billing_month],EDATE(A79,-1),tblDrivers[provider_name],B79,tblDrivers[application],C79,tblDrivers[service_name],D79,tblDrivers[sku_description],E79,tblDrivers[consumed_unit],F79)</f>
        <v>383.0849</v>
      </c>
      <c r="J79" s="1">
        <f>SUMIFS(tblDrivers[current_cost],tblDrivers[billing_month],EDATE(A79,-1),tblDrivers[provider_name],B79,tblDrivers[application],C79,tblDrivers[service_name],D79,tblDrivers[sku_description],E79,tblDrivers[consumed_unit],F79)</f>
        <v>26.080500000000001</v>
      </c>
      <c r="K79" s="25">
        <f t="shared" si="15"/>
        <v>6.8079984310738195E-2</v>
      </c>
      <c r="L79" s="1">
        <f t="shared" si="16"/>
        <v>6.808020885187592E-2</v>
      </c>
      <c r="M79" s="1">
        <f t="shared" si="17"/>
        <v>688.96455835103393</v>
      </c>
      <c r="N79" s="1">
        <f t="shared" si="18"/>
        <v>-2.3583510337943261E-3</v>
      </c>
      <c r="O79" s="1">
        <f t="shared" si="19"/>
        <v>0</v>
      </c>
      <c r="P79" s="1">
        <f t="shared" si="20"/>
        <v>688.96220000000005</v>
      </c>
      <c r="Q79" s="1">
        <f t="shared" si="21"/>
        <v>0</v>
      </c>
      <c r="R79" s="1" t="str">
        <f t="shared" si="22"/>
        <v>Usage</v>
      </c>
    </row>
    <row r="80" spans="1:18">
      <c r="A80" s="3">
        <v>46113</v>
      </c>
      <c r="B80" s="1" t="s">
        <v>3733</v>
      </c>
      <c r="C80" s="1" t="s">
        <v>3790</v>
      </c>
      <c r="D80" s="1" t="s">
        <v>3777</v>
      </c>
      <c r="E80" s="1" t="s">
        <v>3778</v>
      </c>
      <c r="F80" s="1" t="s">
        <v>3780</v>
      </c>
      <c r="G80">
        <v>7267.900599999999</v>
      </c>
      <c r="H80">
        <v>3343.2341999999999</v>
      </c>
      <c r="I80" s="1">
        <f>SUMIFS(tblDrivers[current_quantity],tblDrivers[billing_month],EDATE(A80,-1),tblDrivers[provider_name],B80,tblDrivers[application],C80,tblDrivers[service_name],D80,tblDrivers[sku_description],E80,tblDrivers[consumed_unit],F80)</f>
        <v>246.63929999999999</v>
      </c>
      <c r="J80" s="1">
        <f>SUMIFS(tblDrivers[current_cost],tblDrivers[billing_month],EDATE(A80,-1),tblDrivers[provider_name],B80,tblDrivers[application],C80,tblDrivers[service_name],D80,tblDrivers[sku_description],E80,tblDrivers[consumed_unit],F80)</f>
        <v>113.45400000000001</v>
      </c>
      <c r="K80" s="25">
        <f t="shared" si="15"/>
        <v>0.45999998954306009</v>
      </c>
      <c r="L80" s="1">
        <f t="shared" si="16"/>
        <v>0.45999968374869704</v>
      </c>
      <c r="M80" s="1">
        <f t="shared" si="17"/>
        <v>3229.7779775169652</v>
      </c>
      <c r="N80" s="1">
        <f t="shared" si="18"/>
        <v>2.2224830347135683E-3</v>
      </c>
      <c r="O80" s="1">
        <f t="shared" si="19"/>
        <v>0</v>
      </c>
      <c r="P80" s="1">
        <f t="shared" si="20"/>
        <v>3229.7801999999997</v>
      </c>
      <c r="Q80" s="1">
        <f t="shared" si="21"/>
        <v>0</v>
      </c>
      <c r="R80" s="1" t="str">
        <f t="shared" si="22"/>
        <v>Usage</v>
      </c>
    </row>
    <row r="81" spans="1:18">
      <c r="A81" s="3">
        <v>46113</v>
      </c>
      <c r="B81" s="1" t="s">
        <v>3733</v>
      </c>
      <c r="C81" s="1" t="s">
        <v>56</v>
      </c>
      <c r="D81" s="1" t="s">
        <v>3777</v>
      </c>
      <c r="E81" s="1" t="s">
        <v>3778</v>
      </c>
      <c r="F81" s="1" t="s">
        <v>3780</v>
      </c>
      <c r="G81">
        <v>2861.7650000000003</v>
      </c>
      <c r="H81">
        <v>1316.4121</v>
      </c>
      <c r="I81" s="1">
        <f>SUMIFS(tblDrivers[current_quantity],tblDrivers[billing_month],EDATE(A81,-1),tblDrivers[provider_name],B81,tblDrivers[application],C81,tblDrivers[service_name],D81,tblDrivers[sku_description],E81,tblDrivers[consumed_unit],F81)</f>
        <v>0</v>
      </c>
      <c r="J81" s="1">
        <f>SUMIFS(tblDrivers[current_cost],tblDrivers[billing_month],EDATE(A81,-1),tblDrivers[provider_name],B81,tblDrivers[application],C81,tblDrivers[service_name],D81,tblDrivers[sku_description],E81,tblDrivers[consumed_unit],F81)</f>
        <v>0</v>
      </c>
      <c r="K81" s="25">
        <f t="shared" si="15"/>
        <v>0.46000006988694037</v>
      </c>
      <c r="L81" s="1">
        <f t="shared" si="16"/>
        <v>0</v>
      </c>
      <c r="M81" s="1">
        <f t="shared" si="17"/>
        <v>0</v>
      </c>
      <c r="N81" s="1">
        <f t="shared" si="18"/>
        <v>0</v>
      </c>
      <c r="O81" s="1">
        <f t="shared" si="19"/>
        <v>1316.4121</v>
      </c>
      <c r="P81" s="1">
        <f t="shared" si="20"/>
        <v>1316.4121</v>
      </c>
      <c r="Q81" s="1">
        <f t="shared" si="21"/>
        <v>0</v>
      </c>
      <c r="R81" s="1" t="str">
        <f t="shared" si="22"/>
        <v>Scope</v>
      </c>
    </row>
    <row r="82" spans="1:18">
      <c r="A82" s="3">
        <v>46113</v>
      </c>
      <c r="B82" s="1" t="s">
        <v>3733</v>
      </c>
      <c r="C82" s="1" t="s">
        <v>56</v>
      </c>
      <c r="D82" s="1" t="s">
        <v>3760</v>
      </c>
      <c r="E82" s="1" t="s">
        <v>3761</v>
      </c>
      <c r="F82" s="1" t="s">
        <v>3763</v>
      </c>
      <c r="G82">
        <v>2186.7503000000002</v>
      </c>
      <c r="H82">
        <v>52.481899999999996</v>
      </c>
      <c r="I82" s="1">
        <f>SUMIFS(tblDrivers[current_quantity],tblDrivers[billing_month],EDATE(A82,-1),tblDrivers[provider_name],B82,tblDrivers[application],C82,tblDrivers[service_name],D82,tblDrivers[sku_description],E82,tblDrivers[consumed_unit],F82)</f>
        <v>0</v>
      </c>
      <c r="J82" s="1">
        <f>SUMIFS(tblDrivers[current_cost],tblDrivers[billing_month],EDATE(A82,-1),tblDrivers[provider_name],B82,tblDrivers[application],C82,tblDrivers[service_name],D82,tblDrivers[sku_description],E82,tblDrivers[consumed_unit],F82)</f>
        <v>0</v>
      </c>
      <c r="K82" s="25">
        <f t="shared" si="15"/>
        <v>2.3999950977484714E-2</v>
      </c>
      <c r="L82" s="1">
        <f t="shared" si="16"/>
        <v>0</v>
      </c>
      <c r="M82" s="1">
        <f t="shared" si="17"/>
        <v>0</v>
      </c>
      <c r="N82" s="1">
        <f t="shared" si="18"/>
        <v>0</v>
      </c>
      <c r="O82" s="1">
        <f t="shared" si="19"/>
        <v>52.481899999999996</v>
      </c>
      <c r="P82" s="1">
        <f t="shared" si="20"/>
        <v>52.481899999999996</v>
      </c>
      <c r="Q82" s="1">
        <f t="shared" si="21"/>
        <v>0</v>
      </c>
      <c r="R82" s="1" t="str">
        <f t="shared" si="22"/>
        <v>Scope</v>
      </c>
    </row>
    <row r="83" spans="1:18">
      <c r="A83" s="3">
        <v>46113</v>
      </c>
      <c r="B83" s="1" t="s">
        <v>3733</v>
      </c>
      <c r="C83" s="1" t="s">
        <v>56</v>
      </c>
      <c r="D83" s="1" t="s">
        <v>3735</v>
      </c>
      <c r="E83" s="1" t="s">
        <v>3736</v>
      </c>
      <c r="F83" s="1" t="s">
        <v>3739</v>
      </c>
      <c r="G83">
        <v>9222.3701000000001</v>
      </c>
      <c r="H83">
        <v>236.55399999999997</v>
      </c>
      <c r="I83" s="1">
        <f>SUMIFS(tblDrivers[current_quantity],tblDrivers[billing_month],EDATE(A83,-1),tblDrivers[provider_name],B83,tblDrivers[application],C83,tblDrivers[service_name],D83,tblDrivers[sku_description],E83,tblDrivers[consumed_unit],F83)</f>
        <v>0</v>
      </c>
      <c r="J83" s="1">
        <f>SUMIFS(tblDrivers[current_cost],tblDrivers[billing_month],EDATE(A83,-1),tblDrivers[provider_name],B83,tblDrivers[application],C83,tblDrivers[service_name],D83,tblDrivers[sku_description],E83,tblDrivers[consumed_unit],F83)</f>
        <v>0</v>
      </c>
      <c r="K83" s="25">
        <f t="shared" si="15"/>
        <v>2.565002243837514E-2</v>
      </c>
      <c r="L83" s="1">
        <f t="shared" si="16"/>
        <v>0</v>
      </c>
      <c r="M83" s="1">
        <f t="shared" si="17"/>
        <v>0</v>
      </c>
      <c r="N83" s="1">
        <f t="shared" si="18"/>
        <v>0</v>
      </c>
      <c r="O83" s="1">
        <f t="shared" si="19"/>
        <v>236.55399999999997</v>
      </c>
      <c r="P83" s="1">
        <f t="shared" si="20"/>
        <v>236.55399999999997</v>
      </c>
      <c r="Q83" s="1">
        <f t="shared" si="21"/>
        <v>0</v>
      </c>
      <c r="R83" s="1" t="str">
        <f t="shared" si="22"/>
        <v>Scope</v>
      </c>
    </row>
    <row r="84" spans="1:18">
      <c r="A84" s="3">
        <v>46113</v>
      </c>
      <c r="B84" s="1" t="s">
        <v>3733</v>
      </c>
      <c r="C84" s="1" t="s">
        <v>56</v>
      </c>
      <c r="D84" s="1" t="s">
        <v>3751</v>
      </c>
      <c r="E84" s="1" t="s">
        <v>3752</v>
      </c>
      <c r="F84" s="1" t="s">
        <v>3754</v>
      </c>
      <c r="G84">
        <v>67.744</v>
      </c>
      <c r="H84">
        <v>402.2303</v>
      </c>
      <c r="I84" s="1">
        <f>SUMIFS(tblDrivers[current_quantity],tblDrivers[billing_month],EDATE(A84,-1),tblDrivers[provider_name],B84,tblDrivers[application],C84,tblDrivers[service_name],D84,tblDrivers[sku_description],E84,tblDrivers[consumed_unit],F84)</f>
        <v>0</v>
      </c>
      <c r="J84" s="1">
        <f>SUMIFS(tblDrivers[current_cost],tblDrivers[billing_month],EDATE(A84,-1),tblDrivers[provider_name],B84,tblDrivers[application],C84,tblDrivers[service_name],D84,tblDrivers[sku_description],E84,tblDrivers[consumed_unit],F84)</f>
        <v>0</v>
      </c>
      <c r="K84" s="25">
        <f t="shared" si="15"/>
        <v>5.9375044284364664</v>
      </c>
      <c r="L84" s="1">
        <f t="shared" si="16"/>
        <v>0</v>
      </c>
      <c r="M84" s="1">
        <f t="shared" si="17"/>
        <v>0</v>
      </c>
      <c r="N84" s="1">
        <f t="shared" si="18"/>
        <v>0</v>
      </c>
      <c r="O84" s="1">
        <f t="shared" si="19"/>
        <v>402.2303</v>
      </c>
      <c r="P84" s="1">
        <f t="shared" si="20"/>
        <v>402.2303</v>
      </c>
      <c r="Q84" s="1">
        <f t="shared" si="21"/>
        <v>0</v>
      </c>
      <c r="R84" s="1" t="str">
        <f t="shared" si="22"/>
        <v>Scope</v>
      </c>
    </row>
    <row r="85" spans="1:18">
      <c r="A85" s="3">
        <v>46143</v>
      </c>
      <c r="B85" s="1" t="s">
        <v>3733</v>
      </c>
      <c r="C85" s="1" t="s">
        <v>3742</v>
      </c>
      <c r="D85" s="1" t="s">
        <v>3735</v>
      </c>
      <c r="E85" s="1" t="s">
        <v>3736</v>
      </c>
      <c r="F85" s="1" t="s">
        <v>3739</v>
      </c>
      <c r="G85">
        <v>85651.449100000013</v>
      </c>
      <c r="H85">
        <v>2196.9602999999993</v>
      </c>
      <c r="I85" s="1">
        <f>SUMIFS(tblDrivers[current_quantity],tblDrivers[billing_month],EDATE(A85,-1),tblDrivers[provider_name],B85,tblDrivers[application],C85,tblDrivers[service_name],D85,tblDrivers[sku_description],E85,tblDrivers[consumed_unit],F85)</f>
        <v>83841.412199999977</v>
      </c>
      <c r="J85" s="1">
        <f>SUMIFS(tblDrivers[current_cost],tblDrivers[billing_month],EDATE(A85,-1),tblDrivers[provider_name],B85,tblDrivers[application],C85,tblDrivers[service_name],D85,tblDrivers[sku_description],E85,tblDrivers[consumed_unit],F85)</f>
        <v>2150.5326999999993</v>
      </c>
      <c r="K85" s="25">
        <f t="shared" si="15"/>
        <v>2.5650007362222189E-2</v>
      </c>
      <c r="L85" s="1">
        <f t="shared" si="16"/>
        <v>2.5650005690147474E-2</v>
      </c>
      <c r="M85" s="1">
        <f t="shared" si="17"/>
        <v>46.427456784377803</v>
      </c>
      <c r="N85" s="1">
        <f t="shared" si="18"/>
        <v>1.432156223259198E-4</v>
      </c>
      <c r="O85" s="1">
        <f t="shared" si="19"/>
        <v>0</v>
      </c>
      <c r="P85" s="1">
        <f t="shared" si="20"/>
        <v>46.427599999999984</v>
      </c>
      <c r="Q85" s="1">
        <f t="shared" si="21"/>
        <v>-1.4210854715202004E-13</v>
      </c>
      <c r="R85" s="1" t="str">
        <f t="shared" si="22"/>
        <v>Usage</v>
      </c>
    </row>
    <row r="86" spans="1:18">
      <c r="A86" s="3">
        <v>46143</v>
      </c>
      <c r="B86" s="1" t="s">
        <v>3733</v>
      </c>
      <c r="C86" s="1" t="s">
        <v>3742</v>
      </c>
      <c r="D86" s="1" t="s">
        <v>3751</v>
      </c>
      <c r="E86" s="1" t="s">
        <v>3752</v>
      </c>
      <c r="F86" s="1" t="s">
        <v>3754</v>
      </c>
      <c r="G86">
        <v>697.46900000000016</v>
      </c>
      <c r="H86">
        <v>4141.2213999999994</v>
      </c>
      <c r="I86" s="1">
        <f>SUMIFS(tblDrivers[current_quantity],tblDrivers[billing_month],EDATE(A86,-1),tblDrivers[provider_name],B86,tblDrivers[application],C86,tblDrivers[service_name],D86,tblDrivers[sku_description],E86,tblDrivers[consumed_unit],F86)</f>
        <v>684.80810000000019</v>
      </c>
      <c r="J86" s="1">
        <f>SUMIFS(tblDrivers[current_cost],tblDrivers[billing_month],EDATE(A86,-1),tblDrivers[provider_name],B86,tblDrivers[application],C86,tblDrivers[service_name],D86,tblDrivers[sku_description],E86,tblDrivers[consumed_unit],F86)</f>
        <v>4066.0486999999998</v>
      </c>
      <c r="K86" s="25">
        <f t="shared" si="15"/>
        <v>5.9374988709175582</v>
      </c>
      <c r="L86" s="1">
        <f t="shared" si="16"/>
        <v>5.9375008852845035</v>
      </c>
      <c r="M86" s="1">
        <f t="shared" si="17"/>
        <v>75.17410495849839</v>
      </c>
      <c r="N86" s="1">
        <f t="shared" si="18"/>
        <v>-1.4049584989341962E-3</v>
      </c>
      <c r="O86" s="1">
        <f t="shared" si="19"/>
        <v>0</v>
      </c>
      <c r="P86" s="1">
        <f t="shared" si="20"/>
        <v>75.172699999999622</v>
      </c>
      <c r="Q86" s="1">
        <f t="shared" si="21"/>
        <v>1.7053025658242404E-13</v>
      </c>
      <c r="R86" s="1" t="str">
        <f t="shared" si="22"/>
        <v>Usage</v>
      </c>
    </row>
    <row r="87" spans="1:18">
      <c r="A87" s="3">
        <v>46143</v>
      </c>
      <c r="B87" s="1" t="s">
        <v>3733</v>
      </c>
      <c r="C87" s="1" t="s">
        <v>3742</v>
      </c>
      <c r="D87" s="1" t="s">
        <v>3760</v>
      </c>
      <c r="E87" s="1" t="s">
        <v>3761</v>
      </c>
      <c r="F87" s="1" t="s">
        <v>3763</v>
      </c>
      <c r="G87">
        <v>19565.920000000006</v>
      </c>
      <c r="H87">
        <v>469.58179999999999</v>
      </c>
      <c r="I87" s="1">
        <f>SUMIFS(tblDrivers[current_quantity],tblDrivers[billing_month],EDATE(A87,-1),tblDrivers[provider_name],B87,tblDrivers[application],C87,tblDrivers[service_name],D87,tblDrivers[sku_description],E87,tblDrivers[consumed_unit],F87)</f>
        <v>17380.923599999995</v>
      </c>
      <c r="J87" s="1">
        <f>SUMIFS(tblDrivers[current_cost],tblDrivers[billing_month],EDATE(A87,-1),tblDrivers[provider_name],B87,tblDrivers[application],C87,tblDrivers[service_name],D87,tblDrivers[sku_description],E87,tblDrivers[consumed_unit],F87)</f>
        <v>417.14219999999995</v>
      </c>
      <c r="K87" s="25">
        <f t="shared" si="15"/>
        <v>2.399998568940279E-2</v>
      </c>
      <c r="L87" s="1">
        <f t="shared" si="16"/>
        <v>2.4000001933153891E-2</v>
      </c>
      <c r="M87" s="1">
        <f t="shared" si="17"/>
        <v>52.439917823934557</v>
      </c>
      <c r="N87" s="1">
        <f t="shared" si="18"/>
        <v>-3.1782393454506407E-4</v>
      </c>
      <c r="O87" s="1">
        <f t="shared" si="19"/>
        <v>0</v>
      </c>
      <c r="P87" s="1">
        <f t="shared" si="20"/>
        <v>52.439600000000041</v>
      </c>
      <c r="Q87" s="1">
        <f t="shared" si="21"/>
        <v>0</v>
      </c>
      <c r="R87" s="1" t="str">
        <f t="shared" si="22"/>
        <v>Usage</v>
      </c>
    </row>
    <row r="88" spans="1:18">
      <c r="A88" s="3">
        <v>46143</v>
      </c>
      <c r="B88" s="1" t="s">
        <v>3733</v>
      </c>
      <c r="C88" s="1" t="s">
        <v>56</v>
      </c>
      <c r="D88" s="1" t="s">
        <v>3769</v>
      </c>
      <c r="E88" s="1" t="s">
        <v>3770</v>
      </c>
      <c r="F88" s="1" t="s">
        <v>3739</v>
      </c>
      <c r="G88">
        <v>3582.3541999999998</v>
      </c>
      <c r="H88">
        <v>243.88660000000002</v>
      </c>
      <c r="I88" s="1">
        <f>SUMIFS(tblDrivers[current_quantity],tblDrivers[billing_month],EDATE(A88,-1),tblDrivers[provider_name],B88,tblDrivers[application],C88,tblDrivers[service_name],D88,tblDrivers[sku_description],E88,tblDrivers[consumed_unit],F88)</f>
        <v>1625.4065000000001</v>
      </c>
      <c r="J88" s="1">
        <f>SUMIFS(tblDrivers[current_cost],tblDrivers[billing_month],EDATE(A88,-1),tblDrivers[provider_name],B88,tblDrivers[application],C88,tblDrivers[service_name],D88,tblDrivers[sku_description],E88,tblDrivers[consumed_unit],F88)</f>
        <v>110.6576</v>
      </c>
      <c r="K88" s="25">
        <f t="shared" si="15"/>
        <v>6.8079979361058168E-2</v>
      </c>
      <c r="L88" s="1">
        <f t="shared" si="16"/>
        <v>6.8079954153007258E-2</v>
      </c>
      <c r="M88" s="1">
        <f t="shared" si="17"/>
        <v>133.22890969583298</v>
      </c>
      <c r="N88" s="1">
        <f t="shared" si="18"/>
        <v>9.0304167053230984E-5</v>
      </c>
      <c r="O88" s="1">
        <f t="shared" si="19"/>
        <v>0</v>
      </c>
      <c r="P88" s="1">
        <f t="shared" si="20"/>
        <v>133.22900000000001</v>
      </c>
      <c r="Q88" s="1">
        <f t="shared" si="21"/>
        <v>0</v>
      </c>
      <c r="R88" s="1" t="str">
        <f t="shared" si="22"/>
        <v>Usage</v>
      </c>
    </row>
    <row r="89" spans="1:18">
      <c r="A89" s="3">
        <v>46143</v>
      </c>
      <c r="B89" s="1" t="s">
        <v>3733</v>
      </c>
      <c r="C89" s="1" t="s">
        <v>3742</v>
      </c>
      <c r="D89" s="1" t="s">
        <v>3769</v>
      </c>
      <c r="E89" s="1" t="s">
        <v>3770</v>
      </c>
      <c r="F89" s="1" t="s">
        <v>3739</v>
      </c>
      <c r="G89">
        <v>24184.113599999986</v>
      </c>
      <c r="H89">
        <v>1646.4542000000004</v>
      </c>
      <c r="I89" s="1">
        <f>SUMIFS(tblDrivers[current_quantity],tblDrivers[billing_month],EDATE(A89,-1),tblDrivers[provider_name],B89,tblDrivers[application],C89,tblDrivers[service_name],D89,tblDrivers[sku_description],E89,tblDrivers[consumed_unit],F89)</f>
        <v>24092.406500000001</v>
      </c>
      <c r="J89" s="1">
        <f>SUMIFS(tblDrivers[current_cost],tblDrivers[billing_month],EDATE(A89,-1),tblDrivers[provider_name],B89,tblDrivers[application],C89,tblDrivers[service_name],D89,tblDrivers[sku_description],E89,tblDrivers[consumed_unit],F89)</f>
        <v>1640.2106999999996</v>
      </c>
      <c r="K89" s="25">
        <f t="shared" si="15"/>
        <v>6.8079989501868748E-2</v>
      </c>
      <c r="L89" s="1">
        <f t="shared" si="16"/>
        <v>6.8079986115127167E-2</v>
      </c>
      <c r="M89" s="1">
        <f t="shared" si="17"/>
        <v>6.2434180946575628</v>
      </c>
      <c r="N89" s="1">
        <f t="shared" si="18"/>
        <v>8.1905343143827639E-5</v>
      </c>
      <c r="O89" s="1">
        <f t="shared" si="19"/>
        <v>0</v>
      </c>
      <c r="P89" s="1">
        <f t="shared" si="20"/>
        <v>6.2435000000007221</v>
      </c>
      <c r="Q89" s="1">
        <f t="shared" si="21"/>
        <v>1.5099033134902129E-14</v>
      </c>
      <c r="R89" s="1" t="str">
        <f t="shared" si="22"/>
        <v>Usage</v>
      </c>
    </row>
    <row r="90" spans="1:18">
      <c r="A90" s="3">
        <v>46143</v>
      </c>
      <c r="B90" s="1" t="s">
        <v>3733</v>
      </c>
      <c r="C90" s="1" t="s">
        <v>3742</v>
      </c>
      <c r="D90" s="1" t="s">
        <v>3777</v>
      </c>
      <c r="E90" s="1" t="s">
        <v>3778</v>
      </c>
      <c r="F90" s="1" t="s">
        <v>3780</v>
      </c>
      <c r="G90">
        <v>17771.850900000001</v>
      </c>
      <c r="H90">
        <v>8175.0514000000021</v>
      </c>
      <c r="I90" s="1">
        <f>SUMIFS(tblDrivers[current_quantity],tblDrivers[billing_month],EDATE(A90,-1),tblDrivers[provider_name],B90,tblDrivers[application],C90,tblDrivers[service_name],D90,tblDrivers[sku_description],E90,tblDrivers[consumed_unit],F90)</f>
        <v>16000.369500000003</v>
      </c>
      <c r="J90" s="1">
        <f>SUMIFS(tblDrivers[current_cost],tblDrivers[billing_month],EDATE(A90,-1),tblDrivers[provider_name],B90,tblDrivers[application],C90,tblDrivers[service_name],D90,tblDrivers[sku_description],E90,tblDrivers[consumed_unit],F90)</f>
        <v>7360.1697999999997</v>
      </c>
      <c r="K90" s="25">
        <f t="shared" si="15"/>
        <v>0.45999999921223744</v>
      </c>
      <c r="L90" s="1">
        <f t="shared" si="16"/>
        <v>0.45999998937524528</v>
      </c>
      <c r="M90" s="1">
        <f t="shared" si="17"/>
        <v>814.88142517844403</v>
      </c>
      <c r="N90" s="1">
        <f t="shared" si="18"/>
        <v>1.7482155806581844E-4</v>
      </c>
      <c r="O90" s="1">
        <f t="shared" si="19"/>
        <v>0</v>
      </c>
      <c r="P90" s="1">
        <f t="shared" si="20"/>
        <v>814.88160000000244</v>
      </c>
      <c r="Q90" s="1">
        <f t="shared" si="21"/>
        <v>0</v>
      </c>
      <c r="R90" s="1" t="str">
        <f t="shared" si="22"/>
        <v>Usage</v>
      </c>
    </row>
    <row r="91" spans="1:18">
      <c r="A91" s="3">
        <v>46143</v>
      </c>
      <c r="B91" s="1" t="s">
        <v>3733</v>
      </c>
      <c r="C91" s="1" t="s">
        <v>3790</v>
      </c>
      <c r="D91" s="1" t="s">
        <v>3735</v>
      </c>
      <c r="E91" s="1" t="s">
        <v>3736</v>
      </c>
      <c r="F91" s="1" t="s">
        <v>3739</v>
      </c>
      <c r="G91">
        <v>35787.105900000002</v>
      </c>
      <c r="H91">
        <v>917.93930000000012</v>
      </c>
      <c r="I91" s="1">
        <f>SUMIFS(tblDrivers[current_quantity],tblDrivers[billing_month],EDATE(A91,-1),tblDrivers[provider_name],B91,tblDrivers[application],C91,tblDrivers[service_name],D91,tblDrivers[sku_description],E91,tblDrivers[consumed_unit],F91)</f>
        <v>37166.441199999987</v>
      </c>
      <c r="J91" s="1">
        <f>SUMIFS(tblDrivers[current_cost],tblDrivers[billing_month],EDATE(A91,-1),tblDrivers[provider_name],B91,tblDrivers[application],C91,tblDrivers[service_name],D91,tblDrivers[sku_description],E91,tblDrivers[consumed_unit],F91)</f>
        <v>953.31939999999986</v>
      </c>
      <c r="K91" s="25">
        <f t="shared" si="15"/>
        <v>2.5650000940701943E-2</v>
      </c>
      <c r="L91" s="1">
        <f t="shared" si="16"/>
        <v>2.565000492971601E-2</v>
      </c>
      <c r="M91" s="1">
        <f t="shared" si="17"/>
        <v>-35.37995724473091</v>
      </c>
      <c r="N91" s="1">
        <f t="shared" si="18"/>
        <v>-1.4275526885158869E-4</v>
      </c>
      <c r="O91" s="1">
        <f t="shared" si="19"/>
        <v>0</v>
      </c>
      <c r="P91" s="1">
        <f t="shared" si="20"/>
        <v>-35.380099999999743</v>
      </c>
      <c r="Q91" s="1">
        <f t="shared" si="21"/>
        <v>0</v>
      </c>
      <c r="R91" s="1" t="str">
        <f t="shared" si="22"/>
        <v>Usage</v>
      </c>
    </row>
    <row r="92" spans="1:18">
      <c r="A92" s="3">
        <v>46143</v>
      </c>
      <c r="B92" s="1" t="s">
        <v>3733</v>
      </c>
      <c r="C92" s="1" t="s">
        <v>3790</v>
      </c>
      <c r="D92" s="1" t="s">
        <v>3751</v>
      </c>
      <c r="E92" s="1" t="s">
        <v>3752</v>
      </c>
      <c r="F92" s="1" t="s">
        <v>3754</v>
      </c>
      <c r="G92">
        <v>327.90279999999996</v>
      </c>
      <c r="H92">
        <v>1946.9242999999997</v>
      </c>
      <c r="I92" s="1">
        <f>SUMIFS(tblDrivers[current_quantity],tblDrivers[billing_month],EDATE(A92,-1),tblDrivers[provider_name],B92,tblDrivers[application],C92,tblDrivers[service_name],D92,tblDrivers[sku_description],E92,tblDrivers[consumed_unit],F92)</f>
        <v>289.42100000000011</v>
      </c>
      <c r="J92" s="1">
        <f>SUMIFS(tblDrivers[current_cost],tblDrivers[billing_month],EDATE(A92,-1),tblDrivers[provider_name],B92,tblDrivers[application],C92,tblDrivers[service_name],D92,tblDrivers[sku_description],E92,tblDrivers[consumed_unit],F92)</f>
        <v>1718.4365000000005</v>
      </c>
      <c r="K92" s="25">
        <f t="shared" si="15"/>
        <v>5.9375043458000354</v>
      </c>
      <c r="L92" s="1">
        <f t="shared" si="16"/>
        <v>5.9374976245676709</v>
      </c>
      <c r="M92" s="1">
        <f t="shared" si="17"/>
        <v>228.48559608908732</v>
      </c>
      <c r="N92" s="1">
        <f t="shared" si="18"/>
        <v>2.2039109117532262E-3</v>
      </c>
      <c r="O92" s="1">
        <f t="shared" si="19"/>
        <v>0</v>
      </c>
      <c r="P92" s="1">
        <f t="shared" si="20"/>
        <v>228.4877999999992</v>
      </c>
      <c r="Q92" s="1">
        <f t="shared" si="21"/>
        <v>0</v>
      </c>
      <c r="R92" s="1" t="str">
        <f t="shared" si="22"/>
        <v>Usage</v>
      </c>
    </row>
    <row r="93" spans="1:18">
      <c r="A93" s="3">
        <v>46143</v>
      </c>
      <c r="B93" s="1" t="s">
        <v>3733</v>
      </c>
      <c r="C93" s="1" t="s">
        <v>3790</v>
      </c>
      <c r="D93" s="1" t="s">
        <v>3760</v>
      </c>
      <c r="E93" s="1" t="s">
        <v>3761</v>
      </c>
      <c r="F93" s="1" t="s">
        <v>3763</v>
      </c>
      <c r="G93">
        <v>8464.6374999999989</v>
      </c>
      <c r="H93">
        <v>203.15130000000002</v>
      </c>
      <c r="I93" s="1">
        <f>SUMIFS(tblDrivers[current_quantity],tblDrivers[billing_month],EDATE(A93,-1),tblDrivers[provider_name],B93,tblDrivers[application],C93,tblDrivers[service_name],D93,tblDrivers[sku_description],E93,tblDrivers[consumed_unit],F93)</f>
        <v>8034.4907000000003</v>
      </c>
      <c r="J93" s="1">
        <f>SUMIFS(tblDrivers[current_cost],tblDrivers[billing_month],EDATE(A93,-1),tblDrivers[provider_name],B93,tblDrivers[application],C93,tblDrivers[service_name],D93,tblDrivers[sku_description],E93,tblDrivers[consumed_unit],F93)</f>
        <v>192.8272</v>
      </c>
      <c r="K93" s="25">
        <f t="shared" si="15"/>
        <v>2.4000000000000004E-2</v>
      </c>
      <c r="L93" s="1">
        <f t="shared" si="16"/>
        <v>2.3999928209513018E-2</v>
      </c>
      <c r="M93" s="1">
        <f t="shared" si="17"/>
        <v>10.323492319551722</v>
      </c>
      <c r="N93" s="1">
        <f t="shared" si="18"/>
        <v>6.0768044828233355E-4</v>
      </c>
      <c r="O93" s="1">
        <f t="shared" si="19"/>
        <v>0</v>
      </c>
      <c r="P93" s="1">
        <f t="shared" si="20"/>
        <v>10.324100000000016</v>
      </c>
      <c r="Q93" s="1">
        <f t="shared" si="21"/>
        <v>0</v>
      </c>
      <c r="R93" s="1" t="str">
        <f t="shared" si="22"/>
        <v>Usage</v>
      </c>
    </row>
    <row r="94" spans="1:18">
      <c r="A94" s="3">
        <v>46143</v>
      </c>
      <c r="B94" s="1" t="s">
        <v>3733</v>
      </c>
      <c r="C94" s="1" t="s">
        <v>3790</v>
      </c>
      <c r="D94" s="1" t="s">
        <v>3769</v>
      </c>
      <c r="E94" s="1" t="s">
        <v>3770</v>
      </c>
      <c r="F94" s="1" t="s">
        <v>3739</v>
      </c>
      <c r="G94">
        <v>10095.9521</v>
      </c>
      <c r="H94">
        <v>687.33239999999989</v>
      </c>
      <c r="I94" s="1">
        <f>SUMIFS(tblDrivers[current_quantity],tblDrivers[billing_month],EDATE(A94,-1),tblDrivers[provider_name],B94,tblDrivers[application],C94,tblDrivers[service_name],D94,tblDrivers[sku_description],E94,tblDrivers[consumed_unit],F94)</f>
        <v>10502.979799999999</v>
      </c>
      <c r="J94" s="1">
        <f>SUMIFS(tblDrivers[current_cost],tblDrivers[billing_month],EDATE(A94,-1),tblDrivers[provider_name],B94,tblDrivers[application],C94,tblDrivers[service_name],D94,tblDrivers[sku_description],E94,tblDrivers[consumed_unit],F94)</f>
        <v>715.04270000000008</v>
      </c>
      <c r="K94" s="25">
        <f t="shared" si="15"/>
        <v>6.8079998121227212E-2</v>
      </c>
      <c r="L94" s="1">
        <f t="shared" si="16"/>
        <v>6.8079984310738195E-2</v>
      </c>
      <c r="M94" s="1">
        <f t="shared" si="17"/>
        <v>-27.710439430035766</v>
      </c>
      <c r="N94" s="1">
        <f t="shared" si="18"/>
        <v>1.394300355858876E-4</v>
      </c>
      <c r="O94" s="1">
        <f t="shared" si="19"/>
        <v>0</v>
      </c>
      <c r="P94" s="1">
        <f t="shared" si="20"/>
        <v>-27.710300000000188</v>
      </c>
      <c r="Q94" s="1">
        <f t="shared" si="21"/>
        <v>0</v>
      </c>
      <c r="R94" s="1" t="str">
        <f t="shared" si="22"/>
        <v>Usage</v>
      </c>
    </row>
    <row r="95" spans="1:18">
      <c r="A95" s="3">
        <v>46143</v>
      </c>
      <c r="B95" s="1" t="s">
        <v>3733</v>
      </c>
      <c r="C95" s="1" t="s">
        <v>3790</v>
      </c>
      <c r="D95" s="1" t="s">
        <v>3777</v>
      </c>
      <c r="E95" s="1" t="s">
        <v>3778</v>
      </c>
      <c r="F95" s="1" t="s">
        <v>3780</v>
      </c>
      <c r="G95">
        <v>7625.042300000001</v>
      </c>
      <c r="H95">
        <v>3507.5193000000004</v>
      </c>
      <c r="I95" s="1">
        <f>SUMIFS(tblDrivers[current_quantity],tblDrivers[billing_month],EDATE(A95,-1),tblDrivers[provider_name],B95,tblDrivers[application],C95,tblDrivers[service_name],D95,tblDrivers[sku_description],E95,tblDrivers[consumed_unit],F95)</f>
        <v>7267.900599999999</v>
      </c>
      <c r="J95" s="1">
        <f>SUMIFS(tblDrivers[current_cost],tblDrivers[billing_month],EDATE(A95,-1),tblDrivers[provider_name],B95,tblDrivers[application],C95,tblDrivers[service_name],D95,tblDrivers[sku_description],E95,tblDrivers[consumed_unit],F95)</f>
        <v>3343.2341999999999</v>
      </c>
      <c r="K95" s="25">
        <f t="shared" si="15"/>
        <v>0.45999997927880348</v>
      </c>
      <c r="L95" s="1">
        <f t="shared" si="16"/>
        <v>0.45999998954306009</v>
      </c>
      <c r="M95" s="1">
        <f t="shared" si="17"/>
        <v>164.28517826539161</v>
      </c>
      <c r="N95" s="1">
        <f t="shared" si="18"/>
        <v>-7.8265390839410475E-5</v>
      </c>
      <c r="O95" s="1">
        <f t="shared" si="19"/>
        <v>0</v>
      </c>
      <c r="P95" s="1">
        <f t="shared" si="20"/>
        <v>164.28510000000051</v>
      </c>
      <c r="Q95" s="1">
        <f t="shared" si="21"/>
        <v>-2.5579538487363607E-13</v>
      </c>
      <c r="R95" s="1" t="str">
        <f t="shared" si="22"/>
        <v>Usage</v>
      </c>
    </row>
    <row r="96" spans="1:18">
      <c r="A96" s="3">
        <v>46143</v>
      </c>
      <c r="B96" s="1" t="s">
        <v>3733</v>
      </c>
      <c r="C96" s="1" t="s">
        <v>56</v>
      </c>
      <c r="D96" s="1" t="s">
        <v>3777</v>
      </c>
      <c r="E96" s="1" t="s">
        <v>3778</v>
      </c>
      <c r="F96" s="1" t="s">
        <v>3780</v>
      </c>
      <c r="G96">
        <v>1710.2656999999999</v>
      </c>
      <c r="H96">
        <v>786.72209999999995</v>
      </c>
      <c r="I96" s="1">
        <f>SUMIFS(tblDrivers[current_quantity],tblDrivers[billing_month],EDATE(A96,-1),tblDrivers[provider_name],B96,tblDrivers[application],C96,tblDrivers[service_name],D96,tblDrivers[sku_description],E96,tblDrivers[consumed_unit],F96)</f>
        <v>2861.7650000000003</v>
      </c>
      <c r="J96" s="1">
        <f>SUMIFS(tblDrivers[current_cost],tblDrivers[billing_month],EDATE(A96,-1),tblDrivers[provider_name],B96,tblDrivers[application],C96,tblDrivers[service_name],D96,tblDrivers[sku_description],E96,tblDrivers[consumed_unit],F96)</f>
        <v>1316.4121</v>
      </c>
      <c r="K96" s="25">
        <f t="shared" si="15"/>
        <v>0.45999992866605466</v>
      </c>
      <c r="L96" s="1">
        <f t="shared" si="16"/>
        <v>0.46000006988694037</v>
      </c>
      <c r="M96" s="1">
        <f t="shared" si="17"/>
        <v>-529.68975847476315</v>
      </c>
      <c r="N96" s="1">
        <f t="shared" si="18"/>
        <v>-2.4152523694945049E-4</v>
      </c>
      <c r="O96" s="1">
        <f t="shared" si="19"/>
        <v>0</v>
      </c>
      <c r="P96" s="1">
        <f t="shared" si="20"/>
        <v>-529.69000000000005</v>
      </c>
      <c r="Q96" s="1">
        <f t="shared" si="21"/>
        <v>0</v>
      </c>
      <c r="R96" s="1" t="str">
        <f t="shared" si="22"/>
        <v>Usage</v>
      </c>
    </row>
    <row r="97" spans="1:18">
      <c r="A97" s="3">
        <v>46143</v>
      </c>
      <c r="B97" s="1" t="s">
        <v>3733</v>
      </c>
      <c r="C97" s="1" t="s">
        <v>56</v>
      </c>
      <c r="D97" s="1" t="s">
        <v>3735</v>
      </c>
      <c r="E97" s="1" t="s">
        <v>3736</v>
      </c>
      <c r="F97" s="1" t="s">
        <v>3739</v>
      </c>
      <c r="G97">
        <v>13613.4532</v>
      </c>
      <c r="H97">
        <v>349.18500000000006</v>
      </c>
      <c r="I97" s="1">
        <f>SUMIFS(tblDrivers[current_quantity],tblDrivers[billing_month],EDATE(A97,-1),tblDrivers[provider_name],B97,tblDrivers[application],C97,tblDrivers[service_name],D97,tblDrivers[sku_description],E97,tblDrivers[consumed_unit],F97)</f>
        <v>9222.3701000000001</v>
      </c>
      <c r="J97" s="1">
        <f>SUMIFS(tblDrivers[current_cost],tblDrivers[billing_month],EDATE(A97,-1),tblDrivers[provider_name],B97,tblDrivers[application],C97,tblDrivers[service_name],D97,tblDrivers[sku_description],E97,tblDrivers[consumed_unit],F97)</f>
        <v>236.55399999999997</v>
      </c>
      <c r="K97" s="25">
        <f t="shared" si="15"/>
        <v>2.5649994521595745E-2</v>
      </c>
      <c r="L97" s="1">
        <f t="shared" si="16"/>
        <v>2.565002243837514E-2</v>
      </c>
      <c r="M97" s="1">
        <f t="shared" si="17"/>
        <v>112.63138004376987</v>
      </c>
      <c r="N97" s="1">
        <f t="shared" si="18"/>
        <v>-3.8004376979020016E-4</v>
      </c>
      <c r="O97" s="1">
        <f t="shared" si="19"/>
        <v>0</v>
      </c>
      <c r="P97" s="1">
        <f t="shared" si="20"/>
        <v>112.63100000000009</v>
      </c>
      <c r="Q97" s="1">
        <f t="shared" si="21"/>
        <v>0</v>
      </c>
      <c r="R97" s="1" t="str">
        <f t="shared" si="22"/>
        <v>Usage</v>
      </c>
    </row>
    <row r="98" spans="1:18">
      <c r="A98" s="3">
        <v>46143</v>
      </c>
      <c r="B98" s="1" t="s">
        <v>3733</v>
      </c>
      <c r="C98" s="1" t="s">
        <v>56</v>
      </c>
      <c r="D98" s="1" t="s">
        <v>3760</v>
      </c>
      <c r="E98" s="1" t="s">
        <v>3761</v>
      </c>
      <c r="F98" s="1" t="s">
        <v>3763</v>
      </c>
      <c r="G98">
        <v>762.0951</v>
      </c>
      <c r="H98">
        <v>18.290300000000002</v>
      </c>
      <c r="I98" s="1">
        <f>SUMIFS(tblDrivers[current_quantity],tblDrivers[billing_month],EDATE(A98,-1),tblDrivers[provider_name],B98,tblDrivers[application],C98,tblDrivers[service_name],D98,tblDrivers[sku_description],E98,tblDrivers[consumed_unit],F98)</f>
        <v>2186.7503000000002</v>
      </c>
      <c r="J98" s="1">
        <f>SUMIFS(tblDrivers[current_cost],tblDrivers[billing_month],EDATE(A98,-1),tblDrivers[provider_name],B98,tblDrivers[application],C98,tblDrivers[service_name],D98,tblDrivers[sku_description],E98,tblDrivers[consumed_unit],F98)</f>
        <v>52.481899999999996</v>
      </c>
      <c r="K98" s="25">
        <f t="shared" si="15"/>
        <v>2.4000023094230629E-2</v>
      </c>
      <c r="L98" s="1">
        <f t="shared" ref="L98:L114" si="23">IFERROR(J98/I98,0)</f>
        <v>2.3999950977484714E-2</v>
      </c>
      <c r="M98" s="1">
        <f t="shared" ref="M98:M129" si="24">IF(I98=0,0,(G98-I98)*L98)</f>
        <v>-34.191654959818685</v>
      </c>
      <c r="N98" s="1">
        <f t="shared" ref="N98:N114" si="25">IF(I98=0,0,G98*(K98-L98))</f>
        <v>5.4959818689983672E-5</v>
      </c>
      <c r="O98" s="1">
        <f t="shared" ref="O98:O114" si="26">IF(AND(I98=0,G98&gt;0),H98,0)</f>
        <v>0</v>
      </c>
      <c r="P98" s="1">
        <f t="shared" ref="P98:P114" si="27">H98-J98</f>
        <v>-34.191599999999994</v>
      </c>
      <c r="Q98" s="1">
        <f t="shared" ref="Q98:Q129" si="28">P98-(M98+N98+O98)</f>
        <v>0</v>
      </c>
      <c r="R98" s="1" t="str">
        <f t="shared" ref="R98:R114" si="29">IF(O98&lt;&gt;0,"Scope",IF(ABS(M98)&gt;=ABS(N98),"Usage","Rate"))</f>
        <v>Usage</v>
      </c>
    </row>
    <row r="99" spans="1:18">
      <c r="A99" s="3">
        <v>46143</v>
      </c>
      <c r="B99" s="1" t="s">
        <v>3733</v>
      </c>
      <c r="C99" s="1" t="s">
        <v>56</v>
      </c>
      <c r="D99" s="1" t="s">
        <v>3751</v>
      </c>
      <c r="E99" s="1" t="s">
        <v>3752</v>
      </c>
      <c r="F99" s="1" t="s">
        <v>3754</v>
      </c>
      <c r="G99">
        <v>52.197199999999995</v>
      </c>
      <c r="H99">
        <v>309.92110000000002</v>
      </c>
      <c r="I99" s="1">
        <f>SUMIFS(tblDrivers[current_quantity],tblDrivers[billing_month],EDATE(A99,-1),tblDrivers[provider_name],B99,tblDrivers[application],C99,tblDrivers[service_name],D99,tblDrivers[sku_description],E99,tblDrivers[consumed_unit],F99)</f>
        <v>67.744</v>
      </c>
      <c r="J99" s="1">
        <f>SUMIFS(tblDrivers[current_cost],tblDrivers[billing_month],EDATE(A99,-1),tblDrivers[provider_name],B99,tblDrivers[application],C99,tblDrivers[service_name],D99,tblDrivers[sku_description],E99,tblDrivers[consumed_unit],F99)</f>
        <v>402.2303</v>
      </c>
      <c r="K99" s="25">
        <f t="shared" si="15"/>
        <v>5.9375043105760472</v>
      </c>
      <c r="L99" s="1">
        <f t="shared" si="23"/>
        <v>5.9375044284364664</v>
      </c>
      <c r="M99" s="1">
        <f t="shared" si="24"/>
        <v>-92.309193848016079</v>
      </c>
      <c r="N99" s="1">
        <f t="shared" si="25"/>
        <v>-6.1519838731722839E-6</v>
      </c>
      <c r="O99" s="1">
        <f t="shared" si="26"/>
        <v>0</v>
      </c>
      <c r="P99" s="1">
        <f t="shared" si="27"/>
        <v>-92.309199999999976</v>
      </c>
      <c r="Q99" s="1">
        <f t="shared" si="28"/>
        <v>0</v>
      </c>
      <c r="R99" s="1" t="str">
        <f t="shared" si="29"/>
        <v>Usage</v>
      </c>
    </row>
    <row r="100" spans="1:18">
      <c r="A100" s="3">
        <v>46174</v>
      </c>
      <c r="B100" s="1" t="s">
        <v>3733</v>
      </c>
      <c r="C100" s="1" t="s">
        <v>3742</v>
      </c>
      <c r="D100" s="1" t="s">
        <v>3735</v>
      </c>
      <c r="E100" s="1" t="s">
        <v>3736</v>
      </c>
      <c r="F100" s="1" t="s">
        <v>3739</v>
      </c>
      <c r="G100">
        <v>88196.99559999998</v>
      </c>
      <c r="H100">
        <v>2262.2527</v>
      </c>
      <c r="I100" s="1">
        <f>SUMIFS(tblDrivers[current_quantity],tblDrivers[billing_month],EDATE(A100,-1),tblDrivers[provider_name],B100,tblDrivers[application],C100,tblDrivers[service_name],D100,tblDrivers[sku_description],E100,tblDrivers[consumed_unit],F100)</f>
        <v>85651.449100000013</v>
      </c>
      <c r="J100" s="1">
        <f>SUMIFS(tblDrivers[current_cost],tblDrivers[billing_month],EDATE(A100,-1),tblDrivers[provider_name],B100,tblDrivers[application],C100,tblDrivers[service_name],D100,tblDrivers[sku_description],E100,tblDrivers[consumed_unit],F100)</f>
        <v>2196.9602999999993</v>
      </c>
      <c r="K100" s="25">
        <f t="shared" si="15"/>
        <v>2.5649997311246286E-2</v>
      </c>
      <c r="L100" s="1">
        <f t="shared" si="23"/>
        <v>2.5650007362222189E-2</v>
      </c>
      <c r="M100" s="1">
        <f t="shared" si="24"/>
        <v>65.293286465878097</v>
      </c>
      <c r="N100" s="1">
        <f t="shared" si="25"/>
        <v>-8.8646587742727289E-4</v>
      </c>
      <c r="O100" s="1">
        <f t="shared" si="26"/>
        <v>0</v>
      </c>
      <c r="P100" s="1">
        <f t="shared" si="27"/>
        <v>65.292400000000725</v>
      </c>
      <c r="Q100" s="1">
        <f t="shared" si="28"/>
        <v>0</v>
      </c>
      <c r="R100" s="1" t="str">
        <f t="shared" si="29"/>
        <v>Usage</v>
      </c>
    </row>
    <row r="101" spans="1:18">
      <c r="A101" s="3">
        <v>46174</v>
      </c>
      <c r="B101" s="1" t="s">
        <v>3733</v>
      </c>
      <c r="C101" s="1" t="s">
        <v>3742</v>
      </c>
      <c r="D101" s="1" t="s">
        <v>3751</v>
      </c>
      <c r="E101" s="1" t="s">
        <v>3752</v>
      </c>
      <c r="F101" s="1" t="s">
        <v>3754</v>
      </c>
      <c r="G101">
        <v>607.56869999999992</v>
      </c>
      <c r="H101">
        <v>3607.4390999999987</v>
      </c>
      <c r="I101" s="1">
        <f>SUMIFS(tblDrivers[current_quantity],tblDrivers[billing_month],EDATE(A101,-1),tblDrivers[provider_name],B101,tblDrivers[application],C101,tblDrivers[service_name],D101,tblDrivers[sku_description],E101,tblDrivers[consumed_unit],F101)</f>
        <v>697.46900000000016</v>
      </c>
      <c r="J101" s="1">
        <f>SUMIFS(tblDrivers[current_cost],tblDrivers[billing_month],EDATE(A101,-1),tblDrivers[provider_name],B101,tblDrivers[application],C101,tblDrivers[service_name],D101,tblDrivers[sku_description],E101,tblDrivers[consumed_unit],F101)</f>
        <v>4141.2213999999994</v>
      </c>
      <c r="K101" s="25">
        <f t="shared" si="15"/>
        <v>5.9374999074178758</v>
      </c>
      <c r="L101" s="1">
        <f t="shared" si="23"/>
        <v>5.9374988709175582</v>
      </c>
      <c r="M101" s="1">
        <f t="shared" si="24"/>
        <v>-533.78292974515125</v>
      </c>
      <c r="N101" s="1">
        <f t="shared" si="25"/>
        <v>6.2974515049860676E-4</v>
      </c>
      <c r="O101" s="1">
        <f t="shared" si="26"/>
        <v>0</v>
      </c>
      <c r="P101" s="1">
        <f t="shared" si="27"/>
        <v>-533.78230000000076</v>
      </c>
      <c r="Q101" s="1">
        <f t="shared" si="28"/>
        <v>0</v>
      </c>
      <c r="R101" s="1" t="str">
        <f t="shared" si="29"/>
        <v>Usage</v>
      </c>
    </row>
    <row r="102" spans="1:18">
      <c r="A102" s="3">
        <v>46174</v>
      </c>
      <c r="B102" s="1" t="s">
        <v>3733</v>
      </c>
      <c r="C102" s="1" t="s">
        <v>3742</v>
      </c>
      <c r="D102" s="1" t="s">
        <v>3760</v>
      </c>
      <c r="E102" s="1" t="s">
        <v>3761</v>
      </c>
      <c r="F102" s="1" t="s">
        <v>3763</v>
      </c>
      <c r="G102">
        <v>17338.455999999998</v>
      </c>
      <c r="H102">
        <v>416.12269999999984</v>
      </c>
      <c r="I102" s="1">
        <f>SUMIFS(tblDrivers[current_quantity],tblDrivers[billing_month],EDATE(A102,-1),tblDrivers[provider_name],B102,tblDrivers[application],C102,tblDrivers[service_name],D102,tblDrivers[sku_description],E102,tblDrivers[consumed_unit],F102)</f>
        <v>19565.920000000006</v>
      </c>
      <c r="J102" s="1">
        <f>SUMIFS(tblDrivers[current_cost],tblDrivers[billing_month],EDATE(A102,-1),tblDrivers[provider_name],B102,tblDrivers[application],C102,tblDrivers[service_name],D102,tblDrivers[sku_description],E102,tblDrivers[consumed_unit],F102)</f>
        <v>469.58179999999999</v>
      </c>
      <c r="K102" s="25">
        <f t="shared" si="15"/>
        <v>2.399998592723596E-2</v>
      </c>
      <c r="L102" s="1">
        <f t="shared" si="23"/>
        <v>2.399998568940279E-2</v>
      </c>
      <c r="M102" s="1">
        <f t="shared" si="24"/>
        <v>-53.459104123660069</v>
      </c>
      <c r="N102" s="1">
        <f t="shared" si="25"/>
        <v>4.1236599503504664E-6</v>
      </c>
      <c r="O102" s="1">
        <f t="shared" si="26"/>
        <v>0</v>
      </c>
      <c r="P102" s="1">
        <f t="shared" si="27"/>
        <v>-53.459100000000149</v>
      </c>
      <c r="Q102" s="1">
        <f t="shared" si="28"/>
        <v>0</v>
      </c>
      <c r="R102" s="1" t="str">
        <f t="shared" si="29"/>
        <v>Usage</v>
      </c>
    </row>
    <row r="103" spans="1:18">
      <c r="A103" s="3">
        <v>46174</v>
      </c>
      <c r="B103" s="1" t="s">
        <v>3733</v>
      </c>
      <c r="C103" s="1" t="s">
        <v>3742</v>
      </c>
      <c r="D103" s="1" t="s">
        <v>3769</v>
      </c>
      <c r="E103" s="1" t="s">
        <v>3770</v>
      </c>
      <c r="F103" s="1" t="s">
        <v>3739</v>
      </c>
      <c r="G103">
        <v>22175.821600000007</v>
      </c>
      <c r="H103">
        <v>1509.7295999999997</v>
      </c>
      <c r="I103" s="1">
        <f>SUMIFS(tblDrivers[current_quantity],tblDrivers[billing_month],EDATE(A103,-1),tblDrivers[provider_name],B103,tblDrivers[application],C103,tblDrivers[service_name],D103,tblDrivers[sku_description],E103,tblDrivers[consumed_unit],F103)</f>
        <v>24184.113599999986</v>
      </c>
      <c r="J103" s="1">
        <f>SUMIFS(tblDrivers[current_cost],tblDrivers[billing_month],EDATE(A103,-1),tblDrivers[provider_name],B103,tblDrivers[application],C103,tblDrivers[service_name],D103,tblDrivers[sku_description],E103,tblDrivers[consumed_unit],F103)</f>
        <v>1646.4542000000004</v>
      </c>
      <c r="K103" s="25">
        <f t="shared" si="15"/>
        <v>6.8079984914741529E-2</v>
      </c>
      <c r="L103" s="1">
        <f t="shared" si="23"/>
        <v>6.8079989501868748E-2</v>
      </c>
      <c r="M103" s="1">
        <f t="shared" si="24"/>
        <v>-136.72449827668558</v>
      </c>
      <c r="N103" s="1">
        <f t="shared" si="25"/>
        <v>-1.0172331488134934E-4</v>
      </c>
      <c r="O103" s="1">
        <f t="shared" si="26"/>
        <v>0</v>
      </c>
      <c r="P103" s="1">
        <f t="shared" si="27"/>
        <v>-136.72460000000069</v>
      </c>
      <c r="Q103" s="1">
        <f t="shared" si="28"/>
        <v>-2.2737367544323206E-13</v>
      </c>
      <c r="R103" s="1" t="str">
        <f t="shared" si="29"/>
        <v>Usage</v>
      </c>
    </row>
    <row r="104" spans="1:18">
      <c r="A104" s="3">
        <v>46174</v>
      </c>
      <c r="B104" s="1" t="s">
        <v>3733</v>
      </c>
      <c r="C104" s="1" t="s">
        <v>3742</v>
      </c>
      <c r="D104" s="1" t="s">
        <v>3777</v>
      </c>
      <c r="E104" s="1" t="s">
        <v>3778</v>
      </c>
      <c r="F104" s="1" t="s">
        <v>3780</v>
      </c>
      <c r="G104">
        <v>15405.787200000002</v>
      </c>
      <c r="H104">
        <v>7086.6620999999996</v>
      </c>
      <c r="I104" s="1">
        <f>SUMIFS(tblDrivers[current_quantity],tblDrivers[billing_month],EDATE(A104,-1),tblDrivers[provider_name],B104,tblDrivers[application],C104,tblDrivers[service_name],D104,tblDrivers[sku_description],E104,tblDrivers[consumed_unit],F104)</f>
        <v>17771.850900000001</v>
      </c>
      <c r="J104" s="1">
        <f>SUMIFS(tblDrivers[current_cost],tblDrivers[billing_month],EDATE(A104,-1),tblDrivers[provider_name],B104,tblDrivers[application],C104,tblDrivers[service_name],D104,tblDrivers[sku_description],E104,tblDrivers[consumed_unit],F104)</f>
        <v>8175.0514000000021</v>
      </c>
      <c r="K104" s="25">
        <f t="shared" si="15"/>
        <v>0.45999999922107182</v>
      </c>
      <c r="L104" s="1">
        <f t="shared" si="23"/>
        <v>0.45999999921223744</v>
      </c>
      <c r="M104" s="1">
        <f t="shared" si="24"/>
        <v>-1088.389300136103</v>
      </c>
      <c r="N104" s="1">
        <f t="shared" si="25"/>
        <v>1.3610054248776039E-7</v>
      </c>
      <c r="O104" s="1">
        <f t="shared" si="26"/>
        <v>0</v>
      </c>
      <c r="P104" s="1">
        <f t="shared" si="27"/>
        <v>-1088.3893000000025</v>
      </c>
      <c r="Q104" s="1">
        <f t="shared" si="28"/>
        <v>0</v>
      </c>
      <c r="R104" s="1" t="str">
        <f t="shared" si="29"/>
        <v>Usage</v>
      </c>
    </row>
    <row r="105" spans="1:18">
      <c r="A105" s="3">
        <v>46174</v>
      </c>
      <c r="B105" s="1" t="s">
        <v>3733</v>
      </c>
      <c r="C105" s="1" t="s">
        <v>3790</v>
      </c>
      <c r="D105" s="1" t="s">
        <v>3735</v>
      </c>
      <c r="E105" s="1" t="s">
        <v>3736</v>
      </c>
      <c r="F105" s="1" t="s">
        <v>3739</v>
      </c>
      <c r="G105">
        <v>36907.218999999983</v>
      </c>
      <c r="H105">
        <v>946.67000000000007</v>
      </c>
      <c r="I105" s="1">
        <f>SUMIFS(tblDrivers[current_quantity],tblDrivers[billing_month],EDATE(A105,-1),tblDrivers[provider_name],B105,tblDrivers[application],C105,tblDrivers[service_name],D105,tblDrivers[sku_description],E105,tblDrivers[consumed_unit],F105)</f>
        <v>35787.105900000002</v>
      </c>
      <c r="J105" s="1">
        <f>SUMIFS(tblDrivers[current_cost],tblDrivers[billing_month],EDATE(A105,-1),tblDrivers[provider_name],B105,tblDrivers[application],C105,tblDrivers[service_name],D105,tblDrivers[sku_description],E105,tblDrivers[consumed_unit],F105)</f>
        <v>917.93930000000012</v>
      </c>
      <c r="K105" s="25">
        <f t="shared" si="15"/>
        <v>2.5649995465656748E-2</v>
      </c>
      <c r="L105" s="1">
        <f t="shared" si="23"/>
        <v>2.5650000940701943E-2</v>
      </c>
      <c r="M105" s="1">
        <f t="shared" si="24"/>
        <v>28.730902068692068</v>
      </c>
      <c r="N105" s="1">
        <f t="shared" si="25"/>
        <v>-2.0206869204644607E-4</v>
      </c>
      <c r="O105" s="1">
        <f t="shared" si="26"/>
        <v>0</v>
      </c>
      <c r="P105" s="1">
        <f t="shared" si="27"/>
        <v>28.730699999999956</v>
      </c>
      <c r="Q105" s="1">
        <f t="shared" si="28"/>
        <v>-6.3948846218409017E-14</v>
      </c>
      <c r="R105" s="1" t="str">
        <f t="shared" si="29"/>
        <v>Usage</v>
      </c>
    </row>
    <row r="106" spans="1:18">
      <c r="A106" s="3">
        <v>46174</v>
      </c>
      <c r="B106" s="1" t="s">
        <v>3733</v>
      </c>
      <c r="C106" s="1" t="s">
        <v>3790</v>
      </c>
      <c r="D106" s="1" t="s">
        <v>3751</v>
      </c>
      <c r="E106" s="1" t="s">
        <v>3752</v>
      </c>
      <c r="F106" s="1" t="s">
        <v>3754</v>
      </c>
      <c r="G106">
        <v>295.54869999999994</v>
      </c>
      <c r="H106">
        <v>1754.8204000000001</v>
      </c>
      <c r="I106" s="1">
        <f>SUMIFS(tblDrivers[current_quantity],tblDrivers[billing_month],EDATE(A106,-1),tblDrivers[provider_name],B106,tblDrivers[application],C106,tblDrivers[service_name],D106,tblDrivers[sku_description],E106,tblDrivers[consumed_unit],F106)</f>
        <v>327.90279999999996</v>
      </c>
      <c r="J106" s="1">
        <f>SUMIFS(tblDrivers[current_cost],tblDrivers[billing_month],EDATE(A106,-1),tblDrivers[provider_name],B106,tblDrivers[application],C106,tblDrivers[service_name],D106,tblDrivers[sku_description],E106,tblDrivers[consumed_unit],F106)</f>
        <v>1946.9242999999997</v>
      </c>
      <c r="K106" s="25">
        <f t="shared" si="15"/>
        <v>5.9374999788528946</v>
      </c>
      <c r="L106" s="1">
        <f t="shared" si="23"/>
        <v>5.9375043458000354</v>
      </c>
      <c r="M106" s="1">
        <f t="shared" si="24"/>
        <v>-192.10260935444902</v>
      </c>
      <c r="N106" s="1">
        <f t="shared" si="25"/>
        <v>-1.2906455504286436E-3</v>
      </c>
      <c r="O106" s="1">
        <f t="shared" si="26"/>
        <v>0</v>
      </c>
      <c r="P106" s="1">
        <f t="shared" si="27"/>
        <v>-192.10389999999961</v>
      </c>
      <c r="Q106" s="1">
        <f t="shared" si="28"/>
        <v>0</v>
      </c>
      <c r="R106" s="1" t="str">
        <f t="shared" si="29"/>
        <v>Usage</v>
      </c>
    </row>
    <row r="107" spans="1:18">
      <c r="A107" s="3">
        <v>46174</v>
      </c>
      <c r="B107" s="1" t="s">
        <v>3733</v>
      </c>
      <c r="C107" s="1" t="s">
        <v>3790</v>
      </c>
      <c r="D107" s="1" t="s">
        <v>3760</v>
      </c>
      <c r="E107" s="1" t="s">
        <v>3761</v>
      </c>
      <c r="F107" s="1" t="s">
        <v>3763</v>
      </c>
      <c r="G107">
        <v>7571.8694000000014</v>
      </c>
      <c r="H107">
        <v>181.72470000000001</v>
      </c>
      <c r="I107" s="1">
        <f>SUMIFS(tblDrivers[current_quantity],tblDrivers[billing_month],EDATE(A107,-1),tblDrivers[provider_name],B107,tblDrivers[application],C107,tblDrivers[service_name],D107,tblDrivers[sku_description],E107,tblDrivers[consumed_unit],F107)</f>
        <v>8464.6374999999989</v>
      </c>
      <c r="J107" s="1">
        <f>SUMIFS(tblDrivers[current_cost],tblDrivers[billing_month],EDATE(A107,-1),tblDrivers[provider_name],B107,tblDrivers[application],C107,tblDrivers[service_name],D107,tblDrivers[sku_description],E107,tblDrivers[consumed_unit],F107)</f>
        <v>203.15130000000002</v>
      </c>
      <c r="K107" s="25">
        <f t="shared" si="15"/>
        <v>2.3999978129575238E-2</v>
      </c>
      <c r="L107" s="1">
        <f t="shared" si="23"/>
        <v>2.4000000000000004E-2</v>
      </c>
      <c r="M107" s="1">
        <f t="shared" si="24"/>
        <v>-21.426434399999945</v>
      </c>
      <c r="N107" s="1">
        <f t="shared" si="25"/>
        <v>-1.6560000005325491E-4</v>
      </c>
      <c r="O107" s="1">
        <f t="shared" si="26"/>
        <v>0</v>
      </c>
      <c r="P107" s="1">
        <f t="shared" si="27"/>
        <v>-21.426600000000008</v>
      </c>
      <c r="Q107" s="1">
        <f t="shared" si="28"/>
        <v>0</v>
      </c>
      <c r="R107" s="1" t="str">
        <f t="shared" si="29"/>
        <v>Usage</v>
      </c>
    </row>
    <row r="108" spans="1:18">
      <c r="A108" s="3">
        <v>46174</v>
      </c>
      <c r="B108" s="1" t="s">
        <v>3733</v>
      </c>
      <c r="C108" s="1" t="s">
        <v>3790</v>
      </c>
      <c r="D108" s="1" t="s">
        <v>3769</v>
      </c>
      <c r="E108" s="1" t="s">
        <v>3770</v>
      </c>
      <c r="F108" s="1" t="s">
        <v>3739</v>
      </c>
      <c r="G108">
        <v>9575.0576000000019</v>
      </c>
      <c r="H108">
        <v>651.87020000000007</v>
      </c>
      <c r="I108" s="1">
        <f>SUMIFS(tblDrivers[current_quantity],tblDrivers[billing_month],EDATE(A108,-1),tblDrivers[provider_name],B108,tblDrivers[application],C108,tblDrivers[service_name],D108,tblDrivers[sku_description],E108,tblDrivers[consumed_unit],F108)</f>
        <v>10095.9521</v>
      </c>
      <c r="J108" s="1">
        <f>SUMIFS(tblDrivers[current_cost],tblDrivers[billing_month],EDATE(A108,-1),tblDrivers[provider_name],B108,tblDrivers[application],C108,tblDrivers[service_name],D108,tblDrivers[sku_description],E108,tblDrivers[consumed_unit],F108)</f>
        <v>687.33239999999989</v>
      </c>
      <c r="K108" s="25">
        <f t="shared" si="15"/>
        <v>6.8080029095595199E-2</v>
      </c>
      <c r="L108" s="1">
        <f t="shared" si="23"/>
        <v>6.8079998121227212E-2</v>
      </c>
      <c r="M108" s="1">
        <f t="shared" si="24"/>
        <v>-35.462496581357485</v>
      </c>
      <c r="N108" s="1">
        <f t="shared" si="25"/>
        <v>2.9658135760063099E-4</v>
      </c>
      <c r="O108" s="1">
        <f t="shared" si="26"/>
        <v>0</v>
      </c>
      <c r="P108" s="1">
        <f t="shared" si="27"/>
        <v>-35.462199999999825</v>
      </c>
      <c r="Q108" s="1">
        <f t="shared" si="28"/>
        <v>5.6843418860808015E-14</v>
      </c>
      <c r="R108" s="1" t="str">
        <f t="shared" si="29"/>
        <v>Usage</v>
      </c>
    </row>
    <row r="109" spans="1:18">
      <c r="A109" s="3">
        <v>46174</v>
      </c>
      <c r="B109" s="1" t="s">
        <v>3733</v>
      </c>
      <c r="C109" s="1" t="s">
        <v>3790</v>
      </c>
      <c r="D109" s="1" t="s">
        <v>3777</v>
      </c>
      <c r="E109" s="1" t="s">
        <v>3778</v>
      </c>
      <c r="F109" s="1" t="s">
        <v>3780</v>
      </c>
      <c r="G109">
        <v>7229.0519999999997</v>
      </c>
      <c r="H109">
        <v>3325.3640000000005</v>
      </c>
      <c r="I109" s="1">
        <f>SUMIFS(tblDrivers[current_quantity],tblDrivers[billing_month],EDATE(A109,-1),tblDrivers[provider_name],B109,tblDrivers[application],C109,tblDrivers[service_name],D109,tblDrivers[sku_description],E109,tblDrivers[consumed_unit],F109)</f>
        <v>7625.042300000001</v>
      </c>
      <c r="J109" s="1">
        <f>SUMIFS(tblDrivers[current_cost],tblDrivers[billing_month],EDATE(A109,-1),tblDrivers[provider_name],B109,tblDrivers[application],C109,tblDrivers[service_name],D109,tblDrivers[sku_description],E109,tblDrivers[consumed_unit],F109)</f>
        <v>3507.5193000000004</v>
      </c>
      <c r="K109" s="25">
        <f t="shared" si="15"/>
        <v>0.46000001106645805</v>
      </c>
      <c r="L109" s="1">
        <f t="shared" si="23"/>
        <v>0.45999997927880348</v>
      </c>
      <c r="M109" s="1">
        <f t="shared" si="24"/>
        <v>-182.15552979460776</v>
      </c>
      <c r="N109" s="1">
        <f t="shared" si="25"/>
        <v>2.2979460780213644E-4</v>
      </c>
      <c r="O109" s="1">
        <f t="shared" si="26"/>
        <v>0</v>
      </c>
      <c r="P109" s="1">
        <f t="shared" si="27"/>
        <v>-182.1552999999999</v>
      </c>
      <c r="Q109" s="1">
        <f t="shared" si="28"/>
        <v>0</v>
      </c>
      <c r="R109" s="1" t="str">
        <f t="shared" si="29"/>
        <v>Usage</v>
      </c>
    </row>
    <row r="110" spans="1:18">
      <c r="A110" s="3">
        <v>46174</v>
      </c>
      <c r="B110" s="1" t="s">
        <v>3733</v>
      </c>
      <c r="C110" s="1" t="s">
        <v>56</v>
      </c>
      <c r="D110" s="1" t="s">
        <v>3760</v>
      </c>
      <c r="E110" s="1" t="s">
        <v>3761</v>
      </c>
      <c r="F110" s="1" t="s">
        <v>3763</v>
      </c>
      <c r="G110">
        <v>1211.7488000000003</v>
      </c>
      <c r="H110">
        <v>29.082000000000004</v>
      </c>
      <c r="I110" s="1">
        <f>SUMIFS(tblDrivers[current_quantity],tblDrivers[billing_month],EDATE(A110,-1),tblDrivers[provider_name],B110,tblDrivers[application],C110,tblDrivers[service_name],D110,tblDrivers[sku_description],E110,tblDrivers[consumed_unit],F110)</f>
        <v>762.0951</v>
      </c>
      <c r="J110" s="1">
        <f>SUMIFS(tblDrivers[current_cost],tblDrivers[billing_month],EDATE(A110,-1),tblDrivers[provider_name],B110,tblDrivers[application],C110,tblDrivers[service_name],D110,tblDrivers[sku_description],E110,tblDrivers[consumed_unit],F110)</f>
        <v>18.290300000000002</v>
      </c>
      <c r="K110" s="25">
        <f t="shared" si="15"/>
        <v>2.4000023767302262E-2</v>
      </c>
      <c r="L110" s="1">
        <f t="shared" si="23"/>
        <v>2.4000023094230629E-2</v>
      </c>
      <c r="M110" s="1">
        <f t="shared" si="24"/>
        <v>10.791699184406259</v>
      </c>
      <c r="N110" s="1">
        <f t="shared" si="25"/>
        <v>8.1559374378409346E-7</v>
      </c>
      <c r="O110" s="1">
        <f t="shared" si="26"/>
        <v>0</v>
      </c>
      <c r="P110" s="1">
        <f t="shared" si="27"/>
        <v>10.791700000000002</v>
      </c>
      <c r="Q110" s="1">
        <f t="shared" si="28"/>
        <v>0</v>
      </c>
      <c r="R110" s="1" t="str">
        <f t="shared" si="29"/>
        <v>Usage</v>
      </c>
    </row>
    <row r="111" spans="1:18">
      <c r="A111" s="3">
        <v>46174</v>
      </c>
      <c r="B111" s="1" t="s">
        <v>3733</v>
      </c>
      <c r="C111" s="1" t="s">
        <v>56</v>
      </c>
      <c r="D111" s="1" t="s">
        <v>3777</v>
      </c>
      <c r="E111" s="1" t="s">
        <v>3778</v>
      </c>
      <c r="F111" s="1" t="s">
        <v>3780</v>
      </c>
      <c r="G111">
        <v>1556.7744</v>
      </c>
      <c r="H111">
        <v>716.11630000000002</v>
      </c>
      <c r="I111" s="1">
        <f>SUMIFS(tblDrivers[current_quantity],tblDrivers[billing_month],EDATE(A111,-1),tblDrivers[provider_name],B111,tblDrivers[application],C111,tblDrivers[service_name],D111,tblDrivers[sku_description],E111,tblDrivers[consumed_unit],F111)</f>
        <v>1710.2656999999999</v>
      </c>
      <c r="J111" s="1">
        <f>SUMIFS(tblDrivers[current_cost],tblDrivers[billing_month],EDATE(A111,-1),tblDrivers[provider_name],B111,tblDrivers[application],C111,tblDrivers[service_name],D111,tblDrivers[sku_description],E111,tblDrivers[consumed_unit],F111)</f>
        <v>786.72209999999995</v>
      </c>
      <c r="K111" s="25">
        <f t="shared" si="15"/>
        <v>0.46000004881889117</v>
      </c>
      <c r="L111" s="1">
        <f t="shared" si="23"/>
        <v>0.45999992866605466</v>
      </c>
      <c r="M111" s="1">
        <f t="shared" si="24"/>
        <v>-70.605987050859952</v>
      </c>
      <c r="N111" s="1">
        <f t="shared" si="25"/>
        <v>1.8705085997170343E-4</v>
      </c>
      <c r="O111" s="1">
        <f t="shared" si="26"/>
        <v>0</v>
      </c>
      <c r="P111" s="1">
        <f t="shared" si="27"/>
        <v>-70.605799999999931</v>
      </c>
      <c r="Q111" s="1">
        <f t="shared" si="28"/>
        <v>0</v>
      </c>
      <c r="R111" s="1" t="str">
        <f t="shared" si="29"/>
        <v>Usage</v>
      </c>
    </row>
    <row r="112" spans="1:18">
      <c r="A112" s="3">
        <v>46174</v>
      </c>
      <c r="B112" s="1" t="s">
        <v>3733</v>
      </c>
      <c r="C112" s="1" t="s">
        <v>56</v>
      </c>
      <c r="D112" s="1" t="s">
        <v>3751</v>
      </c>
      <c r="E112" s="1" t="s">
        <v>3752</v>
      </c>
      <c r="F112" s="1" t="s">
        <v>3754</v>
      </c>
      <c r="G112">
        <v>66.882800000000003</v>
      </c>
      <c r="H112">
        <v>397.11720000000003</v>
      </c>
      <c r="I112" s="1">
        <f>SUMIFS(tblDrivers[current_quantity],tblDrivers[billing_month],EDATE(A112,-1),tblDrivers[provider_name],B112,tblDrivers[application],C112,tblDrivers[service_name],D112,tblDrivers[sku_description],E112,tblDrivers[consumed_unit],F112)</f>
        <v>52.197199999999995</v>
      </c>
      <c r="J112" s="1">
        <f>SUMIFS(tblDrivers[current_cost],tblDrivers[billing_month],EDATE(A112,-1),tblDrivers[provider_name],B112,tblDrivers[application],C112,tblDrivers[service_name],D112,tblDrivers[sku_description],E112,tblDrivers[consumed_unit],F112)</f>
        <v>309.92110000000002</v>
      </c>
      <c r="K112" s="25">
        <f t="shared" si="15"/>
        <v>5.9375085971281107</v>
      </c>
      <c r="L112" s="1">
        <f t="shared" si="23"/>
        <v>5.9375043105760472</v>
      </c>
      <c r="M112" s="1">
        <f t="shared" si="24"/>
        <v>87.195813303395653</v>
      </c>
      <c r="N112" s="1">
        <f t="shared" si="25"/>
        <v>2.8669660435439787E-4</v>
      </c>
      <c r="O112" s="1">
        <f t="shared" si="26"/>
        <v>0</v>
      </c>
      <c r="P112" s="1">
        <f t="shared" si="27"/>
        <v>87.196100000000001</v>
      </c>
      <c r="Q112" s="1">
        <f t="shared" si="28"/>
        <v>0</v>
      </c>
      <c r="R112" s="1" t="str">
        <f t="shared" si="29"/>
        <v>Usage</v>
      </c>
    </row>
    <row r="113" spans="1:18">
      <c r="A113" s="3">
        <v>46174</v>
      </c>
      <c r="B113" s="1" t="s">
        <v>3733</v>
      </c>
      <c r="C113" s="1" t="s">
        <v>56</v>
      </c>
      <c r="D113" s="1" t="s">
        <v>3769</v>
      </c>
      <c r="E113" s="1" t="s">
        <v>3770</v>
      </c>
      <c r="F113" s="1" t="s">
        <v>3739</v>
      </c>
      <c r="G113">
        <v>2195.9704999999999</v>
      </c>
      <c r="H113">
        <v>149.5017</v>
      </c>
      <c r="I113" s="1">
        <f>SUMIFS(tblDrivers[current_quantity],tblDrivers[billing_month],EDATE(A113,-1),tblDrivers[provider_name],B113,tblDrivers[application],C113,tblDrivers[service_name],D113,tblDrivers[sku_description],E113,tblDrivers[consumed_unit],F113)</f>
        <v>3582.3541999999998</v>
      </c>
      <c r="J113" s="1">
        <f>SUMIFS(tblDrivers[current_cost],tblDrivers[billing_month],EDATE(A113,-1),tblDrivers[provider_name],B113,tblDrivers[application],C113,tblDrivers[service_name],D113,tblDrivers[sku_description],E113,tblDrivers[consumed_unit],F113)</f>
        <v>243.88660000000002</v>
      </c>
      <c r="K113" s="25">
        <f t="shared" si="15"/>
        <v>6.8080012914563295E-2</v>
      </c>
      <c r="L113" s="1">
        <f t="shared" si="23"/>
        <v>6.8079979361058168E-2</v>
      </c>
      <c r="M113" s="1">
        <f t="shared" si="24"/>
        <v>-94.38497368250745</v>
      </c>
      <c r="N113" s="1">
        <f t="shared" si="25"/>
        <v>7.3682507430768089E-5</v>
      </c>
      <c r="O113" s="1">
        <f t="shared" si="26"/>
        <v>0</v>
      </c>
      <c r="P113" s="1">
        <f t="shared" si="27"/>
        <v>-94.384900000000016</v>
      </c>
      <c r="Q113" s="1">
        <f t="shared" si="28"/>
        <v>0</v>
      </c>
      <c r="R113" s="1" t="str">
        <f t="shared" si="29"/>
        <v>Usage</v>
      </c>
    </row>
    <row r="114" spans="1:18">
      <c r="A114" s="3">
        <v>46174</v>
      </c>
      <c r="B114" s="1" t="s">
        <v>3733</v>
      </c>
      <c r="C114" s="1" t="s">
        <v>56</v>
      </c>
      <c r="D114" s="1" t="s">
        <v>3735</v>
      </c>
      <c r="E114" s="1" t="s">
        <v>3736</v>
      </c>
      <c r="F114" s="1" t="s">
        <v>3739</v>
      </c>
      <c r="G114">
        <v>5625.0437000000002</v>
      </c>
      <c r="H114">
        <v>144.2824</v>
      </c>
      <c r="I114" s="1">
        <f>SUMIFS(tblDrivers[current_quantity],tblDrivers[billing_month],EDATE(A114,-1),tblDrivers[provider_name],B114,tblDrivers[application],C114,tblDrivers[service_name],D114,tblDrivers[sku_description],E114,tblDrivers[consumed_unit],F114)</f>
        <v>13613.4532</v>
      </c>
      <c r="J114" s="1">
        <f>SUMIFS(tblDrivers[current_cost],tblDrivers[billing_month],EDATE(A114,-1),tblDrivers[provider_name],B114,tblDrivers[application],C114,tblDrivers[service_name],D114,tblDrivers[sku_description],E114,tblDrivers[consumed_unit],F114)</f>
        <v>349.18500000000006</v>
      </c>
      <c r="K114" s="25">
        <f t="shared" si="15"/>
        <v>2.5650005172404258E-2</v>
      </c>
      <c r="L114" s="1">
        <f t="shared" si="23"/>
        <v>2.5649994521595745E-2</v>
      </c>
      <c r="M114" s="1">
        <f t="shared" si="24"/>
        <v>-204.90265991126338</v>
      </c>
      <c r="N114" s="1">
        <f t="shared" si="25"/>
        <v>5.9911263325530722E-5</v>
      </c>
      <c r="O114" s="1">
        <f t="shared" si="26"/>
        <v>0</v>
      </c>
      <c r="P114" s="1">
        <f t="shared" si="27"/>
        <v>-204.90260000000006</v>
      </c>
      <c r="Q114" s="1">
        <f t="shared" si="28"/>
        <v>0</v>
      </c>
      <c r="R114" s="1" t="str">
        <f t="shared" si="29"/>
        <v>Usage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CA11-1518-4894-9AE3-D98D08B7DB5F}">
  <dimension ref="A1:N42"/>
  <sheetViews>
    <sheetView workbookViewId="0">
      <selection activeCell="I39" sqref="I39:I40"/>
    </sheetView>
  </sheetViews>
  <sheetFormatPr defaultRowHeight="14.4"/>
  <cols>
    <col min="1" max="1" width="25.88671875" customWidth="1"/>
    <col min="2" max="2" width="16.33203125" bestFit="1" customWidth="1"/>
    <col min="3" max="3" width="12.88671875" bestFit="1" customWidth="1"/>
    <col min="4" max="4" width="13" bestFit="1" customWidth="1"/>
    <col min="5" max="5" width="16.33203125" bestFit="1" customWidth="1"/>
    <col min="6" max="6" width="20.44140625" bestFit="1" customWidth="1"/>
    <col min="7" max="7" width="18.77734375" bestFit="1" customWidth="1"/>
    <col min="8" max="8" width="20.5546875" bestFit="1" customWidth="1"/>
    <col min="9" max="9" width="25.109375" bestFit="1" customWidth="1"/>
    <col min="10" max="10" width="28.5546875" bestFit="1" customWidth="1"/>
    <col min="12" max="12" width="11" customWidth="1"/>
    <col min="13" max="13" width="10.21875" bestFit="1" customWidth="1"/>
  </cols>
  <sheetData>
    <row r="1" spans="1:14" ht="43.2">
      <c r="A1" t="s">
        <v>39</v>
      </c>
      <c r="B1" t="s">
        <v>1</v>
      </c>
      <c r="C1" t="s">
        <v>27</v>
      </c>
      <c r="D1" t="s">
        <v>7431</v>
      </c>
      <c r="E1" t="s">
        <v>7433</v>
      </c>
      <c r="F1" s="38" t="s">
        <v>7475</v>
      </c>
      <c r="G1" t="s">
        <v>7518</v>
      </c>
      <c r="H1" t="s">
        <v>7519</v>
      </c>
      <c r="I1" t="s">
        <v>7520</v>
      </c>
      <c r="J1" t="s">
        <v>7521</v>
      </c>
      <c r="K1" t="s">
        <v>7522</v>
      </c>
      <c r="L1" t="s">
        <v>7523</v>
      </c>
      <c r="M1" t="s">
        <v>7524</v>
      </c>
      <c r="N1" t="s">
        <v>7525</v>
      </c>
    </row>
    <row r="2" spans="1:14">
      <c r="A2" s="3">
        <v>46113</v>
      </c>
      <c r="B2" s="1" t="s">
        <v>42</v>
      </c>
      <c r="C2" s="1" t="s">
        <v>124</v>
      </c>
      <c r="D2">
        <v>6676.5577999999978</v>
      </c>
      <c r="E2" t="s">
        <v>7477</v>
      </c>
      <c r="F2" s="38">
        <f>_xlfn.XLOOKUP(E2,tblBudget[budget_key],tblBudget[approved_budget],0)</f>
        <v>6676.5577999999978</v>
      </c>
      <c r="G2" s="15">
        <f t="shared" ref="G2:G19" si="0">D2-F2</f>
        <v>0</v>
      </c>
      <c r="H2" s="25">
        <f t="shared" ref="H2:H19" si="1">IF(F2=0,"",G2/ABS(F2))</f>
        <v>0</v>
      </c>
      <c r="I2" s="15">
        <f t="shared" ref="I2:I19" si="2">F2-D2</f>
        <v>0</v>
      </c>
      <c r="J2" s="25">
        <f t="shared" ref="J2:J19" si="3">IFERROR(D2/F2,0)</f>
        <v>1</v>
      </c>
      <c r="K2" t="str">
        <f>IF(
    A2=Assumptions!$B$15,
    "Baseline Month",
    IF(
        F2=0,
        "No Budget",
        IF(
            G2&gt;0,
            "Unfavorable",
            IF(G2&lt;0,"Favorable","On Budget")
        )
    )
)</f>
        <v>Baseline Month</v>
      </c>
      <c r="L2" s="15">
        <f>SUMIFS(
    tblMonthly[actual_cost],
    tblMonthly[billing_month],EDATE(A2,-1),
    tblMonthly[provider_name],B2,
    tblMonthly[application],C2
)</f>
        <v>283.24160000000001</v>
      </c>
      <c r="M2" s="15">
        <f t="shared" ref="M2:M19" si="4">D2-L2</f>
        <v>6393.3161999999975</v>
      </c>
      <c r="N2" s="25">
        <f t="shared" ref="N2:N19" si="5">IF(L2=0,"",M2/ABS(L2))</f>
        <v>22.571953413622847</v>
      </c>
    </row>
    <row r="3" spans="1:14">
      <c r="A3" s="3">
        <v>46113</v>
      </c>
      <c r="B3" s="1" t="s">
        <v>42</v>
      </c>
      <c r="C3" s="1" t="s">
        <v>66</v>
      </c>
      <c r="D3">
        <v>17008.157699999996</v>
      </c>
      <c r="E3" t="s">
        <v>7478</v>
      </c>
      <c r="F3" s="38">
        <f>_xlfn.XLOOKUP(E3,tblBudget[budget_key],tblBudget[approved_budget],0)</f>
        <v>17008.157699999996</v>
      </c>
      <c r="G3" s="15">
        <f t="shared" si="0"/>
        <v>0</v>
      </c>
      <c r="H3" s="25">
        <f t="shared" si="1"/>
        <v>0</v>
      </c>
      <c r="I3" s="15">
        <f t="shared" si="2"/>
        <v>0</v>
      </c>
      <c r="J3" s="25">
        <f t="shared" si="3"/>
        <v>1</v>
      </c>
      <c r="K3" t="str">
        <f>IF(
    A3=Assumptions!$B$15,
    "Baseline Month",
    IF(
        F3=0,
        "No Budget",
        IF(
            G3&gt;0,
            "Unfavorable",
            IF(G3&lt;0,"Favorable","On Budget")
        )
    )
)</f>
        <v>Baseline Month</v>
      </c>
      <c r="L3" s="15">
        <f>SUMIFS(
    tblMonthly[actual_cost],
    tblMonthly[billing_month],EDATE(A3,-1),
    tblMonthly[provider_name],B3,
    tblMonthly[application],C3
)</f>
        <v>364.68549999999999</v>
      </c>
      <c r="M3" s="15">
        <f t="shared" si="4"/>
        <v>16643.472199999997</v>
      </c>
      <c r="N3" s="25">
        <f t="shared" si="5"/>
        <v>45.637877568480228</v>
      </c>
    </row>
    <row r="4" spans="1:14">
      <c r="A4" s="3">
        <v>46113</v>
      </c>
      <c r="B4" s="1" t="s">
        <v>42</v>
      </c>
      <c r="C4" s="1" t="s">
        <v>56</v>
      </c>
      <c r="D4">
        <v>1613.8526999999999</v>
      </c>
      <c r="E4" t="s">
        <v>7479</v>
      </c>
      <c r="F4" s="38">
        <f>_xlfn.XLOOKUP(E4,tblBudget[budget_key],tblBudget[approved_budget],0)</f>
        <v>1613.8526999999999</v>
      </c>
      <c r="G4" s="15">
        <f t="shared" si="0"/>
        <v>0</v>
      </c>
      <c r="H4" s="25">
        <f t="shared" si="1"/>
        <v>0</v>
      </c>
      <c r="I4" s="15">
        <f t="shared" si="2"/>
        <v>0</v>
      </c>
      <c r="J4" s="25">
        <f t="shared" si="3"/>
        <v>1</v>
      </c>
      <c r="K4" t="str">
        <f>IF(
    A4=Assumptions!$B$15,
    "Baseline Month",
    IF(
        F4=0,
        "No Budget",
        IF(
            G4&gt;0,
            "Unfavorable",
            IF(G4&lt;0,"Favorable","On Budget")
        )
    )
)</f>
        <v>Baseline Month</v>
      </c>
      <c r="L4" s="15">
        <f>SUMIFS(
    tblMonthly[actual_cost],
    tblMonthly[billing_month],EDATE(A4,-1),
    tblMonthly[provider_name],B4,
    tblMonthly[application],C4
)</f>
        <v>239.30160000000001</v>
      </c>
      <c r="M4" s="15">
        <f t="shared" si="4"/>
        <v>1374.5510999999999</v>
      </c>
      <c r="N4" s="25">
        <f t="shared" si="5"/>
        <v>5.7440113229497829</v>
      </c>
    </row>
    <row r="5" spans="1:14">
      <c r="A5" s="3">
        <v>46113</v>
      </c>
      <c r="B5" s="1" t="s">
        <v>3733</v>
      </c>
      <c r="C5" s="1" t="s">
        <v>56</v>
      </c>
      <c r="D5">
        <v>2118.3359000000005</v>
      </c>
      <c r="E5" t="s">
        <v>7480</v>
      </c>
      <c r="F5" s="38">
        <f>_xlfn.XLOOKUP(E5,tblBudget[budget_key],tblBudget[approved_budget],0)</f>
        <v>2118.3359000000005</v>
      </c>
      <c r="G5" s="15">
        <f t="shared" si="0"/>
        <v>0</v>
      </c>
      <c r="H5" s="25">
        <f t="shared" si="1"/>
        <v>0</v>
      </c>
      <c r="I5" s="15">
        <f t="shared" si="2"/>
        <v>0</v>
      </c>
      <c r="J5" s="25">
        <f t="shared" si="3"/>
        <v>1</v>
      </c>
      <c r="K5" t="str">
        <f>IF(
    A5=Assumptions!$B$15,
    "Baseline Month",
    IF(
        F5=0,
        "No Budget",
        IF(
            G5&gt;0,
            "Unfavorable",
            IF(G5&lt;0,"Favorable","On Budget")
        )
    )
)</f>
        <v>Baseline Month</v>
      </c>
      <c r="L5" s="15">
        <f>SUMIFS(
    tblMonthly[actual_cost],
    tblMonthly[billing_month],EDATE(A5,-1),
    tblMonthly[provider_name],B5,
    tblMonthly[application],C5
)</f>
        <v>0</v>
      </c>
      <c r="M5" s="15">
        <f t="shared" si="4"/>
        <v>2118.3359000000005</v>
      </c>
      <c r="N5" s="25" t="str">
        <f t="shared" si="5"/>
        <v/>
      </c>
    </row>
    <row r="6" spans="1:14">
      <c r="A6" s="3">
        <v>46113</v>
      </c>
      <c r="B6" s="1" t="s">
        <v>3733</v>
      </c>
      <c r="C6" s="1" t="s">
        <v>3790</v>
      </c>
      <c r="D6">
        <v>6922.8599999999951</v>
      </c>
      <c r="E6" t="s">
        <v>7481</v>
      </c>
      <c r="F6" s="38">
        <f>_xlfn.XLOOKUP(E6,tblBudget[budget_key],tblBudget[approved_budget],0)</f>
        <v>6922.8599999999951</v>
      </c>
      <c r="G6" s="15">
        <f t="shared" si="0"/>
        <v>0</v>
      </c>
      <c r="H6" s="25">
        <f t="shared" si="1"/>
        <v>0</v>
      </c>
      <c r="I6" s="15">
        <f t="shared" si="2"/>
        <v>0</v>
      </c>
      <c r="J6" s="25">
        <f t="shared" si="3"/>
        <v>1</v>
      </c>
      <c r="K6" t="str">
        <f>IF(
    A6=Assumptions!$B$15,
    "Baseline Month",
    IF(
        F6=0,
        "No Budget",
        IF(
            G6&gt;0,
            "Unfavorable",
            IF(G6&lt;0,"Favorable","On Budget")
        )
    )
)</f>
        <v>Baseline Month</v>
      </c>
      <c r="L6" s="15">
        <f>SUMIFS(
    tblMonthly[actual_cost],
    tblMonthly[billing_month],EDATE(A6,-1),
    tblMonthly[provider_name],B6,
    tblMonthly[application],C6
)</f>
        <v>246.9067</v>
      </c>
      <c r="M6" s="15">
        <f t="shared" si="4"/>
        <v>6675.9532999999956</v>
      </c>
      <c r="N6" s="25">
        <f t="shared" si="5"/>
        <v>27.038364289020894</v>
      </c>
    </row>
    <row r="7" spans="1:14">
      <c r="A7" s="3">
        <v>46113</v>
      </c>
      <c r="B7" s="1" t="s">
        <v>3733</v>
      </c>
      <c r="C7" s="1" t="s">
        <v>3742</v>
      </c>
      <c r="D7">
        <v>15334.104100000008</v>
      </c>
      <c r="E7" t="s">
        <v>7482</v>
      </c>
      <c r="F7" s="38">
        <f>_xlfn.XLOOKUP(E7,tblBudget[budget_key],tblBudget[approved_budget],0)</f>
        <v>15334.104100000008</v>
      </c>
      <c r="G7" s="15">
        <f t="shared" si="0"/>
        <v>0</v>
      </c>
      <c r="H7" s="25">
        <f t="shared" si="1"/>
        <v>0</v>
      </c>
      <c r="I7" s="15">
        <f t="shared" si="2"/>
        <v>0</v>
      </c>
      <c r="J7" s="25">
        <f t="shared" si="3"/>
        <v>1</v>
      </c>
      <c r="K7" t="str">
        <f>IF(
    A7=Assumptions!$B$15,
    "Baseline Month",
    IF(
        F7=0,
        "No Budget",
        IF(
            G7&gt;0,
            "Unfavorable",
            IF(G7&lt;0,"Favorable","On Budget")
        )
    )
)</f>
        <v>Baseline Month</v>
      </c>
      <c r="L7" s="15">
        <f>SUMIFS(
    tblMonthly[actual_cost],
    tblMonthly[billing_month],EDATE(A7,-1),
    tblMonthly[provider_name],B7,
    tblMonthly[application],C7
)</f>
        <v>584.77289999999994</v>
      </c>
      <c r="M7" s="15">
        <f t="shared" si="4"/>
        <v>14749.331200000008</v>
      </c>
      <c r="N7" s="25">
        <f t="shared" si="5"/>
        <v>25.222323401101537</v>
      </c>
    </row>
    <row r="8" spans="1:14">
      <c r="A8" s="3">
        <v>46143</v>
      </c>
      <c r="B8" s="1" t="s">
        <v>42</v>
      </c>
      <c r="C8" s="1" t="s">
        <v>124</v>
      </c>
      <c r="D8">
        <v>6096.8632999999954</v>
      </c>
      <c r="E8" t="s">
        <v>7483</v>
      </c>
      <c r="F8" s="38">
        <f>_xlfn.XLOOKUP(E8,tblBudget[budget_key],tblBudget[approved_budget],0)</f>
        <v>6943.6201119999978</v>
      </c>
      <c r="G8" s="15">
        <f t="shared" si="0"/>
        <v>-846.75681200000236</v>
      </c>
      <c r="H8" s="25">
        <f t="shared" si="1"/>
        <v>-0.12194745656327499</v>
      </c>
      <c r="I8" s="15">
        <f t="shared" si="2"/>
        <v>846.75681200000236</v>
      </c>
      <c r="J8" s="25">
        <f t="shared" si="3"/>
        <v>0.87805254343672501</v>
      </c>
      <c r="K8" t="str">
        <f>IF(
    A8=Assumptions!$B$15,
    "Baseline Month",
    IF(
        F8=0,
        "No Budget",
        IF(
            G8&gt;0,
            "Unfavorable",
            IF(G8&lt;0,"Favorable","On Budget")
        )
    )
)</f>
        <v>Favorable</v>
      </c>
      <c r="L8" s="15">
        <f>SUMIFS(
    tblMonthly[actual_cost],
    tblMonthly[billing_month],EDATE(A8,-1),
    tblMonthly[provider_name],B8,
    tblMonthly[application],C8
)</f>
        <v>6676.5577999999978</v>
      </c>
      <c r="M8" s="15">
        <f t="shared" si="4"/>
        <v>-579.69450000000234</v>
      </c>
      <c r="N8" s="25">
        <f t="shared" si="5"/>
        <v>-8.6825354825805973E-2</v>
      </c>
    </row>
    <row r="9" spans="1:14">
      <c r="A9" s="3">
        <v>46143</v>
      </c>
      <c r="B9" s="1" t="s">
        <v>42</v>
      </c>
      <c r="C9" s="1" t="s">
        <v>66</v>
      </c>
      <c r="D9">
        <v>17463.053199999988</v>
      </c>
      <c r="E9" t="s">
        <v>7484</v>
      </c>
      <c r="F9" s="38">
        <f>_xlfn.XLOOKUP(E9,tblBudget[budget_key],tblBudget[approved_budget],0)</f>
        <v>17688.484007999996</v>
      </c>
      <c r="G9" s="15">
        <f t="shared" si="0"/>
        <v>-225.43080800000826</v>
      </c>
      <c r="H9" s="25">
        <f t="shared" si="1"/>
        <v>-1.274449567854726E-2</v>
      </c>
      <c r="I9" s="15">
        <f t="shared" si="2"/>
        <v>225.43080800000826</v>
      </c>
      <c r="J9" s="25">
        <f t="shared" si="3"/>
        <v>0.9872555043214527</v>
      </c>
      <c r="K9" t="str">
        <f>IF(
    A9=Assumptions!$B$15,
    "Baseline Month",
    IF(
        F9=0,
        "No Budget",
        IF(
            G9&gt;0,
            "Unfavorable",
            IF(G9&lt;0,"Favorable","On Budget")
        )
    )
)</f>
        <v>Favorable</v>
      </c>
      <c r="L9" s="15">
        <f>SUMIFS(
    tblMonthly[actual_cost],
    tblMonthly[billing_month],EDATE(A9,-1),
    tblMonthly[provider_name],B9,
    tblMonthly[application],C9
)</f>
        <v>17008.157699999996</v>
      </c>
      <c r="M9" s="15">
        <f t="shared" si="4"/>
        <v>454.89549999999144</v>
      </c>
      <c r="N9" s="25">
        <f t="shared" si="5"/>
        <v>2.6745724494310841E-2</v>
      </c>
    </row>
    <row r="10" spans="1:14">
      <c r="A10" s="3">
        <v>46143</v>
      </c>
      <c r="B10" s="1" t="s">
        <v>42</v>
      </c>
      <c r="C10" s="1" t="s">
        <v>56</v>
      </c>
      <c r="D10">
        <v>1954.6146999999996</v>
      </c>
      <c r="E10" t="s">
        <v>7485</v>
      </c>
      <c r="F10" s="38">
        <f>_xlfn.XLOOKUP(E10,tblBudget[budget_key],tblBudget[approved_budget],0)</f>
        <v>1678.406808</v>
      </c>
      <c r="G10" s="15">
        <f t="shared" si="0"/>
        <v>276.20789199999967</v>
      </c>
      <c r="H10" s="25">
        <f t="shared" si="1"/>
        <v>0.16456552170991889</v>
      </c>
      <c r="I10" s="15">
        <f t="shared" si="2"/>
        <v>-276.20789199999967</v>
      </c>
      <c r="J10" s="25">
        <f t="shared" si="3"/>
        <v>1.1645655217099189</v>
      </c>
      <c r="K10" t="str">
        <f>IF(
    A10=Assumptions!$B$15,
    "Baseline Month",
    IF(
        F10=0,
        "No Budget",
        IF(
            G10&gt;0,
            "Unfavorable",
            IF(G10&lt;0,"Favorable","On Budget")
        )
    )
)</f>
        <v>Unfavorable</v>
      </c>
      <c r="L10" s="15">
        <f>SUMIFS(
    tblMonthly[actual_cost],
    tblMonthly[billing_month],EDATE(A10,-1),
    tblMonthly[provider_name],B10,
    tblMonthly[application],C10
)</f>
        <v>1613.8526999999999</v>
      </c>
      <c r="M10" s="15">
        <f t="shared" si="4"/>
        <v>340.76199999999972</v>
      </c>
      <c r="N10" s="25">
        <f t="shared" si="5"/>
        <v>0.21114814257831568</v>
      </c>
    </row>
    <row r="11" spans="1:14">
      <c r="A11" s="3">
        <v>46143</v>
      </c>
      <c r="B11" s="1" t="s">
        <v>3733</v>
      </c>
      <c r="C11" s="1" t="s">
        <v>56</v>
      </c>
      <c r="D11">
        <v>1708.0051000000003</v>
      </c>
      <c r="E11" t="s">
        <v>7486</v>
      </c>
      <c r="F11" s="38">
        <f>_xlfn.XLOOKUP(E11,tblBudget[budget_key],tblBudget[approved_budget],0)</f>
        <v>2245.4360540000007</v>
      </c>
      <c r="G11" s="15">
        <f t="shared" si="0"/>
        <v>-537.43095400000038</v>
      </c>
      <c r="H11" s="25">
        <f t="shared" si="1"/>
        <v>-0.23934369141469225</v>
      </c>
      <c r="I11" s="15">
        <f t="shared" si="2"/>
        <v>537.43095400000038</v>
      </c>
      <c r="J11" s="25">
        <f t="shared" si="3"/>
        <v>0.76065630858530775</v>
      </c>
      <c r="K11" t="str">
        <f>IF(
    A11=Assumptions!$B$15,
    "Baseline Month",
    IF(
        F11=0,
        "No Budget",
        IF(
            G11&gt;0,
            "Unfavorable",
            IF(G11&lt;0,"Favorable","On Budget")
        )
    )
)</f>
        <v>Favorable</v>
      </c>
      <c r="L11" s="15">
        <f>SUMIFS(
    tblMonthly[actual_cost],
    tblMonthly[billing_month],EDATE(A11,-1),
    tblMonthly[provider_name],B11,
    tblMonthly[application],C11
)</f>
        <v>2118.3359000000005</v>
      </c>
      <c r="M11" s="15">
        <f t="shared" si="4"/>
        <v>-410.33080000000018</v>
      </c>
      <c r="N11" s="25">
        <f t="shared" si="5"/>
        <v>-0.19370431289957371</v>
      </c>
    </row>
    <row r="12" spans="1:14">
      <c r="A12" s="3">
        <v>46143</v>
      </c>
      <c r="B12" s="1" t="s">
        <v>3733</v>
      </c>
      <c r="C12" s="1" t="s">
        <v>3790</v>
      </c>
      <c r="D12">
        <v>6662.8666000000003</v>
      </c>
      <c r="E12" t="s">
        <v>7487</v>
      </c>
      <c r="F12" s="38">
        <f>_xlfn.XLOOKUP(E12,tblBudget[budget_key],tblBudget[approved_budget],0)</f>
        <v>7338.2315999999955</v>
      </c>
      <c r="G12" s="15">
        <f t="shared" si="0"/>
        <v>-675.36499999999523</v>
      </c>
      <c r="H12" s="25">
        <f t="shared" si="1"/>
        <v>-9.203375374524779E-2</v>
      </c>
      <c r="I12" s="15">
        <f t="shared" si="2"/>
        <v>675.36499999999523</v>
      </c>
      <c r="J12" s="25">
        <f t="shared" si="3"/>
        <v>0.9079662462547522</v>
      </c>
      <c r="K12" t="str">
        <f>IF(
    A12=Assumptions!$B$15,
    "Baseline Month",
    IF(
        F12=0,
        "No Budget",
        IF(
            G12&gt;0,
            "Unfavorable",
            IF(G12&lt;0,"Favorable","On Budget")
        )
    )
)</f>
        <v>Favorable</v>
      </c>
      <c r="L12" s="15">
        <f>SUMIFS(
    tblMonthly[actual_cost],
    tblMonthly[billing_month],EDATE(A12,-1),
    tblMonthly[provider_name],B12,
    tblMonthly[application],C12
)</f>
        <v>6922.8599999999951</v>
      </c>
      <c r="M12" s="15">
        <f t="shared" si="4"/>
        <v>-259.99339999999484</v>
      </c>
      <c r="N12" s="25">
        <f t="shared" si="5"/>
        <v>-3.755577896996256E-2</v>
      </c>
    </row>
    <row r="13" spans="1:14">
      <c r="A13" s="3">
        <v>46143</v>
      </c>
      <c r="B13" s="1" t="s">
        <v>3733</v>
      </c>
      <c r="C13" s="1" t="s">
        <v>3742</v>
      </c>
      <c r="D13">
        <v>16629.269099999983</v>
      </c>
      <c r="E13" t="s">
        <v>7488</v>
      </c>
      <c r="F13" s="38">
        <f>_xlfn.XLOOKUP(E13,tblBudget[budget_key],tblBudget[approved_budget],0)</f>
        <v>16254.150346000009</v>
      </c>
      <c r="G13" s="15">
        <f t="shared" si="0"/>
        <v>375.11875399997371</v>
      </c>
      <c r="H13" s="25">
        <f t="shared" si="1"/>
        <v>2.307833667185728E-2</v>
      </c>
      <c r="I13" s="15">
        <f t="shared" si="2"/>
        <v>-375.11875399997371</v>
      </c>
      <c r="J13" s="25">
        <f t="shared" si="3"/>
        <v>1.0230783366718572</v>
      </c>
      <c r="K13" t="str">
        <f>IF(
    A13=Assumptions!$B$15,
    "Baseline Month",
    IF(
        F13=0,
        "No Budget",
        IF(
            G13&gt;0,
            "Unfavorable",
            IF(G13&lt;0,"Favorable","On Budget")
        )
    )
)</f>
        <v>Unfavorable</v>
      </c>
      <c r="L13" s="15">
        <f>SUMIFS(
    tblMonthly[actual_cost],
    tblMonthly[billing_month],EDATE(A13,-1),
    tblMonthly[provider_name],B13,
    tblMonthly[application],C13
)</f>
        <v>15334.104100000008</v>
      </c>
      <c r="M13" s="15">
        <f t="shared" si="4"/>
        <v>1295.1649999999754</v>
      </c>
      <c r="N13" s="25">
        <f t="shared" si="5"/>
        <v>8.4463036872168801E-2</v>
      </c>
    </row>
    <row r="14" spans="1:14">
      <c r="A14" s="3">
        <v>46174</v>
      </c>
      <c r="B14" s="1" t="s">
        <v>42</v>
      </c>
      <c r="C14" s="1" t="s">
        <v>124</v>
      </c>
      <c r="D14">
        <v>6062.1377999999995</v>
      </c>
      <c r="E14" t="s">
        <v>7489</v>
      </c>
      <c r="F14" s="38">
        <f>_xlfn.XLOOKUP(E14,tblBudget[budget_key],tblBudget[approved_budget],0)</f>
        <v>7221.3649164799981</v>
      </c>
      <c r="G14" s="15">
        <f t="shared" si="0"/>
        <v>-1159.2271164799986</v>
      </c>
      <c r="H14" s="25">
        <f t="shared" si="1"/>
        <v>-0.16052742520108726</v>
      </c>
      <c r="I14" s="15">
        <f t="shared" si="2"/>
        <v>1159.2271164799986</v>
      </c>
      <c r="J14" s="25">
        <f t="shared" si="3"/>
        <v>0.8394725747989128</v>
      </c>
      <c r="K14" t="str">
        <f>IF(
    A14=Assumptions!$B$15,
    "Baseline Month",
    IF(
        F14=0,
        "No Budget",
        IF(
            G14&gt;0,
            "Unfavorable",
            IF(G14&lt;0,"Favorable","On Budget")
        )
    )
)</f>
        <v>Favorable</v>
      </c>
      <c r="L14" s="15">
        <f>SUMIFS(
    tblMonthly[actual_cost],
    tblMonthly[billing_month],EDATE(A14,-1),
    tblMonthly[provider_name],B14,
    tblMonthly[application],C14
)</f>
        <v>6096.8632999999954</v>
      </c>
      <c r="M14" s="15">
        <f t="shared" si="4"/>
        <v>-34.725499999995918</v>
      </c>
      <c r="N14" s="25">
        <f t="shared" si="5"/>
        <v>-5.6956336875711062E-3</v>
      </c>
    </row>
    <row r="15" spans="1:14">
      <c r="A15" s="3">
        <v>46174</v>
      </c>
      <c r="B15" s="1" t="s">
        <v>42</v>
      </c>
      <c r="C15" s="1" t="s">
        <v>66</v>
      </c>
      <c r="D15">
        <v>10914.776100000005</v>
      </c>
      <c r="E15" t="s">
        <v>7490</v>
      </c>
      <c r="F15" s="38">
        <f>_xlfn.XLOOKUP(E15,tblBudget[budget_key],tblBudget[approved_budget],0)</f>
        <v>18396.023368319999</v>
      </c>
      <c r="G15" s="15">
        <f t="shared" si="0"/>
        <v>-7481.247268319994</v>
      </c>
      <c r="H15" s="25">
        <f t="shared" si="1"/>
        <v>-0.40667741709893318</v>
      </c>
      <c r="I15" s="15">
        <f t="shared" si="2"/>
        <v>7481.247268319994</v>
      </c>
      <c r="J15" s="25">
        <f t="shared" si="3"/>
        <v>0.59332258290106676</v>
      </c>
      <c r="K15" t="str">
        <f>IF(
    A15=Assumptions!$B$15,
    "Baseline Month",
    IF(
        F15=0,
        "No Budget",
        IF(
            G15&gt;0,
            "Unfavorable",
            IF(G15&lt;0,"Favorable","On Budget")
        )
    )
)</f>
        <v>Favorable</v>
      </c>
      <c r="L15" s="15">
        <f>SUMIFS(
    tblMonthly[actual_cost],
    tblMonthly[billing_month],EDATE(A15,-1),
    tblMonthly[provider_name],B15,
    tblMonthly[application],C15
)</f>
        <v>17463.053199999988</v>
      </c>
      <c r="M15" s="15">
        <f t="shared" si="4"/>
        <v>-6548.277099999983</v>
      </c>
      <c r="N15" s="25">
        <f t="shared" si="5"/>
        <v>-0.37497893552772249</v>
      </c>
    </row>
    <row r="16" spans="1:14">
      <c r="A16" s="3">
        <v>46174</v>
      </c>
      <c r="B16" s="1" t="s">
        <v>42</v>
      </c>
      <c r="C16" s="1" t="s">
        <v>56</v>
      </c>
      <c r="D16">
        <v>2374.4002999999998</v>
      </c>
      <c r="E16" t="s">
        <v>7491</v>
      </c>
      <c r="F16" s="38">
        <f>_xlfn.XLOOKUP(E16,tblBudget[budget_key],tblBudget[approved_budget],0)</f>
        <v>1745.5430803200002</v>
      </c>
      <c r="G16" s="15">
        <f t="shared" si="0"/>
        <v>628.85721967999962</v>
      </c>
      <c r="H16" s="25">
        <f t="shared" si="1"/>
        <v>0.36026450837564827</v>
      </c>
      <c r="I16" s="15">
        <f t="shared" si="2"/>
        <v>-628.85721967999962</v>
      </c>
      <c r="J16" s="25">
        <f t="shared" si="3"/>
        <v>1.3602645083756484</v>
      </c>
      <c r="K16" t="str">
        <f>IF(
    A16=Assumptions!$B$15,
    "Baseline Month",
    IF(
        F16=0,
        "No Budget",
        IF(
            G16&gt;0,
            "Unfavorable",
            IF(G16&lt;0,"Favorable","On Budget")
        )
    )
)</f>
        <v>Unfavorable</v>
      </c>
      <c r="L16" s="15">
        <f>SUMIFS(
    tblMonthly[actual_cost],
    tblMonthly[billing_month],EDATE(A16,-1),
    tblMonthly[provider_name],B16,
    tblMonthly[application],C16
)</f>
        <v>1954.6146999999996</v>
      </c>
      <c r="M16" s="15">
        <f t="shared" si="4"/>
        <v>419.78560000000016</v>
      </c>
      <c r="N16" s="25">
        <f t="shared" si="5"/>
        <v>0.21476641918225634</v>
      </c>
    </row>
    <row r="17" spans="1:14">
      <c r="A17" s="3">
        <v>46174</v>
      </c>
      <c r="B17" s="1" t="s">
        <v>3733</v>
      </c>
      <c r="C17" s="1" t="s">
        <v>56</v>
      </c>
      <c r="D17">
        <v>1436.0996000000002</v>
      </c>
      <c r="E17" t="s">
        <v>7492</v>
      </c>
      <c r="F17" s="38">
        <f>_xlfn.XLOOKUP(E17,tblBudget[budget_key],tblBudget[approved_budget],0)</f>
        <v>2380.1622172400007</v>
      </c>
      <c r="G17" s="15">
        <f t="shared" si="0"/>
        <v>-944.06261724000046</v>
      </c>
      <c r="H17" s="25">
        <f t="shared" si="1"/>
        <v>-0.39663793097880568</v>
      </c>
      <c r="I17" s="15">
        <f t="shared" si="2"/>
        <v>944.06261724000046</v>
      </c>
      <c r="J17" s="25">
        <f t="shared" si="3"/>
        <v>0.60336206902119438</v>
      </c>
      <c r="K17" t="str">
        <f>IF(
    A17=Assumptions!$B$15,
    "Baseline Month",
    IF(
        F17=0,
        "No Budget",
        IF(
            G17&gt;0,
            "Unfavorable",
            IF(G17&lt;0,"Favorable","On Budget")
        )
    )
)</f>
        <v>Favorable</v>
      </c>
      <c r="L17" s="15">
        <f>SUMIFS(
    tblMonthly[actual_cost],
    tblMonthly[billing_month],EDATE(A17,-1),
    tblMonthly[provider_name],B17,
    tblMonthly[application],C17
)</f>
        <v>1708.0051000000003</v>
      </c>
      <c r="M17" s="15">
        <f t="shared" si="4"/>
        <v>-271.90550000000007</v>
      </c>
      <c r="N17" s="25">
        <f t="shared" si="5"/>
        <v>-0.15919478226382347</v>
      </c>
    </row>
    <row r="18" spans="1:14">
      <c r="A18" s="3">
        <v>46174</v>
      </c>
      <c r="B18" s="1" t="s">
        <v>3733</v>
      </c>
      <c r="C18" s="1" t="s">
        <v>3790</v>
      </c>
      <c r="D18">
        <v>6860.4492999999984</v>
      </c>
      <c r="E18" t="s">
        <v>7493</v>
      </c>
      <c r="F18" s="38">
        <f>_xlfn.XLOOKUP(E18,tblBudget[budget_key],tblBudget[approved_budget],0)</f>
        <v>7778.5254959999957</v>
      </c>
      <c r="G18" s="15">
        <f t="shared" si="0"/>
        <v>-918.07619599999725</v>
      </c>
      <c r="H18" s="25">
        <f t="shared" si="1"/>
        <v>-0.1180270215058247</v>
      </c>
      <c r="I18" s="15">
        <f t="shared" si="2"/>
        <v>918.07619599999725</v>
      </c>
      <c r="J18" s="25">
        <f t="shared" si="3"/>
        <v>0.88197297849417533</v>
      </c>
      <c r="K18" t="str">
        <f>IF(
    A18=Assumptions!$B$15,
    "Baseline Month",
    IF(
        F18=0,
        "No Budget",
        IF(
            G18&gt;0,
            "Unfavorable",
            IF(G18&lt;0,"Favorable","On Budget")
        )
    )
)</f>
        <v>Favorable</v>
      </c>
      <c r="L18" s="15">
        <f>SUMIFS(
    tblMonthly[actual_cost],
    tblMonthly[billing_month],EDATE(A18,-1),
    tblMonthly[provider_name],B18,
    tblMonthly[application],C18
)</f>
        <v>6662.8666000000003</v>
      </c>
      <c r="M18" s="15">
        <f t="shared" si="4"/>
        <v>197.58269999999811</v>
      </c>
      <c r="N18" s="25">
        <f t="shared" si="5"/>
        <v>2.9654308252246579E-2</v>
      </c>
    </row>
    <row r="19" spans="1:14">
      <c r="A19" s="3">
        <v>46174</v>
      </c>
      <c r="B19" s="1" t="s">
        <v>3733</v>
      </c>
      <c r="C19" s="1" t="s">
        <v>3742</v>
      </c>
      <c r="D19">
        <v>10382.206200000006</v>
      </c>
      <c r="E19" t="s">
        <v>7494</v>
      </c>
      <c r="F19" s="38">
        <f>_xlfn.XLOOKUP(E19,tblBudget[budget_key],tblBudget[approved_budget],0)</f>
        <v>17229.399366760012</v>
      </c>
      <c r="G19" s="15">
        <f t="shared" si="0"/>
        <v>-6847.1931667600056</v>
      </c>
      <c r="H19" s="25">
        <f t="shared" si="1"/>
        <v>-0.39741334105761228</v>
      </c>
      <c r="I19" s="15">
        <f t="shared" si="2"/>
        <v>6847.1931667600056</v>
      </c>
      <c r="J19" s="25">
        <f t="shared" si="3"/>
        <v>0.60258665894238772</v>
      </c>
      <c r="K19" t="str">
        <f>IF(
    A19=Assumptions!$B$15,
    "Baseline Month",
    IF(
        F19=0,
        "No Budget",
        IF(
            G19&gt;0,
            "Unfavorable",
            IF(G19&lt;0,"Favorable","On Budget")
        )
    )
)</f>
        <v>Favorable</v>
      </c>
      <c r="L19" s="15">
        <f>SUMIFS(
    tblMonthly[actual_cost],
    tblMonthly[billing_month],EDATE(A19,-1),
    tblMonthly[provider_name],B19,
    tblMonthly[application],C19
)</f>
        <v>16629.269099999983</v>
      </c>
      <c r="M19" s="15">
        <f t="shared" si="4"/>
        <v>-6247.0628999999772</v>
      </c>
      <c r="N19" s="25">
        <f t="shared" si="5"/>
        <v>-0.37566671526170586</v>
      </c>
    </row>
    <row r="23" spans="1:14">
      <c r="A23" t="s">
        <v>7526</v>
      </c>
      <c r="B23">
        <f>SUM(tblVariance[actual_cost])
-SUMIFS(
    tblMonthly[actual_cost],
    tblMonthly[billing_month],"&gt;="&amp;DATE(2026,4,1)
)</f>
        <v>0</v>
      </c>
      <c r="E23" s="27" t="s">
        <v>7442</v>
      </c>
      <c r="F23" s="14" t="s">
        <v>7544</v>
      </c>
      <c r="G23" s="14" t="s">
        <v>7545</v>
      </c>
      <c r="H23" s="14" t="s">
        <v>7546</v>
      </c>
      <c r="I23" s="14" t="s">
        <v>7547</v>
      </c>
      <c r="J23" s="14" t="s">
        <v>7548</v>
      </c>
    </row>
    <row r="24" spans="1:14">
      <c r="A24" t="s">
        <v>7527</v>
      </c>
      <c r="B24" s="14">
        <f>SUM(tblVariance[variance_amount])
-
(
    SUM(tblVariance[actual_cost])
    -SUM(tblVariance[approved_budget])
)</f>
        <v>0</v>
      </c>
      <c r="E24" s="39">
        <v>46143</v>
      </c>
      <c r="F24" s="14">
        <v>1640.8032123154676</v>
      </c>
      <c r="G24" s="14">
        <v>5.8768453546532539E-4</v>
      </c>
      <c r="H24" s="14">
        <v>0</v>
      </c>
      <c r="I24" s="14">
        <v>1640.8038000000035</v>
      </c>
      <c r="J24" s="14">
        <v>1.4832579608992091E-13</v>
      </c>
    </row>
    <row r="25" spans="1:14">
      <c r="E25" s="29" t="s">
        <v>42</v>
      </c>
      <c r="F25" s="14">
        <v>715.96333701928631</v>
      </c>
      <c r="G25" s="14">
        <v>-3.3701928565182043E-4</v>
      </c>
      <c r="H25" s="14">
        <v>0</v>
      </c>
      <c r="I25" s="14">
        <v>715.96300000000087</v>
      </c>
      <c r="J25" s="14">
        <v>3.6060043839825084E-13</v>
      </c>
    </row>
    <row r="26" spans="1:14">
      <c r="E26" s="40" t="s">
        <v>124</v>
      </c>
      <c r="F26" s="14">
        <v>170.30521781512587</v>
      </c>
      <c r="G26" s="14">
        <v>2.8218487587690583E-4</v>
      </c>
      <c r="H26" s="14">
        <v>0</v>
      </c>
      <c r="I26" s="14">
        <v>170.30550000000159</v>
      </c>
      <c r="J26" s="14">
        <v>5.3290705182007514E-15</v>
      </c>
    </row>
    <row r="27" spans="1:14">
      <c r="E27" s="40" t="s">
        <v>66</v>
      </c>
      <c r="F27" s="14">
        <v>454.895933496834</v>
      </c>
      <c r="G27" s="14">
        <v>-4.3349683516667926E-4</v>
      </c>
      <c r="H27" s="14">
        <v>0</v>
      </c>
      <c r="I27" s="14">
        <v>454.89549999999912</v>
      </c>
      <c r="J27" s="14">
        <v>3.5527136788005009E-13</v>
      </c>
    </row>
    <row r="28" spans="1:14">
      <c r="E28" s="40" t="s">
        <v>56</v>
      </c>
      <c r="F28" s="14">
        <v>90.762185707326495</v>
      </c>
      <c r="G28" s="14">
        <v>-1.85707326362047E-4</v>
      </c>
      <c r="H28" s="14">
        <v>0</v>
      </c>
      <c r="I28" s="14">
        <v>90.762000000000128</v>
      </c>
      <c r="J28" s="14">
        <v>0</v>
      </c>
    </row>
    <row r="29" spans="1:14">
      <c r="E29" s="29" t="s">
        <v>3733</v>
      </c>
      <c r="F29" s="14">
        <v>924.83987529618116</v>
      </c>
      <c r="G29" s="14">
        <v>9.2470382111714577E-4</v>
      </c>
      <c r="H29" s="14">
        <v>0</v>
      </c>
      <c r="I29" s="14">
        <v>924.84080000000267</v>
      </c>
      <c r="J29" s="14">
        <v>-2.1227464230832993E-13</v>
      </c>
    </row>
    <row r="30" spans="1:14">
      <c r="E30" s="40" t="s">
        <v>3790</v>
      </c>
      <c r="F30" s="14">
        <v>340.003869999264</v>
      </c>
      <c r="G30" s="14">
        <v>2.7300007359304483E-3</v>
      </c>
      <c r="H30" s="14">
        <v>0</v>
      </c>
      <c r="I30" s="14">
        <v>340.00659999999982</v>
      </c>
      <c r="J30" s="14">
        <v>-2.5579538487363607E-13</v>
      </c>
    </row>
    <row r="31" spans="1:14">
      <c r="E31" s="40" t="s">
        <v>3742</v>
      </c>
      <c r="F31" s="14">
        <v>995.16632283991237</v>
      </c>
      <c r="G31" s="14">
        <v>-1.3228399099436943E-3</v>
      </c>
      <c r="H31" s="14">
        <v>0</v>
      </c>
      <c r="I31" s="14">
        <v>995.16500000000281</v>
      </c>
      <c r="J31" s="14">
        <v>4.3520742565306136E-14</v>
      </c>
    </row>
    <row r="32" spans="1:14">
      <c r="E32" s="40" t="s">
        <v>56</v>
      </c>
      <c r="F32" s="14">
        <v>-410.33031754299509</v>
      </c>
      <c r="G32" s="14">
        <v>-4.8245700486960824E-4</v>
      </c>
      <c r="H32" s="14">
        <v>0</v>
      </c>
      <c r="I32" s="14">
        <v>-410.33079999999995</v>
      </c>
      <c r="J32" s="14">
        <v>0</v>
      </c>
    </row>
    <row r="33" spans="5:10">
      <c r="E33" s="39">
        <v>46174</v>
      </c>
      <c r="F33" s="14">
        <v>-4334.6027173690245</v>
      </c>
      <c r="G33" s="14">
        <v>1.7369019974702816E-5</v>
      </c>
      <c r="H33" s="14">
        <v>0</v>
      </c>
      <c r="I33" s="14">
        <v>-4334.602700000004</v>
      </c>
      <c r="J33" s="14">
        <v>5.5067062021407764E-13</v>
      </c>
    </row>
    <row r="34" spans="5:10">
      <c r="E34" s="29" t="s">
        <v>42</v>
      </c>
      <c r="F34" s="14">
        <v>-1913.2178953347513</v>
      </c>
      <c r="G34" s="14">
        <v>8.9533474959127297E-4</v>
      </c>
      <c r="H34" s="14">
        <v>0</v>
      </c>
      <c r="I34" s="14">
        <v>-1913.2170000000008</v>
      </c>
      <c r="J34" s="14">
        <v>7.8514972301491071E-13</v>
      </c>
    </row>
    <row r="35" spans="5:10">
      <c r="E35" s="40" t="s">
        <v>124</v>
      </c>
      <c r="F35" s="14">
        <v>-784.72552492715863</v>
      </c>
      <c r="G35" s="14">
        <v>2.4927156214242172E-5</v>
      </c>
      <c r="H35" s="14">
        <v>0</v>
      </c>
      <c r="I35" s="14">
        <v>-784.72550000000228</v>
      </c>
      <c r="J35" s="14">
        <v>0</v>
      </c>
    </row>
    <row r="36" spans="5:10">
      <c r="E36" s="40" t="s">
        <v>66</v>
      </c>
      <c r="F36" s="14">
        <v>-1548.2775587002882</v>
      </c>
      <c r="G36" s="14">
        <v>4.5870028880060738E-4</v>
      </c>
      <c r="H36" s="14">
        <v>0</v>
      </c>
      <c r="I36" s="14">
        <v>-1548.2770999999984</v>
      </c>
      <c r="J36" s="14">
        <v>8.6686213762732223E-13</v>
      </c>
    </row>
    <row r="37" spans="5:10">
      <c r="E37" s="40" t="s">
        <v>56</v>
      </c>
      <c r="F37" s="14">
        <v>419.78518829269541</v>
      </c>
      <c r="G37" s="14">
        <v>4.1170730457642342E-4</v>
      </c>
      <c r="H37" s="14">
        <v>0</v>
      </c>
      <c r="I37" s="14">
        <v>419.78559999999987</v>
      </c>
      <c r="J37" s="14">
        <v>-8.1712414612411521E-14</v>
      </c>
    </row>
    <row r="38" spans="5:10">
      <c r="E38" s="29" t="s">
        <v>3733</v>
      </c>
      <c r="F38" s="14">
        <v>-2421.3848220342729</v>
      </c>
      <c r="G38" s="14">
        <v>-8.7796572961657015E-4</v>
      </c>
      <c r="H38" s="14">
        <v>0</v>
      </c>
      <c r="I38" s="14">
        <v>-2421.3857000000025</v>
      </c>
      <c r="J38" s="14">
        <v>-2.3447910280083306E-13</v>
      </c>
    </row>
    <row r="39" spans="5:10">
      <c r="E39" s="40" t="s">
        <v>3790</v>
      </c>
      <c r="F39" s="14">
        <v>-402.4161680617222</v>
      </c>
      <c r="G39" s="14">
        <v>-1.1319382771255771E-3</v>
      </c>
      <c r="H39" s="14">
        <v>0</v>
      </c>
      <c r="I39" s="14">
        <v>-402.41729999999939</v>
      </c>
      <c r="J39" s="14">
        <v>-7.1054273576010019E-15</v>
      </c>
    </row>
    <row r="40" spans="5:10">
      <c r="E40" s="40" t="s">
        <v>3742</v>
      </c>
      <c r="F40" s="14">
        <v>-1747.0625458157219</v>
      </c>
      <c r="G40" s="14">
        <v>-3.5418428131717724E-4</v>
      </c>
      <c r="H40" s="14">
        <v>0</v>
      </c>
      <c r="I40" s="14">
        <v>-1747.0629000000035</v>
      </c>
      <c r="J40" s="14">
        <v>-2.2737367544323206E-13</v>
      </c>
    </row>
    <row r="41" spans="5:10">
      <c r="E41" s="40" t="s">
        <v>56</v>
      </c>
      <c r="F41" s="14">
        <v>-271.90610815682885</v>
      </c>
      <c r="G41" s="14">
        <v>6.0815682882618422E-4</v>
      </c>
      <c r="H41" s="14">
        <v>0</v>
      </c>
      <c r="I41" s="14">
        <v>-271.90550000000002</v>
      </c>
      <c r="J41" s="14">
        <v>0</v>
      </c>
    </row>
    <row r="42" spans="5:10">
      <c r="E42" s="39" t="s">
        <v>7443</v>
      </c>
      <c r="F42" s="14">
        <v>-2693.7995050535569</v>
      </c>
      <c r="G42" s="14">
        <v>6.0505355544002832E-4</v>
      </c>
      <c r="H42" s="14">
        <v>0</v>
      </c>
      <c r="I42" s="14">
        <v>-2693.7988999999998</v>
      </c>
      <c r="J42" s="14">
        <v>6.9899641630399856E-13</v>
      </c>
    </row>
  </sheetData>
  <pageMargins left="0.7" right="0.7" top="0.75" bottom="0.75" header="0.3" footer="0.3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FAA33-345F-497B-8F8A-8831A969AFCE}">
  <dimension ref="A2:K11"/>
  <sheetViews>
    <sheetView tabSelected="1" workbookViewId="0">
      <selection activeCell="F15" sqref="F15"/>
    </sheetView>
  </sheetViews>
  <sheetFormatPr defaultRowHeight="14.4"/>
  <cols>
    <col min="1" max="1" width="44" customWidth="1"/>
    <col min="2" max="2" width="14.88671875" customWidth="1"/>
    <col min="3" max="3" width="16" customWidth="1"/>
    <col min="4" max="4" width="12.6640625" customWidth="1"/>
    <col min="5" max="5" width="22.77734375" customWidth="1"/>
    <col min="6" max="6" width="17.6640625" customWidth="1"/>
    <col min="7" max="7" width="18.109375" customWidth="1"/>
    <col min="8" max="8" width="12.88671875" customWidth="1"/>
    <col min="9" max="9" width="15.33203125" customWidth="1"/>
    <col min="10" max="10" width="19.33203125" customWidth="1"/>
    <col min="11" max="11" width="14.5546875" customWidth="1"/>
  </cols>
  <sheetData>
    <row r="2" spans="1:11">
      <c r="A2" t="s">
        <v>7515</v>
      </c>
      <c r="B2" t="str">
        <f>IFERROR(
    AVERAGEIFS(
        tblPriorForecast[absolute_error_pct],
        tblPriorForecast[absolute_error_pct],"&gt;=0"
    ),
    ""
)</f>
        <v/>
      </c>
    </row>
    <row r="3" spans="1:11">
      <c r="A3" t="s">
        <v>7516</v>
      </c>
      <c r="B3" t="str" cm="1">
        <f t="array" ref="B3">IF(
    B2="",
    "",
    MAX(0,1-MAPE_Cell)
)</f>
        <v/>
      </c>
    </row>
    <row r="5" spans="1:11">
      <c r="A5" t="s">
        <v>7508</v>
      </c>
      <c r="B5" t="s">
        <v>39</v>
      </c>
      <c r="C5" t="s">
        <v>1</v>
      </c>
      <c r="D5" t="s">
        <v>27</v>
      </c>
      <c r="E5" t="s">
        <v>7433</v>
      </c>
      <c r="F5" t="s">
        <v>7509</v>
      </c>
      <c r="G5" t="s">
        <v>7475</v>
      </c>
      <c r="H5" t="s">
        <v>7510</v>
      </c>
      <c r="I5" t="s">
        <v>7511</v>
      </c>
      <c r="J5" t="s">
        <v>7512</v>
      </c>
      <c r="K5" t="s">
        <v>7513</v>
      </c>
    </row>
    <row r="6" spans="1:11">
      <c r="A6" s="3">
        <v>46202</v>
      </c>
      <c r="B6" s="3">
        <v>46174</v>
      </c>
      <c r="C6" s="1" t="s">
        <v>42</v>
      </c>
      <c r="D6" s="1" t="s">
        <v>124</v>
      </c>
      <c r="E6">
        <v>6062.1377999999995</v>
      </c>
      <c r="F6" t="s">
        <v>7489</v>
      </c>
      <c r="G6">
        <f>_xlfn.XLOOKUP(F6,tblBudget[budget_key],tblBudget[approved_budget],0)</f>
        <v>7221.3649164799981</v>
      </c>
      <c r="H6" t="str">
        <f>IF(
    Assumptions!$B$5&gt;=EOMONTH(B6,0),
    _xlfn.XLOOKUP(
        E6,
        tblMonthly[budget_key],
        tblMonthly[actual_cost],
        ""
    ),
    ""
)</f>
        <v/>
      </c>
      <c r="I6" t="str">
        <f t="shared" ref="I6:I11" si="0">IF(H6="","",F6-H6)</f>
        <v/>
      </c>
      <c r="J6" t="str">
        <f t="shared" ref="J6:J11" si="1">IF(
    OR(H6="",H6=0),
    "",
    ABS(F6-H6)/ABS(H6)
)</f>
        <v/>
      </c>
      <c r="K6" t="str">
        <f t="shared" ref="K6:K11" si="2">IF(
    H6="",
    "Pending",
    IF(
        I6&gt;0,
        "Over-Forecast",
        IF(I6&lt;0,"Under-Forecast","Accurate")
    )
)</f>
        <v>Pending</v>
      </c>
    </row>
    <row r="7" spans="1:11">
      <c r="A7" s="3">
        <v>46202</v>
      </c>
      <c r="B7" s="3">
        <v>46174</v>
      </c>
      <c r="C7" s="1" t="s">
        <v>42</v>
      </c>
      <c r="D7" s="1" t="s">
        <v>66</v>
      </c>
      <c r="E7">
        <v>10914.776100000005</v>
      </c>
      <c r="F7" t="s">
        <v>7490</v>
      </c>
      <c r="G7">
        <f>_xlfn.XLOOKUP(F7,tblBudget[budget_key],tblBudget[approved_budget],0)</f>
        <v>18396.023368319999</v>
      </c>
      <c r="H7" t="str">
        <f>IF(
    Assumptions!$B$5&gt;=EOMONTH(B7,0),
    _xlfn.XLOOKUP(
        E7,
        tblMonthly[budget_key],
        tblMonthly[actual_cost],
        ""
    ),
    ""
)</f>
        <v/>
      </c>
      <c r="I7" t="str">
        <f t="shared" si="0"/>
        <v/>
      </c>
      <c r="J7" t="str">
        <f t="shared" si="1"/>
        <v/>
      </c>
      <c r="K7" t="str">
        <f t="shared" si="2"/>
        <v>Pending</v>
      </c>
    </row>
    <row r="8" spans="1:11">
      <c r="A8" s="3">
        <v>46202</v>
      </c>
      <c r="B8" s="3">
        <v>46174</v>
      </c>
      <c r="C8" s="1" t="s">
        <v>42</v>
      </c>
      <c r="D8" s="1" t="s">
        <v>56</v>
      </c>
      <c r="E8">
        <v>2374.4002999999998</v>
      </c>
      <c r="F8" t="s">
        <v>7491</v>
      </c>
      <c r="G8">
        <f>_xlfn.XLOOKUP(F8,tblBudget[budget_key],tblBudget[approved_budget],0)</f>
        <v>1745.5430803200002</v>
      </c>
      <c r="H8" t="str">
        <f>IF(
    Assumptions!$B$5&gt;=EOMONTH(B8,0),
    _xlfn.XLOOKUP(
        E8,
        tblMonthly[budget_key],
        tblMonthly[actual_cost],
        ""
    ),
    ""
)</f>
        <v/>
      </c>
      <c r="I8" t="str">
        <f t="shared" si="0"/>
        <v/>
      </c>
      <c r="J8" t="str">
        <f t="shared" si="1"/>
        <v/>
      </c>
      <c r="K8" t="str">
        <f t="shared" si="2"/>
        <v>Pending</v>
      </c>
    </row>
    <row r="9" spans="1:11">
      <c r="A9" s="3">
        <v>46202</v>
      </c>
      <c r="B9" s="3">
        <v>46174</v>
      </c>
      <c r="C9" s="1" t="s">
        <v>3733</v>
      </c>
      <c r="D9" s="1" t="s">
        <v>56</v>
      </c>
      <c r="E9">
        <v>1436.0996000000002</v>
      </c>
      <c r="F9" t="s">
        <v>7492</v>
      </c>
      <c r="G9">
        <f>_xlfn.XLOOKUP(F9,tblBudget[budget_key],tblBudget[approved_budget],0)</f>
        <v>2380.1622172400007</v>
      </c>
      <c r="H9" t="str">
        <f>IF(
    Assumptions!$B$5&gt;=EOMONTH(B9,0),
    _xlfn.XLOOKUP(
        E9,
        tblMonthly[budget_key],
        tblMonthly[actual_cost],
        ""
    ),
    ""
)</f>
        <v/>
      </c>
      <c r="I9" t="str">
        <f t="shared" si="0"/>
        <v/>
      </c>
      <c r="J9" t="str">
        <f t="shared" si="1"/>
        <v/>
      </c>
      <c r="K9" t="str">
        <f t="shared" si="2"/>
        <v>Pending</v>
      </c>
    </row>
    <row r="10" spans="1:11">
      <c r="A10" s="3">
        <v>46202</v>
      </c>
      <c r="B10" s="3">
        <v>46174</v>
      </c>
      <c r="C10" s="1" t="s">
        <v>3733</v>
      </c>
      <c r="D10" s="1" t="s">
        <v>3790</v>
      </c>
      <c r="E10">
        <v>6860.4492999999984</v>
      </c>
      <c r="F10" t="s">
        <v>7493</v>
      </c>
      <c r="G10">
        <f>_xlfn.XLOOKUP(F10,tblBudget[budget_key],tblBudget[approved_budget],0)</f>
        <v>7778.5254959999957</v>
      </c>
      <c r="H10" t="str">
        <f>IF(
    Assumptions!$B$5&gt;=EOMONTH(B10,0),
    _xlfn.XLOOKUP(
        E10,
        tblMonthly[budget_key],
        tblMonthly[actual_cost],
        ""
    ),
    ""
)</f>
        <v/>
      </c>
      <c r="I10" t="str">
        <f t="shared" si="0"/>
        <v/>
      </c>
      <c r="J10" t="str">
        <f t="shared" si="1"/>
        <v/>
      </c>
      <c r="K10" t="str">
        <f t="shared" si="2"/>
        <v>Pending</v>
      </c>
    </row>
    <row r="11" spans="1:11">
      <c r="A11" s="3">
        <v>46202</v>
      </c>
      <c r="B11" s="3">
        <v>46174</v>
      </c>
      <c r="C11" s="1" t="s">
        <v>3733</v>
      </c>
      <c r="D11" s="1" t="s">
        <v>3742</v>
      </c>
      <c r="E11">
        <v>10382.206200000006</v>
      </c>
      <c r="F11" t="s">
        <v>7494</v>
      </c>
      <c r="G11">
        <f>_xlfn.XLOOKUP(F11,tblBudget[budget_key],tblBudget[approved_budget],0)</f>
        <v>17229.399366760012</v>
      </c>
      <c r="H11" t="str">
        <f>IF(
    Assumptions!$B$5&gt;=EOMONTH(B11,0),
    _xlfn.XLOOKUP(
        E11,
        tblMonthly[budget_key],
        tblMonthly[actual_cost],
        ""
    ),
    ""
)</f>
        <v/>
      </c>
      <c r="I11" t="str">
        <f t="shared" si="0"/>
        <v/>
      </c>
      <c r="J11" t="str">
        <f t="shared" si="1"/>
        <v/>
      </c>
      <c r="K11" t="str">
        <f t="shared" si="2"/>
        <v>Pending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9B4A2-8394-4BC1-88B2-44657FC93DD8}">
  <dimension ref="A1:L10"/>
  <sheetViews>
    <sheetView topLeftCell="A4" workbookViewId="0">
      <selection activeCell="E10" sqref="E10"/>
    </sheetView>
  </sheetViews>
  <sheetFormatPr defaultRowHeight="14.4"/>
  <cols>
    <col min="1" max="1" width="22.109375" customWidth="1"/>
    <col min="2" max="2" width="16" customWidth="1"/>
    <col min="3" max="3" width="14.44140625" customWidth="1"/>
    <col min="4" max="4" width="22.21875" customWidth="1"/>
    <col min="5" max="5" width="22.77734375" customWidth="1"/>
    <col min="6" max="6" width="20.44140625" customWidth="1"/>
    <col min="7" max="7" width="12.5546875" customWidth="1"/>
    <col min="8" max="8" width="17.6640625" customWidth="1"/>
    <col min="9" max="9" width="22" customWidth="1"/>
    <col min="11" max="11" width="11" customWidth="1"/>
  </cols>
  <sheetData>
    <row r="1" spans="1:12">
      <c r="A1" t="s">
        <v>39</v>
      </c>
      <c r="B1" t="s">
        <v>1</v>
      </c>
      <c r="C1" t="s">
        <v>27</v>
      </c>
      <c r="D1" t="s">
        <v>7549</v>
      </c>
      <c r="E1" t="s">
        <v>7518</v>
      </c>
      <c r="F1" t="s">
        <v>7539</v>
      </c>
      <c r="G1" s="43" t="s">
        <v>7550</v>
      </c>
      <c r="H1" s="43" t="s">
        <v>7551</v>
      </c>
      <c r="I1" s="43" t="s">
        <v>7552</v>
      </c>
      <c r="J1" t="s">
        <v>30</v>
      </c>
      <c r="K1" t="s">
        <v>7553</v>
      </c>
      <c r="L1" t="s">
        <v>7554</v>
      </c>
    </row>
    <row r="2" spans="1:12" ht="201.6">
      <c r="A2" s="41">
        <v>46143</v>
      </c>
      <c r="B2" t="s">
        <v>3733</v>
      </c>
      <c r="C2" s="40" t="s">
        <v>3742</v>
      </c>
      <c r="D2" t="s">
        <v>7555</v>
      </c>
      <c r="E2" s="14">
        <v>995.16500000000281</v>
      </c>
      <c r="F2" t="s">
        <v>53</v>
      </c>
      <c r="G2" s="43" t="s">
        <v>7558</v>
      </c>
      <c r="H2" s="43" t="s">
        <v>7559</v>
      </c>
      <c r="I2" s="43" t="s">
        <v>7560</v>
      </c>
      <c r="J2" t="s">
        <v>7561</v>
      </c>
      <c r="L2" t="s">
        <v>7562</v>
      </c>
    </row>
    <row r="3" spans="1:12" ht="100.8">
      <c r="A3" s="41">
        <v>46143</v>
      </c>
      <c r="B3" t="s">
        <v>42</v>
      </c>
      <c r="C3" s="40" t="s">
        <v>66</v>
      </c>
      <c r="D3" t="s">
        <v>7555</v>
      </c>
      <c r="E3" s="14">
        <v>454.89549999999912</v>
      </c>
      <c r="F3" t="s">
        <v>53</v>
      </c>
      <c r="G3" s="43" t="s">
        <v>7563</v>
      </c>
      <c r="H3" s="43" t="s">
        <v>7564</v>
      </c>
      <c r="I3" s="43" t="s">
        <v>7565</v>
      </c>
      <c r="J3" t="s">
        <v>7561</v>
      </c>
      <c r="L3" t="s">
        <v>7562</v>
      </c>
    </row>
    <row r="4" spans="1:12" ht="144">
      <c r="A4" s="42">
        <v>46174</v>
      </c>
      <c r="B4" t="s">
        <v>3733</v>
      </c>
      <c r="C4" s="40" t="s">
        <v>3742</v>
      </c>
      <c r="D4" t="s">
        <v>7555</v>
      </c>
      <c r="E4" s="14">
        <v>-1747.0629000000035</v>
      </c>
      <c r="F4" t="s">
        <v>53</v>
      </c>
      <c r="G4" s="43" t="s">
        <v>7566</v>
      </c>
      <c r="H4" s="43" t="s">
        <v>7567</v>
      </c>
      <c r="I4" s="43" t="s">
        <v>7568</v>
      </c>
      <c r="J4" t="s">
        <v>7561</v>
      </c>
      <c r="L4" t="s">
        <v>7562</v>
      </c>
    </row>
    <row r="5" spans="1:12" ht="144">
      <c r="A5" s="42">
        <v>46174</v>
      </c>
      <c r="B5" t="s">
        <v>42</v>
      </c>
      <c r="C5" s="40" t="s">
        <v>66</v>
      </c>
      <c r="D5" t="s">
        <v>7555</v>
      </c>
      <c r="E5" s="14">
        <v>-1548.2770999999984</v>
      </c>
      <c r="F5" t="s">
        <v>53</v>
      </c>
      <c r="G5" s="43" t="s">
        <v>7569</v>
      </c>
      <c r="H5" s="43" t="s">
        <v>7570</v>
      </c>
      <c r="I5" s="43" t="s">
        <v>7571</v>
      </c>
      <c r="J5" t="s">
        <v>7561</v>
      </c>
      <c r="L5" t="s">
        <v>7562</v>
      </c>
    </row>
    <row r="9" spans="1:12">
      <c r="A9" t="s">
        <v>7556</v>
      </c>
    </row>
    <row r="10" spans="1:12">
      <c r="A10" t="s">
        <v>7557</v>
      </c>
    </row>
  </sheetData>
  <dataValidations count="2">
    <dataValidation type="list" allowBlank="1" showInputMessage="1" showErrorMessage="1" sqref="F1:F7" xr:uid="{0B595AB8-F229-422A-9B20-95FC02303086}">
      <formula1>"Usage,Rate,Scope,Anomaly,Allocation,Unknown"</formula1>
    </dataValidation>
    <dataValidation type="list" allowBlank="1" showInputMessage="1" showErrorMessage="1" sqref="L1:L5" xr:uid="{F89BD9EF-A748-486C-80DB-64602D887A4B}">
      <formula1>"Open,In Progress,Resolved,Accepted"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090B2-643B-4C34-8DAD-4CA3DCB5B9DB}">
  <dimension ref="A1:L27"/>
  <sheetViews>
    <sheetView workbookViewId="0">
      <selection activeCell="A4" sqref="A4:L27"/>
    </sheetView>
  </sheetViews>
  <sheetFormatPr defaultRowHeight="14.4"/>
  <cols>
    <col min="1" max="1" width="15.21875" bestFit="1" customWidth="1"/>
    <col min="2" max="2" width="16.33203125" bestFit="1" customWidth="1"/>
    <col min="3" max="3" width="12.88671875" bestFit="1" customWidth="1"/>
    <col min="4" max="4" width="13" bestFit="1" customWidth="1"/>
    <col min="5" max="5" width="19.33203125" bestFit="1" customWidth="1"/>
    <col min="6" max="6" width="23.33203125" bestFit="1" customWidth="1"/>
    <col min="7" max="7" width="23.88671875" bestFit="1" customWidth="1"/>
    <col min="8" max="8" width="23.77734375" bestFit="1" customWidth="1"/>
    <col min="9" max="9" width="19.6640625" bestFit="1" customWidth="1"/>
    <col min="10" max="10" width="22.33203125" bestFit="1" customWidth="1"/>
    <col min="11" max="11" width="29" bestFit="1" customWidth="1"/>
    <col min="12" max="12" width="17.88671875" bestFit="1" customWidth="1"/>
  </cols>
  <sheetData>
    <row r="1" spans="1:12" ht="14.4" customHeight="1">
      <c r="A1" s="18" t="s">
        <v>7430</v>
      </c>
      <c r="B1" s="18"/>
      <c r="C1" s="18"/>
      <c r="D1" s="18"/>
      <c r="F1" s="22"/>
      <c r="G1" s="22"/>
      <c r="H1" s="22"/>
      <c r="I1" s="22"/>
    </row>
    <row r="2" spans="1:12" ht="14.4" customHeight="1">
      <c r="A2" s="18"/>
      <c r="B2" s="18"/>
      <c r="C2" s="18"/>
      <c r="D2" s="18"/>
      <c r="F2" s="22"/>
      <c r="G2" s="22"/>
      <c r="H2" s="22"/>
      <c r="I2" s="22"/>
    </row>
    <row r="3" spans="1:12">
      <c r="F3" s="21"/>
      <c r="G3" s="21"/>
      <c r="H3" s="21"/>
      <c r="I3" s="21"/>
    </row>
    <row r="4" spans="1:12">
      <c r="A4" t="s">
        <v>39</v>
      </c>
      <c r="B4" t="s">
        <v>1</v>
      </c>
      <c r="C4" t="s">
        <v>27</v>
      </c>
      <c r="D4" t="s">
        <v>7431</v>
      </c>
      <c r="E4" t="s">
        <v>7432</v>
      </c>
      <c r="F4" t="s">
        <v>7433</v>
      </c>
      <c r="G4" t="s">
        <v>7434</v>
      </c>
      <c r="H4" t="s">
        <v>7435</v>
      </c>
      <c r="I4" t="s">
        <v>7436</v>
      </c>
      <c r="J4" t="s">
        <v>7437</v>
      </c>
      <c r="K4" s="25" t="s">
        <v>7438</v>
      </c>
      <c r="L4" t="s">
        <v>7439</v>
      </c>
    </row>
    <row r="5" spans="1:12">
      <c r="A5" s="3">
        <v>46082</v>
      </c>
      <c r="B5" s="1" t="s">
        <v>42</v>
      </c>
      <c r="C5" s="1" t="s">
        <v>124</v>
      </c>
      <c r="D5" s="1">
        <v>283.24160000000001</v>
      </c>
      <c r="E5">
        <v>11</v>
      </c>
      <c r="F5" s="20" t="str">
        <f>TEXT(tblMonthly[[#This Row],[billing_month]],"yyyymm")&amp;"|"&amp;tblMonthly[[#This Row],[provider_name]]&amp;"|"&amp;tblMonthly[[#This Row],[application]]</f>
        <v>202603|AWS|Analytics</v>
      </c>
      <c r="G5" s="19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0</v>
      </c>
      <c r="H5" s="19">
        <f>tblMonthly[[#This Row],[actual_cost]]-tblMonthly[[#This Row],[previous_month_actual]]</f>
        <v>283.24160000000001</v>
      </c>
      <c r="I5" s="24" t="str">
        <f>IF(
    tblMonthly[[#This Row],[previous_month_actual]]=0,
    "",
    tblMonthly[[#This Row],[mom_variance_amount]]/ABS(tblMonthly[[#This Row],[previous_month_actual]])
)</f>
        <v/>
      </c>
      <c r="J5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283.24160000000001</v>
      </c>
      <c r="K5" s="25">
        <f>IF(
    tblMonthly[[#This Row],[three_month_average]]=0,
    "",
    (tblMonthly[[#This Row],[actual_cost]]-tblMonthly[[#This Row],[three_month_average]])
    /ABS(tblMonthly[[#This Row],[three_month_average]])
)</f>
        <v>0</v>
      </c>
      <c r="L5" t="str" cm="1">
        <f t="array" ref="L5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Normal</v>
      </c>
    </row>
    <row r="6" spans="1:12">
      <c r="A6" s="3">
        <v>46082</v>
      </c>
      <c r="B6" s="1" t="s">
        <v>42</v>
      </c>
      <c r="C6" s="1" t="s">
        <v>66</v>
      </c>
      <c r="D6" s="1">
        <v>364.68549999999999</v>
      </c>
      <c r="E6">
        <v>7</v>
      </c>
      <c r="F6" s="23" t="str">
        <f>TEXT(tblMonthly[[#This Row],[billing_month]],"yyyymm")&amp;"|"&amp;tblMonthly[[#This Row],[provider_name]]&amp;"|"&amp;tblMonthly[[#This Row],[application]]</f>
        <v>202603|AWS|Checkout</v>
      </c>
      <c r="G6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0</v>
      </c>
      <c r="H6">
        <f>tblMonthly[[#This Row],[actual_cost]]-tblMonthly[[#This Row],[previous_month_actual]]</f>
        <v>364.68549999999999</v>
      </c>
      <c r="I6" s="25" t="str">
        <f>IF(
    tblMonthly[[#This Row],[previous_month_actual]]=0,
    "",
    tblMonthly[[#This Row],[mom_variance_amount]]/ABS(tblMonthly[[#This Row],[previous_month_actual]])
)</f>
        <v/>
      </c>
      <c r="J6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364.68549999999999</v>
      </c>
      <c r="K6" s="25">
        <f>IF(
    tblMonthly[[#This Row],[three_month_average]]=0,
    "",
    (tblMonthly[[#This Row],[actual_cost]]-tblMonthly[[#This Row],[three_month_average]])
    /ABS(tblMonthly[[#This Row],[three_month_average]])
)</f>
        <v>0</v>
      </c>
      <c r="L6" t="str" cm="1">
        <f t="array" ref="L6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Normal</v>
      </c>
    </row>
    <row r="7" spans="1:12">
      <c r="A7" s="3">
        <v>46082</v>
      </c>
      <c r="B7" s="1" t="s">
        <v>42</v>
      </c>
      <c r="C7" s="1" t="s">
        <v>56</v>
      </c>
      <c r="D7" s="1">
        <v>239.30160000000001</v>
      </c>
      <c r="E7">
        <v>3</v>
      </c>
      <c r="F7" s="23" t="str">
        <f>TEXT(tblMonthly[[#This Row],[billing_month]],"yyyymm")&amp;"|"&amp;tblMonthly[[#This Row],[provider_name]]&amp;"|"&amp;tblMonthly[[#This Row],[application]]</f>
        <v>202603|AWS|Unallocated</v>
      </c>
      <c r="G7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0</v>
      </c>
      <c r="H7">
        <f>tblMonthly[[#This Row],[actual_cost]]-tblMonthly[[#This Row],[previous_month_actual]]</f>
        <v>239.30160000000001</v>
      </c>
      <c r="I7" s="25" t="str">
        <f>IF(
    tblMonthly[[#This Row],[previous_month_actual]]=0,
    "",
    tblMonthly[[#This Row],[mom_variance_amount]]/ABS(tblMonthly[[#This Row],[previous_month_actual]])
)</f>
        <v/>
      </c>
      <c r="J7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239.30160000000001</v>
      </c>
      <c r="K7" s="25">
        <f>IF(
    tblMonthly[[#This Row],[three_month_average]]=0,
    "",
    (tblMonthly[[#This Row],[actual_cost]]-tblMonthly[[#This Row],[three_month_average]])
    /ABS(tblMonthly[[#This Row],[three_month_average]])
)</f>
        <v>0</v>
      </c>
      <c r="L7" t="str" cm="1">
        <f t="array" ref="L7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Normal</v>
      </c>
    </row>
    <row r="8" spans="1:12">
      <c r="A8" s="3">
        <v>46082</v>
      </c>
      <c r="B8" s="1" t="s">
        <v>3733</v>
      </c>
      <c r="C8" s="1" t="s">
        <v>3790</v>
      </c>
      <c r="D8" s="1">
        <v>246.9067</v>
      </c>
      <c r="E8">
        <v>11</v>
      </c>
      <c r="F8" s="23" t="str">
        <f>TEXT(tblMonthly[[#This Row],[billing_month]],"yyyymm")&amp;"|"&amp;tblMonthly[[#This Row],[provider_name]]&amp;"|"&amp;tblMonthly[[#This Row],[application]]</f>
        <v>202603|GCP|lakehouse</v>
      </c>
      <c r="G8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0</v>
      </c>
      <c r="H8">
        <f>tblMonthly[[#This Row],[actual_cost]]-tblMonthly[[#This Row],[previous_month_actual]]</f>
        <v>246.9067</v>
      </c>
      <c r="I8" s="25" t="str">
        <f>IF(
    tblMonthly[[#This Row],[previous_month_actual]]=0,
    "",
    tblMonthly[[#This Row],[mom_variance_amount]]/ABS(tblMonthly[[#This Row],[previous_month_actual]])
)</f>
        <v/>
      </c>
      <c r="J8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246.9067</v>
      </c>
      <c r="K8" s="25">
        <f>IF(
    tblMonthly[[#This Row],[three_month_average]]=0,
    "",
    (tblMonthly[[#This Row],[actual_cost]]-tblMonthly[[#This Row],[three_month_average]])
    /ABS(tblMonthly[[#This Row],[three_month_average]])
)</f>
        <v>0</v>
      </c>
      <c r="L8" t="str" cm="1">
        <f t="array" ref="L8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Normal</v>
      </c>
    </row>
    <row r="9" spans="1:12">
      <c r="A9" s="3">
        <v>46082</v>
      </c>
      <c r="B9" s="1" t="s">
        <v>3733</v>
      </c>
      <c r="C9" s="1" t="s">
        <v>3742</v>
      </c>
      <c r="D9" s="1">
        <v>584.77289999999994</v>
      </c>
      <c r="E9">
        <v>10</v>
      </c>
      <c r="F9" s="23" t="str">
        <f>TEXT(tblMonthly[[#This Row],[billing_month]],"yyyymm")&amp;"|"&amp;tblMonthly[[#This Row],[provider_name]]&amp;"|"&amp;tblMonthly[[#This Row],[application]]</f>
        <v>202603|GCP|storefront</v>
      </c>
      <c r="G9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0</v>
      </c>
      <c r="H9">
        <f>tblMonthly[[#This Row],[actual_cost]]-tblMonthly[[#This Row],[previous_month_actual]]</f>
        <v>584.77289999999994</v>
      </c>
      <c r="I9" s="25" t="str">
        <f>IF(
    tblMonthly[[#This Row],[previous_month_actual]]=0,
    "",
    tblMonthly[[#This Row],[mom_variance_amount]]/ABS(tblMonthly[[#This Row],[previous_month_actual]])
)</f>
        <v/>
      </c>
      <c r="J9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584.77289999999994</v>
      </c>
      <c r="K9" s="25">
        <f>IF(
    tblMonthly[[#This Row],[three_month_average]]=0,
    "",
    (tblMonthly[[#This Row],[actual_cost]]-tblMonthly[[#This Row],[three_month_average]])
    /ABS(tblMonthly[[#This Row],[three_month_average]])
)</f>
        <v>0</v>
      </c>
      <c r="L9" t="str" cm="1">
        <f t="array" ref="L9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Normal</v>
      </c>
    </row>
    <row r="10" spans="1:12">
      <c r="A10" s="3">
        <v>46113</v>
      </c>
      <c r="B10" s="1" t="s">
        <v>42</v>
      </c>
      <c r="C10" s="1" t="s">
        <v>124</v>
      </c>
      <c r="D10" s="1">
        <v>6676.5577999999978</v>
      </c>
      <c r="E10">
        <v>280</v>
      </c>
      <c r="F10" s="23" t="str">
        <f>TEXT(tblMonthly[[#This Row],[billing_month]],"yyyymm")&amp;"|"&amp;tblMonthly[[#This Row],[provider_name]]&amp;"|"&amp;tblMonthly[[#This Row],[application]]</f>
        <v>202604|AWS|Analytics</v>
      </c>
      <c r="G10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283.24160000000001</v>
      </c>
      <c r="H10">
        <f>tblMonthly[[#This Row],[actual_cost]]-tblMonthly[[#This Row],[previous_month_actual]]</f>
        <v>6393.3161999999975</v>
      </c>
      <c r="I10" s="25">
        <f>IF(
    tblMonthly[[#This Row],[previous_month_actual]]=0,
    "",
    tblMonthly[[#This Row],[mom_variance_amount]]/ABS(tblMonthly[[#This Row],[previous_month_actual]])
)</f>
        <v>22.571953413622847</v>
      </c>
      <c r="J10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3479.899699999999</v>
      </c>
      <c r="K10" s="25">
        <f>IF(
    tblMonthly[[#This Row],[three_month_average]]=0,
    "",
    (tblMonthly[[#This Row],[actual_cost]]-tblMonthly[[#This Row],[three_month_average]])
    /ABS(tblMonthly[[#This Row],[three_month_average]])
)</f>
        <v>0.91860638971864605</v>
      </c>
      <c r="L10" t="str" cm="1">
        <f t="array" ref="L10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Critical Increase</v>
      </c>
    </row>
    <row r="11" spans="1:12">
      <c r="A11" s="3">
        <v>46113</v>
      </c>
      <c r="B11" s="1" t="s">
        <v>42</v>
      </c>
      <c r="C11" s="1" t="s">
        <v>66</v>
      </c>
      <c r="D11" s="1">
        <v>17008.157699999996</v>
      </c>
      <c r="E11">
        <v>276</v>
      </c>
      <c r="F11" s="23" t="str">
        <f>TEXT(tblMonthly[[#This Row],[billing_month]],"yyyymm")&amp;"|"&amp;tblMonthly[[#This Row],[provider_name]]&amp;"|"&amp;tblMonthly[[#This Row],[application]]</f>
        <v>202604|AWS|Checkout</v>
      </c>
      <c r="G11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364.68549999999999</v>
      </c>
      <c r="H11">
        <f>tblMonthly[[#This Row],[actual_cost]]-tblMonthly[[#This Row],[previous_month_actual]]</f>
        <v>16643.472199999997</v>
      </c>
      <c r="I11" s="25">
        <f>IF(
    tblMonthly[[#This Row],[previous_month_actual]]=0,
    "",
    tblMonthly[[#This Row],[mom_variance_amount]]/ABS(tblMonthly[[#This Row],[previous_month_actual]])
)</f>
        <v>45.637877568480228</v>
      </c>
      <c r="J11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8686.4215999999979</v>
      </c>
      <c r="K11" s="25">
        <f>IF(
    tblMonthly[[#This Row],[three_month_average]]=0,
    "",
    (tblMonthly[[#This Row],[actual_cost]]-tblMonthly[[#This Row],[three_month_average]])
    /ABS(tblMonthly[[#This Row],[three_month_average]])
)</f>
        <v>0.95801660145070555</v>
      </c>
      <c r="L11" t="str" cm="1">
        <f t="array" ref="L11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Critical Increase</v>
      </c>
    </row>
    <row r="12" spans="1:12">
      <c r="A12" s="3">
        <v>46113</v>
      </c>
      <c r="B12" s="1" t="s">
        <v>42</v>
      </c>
      <c r="C12" s="1" t="s">
        <v>56</v>
      </c>
      <c r="D12" s="1">
        <v>1613.8526999999999</v>
      </c>
      <c r="E12">
        <v>45</v>
      </c>
      <c r="F12" s="23" t="str">
        <f>TEXT(tblMonthly[[#This Row],[billing_month]],"yyyymm")&amp;"|"&amp;tblMonthly[[#This Row],[provider_name]]&amp;"|"&amp;tblMonthly[[#This Row],[application]]</f>
        <v>202604|AWS|Unallocated</v>
      </c>
      <c r="G12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239.30160000000001</v>
      </c>
      <c r="H12">
        <f>tblMonthly[[#This Row],[actual_cost]]-tblMonthly[[#This Row],[previous_month_actual]]</f>
        <v>1374.5510999999999</v>
      </c>
      <c r="I12" s="25">
        <f>IF(
    tblMonthly[[#This Row],[previous_month_actual]]=0,
    "",
    tblMonthly[[#This Row],[mom_variance_amount]]/ABS(tblMonthly[[#This Row],[previous_month_actual]])
)</f>
        <v>5.7440113229497829</v>
      </c>
      <c r="J12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926.57714999999996</v>
      </c>
      <c r="K12" s="25">
        <f>IF(
    tblMonthly[[#This Row],[three_month_average]]=0,
    "",
    (tblMonthly[[#This Row],[actual_cost]]-tblMonthly[[#This Row],[three_month_average]])
    /ABS(tblMonthly[[#This Row],[three_month_average]])
)</f>
        <v>0.74173591481292189</v>
      </c>
      <c r="L12" t="str" cm="1">
        <f t="array" ref="L12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Critical Increase</v>
      </c>
    </row>
    <row r="13" spans="1:12">
      <c r="A13" s="3">
        <v>46113</v>
      </c>
      <c r="B13" s="1" t="s">
        <v>3733</v>
      </c>
      <c r="C13" s="1" t="s">
        <v>56</v>
      </c>
      <c r="D13" s="1">
        <v>2118.3359000000005</v>
      </c>
      <c r="E13">
        <v>46</v>
      </c>
      <c r="F13" s="23" t="str">
        <f>TEXT(tblMonthly[[#This Row],[billing_month]],"yyyymm")&amp;"|"&amp;tblMonthly[[#This Row],[provider_name]]&amp;"|"&amp;tblMonthly[[#This Row],[application]]</f>
        <v>202604|GCP|Unallocated</v>
      </c>
      <c r="G13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0</v>
      </c>
      <c r="H13">
        <f>tblMonthly[[#This Row],[actual_cost]]-tblMonthly[[#This Row],[previous_month_actual]]</f>
        <v>2118.3359000000005</v>
      </c>
      <c r="I13" s="25" t="str">
        <f>IF(
    tblMonthly[[#This Row],[previous_month_actual]]=0,
    "",
    tblMonthly[[#This Row],[mom_variance_amount]]/ABS(tblMonthly[[#This Row],[previous_month_actual]])
)</f>
        <v/>
      </c>
      <c r="J13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2118.3359000000005</v>
      </c>
      <c r="K13" s="25">
        <f>IF(
    tblMonthly[[#This Row],[three_month_average]]=0,
    "",
    (tblMonthly[[#This Row],[actual_cost]]-tblMonthly[[#This Row],[three_month_average]])
    /ABS(tblMonthly[[#This Row],[three_month_average]])
)</f>
        <v>0</v>
      </c>
      <c r="L13" t="str" cm="1">
        <f t="array" ref="L13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Normal</v>
      </c>
    </row>
    <row r="14" spans="1:12">
      <c r="A14" s="3">
        <v>46113</v>
      </c>
      <c r="B14" s="1" t="s">
        <v>3733</v>
      </c>
      <c r="C14" s="1" t="s">
        <v>3790</v>
      </c>
      <c r="D14" s="1">
        <v>6922.8599999999951</v>
      </c>
      <c r="E14">
        <v>275</v>
      </c>
      <c r="F14" s="23" t="str">
        <f>TEXT(tblMonthly[[#This Row],[billing_month]],"yyyymm")&amp;"|"&amp;tblMonthly[[#This Row],[provider_name]]&amp;"|"&amp;tblMonthly[[#This Row],[application]]</f>
        <v>202604|GCP|lakehouse</v>
      </c>
      <c r="G14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246.9067</v>
      </c>
      <c r="H14">
        <f>tblMonthly[[#This Row],[actual_cost]]-tblMonthly[[#This Row],[previous_month_actual]]</f>
        <v>6675.9532999999956</v>
      </c>
      <c r="I14" s="25">
        <f>IF(
    tblMonthly[[#This Row],[previous_month_actual]]=0,
    "",
    tblMonthly[[#This Row],[mom_variance_amount]]/ABS(tblMonthly[[#This Row],[previous_month_actual]])
)</f>
        <v>27.038364289020894</v>
      </c>
      <c r="J14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3584.8833499999973</v>
      </c>
      <c r="K14" s="25">
        <f>IF(
    tblMonthly[[#This Row],[three_month_average]]=0,
    "",
    (tblMonthly[[#This Row],[actual_cost]]-tblMonthly[[#This Row],[three_month_average]])
    /ABS(tblMonthly[[#This Row],[three_month_average]])
)</f>
        <v>0.93112559715506515</v>
      </c>
      <c r="L14" t="str" cm="1">
        <f t="array" ref="L14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Critical Increase</v>
      </c>
    </row>
    <row r="15" spans="1:12">
      <c r="A15" s="3">
        <v>46113</v>
      </c>
      <c r="B15" s="1" t="s">
        <v>3733</v>
      </c>
      <c r="C15" s="1" t="s">
        <v>3742</v>
      </c>
      <c r="D15" s="1">
        <v>15334.104100000008</v>
      </c>
      <c r="E15">
        <v>280</v>
      </c>
      <c r="F15" s="23" t="str">
        <f>TEXT(tblMonthly[[#This Row],[billing_month]],"yyyymm")&amp;"|"&amp;tblMonthly[[#This Row],[provider_name]]&amp;"|"&amp;tblMonthly[[#This Row],[application]]</f>
        <v>202604|GCP|storefront</v>
      </c>
      <c r="G15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584.77289999999994</v>
      </c>
      <c r="H15">
        <f>tblMonthly[[#This Row],[actual_cost]]-tblMonthly[[#This Row],[previous_month_actual]]</f>
        <v>14749.331200000008</v>
      </c>
      <c r="I15" s="25">
        <f>IF(
    tblMonthly[[#This Row],[previous_month_actual]]=0,
    "",
    tblMonthly[[#This Row],[mom_variance_amount]]/ABS(tblMonthly[[#This Row],[previous_month_actual]])
)</f>
        <v>25.222323401101537</v>
      </c>
      <c r="J15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7959.4385000000038</v>
      </c>
      <c r="K15" s="25">
        <f>IF(
    tblMonthly[[#This Row],[three_month_average]]=0,
    "",
    (tblMonthly[[#This Row],[actual_cost]]-tblMonthly[[#This Row],[three_month_average]])
    /ABS(tblMonthly[[#This Row],[three_month_average]])
)</f>
        <v>0.92653088531307837</v>
      </c>
      <c r="L15" t="str" cm="1">
        <f t="array" ref="L15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Critical Increase</v>
      </c>
    </row>
    <row r="16" spans="1:12">
      <c r="A16" s="3">
        <v>46143</v>
      </c>
      <c r="B16" s="1" t="s">
        <v>42</v>
      </c>
      <c r="C16" s="1" t="s">
        <v>124</v>
      </c>
      <c r="D16" s="1">
        <v>6096.8632999999954</v>
      </c>
      <c r="E16">
        <v>292</v>
      </c>
      <c r="F16" s="23" t="str">
        <f>TEXT(tblMonthly[[#This Row],[billing_month]],"yyyymm")&amp;"|"&amp;tblMonthly[[#This Row],[provider_name]]&amp;"|"&amp;tblMonthly[[#This Row],[application]]</f>
        <v>202605|AWS|Analytics</v>
      </c>
      <c r="G16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6676.5577999999978</v>
      </c>
      <c r="H16">
        <f>tblMonthly[[#This Row],[actual_cost]]-tblMonthly[[#This Row],[previous_month_actual]]</f>
        <v>-579.69450000000234</v>
      </c>
      <c r="I16" s="25">
        <f>IF(
    tblMonthly[[#This Row],[previous_month_actual]]=0,
    "",
    tblMonthly[[#This Row],[mom_variance_amount]]/ABS(tblMonthly[[#This Row],[previous_month_actual]])
)</f>
        <v>-8.6825354825805973E-2</v>
      </c>
      <c r="J16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4352.2208999999975</v>
      </c>
      <c r="K16" s="25">
        <f>IF(
    tblMonthly[[#This Row],[three_month_average]]=0,
    "",
    (tblMonthly[[#This Row],[actual_cost]]-tblMonthly[[#This Row],[three_month_average]])
    /ABS(tblMonthly[[#This Row],[three_month_average]])
)</f>
        <v>0.40086255732102177</v>
      </c>
      <c r="L16" t="str" cm="1">
        <f t="array" ref="L16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Normal</v>
      </c>
    </row>
    <row r="17" spans="1:12">
      <c r="A17" s="3">
        <v>46143</v>
      </c>
      <c r="B17" s="1" t="s">
        <v>42</v>
      </c>
      <c r="C17" s="1" t="s">
        <v>66</v>
      </c>
      <c r="D17" s="1">
        <v>17463.053199999988</v>
      </c>
      <c r="E17">
        <v>290</v>
      </c>
      <c r="F17" s="23" t="str">
        <f>TEXT(tblMonthly[[#This Row],[billing_month]],"yyyymm")&amp;"|"&amp;tblMonthly[[#This Row],[provider_name]]&amp;"|"&amp;tblMonthly[[#This Row],[application]]</f>
        <v>202605|AWS|Checkout</v>
      </c>
      <c r="G17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17008.157699999996</v>
      </c>
      <c r="H17">
        <f>tblMonthly[[#This Row],[actual_cost]]-tblMonthly[[#This Row],[previous_month_actual]]</f>
        <v>454.89549999999144</v>
      </c>
      <c r="I17" s="25">
        <f>IF(
    tblMonthly[[#This Row],[previous_month_actual]]=0,
    "",
    tblMonthly[[#This Row],[mom_variance_amount]]/ABS(tblMonthly[[#This Row],[previous_month_actual]])
)</f>
        <v>2.6745724494310841E-2</v>
      </c>
      <c r="J17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11611.965466666661</v>
      </c>
      <c r="K17" s="25">
        <f>IF(
    tblMonthly[[#This Row],[three_month_average]]=0,
    "",
    (tblMonthly[[#This Row],[actual_cost]]-tblMonthly[[#This Row],[three_month_average]])
    /ABS(tblMonthly[[#This Row],[three_month_average]])
)</f>
        <v>0.50388435533411413</v>
      </c>
      <c r="L17" t="str" cm="1">
        <f t="array" ref="L17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Normal</v>
      </c>
    </row>
    <row r="18" spans="1:12">
      <c r="A18" s="3">
        <v>46143</v>
      </c>
      <c r="B18" s="1" t="s">
        <v>42</v>
      </c>
      <c r="C18" s="1" t="s">
        <v>56</v>
      </c>
      <c r="D18" s="1">
        <v>1954.6146999999996</v>
      </c>
      <c r="E18">
        <v>39</v>
      </c>
      <c r="F18" s="23" t="str">
        <f>TEXT(tblMonthly[[#This Row],[billing_month]],"yyyymm")&amp;"|"&amp;tblMonthly[[#This Row],[provider_name]]&amp;"|"&amp;tblMonthly[[#This Row],[application]]</f>
        <v>202605|AWS|Unallocated</v>
      </c>
      <c r="G18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1613.8526999999999</v>
      </c>
      <c r="H18">
        <f>tblMonthly[[#This Row],[actual_cost]]-tblMonthly[[#This Row],[previous_month_actual]]</f>
        <v>340.76199999999972</v>
      </c>
      <c r="I18" s="25">
        <f>IF(
    tblMonthly[[#This Row],[previous_month_actual]]=0,
    "",
    tblMonthly[[#This Row],[mom_variance_amount]]/ABS(tblMonthly[[#This Row],[previous_month_actual]])
)</f>
        <v>0.21114814257831568</v>
      </c>
      <c r="J18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1269.256333333333</v>
      </c>
      <c r="K18" s="25">
        <f>IF(
    tblMonthly[[#This Row],[three_month_average]]=0,
    "",
    (tblMonthly[[#This Row],[actual_cost]]-tblMonthly[[#This Row],[three_month_average]])
    /ABS(tblMonthly[[#This Row],[three_month_average]])
)</f>
        <v>0.53996844346387618</v>
      </c>
      <c r="L18" t="str" cm="1">
        <f t="array" ref="L18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Normal</v>
      </c>
    </row>
    <row r="19" spans="1:12">
      <c r="A19" s="3">
        <v>46143</v>
      </c>
      <c r="B19" s="1" t="s">
        <v>3733</v>
      </c>
      <c r="C19" s="1" t="s">
        <v>56</v>
      </c>
      <c r="D19" s="1">
        <v>1708.0051000000003</v>
      </c>
      <c r="E19">
        <v>45</v>
      </c>
      <c r="F19" s="23" t="str">
        <f>TEXT(tblMonthly[[#This Row],[billing_month]],"yyyymm")&amp;"|"&amp;tblMonthly[[#This Row],[provider_name]]&amp;"|"&amp;tblMonthly[[#This Row],[application]]</f>
        <v>202605|GCP|Unallocated</v>
      </c>
      <c r="G19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2118.3359000000005</v>
      </c>
      <c r="H19">
        <f>tblMonthly[[#This Row],[actual_cost]]-tblMonthly[[#This Row],[previous_month_actual]]</f>
        <v>-410.33080000000018</v>
      </c>
      <c r="I19" s="25">
        <f>IF(
    tblMonthly[[#This Row],[previous_month_actual]]=0,
    "",
    tblMonthly[[#This Row],[mom_variance_amount]]/ABS(tblMonthly[[#This Row],[previous_month_actual]])
)</f>
        <v>-0.19370431289957371</v>
      </c>
      <c r="J19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1913.1705000000004</v>
      </c>
      <c r="K19" s="25">
        <f>IF(
    tblMonthly[[#This Row],[three_month_average]]=0,
    "",
    (tblMonthly[[#This Row],[actual_cost]]-tblMonthly[[#This Row],[three_month_average]])
    /ABS(tblMonthly[[#This Row],[three_month_average]])
)</f>
        <v>-0.10723842961199749</v>
      </c>
      <c r="L19" t="str" cm="1">
        <f t="array" ref="L19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Normal</v>
      </c>
    </row>
    <row r="20" spans="1:12">
      <c r="A20" s="3">
        <v>46143</v>
      </c>
      <c r="B20" s="1" t="s">
        <v>3733</v>
      </c>
      <c r="C20" s="1" t="s">
        <v>3790</v>
      </c>
      <c r="D20" s="1">
        <v>6662.8666000000003</v>
      </c>
      <c r="E20">
        <v>284</v>
      </c>
      <c r="F20" s="23" t="str">
        <f>TEXT(tblMonthly[[#This Row],[billing_month]],"yyyymm")&amp;"|"&amp;tblMonthly[[#This Row],[provider_name]]&amp;"|"&amp;tblMonthly[[#This Row],[application]]</f>
        <v>202605|GCP|lakehouse</v>
      </c>
      <c r="G20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6922.8599999999951</v>
      </c>
      <c r="H20">
        <f>tblMonthly[[#This Row],[actual_cost]]-tblMonthly[[#This Row],[previous_month_actual]]</f>
        <v>-259.99339999999484</v>
      </c>
      <c r="I20" s="25">
        <f>IF(
    tblMonthly[[#This Row],[previous_month_actual]]=0,
    "",
    tblMonthly[[#This Row],[mom_variance_amount]]/ABS(tblMonthly[[#This Row],[previous_month_actual]])
)</f>
        <v>-3.755577896996256E-2</v>
      </c>
      <c r="J20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4610.8777666666647</v>
      </c>
      <c r="K20" s="25">
        <f>IF(
    tblMonthly[[#This Row],[three_month_average]]=0,
    "",
    (tblMonthly[[#This Row],[actual_cost]]-tblMonthly[[#This Row],[three_month_average]])
    /ABS(tblMonthly[[#This Row],[three_month_average]])
)</f>
        <v>0.44503214727741025</v>
      </c>
      <c r="L20" t="str" cm="1">
        <f t="array" ref="L20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Normal</v>
      </c>
    </row>
    <row r="21" spans="1:12">
      <c r="A21" s="3">
        <v>46143</v>
      </c>
      <c r="B21" s="1" t="s">
        <v>3733</v>
      </c>
      <c r="C21" s="1" t="s">
        <v>3742</v>
      </c>
      <c r="D21" s="1">
        <v>16629.269099999983</v>
      </c>
      <c r="E21">
        <v>292</v>
      </c>
      <c r="F21" s="23" t="str">
        <f>TEXT(tblMonthly[[#This Row],[billing_month]],"yyyymm")&amp;"|"&amp;tblMonthly[[#This Row],[provider_name]]&amp;"|"&amp;tblMonthly[[#This Row],[application]]</f>
        <v>202605|GCP|storefront</v>
      </c>
      <c r="G21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15334.104100000008</v>
      </c>
      <c r="H21">
        <f>tblMonthly[[#This Row],[actual_cost]]-tblMonthly[[#This Row],[previous_month_actual]]</f>
        <v>1295.1649999999754</v>
      </c>
      <c r="I21" s="25">
        <f>IF(
    tblMonthly[[#This Row],[previous_month_actual]]=0,
    "",
    tblMonthly[[#This Row],[mom_variance_amount]]/ABS(tblMonthly[[#This Row],[previous_month_actual]])
)</f>
        <v>8.4463036872168801E-2</v>
      </c>
      <c r="J21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10849.38203333333</v>
      </c>
      <c r="K21" s="25">
        <f>IF(
    tblMonthly[[#This Row],[three_month_average]]=0,
    "",
    (tblMonthly[[#This Row],[actual_cost]]-tblMonthly[[#This Row],[three_month_average]])
    /ABS(tblMonthly[[#This Row],[three_month_average]])
)</f>
        <v>0.53273882778841175</v>
      </c>
      <c r="L21" t="str" cm="1">
        <f t="array" ref="L21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Normal</v>
      </c>
    </row>
    <row r="22" spans="1:12">
      <c r="A22" s="3">
        <v>46174</v>
      </c>
      <c r="B22" s="1" t="s">
        <v>42</v>
      </c>
      <c r="C22" s="1" t="s">
        <v>124</v>
      </c>
      <c r="D22" s="1">
        <v>6062.1377999999995</v>
      </c>
      <c r="E22">
        <v>256</v>
      </c>
      <c r="F22" s="23" t="str">
        <f>TEXT(tblMonthly[[#This Row],[billing_month]],"yyyymm")&amp;"|"&amp;tblMonthly[[#This Row],[provider_name]]&amp;"|"&amp;tblMonthly[[#This Row],[application]]</f>
        <v>202606|AWS|Analytics</v>
      </c>
      <c r="G22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6096.8632999999954</v>
      </c>
      <c r="H22">
        <f>tblMonthly[[#This Row],[actual_cost]]-tblMonthly[[#This Row],[previous_month_actual]]</f>
        <v>-34.725499999995918</v>
      </c>
      <c r="I22" s="25">
        <f>IF(
    tblMonthly[[#This Row],[previous_month_actual]]=0,
    "",
    tblMonthly[[#This Row],[mom_variance_amount]]/ABS(tblMonthly[[#This Row],[previous_month_actual]])
)</f>
        <v>-5.6956336875711062E-3</v>
      </c>
      <c r="J22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6278.5196333333306</v>
      </c>
      <c r="K22" s="25">
        <f>IF(
    tblMonthly[[#This Row],[three_month_average]]=0,
    "",
    (tblMonthly[[#This Row],[actual_cost]]-tblMonthly[[#This Row],[three_month_average]])
    /ABS(tblMonthly[[#This Row],[three_month_average]])
)</f>
        <v>-3.4463830006127058E-2</v>
      </c>
      <c r="L22" t="str" cm="1">
        <f t="array" ref="L22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Normal</v>
      </c>
    </row>
    <row r="23" spans="1:12">
      <c r="A23" s="3">
        <v>46174</v>
      </c>
      <c r="B23" s="1" t="s">
        <v>42</v>
      </c>
      <c r="C23" s="1" t="s">
        <v>66</v>
      </c>
      <c r="D23" s="1">
        <v>10914.776100000005</v>
      </c>
      <c r="E23">
        <v>250</v>
      </c>
      <c r="F23" s="23" t="str">
        <f>TEXT(tblMonthly[[#This Row],[billing_month]],"yyyymm")&amp;"|"&amp;tblMonthly[[#This Row],[provider_name]]&amp;"|"&amp;tblMonthly[[#This Row],[application]]</f>
        <v>202606|AWS|Checkout</v>
      </c>
      <c r="G23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17463.053199999988</v>
      </c>
      <c r="H23">
        <f>tblMonthly[[#This Row],[actual_cost]]-tblMonthly[[#This Row],[previous_month_actual]]</f>
        <v>-6548.277099999983</v>
      </c>
      <c r="I23" s="25">
        <f>IF(
    tblMonthly[[#This Row],[previous_month_actual]]=0,
    "",
    tblMonthly[[#This Row],[mom_variance_amount]]/ABS(tblMonthly[[#This Row],[previous_month_actual]])
)</f>
        <v>-0.37497893552772249</v>
      </c>
      <c r="J23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15128.662333333328</v>
      </c>
      <c r="K23" s="25">
        <f>IF(
    tblMonthly[[#This Row],[three_month_average]]=0,
    "",
    (tblMonthly[[#This Row],[actual_cost]]-tblMonthly[[#This Row],[three_month_average]])
    /ABS(tblMonthly[[#This Row],[three_month_average]])
)</f>
        <v>-0.27853660426069338</v>
      </c>
      <c r="L23" t="str" cm="1">
        <f t="array" ref="L23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Normal</v>
      </c>
    </row>
    <row r="24" spans="1:12">
      <c r="A24" s="3">
        <v>46174</v>
      </c>
      <c r="B24" s="1" t="s">
        <v>42</v>
      </c>
      <c r="C24" s="1" t="s">
        <v>56</v>
      </c>
      <c r="D24" s="1">
        <v>2374.4002999999998</v>
      </c>
      <c r="E24">
        <v>55</v>
      </c>
      <c r="F24" s="23" t="str">
        <f>TEXT(tblMonthly[[#This Row],[billing_month]],"yyyymm")&amp;"|"&amp;tblMonthly[[#This Row],[provider_name]]&amp;"|"&amp;tblMonthly[[#This Row],[application]]</f>
        <v>202606|AWS|Unallocated</v>
      </c>
      <c r="G24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1954.6146999999996</v>
      </c>
      <c r="H24">
        <f>tblMonthly[[#This Row],[actual_cost]]-tblMonthly[[#This Row],[previous_month_actual]]</f>
        <v>419.78560000000016</v>
      </c>
      <c r="I24" s="25">
        <f>IF(
    tblMonthly[[#This Row],[previous_month_actual]]=0,
    "",
    tblMonthly[[#This Row],[mom_variance_amount]]/ABS(tblMonthly[[#This Row],[previous_month_actual]])
)</f>
        <v>0.21476641918225634</v>
      </c>
      <c r="J24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1980.9558999999997</v>
      </c>
      <c r="K24" s="25">
        <f>IF(
    tblMonthly[[#This Row],[three_month_average]]=0,
    "",
    (tblMonthly[[#This Row],[actual_cost]]-tblMonthly[[#This Row],[three_month_average]])
    /ABS(tblMonthly[[#This Row],[three_month_average]])
)</f>
        <v>0.19861340679012598</v>
      </c>
      <c r="L24" t="str" cm="1">
        <f t="array" ref="L24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Normal</v>
      </c>
    </row>
    <row r="25" spans="1:12">
      <c r="A25" s="3">
        <v>46174</v>
      </c>
      <c r="B25" s="1" t="s">
        <v>3733</v>
      </c>
      <c r="C25" s="1" t="s">
        <v>56</v>
      </c>
      <c r="D25" s="1">
        <v>1436.0996000000002</v>
      </c>
      <c r="E25">
        <v>32</v>
      </c>
      <c r="F25" s="23" t="str">
        <f>TEXT(tblMonthly[[#This Row],[billing_month]],"yyyymm")&amp;"|"&amp;tblMonthly[[#This Row],[provider_name]]&amp;"|"&amp;tblMonthly[[#This Row],[application]]</f>
        <v>202606|GCP|Unallocated</v>
      </c>
      <c r="G25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1708.0051000000003</v>
      </c>
      <c r="H25">
        <f>tblMonthly[[#This Row],[actual_cost]]-tblMonthly[[#This Row],[previous_month_actual]]</f>
        <v>-271.90550000000007</v>
      </c>
      <c r="I25" s="25">
        <f>IF(
    tblMonthly[[#This Row],[previous_month_actual]]=0,
    "",
    tblMonthly[[#This Row],[mom_variance_amount]]/ABS(tblMonthly[[#This Row],[previous_month_actual]])
)</f>
        <v>-0.15919478226382347</v>
      </c>
      <c r="J25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1754.1468666666669</v>
      </c>
      <c r="K25" s="25">
        <f>IF(
    tblMonthly[[#This Row],[three_month_average]]=0,
    "",
    (tblMonthly[[#This Row],[actual_cost]]-tblMonthly[[#This Row],[three_month_average]])
    /ABS(tblMonthly[[#This Row],[three_month_average]])
)</f>
        <v>-0.18131165223983714</v>
      </c>
      <c r="L25" t="str" cm="1">
        <f t="array" ref="L25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Normal</v>
      </c>
    </row>
    <row r="26" spans="1:12">
      <c r="A26" s="3">
        <v>46174</v>
      </c>
      <c r="B26" s="1" t="s">
        <v>3733</v>
      </c>
      <c r="C26" s="1" t="s">
        <v>3790</v>
      </c>
      <c r="D26" s="1">
        <v>6860.4492999999984</v>
      </c>
      <c r="E26">
        <v>265</v>
      </c>
      <c r="F26" s="23" t="str">
        <f>TEXT(tblMonthly[[#This Row],[billing_month]],"yyyymm")&amp;"|"&amp;tblMonthly[[#This Row],[provider_name]]&amp;"|"&amp;tblMonthly[[#This Row],[application]]</f>
        <v>202606|GCP|lakehouse</v>
      </c>
      <c r="G26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6662.8666000000003</v>
      </c>
      <c r="H26">
        <f>tblMonthly[[#This Row],[actual_cost]]-tblMonthly[[#This Row],[previous_month_actual]]</f>
        <v>197.58269999999811</v>
      </c>
      <c r="I26" s="25">
        <f>IF(
    tblMonthly[[#This Row],[previous_month_actual]]=0,
    "",
    tblMonthly[[#This Row],[mom_variance_amount]]/ABS(tblMonthly[[#This Row],[previous_month_actual]])
)</f>
        <v>2.9654308252246579E-2</v>
      </c>
      <c r="J26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6815.3919666666652</v>
      </c>
      <c r="K26" s="25">
        <f>IF(
    tblMonthly[[#This Row],[three_month_average]]=0,
    "",
    (tblMonthly[[#This Row],[actual_cost]]-tblMonthly[[#This Row],[three_month_average]])
    /ABS(tblMonthly[[#This Row],[three_month_average]])
)</f>
        <v>6.6111140127675218E-3</v>
      </c>
      <c r="L26" t="str" cm="1">
        <f t="array" ref="L26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Normal</v>
      </c>
    </row>
    <row r="27" spans="1:12">
      <c r="A27" s="3">
        <v>46174</v>
      </c>
      <c r="B27" s="1" t="s">
        <v>3733</v>
      </c>
      <c r="C27" s="1" t="s">
        <v>3742</v>
      </c>
      <c r="D27" s="1">
        <v>10382.206200000006</v>
      </c>
      <c r="E27">
        <v>264</v>
      </c>
      <c r="F27" s="23" t="str">
        <f>TEXT(tblMonthly[[#This Row],[billing_month]],"yyyymm")&amp;"|"&amp;tblMonthly[[#This Row],[provider_name]]&amp;"|"&amp;tblMonthly[[#This Row],[application]]</f>
        <v>202606|GCP|storefront</v>
      </c>
      <c r="G27">
        <f>SUMIFS(
    tblMonthly[actual_cost],
    tblMonthly[billing_month],EDATE(tblMonthly[[#This Row],[billing_month]],-1),
    tblMonthly[provider_name],tblMonthly[[#This Row],[provider_name]],
    tblMonthly[application],tblMonthly[[#This Row],[application]]
)</f>
        <v>16629.269099999983</v>
      </c>
      <c r="H27">
        <f>tblMonthly[[#This Row],[actual_cost]]-tblMonthly[[#This Row],[previous_month_actual]]</f>
        <v>-6247.0628999999772</v>
      </c>
      <c r="I27" s="25">
        <f>IF(
    tblMonthly[[#This Row],[previous_month_actual]]=0,
    "",
    tblMonthly[[#This Row],[mom_variance_amount]]/ABS(tblMonthly[[#This Row],[previous_month_actual]])
)</f>
        <v>-0.37566671526170586</v>
      </c>
      <c r="J27">
        <f>_xlfn.LET(
    _xlpm.CurrentMonth,tblMonthly[[#This Row],[billing_month]],
    _xlpm.StartMonth,EDATE(_xlpm.CurrentMonth,-2),
    _xlpm.TotalCost,
        SUMIFS(
            tblMonthly[actual_cost],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_xlpm.MonthCount,
        COUNTIFS(
            tblMonthly[provider_name],tblMonthly[[#This Row],[provider_name]],
            tblMonthly[application],tblMonthly[[#This Row],[application]],
            tblMonthly[billing_month],"&gt;="&amp;_xlpm.StartMonth,
            tblMonthly[billing_month],"&lt;="&amp;_xlpm.CurrentMonth
        ),
    IFERROR(_xlpm.TotalCost/_xlpm.MonthCount,0)
)</f>
        <v>14115.193133333332</v>
      </c>
      <c r="K27" s="25">
        <f>IF(
    tblMonthly[[#This Row],[three_month_average]]=0,
    "",
    (tblMonthly[[#This Row],[actual_cost]]-tblMonthly[[#This Row],[three_month_average]])
    /ABS(tblMonthly[[#This Row],[three_month_average]])
)</f>
        <v>-0.26446587716308306</v>
      </c>
      <c r="L27" t="str" cm="1">
        <f t="array" ref="L27">_xlfn.IFS(
    tblMonthly[[#This Row],[vs_three_month_average_pct]]="","No Baseline",
    tblMonthly[[#This Row],[vs_three_month_average_pct]]&gt;=Assumptions!$B$6,"Critical Increase",
    tblMonthly[[#This Row],[vs_three_month_average_pct]]&gt;=Assumptions!$B$5,"Watch",
    tblMonthly[[#This Row],[vs_three_month_average_pct]]&lt;=-Assumptions!$B$5,"Cost Reduction",
    TRUE,"Normal"
)</f>
        <v>Normal</v>
      </c>
    </row>
  </sheetData>
  <mergeCells count="1">
    <mergeCell ref="A1:D2"/>
  </mergeCells>
  <conditionalFormatting sqref="L5:L27">
    <cfRule type="expression" dxfId="6" priority="1">
      <formula>$L5="No Baseline"</formula>
    </cfRule>
    <cfRule type="expression" dxfId="5" priority="2">
      <formula>$L5="Normal"</formula>
    </cfRule>
    <cfRule type="expression" dxfId="4" priority="3">
      <formula>$L5="Cost Reduction"</formula>
    </cfRule>
    <cfRule type="expression" dxfId="3" priority="4">
      <formula>$L5="Watch"</formula>
    </cfRule>
    <cfRule type="expression" dxfId="2" priority="5">
      <formula>$L5="Critical Increase"</formula>
    </cfRule>
    <cfRule type="expression" dxfId="1" priority="8">
      <formula>"$L=""Normal"""</formula>
    </cfRule>
  </conditionalFormatting>
  <conditionalFormatting sqref="L4">
    <cfRule type="expression" dxfId="0" priority="6">
      <formula>$L4="Critical Increase"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805BF-5FC2-49B0-BB2D-AE5AB2347A40}">
  <dimension ref="A1:P7"/>
  <sheetViews>
    <sheetView workbookViewId="0">
      <selection activeCell="H15" sqref="H15"/>
    </sheetView>
  </sheetViews>
  <sheetFormatPr defaultRowHeight="14.4"/>
  <cols>
    <col min="1" max="1" width="15.21875" bestFit="1" customWidth="1"/>
    <col min="2" max="2" width="16.33203125" bestFit="1" customWidth="1"/>
    <col min="3" max="3" width="12.88671875" bestFit="1" customWidth="1"/>
    <col min="4" max="4" width="12.77734375" bestFit="1" customWidth="1"/>
    <col min="5" max="5" width="23.33203125" bestFit="1" customWidth="1"/>
    <col min="6" max="6" width="12.21875" customWidth="1"/>
    <col min="8" max="8" width="18.44140625" customWidth="1"/>
    <col min="11" max="11" width="18.77734375" customWidth="1"/>
    <col min="14" max="14" width="10.109375" customWidth="1"/>
    <col min="15" max="15" width="8.33203125" customWidth="1"/>
  </cols>
  <sheetData>
    <row r="1" spans="1:16" ht="28.8">
      <c r="A1" t="s">
        <v>39</v>
      </c>
      <c r="B1" t="s">
        <v>1</v>
      </c>
      <c r="C1" t="s">
        <v>27</v>
      </c>
      <c r="D1" t="s">
        <v>7497</v>
      </c>
      <c r="E1" t="s">
        <v>7433</v>
      </c>
      <c r="F1" t="s">
        <v>7475</v>
      </c>
      <c r="G1" t="s">
        <v>7498</v>
      </c>
      <c r="H1" t="s">
        <v>7499</v>
      </c>
      <c r="I1" t="s">
        <v>7500</v>
      </c>
      <c r="J1" t="s">
        <v>7501</v>
      </c>
      <c r="K1" t="s">
        <v>7502</v>
      </c>
      <c r="L1" t="s">
        <v>7503</v>
      </c>
      <c r="M1" t="s">
        <v>7504</v>
      </c>
      <c r="N1" t="s">
        <v>7505</v>
      </c>
      <c r="O1" s="30" t="s">
        <v>7506</v>
      </c>
      <c r="P1" t="s">
        <v>7507</v>
      </c>
    </row>
    <row r="2" spans="1:16">
      <c r="A2" s="3">
        <v>46174</v>
      </c>
      <c r="B2" s="1" t="s">
        <v>42</v>
      </c>
      <c r="C2" s="1" t="s">
        <v>124</v>
      </c>
      <c r="D2">
        <v>6062.1377999999995</v>
      </c>
      <c r="E2" t="s">
        <v>7489</v>
      </c>
      <c r="F2">
        <f>_xlfn.XLOOKUP(E2,tblBudget[budget_key],tblBudget[approved_budget],0)</f>
        <v>7221.3649164799981</v>
      </c>
      <c r="G2">
        <f>DAY(Assumptions!$B$5)</f>
        <v>29</v>
      </c>
      <c r="H2">
        <f>DAY(EOMONTH(Assumptions!$B$5,0))</f>
        <v>30</v>
      </c>
      <c r="I2">
        <f t="shared" ref="I2:I7" si="0">IFERROR(D2/G2,0)</f>
        <v>209.03923448275862</v>
      </c>
      <c r="J2">
        <f t="shared" ref="J2:J7" si="1">I2*H2</f>
        <v>6271.1770344827582</v>
      </c>
      <c r="K2">
        <f>IFERROR(AVERAGEIFS(tblMonthly[actual_cost],tblMonthly[provider_name],B2,tblMonthly[application],C2,tblMonthly[billing_month],"&gt;="&amp;EDATE(A2,-Assumptions!$B$12),tblMonthly[billing_month],"&lt;"&amp;A2),0)</f>
        <v>6386.7105499999961</v>
      </c>
      <c r="L2">
        <f>MAX(D2,J2*Assumptions!$B$6+K2*Assumptions!$B$7)</f>
        <v>6305.83708913793</v>
      </c>
      <c r="M2">
        <f t="shared" ref="M2:M7" si="2">L2-F2</f>
        <v>-915.52782734206812</v>
      </c>
      <c r="N2" s="25">
        <f t="shared" ref="N2:N7" si="3">IF(F2=0,"",M2/ABS(F2))</f>
        <v>-0.12678044080735024</v>
      </c>
      <c r="O2" s="37">
        <f t="shared" ref="O2:O7" si="4">IFERROR(L2/F2,0)</f>
        <v>0.87321955919264971</v>
      </c>
      <c r="P2" t="str">
        <f t="shared" ref="P2:P7" si="5">IF(F2=0,"No Budget",IF(L2&gt;F2,"Forecast Over Budget","Forecast Within Budget"))</f>
        <v>Forecast Within Budget</v>
      </c>
    </row>
    <row r="3" spans="1:16">
      <c r="A3" s="3">
        <v>46174</v>
      </c>
      <c r="B3" s="1" t="s">
        <v>42</v>
      </c>
      <c r="C3" s="1" t="s">
        <v>66</v>
      </c>
      <c r="D3">
        <v>10914.776100000005</v>
      </c>
      <c r="E3" t="s">
        <v>7490</v>
      </c>
      <c r="F3">
        <f>_xlfn.XLOOKUP(E3,tblBudget[budget_key],tblBudget[approved_budget],0)</f>
        <v>18396.023368319999</v>
      </c>
      <c r="G3">
        <f>DAY(Assumptions!$B$5)</f>
        <v>29</v>
      </c>
      <c r="H3">
        <f>DAY(EOMONTH(Assumptions!$B$5,0))</f>
        <v>30</v>
      </c>
      <c r="I3">
        <f t="shared" si="0"/>
        <v>376.37158965517256</v>
      </c>
      <c r="J3">
        <f t="shared" si="1"/>
        <v>11291.147689655176</v>
      </c>
      <c r="K3">
        <f>IFERROR(AVERAGEIFS(tblMonthly[actual_cost],tblMonthly[provider_name],B3,tblMonthly[application],C3,tblMonthly[billing_month],"&gt;="&amp;EDATE(A3,-Assumptions!$B$12),tblMonthly[billing_month],"&lt;"&amp;A3),0)</f>
        <v>17235.605449999992</v>
      </c>
      <c r="L3">
        <f>MAX(D3,J3*Assumptions!$B$6+K3*Assumptions!$B$7)</f>
        <v>13074.48501775862</v>
      </c>
      <c r="M3">
        <f t="shared" si="2"/>
        <v>-5321.538350561379</v>
      </c>
      <c r="N3" s="25">
        <f t="shared" si="3"/>
        <v>-0.28927655961372939</v>
      </c>
      <c r="O3" s="25">
        <f t="shared" si="4"/>
        <v>0.71072344038627056</v>
      </c>
      <c r="P3" t="str">
        <f t="shared" si="5"/>
        <v>Forecast Within Budget</v>
      </c>
    </row>
    <row r="4" spans="1:16">
      <c r="A4" s="3">
        <v>46174</v>
      </c>
      <c r="B4" s="1" t="s">
        <v>42</v>
      </c>
      <c r="C4" s="1" t="s">
        <v>56</v>
      </c>
      <c r="D4">
        <v>2374.4002999999998</v>
      </c>
      <c r="E4" t="s">
        <v>7491</v>
      </c>
      <c r="F4">
        <f>_xlfn.XLOOKUP(E4,tblBudget[budget_key],tblBudget[approved_budget],0)</f>
        <v>1745.5430803200002</v>
      </c>
      <c r="G4">
        <f>DAY(Assumptions!$B$5)</f>
        <v>29</v>
      </c>
      <c r="H4">
        <f>DAY(EOMONTH(Assumptions!$B$5,0))</f>
        <v>30</v>
      </c>
      <c r="I4">
        <f t="shared" si="0"/>
        <v>81.87587241379309</v>
      </c>
      <c r="J4">
        <f t="shared" si="1"/>
        <v>2456.2761724137927</v>
      </c>
      <c r="K4">
        <f>IFERROR(AVERAGEIFS(tblMonthly[actual_cost],tblMonthly[provider_name],B4,tblMonthly[application],C4,tblMonthly[billing_month],"&gt;="&amp;EDATE(A4,-Assumptions!$B$12),tblMonthly[billing_month],"&lt;"&amp;A4),0)</f>
        <v>1784.2336999999998</v>
      </c>
      <c r="L4">
        <f>MAX(D4,J4*Assumptions!$B$6+K4*Assumptions!$B$7)</f>
        <v>2374.4002999999998</v>
      </c>
      <c r="M4">
        <f t="shared" si="2"/>
        <v>628.85721967999962</v>
      </c>
      <c r="N4" s="25">
        <f t="shared" si="3"/>
        <v>0.36026450837564827</v>
      </c>
      <c r="O4" s="25">
        <f t="shared" si="4"/>
        <v>1.3602645083756484</v>
      </c>
      <c r="P4" t="str">
        <f t="shared" si="5"/>
        <v>Forecast Over Budget</v>
      </c>
    </row>
    <row r="5" spans="1:16">
      <c r="A5" s="3">
        <v>46174</v>
      </c>
      <c r="B5" s="1" t="s">
        <v>3733</v>
      </c>
      <c r="C5" s="1" t="s">
        <v>56</v>
      </c>
      <c r="D5">
        <v>1436.0996000000002</v>
      </c>
      <c r="E5" t="s">
        <v>7492</v>
      </c>
      <c r="F5">
        <f>_xlfn.XLOOKUP(E5,tblBudget[budget_key],tblBudget[approved_budget],0)</f>
        <v>2380.1622172400007</v>
      </c>
      <c r="G5">
        <f>DAY(Assumptions!$B$5)</f>
        <v>29</v>
      </c>
      <c r="H5">
        <f>DAY(EOMONTH(Assumptions!$B$5,0))</f>
        <v>30</v>
      </c>
      <c r="I5">
        <f t="shared" si="0"/>
        <v>49.520675862068977</v>
      </c>
      <c r="J5">
        <f t="shared" si="1"/>
        <v>1485.6202758620693</v>
      </c>
      <c r="K5">
        <f>IFERROR(AVERAGEIFS(tblMonthly[actual_cost],tblMonthly[provider_name],B5,tblMonthly[application],C5,tblMonthly[billing_month],"&gt;="&amp;EDATE(A5,-Assumptions!$B$12),tblMonthly[billing_month],"&lt;"&amp;A5),0)</f>
        <v>1913.1705000000004</v>
      </c>
      <c r="L5">
        <f>MAX(D5,J5*Assumptions!$B$6+K5*Assumptions!$B$7)</f>
        <v>1613.8853431034486</v>
      </c>
      <c r="M5">
        <f t="shared" si="2"/>
        <v>-766.27687413655212</v>
      </c>
      <c r="N5" s="25">
        <f t="shared" si="3"/>
        <v>-0.32194313000443936</v>
      </c>
      <c r="O5" s="25">
        <f t="shared" si="4"/>
        <v>0.6780568699955607</v>
      </c>
      <c r="P5" t="str">
        <f t="shared" si="5"/>
        <v>Forecast Within Budget</v>
      </c>
    </row>
    <row r="6" spans="1:16">
      <c r="A6" s="3">
        <v>46174</v>
      </c>
      <c r="B6" s="1" t="s">
        <v>3733</v>
      </c>
      <c r="C6" s="1" t="s">
        <v>3790</v>
      </c>
      <c r="D6">
        <v>6860.4492999999984</v>
      </c>
      <c r="E6" t="s">
        <v>7493</v>
      </c>
      <c r="F6">
        <f>_xlfn.XLOOKUP(E6,tblBudget[budget_key],tblBudget[approved_budget],0)</f>
        <v>7778.5254959999957</v>
      </c>
      <c r="G6">
        <f>DAY(Assumptions!$B$5)</f>
        <v>29</v>
      </c>
      <c r="H6">
        <f>DAY(EOMONTH(Assumptions!$B$5,0))</f>
        <v>30</v>
      </c>
      <c r="I6">
        <f t="shared" si="0"/>
        <v>236.56721724137927</v>
      </c>
      <c r="J6">
        <f t="shared" si="1"/>
        <v>7097.0165172413781</v>
      </c>
      <c r="K6">
        <f>IFERROR(AVERAGEIFS(tblMonthly[actual_cost],tblMonthly[provider_name],B6,tblMonthly[application],C6,tblMonthly[billing_month],"&gt;="&amp;EDATE(A6,-Assumptions!$B$12),tblMonthly[billing_month],"&lt;"&amp;A6),0)</f>
        <v>6792.8632999999973</v>
      </c>
      <c r="L6">
        <f>MAX(D6,J6*Assumptions!$B$6+K6*Assumptions!$B$7)</f>
        <v>7005.7705520689642</v>
      </c>
      <c r="M6">
        <f t="shared" si="2"/>
        <v>-772.75494393103145</v>
      </c>
      <c r="N6" s="25">
        <f t="shared" si="3"/>
        <v>-9.9344656558419786E-2</v>
      </c>
      <c r="O6" s="25">
        <f t="shared" si="4"/>
        <v>0.90065534344158027</v>
      </c>
      <c r="P6" t="str">
        <f t="shared" si="5"/>
        <v>Forecast Within Budget</v>
      </c>
    </row>
    <row r="7" spans="1:16">
      <c r="A7" s="3">
        <v>46174</v>
      </c>
      <c r="B7" s="1" t="s">
        <v>3733</v>
      </c>
      <c r="C7" s="1" t="s">
        <v>3742</v>
      </c>
      <c r="D7">
        <v>10382.206200000006</v>
      </c>
      <c r="E7" t="s">
        <v>7494</v>
      </c>
      <c r="F7">
        <f>_xlfn.XLOOKUP(E7,tblBudget[budget_key],tblBudget[approved_budget],0)</f>
        <v>17229.399366760012</v>
      </c>
      <c r="G7">
        <f>DAY(Assumptions!$B$5)</f>
        <v>29</v>
      </c>
      <c r="H7">
        <f>DAY(EOMONTH(Assumptions!$B$5,0))</f>
        <v>30</v>
      </c>
      <c r="I7">
        <f t="shared" si="0"/>
        <v>358.00711034482777</v>
      </c>
      <c r="J7">
        <f t="shared" si="1"/>
        <v>10740.213310344832</v>
      </c>
      <c r="K7">
        <f>IFERROR(AVERAGEIFS(tblMonthly[actual_cost],tblMonthly[provider_name],B7,tblMonthly[application],C7,tblMonthly[billing_month],"&gt;="&amp;EDATE(A7,-Assumptions!$B$12),tblMonthly[billing_month],"&lt;"&amp;A7),0)</f>
        <v>15981.686599999995</v>
      </c>
      <c r="L7">
        <f>MAX(D7,J7*Assumptions!$B$6+K7*Assumptions!$B$7)</f>
        <v>12312.655297241381</v>
      </c>
      <c r="M7">
        <f t="shared" si="2"/>
        <v>-4916.7440695186306</v>
      </c>
      <c r="N7" s="25">
        <f t="shared" si="3"/>
        <v>-0.28536944120085272</v>
      </c>
      <c r="O7" s="25">
        <f t="shared" si="4"/>
        <v>0.71463055879914728</v>
      </c>
      <c r="P7" t="str">
        <f t="shared" si="5"/>
        <v>Forecast Within Budget</v>
      </c>
    </row>
  </sheetData>
  <phoneticPr fontId="1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E61A9-C967-4D42-ACF7-574692E5393F}">
  <dimension ref="A1:H32"/>
  <sheetViews>
    <sheetView workbookViewId="0">
      <selection activeCell="M6" sqref="M6:N8"/>
    </sheetView>
  </sheetViews>
  <sheetFormatPr defaultRowHeight="14.4"/>
  <cols>
    <col min="1" max="1" width="25.88671875" customWidth="1"/>
    <col min="2" max="2" width="15.6640625" customWidth="1"/>
    <col min="6" max="6" width="17.33203125" bestFit="1" customWidth="1"/>
    <col min="7" max="7" width="16.33203125" bestFit="1" customWidth="1"/>
    <col min="8" max="8" width="18.88671875" bestFit="1" customWidth="1"/>
    <col min="9" max="9" width="11.33203125" bestFit="1" customWidth="1"/>
    <col min="10" max="10" width="12" bestFit="1" customWidth="1"/>
  </cols>
  <sheetData>
    <row r="1" spans="1:8">
      <c r="A1" s="31" t="s">
        <v>7447</v>
      </c>
    </row>
    <row r="2" spans="1:8">
      <c r="A2" s="31"/>
    </row>
    <row r="3" spans="1:8">
      <c r="A3" s="32" t="s">
        <v>7448</v>
      </c>
      <c r="B3" s="15">
        <f>SUM(tblActuals[billed_cost])</f>
        <v>139937.51779999977</v>
      </c>
    </row>
    <row r="4" spans="1:8">
      <c r="A4" s="32" t="s">
        <v>7449</v>
      </c>
      <c r="B4" s="15">
        <f>SUMIFS(
    tblActuals[billed_cost],
    tblActuals[allocation_method],"Direct"
)</f>
        <v>81070.941799999971</v>
      </c>
    </row>
    <row r="5" spans="1:8">
      <c r="A5" s="32" t="s">
        <v>7450</v>
      </c>
      <c r="B5" s="15">
        <f>SUMIFS(
    tblActuals[billed_cost],
    tblActuals[allocation_method],"Shared-Proportional"
)</f>
        <v>47421.966099999983</v>
      </c>
    </row>
    <row r="6" spans="1:8">
      <c r="A6" s="32" t="s">
        <v>7451</v>
      </c>
      <c r="B6" s="15">
        <f>SUMIFS(
    tblActuals[billed_cost],
    tblActuals[allocation_method],"Unallocated"
)</f>
        <v>11444.609900000009</v>
      </c>
      <c r="F6" s="27" t="s">
        <v>7442</v>
      </c>
      <c r="G6" t="s">
        <v>7445</v>
      </c>
      <c r="H6" t="s">
        <v>7446</v>
      </c>
    </row>
    <row r="7" spans="1:8">
      <c r="A7" s="32" t="s">
        <v>7452</v>
      </c>
      <c r="B7" s="25">
        <f>IFERROR(
    (B4+B5)/B3,
    0
)</f>
        <v>0.91821628624028784</v>
      </c>
      <c r="F7" s="28" t="s">
        <v>71</v>
      </c>
      <c r="G7" s="1">
        <v>81070.941799999971</v>
      </c>
      <c r="H7" s="1">
        <v>2677</v>
      </c>
    </row>
    <row r="8" spans="1:8">
      <c r="A8" s="32" t="s">
        <v>7453</v>
      </c>
      <c r="B8" s="25">
        <f>IFERROR(
    B6/B3,
    0
)</f>
        <v>8.1783713759713605E-2</v>
      </c>
      <c r="F8" s="28" t="s">
        <v>114</v>
      </c>
      <c r="G8" s="1">
        <v>47421.966099999983</v>
      </c>
      <c r="H8" s="1">
        <v>666</v>
      </c>
    </row>
    <row r="9" spans="1:8">
      <c r="A9" s="32" t="s">
        <v>7454</v>
      </c>
      <c r="B9" s="25">
        <f>IFERROR(
    B5/B3,
    0
)</f>
        <v>0.33887957172268823</v>
      </c>
      <c r="F9" s="28" t="s">
        <v>56</v>
      </c>
      <c r="G9" s="1">
        <v>11444.609900000009</v>
      </c>
      <c r="H9" s="1">
        <v>265</v>
      </c>
    </row>
    <row r="10" spans="1:8">
      <c r="A10" s="32" t="s">
        <v>7455</v>
      </c>
      <c r="B10" s="15">
        <f>SUMIFS(
    tblActuals[billed_cost],
    tblActuals[charge_category],"Usage",
    tblActuals[billed_cost],"&gt;0"
)</f>
        <v>151337.51779999968</v>
      </c>
      <c r="F10" s="28" t="s">
        <v>7443</v>
      </c>
      <c r="G10" s="1">
        <v>139937.51780000021</v>
      </c>
      <c r="H10" s="1">
        <v>3608</v>
      </c>
    </row>
    <row r="11" spans="1:8">
      <c r="A11" s="32" t="s">
        <v>7456</v>
      </c>
      <c r="B11" s="15">
        <f>SUMIFS(
    tblActuals[billed_cost],
    tblActuals[charge_category],"Usage",
    tblActuals[allocation_method],"Unallocated",
    tblActuals[billed_cost],"&gt;0"
)</f>
        <v>11694.609900000005</v>
      </c>
    </row>
    <row r="12" spans="1:8">
      <c r="A12" s="32" t="s">
        <v>7457</v>
      </c>
      <c r="B12" s="25">
        <f>IFERROR(
    B11/B10,
    0
)</f>
        <v>7.7275021224115975E-2</v>
      </c>
    </row>
    <row r="13" spans="1:8">
      <c r="A13" s="32"/>
    </row>
    <row r="14" spans="1:8">
      <c r="A14" s="32"/>
    </row>
    <row r="15" spans="1:8">
      <c r="A15" s="32"/>
    </row>
    <row r="16" spans="1:8">
      <c r="A16" s="32"/>
    </row>
    <row r="17" spans="1:8">
      <c r="A17" s="32" t="s">
        <v>7458</v>
      </c>
      <c r="B17" s="14">
        <f>B4+B5+B6-B3</f>
        <v>0</v>
      </c>
    </row>
    <row r="18" spans="1:8">
      <c r="A18" s="32" t="s">
        <v>7459</v>
      </c>
      <c r="B18" t="str">
        <f>IF(
    ABS(B13)&lt;=Assumptions!B8,
    "PASS",
    "FAIL"
)</f>
        <v>PASS</v>
      </c>
    </row>
    <row r="19" spans="1:8">
      <c r="A19" s="32"/>
    </row>
    <row r="20" spans="1:8">
      <c r="A20" s="32"/>
    </row>
    <row r="21" spans="1:8">
      <c r="A21" s="33" t="s">
        <v>7462</v>
      </c>
      <c r="B21">
        <f>SUMIFS(
    tblActuals[billed_cost],
    tblActuals[owner],"Unassigned"
)</f>
        <v>11444.609900000009</v>
      </c>
    </row>
    <row r="22" spans="1:8">
      <c r="A22" s="32" t="s">
        <v>7463</v>
      </c>
      <c r="B22" s="25">
        <f>IFERROR(
    1-B21/B3,
    0
)</f>
        <v>0.91821628624028639</v>
      </c>
    </row>
    <row r="23" spans="1:8">
      <c r="A23" s="33" t="s">
        <v>7464</v>
      </c>
      <c r="B23">
        <f>SUMIFS(
    tblActuals[billed_cost],
    tblActuals[application],"Unallocated"
)</f>
        <v>11444.609900000009</v>
      </c>
    </row>
    <row r="24" spans="1:8">
      <c r="A24" s="32"/>
      <c r="F24" s="27" t="s">
        <v>1</v>
      </c>
      <c r="G24" t="s">
        <v>7461</v>
      </c>
    </row>
    <row r="25" spans="1:8">
      <c r="A25" s="33" t="s">
        <v>7465</v>
      </c>
      <c r="B25">
        <f>COUNTIFS(
    tblActuals[allocation_method],"Direct"
)</f>
        <v>2677</v>
      </c>
      <c r="F25" s="27" t="s">
        <v>28</v>
      </c>
      <c r="G25" t="s">
        <v>7461</v>
      </c>
    </row>
    <row r="26" spans="1:8">
      <c r="A26" s="32" t="s">
        <v>7467</v>
      </c>
      <c r="B26">
        <f>COUNTIFS(
    tblActuals[allocation_method],"Unallocated"
)</f>
        <v>265</v>
      </c>
      <c r="F26" s="27" t="s">
        <v>29</v>
      </c>
      <c r="G26" t="s">
        <v>7461</v>
      </c>
    </row>
    <row r="27" spans="1:8">
      <c r="A27" s="32" t="s">
        <v>7466</v>
      </c>
      <c r="B27">
        <f>COUNTIFS(
    tblActuals[allocation_method],"Shared-Proportional"
)</f>
        <v>666</v>
      </c>
      <c r="F27" s="27" t="s">
        <v>30</v>
      </c>
      <c r="G27" t="s">
        <v>59</v>
      </c>
    </row>
    <row r="29" spans="1:8">
      <c r="F29" s="27" t="s">
        <v>7444</v>
      </c>
      <c r="G29" s="27" t="s">
        <v>7460</v>
      </c>
    </row>
    <row r="30" spans="1:8">
      <c r="F30" s="27" t="s">
        <v>7442</v>
      </c>
      <c r="G30" t="s">
        <v>56</v>
      </c>
      <c r="H30" t="s">
        <v>7443</v>
      </c>
    </row>
    <row r="31" spans="1:8">
      <c r="F31" s="28" t="s">
        <v>56</v>
      </c>
      <c r="G31" s="1">
        <v>11444.609900000007</v>
      </c>
      <c r="H31" s="1">
        <v>11444.609900000007</v>
      </c>
    </row>
    <row r="32" spans="1:8">
      <c r="F32" s="28" t="s">
        <v>7443</v>
      </c>
      <c r="G32" s="1">
        <v>11444.609900000007</v>
      </c>
      <c r="H32" s="1">
        <v>11444.609900000007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1684-73EB-4A1A-8D3D-E62A09A024CC}">
  <dimension ref="A1:M27"/>
  <sheetViews>
    <sheetView workbookViewId="0">
      <selection activeCell="G28" sqref="G28"/>
    </sheetView>
  </sheetViews>
  <sheetFormatPr defaultRowHeight="14.4"/>
  <cols>
    <col min="1" max="1" width="20.6640625" bestFit="1" customWidth="1"/>
    <col min="2" max="2" width="16.33203125" bestFit="1" customWidth="1"/>
    <col min="3" max="3" width="17.21875" customWidth="1"/>
    <col min="4" max="4" width="15" customWidth="1"/>
    <col min="5" max="5" width="14.44140625" bestFit="1" customWidth="1"/>
    <col min="6" max="6" width="15.21875" bestFit="1" customWidth="1"/>
    <col min="7" max="7" width="20" customWidth="1"/>
    <col min="8" max="8" width="42.44140625" bestFit="1" customWidth="1"/>
    <col min="9" max="9" width="23.77734375" bestFit="1" customWidth="1"/>
    <col min="10" max="10" width="16.21875" bestFit="1" customWidth="1"/>
    <col min="11" max="11" width="18.21875" bestFit="1" customWidth="1"/>
    <col min="12" max="13" width="14.109375" bestFit="1" customWidth="1"/>
  </cols>
  <sheetData>
    <row r="1" spans="1:13">
      <c r="A1" s="17" t="s">
        <v>7623</v>
      </c>
    </row>
    <row r="3" spans="1:13" ht="43.2">
      <c r="A3" s="61" t="s">
        <v>7624</v>
      </c>
      <c r="B3" s="62">
        <f>ROWS(tblAnomalies[severity])</f>
        <v>3</v>
      </c>
      <c r="C3" s="61" t="s">
        <v>7625</v>
      </c>
      <c r="D3" s="62">
        <f>COUNTIF(tblAnomalies[severity],"CRITICAL")</f>
        <v>1</v>
      </c>
      <c r="E3" s="61" t="s">
        <v>7626</v>
      </c>
      <c r="F3" s="62">
        <f>COUNTIF(tblAnomalies[severity],"WARNING")</f>
        <v>2</v>
      </c>
      <c r="G3" s="61" t="s">
        <v>7627</v>
      </c>
      <c r="H3" s="63">
        <f>SUM(tblAnomalies[absolute_variance])</f>
        <v>915.57729999999992</v>
      </c>
    </row>
    <row r="5" spans="1:13">
      <c r="A5" t="s">
        <v>5</v>
      </c>
      <c r="B5" t="s">
        <v>1</v>
      </c>
      <c r="C5" t="s">
        <v>9</v>
      </c>
      <c r="D5" t="s">
        <v>3</v>
      </c>
      <c r="E5" t="s">
        <v>27</v>
      </c>
      <c r="F5" t="s">
        <v>7608</v>
      </c>
      <c r="G5" t="s">
        <v>7609</v>
      </c>
      <c r="H5" t="s">
        <v>7431</v>
      </c>
      <c r="I5" t="s">
        <v>7610</v>
      </c>
      <c r="J5" t="s">
        <v>7611</v>
      </c>
      <c r="K5" t="s">
        <v>7612</v>
      </c>
      <c r="L5" t="s">
        <v>7613</v>
      </c>
      <c r="M5" t="s">
        <v>7614</v>
      </c>
    </row>
    <row r="6" spans="1:13">
      <c r="A6" s="3">
        <v>46186</v>
      </c>
      <c r="B6" s="1" t="s">
        <v>42</v>
      </c>
      <c r="C6" s="1" t="s">
        <v>44</v>
      </c>
      <c r="D6" s="1" t="s">
        <v>7615</v>
      </c>
      <c r="E6" s="1" t="s">
        <v>66</v>
      </c>
      <c r="F6" s="1" t="s">
        <v>7616</v>
      </c>
      <c r="G6" s="1" t="s">
        <v>7617</v>
      </c>
      <c r="H6" s="15">
        <v>731.28560000000004</v>
      </c>
      <c r="I6" s="15">
        <v>170.79910000000001</v>
      </c>
      <c r="J6" s="15">
        <v>560.48649999999998</v>
      </c>
      <c r="K6" s="25">
        <v>3.2816000000000001</v>
      </c>
      <c r="L6" s="1" t="s">
        <v>7618</v>
      </c>
      <c r="M6" s="1" t="s">
        <v>7619</v>
      </c>
    </row>
    <row r="7" spans="1:13">
      <c r="A7" s="3">
        <v>46191</v>
      </c>
      <c r="B7" s="1" t="s">
        <v>3733</v>
      </c>
      <c r="C7" s="1" t="s">
        <v>3735</v>
      </c>
      <c r="D7" s="1" t="s">
        <v>7620</v>
      </c>
      <c r="E7" s="1" t="s">
        <v>3742</v>
      </c>
      <c r="F7" s="1" t="s">
        <v>7621</v>
      </c>
      <c r="G7" s="1" t="s">
        <v>7617</v>
      </c>
      <c r="H7" s="15">
        <v>314.75020000000001</v>
      </c>
      <c r="I7" s="15">
        <v>76.904200000000003</v>
      </c>
      <c r="J7" s="15">
        <v>237.846</v>
      </c>
      <c r="K7" s="25">
        <v>3.0928</v>
      </c>
      <c r="L7" s="1" t="s">
        <v>7618</v>
      </c>
      <c r="M7" s="1" t="s">
        <v>7619</v>
      </c>
    </row>
    <row r="8" spans="1:13">
      <c r="A8" s="3">
        <v>46160</v>
      </c>
      <c r="B8" s="1" t="s">
        <v>42</v>
      </c>
      <c r="C8" s="1" t="s">
        <v>106</v>
      </c>
      <c r="D8" s="1" t="s">
        <v>7615</v>
      </c>
      <c r="E8" s="1" t="s">
        <v>56</v>
      </c>
      <c r="F8" s="1" t="s">
        <v>7621</v>
      </c>
      <c r="G8" s="1" t="s">
        <v>7617</v>
      </c>
      <c r="H8" s="15">
        <v>224.9751</v>
      </c>
      <c r="I8" s="15">
        <v>107.7302</v>
      </c>
      <c r="J8" s="15">
        <v>117.2448</v>
      </c>
      <c r="K8" s="25">
        <v>1.0883</v>
      </c>
      <c r="L8" s="1" t="s">
        <v>7622</v>
      </c>
      <c r="M8" s="1" t="s">
        <v>7619</v>
      </c>
    </row>
    <row r="11" spans="1:13">
      <c r="C11" s="27" t="s">
        <v>7442</v>
      </c>
      <c r="D11" t="s">
        <v>7630</v>
      </c>
      <c r="E11" t="s">
        <v>7631</v>
      </c>
      <c r="G11" s="27" t="s">
        <v>7442</v>
      </c>
      <c r="H11" t="s">
        <v>7629</v>
      </c>
      <c r="I11" t="s">
        <v>7628</v>
      </c>
    </row>
    <row r="12" spans="1:13">
      <c r="C12" s="28" t="s">
        <v>7616</v>
      </c>
      <c r="D12" s="1">
        <v>1</v>
      </c>
      <c r="E12" s="14">
        <v>560.48649999999998</v>
      </c>
      <c r="G12" s="28" t="s">
        <v>42</v>
      </c>
      <c r="H12" s="14">
        <v>677.73129999999992</v>
      </c>
      <c r="I12" s="1">
        <v>2</v>
      </c>
    </row>
    <row r="13" spans="1:13">
      <c r="C13" s="28" t="s">
        <v>7621</v>
      </c>
      <c r="D13" s="1">
        <v>2</v>
      </c>
      <c r="E13" s="14">
        <v>355.0908</v>
      </c>
      <c r="G13" s="29" t="s">
        <v>66</v>
      </c>
      <c r="H13" s="14">
        <v>560.48649999999998</v>
      </c>
      <c r="I13" s="1">
        <v>1</v>
      </c>
    </row>
    <row r="14" spans="1:13">
      <c r="C14" s="28" t="s">
        <v>7443</v>
      </c>
      <c r="D14" s="1">
        <v>3</v>
      </c>
      <c r="E14" s="14">
        <v>915.57729999999992</v>
      </c>
      <c r="G14" s="40" t="s">
        <v>44</v>
      </c>
      <c r="H14" s="14">
        <v>560.48649999999998</v>
      </c>
      <c r="I14" s="1">
        <v>1</v>
      </c>
    </row>
    <row r="15" spans="1:13">
      <c r="G15" s="29" t="s">
        <v>56</v>
      </c>
      <c r="H15" s="14">
        <v>117.2448</v>
      </c>
      <c r="I15" s="1">
        <v>1</v>
      </c>
    </row>
    <row r="16" spans="1:13">
      <c r="G16" s="40" t="s">
        <v>106</v>
      </c>
      <c r="H16" s="14">
        <v>117.2448</v>
      </c>
      <c r="I16" s="1">
        <v>1</v>
      </c>
    </row>
    <row r="17" spans="1:9">
      <c r="G17" s="28" t="s">
        <v>3733</v>
      </c>
      <c r="H17" s="14">
        <v>237.846</v>
      </c>
      <c r="I17" s="1">
        <v>1</v>
      </c>
    </row>
    <row r="18" spans="1:9">
      <c r="G18" s="29" t="s">
        <v>3742</v>
      </c>
      <c r="H18" s="14">
        <v>237.846</v>
      </c>
      <c r="I18" s="1">
        <v>1</v>
      </c>
    </row>
    <row r="19" spans="1:9">
      <c r="G19" s="40" t="s">
        <v>3735</v>
      </c>
      <c r="H19" s="14">
        <v>237.846</v>
      </c>
      <c r="I19" s="1">
        <v>1</v>
      </c>
    </row>
    <row r="20" spans="1:9">
      <c r="G20" s="28" t="s">
        <v>7443</v>
      </c>
      <c r="H20" s="14">
        <v>915.57729999999992</v>
      </c>
      <c r="I20" s="1">
        <v>3</v>
      </c>
    </row>
    <row r="24" spans="1:9">
      <c r="A24" t="s">
        <v>7632</v>
      </c>
      <c r="B24" t="s">
        <v>1</v>
      </c>
      <c r="C24" t="s">
        <v>27</v>
      </c>
      <c r="D24" t="s">
        <v>9</v>
      </c>
      <c r="E24" t="s">
        <v>7608</v>
      </c>
      <c r="F24" t="s">
        <v>7633</v>
      </c>
      <c r="G24" t="s">
        <v>7550</v>
      </c>
      <c r="H24" t="s">
        <v>7552</v>
      </c>
      <c r="I24" t="s">
        <v>30</v>
      </c>
    </row>
    <row r="25" spans="1:9">
      <c r="A25" s="3">
        <v>46186</v>
      </c>
      <c r="B25" s="1" t="s">
        <v>42</v>
      </c>
      <c r="C25" s="1" t="s">
        <v>44</v>
      </c>
      <c r="D25" s="1" t="s">
        <v>66</v>
      </c>
      <c r="E25" s="1" t="s">
        <v>7616</v>
      </c>
      <c r="F25" t="s">
        <v>7562</v>
      </c>
    </row>
    <row r="26" spans="1:9">
      <c r="A26" s="3">
        <v>46191</v>
      </c>
      <c r="B26" s="1" t="s">
        <v>3733</v>
      </c>
      <c r="C26" s="1" t="s">
        <v>3735</v>
      </c>
      <c r="D26" s="1" t="s">
        <v>3742</v>
      </c>
      <c r="E26" s="1" t="s">
        <v>7621</v>
      </c>
      <c r="F26" t="s">
        <v>7634</v>
      </c>
    </row>
    <row r="27" spans="1:9">
      <c r="A27" s="3">
        <v>46160</v>
      </c>
      <c r="B27" s="1" t="s">
        <v>42</v>
      </c>
      <c r="C27" s="1" t="s">
        <v>106</v>
      </c>
      <c r="D27" s="1" t="s">
        <v>56</v>
      </c>
      <c r="E27" s="1" t="s">
        <v>7621</v>
      </c>
      <c r="F27" t="s">
        <v>7635</v>
      </c>
    </row>
  </sheetData>
  <dataValidations count="1">
    <dataValidation type="list" showInputMessage="1" showErrorMessage="1" sqref="F25:F27" xr:uid="{623CE08B-3D4D-4BDE-B594-07B909BDF2E0}">
      <formula1>"Open,Investigating,Resolved,Accepted"</formula1>
    </dataValidation>
  </dataValidations>
  <pageMargins left="0.7" right="0.7" top="0.75" bottom="0.75" header="0.3" footer="0.3"/>
  <tableParts count="2"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F4B5-CF3C-4595-9549-A93215D30921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1D51F-5C3B-45F8-902A-2C0551FBD75F}">
  <dimension ref="A1:C6"/>
  <sheetViews>
    <sheetView workbookViewId="0">
      <selection sqref="A1:C1"/>
    </sheetView>
  </sheetViews>
  <sheetFormatPr defaultRowHeight="14.4"/>
  <cols>
    <col min="1" max="1" width="23.33203125" customWidth="1"/>
    <col min="2" max="2" width="12.21875" bestFit="1" customWidth="1"/>
  </cols>
  <sheetData>
    <row r="1" spans="1:3" ht="21">
      <c r="A1" s="4" t="s">
        <v>7429</v>
      </c>
      <c r="B1" s="4"/>
      <c r="C1" s="4"/>
    </row>
    <row r="2" spans="1:3">
      <c r="A2" s="17" t="s">
        <v>7423</v>
      </c>
      <c r="B2" s="17" t="s">
        <v>7424</v>
      </c>
    </row>
    <row r="3" spans="1:3">
      <c r="A3" t="s">
        <v>7425</v>
      </c>
      <c r="B3" s="15">
        <f>SUM(tblActuals[billed_cost])</f>
        <v>139937.51779999977</v>
      </c>
    </row>
    <row r="4" spans="1:3">
      <c r="A4" t="s">
        <v>7426</v>
      </c>
      <c r="B4" s="14">
        <f>Assumptions!B10</f>
        <v>139937.5178</v>
      </c>
    </row>
    <row r="5" spans="1:3">
      <c r="A5" t="s">
        <v>7427</v>
      </c>
      <c r="B5" s="14">
        <f>B3-B4</f>
        <v>-2.3283064365386963E-10</v>
      </c>
    </row>
    <row r="6" spans="1:3">
      <c r="A6" t="s">
        <v>7428</v>
      </c>
      <c r="B6" t="str">
        <f>IF(ABS(B5)&lt;=Assumptions!B11,"PASS","FAIL")</f>
        <v>PASS</v>
      </c>
    </row>
  </sheetData>
  <mergeCells count="1">
    <mergeCell ref="A1:C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6501E-1506-4623-8201-C468A2C1A037}">
  <dimension ref="B1:I16"/>
  <sheetViews>
    <sheetView workbookViewId="0">
      <selection activeCell="G1" sqref="G1:I4"/>
    </sheetView>
  </sheetViews>
  <sheetFormatPr defaultRowHeight="14.4"/>
  <cols>
    <col min="2" max="2" width="13" bestFit="1" customWidth="1"/>
    <col min="3" max="3" width="17.33203125" bestFit="1" customWidth="1"/>
    <col min="8" max="9" width="11.21875" bestFit="1" customWidth="1"/>
  </cols>
  <sheetData>
    <row r="1" spans="2:9">
      <c r="G1" s="60" t="s">
        <v>7605</v>
      </c>
      <c r="H1" s="60" t="s">
        <v>7606</v>
      </c>
      <c r="I1" s="60" t="s">
        <v>7595</v>
      </c>
    </row>
    <row r="2" spans="2:9">
      <c r="G2" s="54" t="s">
        <v>7583</v>
      </c>
      <c r="H2" s="55">
        <f>_xlfn.XLOOKUP(G2,tblScenarios[scenario],tblScenarios[scenario_forecast],0)</f>
        <v>42687.033599310344</v>
      </c>
      <c r="I2" s="56">
        <f>_xlfn.XLOOKUP(G2,tblScenarios[scenario],tblScenarios[approved_budget],0)</f>
        <v>54751.018445120004</v>
      </c>
    </row>
    <row r="3" spans="2:9">
      <c r="G3" s="54" t="s">
        <v>7585</v>
      </c>
      <c r="H3" s="55">
        <f>_xlfn.XLOOKUP(G3,tblScenarios[scenario],tblScenarios[scenario_forecast],0)</f>
        <v>49090.088639206893</v>
      </c>
      <c r="I3" s="56">
        <f>_xlfn.XLOOKUP(G3,tblScenarios[scenario],tblScenarios[approved_budget],0)</f>
        <v>54751.018445120004</v>
      </c>
    </row>
    <row r="4" spans="2:9" ht="15" thickBot="1">
      <c r="G4" s="57" t="s">
        <v>7586</v>
      </c>
      <c r="H4" s="58">
        <f>_xlfn.XLOOKUP(G4,tblScenarios[scenario],tblScenarios[scenario_forecast],0)</f>
        <v>38418.330239379313</v>
      </c>
      <c r="I4" s="59">
        <f>_xlfn.XLOOKUP(G4,tblScenarios[scenario],tblScenarios[approved_budget],0)</f>
        <v>54751.018445120004</v>
      </c>
    </row>
    <row r="5" spans="2:9">
      <c r="B5" s="27" t="s">
        <v>7442</v>
      </c>
      <c r="C5" t="s">
        <v>7603</v>
      </c>
    </row>
    <row r="6" spans="2:9">
      <c r="B6" s="28" t="s">
        <v>7540</v>
      </c>
      <c r="C6" s="14">
        <v>1718.9083000000001</v>
      </c>
    </row>
    <row r="7" spans="2:9">
      <c r="B7" s="28" t="s">
        <v>7541</v>
      </c>
      <c r="C7" s="14">
        <v>49673.868199999997</v>
      </c>
    </row>
    <row r="8" spans="2:9">
      <c r="B8" s="28" t="s">
        <v>7542</v>
      </c>
      <c r="C8" s="14">
        <v>50514.67199999997</v>
      </c>
    </row>
    <row r="9" spans="2:9">
      <c r="B9" s="28" t="s">
        <v>7543</v>
      </c>
      <c r="C9" s="14">
        <v>38030.06930000001</v>
      </c>
    </row>
    <row r="10" spans="2:9">
      <c r="B10" s="28" t="s">
        <v>7443</v>
      </c>
      <c r="C10" s="14">
        <v>139937.51779999997</v>
      </c>
    </row>
    <row r="13" spans="2:9">
      <c r="B13" s="27" t="s">
        <v>7442</v>
      </c>
      <c r="C13" t="s">
        <v>7604</v>
      </c>
    </row>
    <row r="14" spans="2:9">
      <c r="B14" s="28" t="s">
        <v>42</v>
      </c>
      <c r="C14" s="14">
        <v>19351.314200000004</v>
      </c>
    </row>
    <row r="15" spans="2:9">
      <c r="B15" s="28" t="s">
        <v>3733</v>
      </c>
      <c r="C15" s="14">
        <v>18678.755100000002</v>
      </c>
    </row>
    <row r="16" spans="2:9">
      <c r="B16" s="28" t="s">
        <v>7443</v>
      </c>
      <c r="C16" s="14">
        <v>38030.069300000003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5E55A9-5FA7-4FFC-9BD1-4DFE9E5ED0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Executive Summary</vt:lpstr>
      <vt:lpstr>Assumptions</vt:lpstr>
      <vt:lpstr>allocated_cost_usage</vt:lpstr>
      <vt:lpstr>Scenarios</vt:lpstr>
      <vt:lpstr>Budget_Input_Query</vt:lpstr>
      <vt:lpstr>Variance_Drivers</vt:lpstr>
      <vt:lpstr>Variance</vt:lpstr>
      <vt:lpstr>Prior_Forecast</vt:lpstr>
      <vt:lpstr>Commentary</vt:lpstr>
      <vt:lpstr>Monthly_Actuals</vt:lpstr>
      <vt:lpstr>Forecast</vt:lpstr>
      <vt:lpstr>Allocation_Health</vt:lpstr>
      <vt:lpstr>anomaly_report</vt:lpstr>
      <vt:lpstr>Anomalies</vt:lpstr>
      <vt:lpstr>Reconciliation</vt:lpstr>
      <vt:lpstr>Dashboard_Data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 Krishna</dc:creator>
  <cp:lastModifiedBy>Kalyan Krishna</cp:lastModifiedBy>
  <dcterms:created xsi:type="dcterms:W3CDTF">2026-07-12T23:05:33Z</dcterms:created>
  <dcterms:modified xsi:type="dcterms:W3CDTF">2026-07-13T21:29:27Z</dcterms:modified>
</cp:coreProperties>
</file>